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411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Susie/Dropbox (Harvard University)/Data/Life_expectancy/GitHub/Brazil-Covid19-e0-change/code/"/>
    </mc:Choice>
  </mc:AlternateContent>
  <xr:revisionPtr revIDLastSave="0" documentId="13_ncr:1_{AB5DA571-DEA6-3C45-A21D-73F2DE0936C7}" xr6:coauthVersionLast="46" xr6:coauthVersionMax="46" xr10:uidLastSave="{00000000-0000-0000-0000-000000000000}"/>
  <bookViews>
    <workbookView xWindow="-24460" yWindow="240" windowWidth="21880" windowHeight="16000" activeTab="30" xr2:uid="{8E25FFD3-A6D2-7D49-B6E9-CCE552D655D9}"/>
  </bookViews>
  <sheets>
    <sheet name="Summary" sheetId="16" r:id="rId1"/>
    <sheet name="0.Brazil_LT" sheetId="74" r:id="rId2"/>
    <sheet name="1.RO_LT" sheetId="32" r:id="rId3"/>
    <sheet name="2.AC_LT" sheetId="14" r:id="rId4"/>
    <sheet name="3.AM_LT" sheetId="29" r:id="rId5"/>
    <sheet name="4.RR_LT" sheetId="33" r:id="rId6"/>
    <sheet name="5.PA_LT" sheetId="34" r:id="rId7"/>
    <sheet name="6.AP_LT" sheetId="35" r:id="rId8"/>
    <sheet name="7.TO_LT" sheetId="36" r:id="rId9"/>
    <sheet name="8.MA_LT" sheetId="37" r:id="rId10"/>
    <sheet name="9.PI_LT" sheetId="38" r:id="rId11"/>
    <sheet name="10.CE_LT" sheetId="39" r:id="rId12"/>
    <sheet name="11.RN_LT" sheetId="40" r:id="rId13"/>
    <sheet name="12.PB_LT" sheetId="41" r:id="rId14"/>
    <sheet name="13.PE_LT" sheetId="42" r:id="rId15"/>
    <sheet name="14.AL_LT" sheetId="43" r:id="rId16"/>
    <sheet name="15.SE_LT" sheetId="44" r:id="rId17"/>
    <sheet name="16.BA_LT" sheetId="45" r:id="rId18"/>
    <sheet name="17.MG_LT" sheetId="46" r:id="rId19"/>
    <sheet name="18.ES_LT" sheetId="47" r:id="rId20"/>
    <sheet name="19.RJ_LT" sheetId="48" r:id="rId21"/>
    <sheet name="20.SP_LT" sheetId="30" r:id="rId22"/>
    <sheet name="21.PR_LT" sheetId="49" r:id="rId23"/>
    <sheet name="22.SC_LT" sheetId="50" r:id="rId24"/>
    <sheet name="23.RS_LT" sheetId="51" r:id="rId25"/>
    <sheet name="24.MS_LT" sheetId="52" r:id="rId26"/>
    <sheet name="25.MT_LT" sheetId="53" r:id="rId27"/>
    <sheet name="26.GO_LT" sheetId="54" r:id="rId28"/>
    <sheet name="27.DF_LT" sheetId="55" r:id="rId29"/>
    <sheet name="Appendix 1a. Person-years 2020" sheetId="88" r:id="rId30"/>
    <sheet name="Appendix 1b. Person-years 2019" sheetId="84" r:id="rId31"/>
    <sheet name="Appendix 2a. Deaths 2020" sheetId="89" r:id="rId32"/>
    <sheet name="Appendix 2b. Deaths 2019" sheetId="83" r:id="rId33"/>
    <sheet name="Appendix 3. nax IBGE 2019" sheetId="85" r:id="rId34"/>
    <sheet name="Appendix 4. LT MOH 2019" sheetId="82" r:id="rId35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E1682" i="88" l="1"/>
  <c r="E1681" i="88"/>
  <c r="E1680" i="88"/>
  <c r="E1679" i="88"/>
  <c r="E1678" i="88"/>
  <c r="E1677" i="88"/>
  <c r="E1676" i="88"/>
  <c r="E1675" i="88"/>
  <c r="E1674" i="88"/>
  <c r="E1673" i="88"/>
  <c r="E1672" i="88"/>
  <c r="E1671" i="88"/>
  <c r="E1670" i="88"/>
  <c r="E1669" i="88"/>
  <c r="E1668" i="88"/>
  <c r="E1667" i="88"/>
  <c r="E1666" i="88"/>
  <c r="E1665" i="88"/>
  <c r="E1664" i="88"/>
  <c r="E1663" i="88"/>
  <c r="E1662" i="88"/>
  <c r="E1661" i="88"/>
  <c r="E1660" i="88"/>
  <c r="E1659" i="88"/>
  <c r="E1658" i="88"/>
  <c r="E1657" i="88"/>
  <c r="E1656" i="88"/>
  <c r="E1655" i="88"/>
  <c r="E1654" i="88"/>
  <c r="E1653" i="88"/>
  <c r="E1652" i="88"/>
  <c r="E1651" i="88"/>
  <c r="E1650" i="88"/>
  <c r="E1649" i="88"/>
  <c r="E1648" i="88"/>
  <c r="E1647" i="88"/>
  <c r="E1646" i="88"/>
  <c r="E1645" i="88"/>
  <c r="E1644" i="88"/>
  <c r="E1643" i="88"/>
  <c r="E1642" i="88"/>
  <c r="E1641" i="88"/>
  <c r="E1640" i="88"/>
  <c r="E1639" i="88"/>
  <c r="E1638" i="88"/>
  <c r="E1637" i="88"/>
  <c r="E1636" i="88"/>
  <c r="E1635" i="88"/>
  <c r="E1634" i="88"/>
  <c r="E1633" i="88"/>
  <c r="E1632" i="88"/>
  <c r="E1631" i="88"/>
  <c r="E1630" i="88"/>
  <c r="E1629" i="88"/>
  <c r="E1628" i="88"/>
  <c r="E1627" i="88"/>
  <c r="E1626" i="88"/>
  <c r="E1625" i="88"/>
  <c r="E1624" i="88"/>
  <c r="E1623" i="88"/>
  <c r="E1622" i="88"/>
  <c r="E1621" i="88"/>
  <c r="E1620" i="88"/>
  <c r="E1619" i="88"/>
  <c r="E1618" i="88"/>
  <c r="E1617" i="88"/>
  <c r="E1616" i="88"/>
  <c r="E1615" i="88"/>
  <c r="E1614" i="88"/>
  <c r="E1613" i="88"/>
  <c r="E1612" i="88"/>
  <c r="E1611" i="88"/>
  <c r="E1610" i="88"/>
  <c r="E1609" i="88"/>
  <c r="E1608" i="88"/>
  <c r="E1607" i="88"/>
  <c r="E1606" i="88"/>
  <c r="E1605" i="88"/>
  <c r="E1604" i="88"/>
  <c r="E1603" i="88"/>
  <c r="E1602" i="88"/>
  <c r="E1601" i="88"/>
  <c r="E1600" i="88"/>
  <c r="E1599" i="88"/>
  <c r="E1598" i="88"/>
  <c r="E1597" i="88"/>
  <c r="E1596" i="88"/>
  <c r="E1595" i="88"/>
  <c r="E1594" i="88"/>
  <c r="E1593" i="88"/>
  <c r="E1592" i="88"/>
  <c r="E1591" i="88"/>
  <c r="E1590" i="88"/>
  <c r="E1589" i="88"/>
  <c r="E1588" i="88"/>
  <c r="E1587" i="88"/>
  <c r="E1586" i="88"/>
  <c r="E1585" i="88"/>
  <c r="E1584" i="88"/>
  <c r="E1583" i="88"/>
  <c r="E1582" i="88"/>
  <c r="E1581" i="88"/>
  <c r="E1580" i="88"/>
  <c r="E1579" i="88"/>
  <c r="E1578" i="88"/>
  <c r="E1577" i="88"/>
  <c r="E1576" i="88"/>
  <c r="E1575" i="88"/>
  <c r="E1574" i="88"/>
  <c r="E1573" i="88"/>
  <c r="E1572" i="88"/>
  <c r="E1571" i="88"/>
  <c r="E1570" i="88"/>
  <c r="E1569" i="88"/>
  <c r="E1568" i="88"/>
  <c r="E1567" i="88"/>
  <c r="E1566" i="88"/>
  <c r="E1565" i="88"/>
  <c r="E1564" i="88"/>
  <c r="E1563" i="88"/>
  <c r="E1562" i="88"/>
  <c r="E1561" i="88"/>
  <c r="E1560" i="88"/>
  <c r="E1559" i="88"/>
  <c r="E1558" i="88"/>
  <c r="E1557" i="88"/>
  <c r="E1556" i="88"/>
  <c r="E1555" i="88"/>
  <c r="E1554" i="88"/>
  <c r="E1553" i="88"/>
  <c r="E1552" i="88"/>
  <c r="E1551" i="88"/>
  <c r="E1550" i="88"/>
  <c r="E1549" i="88"/>
  <c r="E1548" i="88"/>
  <c r="E1547" i="88"/>
  <c r="E1546" i="88"/>
  <c r="E1545" i="88"/>
  <c r="E1544" i="88"/>
  <c r="E1543" i="88"/>
  <c r="E1542" i="88"/>
  <c r="E1541" i="88"/>
  <c r="E1540" i="88"/>
  <c r="E1539" i="88"/>
  <c r="E1538" i="88"/>
  <c r="E1537" i="88"/>
  <c r="E1536" i="88"/>
  <c r="E1535" i="88"/>
  <c r="E1534" i="88"/>
  <c r="E1533" i="88"/>
  <c r="E1532" i="88"/>
  <c r="E1531" i="88"/>
  <c r="E1530" i="88"/>
  <c r="E1529" i="88"/>
  <c r="E1528" i="88"/>
  <c r="E1527" i="88"/>
  <c r="E1526" i="88"/>
  <c r="E1525" i="88"/>
  <c r="E1524" i="88"/>
  <c r="E1523" i="88"/>
  <c r="E1522" i="88"/>
  <c r="E1521" i="88"/>
  <c r="E1520" i="88"/>
  <c r="E1519" i="88"/>
  <c r="E1518" i="88"/>
  <c r="E1517" i="88"/>
  <c r="E1516" i="88"/>
  <c r="E1515" i="88"/>
  <c r="E1514" i="88"/>
  <c r="E1513" i="88"/>
  <c r="E1512" i="88"/>
  <c r="E1511" i="88"/>
  <c r="E1510" i="88"/>
  <c r="E1509" i="88"/>
  <c r="E1508" i="88"/>
  <c r="E1507" i="88"/>
  <c r="E1506" i="88"/>
  <c r="E1505" i="88"/>
  <c r="E1504" i="88"/>
  <c r="E1503" i="88"/>
  <c r="E1502" i="88"/>
  <c r="E1501" i="88"/>
  <c r="E1500" i="88"/>
  <c r="E1499" i="88"/>
  <c r="E1498" i="88"/>
  <c r="E1497" i="88"/>
  <c r="E1496" i="88"/>
  <c r="E1495" i="88"/>
  <c r="E1494" i="88"/>
  <c r="E1493" i="88"/>
  <c r="E1492" i="88"/>
  <c r="E1491" i="88"/>
  <c r="E1490" i="88"/>
  <c r="E1489" i="88"/>
  <c r="E1488" i="88"/>
  <c r="E1487" i="88"/>
  <c r="E1486" i="88"/>
  <c r="E1485" i="88"/>
  <c r="E1484" i="88"/>
  <c r="E1483" i="88"/>
  <c r="E1482" i="88"/>
  <c r="E1481" i="88"/>
  <c r="E1480" i="88"/>
  <c r="E1479" i="88"/>
  <c r="E1478" i="88"/>
  <c r="E1477" i="88"/>
  <c r="E1476" i="88"/>
  <c r="E1475" i="88"/>
  <c r="E1474" i="88"/>
  <c r="E1473" i="88"/>
  <c r="E1472" i="88"/>
  <c r="E1471" i="88"/>
  <c r="E1470" i="88"/>
  <c r="E1469" i="88"/>
  <c r="E1468" i="88"/>
  <c r="E1467" i="88"/>
  <c r="E1466" i="88"/>
  <c r="E1465" i="88"/>
  <c r="E1464" i="88"/>
  <c r="E1463" i="88"/>
  <c r="E1462" i="88"/>
  <c r="E1461" i="88"/>
  <c r="E1460" i="88"/>
  <c r="E1459" i="88"/>
  <c r="E1458" i="88"/>
  <c r="E1457" i="88"/>
  <c r="E1456" i="88"/>
  <c r="E1455" i="88"/>
  <c r="E1454" i="88"/>
  <c r="E1453" i="88"/>
  <c r="E1452" i="88"/>
  <c r="E1451" i="88"/>
  <c r="E1450" i="88"/>
  <c r="E1449" i="88"/>
  <c r="E1448" i="88"/>
  <c r="E1447" i="88"/>
  <c r="E1446" i="88"/>
  <c r="E1445" i="88"/>
  <c r="E1444" i="88"/>
  <c r="E1443" i="88"/>
  <c r="E1442" i="88"/>
  <c r="E1441" i="88"/>
  <c r="E1440" i="88"/>
  <c r="E1439" i="88"/>
  <c r="E1438" i="88"/>
  <c r="E1437" i="88"/>
  <c r="E1436" i="88"/>
  <c r="E1435" i="88"/>
  <c r="E1434" i="88"/>
  <c r="E1433" i="88"/>
  <c r="E1432" i="88"/>
  <c r="E1431" i="88"/>
  <c r="E1430" i="88"/>
  <c r="E1429" i="88"/>
  <c r="E1428" i="88"/>
  <c r="E1427" i="88"/>
  <c r="E1426" i="88"/>
  <c r="E1425" i="88"/>
  <c r="E1424" i="88"/>
  <c r="E1423" i="88"/>
  <c r="E1422" i="88"/>
  <c r="E1421" i="88"/>
  <c r="E1420" i="88"/>
  <c r="E1419" i="88"/>
  <c r="E1418" i="88"/>
  <c r="E1417" i="88"/>
  <c r="E1416" i="88"/>
  <c r="E1415" i="88"/>
  <c r="E1414" i="88"/>
  <c r="E1413" i="88"/>
  <c r="E1412" i="88"/>
  <c r="E1411" i="88"/>
  <c r="E1410" i="88"/>
  <c r="E1409" i="88"/>
  <c r="E1408" i="88"/>
  <c r="E1407" i="88"/>
  <c r="E1406" i="88"/>
  <c r="E1405" i="88"/>
  <c r="E1404" i="88"/>
  <c r="E1403" i="88"/>
  <c r="E1402" i="88"/>
  <c r="E1401" i="88"/>
  <c r="E1400" i="88"/>
  <c r="E1399" i="88"/>
  <c r="E1398" i="88"/>
  <c r="E1397" i="88"/>
  <c r="E1396" i="88"/>
  <c r="E1395" i="88"/>
  <c r="E1394" i="88"/>
  <c r="E1393" i="88"/>
  <c r="E1392" i="88"/>
  <c r="E1391" i="88"/>
  <c r="E1390" i="88"/>
  <c r="E1389" i="88"/>
  <c r="E1388" i="88"/>
  <c r="E1387" i="88"/>
  <c r="E1386" i="88"/>
  <c r="E1385" i="88"/>
  <c r="E1384" i="88"/>
  <c r="E1383" i="88"/>
  <c r="E1382" i="88"/>
  <c r="E1381" i="88"/>
  <c r="E1380" i="88"/>
  <c r="E1379" i="88"/>
  <c r="E1378" i="88"/>
  <c r="E1377" i="88"/>
  <c r="E1376" i="88"/>
  <c r="E1375" i="88"/>
  <c r="E1374" i="88"/>
  <c r="E1373" i="88"/>
  <c r="E1372" i="88"/>
  <c r="E1371" i="88"/>
  <c r="E1370" i="88"/>
  <c r="E1369" i="88"/>
  <c r="E1368" i="88"/>
  <c r="E1367" i="88"/>
  <c r="E1366" i="88"/>
  <c r="E1365" i="88"/>
  <c r="E1364" i="88"/>
  <c r="E1363" i="88"/>
  <c r="E1362" i="88"/>
  <c r="E1361" i="88"/>
  <c r="E1360" i="88"/>
  <c r="E1359" i="88"/>
  <c r="E1358" i="88"/>
  <c r="E1357" i="88"/>
  <c r="E1356" i="88"/>
  <c r="E1355" i="88"/>
  <c r="E1354" i="88"/>
  <c r="E1353" i="88"/>
  <c r="E1352" i="88"/>
  <c r="E1351" i="88"/>
  <c r="E1350" i="88"/>
  <c r="E1349" i="88"/>
  <c r="E1348" i="88"/>
  <c r="E1347" i="88"/>
  <c r="E1346" i="88"/>
  <c r="E1345" i="88"/>
  <c r="E1344" i="88"/>
  <c r="E1343" i="88"/>
  <c r="E1342" i="88"/>
  <c r="E1341" i="88"/>
  <c r="E1340" i="88"/>
  <c r="E1339" i="88"/>
  <c r="E1338" i="88"/>
  <c r="E1337" i="88"/>
  <c r="E1336" i="88"/>
  <c r="E1335" i="88"/>
  <c r="E1334" i="88"/>
  <c r="E1333" i="88"/>
  <c r="E1332" i="88"/>
  <c r="E1331" i="88"/>
  <c r="E1330" i="88"/>
  <c r="E1329" i="88"/>
  <c r="E1328" i="88"/>
  <c r="E1327" i="88"/>
  <c r="E1326" i="88"/>
  <c r="E1325" i="88"/>
  <c r="E1324" i="88"/>
  <c r="E1323" i="88"/>
  <c r="E1322" i="88"/>
  <c r="E1321" i="88"/>
  <c r="E1320" i="88"/>
  <c r="E1319" i="88"/>
  <c r="E1318" i="88"/>
  <c r="E1317" i="88"/>
  <c r="E1316" i="88"/>
  <c r="E1315" i="88"/>
  <c r="E1314" i="88"/>
  <c r="E1313" i="88"/>
  <c r="E1312" i="88"/>
  <c r="E1311" i="88"/>
  <c r="E1310" i="88"/>
  <c r="E1309" i="88"/>
  <c r="E1308" i="88"/>
  <c r="E1307" i="88"/>
  <c r="E1306" i="88"/>
  <c r="E1305" i="88"/>
  <c r="E1304" i="88"/>
  <c r="E1303" i="88"/>
  <c r="E1302" i="88"/>
  <c r="E1301" i="88"/>
  <c r="E1300" i="88"/>
  <c r="E1299" i="88"/>
  <c r="E1298" i="88"/>
  <c r="E1297" i="88"/>
  <c r="E1296" i="88"/>
  <c r="E1295" i="88"/>
  <c r="E1294" i="88"/>
  <c r="E1293" i="88"/>
  <c r="E1292" i="88"/>
  <c r="E1291" i="88"/>
  <c r="E1290" i="88"/>
  <c r="E1289" i="88"/>
  <c r="E1288" i="88"/>
  <c r="E1287" i="88"/>
  <c r="E1286" i="88"/>
  <c r="E1285" i="88"/>
  <c r="E1284" i="88"/>
  <c r="E1283" i="88"/>
  <c r="E1282" i="88"/>
  <c r="E1281" i="88"/>
  <c r="E1280" i="88"/>
  <c r="E1279" i="88"/>
  <c r="E1278" i="88"/>
  <c r="E1277" i="88"/>
  <c r="E1276" i="88"/>
  <c r="E1275" i="88"/>
  <c r="E1274" i="88"/>
  <c r="E1273" i="88"/>
  <c r="E1272" i="88"/>
  <c r="E1271" i="88"/>
  <c r="E1270" i="88"/>
  <c r="E1269" i="88"/>
  <c r="E1268" i="88"/>
  <c r="E1267" i="88"/>
  <c r="E1266" i="88"/>
  <c r="E1265" i="88"/>
  <c r="E1264" i="88"/>
  <c r="E1263" i="88"/>
  <c r="E1262" i="88"/>
  <c r="E1261" i="88"/>
  <c r="E1260" i="88"/>
  <c r="E1259" i="88"/>
  <c r="E1258" i="88"/>
  <c r="E1257" i="88"/>
  <c r="E1256" i="88"/>
  <c r="E1255" i="88"/>
  <c r="E1254" i="88"/>
  <c r="E1253" i="88"/>
  <c r="E1252" i="88"/>
  <c r="E1251" i="88"/>
  <c r="E1250" i="88"/>
  <c r="E1249" i="88"/>
  <c r="E1248" i="88"/>
  <c r="E1247" i="88"/>
  <c r="E1246" i="88"/>
  <c r="E1245" i="88"/>
  <c r="E1244" i="88"/>
  <c r="E1243" i="88"/>
  <c r="E1242" i="88"/>
  <c r="E1241" i="88"/>
  <c r="E1240" i="88"/>
  <c r="E1239" i="88"/>
  <c r="E1238" i="88"/>
  <c r="E1237" i="88"/>
  <c r="E1236" i="88"/>
  <c r="E1235" i="88"/>
  <c r="E1234" i="88"/>
  <c r="E1233" i="88"/>
  <c r="E1232" i="88"/>
  <c r="E1231" i="88"/>
  <c r="E1230" i="88"/>
  <c r="E1229" i="88"/>
  <c r="E1228" i="88"/>
  <c r="E1227" i="88"/>
  <c r="E1226" i="88"/>
  <c r="E1225" i="88"/>
  <c r="E1224" i="88"/>
  <c r="E1223" i="88"/>
  <c r="E1222" i="88"/>
  <c r="E1221" i="88"/>
  <c r="E1220" i="88"/>
  <c r="E1219" i="88"/>
  <c r="E1218" i="88"/>
  <c r="E1217" i="88"/>
  <c r="E1216" i="88"/>
  <c r="E1215" i="88"/>
  <c r="E1214" i="88"/>
  <c r="E1213" i="88"/>
  <c r="E1212" i="88"/>
  <c r="E1211" i="88"/>
  <c r="E1210" i="88"/>
  <c r="E1209" i="88"/>
  <c r="E1208" i="88"/>
  <c r="E1207" i="88"/>
  <c r="E1206" i="88"/>
  <c r="E1205" i="88"/>
  <c r="E1204" i="88"/>
  <c r="E1203" i="88"/>
  <c r="E1202" i="88"/>
  <c r="E1201" i="88"/>
  <c r="E1200" i="88"/>
  <c r="E1199" i="88"/>
  <c r="E1198" i="88"/>
  <c r="E1197" i="88"/>
  <c r="E1196" i="88"/>
  <c r="E1195" i="88"/>
  <c r="E1194" i="88"/>
  <c r="E1193" i="88"/>
  <c r="E1192" i="88"/>
  <c r="E1191" i="88"/>
  <c r="E1190" i="88"/>
  <c r="E1189" i="88"/>
  <c r="E1188" i="88"/>
  <c r="E1187" i="88"/>
  <c r="E1186" i="88"/>
  <c r="E1185" i="88"/>
  <c r="E1184" i="88"/>
  <c r="E1183" i="88"/>
  <c r="E1182" i="88"/>
  <c r="E1181" i="88"/>
  <c r="E1180" i="88"/>
  <c r="E1179" i="88"/>
  <c r="E1178" i="88"/>
  <c r="E1177" i="88"/>
  <c r="E1176" i="88"/>
  <c r="E1175" i="88"/>
  <c r="E1174" i="88"/>
  <c r="E1173" i="88"/>
  <c r="E1172" i="88"/>
  <c r="E1171" i="88"/>
  <c r="E1170" i="88"/>
  <c r="E1169" i="88"/>
  <c r="E1168" i="88"/>
  <c r="E1167" i="88"/>
  <c r="E1166" i="88"/>
  <c r="E1165" i="88"/>
  <c r="E1164" i="88"/>
  <c r="E1163" i="88"/>
  <c r="E1162" i="88"/>
  <c r="E1161" i="88"/>
  <c r="E1160" i="88"/>
  <c r="E1159" i="88"/>
  <c r="E1158" i="88"/>
  <c r="E1157" i="88"/>
  <c r="E1156" i="88"/>
  <c r="E1155" i="88"/>
  <c r="E1154" i="88"/>
  <c r="E1153" i="88"/>
  <c r="E1152" i="88"/>
  <c r="E1151" i="88"/>
  <c r="E1150" i="88"/>
  <c r="E1149" i="88"/>
  <c r="E1148" i="88"/>
  <c r="E1147" i="88"/>
  <c r="E1146" i="88"/>
  <c r="E1145" i="88"/>
  <c r="E1144" i="88"/>
  <c r="E1143" i="88"/>
  <c r="E1142" i="88"/>
  <c r="E1141" i="88"/>
  <c r="E1140" i="88"/>
  <c r="E1139" i="88"/>
  <c r="E1138" i="88"/>
  <c r="E1137" i="88"/>
  <c r="E1136" i="88"/>
  <c r="E1135" i="88"/>
  <c r="E1134" i="88"/>
  <c r="E1133" i="88"/>
  <c r="E1132" i="88"/>
  <c r="E1131" i="88"/>
  <c r="E1130" i="88"/>
  <c r="E1129" i="88"/>
  <c r="E1128" i="88"/>
  <c r="E1127" i="88"/>
  <c r="E1126" i="88"/>
  <c r="E1125" i="88"/>
  <c r="E1124" i="88"/>
  <c r="E1123" i="88"/>
  <c r="E1122" i="88"/>
  <c r="E1121" i="88"/>
  <c r="E1120" i="88"/>
  <c r="E1119" i="88"/>
  <c r="E1118" i="88"/>
  <c r="E1117" i="88"/>
  <c r="E1116" i="88"/>
  <c r="E1115" i="88"/>
  <c r="E1114" i="88"/>
  <c r="E1113" i="88"/>
  <c r="E1112" i="88"/>
  <c r="E1111" i="88"/>
  <c r="E1110" i="88"/>
  <c r="E1109" i="88"/>
  <c r="E1108" i="88"/>
  <c r="E1107" i="88"/>
  <c r="E1106" i="88"/>
  <c r="E1105" i="88"/>
  <c r="E1104" i="88"/>
  <c r="E1103" i="88"/>
  <c r="E1102" i="88"/>
  <c r="E1101" i="88"/>
  <c r="E1100" i="88"/>
  <c r="E1099" i="88"/>
  <c r="E1098" i="88"/>
  <c r="E1097" i="88"/>
  <c r="E1096" i="88"/>
  <c r="E1095" i="88"/>
  <c r="E1094" i="88"/>
  <c r="E1093" i="88"/>
  <c r="E1092" i="88"/>
  <c r="E1091" i="88"/>
  <c r="E1090" i="88"/>
  <c r="E1089" i="88"/>
  <c r="E1088" i="88"/>
  <c r="E1087" i="88"/>
  <c r="E1086" i="88"/>
  <c r="E1085" i="88"/>
  <c r="E1084" i="88"/>
  <c r="E1083" i="88"/>
  <c r="E1082" i="88"/>
  <c r="E1081" i="88"/>
  <c r="E1080" i="88"/>
  <c r="E1079" i="88"/>
  <c r="E1078" i="88"/>
  <c r="E1077" i="88"/>
  <c r="E1076" i="88"/>
  <c r="E1075" i="88"/>
  <c r="E1074" i="88"/>
  <c r="E1073" i="88"/>
  <c r="E1072" i="88"/>
  <c r="E1071" i="88"/>
  <c r="E1070" i="88"/>
  <c r="E1069" i="88"/>
  <c r="E1068" i="88"/>
  <c r="E1067" i="88"/>
  <c r="E1066" i="88"/>
  <c r="E1065" i="88"/>
  <c r="E1064" i="88"/>
  <c r="E1063" i="88"/>
  <c r="E1062" i="88"/>
  <c r="E1061" i="88"/>
  <c r="E1060" i="88"/>
  <c r="E1059" i="88"/>
  <c r="E1058" i="88"/>
  <c r="E1057" i="88"/>
  <c r="E1056" i="88"/>
  <c r="E1055" i="88"/>
  <c r="E1054" i="88"/>
  <c r="E1053" i="88"/>
  <c r="E1052" i="88"/>
  <c r="E1051" i="88"/>
  <c r="E1050" i="88"/>
  <c r="E1049" i="88"/>
  <c r="E1048" i="88"/>
  <c r="E1047" i="88"/>
  <c r="E1046" i="88"/>
  <c r="E1045" i="88"/>
  <c r="E1044" i="88"/>
  <c r="E1043" i="88"/>
  <c r="E1042" i="88"/>
  <c r="E1041" i="88"/>
  <c r="E1040" i="88"/>
  <c r="E1039" i="88"/>
  <c r="E1038" i="88"/>
  <c r="E1037" i="88"/>
  <c r="E1036" i="88"/>
  <c r="E1035" i="88"/>
  <c r="E1034" i="88"/>
  <c r="E1033" i="88"/>
  <c r="E1032" i="88"/>
  <c r="E1031" i="88"/>
  <c r="E1030" i="88"/>
  <c r="E1029" i="88"/>
  <c r="E1028" i="88"/>
  <c r="E1027" i="88"/>
  <c r="E1026" i="88"/>
  <c r="E1025" i="88"/>
  <c r="E1024" i="88"/>
  <c r="E1023" i="88"/>
  <c r="E1022" i="88"/>
  <c r="E1021" i="88"/>
  <c r="E1020" i="88"/>
  <c r="E1019" i="88"/>
  <c r="E1018" i="88"/>
  <c r="E1017" i="88"/>
  <c r="E1016" i="88"/>
  <c r="E1015" i="88"/>
  <c r="E1014" i="88"/>
  <c r="E1013" i="88"/>
  <c r="E1012" i="88"/>
  <c r="E1011" i="88"/>
  <c r="E1010" i="88"/>
  <c r="E1009" i="88"/>
  <c r="E1008" i="88"/>
  <c r="E1007" i="88"/>
  <c r="E1006" i="88"/>
  <c r="E1005" i="88"/>
  <c r="E1004" i="88"/>
  <c r="E1003" i="88"/>
  <c r="E1002" i="88"/>
  <c r="E1001" i="88"/>
  <c r="E1000" i="88"/>
  <c r="E999" i="88"/>
  <c r="E998" i="88"/>
  <c r="E997" i="88"/>
  <c r="E996" i="88"/>
  <c r="E995" i="88"/>
  <c r="E994" i="88"/>
  <c r="E993" i="88"/>
  <c r="E992" i="88"/>
  <c r="E991" i="88"/>
  <c r="E990" i="88"/>
  <c r="E989" i="88"/>
  <c r="E988" i="88"/>
  <c r="E987" i="88"/>
  <c r="E986" i="88"/>
  <c r="E985" i="88"/>
  <c r="E984" i="88"/>
  <c r="E983" i="88"/>
  <c r="E982" i="88"/>
  <c r="E981" i="88"/>
  <c r="E980" i="88"/>
  <c r="E979" i="88"/>
  <c r="E978" i="88"/>
  <c r="E977" i="88"/>
  <c r="E976" i="88"/>
  <c r="E975" i="88"/>
  <c r="E974" i="88"/>
  <c r="E973" i="88"/>
  <c r="E972" i="88"/>
  <c r="E971" i="88"/>
  <c r="E970" i="88"/>
  <c r="E969" i="88"/>
  <c r="E968" i="88"/>
  <c r="E967" i="88"/>
  <c r="E966" i="88"/>
  <c r="E965" i="88"/>
  <c r="E964" i="88"/>
  <c r="E963" i="88"/>
  <c r="E962" i="88"/>
  <c r="E961" i="88"/>
  <c r="E960" i="88"/>
  <c r="E959" i="88"/>
  <c r="E958" i="88"/>
  <c r="E957" i="88"/>
  <c r="E956" i="88"/>
  <c r="E955" i="88"/>
  <c r="E954" i="88"/>
  <c r="E953" i="88"/>
  <c r="E952" i="88"/>
  <c r="E951" i="88"/>
  <c r="E950" i="88"/>
  <c r="E949" i="88"/>
  <c r="E948" i="88"/>
  <c r="E947" i="88"/>
  <c r="E946" i="88"/>
  <c r="E945" i="88"/>
  <c r="E944" i="88"/>
  <c r="E943" i="88"/>
  <c r="E942" i="88"/>
  <c r="E941" i="88"/>
  <c r="E940" i="88"/>
  <c r="E939" i="88"/>
  <c r="E938" i="88"/>
  <c r="E937" i="88"/>
  <c r="E936" i="88"/>
  <c r="E935" i="88"/>
  <c r="E934" i="88"/>
  <c r="E933" i="88"/>
  <c r="E932" i="88"/>
  <c r="E931" i="88"/>
  <c r="E930" i="88"/>
  <c r="E929" i="88"/>
  <c r="E928" i="88"/>
  <c r="E927" i="88"/>
  <c r="E926" i="88"/>
  <c r="E925" i="88"/>
  <c r="E924" i="88"/>
  <c r="E923" i="88"/>
  <c r="E922" i="88"/>
  <c r="E921" i="88"/>
  <c r="E920" i="88"/>
  <c r="E919" i="88"/>
  <c r="E918" i="88"/>
  <c r="E917" i="88"/>
  <c r="E916" i="88"/>
  <c r="E915" i="88"/>
  <c r="E914" i="88"/>
  <c r="E913" i="88"/>
  <c r="E912" i="88"/>
  <c r="E911" i="88"/>
  <c r="E910" i="88"/>
  <c r="E909" i="88"/>
  <c r="E908" i="88"/>
  <c r="E907" i="88"/>
  <c r="E906" i="88"/>
  <c r="E905" i="88"/>
  <c r="E904" i="88"/>
  <c r="E903" i="88"/>
  <c r="E902" i="88"/>
  <c r="E901" i="88"/>
  <c r="E900" i="88"/>
  <c r="E899" i="88"/>
  <c r="E898" i="88"/>
  <c r="E897" i="88"/>
  <c r="E896" i="88"/>
  <c r="E895" i="88"/>
  <c r="E894" i="88"/>
  <c r="E893" i="88"/>
  <c r="E892" i="88"/>
  <c r="E891" i="88"/>
  <c r="E890" i="88"/>
  <c r="E889" i="88"/>
  <c r="E888" i="88"/>
  <c r="E887" i="88"/>
  <c r="E886" i="88"/>
  <c r="E885" i="88"/>
  <c r="E884" i="88"/>
  <c r="E883" i="88"/>
  <c r="E882" i="88"/>
  <c r="E881" i="88"/>
  <c r="E880" i="88"/>
  <c r="E879" i="88"/>
  <c r="E878" i="88"/>
  <c r="E877" i="88"/>
  <c r="E876" i="88"/>
  <c r="E875" i="88"/>
  <c r="E874" i="88"/>
  <c r="E873" i="88"/>
  <c r="E872" i="88"/>
  <c r="E871" i="88"/>
  <c r="E870" i="88"/>
  <c r="E869" i="88"/>
  <c r="E868" i="88"/>
  <c r="E867" i="88"/>
  <c r="E866" i="88"/>
  <c r="E865" i="88"/>
  <c r="E864" i="88"/>
  <c r="E863" i="88"/>
  <c r="E862" i="88"/>
  <c r="E861" i="88"/>
  <c r="E860" i="88"/>
  <c r="E859" i="88"/>
  <c r="E858" i="88"/>
  <c r="E857" i="88"/>
  <c r="E856" i="88"/>
  <c r="E855" i="88"/>
  <c r="E854" i="88"/>
  <c r="E853" i="88"/>
  <c r="E852" i="88"/>
  <c r="E851" i="88"/>
  <c r="E850" i="88"/>
  <c r="E849" i="88"/>
  <c r="E848" i="88"/>
  <c r="E847" i="88"/>
  <c r="E846" i="88"/>
  <c r="E845" i="88"/>
  <c r="E844" i="88"/>
  <c r="E843" i="88"/>
  <c r="E842" i="88"/>
  <c r="E841" i="88"/>
  <c r="E840" i="88"/>
  <c r="E839" i="88"/>
  <c r="E838" i="88"/>
  <c r="E837" i="88"/>
  <c r="E836" i="88"/>
  <c r="E835" i="88"/>
  <c r="E834" i="88"/>
  <c r="E833" i="88"/>
  <c r="E832" i="88"/>
  <c r="E831" i="88"/>
  <c r="E830" i="88"/>
  <c r="E829" i="88"/>
  <c r="E828" i="88"/>
  <c r="E827" i="88"/>
  <c r="E826" i="88"/>
  <c r="E825" i="88"/>
  <c r="E824" i="88"/>
  <c r="E823" i="88"/>
  <c r="E822" i="88"/>
  <c r="E821" i="88"/>
  <c r="E820" i="88"/>
  <c r="E819" i="88"/>
  <c r="E818" i="88"/>
  <c r="E817" i="88"/>
  <c r="E816" i="88"/>
  <c r="E815" i="88"/>
  <c r="E814" i="88"/>
  <c r="E813" i="88"/>
  <c r="E812" i="88"/>
  <c r="E811" i="88"/>
  <c r="E810" i="88"/>
  <c r="E809" i="88"/>
  <c r="E808" i="88"/>
  <c r="E807" i="88"/>
  <c r="E806" i="88"/>
  <c r="E805" i="88"/>
  <c r="E804" i="88"/>
  <c r="E803" i="88"/>
  <c r="E802" i="88"/>
  <c r="E801" i="88"/>
  <c r="E800" i="88"/>
  <c r="E799" i="88"/>
  <c r="E798" i="88"/>
  <c r="E797" i="88"/>
  <c r="E796" i="88"/>
  <c r="E795" i="88"/>
  <c r="E794" i="88"/>
  <c r="E793" i="88"/>
  <c r="E792" i="88"/>
  <c r="E791" i="88"/>
  <c r="E790" i="88"/>
  <c r="E789" i="88"/>
  <c r="E788" i="88"/>
  <c r="E787" i="88"/>
  <c r="E786" i="88"/>
  <c r="E785" i="88"/>
  <c r="E784" i="88"/>
  <c r="E783" i="88"/>
  <c r="E782" i="88"/>
  <c r="E781" i="88"/>
  <c r="E780" i="88"/>
  <c r="E779" i="88"/>
  <c r="E778" i="88"/>
  <c r="E777" i="88"/>
  <c r="E776" i="88"/>
  <c r="E775" i="88"/>
  <c r="E774" i="88"/>
  <c r="E773" i="88"/>
  <c r="E772" i="88"/>
  <c r="E771" i="88"/>
  <c r="E770" i="88"/>
  <c r="E769" i="88"/>
  <c r="E768" i="88"/>
  <c r="E767" i="88"/>
  <c r="E766" i="88"/>
  <c r="E765" i="88"/>
  <c r="E764" i="88"/>
  <c r="E763" i="88"/>
  <c r="E762" i="88"/>
  <c r="E761" i="88"/>
  <c r="E760" i="88"/>
  <c r="E759" i="88"/>
  <c r="E758" i="88"/>
  <c r="E757" i="88"/>
  <c r="E756" i="88"/>
  <c r="E755" i="88"/>
  <c r="E754" i="88"/>
  <c r="E753" i="88"/>
  <c r="E752" i="88"/>
  <c r="E751" i="88"/>
  <c r="E750" i="88"/>
  <c r="E749" i="88"/>
  <c r="E748" i="88"/>
  <c r="E747" i="88"/>
  <c r="E746" i="88"/>
  <c r="E745" i="88"/>
  <c r="E744" i="88"/>
  <c r="E743" i="88"/>
  <c r="E742" i="88"/>
  <c r="E741" i="88"/>
  <c r="E740" i="88"/>
  <c r="E739" i="88"/>
  <c r="E738" i="88"/>
  <c r="E737" i="88"/>
  <c r="E736" i="88"/>
  <c r="E735" i="88"/>
  <c r="E734" i="88"/>
  <c r="E733" i="88"/>
  <c r="E732" i="88"/>
  <c r="E731" i="88"/>
  <c r="E730" i="88"/>
  <c r="E729" i="88"/>
  <c r="E728" i="88"/>
  <c r="E727" i="88"/>
  <c r="E726" i="88"/>
  <c r="E725" i="88"/>
  <c r="E724" i="88"/>
  <c r="E723" i="88"/>
  <c r="E722" i="88"/>
  <c r="E721" i="88"/>
  <c r="E720" i="88"/>
  <c r="E719" i="88"/>
  <c r="E718" i="88"/>
  <c r="E717" i="88"/>
  <c r="E716" i="88"/>
  <c r="E715" i="88"/>
  <c r="E714" i="88"/>
  <c r="E713" i="88"/>
  <c r="E712" i="88"/>
  <c r="E711" i="88"/>
  <c r="E710" i="88"/>
  <c r="E709" i="88"/>
  <c r="E708" i="88"/>
  <c r="E707" i="88"/>
  <c r="E706" i="88"/>
  <c r="E705" i="88"/>
  <c r="E704" i="88"/>
  <c r="E703" i="88"/>
  <c r="E702" i="88"/>
  <c r="E701" i="88"/>
  <c r="E700" i="88"/>
  <c r="E699" i="88"/>
  <c r="E698" i="88"/>
  <c r="E697" i="88"/>
  <c r="E696" i="88"/>
  <c r="E695" i="88"/>
  <c r="E694" i="88"/>
  <c r="E693" i="88"/>
  <c r="E692" i="88"/>
  <c r="E691" i="88"/>
  <c r="E690" i="88"/>
  <c r="E689" i="88"/>
  <c r="E688" i="88"/>
  <c r="E687" i="88"/>
  <c r="E686" i="88"/>
  <c r="E685" i="88"/>
  <c r="E684" i="88"/>
  <c r="E683" i="88"/>
  <c r="E682" i="88"/>
  <c r="E681" i="88"/>
  <c r="E680" i="88"/>
  <c r="E679" i="88"/>
  <c r="E678" i="88"/>
  <c r="E677" i="88"/>
  <c r="E676" i="88"/>
  <c r="E675" i="88"/>
  <c r="E674" i="88"/>
  <c r="E673" i="88"/>
  <c r="E672" i="88"/>
  <c r="E671" i="88"/>
  <c r="E670" i="88"/>
  <c r="E669" i="88"/>
  <c r="E668" i="88"/>
  <c r="E667" i="88"/>
  <c r="E666" i="88"/>
  <c r="E665" i="88"/>
  <c r="E664" i="88"/>
  <c r="E663" i="88"/>
  <c r="E662" i="88"/>
  <c r="E661" i="88"/>
  <c r="E660" i="88"/>
  <c r="E659" i="88"/>
  <c r="E658" i="88"/>
  <c r="E657" i="88"/>
  <c r="E656" i="88"/>
  <c r="E655" i="88"/>
  <c r="E654" i="88"/>
  <c r="E653" i="88"/>
  <c r="E652" i="88"/>
  <c r="E651" i="88"/>
  <c r="E650" i="88"/>
  <c r="E649" i="88"/>
  <c r="E648" i="88"/>
  <c r="E647" i="88"/>
  <c r="E646" i="88"/>
  <c r="E645" i="88"/>
  <c r="E644" i="88"/>
  <c r="E643" i="88"/>
  <c r="E642" i="88"/>
  <c r="E641" i="88"/>
  <c r="E640" i="88"/>
  <c r="E639" i="88"/>
  <c r="E638" i="88"/>
  <c r="E637" i="88"/>
  <c r="E636" i="88"/>
  <c r="E635" i="88"/>
  <c r="E634" i="88"/>
  <c r="E633" i="88"/>
  <c r="E632" i="88"/>
  <c r="E631" i="88"/>
  <c r="E630" i="88"/>
  <c r="E629" i="88"/>
  <c r="E628" i="88"/>
  <c r="E627" i="88"/>
  <c r="E626" i="88"/>
  <c r="E625" i="88"/>
  <c r="E624" i="88"/>
  <c r="E623" i="88"/>
  <c r="E622" i="88"/>
  <c r="E621" i="88"/>
  <c r="E620" i="88"/>
  <c r="E619" i="88"/>
  <c r="E618" i="88"/>
  <c r="E617" i="88"/>
  <c r="E616" i="88"/>
  <c r="E615" i="88"/>
  <c r="E614" i="88"/>
  <c r="E613" i="88"/>
  <c r="E612" i="88"/>
  <c r="E611" i="88"/>
  <c r="E610" i="88"/>
  <c r="E609" i="88"/>
  <c r="E608" i="88"/>
  <c r="E607" i="88"/>
  <c r="E606" i="88"/>
  <c r="E605" i="88"/>
  <c r="E604" i="88"/>
  <c r="E603" i="88"/>
  <c r="E602" i="88"/>
  <c r="E601" i="88"/>
  <c r="E600" i="88"/>
  <c r="E599" i="88"/>
  <c r="E598" i="88"/>
  <c r="E597" i="88"/>
  <c r="E596" i="88"/>
  <c r="E595" i="88"/>
  <c r="E594" i="88"/>
  <c r="E593" i="88"/>
  <c r="E592" i="88"/>
  <c r="E591" i="88"/>
  <c r="E590" i="88"/>
  <c r="E589" i="88"/>
  <c r="E588" i="88"/>
  <c r="E587" i="88"/>
  <c r="E586" i="88"/>
  <c r="E585" i="88"/>
  <c r="E584" i="88"/>
  <c r="E583" i="88"/>
  <c r="E582" i="88"/>
  <c r="E581" i="88"/>
  <c r="E580" i="88"/>
  <c r="E579" i="88"/>
  <c r="E578" i="88"/>
  <c r="E577" i="88"/>
  <c r="E576" i="88"/>
  <c r="E575" i="88"/>
  <c r="E574" i="88"/>
  <c r="E573" i="88"/>
  <c r="E572" i="88"/>
  <c r="E571" i="88"/>
  <c r="E570" i="88"/>
  <c r="E569" i="88"/>
  <c r="E568" i="88"/>
  <c r="E567" i="88"/>
  <c r="E566" i="88"/>
  <c r="E565" i="88"/>
  <c r="E564" i="88"/>
  <c r="E563" i="88"/>
  <c r="E562" i="88"/>
  <c r="E561" i="88"/>
  <c r="E560" i="88"/>
  <c r="E559" i="88"/>
  <c r="E558" i="88"/>
  <c r="E557" i="88"/>
  <c r="E556" i="88"/>
  <c r="E555" i="88"/>
  <c r="E554" i="88"/>
  <c r="E553" i="88"/>
  <c r="E552" i="88"/>
  <c r="E551" i="88"/>
  <c r="E550" i="88"/>
  <c r="E549" i="88"/>
  <c r="E548" i="88"/>
  <c r="E547" i="88"/>
  <c r="E546" i="88"/>
  <c r="E545" i="88"/>
  <c r="E544" i="88"/>
  <c r="E543" i="88"/>
  <c r="E542" i="88"/>
  <c r="E541" i="88"/>
  <c r="E540" i="88"/>
  <c r="E539" i="88"/>
  <c r="E538" i="88"/>
  <c r="E537" i="88"/>
  <c r="E536" i="88"/>
  <c r="E535" i="88"/>
  <c r="E534" i="88"/>
  <c r="E533" i="88"/>
  <c r="E532" i="88"/>
  <c r="E531" i="88"/>
  <c r="E530" i="88"/>
  <c r="E529" i="88"/>
  <c r="E528" i="88"/>
  <c r="E527" i="88"/>
  <c r="E526" i="88"/>
  <c r="E525" i="88"/>
  <c r="E524" i="88"/>
  <c r="E523" i="88"/>
  <c r="E522" i="88"/>
  <c r="E521" i="88"/>
  <c r="E520" i="88"/>
  <c r="E519" i="88"/>
  <c r="E518" i="88"/>
  <c r="E517" i="88"/>
  <c r="E516" i="88"/>
  <c r="E515" i="88"/>
  <c r="E514" i="88"/>
  <c r="E513" i="88"/>
  <c r="E512" i="88"/>
  <c r="E511" i="88"/>
  <c r="E510" i="88"/>
  <c r="E509" i="88"/>
  <c r="E508" i="88"/>
  <c r="E507" i="88"/>
  <c r="E506" i="88"/>
  <c r="E505" i="88"/>
  <c r="E504" i="88"/>
  <c r="E503" i="88"/>
  <c r="E502" i="88"/>
  <c r="E501" i="88"/>
  <c r="E500" i="88"/>
  <c r="E499" i="88"/>
  <c r="E498" i="88"/>
  <c r="E497" i="88"/>
  <c r="E496" i="88"/>
  <c r="E495" i="88"/>
  <c r="E494" i="88"/>
  <c r="E493" i="88"/>
  <c r="E492" i="88"/>
  <c r="E491" i="88"/>
  <c r="E490" i="88"/>
  <c r="E489" i="88"/>
  <c r="E488" i="88"/>
  <c r="E487" i="88"/>
  <c r="E486" i="88"/>
  <c r="E485" i="88"/>
  <c r="E484" i="88"/>
  <c r="E483" i="88"/>
  <c r="E482" i="88"/>
  <c r="E481" i="88"/>
  <c r="E480" i="88"/>
  <c r="E479" i="88"/>
  <c r="E478" i="88"/>
  <c r="E477" i="88"/>
  <c r="E476" i="88"/>
  <c r="E475" i="88"/>
  <c r="E474" i="88"/>
  <c r="E473" i="88"/>
  <c r="E472" i="88"/>
  <c r="E471" i="88"/>
  <c r="E470" i="88"/>
  <c r="E469" i="88"/>
  <c r="E468" i="88"/>
  <c r="E467" i="88"/>
  <c r="E466" i="88"/>
  <c r="E465" i="88"/>
  <c r="E464" i="88"/>
  <c r="E463" i="88"/>
  <c r="E462" i="88"/>
  <c r="E461" i="88"/>
  <c r="E460" i="88"/>
  <c r="E459" i="88"/>
  <c r="E458" i="88"/>
  <c r="E457" i="88"/>
  <c r="E456" i="88"/>
  <c r="E455" i="88"/>
  <c r="E454" i="88"/>
  <c r="E453" i="88"/>
  <c r="E452" i="88"/>
  <c r="E451" i="88"/>
  <c r="E450" i="88"/>
  <c r="E449" i="88"/>
  <c r="E448" i="88"/>
  <c r="E447" i="88"/>
  <c r="E446" i="88"/>
  <c r="E445" i="88"/>
  <c r="E444" i="88"/>
  <c r="E443" i="88"/>
  <c r="E442" i="88"/>
  <c r="E441" i="88"/>
  <c r="E440" i="88"/>
  <c r="E439" i="88"/>
  <c r="E438" i="88"/>
  <c r="E437" i="88"/>
  <c r="E436" i="88"/>
  <c r="E435" i="88"/>
  <c r="E434" i="88"/>
  <c r="E433" i="88"/>
  <c r="E432" i="88"/>
  <c r="E431" i="88"/>
  <c r="E430" i="88"/>
  <c r="E429" i="88"/>
  <c r="E428" i="88"/>
  <c r="E427" i="88"/>
  <c r="E426" i="88"/>
  <c r="E425" i="88"/>
  <c r="E424" i="88"/>
  <c r="E423" i="88"/>
  <c r="E422" i="88"/>
  <c r="E421" i="88"/>
  <c r="E420" i="88"/>
  <c r="E419" i="88"/>
  <c r="E418" i="88"/>
  <c r="E417" i="88"/>
  <c r="E416" i="88"/>
  <c r="E415" i="88"/>
  <c r="E414" i="88"/>
  <c r="E413" i="88"/>
  <c r="E412" i="88"/>
  <c r="E411" i="88"/>
  <c r="E410" i="88"/>
  <c r="E409" i="88"/>
  <c r="E408" i="88"/>
  <c r="E407" i="88"/>
  <c r="E406" i="88"/>
  <c r="E405" i="88"/>
  <c r="E404" i="88"/>
  <c r="E403" i="88"/>
  <c r="E402" i="88"/>
  <c r="E401" i="88"/>
  <c r="E400" i="88"/>
  <c r="E399" i="88"/>
  <c r="E398" i="88"/>
  <c r="E397" i="88"/>
  <c r="E396" i="88"/>
  <c r="E395" i="88"/>
  <c r="E394" i="88"/>
  <c r="E393" i="88"/>
  <c r="E392" i="88"/>
  <c r="E391" i="88"/>
  <c r="E390" i="88"/>
  <c r="E389" i="88"/>
  <c r="E388" i="88"/>
  <c r="E387" i="88"/>
  <c r="E386" i="88"/>
  <c r="E385" i="88"/>
  <c r="E384" i="88"/>
  <c r="E383" i="88"/>
  <c r="E382" i="88"/>
  <c r="E381" i="88"/>
  <c r="E380" i="88"/>
  <c r="E379" i="88"/>
  <c r="E378" i="88"/>
  <c r="E377" i="88"/>
  <c r="E376" i="88"/>
  <c r="E375" i="88"/>
  <c r="E374" i="88"/>
  <c r="E373" i="88"/>
  <c r="E372" i="88"/>
  <c r="E371" i="88"/>
  <c r="E370" i="88"/>
  <c r="E369" i="88"/>
  <c r="E368" i="88"/>
  <c r="E367" i="88"/>
  <c r="E366" i="88"/>
  <c r="E365" i="88"/>
  <c r="E364" i="88"/>
  <c r="E363" i="88"/>
  <c r="E362" i="88"/>
  <c r="E361" i="88"/>
  <c r="E360" i="88"/>
  <c r="E359" i="88"/>
  <c r="E358" i="88"/>
  <c r="E357" i="88"/>
  <c r="E356" i="88"/>
  <c r="E355" i="88"/>
  <c r="E354" i="88"/>
  <c r="E353" i="88"/>
  <c r="E352" i="88"/>
  <c r="E351" i="88"/>
  <c r="E350" i="88"/>
  <c r="E349" i="88"/>
  <c r="E348" i="88"/>
  <c r="E347" i="88"/>
  <c r="E346" i="88"/>
  <c r="E345" i="88"/>
  <c r="E344" i="88"/>
  <c r="E343" i="88"/>
  <c r="E342" i="88"/>
  <c r="E341" i="88"/>
  <c r="E340" i="88"/>
  <c r="E339" i="88"/>
  <c r="E338" i="88"/>
  <c r="E337" i="88"/>
  <c r="E336" i="88"/>
  <c r="E335" i="88"/>
  <c r="E334" i="88"/>
  <c r="E333" i="88"/>
  <c r="E332" i="88"/>
  <c r="E331" i="88"/>
  <c r="E330" i="88"/>
  <c r="E329" i="88"/>
  <c r="E328" i="88"/>
  <c r="E327" i="88"/>
  <c r="E326" i="88"/>
  <c r="E325" i="88"/>
  <c r="E324" i="88"/>
  <c r="E323" i="88"/>
  <c r="E322" i="88"/>
  <c r="E321" i="88"/>
  <c r="E320" i="88"/>
  <c r="E319" i="88"/>
  <c r="E318" i="88"/>
  <c r="E317" i="88"/>
  <c r="E316" i="88"/>
  <c r="E315" i="88"/>
  <c r="E314" i="88"/>
  <c r="E313" i="88"/>
  <c r="E312" i="88"/>
  <c r="E311" i="88"/>
  <c r="E310" i="88"/>
  <c r="E309" i="88"/>
  <c r="E308" i="88"/>
  <c r="E307" i="88"/>
  <c r="E306" i="88"/>
  <c r="E305" i="88"/>
  <c r="E304" i="88"/>
  <c r="E303" i="88"/>
  <c r="E302" i="88"/>
  <c r="E301" i="88"/>
  <c r="E300" i="88"/>
  <c r="E299" i="88"/>
  <c r="E298" i="88"/>
  <c r="E297" i="88"/>
  <c r="E296" i="88"/>
  <c r="E295" i="88"/>
  <c r="E294" i="88"/>
  <c r="E293" i="88"/>
  <c r="E292" i="88"/>
  <c r="E291" i="88"/>
  <c r="E290" i="88"/>
  <c r="E289" i="88"/>
  <c r="E288" i="88"/>
  <c r="E287" i="88"/>
  <c r="E286" i="88"/>
  <c r="E285" i="88"/>
  <c r="E284" i="88"/>
  <c r="E283" i="88"/>
  <c r="E282" i="88"/>
  <c r="E281" i="88"/>
  <c r="E280" i="88"/>
  <c r="E279" i="88"/>
  <c r="E278" i="88"/>
  <c r="E277" i="88"/>
  <c r="E276" i="88"/>
  <c r="E275" i="88"/>
  <c r="E274" i="88"/>
  <c r="E273" i="88"/>
  <c r="E272" i="88"/>
  <c r="E271" i="88"/>
  <c r="E270" i="88"/>
  <c r="E269" i="88"/>
  <c r="E268" i="88"/>
  <c r="E267" i="88"/>
  <c r="E266" i="88"/>
  <c r="E265" i="88"/>
  <c r="E264" i="88"/>
  <c r="E263" i="88"/>
  <c r="E262" i="88"/>
  <c r="E261" i="88"/>
  <c r="E260" i="88"/>
  <c r="E259" i="88"/>
  <c r="E258" i="88"/>
  <c r="E257" i="88"/>
  <c r="E256" i="88"/>
  <c r="E255" i="88"/>
  <c r="E254" i="88"/>
  <c r="E253" i="88"/>
  <c r="E252" i="88"/>
  <c r="E251" i="88"/>
  <c r="E250" i="88"/>
  <c r="E249" i="88"/>
  <c r="E248" i="88"/>
  <c r="E247" i="88"/>
  <c r="E246" i="88"/>
  <c r="E245" i="88"/>
  <c r="E244" i="88"/>
  <c r="E243" i="88"/>
  <c r="E242" i="88"/>
  <c r="E241" i="88"/>
  <c r="E240" i="88"/>
  <c r="E239" i="88"/>
  <c r="E238" i="88"/>
  <c r="E237" i="88"/>
  <c r="E236" i="88"/>
  <c r="E235" i="88"/>
  <c r="E234" i="88"/>
  <c r="E233" i="88"/>
  <c r="E232" i="88"/>
  <c r="E231" i="88"/>
  <c r="E230" i="88"/>
  <c r="E229" i="88"/>
  <c r="E228" i="88"/>
  <c r="E227" i="88"/>
  <c r="E226" i="88"/>
  <c r="E225" i="88"/>
  <c r="E224" i="88"/>
  <c r="E223" i="88"/>
  <c r="E222" i="88"/>
  <c r="E221" i="88"/>
  <c r="E220" i="88"/>
  <c r="E219" i="88"/>
  <c r="E218" i="88"/>
  <c r="E217" i="88"/>
  <c r="E216" i="88"/>
  <c r="E215" i="88"/>
  <c r="E214" i="88"/>
  <c r="E213" i="88"/>
  <c r="E212" i="88"/>
  <c r="E211" i="88"/>
  <c r="E210" i="88"/>
  <c r="E209" i="88"/>
  <c r="E208" i="88"/>
  <c r="E207" i="88"/>
  <c r="E206" i="88"/>
  <c r="E205" i="88"/>
  <c r="E204" i="88"/>
  <c r="E203" i="88"/>
  <c r="E202" i="88"/>
  <c r="E201" i="88"/>
  <c r="E200" i="88"/>
  <c r="E199" i="88"/>
  <c r="E198" i="88"/>
  <c r="E197" i="88"/>
  <c r="E196" i="88"/>
  <c r="E195" i="88"/>
  <c r="E194" i="88"/>
  <c r="E193" i="88"/>
  <c r="E192" i="88"/>
  <c r="E191" i="88"/>
  <c r="E190" i="88"/>
  <c r="E189" i="88"/>
  <c r="E188" i="88"/>
  <c r="E187" i="88"/>
  <c r="E186" i="88"/>
  <c r="E185" i="88"/>
  <c r="E184" i="88"/>
  <c r="E183" i="88"/>
  <c r="E182" i="88"/>
  <c r="E181" i="88"/>
  <c r="E180" i="88"/>
  <c r="E179" i="88"/>
  <c r="E178" i="88"/>
  <c r="E177" i="88"/>
  <c r="E176" i="88"/>
  <c r="E175" i="88"/>
  <c r="E174" i="88"/>
  <c r="E173" i="88"/>
  <c r="E172" i="88"/>
  <c r="E171" i="88"/>
  <c r="E170" i="88"/>
  <c r="E169" i="88"/>
  <c r="E168" i="88"/>
  <c r="E167" i="88"/>
  <c r="E166" i="88"/>
  <c r="E165" i="88"/>
  <c r="E164" i="88"/>
  <c r="E163" i="88"/>
  <c r="E162" i="88"/>
  <c r="E161" i="88"/>
  <c r="E160" i="88"/>
  <c r="E159" i="88"/>
  <c r="E158" i="88"/>
  <c r="E157" i="88"/>
  <c r="E156" i="88"/>
  <c r="E155" i="88"/>
  <c r="E154" i="88"/>
  <c r="E153" i="88"/>
  <c r="E152" i="88"/>
  <c r="E151" i="88"/>
  <c r="E150" i="88"/>
  <c r="E149" i="88"/>
  <c r="E148" i="88"/>
  <c r="E147" i="88"/>
  <c r="E146" i="88"/>
  <c r="E145" i="88"/>
  <c r="E144" i="88"/>
  <c r="E143" i="88"/>
  <c r="E142" i="88"/>
  <c r="E141" i="88"/>
  <c r="E140" i="88"/>
  <c r="E139" i="88"/>
  <c r="E138" i="88"/>
  <c r="E137" i="88"/>
  <c r="E136" i="88"/>
  <c r="E135" i="88"/>
  <c r="E134" i="88"/>
  <c r="E133" i="88"/>
  <c r="E132" i="88"/>
  <c r="E131" i="88"/>
  <c r="E130" i="88"/>
  <c r="E129" i="88"/>
  <c r="E128" i="88"/>
  <c r="E127" i="88"/>
  <c r="E126" i="88"/>
  <c r="E125" i="88"/>
  <c r="E124" i="88"/>
  <c r="E123" i="88"/>
  <c r="E122" i="88"/>
  <c r="E121" i="88"/>
  <c r="E120" i="88"/>
  <c r="E119" i="88"/>
  <c r="E118" i="88"/>
  <c r="E117" i="88"/>
  <c r="E116" i="88"/>
  <c r="E115" i="88"/>
  <c r="E114" i="88"/>
  <c r="E113" i="88"/>
  <c r="E112" i="88"/>
  <c r="E111" i="88"/>
  <c r="E110" i="88"/>
  <c r="E109" i="88"/>
  <c r="E108" i="88"/>
  <c r="E107" i="88"/>
  <c r="E106" i="88"/>
  <c r="E105" i="88"/>
  <c r="E104" i="88"/>
  <c r="E103" i="88"/>
  <c r="E102" i="88"/>
  <c r="E101" i="88"/>
  <c r="E100" i="88"/>
  <c r="E99" i="88"/>
  <c r="E98" i="88"/>
  <c r="E97" i="88"/>
  <c r="E96" i="88"/>
  <c r="E95" i="88"/>
  <c r="E94" i="88"/>
  <c r="E93" i="88"/>
  <c r="E92" i="88"/>
  <c r="E91" i="88"/>
  <c r="E90" i="88"/>
  <c r="E89" i="88"/>
  <c r="E88" i="88"/>
  <c r="E87" i="88"/>
  <c r="E86" i="88"/>
  <c r="E85" i="88"/>
  <c r="E84" i="88"/>
  <c r="E83" i="88"/>
  <c r="E82" i="88"/>
  <c r="E81" i="88"/>
  <c r="E80" i="88"/>
  <c r="E79" i="88"/>
  <c r="E78" i="88"/>
  <c r="E77" i="88"/>
  <c r="E76" i="88"/>
  <c r="E75" i="88"/>
  <c r="E74" i="88"/>
  <c r="E73" i="88"/>
  <c r="E72" i="88"/>
  <c r="E71" i="88"/>
  <c r="E70" i="88"/>
  <c r="E69" i="88"/>
  <c r="E68" i="88"/>
  <c r="E67" i="88"/>
  <c r="E66" i="88"/>
  <c r="E65" i="88"/>
  <c r="E64" i="88"/>
  <c r="E63" i="88"/>
  <c r="E62" i="88"/>
  <c r="E61" i="88"/>
  <c r="E60" i="88"/>
  <c r="E59" i="88"/>
  <c r="E58" i="88"/>
  <c r="E57" i="88"/>
  <c r="E56" i="88"/>
  <c r="E55" i="88"/>
  <c r="E54" i="88"/>
  <c r="E53" i="88"/>
  <c r="E52" i="88"/>
  <c r="E51" i="88"/>
  <c r="E50" i="88"/>
  <c r="E49" i="88"/>
  <c r="E48" i="88"/>
  <c r="E47" i="88"/>
  <c r="E46" i="88"/>
  <c r="E45" i="88"/>
  <c r="E44" i="88"/>
  <c r="E43" i="88"/>
  <c r="E42" i="88"/>
  <c r="E41" i="88"/>
  <c r="E40" i="88"/>
  <c r="E39" i="88"/>
  <c r="E38" i="88"/>
  <c r="E37" i="88"/>
  <c r="E36" i="88"/>
  <c r="E35" i="88"/>
  <c r="E34" i="88"/>
  <c r="E33" i="88"/>
  <c r="E32" i="88"/>
  <c r="E31" i="88"/>
  <c r="E30" i="88"/>
  <c r="E29" i="88"/>
  <c r="E28" i="88"/>
  <c r="E27" i="88"/>
  <c r="E26" i="88"/>
  <c r="E25" i="88"/>
  <c r="E24" i="88"/>
  <c r="E23" i="88"/>
  <c r="E22" i="88"/>
  <c r="E21" i="88"/>
  <c r="E20" i="88"/>
  <c r="E19" i="88"/>
  <c r="E18" i="88"/>
  <c r="E17" i="88"/>
  <c r="E16" i="88"/>
  <c r="E15" i="88"/>
  <c r="E14" i="88"/>
  <c r="E13" i="88"/>
  <c r="E12" i="88"/>
  <c r="E11" i="88"/>
  <c r="E10" i="88"/>
  <c r="E9" i="88"/>
  <c r="E8" i="88"/>
  <c r="E7" i="88"/>
  <c r="E6" i="88"/>
  <c r="E5" i="88"/>
  <c r="E4" i="88"/>
  <c r="E3" i="88"/>
  <c r="E1682" i="84"/>
  <c r="E1681" i="84"/>
  <c r="E1680" i="84"/>
  <c r="E1679" i="84"/>
  <c r="E1678" i="84"/>
  <c r="E1677" i="84"/>
  <c r="E1676" i="84"/>
  <c r="E1675" i="84"/>
  <c r="E1674" i="84"/>
  <c r="E1673" i="84"/>
  <c r="E1672" i="84"/>
  <c r="E1671" i="84"/>
  <c r="E1670" i="84"/>
  <c r="E1669" i="84"/>
  <c r="E1668" i="84"/>
  <c r="E1667" i="84"/>
  <c r="E1666" i="84"/>
  <c r="E1665" i="84"/>
  <c r="E1664" i="84"/>
  <c r="E1663" i="84"/>
  <c r="E1662" i="84"/>
  <c r="E1661" i="84"/>
  <c r="E1660" i="84"/>
  <c r="E1659" i="84"/>
  <c r="E1658" i="84"/>
  <c r="E1657" i="84"/>
  <c r="E1656" i="84"/>
  <c r="E1655" i="84"/>
  <c r="E1654" i="84"/>
  <c r="E1653" i="84"/>
  <c r="E1652" i="84"/>
  <c r="E1651" i="84"/>
  <c r="E1650" i="84"/>
  <c r="E1649" i="84"/>
  <c r="E1648" i="84"/>
  <c r="E1647" i="84"/>
  <c r="E1646" i="84"/>
  <c r="E1645" i="84"/>
  <c r="E1644" i="84"/>
  <c r="E1643" i="84"/>
  <c r="E1642" i="84"/>
  <c r="E1641" i="84"/>
  <c r="E1640" i="84"/>
  <c r="E1639" i="84"/>
  <c r="E1638" i="84"/>
  <c r="E1637" i="84"/>
  <c r="E1636" i="84"/>
  <c r="E1635" i="84"/>
  <c r="E1634" i="84"/>
  <c r="E1633" i="84"/>
  <c r="E1632" i="84"/>
  <c r="E1631" i="84"/>
  <c r="E1630" i="84"/>
  <c r="E1629" i="84"/>
  <c r="E1628" i="84"/>
  <c r="E1627" i="84"/>
  <c r="E1626" i="84"/>
  <c r="E1625" i="84"/>
  <c r="E1624" i="84"/>
  <c r="E1623" i="84"/>
  <c r="E1622" i="84"/>
  <c r="E1621" i="84"/>
  <c r="E1620" i="84"/>
  <c r="E1619" i="84"/>
  <c r="E1618" i="84"/>
  <c r="E1617" i="84"/>
  <c r="E1616" i="84"/>
  <c r="E1615" i="84"/>
  <c r="E1614" i="84"/>
  <c r="E1613" i="84"/>
  <c r="E1612" i="84"/>
  <c r="E1611" i="84"/>
  <c r="E1610" i="84"/>
  <c r="E1609" i="84"/>
  <c r="E1608" i="84"/>
  <c r="E1607" i="84"/>
  <c r="E1606" i="84"/>
  <c r="E1605" i="84"/>
  <c r="E1604" i="84"/>
  <c r="E1603" i="84"/>
  <c r="E1602" i="84"/>
  <c r="E1601" i="84"/>
  <c r="E1600" i="84"/>
  <c r="E1599" i="84"/>
  <c r="E1598" i="84"/>
  <c r="E1597" i="84"/>
  <c r="E1596" i="84"/>
  <c r="E1595" i="84"/>
  <c r="E1594" i="84"/>
  <c r="E1593" i="84"/>
  <c r="E1592" i="84"/>
  <c r="E1591" i="84"/>
  <c r="E1590" i="84"/>
  <c r="E1589" i="84"/>
  <c r="E1588" i="84"/>
  <c r="E1587" i="84"/>
  <c r="E1586" i="84"/>
  <c r="E1585" i="84"/>
  <c r="E1584" i="84"/>
  <c r="E1583" i="84"/>
  <c r="E1582" i="84"/>
  <c r="E1581" i="84"/>
  <c r="E1580" i="84"/>
  <c r="E1579" i="84"/>
  <c r="E1578" i="84"/>
  <c r="E1577" i="84"/>
  <c r="E1576" i="84"/>
  <c r="E1575" i="84"/>
  <c r="E1574" i="84"/>
  <c r="E1573" i="84"/>
  <c r="E1572" i="84"/>
  <c r="E1571" i="84"/>
  <c r="E1570" i="84"/>
  <c r="E1569" i="84"/>
  <c r="E1568" i="84"/>
  <c r="E1567" i="84"/>
  <c r="E1566" i="84"/>
  <c r="E1565" i="84"/>
  <c r="E1564" i="84"/>
  <c r="E1563" i="84"/>
  <c r="E1562" i="84"/>
  <c r="E1561" i="84"/>
  <c r="E1560" i="84"/>
  <c r="E1559" i="84"/>
  <c r="E1558" i="84"/>
  <c r="E1557" i="84"/>
  <c r="E1556" i="84"/>
  <c r="E1555" i="84"/>
  <c r="E1554" i="84"/>
  <c r="E1553" i="84"/>
  <c r="E1552" i="84"/>
  <c r="E1551" i="84"/>
  <c r="E1550" i="84"/>
  <c r="E1549" i="84"/>
  <c r="E1548" i="84"/>
  <c r="E1547" i="84"/>
  <c r="E1546" i="84"/>
  <c r="E1545" i="84"/>
  <c r="E1544" i="84"/>
  <c r="E1543" i="84"/>
  <c r="E1542" i="84"/>
  <c r="E1541" i="84"/>
  <c r="E1540" i="84"/>
  <c r="E1539" i="84"/>
  <c r="E1538" i="84"/>
  <c r="E1537" i="84"/>
  <c r="E1536" i="84"/>
  <c r="E1535" i="84"/>
  <c r="E1534" i="84"/>
  <c r="E1533" i="84"/>
  <c r="E1532" i="84"/>
  <c r="E1531" i="84"/>
  <c r="E1530" i="84"/>
  <c r="E1529" i="84"/>
  <c r="E1528" i="84"/>
  <c r="E1527" i="84"/>
  <c r="E1526" i="84"/>
  <c r="E1525" i="84"/>
  <c r="E1524" i="84"/>
  <c r="E1523" i="84"/>
  <c r="E1522" i="84"/>
  <c r="E1521" i="84"/>
  <c r="E1520" i="84"/>
  <c r="E1519" i="84"/>
  <c r="E1518" i="84"/>
  <c r="E1517" i="84"/>
  <c r="E1516" i="84"/>
  <c r="E1515" i="84"/>
  <c r="E1514" i="84"/>
  <c r="E1513" i="84"/>
  <c r="E1512" i="84"/>
  <c r="E1511" i="84"/>
  <c r="E1510" i="84"/>
  <c r="E1509" i="84"/>
  <c r="E1508" i="84"/>
  <c r="E1507" i="84"/>
  <c r="E1506" i="84"/>
  <c r="E1505" i="84"/>
  <c r="E1504" i="84"/>
  <c r="E1503" i="84"/>
  <c r="E1502" i="84"/>
  <c r="E1501" i="84"/>
  <c r="E1500" i="84"/>
  <c r="E1499" i="84"/>
  <c r="E1498" i="84"/>
  <c r="E1497" i="84"/>
  <c r="E1496" i="84"/>
  <c r="E1495" i="84"/>
  <c r="E1494" i="84"/>
  <c r="E1493" i="84"/>
  <c r="E1492" i="84"/>
  <c r="E1491" i="84"/>
  <c r="E1490" i="84"/>
  <c r="E1489" i="84"/>
  <c r="E1488" i="84"/>
  <c r="E1487" i="84"/>
  <c r="E1486" i="84"/>
  <c r="E1485" i="84"/>
  <c r="E1484" i="84"/>
  <c r="E1483" i="84"/>
  <c r="E1482" i="84"/>
  <c r="E1481" i="84"/>
  <c r="E1480" i="84"/>
  <c r="E1479" i="84"/>
  <c r="E1478" i="84"/>
  <c r="E1477" i="84"/>
  <c r="E1476" i="84"/>
  <c r="E1475" i="84"/>
  <c r="E1474" i="84"/>
  <c r="E1473" i="84"/>
  <c r="E1472" i="84"/>
  <c r="E1471" i="84"/>
  <c r="E1470" i="84"/>
  <c r="E1469" i="84"/>
  <c r="E1468" i="84"/>
  <c r="E1467" i="84"/>
  <c r="E1466" i="84"/>
  <c r="E1465" i="84"/>
  <c r="E1464" i="84"/>
  <c r="E1463" i="84"/>
  <c r="E1462" i="84"/>
  <c r="E1461" i="84"/>
  <c r="E1460" i="84"/>
  <c r="E1459" i="84"/>
  <c r="E1458" i="84"/>
  <c r="E1457" i="84"/>
  <c r="E1456" i="84"/>
  <c r="E1455" i="84"/>
  <c r="E1454" i="84"/>
  <c r="E1453" i="84"/>
  <c r="E1452" i="84"/>
  <c r="E1451" i="84"/>
  <c r="E1450" i="84"/>
  <c r="E1449" i="84"/>
  <c r="E1448" i="84"/>
  <c r="E1447" i="84"/>
  <c r="E1446" i="84"/>
  <c r="E1445" i="84"/>
  <c r="E1444" i="84"/>
  <c r="E1443" i="84"/>
  <c r="E1442" i="84"/>
  <c r="E1441" i="84"/>
  <c r="E1440" i="84"/>
  <c r="E1439" i="84"/>
  <c r="E1438" i="84"/>
  <c r="E1437" i="84"/>
  <c r="E1436" i="84"/>
  <c r="E1435" i="84"/>
  <c r="E1434" i="84"/>
  <c r="E1433" i="84"/>
  <c r="E1432" i="84"/>
  <c r="E1431" i="84"/>
  <c r="E1430" i="84"/>
  <c r="E1429" i="84"/>
  <c r="E1428" i="84"/>
  <c r="E1427" i="84"/>
  <c r="E1426" i="84"/>
  <c r="E1425" i="84"/>
  <c r="E1424" i="84"/>
  <c r="E1423" i="84"/>
  <c r="E1422" i="84"/>
  <c r="E1421" i="84"/>
  <c r="E1420" i="84"/>
  <c r="E1419" i="84"/>
  <c r="E1418" i="84"/>
  <c r="E1417" i="84"/>
  <c r="E1416" i="84"/>
  <c r="E1415" i="84"/>
  <c r="E1414" i="84"/>
  <c r="E1413" i="84"/>
  <c r="E1412" i="84"/>
  <c r="E1411" i="84"/>
  <c r="E1410" i="84"/>
  <c r="E1409" i="84"/>
  <c r="E1408" i="84"/>
  <c r="E1407" i="84"/>
  <c r="E1406" i="84"/>
  <c r="E1405" i="84"/>
  <c r="E1404" i="84"/>
  <c r="E1403" i="84"/>
  <c r="E1402" i="84"/>
  <c r="E1401" i="84"/>
  <c r="E1400" i="84"/>
  <c r="E1399" i="84"/>
  <c r="E1398" i="84"/>
  <c r="E1397" i="84"/>
  <c r="E1396" i="84"/>
  <c r="E1395" i="84"/>
  <c r="E1394" i="84"/>
  <c r="E1393" i="84"/>
  <c r="E1392" i="84"/>
  <c r="E1391" i="84"/>
  <c r="E1390" i="84"/>
  <c r="E1389" i="84"/>
  <c r="E1388" i="84"/>
  <c r="E1387" i="84"/>
  <c r="E1386" i="84"/>
  <c r="E1385" i="84"/>
  <c r="E1384" i="84"/>
  <c r="E1383" i="84"/>
  <c r="E1382" i="84"/>
  <c r="E1381" i="84"/>
  <c r="E1380" i="84"/>
  <c r="E1379" i="84"/>
  <c r="E1378" i="84"/>
  <c r="E1377" i="84"/>
  <c r="E1376" i="84"/>
  <c r="E1375" i="84"/>
  <c r="E1374" i="84"/>
  <c r="E1373" i="84"/>
  <c r="E1372" i="84"/>
  <c r="E1371" i="84"/>
  <c r="E1370" i="84"/>
  <c r="E1369" i="84"/>
  <c r="E1368" i="84"/>
  <c r="E1367" i="84"/>
  <c r="E1366" i="84"/>
  <c r="E1365" i="84"/>
  <c r="E1364" i="84"/>
  <c r="E1363" i="84"/>
  <c r="E1362" i="84"/>
  <c r="E1361" i="84"/>
  <c r="E1360" i="84"/>
  <c r="E1359" i="84"/>
  <c r="E1358" i="84"/>
  <c r="E1357" i="84"/>
  <c r="E1356" i="84"/>
  <c r="E1355" i="84"/>
  <c r="E1354" i="84"/>
  <c r="E1353" i="84"/>
  <c r="E1352" i="84"/>
  <c r="E1351" i="84"/>
  <c r="E1350" i="84"/>
  <c r="E1349" i="84"/>
  <c r="E1348" i="84"/>
  <c r="E1347" i="84"/>
  <c r="E1346" i="84"/>
  <c r="E1345" i="84"/>
  <c r="E1344" i="84"/>
  <c r="E1343" i="84"/>
  <c r="E1342" i="84"/>
  <c r="E1341" i="84"/>
  <c r="E1340" i="84"/>
  <c r="E1339" i="84"/>
  <c r="E1338" i="84"/>
  <c r="E1337" i="84"/>
  <c r="E1336" i="84"/>
  <c r="E1335" i="84"/>
  <c r="E1334" i="84"/>
  <c r="E1333" i="84"/>
  <c r="E1332" i="84"/>
  <c r="E1331" i="84"/>
  <c r="E1330" i="84"/>
  <c r="E1329" i="84"/>
  <c r="E1328" i="84"/>
  <c r="E1327" i="84"/>
  <c r="E1326" i="84"/>
  <c r="E1325" i="84"/>
  <c r="E1324" i="84"/>
  <c r="E1323" i="84"/>
  <c r="E1322" i="84"/>
  <c r="E1321" i="84"/>
  <c r="E1320" i="84"/>
  <c r="E1319" i="84"/>
  <c r="E1318" i="84"/>
  <c r="E1317" i="84"/>
  <c r="E1316" i="84"/>
  <c r="E1315" i="84"/>
  <c r="E1314" i="84"/>
  <c r="E1313" i="84"/>
  <c r="E1312" i="84"/>
  <c r="E1311" i="84"/>
  <c r="E1310" i="84"/>
  <c r="E1309" i="84"/>
  <c r="E1308" i="84"/>
  <c r="E1307" i="84"/>
  <c r="E1306" i="84"/>
  <c r="E1305" i="84"/>
  <c r="E1304" i="84"/>
  <c r="E1303" i="84"/>
  <c r="E1302" i="84"/>
  <c r="E1301" i="84"/>
  <c r="E1300" i="84"/>
  <c r="E1299" i="84"/>
  <c r="E1298" i="84"/>
  <c r="E1297" i="84"/>
  <c r="E1296" i="84"/>
  <c r="E1295" i="84"/>
  <c r="E1294" i="84"/>
  <c r="E1293" i="84"/>
  <c r="E1292" i="84"/>
  <c r="E1291" i="84"/>
  <c r="E1290" i="84"/>
  <c r="E1289" i="84"/>
  <c r="E1288" i="84"/>
  <c r="E1287" i="84"/>
  <c r="E1286" i="84"/>
  <c r="E1285" i="84"/>
  <c r="E1284" i="84"/>
  <c r="E1283" i="84"/>
  <c r="E1282" i="84"/>
  <c r="E1281" i="84"/>
  <c r="E1280" i="84"/>
  <c r="E1279" i="84"/>
  <c r="E1278" i="84"/>
  <c r="E1277" i="84"/>
  <c r="E1276" i="84"/>
  <c r="E1275" i="84"/>
  <c r="E1274" i="84"/>
  <c r="E1273" i="84"/>
  <c r="E1272" i="84"/>
  <c r="E1271" i="84"/>
  <c r="E1270" i="84"/>
  <c r="E1269" i="84"/>
  <c r="E1268" i="84"/>
  <c r="E1267" i="84"/>
  <c r="E1266" i="84"/>
  <c r="E1265" i="84"/>
  <c r="E1264" i="84"/>
  <c r="E1263" i="84"/>
  <c r="E1262" i="84"/>
  <c r="E1261" i="84"/>
  <c r="E1260" i="84"/>
  <c r="E1259" i="84"/>
  <c r="E1258" i="84"/>
  <c r="E1257" i="84"/>
  <c r="E1256" i="84"/>
  <c r="E1255" i="84"/>
  <c r="E1254" i="84"/>
  <c r="E1253" i="84"/>
  <c r="E1252" i="84"/>
  <c r="E1251" i="84"/>
  <c r="E1250" i="84"/>
  <c r="E1249" i="84"/>
  <c r="E1248" i="84"/>
  <c r="E1247" i="84"/>
  <c r="E1246" i="84"/>
  <c r="E1245" i="84"/>
  <c r="E1244" i="84"/>
  <c r="E1243" i="84"/>
  <c r="E1242" i="84"/>
  <c r="E1241" i="84"/>
  <c r="E1240" i="84"/>
  <c r="E1239" i="84"/>
  <c r="E1238" i="84"/>
  <c r="E1237" i="84"/>
  <c r="E1236" i="84"/>
  <c r="E1235" i="84"/>
  <c r="E1234" i="84"/>
  <c r="E1233" i="84"/>
  <c r="E1232" i="84"/>
  <c r="E1231" i="84"/>
  <c r="E1230" i="84"/>
  <c r="E1229" i="84"/>
  <c r="E1228" i="84"/>
  <c r="E1227" i="84"/>
  <c r="E1226" i="84"/>
  <c r="E1225" i="84"/>
  <c r="E1224" i="84"/>
  <c r="E1223" i="84"/>
  <c r="E1222" i="84"/>
  <c r="E1221" i="84"/>
  <c r="E1220" i="84"/>
  <c r="E1219" i="84"/>
  <c r="E1218" i="84"/>
  <c r="E1217" i="84"/>
  <c r="E1216" i="84"/>
  <c r="E1215" i="84"/>
  <c r="E1214" i="84"/>
  <c r="E1213" i="84"/>
  <c r="E1212" i="84"/>
  <c r="E1211" i="84"/>
  <c r="E1210" i="84"/>
  <c r="E1209" i="84"/>
  <c r="E1208" i="84"/>
  <c r="E1207" i="84"/>
  <c r="E1206" i="84"/>
  <c r="E1205" i="84"/>
  <c r="E1204" i="84"/>
  <c r="E1203" i="84"/>
  <c r="E1202" i="84"/>
  <c r="E1201" i="84"/>
  <c r="E1200" i="84"/>
  <c r="E1199" i="84"/>
  <c r="E1198" i="84"/>
  <c r="E1197" i="84"/>
  <c r="E1196" i="84"/>
  <c r="E1195" i="84"/>
  <c r="E1194" i="84"/>
  <c r="E1193" i="84"/>
  <c r="E1192" i="84"/>
  <c r="E1191" i="84"/>
  <c r="E1190" i="84"/>
  <c r="E1189" i="84"/>
  <c r="E1188" i="84"/>
  <c r="E1187" i="84"/>
  <c r="E1186" i="84"/>
  <c r="E1185" i="84"/>
  <c r="E1184" i="84"/>
  <c r="E1183" i="84"/>
  <c r="E1182" i="84"/>
  <c r="E1181" i="84"/>
  <c r="E1180" i="84"/>
  <c r="E1179" i="84"/>
  <c r="E1178" i="84"/>
  <c r="E1177" i="84"/>
  <c r="E1176" i="84"/>
  <c r="E1175" i="84"/>
  <c r="E1174" i="84"/>
  <c r="E1173" i="84"/>
  <c r="E1172" i="84"/>
  <c r="E1171" i="84"/>
  <c r="E1170" i="84"/>
  <c r="E1169" i="84"/>
  <c r="E1168" i="84"/>
  <c r="E1167" i="84"/>
  <c r="E1166" i="84"/>
  <c r="E1165" i="84"/>
  <c r="E1164" i="84"/>
  <c r="E1163" i="84"/>
  <c r="E1162" i="84"/>
  <c r="E1161" i="84"/>
  <c r="E1160" i="84"/>
  <c r="E1159" i="84"/>
  <c r="E1158" i="84"/>
  <c r="E1157" i="84"/>
  <c r="E1156" i="84"/>
  <c r="E1155" i="84"/>
  <c r="E1154" i="84"/>
  <c r="E1153" i="84"/>
  <c r="E1152" i="84"/>
  <c r="E1151" i="84"/>
  <c r="E1150" i="84"/>
  <c r="E1149" i="84"/>
  <c r="E1148" i="84"/>
  <c r="E1147" i="84"/>
  <c r="E1146" i="84"/>
  <c r="E1145" i="84"/>
  <c r="E1144" i="84"/>
  <c r="E1143" i="84"/>
  <c r="E1142" i="84"/>
  <c r="E1141" i="84"/>
  <c r="E1140" i="84"/>
  <c r="E1139" i="84"/>
  <c r="E1138" i="84"/>
  <c r="E1137" i="84"/>
  <c r="E1136" i="84"/>
  <c r="E1135" i="84"/>
  <c r="E1134" i="84"/>
  <c r="E1133" i="84"/>
  <c r="E1132" i="84"/>
  <c r="E1131" i="84"/>
  <c r="E1130" i="84"/>
  <c r="E1129" i="84"/>
  <c r="E1128" i="84"/>
  <c r="E1127" i="84"/>
  <c r="E1126" i="84"/>
  <c r="E1125" i="84"/>
  <c r="E1124" i="84"/>
  <c r="E1123" i="84"/>
  <c r="E1122" i="84"/>
  <c r="E1121" i="84"/>
  <c r="E1120" i="84"/>
  <c r="E1119" i="84"/>
  <c r="E1118" i="84"/>
  <c r="E1117" i="84"/>
  <c r="E1116" i="84"/>
  <c r="E1115" i="84"/>
  <c r="E1114" i="84"/>
  <c r="E1113" i="84"/>
  <c r="E1112" i="84"/>
  <c r="E1111" i="84"/>
  <c r="E1110" i="84"/>
  <c r="E1109" i="84"/>
  <c r="E1108" i="84"/>
  <c r="E1107" i="84"/>
  <c r="E1106" i="84"/>
  <c r="E1105" i="84"/>
  <c r="E1104" i="84"/>
  <c r="E1103" i="84"/>
  <c r="E1102" i="84"/>
  <c r="E1101" i="84"/>
  <c r="E1100" i="84"/>
  <c r="E1099" i="84"/>
  <c r="E1098" i="84"/>
  <c r="E1097" i="84"/>
  <c r="E1096" i="84"/>
  <c r="E1095" i="84"/>
  <c r="E1094" i="84"/>
  <c r="E1093" i="84"/>
  <c r="E1092" i="84"/>
  <c r="E1091" i="84"/>
  <c r="E1090" i="84"/>
  <c r="E1089" i="84"/>
  <c r="E1088" i="84"/>
  <c r="E1087" i="84"/>
  <c r="E1086" i="84"/>
  <c r="E1085" i="84"/>
  <c r="E1084" i="84"/>
  <c r="E1083" i="84"/>
  <c r="E1082" i="84"/>
  <c r="E1081" i="84"/>
  <c r="E1080" i="84"/>
  <c r="E1079" i="84"/>
  <c r="E1078" i="84"/>
  <c r="E1077" i="84"/>
  <c r="E1076" i="84"/>
  <c r="E1075" i="84"/>
  <c r="E1074" i="84"/>
  <c r="E1073" i="84"/>
  <c r="E1072" i="84"/>
  <c r="E1071" i="84"/>
  <c r="E1070" i="84"/>
  <c r="E1069" i="84"/>
  <c r="E1068" i="84"/>
  <c r="E1067" i="84"/>
  <c r="E1066" i="84"/>
  <c r="E1065" i="84"/>
  <c r="E1064" i="84"/>
  <c r="E1063" i="84"/>
  <c r="E1062" i="84"/>
  <c r="E1061" i="84"/>
  <c r="E1060" i="84"/>
  <c r="E1059" i="84"/>
  <c r="E1058" i="84"/>
  <c r="E1057" i="84"/>
  <c r="E1056" i="84"/>
  <c r="E1055" i="84"/>
  <c r="E1054" i="84"/>
  <c r="E1053" i="84"/>
  <c r="E1052" i="84"/>
  <c r="E1051" i="84"/>
  <c r="E1050" i="84"/>
  <c r="E1049" i="84"/>
  <c r="E1048" i="84"/>
  <c r="E1047" i="84"/>
  <c r="E1046" i="84"/>
  <c r="E1045" i="84"/>
  <c r="E1044" i="84"/>
  <c r="E1043" i="84"/>
  <c r="E1042" i="84"/>
  <c r="E1041" i="84"/>
  <c r="E1040" i="84"/>
  <c r="E1039" i="84"/>
  <c r="E1038" i="84"/>
  <c r="E1037" i="84"/>
  <c r="E1036" i="84"/>
  <c r="E1035" i="84"/>
  <c r="E1034" i="84"/>
  <c r="E1033" i="84"/>
  <c r="E1032" i="84"/>
  <c r="E1031" i="84"/>
  <c r="E1030" i="84"/>
  <c r="E1029" i="84"/>
  <c r="E1028" i="84"/>
  <c r="E1027" i="84"/>
  <c r="E1026" i="84"/>
  <c r="E1025" i="84"/>
  <c r="E1024" i="84"/>
  <c r="E1023" i="84"/>
  <c r="E1022" i="84"/>
  <c r="E1021" i="84"/>
  <c r="E1020" i="84"/>
  <c r="E1019" i="84"/>
  <c r="E1018" i="84"/>
  <c r="E1017" i="84"/>
  <c r="E1016" i="84"/>
  <c r="E1015" i="84"/>
  <c r="E1014" i="84"/>
  <c r="E1013" i="84"/>
  <c r="E1012" i="84"/>
  <c r="E1011" i="84"/>
  <c r="E1010" i="84"/>
  <c r="E1009" i="84"/>
  <c r="E1008" i="84"/>
  <c r="E1007" i="84"/>
  <c r="E1006" i="84"/>
  <c r="E1005" i="84"/>
  <c r="E1004" i="84"/>
  <c r="E1003" i="84"/>
  <c r="E1002" i="84"/>
  <c r="E1001" i="84"/>
  <c r="E1000" i="84"/>
  <c r="E999" i="84"/>
  <c r="E998" i="84"/>
  <c r="E997" i="84"/>
  <c r="E996" i="84"/>
  <c r="E995" i="84"/>
  <c r="E994" i="84"/>
  <c r="E993" i="84"/>
  <c r="E992" i="84"/>
  <c r="E991" i="84"/>
  <c r="E990" i="84"/>
  <c r="E989" i="84"/>
  <c r="E988" i="84"/>
  <c r="E987" i="84"/>
  <c r="E986" i="84"/>
  <c r="E985" i="84"/>
  <c r="E984" i="84"/>
  <c r="E983" i="84"/>
  <c r="E982" i="84"/>
  <c r="E981" i="84"/>
  <c r="E980" i="84"/>
  <c r="E979" i="84"/>
  <c r="E978" i="84"/>
  <c r="E977" i="84"/>
  <c r="E976" i="84"/>
  <c r="E975" i="84"/>
  <c r="E974" i="84"/>
  <c r="E973" i="84"/>
  <c r="E972" i="84"/>
  <c r="E971" i="84"/>
  <c r="E970" i="84"/>
  <c r="E969" i="84"/>
  <c r="E968" i="84"/>
  <c r="E967" i="84"/>
  <c r="E966" i="84"/>
  <c r="E965" i="84"/>
  <c r="E964" i="84"/>
  <c r="E963" i="84"/>
  <c r="E962" i="84"/>
  <c r="E961" i="84"/>
  <c r="E960" i="84"/>
  <c r="E959" i="84"/>
  <c r="E958" i="84"/>
  <c r="E957" i="84"/>
  <c r="E956" i="84"/>
  <c r="E955" i="84"/>
  <c r="E954" i="84"/>
  <c r="E953" i="84"/>
  <c r="E952" i="84"/>
  <c r="E951" i="84"/>
  <c r="E950" i="84"/>
  <c r="E949" i="84"/>
  <c r="E948" i="84"/>
  <c r="E947" i="84"/>
  <c r="E946" i="84"/>
  <c r="E945" i="84"/>
  <c r="E944" i="84"/>
  <c r="E943" i="84"/>
  <c r="E942" i="84"/>
  <c r="E941" i="84"/>
  <c r="E940" i="84"/>
  <c r="E939" i="84"/>
  <c r="E938" i="84"/>
  <c r="E937" i="84"/>
  <c r="E936" i="84"/>
  <c r="E935" i="84"/>
  <c r="E934" i="84"/>
  <c r="E933" i="84"/>
  <c r="E932" i="84"/>
  <c r="E931" i="84"/>
  <c r="E930" i="84"/>
  <c r="E929" i="84"/>
  <c r="E928" i="84"/>
  <c r="E927" i="84"/>
  <c r="E926" i="84"/>
  <c r="E925" i="84"/>
  <c r="E924" i="84"/>
  <c r="E923" i="84"/>
  <c r="E922" i="84"/>
  <c r="E921" i="84"/>
  <c r="E920" i="84"/>
  <c r="E919" i="84"/>
  <c r="E918" i="84"/>
  <c r="E917" i="84"/>
  <c r="E916" i="84"/>
  <c r="E915" i="84"/>
  <c r="E914" i="84"/>
  <c r="E913" i="84"/>
  <c r="E912" i="84"/>
  <c r="E911" i="84"/>
  <c r="E910" i="84"/>
  <c r="E909" i="84"/>
  <c r="E908" i="84"/>
  <c r="E907" i="84"/>
  <c r="E906" i="84"/>
  <c r="E905" i="84"/>
  <c r="E904" i="84"/>
  <c r="E903" i="84"/>
  <c r="E902" i="84"/>
  <c r="E901" i="84"/>
  <c r="E900" i="84"/>
  <c r="E899" i="84"/>
  <c r="E898" i="84"/>
  <c r="E897" i="84"/>
  <c r="E896" i="84"/>
  <c r="E895" i="84"/>
  <c r="E894" i="84"/>
  <c r="E893" i="84"/>
  <c r="E892" i="84"/>
  <c r="E891" i="84"/>
  <c r="E890" i="84"/>
  <c r="E889" i="84"/>
  <c r="E888" i="84"/>
  <c r="E887" i="84"/>
  <c r="E886" i="84"/>
  <c r="E885" i="84"/>
  <c r="E884" i="84"/>
  <c r="E883" i="84"/>
  <c r="E882" i="84"/>
  <c r="E881" i="84"/>
  <c r="E880" i="84"/>
  <c r="E879" i="84"/>
  <c r="E878" i="84"/>
  <c r="E877" i="84"/>
  <c r="E876" i="84"/>
  <c r="E875" i="84"/>
  <c r="E874" i="84"/>
  <c r="E873" i="84"/>
  <c r="E872" i="84"/>
  <c r="E871" i="84"/>
  <c r="E870" i="84"/>
  <c r="E869" i="84"/>
  <c r="E868" i="84"/>
  <c r="E867" i="84"/>
  <c r="E866" i="84"/>
  <c r="E865" i="84"/>
  <c r="E864" i="84"/>
  <c r="E863" i="84"/>
  <c r="E862" i="84"/>
  <c r="E861" i="84"/>
  <c r="E860" i="84"/>
  <c r="E859" i="84"/>
  <c r="E858" i="84"/>
  <c r="E857" i="84"/>
  <c r="E856" i="84"/>
  <c r="E855" i="84"/>
  <c r="E854" i="84"/>
  <c r="E853" i="84"/>
  <c r="E852" i="84"/>
  <c r="E851" i="84"/>
  <c r="E850" i="84"/>
  <c r="E849" i="84"/>
  <c r="E848" i="84"/>
  <c r="E847" i="84"/>
  <c r="E846" i="84"/>
  <c r="E845" i="84"/>
  <c r="E844" i="84"/>
  <c r="E843" i="84"/>
  <c r="E842" i="84"/>
  <c r="E841" i="84"/>
  <c r="E840" i="84"/>
  <c r="E839" i="84"/>
  <c r="E838" i="84"/>
  <c r="E837" i="84"/>
  <c r="E836" i="84"/>
  <c r="E835" i="84"/>
  <c r="E834" i="84"/>
  <c r="E833" i="84"/>
  <c r="E832" i="84"/>
  <c r="E831" i="84"/>
  <c r="E830" i="84"/>
  <c r="E829" i="84"/>
  <c r="E828" i="84"/>
  <c r="E827" i="84"/>
  <c r="E826" i="84"/>
  <c r="E825" i="84"/>
  <c r="E824" i="84"/>
  <c r="E823" i="84"/>
  <c r="E822" i="84"/>
  <c r="E821" i="84"/>
  <c r="E820" i="84"/>
  <c r="E819" i="84"/>
  <c r="E818" i="84"/>
  <c r="E817" i="84"/>
  <c r="E816" i="84"/>
  <c r="E815" i="84"/>
  <c r="E814" i="84"/>
  <c r="E813" i="84"/>
  <c r="E812" i="84"/>
  <c r="E811" i="84"/>
  <c r="E810" i="84"/>
  <c r="E809" i="84"/>
  <c r="E808" i="84"/>
  <c r="E807" i="84"/>
  <c r="E806" i="84"/>
  <c r="E805" i="84"/>
  <c r="E804" i="84"/>
  <c r="E803" i="84"/>
  <c r="E802" i="84"/>
  <c r="E801" i="84"/>
  <c r="E800" i="84"/>
  <c r="E799" i="84"/>
  <c r="E798" i="84"/>
  <c r="E797" i="84"/>
  <c r="E796" i="84"/>
  <c r="E795" i="84"/>
  <c r="E794" i="84"/>
  <c r="E793" i="84"/>
  <c r="E792" i="84"/>
  <c r="E791" i="84"/>
  <c r="E790" i="84"/>
  <c r="E789" i="84"/>
  <c r="E788" i="84"/>
  <c r="E787" i="84"/>
  <c r="E786" i="84"/>
  <c r="E785" i="84"/>
  <c r="E784" i="84"/>
  <c r="E783" i="84"/>
  <c r="E782" i="84"/>
  <c r="E781" i="84"/>
  <c r="E780" i="84"/>
  <c r="E779" i="84"/>
  <c r="E778" i="84"/>
  <c r="E777" i="84"/>
  <c r="E776" i="84"/>
  <c r="E775" i="84"/>
  <c r="E774" i="84"/>
  <c r="E773" i="84"/>
  <c r="E772" i="84"/>
  <c r="E771" i="84"/>
  <c r="E770" i="84"/>
  <c r="E769" i="84"/>
  <c r="E768" i="84"/>
  <c r="E767" i="84"/>
  <c r="E766" i="84"/>
  <c r="E765" i="84"/>
  <c r="E764" i="84"/>
  <c r="E763" i="84"/>
  <c r="E762" i="84"/>
  <c r="E761" i="84"/>
  <c r="E760" i="84"/>
  <c r="E759" i="84"/>
  <c r="E758" i="84"/>
  <c r="E757" i="84"/>
  <c r="E756" i="84"/>
  <c r="E755" i="84"/>
  <c r="E754" i="84"/>
  <c r="E753" i="84"/>
  <c r="E752" i="84"/>
  <c r="E751" i="84"/>
  <c r="E750" i="84"/>
  <c r="E749" i="84"/>
  <c r="E748" i="84"/>
  <c r="E747" i="84"/>
  <c r="E746" i="84"/>
  <c r="E745" i="84"/>
  <c r="E744" i="84"/>
  <c r="E743" i="84"/>
  <c r="E742" i="84"/>
  <c r="E741" i="84"/>
  <c r="E740" i="84"/>
  <c r="E739" i="84"/>
  <c r="E738" i="84"/>
  <c r="E737" i="84"/>
  <c r="E736" i="84"/>
  <c r="E735" i="84"/>
  <c r="E734" i="84"/>
  <c r="E733" i="84"/>
  <c r="E732" i="84"/>
  <c r="E731" i="84"/>
  <c r="E730" i="84"/>
  <c r="E729" i="84"/>
  <c r="E728" i="84"/>
  <c r="E727" i="84"/>
  <c r="E726" i="84"/>
  <c r="E725" i="84"/>
  <c r="E724" i="84"/>
  <c r="E723" i="84"/>
  <c r="E722" i="84"/>
  <c r="E721" i="84"/>
  <c r="E720" i="84"/>
  <c r="E719" i="84"/>
  <c r="E718" i="84"/>
  <c r="E717" i="84"/>
  <c r="E716" i="84"/>
  <c r="E715" i="84"/>
  <c r="E714" i="84"/>
  <c r="E713" i="84"/>
  <c r="E712" i="84"/>
  <c r="E711" i="84"/>
  <c r="E710" i="84"/>
  <c r="E709" i="84"/>
  <c r="E708" i="84"/>
  <c r="E707" i="84"/>
  <c r="E706" i="84"/>
  <c r="E705" i="84"/>
  <c r="E704" i="84"/>
  <c r="E703" i="84"/>
  <c r="E702" i="84"/>
  <c r="E701" i="84"/>
  <c r="E700" i="84"/>
  <c r="E699" i="84"/>
  <c r="E698" i="84"/>
  <c r="E697" i="84"/>
  <c r="E696" i="84"/>
  <c r="E695" i="84"/>
  <c r="E694" i="84"/>
  <c r="E693" i="84"/>
  <c r="E692" i="84"/>
  <c r="E691" i="84"/>
  <c r="E690" i="84"/>
  <c r="E689" i="84"/>
  <c r="E688" i="84"/>
  <c r="E687" i="84"/>
  <c r="E686" i="84"/>
  <c r="E685" i="84"/>
  <c r="E684" i="84"/>
  <c r="E683" i="84"/>
  <c r="E682" i="84"/>
  <c r="E681" i="84"/>
  <c r="E680" i="84"/>
  <c r="E679" i="84"/>
  <c r="E678" i="84"/>
  <c r="E677" i="84"/>
  <c r="E676" i="84"/>
  <c r="E675" i="84"/>
  <c r="E674" i="84"/>
  <c r="E673" i="84"/>
  <c r="E672" i="84"/>
  <c r="E671" i="84"/>
  <c r="E670" i="84"/>
  <c r="E669" i="84"/>
  <c r="E668" i="84"/>
  <c r="E667" i="84"/>
  <c r="E666" i="84"/>
  <c r="E665" i="84"/>
  <c r="E664" i="84"/>
  <c r="E663" i="84"/>
  <c r="E662" i="84"/>
  <c r="E661" i="84"/>
  <c r="E660" i="84"/>
  <c r="E659" i="84"/>
  <c r="E658" i="84"/>
  <c r="E657" i="84"/>
  <c r="E656" i="84"/>
  <c r="E655" i="84"/>
  <c r="E654" i="84"/>
  <c r="E653" i="84"/>
  <c r="E652" i="84"/>
  <c r="E651" i="84"/>
  <c r="E650" i="84"/>
  <c r="E649" i="84"/>
  <c r="E648" i="84"/>
  <c r="E647" i="84"/>
  <c r="E646" i="84"/>
  <c r="E645" i="84"/>
  <c r="E644" i="84"/>
  <c r="E643" i="84"/>
  <c r="E642" i="84"/>
  <c r="E641" i="84"/>
  <c r="E640" i="84"/>
  <c r="E639" i="84"/>
  <c r="E638" i="84"/>
  <c r="E637" i="84"/>
  <c r="E636" i="84"/>
  <c r="E635" i="84"/>
  <c r="E634" i="84"/>
  <c r="E633" i="84"/>
  <c r="E632" i="84"/>
  <c r="E631" i="84"/>
  <c r="E630" i="84"/>
  <c r="E629" i="84"/>
  <c r="E628" i="84"/>
  <c r="E627" i="84"/>
  <c r="E626" i="84"/>
  <c r="E625" i="84"/>
  <c r="E624" i="84"/>
  <c r="E623" i="84"/>
  <c r="E622" i="84"/>
  <c r="E621" i="84"/>
  <c r="E620" i="84"/>
  <c r="E619" i="84"/>
  <c r="E618" i="84"/>
  <c r="E617" i="84"/>
  <c r="E616" i="84"/>
  <c r="E615" i="84"/>
  <c r="E614" i="84"/>
  <c r="E613" i="84"/>
  <c r="E612" i="84"/>
  <c r="E611" i="84"/>
  <c r="E610" i="84"/>
  <c r="E609" i="84"/>
  <c r="E608" i="84"/>
  <c r="E607" i="84"/>
  <c r="E606" i="84"/>
  <c r="E605" i="84"/>
  <c r="E604" i="84"/>
  <c r="E603" i="84"/>
  <c r="E602" i="84"/>
  <c r="E601" i="84"/>
  <c r="E600" i="84"/>
  <c r="E599" i="84"/>
  <c r="E598" i="84"/>
  <c r="E597" i="84"/>
  <c r="E596" i="84"/>
  <c r="E595" i="84"/>
  <c r="E594" i="84"/>
  <c r="E593" i="84"/>
  <c r="E592" i="84"/>
  <c r="E591" i="84"/>
  <c r="E590" i="84"/>
  <c r="E589" i="84"/>
  <c r="E588" i="84"/>
  <c r="E587" i="84"/>
  <c r="E586" i="84"/>
  <c r="E585" i="84"/>
  <c r="E584" i="84"/>
  <c r="E583" i="84"/>
  <c r="E582" i="84"/>
  <c r="E581" i="84"/>
  <c r="E580" i="84"/>
  <c r="E579" i="84"/>
  <c r="E578" i="84"/>
  <c r="E577" i="84"/>
  <c r="E576" i="84"/>
  <c r="E575" i="84"/>
  <c r="E574" i="84"/>
  <c r="E573" i="84"/>
  <c r="E572" i="84"/>
  <c r="E571" i="84"/>
  <c r="E570" i="84"/>
  <c r="E569" i="84"/>
  <c r="E568" i="84"/>
  <c r="E567" i="84"/>
  <c r="E566" i="84"/>
  <c r="E565" i="84"/>
  <c r="E564" i="84"/>
  <c r="E563" i="84"/>
  <c r="E562" i="84"/>
  <c r="E561" i="84"/>
  <c r="E560" i="84"/>
  <c r="E559" i="84"/>
  <c r="E558" i="84"/>
  <c r="E557" i="84"/>
  <c r="E556" i="84"/>
  <c r="E555" i="84"/>
  <c r="E554" i="84"/>
  <c r="E553" i="84"/>
  <c r="E552" i="84"/>
  <c r="E551" i="84"/>
  <c r="E550" i="84"/>
  <c r="E549" i="84"/>
  <c r="E548" i="84"/>
  <c r="E547" i="84"/>
  <c r="E546" i="84"/>
  <c r="E545" i="84"/>
  <c r="E544" i="84"/>
  <c r="E543" i="84"/>
  <c r="E542" i="84"/>
  <c r="E541" i="84"/>
  <c r="E540" i="84"/>
  <c r="E539" i="84"/>
  <c r="E538" i="84"/>
  <c r="E537" i="84"/>
  <c r="E536" i="84"/>
  <c r="E535" i="84"/>
  <c r="E534" i="84"/>
  <c r="E533" i="84"/>
  <c r="E532" i="84"/>
  <c r="E531" i="84"/>
  <c r="E530" i="84"/>
  <c r="E529" i="84"/>
  <c r="E528" i="84"/>
  <c r="E527" i="84"/>
  <c r="E526" i="84"/>
  <c r="E525" i="84"/>
  <c r="E524" i="84"/>
  <c r="E523" i="84"/>
  <c r="E522" i="84"/>
  <c r="E521" i="84"/>
  <c r="E520" i="84"/>
  <c r="E519" i="84"/>
  <c r="E518" i="84"/>
  <c r="E517" i="84"/>
  <c r="E516" i="84"/>
  <c r="E515" i="84"/>
  <c r="E514" i="84"/>
  <c r="E513" i="84"/>
  <c r="E512" i="84"/>
  <c r="E511" i="84"/>
  <c r="E510" i="84"/>
  <c r="E509" i="84"/>
  <c r="E508" i="84"/>
  <c r="E507" i="84"/>
  <c r="E506" i="84"/>
  <c r="E505" i="84"/>
  <c r="E504" i="84"/>
  <c r="E503" i="84"/>
  <c r="E502" i="84"/>
  <c r="E501" i="84"/>
  <c r="E500" i="84"/>
  <c r="E499" i="84"/>
  <c r="E498" i="84"/>
  <c r="E497" i="84"/>
  <c r="E496" i="84"/>
  <c r="E495" i="84"/>
  <c r="E494" i="84"/>
  <c r="E493" i="84"/>
  <c r="E492" i="84"/>
  <c r="E491" i="84"/>
  <c r="E490" i="84"/>
  <c r="E489" i="84"/>
  <c r="E488" i="84"/>
  <c r="E487" i="84"/>
  <c r="E486" i="84"/>
  <c r="E485" i="84"/>
  <c r="E484" i="84"/>
  <c r="E483" i="84"/>
  <c r="E482" i="84"/>
  <c r="E481" i="84"/>
  <c r="E480" i="84"/>
  <c r="E479" i="84"/>
  <c r="E478" i="84"/>
  <c r="E477" i="84"/>
  <c r="E476" i="84"/>
  <c r="E475" i="84"/>
  <c r="E474" i="84"/>
  <c r="E473" i="84"/>
  <c r="E472" i="84"/>
  <c r="E471" i="84"/>
  <c r="E470" i="84"/>
  <c r="E469" i="84"/>
  <c r="E468" i="84"/>
  <c r="E467" i="84"/>
  <c r="E466" i="84"/>
  <c r="E465" i="84"/>
  <c r="E464" i="84"/>
  <c r="E463" i="84"/>
  <c r="E462" i="84"/>
  <c r="E461" i="84"/>
  <c r="E460" i="84"/>
  <c r="E459" i="84"/>
  <c r="E458" i="84"/>
  <c r="E457" i="84"/>
  <c r="E456" i="84"/>
  <c r="E455" i="84"/>
  <c r="E454" i="84"/>
  <c r="E453" i="84"/>
  <c r="E452" i="84"/>
  <c r="E451" i="84"/>
  <c r="E450" i="84"/>
  <c r="E449" i="84"/>
  <c r="E448" i="84"/>
  <c r="E447" i="84"/>
  <c r="E446" i="84"/>
  <c r="E445" i="84"/>
  <c r="E444" i="84"/>
  <c r="E443" i="84"/>
  <c r="E442" i="84"/>
  <c r="E441" i="84"/>
  <c r="E440" i="84"/>
  <c r="E439" i="84"/>
  <c r="E438" i="84"/>
  <c r="E437" i="84"/>
  <c r="E436" i="84"/>
  <c r="E435" i="84"/>
  <c r="E434" i="84"/>
  <c r="E433" i="84"/>
  <c r="E432" i="84"/>
  <c r="E431" i="84"/>
  <c r="E430" i="84"/>
  <c r="E429" i="84"/>
  <c r="E428" i="84"/>
  <c r="E427" i="84"/>
  <c r="E426" i="84"/>
  <c r="E425" i="84"/>
  <c r="E424" i="84"/>
  <c r="E423" i="84"/>
  <c r="E422" i="84"/>
  <c r="E421" i="84"/>
  <c r="E420" i="84"/>
  <c r="E419" i="84"/>
  <c r="E418" i="84"/>
  <c r="E417" i="84"/>
  <c r="E416" i="84"/>
  <c r="E415" i="84"/>
  <c r="E414" i="84"/>
  <c r="E413" i="84"/>
  <c r="E412" i="84"/>
  <c r="E411" i="84"/>
  <c r="E410" i="84"/>
  <c r="E409" i="84"/>
  <c r="E408" i="84"/>
  <c r="E407" i="84"/>
  <c r="E406" i="84"/>
  <c r="E405" i="84"/>
  <c r="E404" i="84"/>
  <c r="E403" i="84"/>
  <c r="E402" i="84"/>
  <c r="E401" i="84"/>
  <c r="E400" i="84"/>
  <c r="E399" i="84"/>
  <c r="E398" i="84"/>
  <c r="E397" i="84"/>
  <c r="E396" i="84"/>
  <c r="E395" i="84"/>
  <c r="E394" i="84"/>
  <c r="E393" i="84"/>
  <c r="E392" i="84"/>
  <c r="E391" i="84"/>
  <c r="E390" i="84"/>
  <c r="E389" i="84"/>
  <c r="E388" i="84"/>
  <c r="E387" i="84"/>
  <c r="E386" i="84"/>
  <c r="E385" i="84"/>
  <c r="E384" i="84"/>
  <c r="E383" i="84"/>
  <c r="E382" i="84"/>
  <c r="E381" i="84"/>
  <c r="E380" i="84"/>
  <c r="E379" i="84"/>
  <c r="E378" i="84"/>
  <c r="E377" i="84"/>
  <c r="E376" i="84"/>
  <c r="E375" i="84"/>
  <c r="E374" i="84"/>
  <c r="E373" i="84"/>
  <c r="E372" i="84"/>
  <c r="E371" i="84"/>
  <c r="E370" i="84"/>
  <c r="E369" i="84"/>
  <c r="E368" i="84"/>
  <c r="E367" i="84"/>
  <c r="E366" i="84"/>
  <c r="E365" i="84"/>
  <c r="E364" i="84"/>
  <c r="E363" i="84"/>
  <c r="E362" i="84"/>
  <c r="E361" i="84"/>
  <c r="E360" i="84"/>
  <c r="E359" i="84"/>
  <c r="E358" i="84"/>
  <c r="E357" i="84"/>
  <c r="E356" i="84"/>
  <c r="E355" i="84"/>
  <c r="E354" i="84"/>
  <c r="E353" i="84"/>
  <c r="E352" i="84"/>
  <c r="E351" i="84"/>
  <c r="E350" i="84"/>
  <c r="E349" i="84"/>
  <c r="E348" i="84"/>
  <c r="E347" i="84"/>
  <c r="E346" i="84"/>
  <c r="E345" i="84"/>
  <c r="E344" i="84"/>
  <c r="E343" i="84"/>
  <c r="E342" i="84"/>
  <c r="E341" i="84"/>
  <c r="E340" i="84"/>
  <c r="E339" i="84"/>
  <c r="E338" i="84"/>
  <c r="E337" i="84"/>
  <c r="E336" i="84"/>
  <c r="E335" i="84"/>
  <c r="E334" i="84"/>
  <c r="E333" i="84"/>
  <c r="E332" i="84"/>
  <c r="E331" i="84"/>
  <c r="E330" i="84"/>
  <c r="E329" i="84"/>
  <c r="E328" i="84"/>
  <c r="E327" i="84"/>
  <c r="E326" i="84"/>
  <c r="E325" i="84"/>
  <c r="E324" i="84"/>
  <c r="E323" i="84"/>
  <c r="E322" i="84"/>
  <c r="E321" i="84"/>
  <c r="E320" i="84"/>
  <c r="E319" i="84"/>
  <c r="E318" i="84"/>
  <c r="E317" i="84"/>
  <c r="E316" i="84"/>
  <c r="E315" i="84"/>
  <c r="E314" i="84"/>
  <c r="E313" i="84"/>
  <c r="E312" i="84"/>
  <c r="E311" i="84"/>
  <c r="E310" i="84"/>
  <c r="E309" i="84"/>
  <c r="E308" i="84"/>
  <c r="E307" i="84"/>
  <c r="E306" i="84"/>
  <c r="E305" i="84"/>
  <c r="E304" i="84"/>
  <c r="E303" i="84"/>
  <c r="E302" i="84"/>
  <c r="E301" i="84"/>
  <c r="E300" i="84"/>
  <c r="E299" i="84"/>
  <c r="E298" i="84"/>
  <c r="E297" i="84"/>
  <c r="E296" i="84"/>
  <c r="E295" i="84"/>
  <c r="E294" i="84"/>
  <c r="E293" i="84"/>
  <c r="E292" i="84"/>
  <c r="E291" i="84"/>
  <c r="E290" i="84"/>
  <c r="E289" i="84"/>
  <c r="E288" i="84"/>
  <c r="E287" i="84"/>
  <c r="E286" i="84"/>
  <c r="E285" i="84"/>
  <c r="E284" i="84"/>
  <c r="E283" i="84"/>
  <c r="E282" i="84"/>
  <c r="E281" i="84"/>
  <c r="E280" i="84"/>
  <c r="E279" i="84"/>
  <c r="E278" i="84"/>
  <c r="E277" i="84"/>
  <c r="E276" i="84"/>
  <c r="E275" i="84"/>
  <c r="E274" i="84"/>
  <c r="E273" i="84"/>
  <c r="E272" i="84"/>
  <c r="E271" i="84"/>
  <c r="E270" i="84"/>
  <c r="E269" i="84"/>
  <c r="E268" i="84"/>
  <c r="E267" i="84"/>
  <c r="E266" i="84"/>
  <c r="E265" i="84"/>
  <c r="E264" i="84"/>
  <c r="E263" i="84"/>
  <c r="E262" i="84"/>
  <c r="E261" i="84"/>
  <c r="E260" i="84"/>
  <c r="E259" i="84"/>
  <c r="E258" i="84"/>
  <c r="E257" i="84"/>
  <c r="E256" i="84"/>
  <c r="E255" i="84"/>
  <c r="E254" i="84"/>
  <c r="E253" i="84"/>
  <c r="E252" i="84"/>
  <c r="E251" i="84"/>
  <c r="E250" i="84"/>
  <c r="E249" i="84"/>
  <c r="E248" i="84"/>
  <c r="E247" i="84"/>
  <c r="E246" i="84"/>
  <c r="E245" i="84"/>
  <c r="E244" i="84"/>
  <c r="E243" i="84"/>
  <c r="E242" i="84"/>
  <c r="E241" i="84"/>
  <c r="E240" i="84"/>
  <c r="E239" i="84"/>
  <c r="E238" i="84"/>
  <c r="E237" i="84"/>
  <c r="E236" i="84"/>
  <c r="E235" i="84"/>
  <c r="E234" i="84"/>
  <c r="E233" i="84"/>
  <c r="E232" i="84"/>
  <c r="E231" i="84"/>
  <c r="E230" i="84"/>
  <c r="E229" i="84"/>
  <c r="E228" i="84"/>
  <c r="E227" i="84"/>
  <c r="E226" i="84"/>
  <c r="E225" i="84"/>
  <c r="E224" i="84"/>
  <c r="E223" i="84"/>
  <c r="E222" i="84"/>
  <c r="E221" i="84"/>
  <c r="E220" i="84"/>
  <c r="E219" i="84"/>
  <c r="E218" i="84"/>
  <c r="E217" i="84"/>
  <c r="E216" i="84"/>
  <c r="E215" i="84"/>
  <c r="E214" i="84"/>
  <c r="E213" i="84"/>
  <c r="E212" i="84"/>
  <c r="E211" i="84"/>
  <c r="E210" i="84"/>
  <c r="E209" i="84"/>
  <c r="E208" i="84"/>
  <c r="E207" i="84"/>
  <c r="E206" i="84"/>
  <c r="E205" i="84"/>
  <c r="E204" i="84"/>
  <c r="E203" i="84"/>
  <c r="E202" i="84"/>
  <c r="E201" i="84"/>
  <c r="E200" i="84"/>
  <c r="E199" i="84"/>
  <c r="E198" i="84"/>
  <c r="E197" i="84"/>
  <c r="E196" i="84"/>
  <c r="E195" i="84"/>
  <c r="E194" i="84"/>
  <c r="E193" i="84"/>
  <c r="E192" i="84"/>
  <c r="E191" i="84"/>
  <c r="E190" i="84"/>
  <c r="E189" i="84"/>
  <c r="E188" i="84"/>
  <c r="E187" i="84"/>
  <c r="E186" i="84"/>
  <c r="E185" i="84"/>
  <c r="E184" i="84"/>
  <c r="E183" i="84"/>
  <c r="E182" i="84"/>
  <c r="E181" i="84"/>
  <c r="E180" i="84"/>
  <c r="E179" i="84"/>
  <c r="E178" i="84"/>
  <c r="E177" i="84"/>
  <c r="E176" i="84"/>
  <c r="E175" i="84"/>
  <c r="E174" i="84"/>
  <c r="E173" i="84"/>
  <c r="E172" i="84"/>
  <c r="E171" i="84"/>
  <c r="E170" i="84"/>
  <c r="E169" i="84"/>
  <c r="E168" i="84"/>
  <c r="E167" i="84"/>
  <c r="E166" i="84"/>
  <c r="E165" i="84"/>
  <c r="E164" i="84"/>
  <c r="E163" i="84"/>
  <c r="E162" i="84"/>
  <c r="E161" i="84"/>
  <c r="E160" i="84"/>
  <c r="E159" i="84"/>
  <c r="E158" i="84"/>
  <c r="E157" i="84"/>
  <c r="E156" i="84"/>
  <c r="E155" i="84"/>
  <c r="E154" i="84"/>
  <c r="E153" i="84"/>
  <c r="E152" i="84"/>
  <c r="E151" i="84"/>
  <c r="E150" i="84"/>
  <c r="E149" i="84"/>
  <c r="E148" i="84"/>
  <c r="E147" i="84"/>
  <c r="E146" i="84"/>
  <c r="E145" i="84"/>
  <c r="E144" i="84"/>
  <c r="E143" i="84"/>
  <c r="E142" i="84"/>
  <c r="E141" i="84"/>
  <c r="E140" i="84"/>
  <c r="E139" i="84"/>
  <c r="E138" i="84"/>
  <c r="E137" i="84"/>
  <c r="E136" i="84"/>
  <c r="E135" i="84"/>
  <c r="E134" i="84"/>
  <c r="E133" i="84"/>
  <c r="E132" i="84"/>
  <c r="E131" i="84"/>
  <c r="E130" i="84"/>
  <c r="E129" i="84"/>
  <c r="E128" i="84"/>
  <c r="E127" i="84"/>
  <c r="E126" i="84"/>
  <c r="E125" i="84"/>
  <c r="E124" i="84"/>
  <c r="E123" i="84"/>
  <c r="E122" i="84"/>
  <c r="E121" i="84"/>
  <c r="E120" i="84"/>
  <c r="E119" i="84"/>
  <c r="E118" i="84"/>
  <c r="E117" i="84"/>
  <c r="E116" i="84"/>
  <c r="E115" i="84"/>
  <c r="E114" i="84"/>
  <c r="E113" i="84"/>
  <c r="E112" i="84"/>
  <c r="E111" i="84"/>
  <c r="E110" i="84"/>
  <c r="E109" i="84"/>
  <c r="E108" i="84"/>
  <c r="E107" i="84"/>
  <c r="E106" i="84"/>
  <c r="E105" i="84"/>
  <c r="E104" i="84"/>
  <c r="E103" i="84"/>
  <c r="E102" i="84"/>
  <c r="E101" i="84"/>
  <c r="E100" i="84"/>
  <c r="E99" i="84"/>
  <c r="E98" i="84"/>
  <c r="E97" i="84"/>
  <c r="E96" i="84"/>
  <c r="E95" i="84"/>
  <c r="E94" i="84"/>
  <c r="E93" i="84"/>
  <c r="E92" i="84"/>
  <c r="E91" i="84"/>
  <c r="E90" i="84"/>
  <c r="E89" i="84"/>
  <c r="E88" i="84"/>
  <c r="E87" i="84"/>
  <c r="E86" i="84"/>
  <c r="E85" i="84"/>
  <c r="E84" i="84"/>
  <c r="E83" i="84"/>
  <c r="E82" i="84"/>
  <c r="E81" i="84"/>
  <c r="E80" i="84"/>
  <c r="E79" i="84"/>
  <c r="E78" i="84"/>
  <c r="E77" i="84"/>
  <c r="E76" i="84"/>
  <c r="E75" i="84"/>
  <c r="E74" i="84"/>
  <c r="E73" i="84"/>
  <c r="E72" i="84"/>
  <c r="E71" i="84"/>
  <c r="E70" i="84"/>
  <c r="E69" i="84"/>
  <c r="E68" i="84"/>
  <c r="E67" i="84"/>
  <c r="E66" i="84"/>
  <c r="E65" i="84"/>
  <c r="E64" i="84"/>
  <c r="E63" i="84"/>
  <c r="E62" i="84"/>
  <c r="E61" i="84"/>
  <c r="E60" i="84"/>
  <c r="E59" i="84"/>
  <c r="E58" i="84"/>
  <c r="E57" i="84"/>
  <c r="E56" i="84"/>
  <c r="E55" i="84"/>
  <c r="E54" i="84"/>
  <c r="E53" i="84"/>
  <c r="E52" i="84"/>
  <c r="E51" i="84"/>
  <c r="E50" i="84"/>
  <c r="E49" i="84"/>
  <c r="E48" i="84"/>
  <c r="E47" i="84"/>
  <c r="E46" i="84"/>
  <c r="E45" i="84"/>
  <c r="E44" i="84"/>
  <c r="E43" i="84"/>
  <c r="E42" i="84"/>
  <c r="E41" i="84"/>
  <c r="E40" i="84"/>
  <c r="E39" i="84"/>
  <c r="E38" i="84"/>
  <c r="E37" i="84"/>
  <c r="E36" i="84"/>
  <c r="E35" i="84"/>
  <c r="E34" i="84"/>
  <c r="E33" i="84"/>
  <c r="E32" i="84"/>
  <c r="E31" i="84"/>
  <c r="E30" i="84"/>
  <c r="E29" i="84"/>
  <c r="E28" i="84"/>
  <c r="E27" i="84"/>
  <c r="E26" i="84"/>
  <c r="E25" i="84"/>
  <c r="E24" i="84"/>
  <c r="E23" i="84"/>
  <c r="E22" i="84"/>
  <c r="E21" i="84"/>
  <c r="E20" i="84"/>
  <c r="E19" i="84"/>
  <c r="E18" i="84"/>
  <c r="E17" i="84"/>
  <c r="E16" i="84"/>
  <c r="E15" i="84"/>
  <c r="E14" i="84"/>
  <c r="E13" i="84"/>
  <c r="E12" i="84"/>
  <c r="E11" i="84"/>
  <c r="E10" i="84"/>
  <c r="E9" i="84"/>
  <c r="E8" i="84"/>
  <c r="E7" i="84"/>
  <c r="E6" i="84"/>
  <c r="E5" i="84"/>
  <c r="E4" i="84"/>
  <c r="E3" i="84"/>
  <c r="P70" i="55" l="1"/>
  <c r="B70" i="55"/>
  <c r="B69" i="55"/>
  <c r="B68" i="55"/>
  <c r="B67" i="55"/>
  <c r="B66" i="55"/>
  <c r="B65" i="55"/>
  <c r="B64" i="55"/>
  <c r="B63" i="55"/>
  <c r="B62" i="55"/>
  <c r="B61" i="55"/>
  <c r="B60" i="55"/>
  <c r="B59" i="55"/>
  <c r="B58" i="55"/>
  <c r="B57" i="55"/>
  <c r="B56" i="55"/>
  <c r="B55" i="55"/>
  <c r="B54" i="55"/>
  <c r="B53" i="55"/>
  <c r="B52" i="55"/>
  <c r="P47" i="55"/>
  <c r="B47" i="55"/>
  <c r="B46" i="55"/>
  <c r="B45" i="55"/>
  <c r="B44" i="55"/>
  <c r="B43" i="55"/>
  <c r="B42" i="55"/>
  <c r="B41" i="55"/>
  <c r="B40" i="55"/>
  <c r="B39" i="55"/>
  <c r="B38" i="55"/>
  <c r="B37" i="55"/>
  <c r="B36" i="55"/>
  <c r="B35" i="55"/>
  <c r="B34" i="55"/>
  <c r="B33" i="55"/>
  <c r="B32" i="55"/>
  <c r="B31" i="55"/>
  <c r="B30" i="55"/>
  <c r="B29" i="55"/>
  <c r="P23" i="55"/>
  <c r="B23" i="55"/>
  <c r="B22" i="55"/>
  <c r="B21" i="55"/>
  <c r="B20" i="55"/>
  <c r="B19" i="55"/>
  <c r="B18" i="55"/>
  <c r="B17" i="55"/>
  <c r="B16" i="55"/>
  <c r="B15" i="55"/>
  <c r="B14" i="55"/>
  <c r="B13" i="55"/>
  <c r="B12" i="55"/>
  <c r="B11" i="55"/>
  <c r="B10" i="55"/>
  <c r="B9" i="55"/>
  <c r="B8" i="55"/>
  <c r="B7" i="55"/>
  <c r="B6" i="55"/>
  <c r="B5" i="55"/>
  <c r="C4" i="55"/>
  <c r="E4" i="55" s="1"/>
  <c r="P70" i="54"/>
  <c r="B70" i="54"/>
  <c r="B69" i="54"/>
  <c r="B68" i="54"/>
  <c r="B67" i="54"/>
  <c r="B66" i="54"/>
  <c r="B65" i="54"/>
  <c r="B64" i="54"/>
  <c r="B63" i="54"/>
  <c r="B62" i="54"/>
  <c r="B61" i="54"/>
  <c r="B60" i="54"/>
  <c r="B59" i="54"/>
  <c r="B58" i="54"/>
  <c r="B57" i="54"/>
  <c r="B56" i="54"/>
  <c r="B55" i="54"/>
  <c r="B54" i="54"/>
  <c r="B53" i="54"/>
  <c r="B52" i="54"/>
  <c r="P47" i="54"/>
  <c r="B47" i="54"/>
  <c r="B46" i="54"/>
  <c r="B45" i="54"/>
  <c r="B44" i="54"/>
  <c r="B43" i="54"/>
  <c r="B42" i="54"/>
  <c r="B41" i="54"/>
  <c r="B40" i="54"/>
  <c r="B39" i="54"/>
  <c r="B38" i="54"/>
  <c r="B37" i="54"/>
  <c r="B36" i="54"/>
  <c r="B35" i="54"/>
  <c r="B34" i="54"/>
  <c r="B33" i="54"/>
  <c r="B32" i="54"/>
  <c r="B31" i="54"/>
  <c r="B30" i="54"/>
  <c r="B29" i="54"/>
  <c r="P23" i="54"/>
  <c r="B23" i="54"/>
  <c r="B22" i="54"/>
  <c r="B21" i="54"/>
  <c r="B20" i="54"/>
  <c r="B19" i="54"/>
  <c r="B18" i="54"/>
  <c r="B17" i="54"/>
  <c r="B16" i="54"/>
  <c r="B15" i="54"/>
  <c r="B14" i="54"/>
  <c r="B13" i="54"/>
  <c r="B12" i="54"/>
  <c r="B11" i="54"/>
  <c r="B10" i="54"/>
  <c r="B9" i="54"/>
  <c r="B8" i="54"/>
  <c r="B7" i="54"/>
  <c r="B6" i="54"/>
  <c r="B5" i="54"/>
  <c r="C4" i="54"/>
  <c r="E4" i="54" s="1"/>
  <c r="P70" i="53"/>
  <c r="B70" i="53"/>
  <c r="B69" i="53"/>
  <c r="B68" i="53"/>
  <c r="B67" i="53"/>
  <c r="B66" i="53"/>
  <c r="B65" i="53"/>
  <c r="B64" i="53"/>
  <c r="B63" i="53"/>
  <c r="B62" i="53"/>
  <c r="B61" i="53"/>
  <c r="B60" i="53"/>
  <c r="B59" i="53"/>
  <c r="B58" i="53"/>
  <c r="B57" i="53"/>
  <c r="B56" i="53"/>
  <c r="B55" i="53"/>
  <c r="B54" i="53"/>
  <c r="B53" i="53"/>
  <c r="B52" i="53"/>
  <c r="P47" i="53"/>
  <c r="B47" i="53"/>
  <c r="B46" i="53"/>
  <c r="B45" i="53"/>
  <c r="B44" i="53"/>
  <c r="B43" i="53"/>
  <c r="B42" i="53"/>
  <c r="B41" i="53"/>
  <c r="B40" i="53"/>
  <c r="B39" i="53"/>
  <c r="B38" i="53"/>
  <c r="B37" i="53"/>
  <c r="B36" i="53"/>
  <c r="B35" i="53"/>
  <c r="B34" i="53"/>
  <c r="B33" i="53"/>
  <c r="B32" i="53"/>
  <c r="B31" i="53"/>
  <c r="B30" i="53"/>
  <c r="B29" i="53"/>
  <c r="P23" i="53"/>
  <c r="B23" i="53"/>
  <c r="B22" i="53"/>
  <c r="B21" i="53"/>
  <c r="B20" i="53"/>
  <c r="B19" i="53"/>
  <c r="B18" i="53"/>
  <c r="B17" i="53"/>
  <c r="B16" i="53"/>
  <c r="B15" i="53"/>
  <c r="B14" i="53"/>
  <c r="B13" i="53"/>
  <c r="B12" i="53"/>
  <c r="B11" i="53"/>
  <c r="B10" i="53"/>
  <c r="B9" i="53"/>
  <c r="B8" i="53"/>
  <c r="B7" i="53"/>
  <c r="B6" i="53"/>
  <c r="B5" i="53"/>
  <c r="C4" i="53"/>
  <c r="C41" i="53" s="1"/>
  <c r="E41" i="53" s="1"/>
  <c r="P70" i="52"/>
  <c r="B70" i="52"/>
  <c r="B69" i="52"/>
  <c r="B68" i="52"/>
  <c r="B67" i="52"/>
  <c r="B66" i="52"/>
  <c r="B65" i="52"/>
  <c r="B64" i="52"/>
  <c r="B63" i="52"/>
  <c r="B62" i="52"/>
  <c r="B61" i="52"/>
  <c r="B60" i="52"/>
  <c r="B59" i="52"/>
  <c r="B58" i="52"/>
  <c r="B57" i="52"/>
  <c r="B56" i="52"/>
  <c r="B55" i="52"/>
  <c r="B54" i="52"/>
  <c r="B53" i="52"/>
  <c r="B52" i="52"/>
  <c r="P47" i="52"/>
  <c r="B47" i="52"/>
  <c r="B46" i="52"/>
  <c r="B45" i="52"/>
  <c r="B44" i="52"/>
  <c r="B43" i="52"/>
  <c r="B42" i="52"/>
  <c r="B41" i="52"/>
  <c r="B40" i="52"/>
  <c r="B39" i="52"/>
  <c r="B38" i="52"/>
  <c r="B37" i="52"/>
  <c r="B36" i="52"/>
  <c r="B35" i="52"/>
  <c r="B34" i="52"/>
  <c r="B33" i="52"/>
  <c r="B32" i="52"/>
  <c r="B31" i="52"/>
  <c r="B30" i="52"/>
  <c r="B29" i="52"/>
  <c r="P23" i="52"/>
  <c r="B23" i="52"/>
  <c r="B22" i="52"/>
  <c r="B21" i="52"/>
  <c r="B20" i="52"/>
  <c r="B19" i="52"/>
  <c r="B18" i="52"/>
  <c r="B17" i="52"/>
  <c r="B16" i="52"/>
  <c r="B15" i="52"/>
  <c r="B14" i="52"/>
  <c r="B13" i="52"/>
  <c r="B12" i="52"/>
  <c r="B11" i="52"/>
  <c r="B10" i="52"/>
  <c r="B9" i="52"/>
  <c r="B8" i="52"/>
  <c r="B7" i="52"/>
  <c r="B6" i="52"/>
  <c r="B5" i="52"/>
  <c r="C4" i="52"/>
  <c r="P70" i="51"/>
  <c r="B70" i="51"/>
  <c r="B69" i="51"/>
  <c r="B68" i="51"/>
  <c r="B67" i="51"/>
  <c r="B66" i="51"/>
  <c r="B65" i="51"/>
  <c r="B64" i="51"/>
  <c r="B63" i="51"/>
  <c r="B62" i="51"/>
  <c r="B61" i="51"/>
  <c r="B60" i="51"/>
  <c r="B59" i="51"/>
  <c r="B58" i="51"/>
  <c r="B57" i="51"/>
  <c r="B56" i="51"/>
  <c r="B55" i="51"/>
  <c r="B54" i="51"/>
  <c r="B53" i="51"/>
  <c r="B52" i="51"/>
  <c r="P47" i="51"/>
  <c r="B47" i="51"/>
  <c r="B46" i="51"/>
  <c r="B45" i="51"/>
  <c r="B44" i="51"/>
  <c r="B43" i="51"/>
  <c r="B42" i="51"/>
  <c r="B41" i="51"/>
  <c r="B40" i="51"/>
  <c r="B39" i="51"/>
  <c r="B38" i="51"/>
  <c r="B37" i="51"/>
  <c r="B36" i="51"/>
  <c r="B35" i="51"/>
  <c r="B34" i="51"/>
  <c r="B33" i="51"/>
  <c r="B32" i="51"/>
  <c r="B31" i="51"/>
  <c r="B30" i="51"/>
  <c r="B29" i="51"/>
  <c r="P23" i="51"/>
  <c r="B23" i="51"/>
  <c r="B22" i="51"/>
  <c r="B21" i="51"/>
  <c r="B20" i="51"/>
  <c r="B19" i="51"/>
  <c r="B18" i="51"/>
  <c r="B17" i="51"/>
  <c r="B16" i="51"/>
  <c r="B15" i="51"/>
  <c r="B14" i="51"/>
  <c r="B13" i="51"/>
  <c r="B12" i="51"/>
  <c r="B11" i="51"/>
  <c r="B10" i="51"/>
  <c r="B9" i="51"/>
  <c r="B8" i="51"/>
  <c r="B7" i="51"/>
  <c r="B6" i="51"/>
  <c r="B5" i="51"/>
  <c r="C4" i="51"/>
  <c r="E4" i="51" s="1"/>
  <c r="P70" i="50"/>
  <c r="B70" i="50"/>
  <c r="B69" i="50"/>
  <c r="B68" i="50"/>
  <c r="B67" i="50"/>
  <c r="B66" i="50"/>
  <c r="B65" i="50"/>
  <c r="B64" i="50"/>
  <c r="B63" i="50"/>
  <c r="B62" i="50"/>
  <c r="B61" i="50"/>
  <c r="B60" i="50"/>
  <c r="B59" i="50"/>
  <c r="B58" i="50"/>
  <c r="B57" i="50"/>
  <c r="B56" i="50"/>
  <c r="B55" i="50"/>
  <c r="B54" i="50"/>
  <c r="B53" i="50"/>
  <c r="B52" i="50"/>
  <c r="P47" i="50"/>
  <c r="B47" i="50"/>
  <c r="B46" i="50"/>
  <c r="B45" i="50"/>
  <c r="B44" i="50"/>
  <c r="B43" i="50"/>
  <c r="B42" i="50"/>
  <c r="B41" i="50"/>
  <c r="B40" i="50"/>
  <c r="B39" i="50"/>
  <c r="B38" i="50"/>
  <c r="B37" i="50"/>
  <c r="B36" i="50"/>
  <c r="B35" i="50"/>
  <c r="B34" i="50"/>
  <c r="B33" i="50"/>
  <c r="B32" i="50"/>
  <c r="B31" i="50"/>
  <c r="B30" i="50"/>
  <c r="B29" i="50"/>
  <c r="P23" i="50"/>
  <c r="B23" i="50"/>
  <c r="B22" i="50"/>
  <c r="B21" i="50"/>
  <c r="B20" i="50"/>
  <c r="B19" i="50"/>
  <c r="B18" i="50"/>
  <c r="B17" i="50"/>
  <c r="B16" i="50"/>
  <c r="B15" i="50"/>
  <c r="B14" i="50"/>
  <c r="B13" i="50"/>
  <c r="B12" i="50"/>
  <c r="B11" i="50"/>
  <c r="B10" i="50"/>
  <c r="B9" i="50"/>
  <c r="B8" i="50"/>
  <c r="B7" i="50"/>
  <c r="B6" i="50"/>
  <c r="B5" i="50"/>
  <c r="C4" i="50"/>
  <c r="P70" i="49"/>
  <c r="B70" i="49"/>
  <c r="B69" i="49"/>
  <c r="B68" i="49"/>
  <c r="B67" i="49"/>
  <c r="B66" i="49"/>
  <c r="B65" i="49"/>
  <c r="B64" i="49"/>
  <c r="B63" i="49"/>
  <c r="B62" i="49"/>
  <c r="B61" i="49"/>
  <c r="B60" i="49"/>
  <c r="B59" i="49"/>
  <c r="B58" i="49"/>
  <c r="B57" i="49"/>
  <c r="B56" i="49"/>
  <c r="B55" i="49"/>
  <c r="B54" i="49"/>
  <c r="B53" i="49"/>
  <c r="B52" i="49"/>
  <c r="P47" i="49"/>
  <c r="B47" i="49"/>
  <c r="B46" i="49"/>
  <c r="B45" i="49"/>
  <c r="B44" i="49"/>
  <c r="B43" i="49"/>
  <c r="B42" i="49"/>
  <c r="B41" i="49"/>
  <c r="B40" i="49"/>
  <c r="B39" i="49"/>
  <c r="B38" i="49"/>
  <c r="B37" i="49"/>
  <c r="B36" i="49"/>
  <c r="B35" i="49"/>
  <c r="B34" i="49"/>
  <c r="B33" i="49"/>
  <c r="B32" i="49"/>
  <c r="B31" i="49"/>
  <c r="B30" i="49"/>
  <c r="B29" i="49"/>
  <c r="P23" i="49"/>
  <c r="B23" i="49"/>
  <c r="B22" i="49"/>
  <c r="B21" i="49"/>
  <c r="B20" i="49"/>
  <c r="B19" i="49"/>
  <c r="B18" i="49"/>
  <c r="B17" i="49"/>
  <c r="B16" i="49"/>
  <c r="B15" i="49"/>
  <c r="B14" i="49"/>
  <c r="B13" i="49"/>
  <c r="B12" i="49"/>
  <c r="B11" i="49"/>
  <c r="B10" i="49"/>
  <c r="B9" i="49"/>
  <c r="B8" i="49"/>
  <c r="B7" i="49"/>
  <c r="B6" i="49"/>
  <c r="B5" i="49"/>
  <c r="C4" i="49"/>
  <c r="P70" i="30"/>
  <c r="B70" i="30"/>
  <c r="B69" i="30"/>
  <c r="B68" i="30"/>
  <c r="B67" i="30"/>
  <c r="B66" i="30"/>
  <c r="B65" i="30"/>
  <c r="B64" i="30"/>
  <c r="B63" i="30"/>
  <c r="B62" i="30"/>
  <c r="B61" i="30"/>
  <c r="B60" i="30"/>
  <c r="B59" i="30"/>
  <c r="B58" i="30"/>
  <c r="B57" i="30"/>
  <c r="B56" i="30"/>
  <c r="B55" i="30"/>
  <c r="B54" i="30"/>
  <c r="B53" i="30"/>
  <c r="B52" i="30"/>
  <c r="P47" i="30"/>
  <c r="B47" i="30"/>
  <c r="B46" i="30"/>
  <c r="B45" i="30"/>
  <c r="B44" i="30"/>
  <c r="B43" i="30"/>
  <c r="B42" i="30"/>
  <c r="B41" i="30"/>
  <c r="B40" i="30"/>
  <c r="B39" i="30"/>
  <c r="B38" i="30"/>
  <c r="B37" i="30"/>
  <c r="B36" i="30"/>
  <c r="B35" i="30"/>
  <c r="B34" i="30"/>
  <c r="B33" i="30"/>
  <c r="B32" i="30"/>
  <c r="B31" i="30"/>
  <c r="B30" i="30"/>
  <c r="B29" i="30"/>
  <c r="P23" i="30"/>
  <c r="B23" i="30"/>
  <c r="B22" i="30"/>
  <c r="B21" i="30"/>
  <c r="B20" i="30"/>
  <c r="B19" i="30"/>
  <c r="B18" i="30"/>
  <c r="B17" i="30"/>
  <c r="B16" i="30"/>
  <c r="B15" i="30"/>
  <c r="B14" i="30"/>
  <c r="B13" i="30"/>
  <c r="B12" i="30"/>
  <c r="B11" i="30"/>
  <c r="B10" i="30"/>
  <c r="B9" i="30"/>
  <c r="B8" i="30"/>
  <c r="B7" i="30"/>
  <c r="B6" i="30"/>
  <c r="B5" i="30"/>
  <c r="C4" i="30"/>
  <c r="P70" i="48"/>
  <c r="B70" i="48"/>
  <c r="B69" i="48"/>
  <c r="B68" i="48"/>
  <c r="B67" i="48"/>
  <c r="B66" i="48"/>
  <c r="B65" i="48"/>
  <c r="B64" i="48"/>
  <c r="B63" i="48"/>
  <c r="B62" i="48"/>
  <c r="B61" i="48"/>
  <c r="B60" i="48"/>
  <c r="B59" i="48"/>
  <c r="B58" i="48"/>
  <c r="B57" i="48"/>
  <c r="B56" i="48"/>
  <c r="B55" i="48"/>
  <c r="B54" i="48"/>
  <c r="B53" i="48"/>
  <c r="B52" i="48"/>
  <c r="P47" i="48"/>
  <c r="B47" i="48"/>
  <c r="B46" i="48"/>
  <c r="B45" i="48"/>
  <c r="B44" i="48"/>
  <c r="B43" i="48"/>
  <c r="B42" i="48"/>
  <c r="B41" i="48"/>
  <c r="B40" i="48"/>
  <c r="B39" i="48"/>
  <c r="B38" i="48"/>
  <c r="B37" i="48"/>
  <c r="B36" i="48"/>
  <c r="B35" i="48"/>
  <c r="B34" i="48"/>
  <c r="B33" i="48"/>
  <c r="B32" i="48"/>
  <c r="B31" i="48"/>
  <c r="B30" i="48"/>
  <c r="B29" i="48"/>
  <c r="P23" i="48"/>
  <c r="B23" i="48"/>
  <c r="B22" i="48"/>
  <c r="B21" i="48"/>
  <c r="B20" i="48"/>
  <c r="B19" i="48"/>
  <c r="B18" i="48"/>
  <c r="B17" i="48"/>
  <c r="B16" i="48"/>
  <c r="B15" i="48"/>
  <c r="B14" i="48"/>
  <c r="B13" i="48"/>
  <c r="B12" i="48"/>
  <c r="B11" i="48"/>
  <c r="B10" i="48"/>
  <c r="B9" i="48"/>
  <c r="B8" i="48"/>
  <c r="B7" i="48"/>
  <c r="B6" i="48"/>
  <c r="B5" i="48"/>
  <c r="C4" i="48"/>
  <c r="E4" i="48" s="1"/>
  <c r="P70" i="47"/>
  <c r="B70" i="47"/>
  <c r="B69" i="47"/>
  <c r="B68" i="47"/>
  <c r="B67" i="47"/>
  <c r="B66" i="47"/>
  <c r="B65" i="47"/>
  <c r="B64" i="47"/>
  <c r="B63" i="47"/>
  <c r="B62" i="47"/>
  <c r="B61" i="47"/>
  <c r="B60" i="47"/>
  <c r="B59" i="47"/>
  <c r="B58" i="47"/>
  <c r="B57" i="47"/>
  <c r="B56" i="47"/>
  <c r="B55" i="47"/>
  <c r="B54" i="47"/>
  <c r="B53" i="47"/>
  <c r="B52" i="47"/>
  <c r="P47" i="47"/>
  <c r="B47" i="47"/>
  <c r="B46" i="47"/>
  <c r="B45" i="47"/>
  <c r="B44" i="47"/>
  <c r="B43" i="47"/>
  <c r="B42" i="47"/>
  <c r="B41" i="47"/>
  <c r="B40" i="47"/>
  <c r="B39" i="47"/>
  <c r="B38" i="47"/>
  <c r="B37" i="47"/>
  <c r="B36" i="47"/>
  <c r="B35" i="47"/>
  <c r="B34" i="47"/>
  <c r="B33" i="47"/>
  <c r="B32" i="47"/>
  <c r="B31" i="47"/>
  <c r="B30" i="47"/>
  <c r="B29" i="47"/>
  <c r="P23" i="47"/>
  <c r="B23" i="47"/>
  <c r="B22" i="47"/>
  <c r="B21" i="47"/>
  <c r="B20" i="47"/>
  <c r="B19" i="47"/>
  <c r="B18" i="47"/>
  <c r="B17" i="47"/>
  <c r="B16" i="47"/>
  <c r="B15" i="47"/>
  <c r="B14" i="47"/>
  <c r="B13" i="47"/>
  <c r="B12" i="47"/>
  <c r="B11" i="47"/>
  <c r="B10" i="47"/>
  <c r="B9" i="47"/>
  <c r="B8" i="47"/>
  <c r="B7" i="47"/>
  <c r="B6" i="47"/>
  <c r="B5" i="47"/>
  <c r="C4" i="47"/>
  <c r="P70" i="46"/>
  <c r="B70" i="46"/>
  <c r="B69" i="46"/>
  <c r="B68" i="46"/>
  <c r="B67" i="46"/>
  <c r="B66" i="46"/>
  <c r="B65" i="46"/>
  <c r="B64" i="46"/>
  <c r="B63" i="46"/>
  <c r="B62" i="46"/>
  <c r="B61" i="46"/>
  <c r="B60" i="46"/>
  <c r="B59" i="46"/>
  <c r="B58" i="46"/>
  <c r="B57" i="46"/>
  <c r="B56" i="46"/>
  <c r="B55" i="46"/>
  <c r="B54" i="46"/>
  <c r="B53" i="46"/>
  <c r="B52" i="46"/>
  <c r="P47" i="46"/>
  <c r="B47" i="46"/>
  <c r="B46" i="46"/>
  <c r="B45" i="46"/>
  <c r="B44" i="46"/>
  <c r="B43" i="46"/>
  <c r="B42" i="46"/>
  <c r="B41" i="46"/>
  <c r="B40" i="46"/>
  <c r="B39" i="46"/>
  <c r="B38" i="46"/>
  <c r="B37" i="46"/>
  <c r="B36" i="46"/>
  <c r="B35" i="46"/>
  <c r="B34" i="46"/>
  <c r="B33" i="46"/>
  <c r="B32" i="46"/>
  <c r="B31" i="46"/>
  <c r="B30" i="46"/>
  <c r="B29" i="46"/>
  <c r="P23" i="46"/>
  <c r="B23" i="46"/>
  <c r="B22" i="46"/>
  <c r="B21" i="46"/>
  <c r="B20" i="46"/>
  <c r="B19" i="46"/>
  <c r="B18" i="46"/>
  <c r="B17" i="46"/>
  <c r="B16" i="46"/>
  <c r="B15" i="46"/>
  <c r="B14" i="46"/>
  <c r="B13" i="46"/>
  <c r="B12" i="46"/>
  <c r="B11" i="46"/>
  <c r="B10" i="46"/>
  <c r="B9" i="46"/>
  <c r="B8" i="46"/>
  <c r="B7" i="46"/>
  <c r="B6" i="46"/>
  <c r="B5" i="46"/>
  <c r="C4" i="46"/>
  <c r="E4" i="46" s="1"/>
  <c r="P70" i="45"/>
  <c r="B70" i="45"/>
  <c r="B69" i="45"/>
  <c r="B68" i="45"/>
  <c r="B67" i="45"/>
  <c r="B66" i="45"/>
  <c r="B65" i="45"/>
  <c r="B64" i="45"/>
  <c r="B63" i="45"/>
  <c r="B62" i="45"/>
  <c r="B61" i="45"/>
  <c r="B60" i="45"/>
  <c r="B59" i="45"/>
  <c r="B58" i="45"/>
  <c r="B57" i="45"/>
  <c r="B56" i="45"/>
  <c r="B55" i="45"/>
  <c r="B54" i="45"/>
  <c r="B53" i="45"/>
  <c r="B52" i="45"/>
  <c r="P47" i="45"/>
  <c r="B47" i="45"/>
  <c r="B46" i="45"/>
  <c r="B45" i="45"/>
  <c r="B44" i="45"/>
  <c r="B43" i="45"/>
  <c r="B42" i="45"/>
  <c r="B41" i="45"/>
  <c r="B40" i="45"/>
  <c r="B39" i="45"/>
  <c r="B38" i="45"/>
  <c r="B37" i="45"/>
  <c r="B36" i="45"/>
  <c r="B35" i="45"/>
  <c r="B34" i="45"/>
  <c r="B33" i="45"/>
  <c r="B32" i="45"/>
  <c r="B31" i="45"/>
  <c r="B30" i="45"/>
  <c r="B29" i="45"/>
  <c r="P23" i="45"/>
  <c r="B23" i="45"/>
  <c r="B22" i="45"/>
  <c r="B21" i="45"/>
  <c r="B20" i="45"/>
  <c r="B19" i="45"/>
  <c r="B18" i="45"/>
  <c r="B17" i="45"/>
  <c r="B16" i="45"/>
  <c r="B15" i="45"/>
  <c r="B14" i="45"/>
  <c r="B13" i="45"/>
  <c r="B12" i="45"/>
  <c r="B11" i="45"/>
  <c r="B10" i="45"/>
  <c r="B9" i="45"/>
  <c r="B8" i="45"/>
  <c r="B7" i="45"/>
  <c r="B6" i="45"/>
  <c r="B5" i="45"/>
  <c r="C4" i="45"/>
  <c r="P70" i="44"/>
  <c r="B70" i="44"/>
  <c r="B69" i="44"/>
  <c r="B68" i="44"/>
  <c r="B67" i="44"/>
  <c r="B66" i="44"/>
  <c r="B65" i="44"/>
  <c r="B64" i="44"/>
  <c r="B63" i="44"/>
  <c r="B62" i="44"/>
  <c r="B61" i="44"/>
  <c r="B60" i="44"/>
  <c r="B59" i="44"/>
  <c r="B58" i="44"/>
  <c r="B57" i="44"/>
  <c r="B56" i="44"/>
  <c r="B55" i="44"/>
  <c r="B54" i="44"/>
  <c r="B53" i="44"/>
  <c r="B52" i="44"/>
  <c r="P47" i="44"/>
  <c r="B47" i="44"/>
  <c r="B46" i="44"/>
  <c r="B45" i="44"/>
  <c r="B44" i="44"/>
  <c r="B43" i="44"/>
  <c r="B42" i="44"/>
  <c r="B41" i="44"/>
  <c r="B40" i="44"/>
  <c r="B39" i="44"/>
  <c r="B38" i="44"/>
  <c r="B37" i="44"/>
  <c r="B36" i="44"/>
  <c r="B35" i="44"/>
  <c r="B34" i="44"/>
  <c r="B33" i="44"/>
  <c r="B32" i="44"/>
  <c r="B31" i="44"/>
  <c r="B30" i="44"/>
  <c r="B29" i="44"/>
  <c r="P23" i="44"/>
  <c r="B23" i="44"/>
  <c r="B22" i="44"/>
  <c r="B21" i="44"/>
  <c r="B20" i="44"/>
  <c r="B19" i="44"/>
  <c r="B18" i="44"/>
  <c r="B17" i="44"/>
  <c r="B16" i="44"/>
  <c r="B15" i="44"/>
  <c r="B14" i="44"/>
  <c r="B13" i="44"/>
  <c r="B12" i="44"/>
  <c r="B11" i="44"/>
  <c r="B10" i="44"/>
  <c r="B9" i="44"/>
  <c r="B8" i="44"/>
  <c r="B7" i="44"/>
  <c r="B6" i="44"/>
  <c r="B5" i="44"/>
  <c r="C4" i="44"/>
  <c r="P70" i="43"/>
  <c r="B70" i="43"/>
  <c r="B69" i="43"/>
  <c r="B68" i="43"/>
  <c r="B67" i="43"/>
  <c r="B66" i="43"/>
  <c r="B65" i="43"/>
  <c r="B64" i="43"/>
  <c r="B63" i="43"/>
  <c r="B62" i="43"/>
  <c r="B61" i="43"/>
  <c r="B60" i="43"/>
  <c r="B59" i="43"/>
  <c r="B58" i="43"/>
  <c r="B57" i="43"/>
  <c r="B56" i="43"/>
  <c r="B55" i="43"/>
  <c r="B54" i="43"/>
  <c r="B53" i="43"/>
  <c r="B52" i="43"/>
  <c r="P47" i="43"/>
  <c r="B47" i="43"/>
  <c r="B46" i="43"/>
  <c r="B45" i="43"/>
  <c r="B44" i="43"/>
  <c r="B43" i="43"/>
  <c r="B42" i="43"/>
  <c r="B41" i="43"/>
  <c r="B40" i="43"/>
  <c r="B39" i="43"/>
  <c r="B38" i="43"/>
  <c r="B37" i="43"/>
  <c r="B36" i="43"/>
  <c r="B35" i="43"/>
  <c r="B34" i="43"/>
  <c r="B33" i="43"/>
  <c r="B32" i="43"/>
  <c r="B31" i="43"/>
  <c r="B30" i="43"/>
  <c r="B29" i="43"/>
  <c r="P23" i="43"/>
  <c r="B23" i="43"/>
  <c r="B22" i="43"/>
  <c r="B21" i="43"/>
  <c r="B20" i="43"/>
  <c r="B19" i="43"/>
  <c r="B18" i="43"/>
  <c r="B17" i="43"/>
  <c r="B16" i="43"/>
  <c r="B15" i="43"/>
  <c r="B14" i="43"/>
  <c r="B13" i="43"/>
  <c r="B12" i="43"/>
  <c r="B11" i="43"/>
  <c r="B10" i="43"/>
  <c r="B9" i="43"/>
  <c r="B8" i="43"/>
  <c r="B7" i="43"/>
  <c r="B6" i="43"/>
  <c r="B5" i="43"/>
  <c r="C4" i="43"/>
  <c r="P70" i="42"/>
  <c r="B70" i="42"/>
  <c r="B69" i="42"/>
  <c r="B68" i="42"/>
  <c r="B67" i="42"/>
  <c r="B66" i="42"/>
  <c r="B65" i="42"/>
  <c r="B64" i="42"/>
  <c r="B63" i="42"/>
  <c r="B62" i="42"/>
  <c r="B61" i="42"/>
  <c r="B60" i="42"/>
  <c r="B59" i="42"/>
  <c r="B58" i="42"/>
  <c r="B57" i="42"/>
  <c r="B56" i="42"/>
  <c r="B55" i="42"/>
  <c r="B54" i="42"/>
  <c r="B53" i="42"/>
  <c r="B52" i="42"/>
  <c r="P47" i="42"/>
  <c r="B47" i="42"/>
  <c r="B46" i="42"/>
  <c r="B45" i="42"/>
  <c r="B44" i="42"/>
  <c r="B43" i="42"/>
  <c r="B42" i="42"/>
  <c r="B41" i="42"/>
  <c r="B40" i="42"/>
  <c r="B39" i="42"/>
  <c r="B38" i="42"/>
  <c r="B37" i="42"/>
  <c r="B36" i="42"/>
  <c r="B35" i="42"/>
  <c r="B34" i="42"/>
  <c r="B33" i="42"/>
  <c r="B32" i="42"/>
  <c r="B31" i="42"/>
  <c r="B30" i="42"/>
  <c r="B29" i="42"/>
  <c r="P23" i="42"/>
  <c r="B23" i="42"/>
  <c r="B22" i="42"/>
  <c r="B21" i="42"/>
  <c r="B20" i="42"/>
  <c r="B19" i="42"/>
  <c r="B18" i="42"/>
  <c r="B17" i="42"/>
  <c r="B16" i="42"/>
  <c r="B15" i="42"/>
  <c r="B14" i="42"/>
  <c r="B13" i="42"/>
  <c r="B12" i="42"/>
  <c r="B11" i="42"/>
  <c r="B10" i="42"/>
  <c r="B9" i="42"/>
  <c r="B8" i="42"/>
  <c r="B7" i="42"/>
  <c r="B6" i="42"/>
  <c r="B5" i="42"/>
  <c r="C4" i="42"/>
  <c r="P70" i="41"/>
  <c r="B70" i="41"/>
  <c r="B69" i="41"/>
  <c r="B68" i="41"/>
  <c r="B67" i="41"/>
  <c r="B66" i="41"/>
  <c r="B65" i="41"/>
  <c r="B64" i="41"/>
  <c r="B63" i="41"/>
  <c r="B62" i="41"/>
  <c r="B61" i="41"/>
  <c r="B60" i="41"/>
  <c r="B59" i="41"/>
  <c r="B58" i="41"/>
  <c r="B57" i="41"/>
  <c r="B56" i="41"/>
  <c r="B55" i="41"/>
  <c r="B54" i="41"/>
  <c r="B53" i="41"/>
  <c r="B52" i="41"/>
  <c r="P47" i="41"/>
  <c r="B47" i="41"/>
  <c r="B46" i="41"/>
  <c r="B45" i="41"/>
  <c r="B44" i="41"/>
  <c r="B43" i="41"/>
  <c r="B42" i="41"/>
  <c r="B41" i="41"/>
  <c r="B40" i="41"/>
  <c r="B39" i="41"/>
  <c r="B38" i="41"/>
  <c r="B37" i="41"/>
  <c r="B36" i="41"/>
  <c r="B35" i="41"/>
  <c r="B34" i="41"/>
  <c r="B33" i="41"/>
  <c r="B32" i="41"/>
  <c r="B31" i="41"/>
  <c r="B30" i="41"/>
  <c r="B29" i="41"/>
  <c r="P23" i="41"/>
  <c r="B23" i="41"/>
  <c r="B22" i="41"/>
  <c r="B21" i="41"/>
  <c r="B20" i="41"/>
  <c r="B19" i="41"/>
  <c r="B18" i="41"/>
  <c r="B17" i="41"/>
  <c r="B16" i="41"/>
  <c r="B15" i="41"/>
  <c r="B14" i="41"/>
  <c r="B13" i="41"/>
  <c r="B12" i="41"/>
  <c r="B11" i="41"/>
  <c r="B10" i="41"/>
  <c r="B9" i="41"/>
  <c r="B8" i="41"/>
  <c r="B7" i="41"/>
  <c r="B6" i="41"/>
  <c r="B5" i="41"/>
  <c r="C4" i="41"/>
  <c r="P70" i="40"/>
  <c r="B70" i="40"/>
  <c r="B69" i="40"/>
  <c r="B68" i="40"/>
  <c r="B67" i="40"/>
  <c r="B66" i="40"/>
  <c r="B65" i="40"/>
  <c r="B64" i="40"/>
  <c r="B63" i="40"/>
  <c r="B62" i="40"/>
  <c r="B61" i="40"/>
  <c r="B60" i="40"/>
  <c r="B59" i="40"/>
  <c r="B58" i="40"/>
  <c r="B57" i="40"/>
  <c r="B56" i="40"/>
  <c r="B55" i="40"/>
  <c r="B54" i="40"/>
  <c r="B53" i="40"/>
  <c r="B52" i="40"/>
  <c r="P47" i="40"/>
  <c r="B47" i="40"/>
  <c r="B46" i="40"/>
  <c r="B45" i="40"/>
  <c r="B44" i="40"/>
  <c r="B43" i="40"/>
  <c r="B42" i="40"/>
  <c r="B41" i="40"/>
  <c r="B40" i="40"/>
  <c r="B39" i="40"/>
  <c r="B38" i="40"/>
  <c r="B37" i="40"/>
  <c r="B36" i="40"/>
  <c r="B35" i="40"/>
  <c r="B34" i="40"/>
  <c r="B33" i="40"/>
  <c r="B32" i="40"/>
  <c r="B31" i="40"/>
  <c r="B30" i="40"/>
  <c r="B29" i="40"/>
  <c r="P23" i="40"/>
  <c r="B23" i="40"/>
  <c r="B22" i="40"/>
  <c r="B21" i="40"/>
  <c r="B20" i="40"/>
  <c r="B19" i="40"/>
  <c r="B18" i="40"/>
  <c r="B17" i="40"/>
  <c r="B16" i="40"/>
  <c r="B15" i="40"/>
  <c r="B14" i="40"/>
  <c r="B13" i="40"/>
  <c r="B12" i="40"/>
  <c r="B11" i="40"/>
  <c r="B10" i="40"/>
  <c r="B9" i="40"/>
  <c r="B8" i="40"/>
  <c r="B7" i="40"/>
  <c r="B6" i="40"/>
  <c r="B5" i="40"/>
  <c r="C4" i="40"/>
  <c r="P70" i="39"/>
  <c r="B70" i="39"/>
  <c r="B69" i="39"/>
  <c r="B68" i="39"/>
  <c r="B67" i="39"/>
  <c r="B66" i="39"/>
  <c r="B65" i="39"/>
  <c r="B64" i="39"/>
  <c r="B63" i="39"/>
  <c r="B62" i="39"/>
  <c r="B61" i="39"/>
  <c r="B60" i="39"/>
  <c r="B59" i="39"/>
  <c r="B58" i="39"/>
  <c r="B57" i="39"/>
  <c r="B56" i="39"/>
  <c r="B55" i="39"/>
  <c r="B54" i="39"/>
  <c r="B53" i="39"/>
  <c r="B52" i="39"/>
  <c r="P47" i="39"/>
  <c r="B47" i="39"/>
  <c r="B46" i="39"/>
  <c r="B45" i="39"/>
  <c r="B44" i="39"/>
  <c r="B43" i="39"/>
  <c r="B42" i="39"/>
  <c r="B41" i="39"/>
  <c r="B40" i="39"/>
  <c r="B39" i="39"/>
  <c r="B38" i="39"/>
  <c r="B37" i="39"/>
  <c r="B36" i="39"/>
  <c r="B35" i="39"/>
  <c r="B34" i="39"/>
  <c r="B33" i="39"/>
  <c r="B32" i="39"/>
  <c r="B31" i="39"/>
  <c r="B30" i="39"/>
  <c r="B29" i="39"/>
  <c r="P23" i="39"/>
  <c r="B23" i="39"/>
  <c r="B22" i="39"/>
  <c r="B21" i="39"/>
  <c r="B20" i="39"/>
  <c r="B19" i="39"/>
  <c r="B18" i="39"/>
  <c r="B17" i="39"/>
  <c r="B16" i="39"/>
  <c r="B15" i="39"/>
  <c r="B14" i="39"/>
  <c r="B13" i="39"/>
  <c r="B12" i="39"/>
  <c r="B11" i="39"/>
  <c r="B10" i="39"/>
  <c r="B9" i="39"/>
  <c r="B8" i="39"/>
  <c r="B7" i="39"/>
  <c r="B6" i="39"/>
  <c r="B5" i="39"/>
  <c r="C4" i="39"/>
  <c r="E4" i="39" s="1"/>
  <c r="P70" i="38"/>
  <c r="B70" i="38"/>
  <c r="B69" i="38"/>
  <c r="B68" i="38"/>
  <c r="B67" i="38"/>
  <c r="B66" i="38"/>
  <c r="B65" i="38"/>
  <c r="B64" i="38"/>
  <c r="B63" i="38"/>
  <c r="B62" i="38"/>
  <c r="B61" i="38"/>
  <c r="B60" i="38"/>
  <c r="B59" i="38"/>
  <c r="B58" i="38"/>
  <c r="B57" i="38"/>
  <c r="B56" i="38"/>
  <c r="B55" i="38"/>
  <c r="B54" i="38"/>
  <c r="B53" i="38"/>
  <c r="B52" i="38"/>
  <c r="P47" i="38"/>
  <c r="B47" i="38"/>
  <c r="B46" i="38"/>
  <c r="B45" i="38"/>
  <c r="B44" i="38"/>
  <c r="B43" i="38"/>
  <c r="B42" i="38"/>
  <c r="B41" i="38"/>
  <c r="B40" i="38"/>
  <c r="B39" i="38"/>
  <c r="B38" i="38"/>
  <c r="B37" i="38"/>
  <c r="B36" i="38"/>
  <c r="B35" i="38"/>
  <c r="B34" i="38"/>
  <c r="B33" i="38"/>
  <c r="B32" i="38"/>
  <c r="B31" i="38"/>
  <c r="B30" i="38"/>
  <c r="B29" i="38"/>
  <c r="P23" i="38"/>
  <c r="B23" i="38"/>
  <c r="B22" i="38"/>
  <c r="B21" i="38"/>
  <c r="B20" i="38"/>
  <c r="B19" i="38"/>
  <c r="B18" i="38"/>
  <c r="B17" i="38"/>
  <c r="B16" i="38"/>
  <c r="B15" i="38"/>
  <c r="B14" i="38"/>
  <c r="B13" i="38"/>
  <c r="B12" i="38"/>
  <c r="B11" i="38"/>
  <c r="B10" i="38"/>
  <c r="B9" i="38"/>
  <c r="B8" i="38"/>
  <c r="B7" i="38"/>
  <c r="B6" i="38"/>
  <c r="B5" i="38"/>
  <c r="C4" i="38"/>
  <c r="E4" i="38" s="1"/>
  <c r="P70" i="37"/>
  <c r="B70" i="37"/>
  <c r="B69" i="37"/>
  <c r="B68" i="37"/>
  <c r="B67" i="37"/>
  <c r="B66" i="37"/>
  <c r="B65" i="37"/>
  <c r="B64" i="37"/>
  <c r="B63" i="37"/>
  <c r="B62" i="37"/>
  <c r="B61" i="37"/>
  <c r="B60" i="37"/>
  <c r="B59" i="37"/>
  <c r="B58" i="37"/>
  <c r="B57" i="37"/>
  <c r="B56" i="37"/>
  <c r="B55" i="37"/>
  <c r="B54" i="37"/>
  <c r="B53" i="37"/>
  <c r="B52" i="37"/>
  <c r="P47" i="37"/>
  <c r="B47" i="37"/>
  <c r="B46" i="37"/>
  <c r="B45" i="37"/>
  <c r="B44" i="37"/>
  <c r="B43" i="37"/>
  <c r="B42" i="37"/>
  <c r="B41" i="37"/>
  <c r="B40" i="37"/>
  <c r="B39" i="37"/>
  <c r="B38" i="37"/>
  <c r="B37" i="37"/>
  <c r="B36" i="37"/>
  <c r="B35" i="37"/>
  <c r="B34" i="37"/>
  <c r="B33" i="37"/>
  <c r="B32" i="37"/>
  <c r="B31" i="37"/>
  <c r="B30" i="37"/>
  <c r="B29" i="37"/>
  <c r="P23" i="37"/>
  <c r="B23" i="37"/>
  <c r="B22" i="37"/>
  <c r="B21" i="37"/>
  <c r="B20" i="37"/>
  <c r="B19" i="37"/>
  <c r="B18" i="37"/>
  <c r="B17" i="37"/>
  <c r="B16" i="37"/>
  <c r="B15" i="37"/>
  <c r="B14" i="37"/>
  <c r="B13" i="37"/>
  <c r="B12" i="37"/>
  <c r="B11" i="37"/>
  <c r="B10" i="37"/>
  <c r="B9" i="37"/>
  <c r="B8" i="37"/>
  <c r="B7" i="37"/>
  <c r="B6" i="37"/>
  <c r="B5" i="37"/>
  <c r="C4" i="37"/>
  <c r="P70" i="36"/>
  <c r="B70" i="36"/>
  <c r="B69" i="36"/>
  <c r="B68" i="36"/>
  <c r="B67" i="36"/>
  <c r="B66" i="36"/>
  <c r="B65" i="36"/>
  <c r="B64" i="36"/>
  <c r="B63" i="36"/>
  <c r="B62" i="36"/>
  <c r="B61" i="36"/>
  <c r="B60" i="36"/>
  <c r="B59" i="36"/>
  <c r="B58" i="36"/>
  <c r="B57" i="36"/>
  <c r="B56" i="36"/>
  <c r="B55" i="36"/>
  <c r="B54" i="36"/>
  <c r="B53" i="36"/>
  <c r="B52" i="36"/>
  <c r="P47" i="36"/>
  <c r="B47" i="36"/>
  <c r="B46" i="36"/>
  <c r="B45" i="36"/>
  <c r="B44" i="36"/>
  <c r="B43" i="36"/>
  <c r="B42" i="36"/>
  <c r="B41" i="36"/>
  <c r="B40" i="36"/>
  <c r="B39" i="36"/>
  <c r="B38" i="36"/>
  <c r="B37" i="36"/>
  <c r="B36" i="36"/>
  <c r="B35" i="36"/>
  <c r="B34" i="36"/>
  <c r="B33" i="36"/>
  <c r="B32" i="36"/>
  <c r="B31" i="36"/>
  <c r="B30" i="36"/>
  <c r="B29" i="36"/>
  <c r="P23" i="36"/>
  <c r="B23" i="36"/>
  <c r="B22" i="36"/>
  <c r="B21" i="36"/>
  <c r="B20" i="36"/>
  <c r="B19" i="36"/>
  <c r="B18" i="36"/>
  <c r="B17" i="36"/>
  <c r="B16" i="36"/>
  <c r="B15" i="36"/>
  <c r="B14" i="36"/>
  <c r="B13" i="36"/>
  <c r="B12" i="36"/>
  <c r="B11" i="36"/>
  <c r="B10" i="36"/>
  <c r="B9" i="36"/>
  <c r="B8" i="36"/>
  <c r="B7" i="36"/>
  <c r="B6" i="36"/>
  <c r="B5" i="36"/>
  <c r="C4" i="36"/>
  <c r="P70" i="35"/>
  <c r="B70" i="35"/>
  <c r="B69" i="35"/>
  <c r="B68" i="35"/>
  <c r="B67" i="35"/>
  <c r="B66" i="35"/>
  <c r="B65" i="35"/>
  <c r="B64" i="35"/>
  <c r="B63" i="35"/>
  <c r="B62" i="35"/>
  <c r="B61" i="35"/>
  <c r="B60" i="35"/>
  <c r="B59" i="35"/>
  <c r="B58" i="35"/>
  <c r="B57" i="35"/>
  <c r="B56" i="35"/>
  <c r="B55" i="35"/>
  <c r="B54" i="35"/>
  <c r="B53" i="35"/>
  <c r="B52" i="35"/>
  <c r="P47" i="35"/>
  <c r="B47" i="35"/>
  <c r="B46" i="35"/>
  <c r="B45" i="35"/>
  <c r="B44" i="35"/>
  <c r="B43" i="35"/>
  <c r="B42" i="35"/>
  <c r="B41" i="35"/>
  <c r="B40" i="35"/>
  <c r="B39" i="35"/>
  <c r="B38" i="35"/>
  <c r="B37" i="35"/>
  <c r="B36" i="35"/>
  <c r="B35" i="35"/>
  <c r="B34" i="35"/>
  <c r="B33" i="35"/>
  <c r="B32" i="35"/>
  <c r="B31" i="35"/>
  <c r="B30" i="35"/>
  <c r="B29" i="35"/>
  <c r="P23" i="35"/>
  <c r="B23" i="35"/>
  <c r="B22" i="35"/>
  <c r="B21" i="35"/>
  <c r="B20" i="35"/>
  <c r="B19" i="35"/>
  <c r="B18" i="35"/>
  <c r="B17" i="35"/>
  <c r="B16" i="35"/>
  <c r="B15" i="35"/>
  <c r="B14" i="35"/>
  <c r="B13" i="35"/>
  <c r="B12" i="35"/>
  <c r="B11" i="35"/>
  <c r="B10" i="35"/>
  <c r="B9" i="35"/>
  <c r="B8" i="35"/>
  <c r="B7" i="35"/>
  <c r="C6" i="35"/>
  <c r="B6" i="35"/>
  <c r="B5" i="35"/>
  <c r="C4" i="35"/>
  <c r="P70" i="34"/>
  <c r="B70" i="34"/>
  <c r="B69" i="34"/>
  <c r="B68" i="34"/>
  <c r="B67" i="34"/>
  <c r="B66" i="34"/>
  <c r="B65" i="34"/>
  <c r="B64" i="34"/>
  <c r="B63" i="34"/>
  <c r="B62" i="34"/>
  <c r="B61" i="34"/>
  <c r="B60" i="34"/>
  <c r="B59" i="34"/>
  <c r="B58" i="34"/>
  <c r="B57" i="34"/>
  <c r="B56" i="34"/>
  <c r="B55" i="34"/>
  <c r="B54" i="34"/>
  <c r="B53" i="34"/>
  <c r="B52" i="34"/>
  <c r="P47" i="34"/>
  <c r="B47" i="34"/>
  <c r="B46" i="34"/>
  <c r="B45" i="34"/>
  <c r="B44" i="34"/>
  <c r="B43" i="34"/>
  <c r="B42" i="34"/>
  <c r="B41" i="34"/>
  <c r="B40" i="34"/>
  <c r="B39" i="34"/>
  <c r="B38" i="34"/>
  <c r="B37" i="34"/>
  <c r="B36" i="34"/>
  <c r="B35" i="34"/>
  <c r="B34" i="34"/>
  <c r="B33" i="34"/>
  <c r="B32" i="34"/>
  <c r="B31" i="34"/>
  <c r="B30" i="34"/>
  <c r="B29" i="34"/>
  <c r="P23" i="34"/>
  <c r="B23" i="34"/>
  <c r="B22" i="34"/>
  <c r="B21" i="34"/>
  <c r="B20" i="34"/>
  <c r="B19" i="34"/>
  <c r="B18" i="34"/>
  <c r="B17" i="34"/>
  <c r="B16" i="34"/>
  <c r="B15" i="34"/>
  <c r="B14" i="34"/>
  <c r="B13" i="34"/>
  <c r="B12" i="34"/>
  <c r="B11" i="34"/>
  <c r="B10" i="34"/>
  <c r="B9" i="34"/>
  <c r="B8" i="34"/>
  <c r="B7" i="34"/>
  <c r="B6" i="34"/>
  <c r="B5" i="34"/>
  <c r="C4" i="34"/>
  <c r="P70" i="33"/>
  <c r="B70" i="33"/>
  <c r="B69" i="33"/>
  <c r="B68" i="33"/>
  <c r="B67" i="33"/>
  <c r="B66" i="33"/>
  <c r="B65" i="33"/>
  <c r="B64" i="33"/>
  <c r="B63" i="33"/>
  <c r="B62" i="33"/>
  <c r="B61" i="33"/>
  <c r="B60" i="33"/>
  <c r="B59" i="33"/>
  <c r="B58" i="33"/>
  <c r="B57" i="33"/>
  <c r="B56" i="33"/>
  <c r="B55" i="33"/>
  <c r="B54" i="33"/>
  <c r="B53" i="33"/>
  <c r="B52" i="33"/>
  <c r="P47" i="33"/>
  <c r="B47" i="33"/>
  <c r="B46" i="33"/>
  <c r="B45" i="33"/>
  <c r="B44" i="33"/>
  <c r="B43" i="33"/>
  <c r="B42" i="33"/>
  <c r="B41" i="33"/>
  <c r="B40" i="33"/>
  <c r="B39" i="33"/>
  <c r="B38" i="33"/>
  <c r="B37" i="33"/>
  <c r="B36" i="33"/>
  <c r="B35" i="33"/>
  <c r="B34" i="33"/>
  <c r="B33" i="33"/>
  <c r="B32" i="33"/>
  <c r="B31" i="33"/>
  <c r="B30" i="33"/>
  <c r="B29" i="33"/>
  <c r="P23" i="33"/>
  <c r="B23" i="33"/>
  <c r="B22" i="33"/>
  <c r="B21" i="33"/>
  <c r="B20" i="33"/>
  <c r="B19" i="33"/>
  <c r="B18" i="33"/>
  <c r="B17" i="33"/>
  <c r="B16" i="33"/>
  <c r="B15" i="33"/>
  <c r="B14" i="33"/>
  <c r="B13" i="33"/>
  <c r="B12" i="33"/>
  <c r="B11" i="33"/>
  <c r="B10" i="33"/>
  <c r="B9" i="33"/>
  <c r="B8" i="33"/>
  <c r="B7" i="33"/>
  <c r="B6" i="33"/>
  <c r="B5" i="33"/>
  <c r="C4" i="33"/>
  <c r="P70" i="29"/>
  <c r="B70" i="29"/>
  <c r="B69" i="29"/>
  <c r="B68" i="29"/>
  <c r="B67" i="29"/>
  <c r="B66" i="29"/>
  <c r="B65" i="29"/>
  <c r="B64" i="29"/>
  <c r="B63" i="29"/>
  <c r="B62" i="29"/>
  <c r="B61" i="29"/>
  <c r="B60" i="29"/>
  <c r="B59" i="29"/>
  <c r="B58" i="29"/>
  <c r="B57" i="29"/>
  <c r="B56" i="29"/>
  <c r="B55" i="29"/>
  <c r="B54" i="29"/>
  <c r="B53" i="29"/>
  <c r="B52" i="29"/>
  <c r="P47" i="29"/>
  <c r="B47" i="29"/>
  <c r="B46" i="29"/>
  <c r="B45" i="29"/>
  <c r="B44" i="29"/>
  <c r="B43" i="29"/>
  <c r="B42" i="29"/>
  <c r="B41" i="29"/>
  <c r="B40" i="29"/>
  <c r="B39" i="29"/>
  <c r="B38" i="29"/>
  <c r="B37" i="29"/>
  <c r="B36" i="29"/>
  <c r="B35" i="29"/>
  <c r="B34" i="29"/>
  <c r="B33" i="29"/>
  <c r="B32" i="29"/>
  <c r="B31" i="29"/>
  <c r="B30" i="29"/>
  <c r="B29" i="29"/>
  <c r="P23" i="29"/>
  <c r="B23" i="29"/>
  <c r="B22" i="29"/>
  <c r="B21" i="29"/>
  <c r="B20" i="29"/>
  <c r="B19" i="29"/>
  <c r="B18" i="29"/>
  <c r="B17" i="29"/>
  <c r="B16" i="29"/>
  <c r="B15" i="29"/>
  <c r="B14" i="29"/>
  <c r="B13" i="29"/>
  <c r="B12" i="29"/>
  <c r="B11" i="29"/>
  <c r="B10" i="29"/>
  <c r="B9" i="29"/>
  <c r="B8" i="29"/>
  <c r="B7" i="29"/>
  <c r="B6" i="29"/>
  <c r="B5" i="29"/>
  <c r="C4" i="29"/>
  <c r="P70" i="14"/>
  <c r="B70" i="14"/>
  <c r="B69" i="14"/>
  <c r="B68" i="14"/>
  <c r="B67" i="14"/>
  <c r="B66" i="14"/>
  <c r="B65" i="14"/>
  <c r="B64" i="14"/>
  <c r="B63" i="14"/>
  <c r="B62" i="14"/>
  <c r="B61" i="14"/>
  <c r="B60" i="14"/>
  <c r="B59" i="14"/>
  <c r="B58" i="14"/>
  <c r="B57" i="14"/>
  <c r="B56" i="14"/>
  <c r="B55" i="14"/>
  <c r="B54" i="14"/>
  <c r="B53" i="14"/>
  <c r="B52" i="14"/>
  <c r="P47" i="14"/>
  <c r="B47" i="14"/>
  <c r="B46" i="14"/>
  <c r="B45" i="14"/>
  <c r="B44" i="14"/>
  <c r="B43" i="14"/>
  <c r="B42" i="14"/>
  <c r="B41" i="14"/>
  <c r="B40" i="14"/>
  <c r="B39" i="14"/>
  <c r="B38" i="14"/>
  <c r="B37" i="14"/>
  <c r="B36" i="14"/>
  <c r="B35" i="14"/>
  <c r="B34" i="14"/>
  <c r="B33" i="14"/>
  <c r="B32" i="14"/>
  <c r="B31" i="14"/>
  <c r="B30" i="14"/>
  <c r="B29" i="14"/>
  <c r="P23" i="14"/>
  <c r="B23" i="14"/>
  <c r="B22" i="14"/>
  <c r="B21" i="14"/>
  <c r="B20" i="14"/>
  <c r="B19" i="14"/>
  <c r="B18" i="14"/>
  <c r="B17" i="14"/>
  <c r="B16" i="14"/>
  <c r="B15" i="14"/>
  <c r="B14" i="14"/>
  <c r="B13" i="14"/>
  <c r="B12" i="14"/>
  <c r="B11" i="14"/>
  <c r="B10" i="14"/>
  <c r="B9" i="14"/>
  <c r="B8" i="14"/>
  <c r="B7" i="14"/>
  <c r="B6" i="14"/>
  <c r="B5" i="14"/>
  <c r="C4" i="14"/>
  <c r="P70" i="32"/>
  <c r="B70" i="32"/>
  <c r="B69" i="32"/>
  <c r="B68" i="32"/>
  <c r="B67" i="32"/>
  <c r="B66" i="32"/>
  <c r="B65" i="32"/>
  <c r="B64" i="32"/>
  <c r="B63" i="32"/>
  <c r="B62" i="32"/>
  <c r="B61" i="32"/>
  <c r="B60" i="32"/>
  <c r="B59" i="32"/>
  <c r="B58" i="32"/>
  <c r="B57" i="32"/>
  <c r="B56" i="32"/>
  <c r="B55" i="32"/>
  <c r="B54" i="32"/>
  <c r="B53" i="32"/>
  <c r="B52" i="32"/>
  <c r="P47" i="32"/>
  <c r="B47" i="32"/>
  <c r="B46" i="32"/>
  <c r="B45" i="32"/>
  <c r="B44" i="32"/>
  <c r="B43" i="32"/>
  <c r="B42" i="32"/>
  <c r="B41" i="32"/>
  <c r="B40" i="32"/>
  <c r="B39" i="32"/>
  <c r="B38" i="32"/>
  <c r="B37" i="32"/>
  <c r="B36" i="32"/>
  <c r="B35" i="32"/>
  <c r="B34" i="32"/>
  <c r="B33" i="32"/>
  <c r="B32" i="32"/>
  <c r="B31" i="32"/>
  <c r="B30" i="32"/>
  <c r="B29" i="32"/>
  <c r="P23" i="32"/>
  <c r="B23" i="32"/>
  <c r="B22" i="32"/>
  <c r="B21" i="32"/>
  <c r="B20" i="32"/>
  <c r="B19" i="32"/>
  <c r="B18" i="32"/>
  <c r="B17" i="32"/>
  <c r="B16" i="32"/>
  <c r="B15" i="32"/>
  <c r="B14" i="32"/>
  <c r="B13" i="32"/>
  <c r="B12" i="32"/>
  <c r="B11" i="32"/>
  <c r="B10" i="32"/>
  <c r="B9" i="32"/>
  <c r="B8" i="32"/>
  <c r="B7" i="32"/>
  <c r="B6" i="32"/>
  <c r="B5" i="32"/>
  <c r="C4" i="32"/>
  <c r="C6" i="32" s="1"/>
  <c r="E6" i="32" s="1"/>
  <c r="H4" i="55" l="1"/>
  <c r="I4" i="55"/>
  <c r="H4" i="54"/>
  <c r="I4" i="54"/>
  <c r="C11" i="53"/>
  <c r="E11" i="53" s="1"/>
  <c r="I11" i="53" s="1"/>
  <c r="C14" i="53"/>
  <c r="E14" i="53" s="1"/>
  <c r="I14" i="53" s="1"/>
  <c r="C18" i="53"/>
  <c r="I41" i="53"/>
  <c r="H41" i="53"/>
  <c r="H14" i="53"/>
  <c r="H11" i="53"/>
  <c r="E18" i="53"/>
  <c r="C40" i="53"/>
  <c r="E40" i="53" s="1"/>
  <c r="E4" i="53"/>
  <c r="C7" i="53"/>
  <c r="E7" i="53" s="1"/>
  <c r="C31" i="53"/>
  <c r="E31" i="53" s="1"/>
  <c r="C19" i="52"/>
  <c r="E19" i="52" s="1"/>
  <c r="E4" i="52"/>
  <c r="H4" i="51"/>
  <c r="I4" i="51"/>
  <c r="C69" i="50"/>
  <c r="E69" i="50" s="1"/>
  <c r="E4" i="50"/>
  <c r="C12" i="49"/>
  <c r="E12" i="49" s="1"/>
  <c r="E4" i="49"/>
  <c r="C28" i="30"/>
  <c r="E28" i="30" s="1"/>
  <c r="E4" i="30"/>
  <c r="I4" i="48"/>
  <c r="H4" i="48"/>
  <c r="C6" i="47"/>
  <c r="E6" i="47" s="1"/>
  <c r="E4" i="47"/>
  <c r="H4" i="46"/>
  <c r="I4" i="46"/>
  <c r="C15" i="45"/>
  <c r="E15" i="45" s="1"/>
  <c r="E4" i="45"/>
  <c r="C12" i="44"/>
  <c r="E12" i="44" s="1"/>
  <c r="E4" i="44"/>
  <c r="C46" i="43"/>
  <c r="E46" i="43" s="1"/>
  <c r="E4" i="43"/>
  <c r="C31" i="43"/>
  <c r="E31" i="43" s="1"/>
  <c r="C11" i="42"/>
  <c r="E11" i="42" s="1"/>
  <c r="E4" i="42"/>
  <c r="C5" i="41"/>
  <c r="E5" i="41" s="1"/>
  <c r="E4" i="41"/>
  <c r="C37" i="40"/>
  <c r="E37" i="40" s="1"/>
  <c r="E4" i="40"/>
  <c r="H4" i="39"/>
  <c r="I4" i="39"/>
  <c r="I4" i="38"/>
  <c r="H4" i="38"/>
  <c r="C10" i="37"/>
  <c r="E10" i="37" s="1"/>
  <c r="E4" i="37"/>
  <c r="C11" i="36"/>
  <c r="E11" i="36" s="1"/>
  <c r="E4" i="36"/>
  <c r="E6" i="35"/>
  <c r="H6" i="35"/>
  <c r="I6" i="35"/>
  <c r="C22" i="35"/>
  <c r="E22" i="35" s="1"/>
  <c r="E4" i="35"/>
  <c r="C47" i="34"/>
  <c r="E47" i="34" s="1"/>
  <c r="E4" i="34"/>
  <c r="C16" i="33"/>
  <c r="E16" i="33" s="1"/>
  <c r="E4" i="33"/>
  <c r="C10" i="29"/>
  <c r="E10" i="29" s="1"/>
  <c r="E4" i="29"/>
  <c r="C12" i="14"/>
  <c r="E12" i="14" s="1"/>
  <c r="E4" i="14"/>
  <c r="I6" i="32"/>
  <c r="H6" i="32"/>
  <c r="C11" i="32"/>
  <c r="E11" i="32" s="1"/>
  <c r="E4" i="32"/>
  <c r="C10" i="32"/>
  <c r="E10" i="32" s="1"/>
  <c r="C70" i="55"/>
  <c r="E70" i="55" s="1"/>
  <c r="C69" i="55"/>
  <c r="E69" i="55" s="1"/>
  <c r="C68" i="55"/>
  <c r="E68" i="55" s="1"/>
  <c r="C67" i="55"/>
  <c r="E67" i="55" s="1"/>
  <c r="C66" i="55"/>
  <c r="E66" i="55" s="1"/>
  <c r="C65" i="55"/>
  <c r="E65" i="55" s="1"/>
  <c r="C64" i="55"/>
  <c r="E64" i="55" s="1"/>
  <c r="C59" i="55"/>
  <c r="E59" i="55" s="1"/>
  <c r="C58" i="55"/>
  <c r="E58" i="55" s="1"/>
  <c r="C57" i="55"/>
  <c r="E57" i="55" s="1"/>
  <c r="C56" i="55"/>
  <c r="E56" i="55" s="1"/>
  <c r="C55" i="55"/>
  <c r="E55" i="55" s="1"/>
  <c r="C62" i="55"/>
  <c r="E62" i="55" s="1"/>
  <c r="C54" i="55"/>
  <c r="E54" i="55" s="1"/>
  <c r="C53" i="55"/>
  <c r="E53" i="55" s="1"/>
  <c r="C52" i="55"/>
  <c r="E52" i="55" s="1"/>
  <c r="C60" i="55"/>
  <c r="E60" i="55" s="1"/>
  <c r="C47" i="55"/>
  <c r="E47" i="55" s="1"/>
  <c r="C46" i="55"/>
  <c r="E46" i="55" s="1"/>
  <c r="C45" i="55"/>
  <c r="E45" i="55" s="1"/>
  <c r="C44" i="55"/>
  <c r="E44" i="55" s="1"/>
  <c r="C43" i="55"/>
  <c r="E43" i="55" s="1"/>
  <c r="C42" i="55"/>
  <c r="E42" i="55" s="1"/>
  <c r="C61" i="55"/>
  <c r="E61" i="55" s="1"/>
  <c r="C51" i="55"/>
  <c r="E51" i="55" s="1"/>
  <c r="C63" i="55"/>
  <c r="E63" i="55" s="1"/>
  <c r="C41" i="55"/>
  <c r="E41" i="55" s="1"/>
  <c r="C40" i="55"/>
  <c r="E40" i="55" s="1"/>
  <c r="C39" i="55"/>
  <c r="E39" i="55" s="1"/>
  <c r="C38" i="55"/>
  <c r="E38" i="55" s="1"/>
  <c r="C37" i="55"/>
  <c r="E37" i="55" s="1"/>
  <c r="C28" i="55"/>
  <c r="E28" i="55" s="1"/>
  <c r="C32" i="55"/>
  <c r="E32" i="55" s="1"/>
  <c r="C30" i="55"/>
  <c r="E30" i="55" s="1"/>
  <c r="C23" i="55"/>
  <c r="E23" i="55" s="1"/>
  <c r="C20" i="55"/>
  <c r="E20" i="55" s="1"/>
  <c r="C12" i="55"/>
  <c r="E12" i="55" s="1"/>
  <c r="C11" i="55"/>
  <c r="E11" i="55" s="1"/>
  <c r="C10" i="55"/>
  <c r="E10" i="55" s="1"/>
  <c r="C9" i="55"/>
  <c r="E9" i="55" s="1"/>
  <c r="C8" i="55"/>
  <c r="E8" i="55" s="1"/>
  <c r="C7" i="55"/>
  <c r="E7" i="55" s="1"/>
  <c r="C6" i="55"/>
  <c r="E6" i="55" s="1"/>
  <c r="C5" i="55"/>
  <c r="E5" i="55" s="1"/>
  <c r="C36" i="55"/>
  <c r="E36" i="55" s="1"/>
  <c r="C35" i="55"/>
  <c r="E35" i="55" s="1"/>
  <c r="C34" i="55"/>
  <c r="E34" i="55" s="1"/>
  <c r="C33" i="55"/>
  <c r="E33" i="55" s="1"/>
  <c r="C21" i="55"/>
  <c r="E21" i="55" s="1"/>
  <c r="C31" i="55"/>
  <c r="E31" i="55" s="1"/>
  <c r="C29" i="55"/>
  <c r="E29" i="55" s="1"/>
  <c r="C22" i="55"/>
  <c r="E22" i="55" s="1"/>
  <c r="C13" i="55"/>
  <c r="E13" i="55" s="1"/>
  <c r="C14" i="55"/>
  <c r="E14" i="55" s="1"/>
  <c r="C15" i="55"/>
  <c r="E15" i="55" s="1"/>
  <c r="C16" i="55"/>
  <c r="E16" i="55" s="1"/>
  <c r="C17" i="55"/>
  <c r="E17" i="55" s="1"/>
  <c r="C18" i="55"/>
  <c r="E18" i="55" s="1"/>
  <c r="C19" i="55"/>
  <c r="E19" i="55" s="1"/>
  <c r="C70" i="54"/>
  <c r="E70" i="54" s="1"/>
  <c r="C69" i="54"/>
  <c r="E69" i="54" s="1"/>
  <c r="C68" i="54"/>
  <c r="E68" i="54" s="1"/>
  <c r="C59" i="54"/>
  <c r="E59" i="54" s="1"/>
  <c r="C58" i="54"/>
  <c r="E58" i="54" s="1"/>
  <c r="C57" i="54"/>
  <c r="E57" i="54" s="1"/>
  <c r="C56" i="54"/>
  <c r="E56" i="54" s="1"/>
  <c r="C66" i="54"/>
  <c r="E66" i="54" s="1"/>
  <c r="C62" i="54"/>
  <c r="E62" i="54" s="1"/>
  <c r="C65" i="54"/>
  <c r="E65" i="54" s="1"/>
  <c r="C61" i="54"/>
  <c r="E61" i="54" s="1"/>
  <c r="C55" i="54"/>
  <c r="E55" i="54" s="1"/>
  <c r="C54" i="54"/>
  <c r="E54" i="54" s="1"/>
  <c r="C53" i="54"/>
  <c r="E53" i="54" s="1"/>
  <c r="C52" i="54"/>
  <c r="E52" i="54" s="1"/>
  <c r="C64" i="54"/>
  <c r="E64" i="54" s="1"/>
  <c r="C60" i="54"/>
  <c r="E60" i="54" s="1"/>
  <c r="C67" i="54"/>
  <c r="E67" i="54" s="1"/>
  <c r="C63" i="54"/>
  <c r="E63" i="54" s="1"/>
  <c r="C51" i="54"/>
  <c r="E51" i="54" s="1"/>
  <c r="C47" i="54"/>
  <c r="E47" i="54" s="1"/>
  <c r="C45" i="54"/>
  <c r="E45" i="54" s="1"/>
  <c r="C44" i="54"/>
  <c r="E44" i="54" s="1"/>
  <c r="C43" i="54"/>
  <c r="E43" i="54" s="1"/>
  <c r="C42" i="54"/>
  <c r="E42" i="54" s="1"/>
  <c r="C41" i="54"/>
  <c r="E41" i="54" s="1"/>
  <c r="C40" i="54"/>
  <c r="E40" i="54" s="1"/>
  <c r="C39" i="54"/>
  <c r="E39" i="54" s="1"/>
  <c r="C38" i="54"/>
  <c r="E38" i="54" s="1"/>
  <c r="C37" i="54"/>
  <c r="E37" i="54" s="1"/>
  <c r="C46" i="54"/>
  <c r="E46" i="54" s="1"/>
  <c r="C36" i="54"/>
  <c r="E36" i="54" s="1"/>
  <c r="C35" i="54"/>
  <c r="E35" i="54" s="1"/>
  <c r="C34" i="54"/>
  <c r="E34" i="54" s="1"/>
  <c r="C33" i="54"/>
  <c r="E33" i="54" s="1"/>
  <c r="C31" i="54"/>
  <c r="E31" i="54" s="1"/>
  <c r="C28" i="54"/>
  <c r="E28" i="54" s="1"/>
  <c r="C22" i="54"/>
  <c r="E22" i="54" s="1"/>
  <c r="C21" i="54"/>
  <c r="E21" i="54" s="1"/>
  <c r="C20" i="54"/>
  <c r="E20" i="54" s="1"/>
  <c r="C19" i="54"/>
  <c r="E19" i="54" s="1"/>
  <c r="C18" i="54"/>
  <c r="E18" i="54" s="1"/>
  <c r="C17" i="54"/>
  <c r="E17" i="54" s="1"/>
  <c r="C16" i="54"/>
  <c r="E16" i="54" s="1"/>
  <c r="C15" i="54"/>
  <c r="E15" i="54" s="1"/>
  <c r="C14" i="54"/>
  <c r="E14" i="54" s="1"/>
  <c r="C32" i="54"/>
  <c r="E32" i="54" s="1"/>
  <c r="C23" i="54"/>
  <c r="E23" i="54" s="1"/>
  <c r="C12" i="54"/>
  <c r="E12" i="54" s="1"/>
  <c r="C11" i="54"/>
  <c r="E11" i="54" s="1"/>
  <c r="C10" i="54"/>
  <c r="E10" i="54" s="1"/>
  <c r="C9" i="54"/>
  <c r="E9" i="54" s="1"/>
  <c r="C8" i="54"/>
  <c r="E8" i="54" s="1"/>
  <c r="C29" i="54"/>
  <c r="E29" i="54" s="1"/>
  <c r="C30" i="54"/>
  <c r="E30" i="54" s="1"/>
  <c r="C5" i="54"/>
  <c r="E5" i="54" s="1"/>
  <c r="C6" i="54"/>
  <c r="E6" i="54" s="1"/>
  <c r="C7" i="54"/>
  <c r="E7" i="54" s="1"/>
  <c r="C13" i="54"/>
  <c r="E13" i="54" s="1"/>
  <c r="C8" i="53"/>
  <c r="E8" i="53" s="1"/>
  <c r="C17" i="53"/>
  <c r="E17" i="53" s="1"/>
  <c r="C46" i="53"/>
  <c r="E46" i="53" s="1"/>
  <c r="C12" i="53"/>
  <c r="E12" i="53" s="1"/>
  <c r="C13" i="53"/>
  <c r="E13" i="53" s="1"/>
  <c r="C19" i="53"/>
  <c r="E19" i="53" s="1"/>
  <c r="C30" i="53"/>
  <c r="E30" i="53" s="1"/>
  <c r="C70" i="53"/>
  <c r="E70" i="53" s="1"/>
  <c r="C69" i="53"/>
  <c r="E69" i="53" s="1"/>
  <c r="C68" i="53"/>
  <c r="E68" i="53" s="1"/>
  <c r="C67" i="53"/>
  <c r="E67" i="53" s="1"/>
  <c r="C66" i="53"/>
  <c r="E66" i="53" s="1"/>
  <c r="C65" i="53"/>
  <c r="E65" i="53" s="1"/>
  <c r="C64" i="53"/>
  <c r="E64" i="53" s="1"/>
  <c r="C63" i="53"/>
  <c r="E63" i="53" s="1"/>
  <c r="C62" i="53"/>
  <c r="E62" i="53" s="1"/>
  <c r="C61" i="53"/>
  <c r="E61" i="53" s="1"/>
  <c r="C60" i="53"/>
  <c r="E60" i="53" s="1"/>
  <c r="C57" i="53"/>
  <c r="E57" i="53" s="1"/>
  <c r="C56" i="53"/>
  <c r="E56" i="53" s="1"/>
  <c r="C55" i="53"/>
  <c r="E55" i="53" s="1"/>
  <c r="C54" i="53"/>
  <c r="E54" i="53" s="1"/>
  <c r="C53" i="53"/>
  <c r="E53" i="53" s="1"/>
  <c r="C52" i="53"/>
  <c r="E52" i="53" s="1"/>
  <c r="C58" i="53"/>
  <c r="E58" i="53" s="1"/>
  <c r="C59" i="53"/>
  <c r="E59" i="53" s="1"/>
  <c r="C51" i="53"/>
  <c r="E51" i="53" s="1"/>
  <c r="C47" i="53"/>
  <c r="E47" i="53" s="1"/>
  <c r="C43" i="53"/>
  <c r="E43" i="53" s="1"/>
  <c r="C39" i="53"/>
  <c r="E39" i="53" s="1"/>
  <c r="C33" i="53"/>
  <c r="E33" i="53" s="1"/>
  <c r="C29" i="53"/>
  <c r="E29" i="53" s="1"/>
  <c r="C28" i="53"/>
  <c r="E28" i="53" s="1"/>
  <c r="C21" i="53"/>
  <c r="E21" i="53" s="1"/>
  <c r="C42" i="53"/>
  <c r="E42" i="53" s="1"/>
  <c r="C38" i="53"/>
  <c r="E38" i="53" s="1"/>
  <c r="C36" i="53"/>
  <c r="E36" i="53" s="1"/>
  <c r="C32" i="53"/>
  <c r="E32" i="53" s="1"/>
  <c r="C22" i="53"/>
  <c r="E22" i="53" s="1"/>
  <c r="C5" i="53"/>
  <c r="E5" i="53" s="1"/>
  <c r="C9" i="53"/>
  <c r="E9" i="53" s="1"/>
  <c r="C15" i="53"/>
  <c r="E15" i="53" s="1"/>
  <c r="C20" i="53"/>
  <c r="E20" i="53" s="1"/>
  <c r="C23" i="53"/>
  <c r="E23" i="53" s="1"/>
  <c r="C37" i="53"/>
  <c r="E37" i="53" s="1"/>
  <c r="C44" i="53"/>
  <c r="E44" i="53" s="1"/>
  <c r="C45" i="53"/>
  <c r="E45" i="53" s="1"/>
  <c r="C6" i="53"/>
  <c r="E6" i="53" s="1"/>
  <c r="C10" i="53"/>
  <c r="E10" i="53" s="1"/>
  <c r="C16" i="53"/>
  <c r="E16" i="53" s="1"/>
  <c r="C34" i="53"/>
  <c r="E34" i="53" s="1"/>
  <c r="C35" i="53"/>
  <c r="E35" i="53" s="1"/>
  <c r="C5" i="52"/>
  <c r="E5" i="52" s="1"/>
  <c r="C6" i="52"/>
  <c r="E6" i="52" s="1"/>
  <c r="C7" i="52"/>
  <c r="E7" i="52" s="1"/>
  <c r="C8" i="52"/>
  <c r="E8" i="52" s="1"/>
  <c r="C9" i="52"/>
  <c r="E9" i="52" s="1"/>
  <c r="C10" i="52"/>
  <c r="E10" i="52" s="1"/>
  <c r="C11" i="52"/>
  <c r="E11" i="52" s="1"/>
  <c r="C12" i="52"/>
  <c r="E12" i="52" s="1"/>
  <c r="C15" i="52"/>
  <c r="E15" i="52" s="1"/>
  <c r="C70" i="52"/>
  <c r="E70" i="52" s="1"/>
  <c r="C59" i="52"/>
  <c r="E59" i="52" s="1"/>
  <c r="C58" i="52"/>
  <c r="E58" i="52" s="1"/>
  <c r="C57" i="52"/>
  <c r="E57" i="52" s="1"/>
  <c r="C56" i="52"/>
  <c r="E56" i="52" s="1"/>
  <c r="C55" i="52"/>
  <c r="E55" i="52" s="1"/>
  <c r="C69" i="52"/>
  <c r="E69" i="52" s="1"/>
  <c r="C65" i="52"/>
  <c r="E65" i="52" s="1"/>
  <c r="C61" i="52"/>
  <c r="E61" i="52" s="1"/>
  <c r="C66" i="52"/>
  <c r="E66" i="52" s="1"/>
  <c r="C62" i="52"/>
  <c r="E62" i="52" s="1"/>
  <c r="C67" i="52"/>
  <c r="E67" i="52" s="1"/>
  <c r="C63" i="52"/>
  <c r="E63" i="52" s="1"/>
  <c r="C68" i="52"/>
  <c r="E68" i="52" s="1"/>
  <c r="C64" i="52"/>
  <c r="E64" i="52" s="1"/>
  <c r="C60" i="52"/>
  <c r="E60" i="52" s="1"/>
  <c r="C53" i="52"/>
  <c r="E53" i="52" s="1"/>
  <c r="C51" i="52"/>
  <c r="E51" i="52" s="1"/>
  <c r="C54" i="52"/>
  <c r="E54" i="52" s="1"/>
  <c r="C52" i="52"/>
  <c r="E52" i="52" s="1"/>
  <c r="C47" i="52"/>
  <c r="E47" i="52" s="1"/>
  <c r="C46" i="52"/>
  <c r="E46" i="52" s="1"/>
  <c r="C45" i="52"/>
  <c r="E45" i="52" s="1"/>
  <c r="C44" i="52"/>
  <c r="E44" i="52" s="1"/>
  <c r="C43" i="52"/>
  <c r="E43" i="52" s="1"/>
  <c r="C42" i="52"/>
  <c r="E42" i="52" s="1"/>
  <c r="C41" i="52"/>
  <c r="E41" i="52" s="1"/>
  <c r="C40" i="52"/>
  <c r="E40" i="52" s="1"/>
  <c r="C39" i="52"/>
  <c r="E39" i="52" s="1"/>
  <c r="C38" i="52"/>
  <c r="E38" i="52" s="1"/>
  <c r="C37" i="52"/>
  <c r="E37" i="52" s="1"/>
  <c r="C36" i="52"/>
  <c r="E36" i="52" s="1"/>
  <c r="C35" i="52"/>
  <c r="E35" i="52" s="1"/>
  <c r="C34" i="52"/>
  <c r="E34" i="52" s="1"/>
  <c r="C32" i="52"/>
  <c r="E32" i="52" s="1"/>
  <c r="C33" i="52"/>
  <c r="E33" i="52" s="1"/>
  <c r="C29" i="52"/>
  <c r="E29" i="52" s="1"/>
  <c r="C30" i="52"/>
  <c r="E30" i="52" s="1"/>
  <c r="C31" i="52"/>
  <c r="E31" i="52" s="1"/>
  <c r="C28" i="52"/>
  <c r="E28" i="52" s="1"/>
  <c r="C13" i="52"/>
  <c r="E13" i="52" s="1"/>
  <c r="C16" i="52"/>
  <c r="E16" i="52" s="1"/>
  <c r="C20" i="52"/>
  <c r="E20" i="52" s="1"/>
  <c r="C14" i="52"/>
  <c r="E14" i="52" s="1"/>
  <c r="C17" i="52"/>
  <c r="E17" i="52" s="1"/>
  <c r="C21" i="52"/>
  <c r="E21" i="52" s="1"/>
  <c r="C18" i="52"/>
  <c r="E18" i="52" s="1"/>
  <c r="C22" i="52"/>
  <c r="E22" i="52" s="1"/>
  <c r="C23" i="52"/>
  <c r="E23" i="52" s="1"/>
  <c r="C70" i="51"/>
  <c r="E70" i="51" s="1"/>
  <c r="C69" i="51"/>
  <c r="E69" i="51" s="1"/>
  <c r="C59" i="51"/>
  <c r="E59" i="51" s="1"/>
  <c r="C58" i="51"/>
  <c r="E58" i="51" s="1"/>
  <c r="C57" i="51"/>
  <c r="E57" i="51" s="1"/>
  <c r="C56" i="51"/>
  <c r="E56" i="51" s="1"/>
  <c r="C55" i="51"/>
  <c r="E55" i="51" s="1"/>
  <c r="C68" i="51"/>
  <c r="E68" i="51" s="1"/>
  <c r="C64" i="51"/>
  <c r="E64" i="51" s="1"/>
  <c r="C60" i="51"/>
  <c r="E60" i="51" s="1"/>
  <c r="C65" i="51"/>
  <c r="E65" i="51" s="1"/>
  <c r="C61" i="51"/>
  <c r="E61" i="51" s="1"/>
  <c r="C51" i="51"/>
  <c r="E51" i="51" s="1"/>
  <c r="C66" i="51"/>
  <c r="E66" i="51" s="1"/>
  <c r="C62" i="51"/>
  <c r="E62" i="51" s="1"/>
  <c r="C54" i="51"/>
  <c r="E54" i="51" s="1"/>
  <c r="C53" i="51"/>
  <c r="E53" i="51" s="1"/>
  <c r="C52" i="51"/>
  <c r="E52" i="51" s="1"/>
  <c r="C67" i="51"/>
  <c r="E67" i="51" s="1"/>
  <c r="C63" i="51"/>
  <c r="E63" i="51" s="1"/>
  <c r="C36" i="51"/>
  <c r="E36" i="51" s="1"/>
  <c r="C35" i="51"/>
  <c r="E35" i="51" s="1"/>
  <c r="C34" i="51"/>
  <c r="E34" i="51" s="1"/>
  <c r="C33" i="51"/>
  <c r="E33" i="51" s="1"/>
  <c r="C32" i="51"/>
  <c r="E32" i="51" s="1"/>
  <c r="C47" i="51"/>
  <c r="E47" i="51" s="1"/>
  <c r="C46" i="51"/>
  <c r="E46" i="51" s="1"/>
  <c r="C45" i="51"/>
  <c r="E45" i="51" s="1"/>
  <c r="C44" i="51"/>
  <c r="E44" i="51" s="1"/>
  <c r="C43" i="51"/>
  <c r="E43" i="51" s="1"/>
  <c r="C42" i="51"/>
  <c r="E42" i="51" s="1"/>
  <c r="C41" i="51"/>
  <c r="E41" i="51" s="1"/>
  <c r="C40" i="51"/>
  <c r="E40" i="51" s="1"/>
  <c r="C39" i="51"/>
  <c r="E39" i="51" s="1"/>
  <c r="C38" i="51"/>
  <c r="E38" i="51" s="1"/>
  <c r="C37" i="51"/>
  <c r="E37" i="51" s="1"/>
  <c r="C23" i="51"/>
  <c r="E23" i="51" s="1"/>
  <c r="C22" i="51"/>
  <c r="E22" i="51" s="1"/>
  <c r="C21" i="51"/>
  <c r="E21" i="51" s="1"/>
  <c r="C20" i="51"/>
  <c r="E20" i="51" s="1"/>
  <c r="C19" i="51"/>
  <c r="E19" i="51" s="1"/>
  <c r="C18" i="51"/>
  <c r="E18" i="51" s="1"/>
  <c r="C17" i="51"/>
  <c r="E17" i="51" s="1"/>
  <c r="C16" i="51"/>
  <c r="E16" i="51" s="1"/>
  <c r="C15" i="51"/>
  <c r="E15" i="51" s="1"/>
  <c r="C14" i="51"/>
  <c r="E14" i="51" s="1"/>
  <c r="C13" i="51"/>
  <c r="E13" i="51" s="1"/>
  <c r="C28" i="51"/>
  <c r="E28" i="51" s="1"/>
  <c r="C12" i="51"/>
  <c r="E12" i="51" s="1"/>
  <c r="C11" i="51"/>
  <c r="E11" i="51" s="1"/>
  <c r="C10" i="51"/>
  <c r="E10" i="51" s="1"/>
  <c r="C9" i="51"/>
  <c r="E9" i="51" s="1"/>
  <c r="C8" i="51"/>
  <c r="E8" i="51" s="1"/>
  <c r="C7" i="51"/>
  <c r="E7" i="51" s="1"/>
  <c r="C6" i="51"/>
  <c r="E6" i="51" s="1"/>
  <c r="C5" i="51"/>
  <c r="E5" i="51" s="1"/>
  <c r="C31" i="51"/>
  <c r="E31" i="51" s="1"/>
  <c r="C30" i="51"/>
  <c r="E30" i="51" s="1"/>
  <c r="C29" i="51"/>
  <c r="E29" i="51" s="1"/>
  <c r="C11" i="50"/>
  <c r="E11" i="50" s="1"/>
  <c r="C30" i="50"/>
  <c r="E30" i="50" s="1"/>
  <c r="C47" i="50"/>
  <c r="E47" i="50" s="1"/>
  <c r="C6" i="50"/>
  <c r="E6" i="50" s="1"/>
  <c r="C10" i="50"/>
  <c r="E10" i="50" s="1"/>
  <c r="C14" i="50"/>
  <c r="E14" i="50" s="1"/>
  <c r="C18" i="50"/>
  <c r="E18" i="50" s="1"/>
  <c r="C22" i="50"/>
  <c r="E22" i="50" s="1"/>
  <c r="C42" i="50"/>
  <c r="E42" i="50" s="1"/>
  <c r="C7" i="50"/>
  <c r="E7" i="50" s="1"/>
  <c r="C19" i="50"/>
  <c r="E19" i="50" s="1"/>
  <c r="C62" i="50"/>
  <c r="E62" i="50" s="1"/>
  <c r="C5" i="50"/>
  <c r="E5" i="50" s="1"/>
  <c r="C9" i="50"/>
  <c r="E9" i="50" s="1"/>
  <c r="C17" i="50"/>
  <c r="E17" i="50" s="1"/>
  <c r="C21" i="50"/>
  <c r="E21" i="50" s="1"/>
  <c r="C28" i="50"/>
  <c r="E28" i="50" s="1"/>
  <c r="C37" i="50"/>
  <c r="E37" i="50" s="1"/>
  <c r="C15" i="50"/>
  <c r="E15" i="50" s="1"/>
  <c r="C23" i="50"/>
  <c r="E23" i="50" s="1"/>
  <c r="C53" i="50"/>
  <c r="E53" i="50" s="1"/>
  <c r="C8" i="50"/>
  <c r="E8" i="50" s="1"/>
  <c r="C12" i="50"/>
  <c r="E12" i="50" s="1"/>
  <c r="C31" i="50"/>
  <c r="E31" i="50" s="1"/>
  <c r="C67" i="50"/>
  <c r="E67" i="50" s="1"/>
  <c r="C63" i="50"/>
  <c r="E63" i="50" s="1"/>
  <c r="C58" i="50"/>
  <c r="E58" i="50" s="1"/>
  <c r="C56" i="50"/>
  <c r="E56" i="50" s="1"/>
  <c r="C51" i="50"/>
  <c r="E51" i="50" s="1"/>
  <c r="C36" i="50"/>
  <c r="E36" i="50" s="1"/>
  <c r="C35" i="50"/>
  <c r="E35" i="50" s="1"/>
  <c r="C34" i="50"/>
  <c r="E34" i="50" s="1"/>
  <c r="C33" i="50"/>
  <c r="E33" i="50" s="1"/>
  <c r="C32" i="50"/>
  <c r="E32" i="50" s="1"/>
  <c r="C68" i="50"/>
  <c r="E68" i="50" s="1"/>
  <c r="C70" i="50"/>
  <c r="E70" i="50" s="1"/>
  <c r="C64" i="50"/>
  <c r="E64" i="50" s="1"/>
  <c r="C61" i="50"/>
  <c r="E61" i="50" s="1"/>
  <c r="C59" i="50"/>
  <c r="E59" i="50" s="1"/>
  <c r="C57" i="50"/>
  <c r="E57" i="50" s="1"/>
  <c r="C55" i="50"/>
  <c r="E55" i="50" s="1"/>
  <c r="C52" i="50"/>
  <c r="E52" i="50" s="1"/>
  <c r="C46" i="50"/>
  <c r="E46" i="50" s="1"/>
  <c r="C44" i="50"/>
  <c r="E44" i="50" s="1"/>
  <c r="C43" i="50"/>
  <c r="E43" i="50" s="1"/>
  <c r="C39" i="50"/>
  <c r="E39" i="50" s="1"/>
  <c r="C66" i="50"/>
  <c r="E66" i="50" s="1"/>
  <c r="C65" i="50"/>
  <c r="E65" i="50" s="1"/>
  <c r="C54" i="50"/>
  <c r="E54" i="50" s="1"/>
  <c r="C45" i="50"/>
  <c r="E45" i="50" s="1"/>
  <c r="C40" i="50"/>
  <c r="E40" i="50" s="1"/>
  <c r="C13" i="50"/>
  <c r="E13" i="50" s="1"/>
  <c r="C16" i="50"/>
  <c r="E16" i="50" s="1"/>
  <c r="C20" i="50"/>
  <c r="E20" i="50" s="1"/>
  <c r="C29" i="50"/>
  <c r="E29" i="50" s="1"/>
  <c r="C38" i="50"/>
  <c r="E38" i="50" s="1"/>
  <c r="C41" i="50"/>
  <c r="E41" i="50" s="1"/>
  <c r="C60" i="50"/>
  <c r="E60" i="50" s="1"/>
  <c r="C16" i="49"/>
  <c r="E16" i="49" s="1"/>
  <c r="C18" i="49"/>
  <c r="E18" i="49" s="1"/>
  <c r="C20" i="49"/>
  <c r="E20" i="49" s="1"/>
  <c r="C22" i="49"/>
  <c r="E22" i="49" s="1"/>
  <c r="C5" i="49"/>
  <c r="E5" i="49" s="1"/>
  <c r="C6" i="49"/>
  <c r="E6" i="49" s="1"/>
  <c r="C7" i="49"/>
  <c r="E7" i="49" s="1"/>
  <c r="C8" i="49"/>
  <c r="E8" i="49" s="1"/>
  <c r="C9" i="49"/>
  <c r="E9" i="49" s="1"/>
  <c r="C10" i="49"/>
  <c r="E10" i="49" s="1"/>
  <c r="C11" i="49"/>
  <c r="E11" i="49" s="1"/>
  <c r="C70" i="49"/>
  <c r="E70" i="49" s="1"/>
  <c r="C69" i="49"/>
  <c r="E69" i="49" s="1"/>
  <c r="C68" i="49"/>
  <c r="E68" i="49" s="1"/>
  <c r="C67" i="49"/>
  <c r="E67" i="49" s="1"/>
  <c r="C66" i="49"/>
  <c r="E66" i="49" s="1"/>
  <c r="C65" i="49"/>
  <c r="E65" i="49" s="1"/>
  <c r="C64" i="49"/>
  <c r="E64" i="49" s="1"/>
  <c r="C63" i="49"/>
  <c r="E63" i="49" s="1"/>
  <c r="C59" i="49"/>
  <c r="E59" i="49" s="1"/>
  <c r="C58" i="49"/>
  <c r="E58" i="49" s="1"/>
  <c r="C57" i="49"/>
  <c r="E57" i="49" s="1"/>
  <c r="C56" i="49"/>
  <c r="E56" i="49" s="1"/>
  <c r="C55" i="49"/>
  <c r="E55" i="49" s="1"/>
  <c r="C60" i="49"/>
  <c r="E60" i="49" s="1"/>
  <c r="C61" i="49"/>
  <c r="E61" i="49" s="1"/>
  <c r="C51" i="49"/>
  <c r="E51" i="49" s="1"/>
  <c r="C62" i="49"/>
  <c r="E62" i="49" s="1"/>
  <c r="C54" i="49"/>
  <c r="E54" i="49" s="1"/>
  <c r="C53" i="49"/>
  <c r="E53" i="49" s="1"/>
  <c r="C52" i="49"/>
  <c r="E52" i="49" s="1"/>
  <c r="C46" i="49"/>
  <c r="E46" i="49" s="1"/>
  <c r="C47" i="49"/>
  <c r="E47" i="49" s="1"/>
  <c r="C45" i="49"/>
  <c r="E45" i="49" s="1"/>
  <c r="C44" i="49"/>
  <c r="E44" i="49" s="1"/>
  <c r="C43" i="49"/>
  <c r="E43" i="49" s="1"/>
  <c r="C42" i="49"/>
  <c r="E42" i="49" s="1"/>
  <c r="C41" i="49"/>
  <c r="E41" i="49" s="1"/>
  <c r="C40" i="49"/>
  <c r="E40" i="49" s="1"/>
  <c r="C39" i="49"/>
  <c r="E39" i="49" s="1"/>
  <c r="C38" i="49"/>
  <c r="E38" i="49" s="1"/>
  <c r="C37" i="49"/>
  <c r="E37" i="49" s="1"/>
  <c r="C36" i="49"/>
  <c r="E36" i="49" s="1"/>
  <c r="C35" i="49"/>
  <c r="E35" i="49" s="1"/>
  <c r="C34" i="49"/>
  <c r="E34" i="49" s="1"/>
  <c r="C33" i="49"/>
  <c r="E33" i="49" s="1"/>
  <c r="C32" i="49"/>
  <c r="E32" i="49" s="1"/>
  <c r="C31" i="49"/>
  <c r="E31" i="49" s="1"/>
  <c r="C30" i="49"/>
  <c r="E30" i="49" s="1"/>
  <c r="C29" i="49"/>
  <c r="E29" i="49" s="1"/>
  <c r="C13" i="49"/>
  <c r="E13" i="49" s="1"/>
  <c r="C14" i="49"/>
  <c r="E14" i="49" s="1"/>
  <c r="C15" i="49"/>
  <c r="E15" i="49" s="1"/>
  <c r="C17" i="49"/>
  <c r="E17" i="49" s="1"/>
  <c r="C19" i="49"/>
  <c r="E19" i="49" s="1"/>
  <c r="C21" i="49"/>
  <c r="E21" i="49" s="1"/>
  <c r="C23" i="49"/>
  <c r="E23" i="49" s="1"/>
  <c r="C28" i="49"/>
  <c r="E28" i="49" s="1"/>
  <c r="C5" i="30"/>
  <c r="E5" i="30" s="1"/>
  <c r="C6" i="30"/>
  <c r="E6" i="30" s="1"/>
  <c r="C7" i="30"/>
  <c r="E7" i="30" s="1"/>
  <c r="C8" i="30"/>
  <c r="E8" i="30" s="1"/>
  <c r="C9" i="30"/>
  <c r="E9" i="30" s="1"/>
  <c r="C10" i="30"/>
  <c r="E10" i="30" s="1"/>
  <c r="C11" i="30"/>
  <c r="E11" i="30" s="1"/>
  <c r="C12" i="30"/>
  <c r="E12" i="30" s="1"/>
  <c r="C70" i="30"/>
  <c r="E70" i="30" s="1"/>
  <c r="C69" i="30"/>
  <c r="E69" i="30" s="1"/>
  <c r="C68" i="30"/>
  <c r="E68" i="30" s="1"/>
  <c r="C67" i="30"/>
  <c r="E67" i="30" s="1"/>
  <c r="C66" i="30"/>
  <c r="E66" i="30" s="1"/>
  <c r="C65" i="30"/>
  <c r="E65" i="30" s="1"/>
  <c r="C64" i="30"/>
  <c r="E64" i="30" s="1"/>
  <c r="C63" i="30"/>
  <c r="E63" i="30" s="1"/>
  <c r="C62" i="30"/>
  <c r="E62" i="30" s="1"/>
  <c r="C61" i="30"/>
  <c r="E61" i="30" s="1"/>
  <c r="C60" i="30"/>
  <c r="E60" i="30" s="1"/>
  <c r="C59" i="30"/>
  <c r="E59" i="30" s="1"/>
  <c r="C47" i="30"/>
  <c r="E47" i="30" s="1"/>
  <c r="C46" i="30"/>
  <c r="E46" i="30" s="1"/>
  <c r="C57" i="30"/>
  <c r="E57" i="30" s="1"/>
  <c r="C56" i="30"/>
  <c r="E56" i="30" s="1"/>
  <c r="C55" i="30"/>
  <c r="E55" i="30" s="1"/>
  <c r="C54" i="30"/>
  <c r="E54" i="30" s="1"/>
  <c r="C53" i="30"/>
  <c r="E53" i="30" s="1"/>
  <c r="C52" i="30"/>
  <c r="E52" i="30" s="1"/>
  <c r="C45" i="30"/>
  <c r="E45" i="30" s="1"/>
  <c r="C44" i="30"/>
  <c r="E44" i="30" s="1"/>
  <c r="C43" i="30"/>
  <c r="E43" i="30" s="1"/>
  <c r="C42" i="30"/>
  <c r="E42" i="30" s="1"/>
  <c r="C41" i="30"/>
  <c r="E41" i="30" s="1"/>
  <c r="C40" i="30"/>
  <c r="E40" i="30" s="1"/>
  <c r="C39" i="30"/>
  <c r="E39" i="30" s="1"/>
  <c r="C38" i="30"/>
  <c r="E38" i="30" s="1"/>
  <c r="C37" i="30"/>
  <c r="E37" i="30" s="1"/>
  <c r="C36" i="30"/>
  <c r="E36" i="30" s="1"/>
  <c r="C35" i="30"/>
  <c r="E35" i="30" s="1"/>
  <c r="C34" i="30"/>
  <c r="E34" i="30" s="1"/>
  <c r="C33" i="30"/>
  <c r="E33" i="30" s="1"/>
  <c r="C32" i="30"/>
  <c r="E32" i="30" s="1"/>
  <c r="C31" i="30"/>
  <c r="E31" i="30" s="1"/>
  <c r="C30" i="30"/>
  <c r="E30" i="30" s="1"/>
  <c r="C29" i="30"/>
  <c r="E29" i="30" s="1"/>
  <c r="C58" i="30"/>
  <c r="E58" i="30" s="1"/>
  <c r="C51" i="30"/>
  <c r="E51" i="30" s="1"/>
  <c r="C13" i="30"/>
  <c r="E13" i="30" s="1"/>
  <c r="C14" i="30"/>
  <c r="E14" i="30" s="1"/>
  <c r="C15" i="30"/>
  <c r="E15" i="30" s="1"/>
  <c r="C16" i="30"/>
  <c r="E16" i="30" s="1"/>
  <c r="C17" i="30"/>
  <c r="E17" i="30" s="1"/>
  <c r="C18" i="30"/>
  <c r="E18" i="30" s="1"/>
  <c r="C19" i="30"/>
  <c r="E19" i="30" s="1"/>
  <c r="C20" i="30"/>
  <c r="E20" i="30" s="1"/>
  <c r="C21" i="30"/>
  <c r="E21" i="30" s="1"/>
  <c r="C22" i="30"/>
  <c r="E22" i="30" s="1"/>
  <c r="C23" i="30"/>
  <c r="E23" i="30" s="1"/>
  <c r="C59" i="48"/>
  <c r="E59" i="48" s="1"/>
  <c r="C58" i="48"/>
  <c r="E58" i="48" s="1"/>
  <c r="C57" i="48"/>
  <c r="E57" i="48" s="1"/>
  <c r="C56" i="48"/>
  <c r="E56" i="48" s="1"/>
  <c r="C55" i="48"/>
  <c r="E55" i="48" s="1"/>
  <c r="C70" i="48"/>
  <c r="E70" i="48" s="1"/>
  <c r="C69" i="48"/>
  <c r="E69" i="48" s="1"/>
  <c r="C65" i="48"/>
  <c r="E65" i="48" s="1"/>
  <c r="C61" i="48"/>
  <c r="E61" i="48" s="1"/>
  <c r="C66" i="48"/>
  <c r="E66" i="48" s="1"/>
  <c r="C62" i="48"/>
  <c r="E62" i="48" s="1"/>
  <c r="C54" i="48"/>
  <c r="E54" i="48" s="1"/>
  <c r="C53" i="48"/>
  <c r="E53" i="48" s="1"/>
  <c r="C52" i="48"/>
  <c r="E52" i="48" s="1"/>
  <c r="C67" i="48"/>
  <c r="E67" i="48" s="1"/>
  <c r="C63" i="48"/>
  <c r="E63" i="48" s="1"/>
  <c r="C68" i="48"/>
  <c r="E68" i="48" s="1"/>
  <c r="C64" i="48"/>
  <c r="E64" i="48" s="1"/>
  <c r="C60" i="48"/>
  <c r="E60" i="48" s="1"/>
  <c r="C47" i="48"/>
  <c r="E47" i="48" s="1"/>
  <c r="C46" i="48"/>
  <c r="E46" i="48" s="1"/>
  <c r="C45" i="48"/>
  <c r="E45" i="48" s="1"/>
  <c r="C44" i="48"/>
  <c r="E44" i="48" s="1"/>
  <c r="C43" i="48"/>
  <c r="E43" i="48" s="1"/>
  <c r="C42" i="48"/>
  <c r="E42" i="48" s="1"/>
  <c r="C41" i="48"/>
  <c r="E41" i="48" s="1"/>
  <c r="C40" i="48"/>
  <c r="E40" i="48" s="1"/>
  <c r="C39" i="48"/>
  <c r="E39" i="48" s="1"/>
  <c r="C36" i="48"/>
  <c r="E36" i="48" s="1"/>
  <c r="C35" i="48"/>
  <c r="E35" i="48" s="1"/>
  <c r="C34" i="48"/>
  <c r="E34" i="48" s="1"/>
  <c r="C33" i="48"/>
  <c r="E33" i="48" s="1"/>
  <c r="C51" i="48"/>
  <c r="E51" i="48" s="1"/>
  <c r="C37" i="48"/>
  <c r="E37" i="48" s="1"/>
  <c r="C28" i="48"/>
  <c r="E28" i="48" s="1"/>
  <c r="C31" i="48"/>
  <c r="E31" i="48" s="1"/>
  <c r="C30" i="48"/>
  <c r="E30" i="48" s="1"/>
  <c r="C29" i="48"/>
  <c r="E29" i="48" s="1"/>
  <c r="C32" i="48"/>
  <c r="E32" i="48" s="1"/>
  <c r="C38" i="48"/>
  <c r="E38" i="48" s="1"/>
  <c r="C23" i="48"/>
  <c r="E23" i="48" s="1"/>
  <c r="C22" i="48"/>
  <c r="E22" i="48" s="1"/>
  <c r="C21" i="48"/>
  <c r="E21" i="48" s="1"/>
  <c r="C20" i="48"/>
  <c r="E20" i="48" s="1"/>
  <c r="C19" i="48"/>
  <c r="E19" i="48" s="1"/>
  <c r="C13" i="48"/>
  <c r="E13" i="48" s="1"/>
  <c r="C14" i="48"/>
  <c r="E14" i="48" s="1"/>
  <c r="C15" i="48"/>
  <c r="E15" i="48" s="1"/>
  <c r="C16" i="48"/>
  <c r="E16" i="48" s="1"/>
  <c r="C17" i="48"/>
  <c r="E17" i="48" s="1"/>
  <c r="C18" i="48"/>
  <c r="E18" i="48" s="1"/>
  <c r="C5" i="48"/>
  <c r="E5" i="48" s="1"/>
  <c r="C6" i="48"/>
  <c r="E6" i="48" s="1"/>
  <c r="C7" i="48"/>
  <c r="E7" i="48" s="1"/>
  <c r="C8" i="48"/>
  <c r="E8" i="48" s="1"/>
  <c r="C9" i="48"/>
  <c r="E9" i="48" s="1"/>
  <c r="C10" i="48"/>
  <c r="E10" i="48" s="1"/>
  <c r="C11" i="48"/>
  <c r="E11" i="48" s="1"/>
  <c r="C12" i="48"/>
  <c r="E12" i="48" s="1"/>
  <c r="C5" i="47"/>
  <c r="E5" i="47" s="1"/>
  <c r="C70" i="47"/>
  <c r="E70" i="47" s="1"/>
  <c r="C59" i="47"/>
  <c r="E59" i="47" s="1"/>
  <c r="C58" i="47"/>
  <c r="E58" i="47" s="1"/>
  <c r="C57" i="47"/>
  <c r="E57" i="47" s="1"/>
  <c r="C56" i="47"/>
  <c r="E56" i="47" s="1"/>
  <c r="C55" i="47"/>
  <c r="E55" i="47" s="1"/>
  <c r="C66" i="47"/>
  <c r="E66" i="47" s="1"/>
  <c r="C62" i="47"/>
  <c r="E62" i="47" s="1"/>
  <c r="C67" i="47"/>
  <c r="E67" i="47" s="1"/>
  <c r="C63" i="47"/>
  <c r="E63" i="47" s="1"/>
  <c r="C68" i="47"/>
  <c r="E68" i="47" s="1"/>
  <c r="C64" i="47"/>
  <c r="E64" i="47" s="1"/>
  <c r="C60" i="47"/>
  <c r="E60" i="47" s="1"/>
  <c r="C65" i="47"/>
  <c r="E65" i="47" s="1"/>
  <c r="C51" i="47"/>
  <c r="E51" i="47" s="1"/>
  <c r="C61" i="47"/>
  <c r="E61" i="47" s="1"/>
  <c r="C52" i="47"/>
  <c r="E52" i="47" s="1"/>
  <c r="C53" i="47"/>
  <c r="E53" i="47" s="1"/>
  <c r="C69" i="47"/>
  <c r="E69" i="47" s="1"/>
  <c r="C40" i="47"/>
  <c r="E40" i="47" s="1"/>
  <c r="C39" i="47"/>
  <c r="E39" i="47" s="1"/>
  <c r="C38" i="47"/>
  <c r="E38" i="47" s="1"/>
  <c r="C37" i="47"/>
  <c r="E37" i="47" s="1"/>
  <c r="C47" i="47"/>
  <c r="E47" i="47" s="1"/>
  <c r="C46" i="47"/>
  <c r="E46" i="47" s="1"/>
  <c r="C45" i="47"/>
  <c r="E45" i="47" s="1"/>
  <c r="C44" i="47"/>
  <c r="E44" i="47" s="1"/>
  <c r="C43" i="47"/>
  <c r="E43" i="47" s="1"/>
  <c r="C36" i="47"/>
  <c r="E36" i="47" s="1"/>
  <c r="C35" i="47"/>
  <c r="E35" i="47" s="1"/>
  <c r="C34" i="47"/>
  <c r="E34" i="47" s="1"/>
  <c r="C33" i="47"/>
  <c r="E33" i="47" s="1"/>
  <c r="C32" i="47"/>
  <c r="E32" i="47" s="1"/>
  <c r="C31" i="47"/>
  <c r="E31" i="47" s="1"/>
  <c r="C30" i="47"/>
  <c r="E30" i="47" s="1"/>
  <c r="C29" i="47"/>
  <c r="E29" i="47" s="1"/>
  <c r="C54" i="47"/>
  <c r="E54" i="47" s="1"/>
  <c r="C42" i="47"/>
  <c r="E42" i="47" s="1"/>
  <c r="C41" i="47"/>
  <c r="E41" i="47" s="1"/>
  <c r="C22" i="47"/>
  <c r="E22" i="47" s="1"/>
  <c r="C18" i="47"/>
  <c r="E18" i="47" s="1"/>
  <c r="C16" i="47"/>
  <c r="E16" i="47" s="1"/>
  <c r="C14" i="47"/>
  <c r="E14" i="47" s="1"/>
  <c r="C11" i="47"/>
  <c r="E11" i="47" s="1"/>
  <c r="C21" i="47"/>
  <c r="E21" i="47" s="1"/>
  <c r="C12" i="47"/>
  <c r="E12" i="47" s="1"/>
  <c r="C10" i="47"/>
  <c r="E10" i="47" s="1"/>
  <c r="C9" i="47"/>
  <c r="E9" i="47" s="1"/>
  <c r="C8" i="47"/>
  <c r="E8" i="47" s="1"/>
  <c r="C7" i="47"/>
  <c r="E7" i="47" s="1"/>
  <c r="C20" i="47"/>
  <c r="E20" i="47" s="1"/>
  <c r="C17" i="47"/>
  <c r="E17" i="47" s="1"/>
  <c r="C15" i="47"/>
  <c r="E15" i="47" s="1"/>
  <c r="C13" i="47"/>
  <c r="E13" i="47" s="1"/>
  <c r="C28" i="47"/>
  <c r="E28" i="47" s="1"/>
  <c r="C23" i="47"/>
  <c r="E23" i="47" s="1"/>
  <c r="C19" i="47"/>
  <c r="E19" i="47" s="1"/>
  <c r="C59" i="46"/>
  <c r="E59" i="46" s="1"/>
  <c r="C58" i="46"/>
  <c r="E58" i="46" s="1"/>
  <c r="C68" i="46"/>
  <c r="E68" i="46" s="1"/>
  <c r="C64" i="46"/>
  <c r="E64" i="46" s="1"/>
  <c r="C60" i="46"/>
  <c r="E60" i="46" s="1"/>
  <c r="C57" i="46"/>
  <c r="E57" i="46" s="1"/>
  <c r="C56" i="46"/>
  <c r="E56" i="46" s="1"/>
  <c r="C55" i="46"/>
  <c r="E55" i="46" s="1"/>
  <c r="C54" i="46"/>
  <c r="E54" i="46" s="1"/>
  <c r="C53" i="46"/>
  <c r="E53" i="46" s="1"/>
  <c r="C52" i="46"/>
  <c r="E52" i="46" s="1"/>
  <c r="C67" i="46"/>
  <c r="E67" i="46" s="1"/>
  <c r="C63" i="46"/>
  <c r="E63" i="46" s="1"/>
  <c r="C70" i="46"/>
  <c r="E70" i="46" s="1"/>
  <c r="C66" i="46"/>
  <c r="E66" i="46" s="1"/>
  <c r="C62" i="46"/>
  <c r="E62" i="46" s="1"/>
  <c r="C47" i="46"/>
  <c r="E47" i="46" s="1"/>
  <c r="C46" i="46"/>
  <c r="E46" i="46" s="1"/>
  <c r="C69" i="46"/>
  <c r="E69" i="46" s="1"/>
  <c r="C65" i="46"/>
  <c r="E65" i="46" s="1"/>
  <c r="C61" i="46"/>
  <c r="E61" i="46" s="1"/>
  <c r="C45" i="46"/>
  <c r="E45" i="46" s="1"/>
  <c r="C44" i="46"/>
  <c r="E44" i="46" s="1"/>
  <c r="C43" i="46"/>
  <c r="E43" i="46" s="1"/>
  <c r="C42" i="46"/>
  <c r="E42" i="46" s="1"/>
  <c r="C41" i="46"/>
  <c r="E41" i="46" s="1"/>
  <c r="C40" i="46"/>
  <c r="E40" i="46" s="1"/>
  <c r="C39" i="46"/>
  <c r="E39" i="46" s="1"/>
  <c r="C38" i="46"/>
  <c r="E38" i="46" s="1"/>
  <c r="C37" i="46"/>
  <c r="E37" i="46" s="1"/>
  <c r="C36" i="46"/>
  <c r="E36" i="46" s="1"/>
  <c r="C35" i="46"/>
  <c r="E35" i="46" s="1"/>
  <c r="C34" i="46"/>
  <c r="E34" i="46" s="1"/>
  <c r="C33" i="46"/>
  <c r="E33" i="46" s="1"/>
  <c r="C51" i="46"/>
  <c r="E51" i="46" s="1"/>
  <c r="C23" i="46"/>
  <c r="E23" i="46" s="1"/>
  <c r="C22" i="46"/>
  <c r="E22" i="46" s="1"/>
  <c r="C21" i="46"/>
  <c r="E21" i="46" s="1"/>
  <c r="C20" i="46"/>
  <c r="E20" i="46" s="1"/>
  <c r="C28" i="46"/>
  <c r="E28" i="46" s="1"/>
  <c r="C32" i="46"/>
  <c r="E32" i="46" s="1"/>
  <c r="C31" i="46"/>
  <c r="E31" i="46" s="1"/>
  <c r="C30" i="46"/>
  <c r="E30" i="46" s="1"/>
  <c r="C29" i="46"/>
  <c r="E29" i="46" s="1"/>
  <c r="C11" i="46"/>
  <c r="E11" i="46" s="1"/>
  <c r="C17" i="46"/>
  <c r="E17" i="46" s="1"/>
  <c r="C10" i="46"/>
  <c r="E10" i="46" s="1"/>
  <c r="C14" i="46"/>
  <c r="E14" i="46" s="1"/>
  <c r="C18" i="46"/>
  <c r="E18" i="46" s="1"/>
  <c r="C13" i="46"/>
  <c r="E13" i="46" s="1"/>
  <c r="C15" i="46"/>
  <c r="E15" i="46" s="1"/>
  <c r="C19" i="46"/>
  <c r="E19" i="46" s="1"/>
  <c r="C5" i="46"/>
  <c r="E5" i="46" s="1"/>
  <c r="C6" i="46"/>
  <c r="E6" i="46" s="1"/>
  <c r="C7" i="46"/>
  <c r="E7" i="46" s="1"/>
  <c r="C8" i="46"/>
  <c r="E8" i="46" s="1"/>
  <c r="C9" i="46"/>
  <c r="E9" i="46" s="1"/>
  <c r="C12" i="46"/>
  <c r="E12" i="46" s="1"/>
  <c r="C16" i="46"/>
  <c r="E16" i="46" s="1"/>
  <c r="C70" i="45"/>
  <c r="E70" i="45" s="1"/>
  <c r="C69" i="45"/>
  <c r="E69" i="45" s="1"/>
  <c r="C68" i="45"/>
  <c r="E68" i="45" s="1"/>
  <c r="C67" i="45"/>
  <c r="E67" i="45" s="1"/>
  <c r="C66" i="45"/>
  <c r="E66" i="45" s="1"/>
  <c r="C65" i="45"/>
  <c r="E65" i="45" s="1"/>
  <c r="C64" i="45"/>
  <c r="E64" i="45" s="1"/>
  <c r="C63" i="45"/>
  <c r="E63" i="45" s="1"/>
  <c r="C62" i="45"/>
  <c r="E62" i="45" s="1"/>
  <c r="C61" i="45"/>
  <c r="E61" i="45" s="1"/>
  <c r="C60" i="45"/>
  <c r="E60" i="45" s="1"/>
  <c r="C57" i="45"/>
  <c r="E57" i="45" s="1"/>
  <c r="C56" i="45"/>
  <c r="E56" i="45" s="1"/>
  <c r="C55" i="45"/>
  <c r="E55" i="45" s="1"/>
  <c r="C54" i="45"/>
  <c r="E54" i="45" s="1"/>
  <c r="C53" i="45"/>
  <c r="E53" i="45" s="1"/>
  <c r="C52" i="45"/>
  <c r="E52" i="45" s="1"/>
  <c r="C58" i="45"/>
  <c r="E58" i="45" s="1"/>
  <c r="C59" i="45"/>
  <c r="E59" i="45" s="1"/>
  <c r="C46" i="45"/>
  <c r="E46" i="45" s="1"/>
  <c r="C45" i="45"/>
  <c r="E45" i="45" s="1"/>
  <c r="C44" i="45"/>
  <c r="E44" i="45" s="1"/>
  <c r="C43" i="45"/>
  <c r="E43" i="45" s="1"/>
  <c r="C42" i="45"/>
  <c r="E42" i="45" s="1"/>
  <c r="C41" i="45"/>
  <c r="E41" i="45" s="1"/>
  <c r="C40" i="45"/>
  <c r="E40" i="45" s="1"/>
  <c r="C39" i="45"/>
  <c r="E39" i="45" s="1"/>
  <c r="C38" i="45"/>
  <c r="E38" i="45" s="1"/>
  <c r="C37" i="45"/>
  <c r="E37" i="45" s="1"/>
  <c r="C51" i="45"/>
  <c r="E51" i="45" s="1"/>
  <c r="C47" i="45"/>
  <c r="E47" i="45" s="1"/>
  <c r="C36" i="45"/>
  <c r="E36" i="45" s="1"/>
  <c r="C35" i="45"/>
  <c r="E35" i="45" s="1"/>
  <c r="C34" i="45"/>
  <c r="E34" i="45" s="1"/>
  <c r="C33" i="45"/>
  <c r="E33" i="45" s="1"/>
  <c r="C32" i="45"/>
  <c r="E32" i="45" s="1"/>
  <c r="C31" i="45"/>
  <c r="E31" i="45" s="1"/>
  <c r="C30" i="45"/>
  <c r="E30" i="45" s="1"/>
  <c r="C29" i="45"/>
  <c r="E29" i="45" s="1"/>
  <c r="C23" i="45"/>
  <c r="E23" i="45" s="1"/>
  <c r="C21" i="45"/>
  <c r="E21" i="45" s="1"/>
  <c r="C19" i="45"/>
  <c r="E19" i="45" s="1"/>
  <c r="C17" i="45"/>
  <c r="E17" i="45" s="1"/>
  <c r="C28" i="45"/>
  <c r="E28" i="45" s="1"/>
  <c r="C22" i="45"/>
  <c r="E22" i="45" s="1"/>
  <c r="C20" i="45"/>
  <c r="E20" i="45" s="1"/>
  <c r="C18" i="45"/>
  <c r="E18" i="45" s="1"/>
  <c r="C16" i="45"/>
  <c r="E16" i="45" s="1"/>
  <c r="C14" i="45"/>
  <c r="E14" i="45" s="1"/>
  <c r="C13" i="45"/>
  <c r="E13" i="45" s="1"/>
  <c r="C12" i="45"/>
  <c r="E12" i="45" s="1"/>
  <c r="C11" i="45"/>
  <c r="E11" i="45" s="1"/>
  <c r="C10" i="45"/>
  <c r="E10" i="45" s="1"/>
  <c r="C9" i="45"/>
  <c r="E9" i="45" s="1"/>
  <c r="C8" i="45"/>
  <c r="E8" i="45" s="1"/>
  <c r="C7" i="45"/>
  <c r="E7" i="45" s="1"/>
  <c r="C6" i="45"/>
  <c r="E6" i="45" s="1"/>
  <c r="C5" i="45"/>
  <c r="E5" i="45" s="1"/>
  <c r="C5" i="44"/>
  <c r="E5" i="44" s="1"/>
  <c r="C6" i="44"/>
  <c r="E6" i="44" s="1"/>
  <c r="C7" i="44"/>
  <c r="E7" i="44" s="1"/>
  <c r="C8" i="44"/>
  <c r="E8" i="44" s="1"/>
  <c r="C9" i="44"/>
  <c r="E9" i="44" s="1"/>
  <c r="C10" i="44"/>
  <c r="E10" i="44" s="1"/>
  <c r="C11" i="44"/>
  <c r="E11" i="44" s="1"/>
  <c r="C59" i="44"/>
  <c r="E59" i="44" s="1"/>
  <c r="C58" i="44"/>
  <c r="E58" i="44" s="1"/>
  <c r="C57" i="44"/>
  <c r="E57" i="44" s="1"/>
  <c r="C56" i="44"/>
  <c r="E56" i="44" s="1"/>
  <c r="C55" i="44"/>
  <c r="E55" i="44" s="1"/>
  <c r="C67" i="44"/>
  <c r="E67" i="44" s="1"/>
  <c r="C63" i="44"/>
  <c r="E63" i="44" s="1"/>
  <c r="C70" i="44"/>
  <c r="E70" i="44" s="1"/>
  <c r="C68" i="44"/>
  <c r="E68" i="44" s="1"/>
  <c r="C69" i="44"/>
  <c r="E69" i="44" s="1"/>
  <c r="C65" i="44"/>
  <c r="E65" i="44" s="1"/>
  <c r="C61" i="44"/>
  <c r="E61" i="44" s="1"/>
  <c r="C51" i="44"/>
  <c r="E51" i="44" s="1"/>
  <c r="C36" i="44"/>
  <c r="E36" i="44" s="1"/>
  <c r="C35" i="44"/>
  <c r="E35" i="44" s="1"/>
  <c r="C34" i="44"/>
  <c r="E34" i="44" s="1"/>
  <c r="C33" i="44"/>
  <c r="E33" i="44" s="1"/>
  <c r="C60" i="44"/>
  <c r="E60" i="44" s="1"/>
  <c r="C52" i="44"/>
  <c r="E52" i="44" s="1"/>
  <c r="C46" i="44"/>
  <c r="E46" i="44" s="1"/>
  <c r="C42" i="44"/>
  <c r="E42" i="44" s="1"/>
  <c r="C62" i="44"/>
  <c r="E62" i="44" s="1"/>
  <c r="C66" i="44"/>
  <c r="E66" i="44" s="1"/>
  <c r="C64" i="44"/>
  <c r="E64" i="44" s="1"/>
  <c r="C53" i="44"/>
  <c r="E53" i="44" s="1"/>
  <c r="C47" i="44"/>
  <c r="E47" i="44" s="1"/>
  <c r="C40" i="44"/>
  <c r="E40" i="44" s="1"/>
  <c r="C28" i="44"/>
  <c r="E28" i="44" s="1"/>
  <c r="C54" i="44"/>
  <c r="E54" i="44" s="1"/>
  <c r="C45" i="44"/>
  <c r="E45" i="44" s="1"/>
  <c r="C38" i="44"/>
  <c r="E38" i="44" s="1"/>
  <c r="C43" i="44"/>
  <c r="E43" i="44" s="1"/>
  <c r="C39" i="44"/>
  <c r="E39" i="44" s="1"/>
  <c r="C20" i="44"/>
  <c r="E20" i="44" s="1"/>
  <c r="C19" i="44"/>
  <c r="E19" i="44" s="1"/>
  <c r="C18" i="44"/>
  <c r="E18" i="44" s="1"/>
  <c r="C17" i="44"/>
  <c r="E17" i="44" s="1"/>
  <c r="C16" i="44"/>
  <c r="E16" i="44" s="1"/>
  <c r="C15" i="44"/>
  <c r="E15" i="44" s="1"/>
  <c r="C14" i="44"/>
  <c r="E14" i="44" s="1"/>
  <c r="C13" i="44"/>
  <c r="E13" i="44" s="1"/>
  <c r="C44" i="44"/>
  <c r="E44" i="44" s="1"/>
  <c r="C41" i="44"/>
  <c r="E41" i="44" s="1"/>
  <c r="C37" i="44"/>
  <c r="E37" i="44" s="1"/>
  <c r="C30" i="44"/>
  <c r="E30" i="44" s="1"/>
  <c r="C21" i="44"/>
  <c r="E21" i="44" s="1"/>
  <c r="C22" i="44"/>
  <c r="E22" i="44" s="1"/>
  <c r="C32" i="44"/>
  <c r="E32" i="44" s="1"/>
  <c r="C31" i="44"/>
  <c r="E31" i="44" s="1"/>
  <c r="C29" i="44"/>
  <c r="E29" i="44" s="1"/>
  <c r="C23" i="44"/>
  <c r="E23" i="44" s="1"/>
  <c r="C20" i="43"/>
  <c r="E20" i="43" s="1"/>
  <c r="C29" i="43"/>
  <c r="E29" i="43" s="1"/>
  <c r="C5" i="43"/>
  <c r="E5" i="43" s="1"/>
  <c r="C6" i="43"/>
  <c r="E6" i="43" s="1"/>
  <c r="C7" i="43"/>
  <c r="E7" i="43" s="1"/>
  <c r="C8" i="43"/>
  <c r="E8" i="43" s="1"/>
  <c r="C9" i="43"/>
  <c r="E9" i="43" s="1"/>
  <c r="C10" i="43"/>
  <c r="E10" i="43" s="1"/>
  <c r="C11" i="43"/>
  <c r="E11" i="43" s="1"/>
  <c r="C12" i="43"/>
  <c r="E12" i="43" s="1"/>
  <c r="C19" i="43"/>
  <c r="E19" i="43" s="1"/>
  <c r="C28" i="43"/>
  <c r="E28" i="43" s="1"/>
  <c r="C35" i="43"/>
  <c r="E35" i="43" s="1"/>
  <c r="C70" i="43"/>
  <c r="E70" i="43" s="1"/>
  <c r="C69" i="43"/>
  <c r="E69" i="43" s="1"/>
  <c r="C68" i="43"/>
  <c r="E68" i="43" s="1"/>
  <c r="C67" i="43"/>
  <c r="E67" i="43" s="1"/>
  <c r="C66" i="43"/>
  <c r="E66" i="43" s="1"/>
  <c r="C65" i="43"/>
  <c r="E65" i="43" s="1"/>
  <c r="C64" i="43"/>
  <c r="E64" i="43" s="1"/>
  <c r="C63" i="43"/>
  <c r="E63" i="43" s="1"/>
  <c r="C62" i="43"/>
  <c r="E62" i="43" s="1"/>
  <c r="C61" i="43"/>
  <c r="E61" i="43" s="1"/>
  <c r="C60" i="43"/>
  <c r="E60" i="43" s="1"/>
  <c r="C58" i="43"/>
  <c r="E58" i="43" s="1"/>
  <c r="C59" i="43"/>
  <c r="E59" i="43" s="1"/>
  <c r="C54" i="43"/>
  <c r="E54" i="43" s="1"/>
  <c r="C53" i="43"/>
  <c r="E53" i="43" s="1"/>
  <c r="C56" i="43"/>
  <c r="E56" i="43" s="1"/>
  <c r="C51" i="43"/>
  <c r="E51" i="43" s="1"/>
  <c r="C45" i="43"/>
  <c r="E45" i="43" s="1"/>
  <c r="C41" i="43"/>
  <c r="E41" i="43" s="1"/>
  <c r="C36" i="43"/>
  <c r="E36" i="43" s="1"/>
  <c r="C32" i="43"/>
  <c r="E32" i="43" s="1"/>
  <c r="C23" i="43"/>
  <c r="E23" i="43" s="1"/>
  <c r="C57" i="43"/>
  <c r="E57" i="43" s="1"/>
  <c r="C52" i="43"/>
  <c r="E52" i="43" s="1"/>
  <c r="C47" i="43"/>
  <c r="E47" i="43" s="1"/>
  <c r="C44" i="43"/>
  <c r="E44" i="43" s="1"/>
  <c r="C40" i="43"/>
  <c r="E40" i="43" s="1"/>
  <c r="C37" i="43"/>
  <c r="E37" i="43" s="1"/>
  <c r="C33" i="43"/>
  <c r="E33" i="43" s="1"/>
  <c r="C55" i="43"/>
  <c r="E55" i="43" s="1"/>
  <c r="C43" i="43"/>
  <c r="E43" i="43" s="1"/>
  <c r="C39" i="43"/>
  <c r="E39" i="43" s="1"/>
  <c r="C34" i="43"/>
  <c r="E34" i="43" s="1"/>
  <c r="C30" i="43"/>
  <c r="E30" i="43" s="1"/>
  <c r="C13" i="43"/>
  <c r="E13" i="43" s="1"/>
  <c r="C14" i="43"/>
  <c r="E14" i="43" s="1"/>
  <c r="C15" i="43"/>
  <c r="E15" i="43" s="1"/>
  <c r="C16" i="43"/>
  <c r="E16" i="43" s="1"/>
  <c r="C17" i="43"/>
  <c r="E17" i="43" s="1"/>
  <c r="C18" i="43"/>
  <c r="E18" i="43" s="1"/>
  <c r="C22" i="43"/>
  <c r="E22" i="43" s="1"/>
  <c r="C42" i="43"/>
  <c r="E42" i="43" s="1"/>
  <c r="C21" i="43"/>
  <c r="E21" i="43" s="1"/>
  <c r="C38" i="43"/>
  <c r="E38" i="43" s="1"/>
  <c r="C5" i="42"/>
  <c r="E5" i="42" s="1"/>
  <c r="C6" i="42"/>
  <c r="E6" i="42" s="1"/>
  <c r="C7" i="42"/>
  <c r="E7" i="42" s="1"/>
  <c r="C8" i="42"/>
  <c r="E8" i="42" s="1"/>
  <c r="C9" i="42"/>
  <c r="E9" i="42" s="1"/>
  <c r="C10" i="42"/>
  <c r="E10" i="42" s="1"/>
  <c r="C70" i="42"/>
  <c r="E70" i="42" s="1"/>
  <c r="C69" i="42"/>
  <c r="E69" i="42" s="1"/>
  <c r="C68" i="42"/>
  <c r="E68" i="42" s="1"/>
  <c r="C67" i="42"/>
  <c r="E67" i="42" s="1"/>
  <c r="C66" i="42"/>
  <c r="E66" i="42" s="1"/>
  <c r="C65" i="42"/>
  <c r="E65" i="42" s="1"/>
  <c r="C64" i="42"/>
  <c r="E64" i="42" s="1"/>
  <c r="C63" i="42"/>
  <c r="E63" i="42" s="1"/>
  <c r="C62" i="42"/>
  <c r="E62" i="42" s="1"/>
  <c r="C61" i="42"/>
  <c r="E61" i="42" s="1"/>
  <c r="C60" i="42"/>
  <c r="E60" i="42" s="1"/>
  <c r="C59" i="42"/>
  <c r="E59" i="42" s="1"/>
  <c r="C58" i="42"/>
  <c r="E58" i="42" s="1"/>
  <c r="C57" i="42"/>
  <c r="E57" i="42" s="1"/>
  <c r="C56" i="42"/>
  <c r="E56" i="42" s="1"/>
  <c r="C55" i="42"/>
  <c r="E55" i="42" s="1"/>
  <c r="C51" i="42"/>
  <c r="E51" i="42" s="1"/>
  <c r="C54" i="42"/>
  <c r="E54" i="42" s="1"/>
  <c r="C53" i="42"/>
  <c r="E53" i="42" s="1"/>
  <c r="C52" i="42"/>
  <c r="E52" i="42" s="1"/>
  <c r="C45" i="42"/>
  <c r="E45" i="42" s="1"/>
  <c r="C42" i="42"/>
  <c r="E42" i="42" s="1"/>
  <c r="C36" i="42"/>
  <c r="E36" i="42" s="1"/>
  <c r="C35" i="42"/>
  <c r="E35" i="42" s="1"/>
  <c r="C34" i="42"/>
  <c r="E34" i="42" s="1"/>
  <c r="C33" i="42"/>
  <c r="E33" i="42" s="1"/>
  <c r="C32" i="42"/>
  <c r="E32" i="42" s="1"/>
  <c r="C31" i="42"/>
  <c r="E31" i="42" s="1"/>
  <c r="C30" i="42"/>
  <c r="E30" i="42" s="1"/>
  <c r="C44" i="42"/>
  <c r="E44" i="42" s="1"/>
  <c r="C47" i="42"/>
  <c r="E47" i="42" s="1"/>
  <c r="C43" i="42"/>
  <c r="E43" i="42" s="1"/>
  <c r="C46" i="42"/>
  <c r="E46" i="42" s="1"/>
  <c r="C41" i="42"/>
  <c r="E41" i="42" s="1"/>
  <c r="C37" i="42"/>
  <c r="E37" i="42" s="1"/>
  <c r="C40" i="42"/>
  <c r="E40" i="42" s="1"/>
  <c r="C23" i="42"/>
  <c r="E23" i="42" s="1"/>
  <c r="C22" i="42"/>
  <c r="E22" i="42" s="1"/>
  <c r="C21" i="42"/>
  <c r="E21" i="42" s="1"/>
  <c r="C20" i="42"/>
  <c r="E20" i="42" s="1"/>
  <c r="C19" i="42"/>
  <c r="E19" i="42" s="1"/>
  <c r="C18" i="42"/>
  <c r="E18" i="42" s="1"/>
  <c r="C17" i="42"/>
  <c r="E17" i="42" s="1"/>
  <c r="C16" i="42"/>
  <c r="E16" i="42" s="1"/>
  <c r="C15" i="42"/>
  <c r="E15" i="42" s="1"/>
  <c r="C14" i="42"/>
  <c r="E14" i="42" s="1"/>
  <c r="C13" i="42"/>
  <c r="E13" i="42" s="1"/>
  <c r="C39" i="42"/>
  <c r="E39" i="42" s="1"/>
  <c r="C28" i="42"/>
  <c r="E28" i="42" s="1"/>
  <c r="C12" i="42"/>
  <c r="E12" i="42" s="1"/>
  <c r="C38" i="42"/>
  <c r="E38" i="42" s="1"/>
  <c r="C29" i="42"/>
  <c r="E29" i="42" s="1"/>
  <c r="C6" i="41"/>
  <c r="E6" i="41" s="1"/>
  <c r="C70" i="41"/>
  <c r="E70" i="41" s="1"/>
  <c r="C69" i="41"/>
  <c r="E69" i="41" s="1"/>
  <c r="C68" i="41"/>
  <c r="E68" i="41" s="1"/>
  <c r="C67" i="41"/>
  <c r="E67" i="41" s="1"/>
  <c r="C66" i="41"/>
  <c r="E66" i="41" s="1"/>
  <c r="C65" i="41"/>
  <c r="E65" i="41" s="1"/>
  <c r="C64" i="41"/>
  <c r="E64" i="41" s="1"/>
  <c r="C63" i="41"/>
  <c r="E63" i="41" s="1"/>
  <c r="C62" i="41"/>
  <c r="E62" i="41" s="1"/>
  <c r="C61" i="41"/>
  <c r="E61" i="41" s="1"/>
  <c r="C60" i="41"/>
  <c r="E60" i="41" s="1"/>
  <c r="C57" i="41"/>
  <c r="E57" i="41" s="1"/>
  <c r="C56" i="41"/>
  <c r="E56" i="41" s="1"/>
  <c r="C55" i="41"/>
  <c r="E55" i="41" s="1"/>
  <c r="C54" i="41"/>
  <c r="E54" i="41" s="1"/>
  <c r="C53" i="41"/>
  <c r="E53" i="41" s="1"/>
  <c r="C52" i="41"/>
  <c r="E52" i="41" s="1"/>
  <c r="C59" i="41"/>
  <c r="E59" i="41" s="1"/>
  <c r="C58" i="41"/>
  <c r="E58" i="41" s="1"/>
  <c r="C51" i="41"/>
  <c r="E51" i="41" s="1"/>
  <c r="C46" i="41"/>
  <c r="E46" i="41" s="1"/>
  <c r="C45" i="41"/>
  <c r="E45" i="41" s="1"/>
  <c r="C44" i="41"/>
  <c r="E44" i="41" s="1"/>
  <c r="C43" i="41"/>
  <c r="E43" i="41" s="1"/>
  <c r="C42" i="41"/>
  <c r="E42" i="41" s="1"/>
  <c r="C41" i="41"/>
  <c r="E41" i="41" s="1"/>
  <c r="C40" i="41"/>
  <c r="E40" i="41" s="1"/>
  <c r="C39" i="41"/>
  <c r="E39" i="41" s="1"/>
  <c r="C38" i="41"/>
  <c r="E38" i="41" s="1"/>
  <c r="C37" i="41"/>
  <c r="E37" i="41" s="1"/>
  <c r="C47" i="41"/>
  <c r="E47" i="41" s="1"/>
  <c r="C36" i="41"/>
  <c r="E36" i="41" s="1"/>
  <c r="C23" i="41"/>
  <c r="E23" i="41" s="1"/>
  <c r="C22" i="41"/>
  <c r="E22" i="41" s="1"/>
  <c r="C34" i="41"/>
  <c r="E34" i="41" s="1"/>
  <c r="C33" i="41"/>
  <c r="E33" i="41" s="1"/>
  <c r="C32" i="41"/>
  <c r="E32" i="41" s="1"/>
  <c r="C31" i="41"/>
  <c r="E31" i="41" s="1"/>
  <c r="C30" i="41"/>
  <c r="E30" i="41" s="1"/>
  <c r="C29" i="41"/>
  <c r="E29" i="41" s="1"/>
  <c r="C35" i="41"/>
  <c r="E35" i="41" s="1"/>
  <c r="C20" i="41"/>
  <c r="E20" i="41" s="1"/>
  <c r="C28" i="41"/>
  <c r="E28" i="41" s="1"/>
  <c r="C18" i="41"/>
  <c r="E18" i="41" s="1"/>
  <c r="C17" i="41"/>
  <c r="E17" i="41" s="1"/>
  <c r="C16" i="41"/>
  <c r="E16" i="41" s="1"/>
  <c r="C15" i="41"/>
  <c r="E15" i="41" s="1"/>
  <c r="C14" i="41"/>
  <c r="E14" i="41" s="1"/>
  <c r="C13" i="41"/>
  <c r="E13" i="41" s="1"/>
  <c r="C21" i="41"/>
  <c r="E21" i="41" s="1"/>
  <c r="C19" i="41"/>
  <c r="E19" i="41" s="1"/>
  <c r="C12" i="41"/>
  <c r="E12" i="41" s="1"/>
  <c r="C11" i="41"/>
  <c r="E11" i="41" s="1"/>
  <c r="C10" i="41"/>
  <c r="E10" i="41" s="1"/>
  <c r="C9" i="41"/>
  <c r="E9" i="41" s="1"/>
  <c r="C8" i="41"/>
  <c r="E8" i="41" s="1"/>
  <c r="C7" i="41"/>
  <c r="E7" i="41" s="1"/>
  <c r="C5" i="40"/>
  <c r="E5" i="40" s="1"/>
  <c r="C6" i="40"/>
  <c r="E6" i="40" s="1"/>
  <c r="C7" i="40"/>
  <c r="E7" i="40" s="1"/>
  <c r="C8" i="40"/>
  <c r="E8" i="40" s="1"/>
  <c r="C9" i="40"/>
  <c r="E9" i="40" s="1"/>
  <c r="C10" i="40"/>
  <c r="E10" i="40" s="1"/>
  <c r="C11" i="40"/>
  <c r="E11" i="40" s="1"/>
  <c r="C12" i="40"/>
  <c r="E12" i="40" s="1"/>
  <c r="C70" i="40"/>
  <c r="E70" i="40" s="1"/>
  <c r="C69" i="40"/>
  <c r="E69" i="40" s="1"/>
  <c r="C68" i="40"/>
  <c r="E68" i="40" s="1"/>
  <c r="C67" i="40"/>
  <c r="E67" i="40" s="1"/>
  <c r="C59" i="40"/>
  <c r="E59" i="40" s="1"/>
  <c r="C58" i="40"/>
  <c r="E58" i="40" s="1"/>
  <c r="C57" i="40"/>
  <c r="E57" i="40" s="1"/>
  <c r="C56" i="40"/>
  <c r="E56" i="40" s="1"/>
  <c r="C55" i="40"/>
  <c r="E55" i="40" s="1"/>
  <c r="C64" i="40"/>
  <c r="E64" i="40" s="1"/>
  <c r="C60" i="40"/>
  <c r="E60" i="40" s="1"/>
  <c r="C66" i="40"/>
  <c r="E66" i="40" s="1"/>
  <c r="C62" i="40"/>
  <c r="E62" i="40" s="1"/>
  <c r="C54" i="40"/>
  <c r="E54" i="40" s="1"/>
  <c r="C63" i="40"/>
  <c r="E63" i="40" s="1"/>
  <c r="C61" i="40"/>
  <c r="E61" i="40" s="1"/>
  <c r="C51" i="40"/>
  <c r="E51" i="40" s="1"/>
  <c r="C52" i="40"/>
  <c r="E52" i="40" s="1"/>
  <c r="C36" i="40"/>
  <c r="E36" i="40" s="1"/>
  <c r="C35" i="40"/>
  <c r="E35" i="40" s="1"/>
  <c r="C34" i="40"/>
  <c r="E34" i="40" s="1"/>
  <c r="C33" i="40"/>
  <c r="E33" i="40" s="1"/>
  <c r="C32" i="40"/>
  <c r="E32" i="40" s="1"/>
  <c r="C31" i="40"/>
  <c r="E31" i="40" s="1"/>
  <c r="C30" i="40"/>
  <c r="E30" i="40" s="1"/>
  <c r="C29" i="40"/>
  <c r="E29" i="40" s="1"/>
  <c r="C65" i="40"/>
  <c r="E65" i="40" s="1"/>
  <c r="C53" i="40"/>
  <c r="E53" i="40" s="1"/>
  <c r="C28" i="40"/>
  <c r="E28" i="40" s="1"/>
  <c r="C23" i="40"/>
  <c r="E23" i="40" s="1"/>
  <c r="C20" i="40"/>
  <c r="E20" i="40" s="1"/>
  <c r="C18" i="40"/>
  <c r="E18" i="40" s="1"/>
  <c r="C47" i="40"/>
  <c r="E47" i="40" s="1"/>
  <c r="C46" i="40"/>
  <c r="E46" i="40" s="1"/>
  <c r="C45" i="40"/>
  <c r="E45" i="40" s="1"/>
  <c r="C44" i="40"/>
  <c r="E44" i="40" s="1"/>
  <c r="C43" i="40"/>
  <c r="E43" i="40" s="1"/>
  <c r="C42" i="40"/>
  <c r="E42" i="40" s="1"/>
  <c r="C41" i="40"/>
  <c r="E41" i="40" s="1"/>
  <c r="C40" i="40"/>
  <c r="E40" i="40" s="1"/>
  <c r="C39" i="40"/>
  <c r="E39" i="40" s="1"/>
  <c r="C22" i="40"/>
  <c r="E22" i="40" s="1"/>
  <c r="C38" i="40"/>
  <c r="E38" i="40" s="1"/>
  <c r="C21" i="40"/>
  <c r="E21" i="40" s="1"/>
  <c r="C19" i="40"/>
  <c r="E19" i="40" s="1"/>
  <c r="C17" i="40"/>
  <c r="E17" i="40" s="1"/>
  <c r="C16" i="40"/>
  <c r="E16" i="40" s="1"/>
  <c r="C15" i="40"/>
  <c r="E15" i="40" s="1"/>
  <c r="C14" i="40"/>
  <c r="E14" i="40" s="1"/>
  <c r="C13" i="40"/>
  <c r="E13" i="40" s="1"/>
  <c r="C70" i="39"/>
  <c r="E70" i="39" s="1"/>
  <c r="C69" i="39"/>
  <c r="E69" i="39" s="1"/>
  <c r="C68" i="39"/>
  <c r="E68" i="39" s="1"/>
  <c r="C67" i="39"/>
  <c r="E67" i="39" s="1"/>
  <c r="C66" i="39"/>
  <c r="E66" i="39" s="1"/>
  <c r="C65" i="39"/>
  <c r="E65" i="39" s="1"/>
  <c r="C64" i="39"/>
  <c r="E64" i="39" s="1"/>
  <c r="C63" i="39"/>
  <c r="E63" i="39" s="1"/>
  <c r="C59" i="39"/>
  <c r="E59" i="39" s="1"/>
  <c r="C58" i="39"/>
  <c r="E58" i="39" s="1"/>
  <c r="C57" i="39"/>
  <c r="E57" i="39" s="1"/>
  <c r="C56" i="39"/>
  <c r="E56" i="39" s="1"/>
  <c r="C55" i="39"/>
  <c r="E55" i="39" s="1"/>
  <c r="C60" i="39"/>
  <c r="E60" i="39" s="1"/>
  <c r="C61" i="39"/>
  <c r="E61" i="39" s="1"/>
  <c r="C51" i="39"/>
  <c r="E51" i="39" s="1"/>
  <c r="C62" i="39"/>
  <c r="E62" i="39" s="1"/>
  <c r="C54" i="39"/>
  <c r="E54" i="39" s="1"/>
  <c r="C53" i="39"/>
  <c r="E53" i="39" s="1"/>
  <c r="C52" i="39"/>
  <c r="E52" i="39" s="1"/>
  <c r="C46" i="39"/>
  <c r="E46" i="39" s="1"/>
  <c r="C45" i="39"/>
  <c r="E45" i="39" s="1"/>
  <c r="C44" i="39"/>
  <c r="E44" i="39" s="1"/>
  <c r="C43" i="39"/>
  <c r="E43" i="39" s="1"/>
  <c r="C42" i="39"/>
  <c r="E42" i="39" s="1"/>
  <c r="C41" i="39"/>
  <c r="E41" i="39" s="1"/>
  <c r="C40" i="39"/>
  <c r="E40" i="39" s="1"/>
  <c r="C39" i="39"/>
  <c r="E39" i="39" s="1"/>
  <c r="C38" i="39"/>
  <c r="E38" i="39" s="1"/>
  <c r="C37" i="39"/>
  <c r="E37" i="39" s="1"/>
  <c r="C34" i="39"/>
  <c r="E34" i="39" s="1"/>
  <c r="C47" i="39"/>
  <c r="E47" i="39" s="1"/>
  <c r="C35" i="39"/>
  <c r="E35" i="39" s="1"/>
  <c r="C23" i="39"/>
  <c r="E23" i="39" s="1"/>
  <c r="C22" i="39"/>
  <c r="E22" i="39" s="1"/>
  <c r="C21" i="39"/>
  <c r="E21" i="39" s="1"/>
  <c r="C20" i="39"/>
  <c r="E20" i="39" s="1"/>
  <c r="C19" i="39"/>
  <c r="E19" i="39" s="1"/>
  <c r="C18" i="39"/>
  <c r="E18" i="39" s="1"/>
  <c r="C17" i="39"/>
  <c r="E17" i="39" s="1"/>
  <c r="C16" i="39"/>
  <c r="E16" i="39" s="1"/>
  <c r="C15" i="39"/>
  <c r="E15" i="39" s="1"/>
  <c r="C14" i="39"/>
  <c r="E14" i="39" s="1"/>
  <c r="C13" i="39"/>
  <c r="E13" i="39" s="1"/>
  <c r="C36" i="39"/>
  <c r="E36" i="39" s="1"/>
  <c r="C28" i="39"/>
  <c r="E28" i="39" s="1"/>
  <c r="C12" i="39"/>
  <c r="E12" i="39" s="1"/>
  <c r="C11" i="39"/>
  <c r="E11" i="39" s="1"/>
  <c r="C10" i="39"/>
  <c r="E10" i="39" s="1"/>
  <c r="C9" i="39"/>
  <c r="E9" i="39" s="1"/>
  <c r="C8" i="39"/>
  <c r="E8" i="39" s="1"/>
  <c r="C7" i="39"/>
  <c r="E7" i="39" s="1"/>
  <c r="C6" i="39"/>
  <c r="E6" i="39" s="1"/>
  <c r="C5" i="39"/>
  <c r="E5" i="39" s="1"/>
  <c r="C32" i="39"/>
  <c r="E32" i="39" s="1"/>
  <c r="C31" i="39"/>
  <c r="E31" i="39" s="1"/>
  <c r="C30" i="39"/>
  <c r="E30" i="39" s="1"/>
  <c r="C29" i="39"/>
  <c r="E29" i="39" s="1"/>
  <c r="C33" i="39"/>
  <c r="E33" i="39" s="1"/>
  <c r="C59" i="38"/>
  <c r="E59" i="38" s="1"/>
  <c r="C58" i="38"/>
  <c r="E58" i="38" s="1"/>
  <c r="C57" i="38"/>
  <c r="E57" i="38" s="1"/>
  <c r="C68" i="38"/>
  <c r="E68" i="38" s="1"/>
  <c r="C64" i="38"/>
  <c r="E64" i="38" s="1"/>
  <c r="C60" i="38"/>
  <c r="E60" i="38" s="1"/>
  <c r="C67" i="38"/>
  <c r="E67" i="38" s="1"/>
  <c r="C63" i="38"/>
  <c r="E63" i="38" s="1"/>
  <c r="C47" i="38"/>
  <c r="E47" i="38" s="1"/>
  <c r="C46" i="38"/>
  <c r="E46" i="38" s="1"/>
  <c r="C70" i="38"/>
  <c r="E70" i="38" s="1"/>
  <c r="C66" i="38"/>
  <c r="E66" i="38" s="1"/>
  <c r="C62" i="38"/>
  <c r="E62" i="38" s="1"/>
  <c r="C69" i="38"/>
  <c r="E69" i="38" s="1"/>
  <c r="C65" i="38"/>
  <c r="E65" i="38" s="1"/>
  <c r="C61" i="38"/>
  <c r="E61" i="38" s="1"/>
  <c r="C56" i="38"/>
  <c r="E56" i="38" s="1"/>
  <c r="C55" i="38"/>
  <c r="E55" i="38" s="1"/>
  <c r="C54" i="38"/>
  <c r="E54" i="38" s="1"/>
  <c r="C53" i="38"/>
  <c r="E53" i="38" s="1"/>
  <c r="C52" i="38"/>
  <c r="E52" i="38" s="1"/>
  <c r="C45" i="38"/>
  <c r="E45" i="38" s="1"/>
  <c r="C44" i="38"/>
  <c r="E44" i="38" s="1"/>
  <c r="C43" i="38"/>
  <c r="E43" i="38" s="1"/>
  <c r="C42" i="38"/>
  <c r="E42" i="38" s="1"/>
  <c r="C41" i="38"/>
  <c r="E41" i="38" s="1"/>
  <c r="C40" i="38"/>
  <c r="E40" i="38" s="1"/>
  <c r="C39" i="38"/>
  <c r="E39" i="38" s="1"/>
  <c r="C38" i="38"/>
  <c r="E38" i="38" s="1"/>
  <c r="C37" i="38"/>
  <c r="E37" i="38" s="1"/>
  <c r="C51" i="38"/>
  <c r="E51" i="38" s="1"/>
  <c r="C36" i="38"/>
  <c r="E36" i="38" s="1"/>
  <c r="C35" i="38"/>
  <c r="E35" i="38" s="1"/>
  <c r="C34" i="38"/>
  <c r="E34" i="38" s="1"/>
  <c r="C33" i="38"/>
  <c r="E33" i="38" s="1"/>
  <c r="C32" i="38"/>
  <c r="E32" i="38" s="1"/>
  <c r="C31" i="38"/>
  <c r="E31" i="38" s="1"/>
  <c r="C23" i="38"/>
  <c r="E23" i="38" s="1"/>
  <c r="C22" i="38"/>
  <c r="E22" i="38" s="1"/>
  <c r="C21" i="38"/>
  <c r="E21" i="38" s="1"/>
  <c r="C20" i="38"/>
  <c r="E20" i="38" s="1"/>
  <c r="C19" i="38"/>
  <c r="E19" i="38" s="1"/>
  <c r="C18" i="38"/>
  <c r="E18" i="38" s="1"/>
  <c r="C17" i="38"/>
  <c r="E17" i="38" s="1"/>
  <c r="C16" i="38"/>
  <c r="E16" i="38" s="1"/>
  <c r="C15" i="38"/>
  <c r="E15" i="38" s="1"/>
  <c r="C14" i="38"/>
  <c r="E14" i="38" s="1"/>
  <c r="C13" i="38"/>
  <c r="E13" i="38" s="1"/>
  <c r="C28" i="38"/>
  <c r="E28" i="38" s="1"/>
  <c r="C12" i="38"/>
  <c r="E12" i="38" s="1"/>
  <c r="C11" i="38"/>
  <c r="E11" i="38" s="1"/>
  <c r="C10" i="38"/>
  <c r="E10" i="38" s="1"/>
  <c r="C9" i="38"/>
  <c r="E9" i="38" s="1"/>
  <c r="C8" i="38"/>
  <c r="E8" i="38" s="1"/>
  <c r="C7" i="38"/>
  <c r="E7" i="38" s="1"/>
  <c r="C6" i="38"/>
  <c r="E6" i="38" s="1"/>
  <c r="C5" i="38"/>
  <c r="E5" i="38" s="1"/>
  <c r="C30" i="38"/>
  <c r="E30" i="38" s="1"/>
  <c r="C29" i="38"/>
  <c r="E29" i="38" s="1"/>
  <c r="C11" i="37"/>
  <c r="E11" i="37" s="1"/>
  <c r="C59" i="37"/>
  <c r="E59" i="37" s="1"/>
  <c r="C58" i="37"/>
  <c r="E58" i="37" s="1"/>
  <c r="C70" i="37"/>
  <c r="E70" i="37" s="1"/>
  <c r="C66" i="37"/>
  <c r="E66" i="37" s="1"/>
  <c r="C62" i="37"/>
  <c r="E62" i="37" s="1"/>
  <c r="C47" i="37"/>
  <c r="E47" i="37" s="1"/>
  <c r="C69" i="37"/>
  <c r="E69" i="37" s="1"/>
  <c r="C65" i="37"/>
  <c r="E65" i="37" s="1"/>
  <c r="C61" i="37"/>
  <c r="E61" i="37" s="1"/>
  <c r="C68" i="37"/>
  <c r="E68" i="37" s="1"/>
  <c r="C64" i="37"/>
  <c r="E64" i="37" s="1"/>
  <c r="C60" i="37"/>
  <c r="E60" i="37" s="1"/>
  <c r="C57" i="37"/>
  <c r="E57" i="37" s="1"/>
  <c r="C56" i="37"/>
  <c r="E56" i="37" s="1"/>
  <c r="C55" i="37"/>
  <c r="E55" i="37" s="1"/>
  <c r="C54" i="37"/>
  <c r="E54" i="37" s="1"/>
  <c r="C53" i="37"/>
  <c r="E53" i="37" s="1"/>
  <c r="C52" i="37"/>
  <c r="E52" i="37" s="1"/>
  <c r="C46" i="37"/>
  <c r="E46" i="37" s="1"/>
  <c r="C45" i="37"/>
  <c r="E45" i="37" s="1"/>
  <c r="C44" i="37"/>
  <c r="E44" i="37" s="1"/>
  <c r="C43" i="37"/>
  <c r="E43" i="37" s="1"/>
  <c r="C42" i="37"/>
  <c r="E42" i="37" s="1"/>
  <c r="C41" i="37"/>
  <c r="E41" i="37" s="1"/>
  <c r="C40" i="37"/>
  <c r="E40" i="37" s="1"/>
  <c r="C39" i="37"/>
  <c r="E39" i="37" s="1"/>
  <c r="C38" i="37"/>
  <c r="E38" i="37" s="1"/>
  <c r="C37" i="37"/>
  <c r="E37" i="37" s="1"/>
  <c r="C63" i="37"/>
  <c r="E63" i="37" s="1"/>
  <c r="C67" i="37"/>
  <c r="E67" i="37" s="1"/>
  <c r="C51" i="37"/>
  <c r="E51" i="37" s="1"/>
  <c r="C23" i="37"/>
  <c r="E23" i="37" s="1"/>
  <c r="C22" i="37"/>
  <c r="E22" i="37" s="1"/>
  <c r="C21" i="37"/>
  <c r="E21" i="37" s="1"/>
  <c r="C20" i="37"/>
  <c r="E20" i="37" s="1"/>
  <c r="C19" i="37"/>
  <c r="E19" i="37" s="1"/>
  <c r="C18" i="37"/>
  <c r="E18" i="37" s="1"/>
  <c r="C17" i="37"/>
  <c r="E17" i="37" s="1"/>
  <c r="C16" i="37"/>
  <c r="E16" i="37" s="1"/>
  <c r="C15" i="37"/>
  <c r="E15" i="37" s="1"/>
  <c r="C14" i="37"/>
  <c r="E14" i="37" s="1"/>
  <c r="C13" i="37"/>
  <c r="E13" i="37" s="1"/>
  <c r="C28" i="37"/>
  <c r="E28" i="37" s="1"/>
  <c r="C36" i="37"/>
  <c r="E36" i="37" s="1"/>
  <c r="C35" i="37"/>
  <c r="E35" i="37" s="1"/>
  <c r="C34" i="37"/>
  <c r="E34" i="37" s="1"/>
  <c r="C33" i="37"/>
  <c r="E33" i="37" s="1"/>
  <c r="C32" i="37"/>
  <c r="E32" i="37" s="1"/>
  <c r="C31" i="37"/>
  <c r="E31" i="37" s="1"/>
  <c r="C30" i="37"/>
  <c r="E30" i="37" s="1"/>
  <c r="C29" i="37"/>
  <c r="E29" i="37" s="1"/>
  <c r="C9" i="37"/>
  <c r="E9" i="37" s="1"/>
  <c r="C12" i="37"/>
  <c r="E12" i="37" s="1"/>
  <c r="C5" i="37"/>
  <c r="E5" i="37" s="1"/>
  <c r="C6" i="37"/>
  <c r="E6" i="37" s="1"/>
  <c r="C7" i="37"/>
  <c r="E7" i="37" s="1"/>
  <c r="C8" i="37"/>
  <c r="E8" i="37" s="1"/>
  <c r="C10" i="36"/>
  <c r="E10" i="36" s="1"/>
  <c r="C7" i="36"/>
  <c r="E7" i="36" s="1"/>
  <c r="C29" i="36"/>
  <c r="E29" i="36" s="1"/>
  <c r="C12" i="36"/>
  <c r="E12" i="36" s="1"/>
  <c r="C6" i="36"/>
  <c r="E6" i="36" s="1"/>
  <c r="C33" i="36"/>
  <c r="E33" i="36" s="1"/>
  <c r="C5" i="36"/>
  <c r="E5" i="36" s="1"/>
  <c r="C9" i="36"/>
  <c r="E9" i="36" s="1"/>
  <c r="C70" i="36"/>
  <c r="E70" i="36" s="1"/>
  <c r="C69" i="36"/>
  <c r="E69" i="36" s="1"/>
  <c r="C68" i="36"/>
  <c r="E68" i="36" s="1"/>
  <c r="C67" i="36"/>
  <c r="E67" i="36" s="1"/>
  <c r="C66" i="36"/>
  <c r="E66" i="36" s="1"/>
  <c r="C65" i="36"/>
  <c r="E65" i="36" s="1"/>
  <c r="C64" i="36"/>
  <c r="E64" i="36" s="1"/>
  <c r="C63" i="36"/>
  <c r="E63" i="36" s="1"/>
  <c r="C62" i="36"/>
  <c r="E62" i="36" s="1"/>
  <c r="C61" i="36"/>
  <c r="E61" i="36" s="1"/>
  <c r="C60" i="36"/>
  <c r="E60" i="36" s="1"/>
  <c r="C58" i="36"/>
  <c r="E58" i="36" s="1"/>
  <c r="C57" i="36"/>
  <c r="E57" i="36" s="1"/>
  <c r="C56" i="36"/>
  <c r="E56" i="36" s="1"/>
  <c r="C55" i="36"/>
  <c r="E55" i="36" s="1"/>
  <c r="C54" i="36"/>
  <c r="E54" i="36" s="1"/>
  <c r="C53" i="36"/>
  <c r="E53" i="36" s="1"/>
  <c r="C52" i="36"/>
  <c r="E52" i="36" s="1"/>
  <c r="C51" i="36"/>
  <c r="E51" i="36" s="1"/>
  <c r="C47" i="36"/>
  <c r="E47" i="36" s="1"/>
  <c r="C59" i="36"/>
  <c r="E59" i="36" s="1"/>
  <c r="C46" i="36"/>
  <c r="E46" i="36" s="1"/>
  <c r="C45" i="36"/>
  <c r="E45" i="36" s="1"/>
  <c r="C44" i="36"/>
  <c r="E44" i="36" s="1"/>
  <c r="C43" i="36"/>
  <c r="E43" i="36" s="1"/>
  <c r="C42" i="36"/>
  <c r="E42" i="36" s="1"/>
  <c r="C41" i="36"/>
  <c r="E41" i="36" s="1"/>
  <c r="C40" i="36"/>
  <c r="E40" i="36" s="1"/>
  <c r="C39" i="36"/>
  <c r="E39" i="36" s="1"/>
  <c r="C38" i="36"/>
  <c r="E38" i="36" s="1"/>
  <c r="C37" i="36"/>
  <c r="E37" i="36" s="1"/>
  <c r="C34" i="36"/>
  <c r="E34" i="36" s="1"/>
  <c r="C30" i="36"/>
  <c r="E30" i="36" s="1"/>
  <c r="C23" i="36"/>
  <c r="E23" i="36" s="1"/>
  <c r="C22" i="36"/>
  <c r="E22" i="36" s="1"/>
  <c r="C21" i="36"/>
  <c r="E21" i="36" s="1"/>
  <c r="C20" i="36"/>
  <c r="E20" i="36" s="1"/>
  <c r="C19" i="36"/>
  <c r="E19" i="36" s="1"/>
  <c r="C18" i="36"/>
  <c r="E18" i="36" s="1"/>
  <c r="C17" i="36"/>
  <c r="E17" i="36" s="1"/>
  <c r="C16" i="36"/>
  <c r="E16" i="36" s="1"/>
  <c r="C15" i="36"/>
  <c r="E15" i="36" s="1"/>
  <c r="C14" i="36"/>
  <c r="E14" i="36" s="1"/>
  <c r="C13" i="36"/>
  <c r="E13" i="36" s="1"/>
  <c r="C35" i="36"/>
  <c r="E35" i="36" s="1"/>
  <c r="C31" i="36"/>
  <c r="E31" i="36" s="1"/>
  <c r="C28" i="36"/>
  <c r="E28" i="36" s="1"/>
  <c r="C36" i="36"/>
  <c r="E36" i="36" s="1"/>
  <c r="C32" i="36"/>
  <c r="E32" i="36" s="1"/>
  <c r="C8" i="36"/>
  <c r="E8" i="36" s="1"/>
  <c r="C5" i="35"/>
  <c r="E5" i="35" s="1"/>
  <c r="C10" i="35"/>
  <c r="E10" i="35" s="1"/>
  <c r="C20" i="35"/>
  <c r="E20" i="35" s="1"/>
  <c r="C9" i="35"/>
  <c r="E9" i="35" s="1"/>
  <c r="C13" i="35"/>
  <c r="E13" i="35" s="1"/>
  <c r="C15" i="35"/>
  <c r="E15" i="35" s="1"/>
  <c r="C17" i="35"/>
  <c r="E17" i="35" s="1"/>
  <c r="C21" i="35"/>
  <c r="E21" i="35" s="1"/>
  <c r="C8" i="35"/>
  <c r="E8" i="35" s="1"/>
  <c r="C12" i="35"/>
  <c r="E12" i="35" s="1"/>
  <c r="C18" i="35"/>
  <c r="E18" i="35" s="1"/>
  <c r="C70" i="35"/>
  <c r="E70" i="35" s="1"/>
  <c r="C69" i="35"/>
  <c r="E69" i="35" s="1"/>
  <c r="C68" i="35"/>
  <c r="E68" i="35" s="1"/>
  <c r="C67" i="35"/>
  <c r="E67" i="35" s="1"/>
  <c r="C66" i="35"/>
  <c r="E66" i="35" s="1"/>
  <c r="C65" i="35"/>
  <c r="E65" i="35" s="1"/>
  <c r="C64" i="35"/>
  <c r="E64" i="35" s="1"/>
  <c r="C63" i="35"/>
  <c r="E63" i="35" s="1"/>
  <c r="C62" i="35"/>
  <c r="E62" i="35" s="1"/>
  <c r="C61" i="35"/>
  <c r="E61" i="35" s="1"/>
  <c r="C60" i="35"/>
  <c r="E60" i="35" s="1"/>
  <c r="C59" i="35"/>
  <c r="E59" i="35" s="1"/>
  <c r="C47" i="35"/>
  <c r="E47" i="35" s="1"/>
  <c r="C56" i="35"/>
  <c r="E56" i="35" s="1"/>
  <c r="C52" i="35"/>
  <c r="E52" i="35" s="1"/>
  <c r="C58" i="35"/>
  <c r="E58" i="35" s="1"/>
  <c r="C53" i="35"/>
  <c r="E53" i="35" s="1"/>
  <c r="C46" i="35"/>
  <c r="E46" i="35" s="1"/>
  <c r="C45" i="35"/>
  <c r="E45" i="35" s="1"/>
  <c r="C44" i="35"/>
  <c r="E44" i="35" s="1"/>
  <c r="C43" i="35"/>
  <c r="E43" i="35" s="1"/>
  <c r="C42" i="35"/>
  <c r="E42" i="35" s="1"/>
  <c r="C41" i="35"/>
  <c r="E41" i="35" s="1"/>
  <c r="C40" i="35"/>
  <c r="E40" i="35" s="1"/>
  <c r="C39" i="35"/>
  <c r="E39" i="35" s="1"/>
  <c r="C38" i="35"/>
  <c r="E38" i="35" s="1"/>
  <c r="C37" i="35"/>
  <c r="E37" i="35" s="1"/>
  <c r="C57" i="35"/>
  <c r="E57" i="35" s="1"/>
  <c r="C36" i="35"/>
  <c r="E36" i="35" s="1"/>
  <c r="C35" i="35"/>
  <c r="E35" i="35" s="1"/>
  <c r="C34" i="35"/>
  <c r="E34" i="35" s="1"/>
  <c r="C33" i="35"/>
  <c r="E33" i="35" s="1"/>
  <c r="C51" i="35"/>
  <c r="E51" i="35" s="1"/>
  <c r="C32" i="35"/>
  <c r="E32" i="35" s="1"/>
  <c r="C31" i="35"/>
  <c r="E31" i="35" s="1"/>
  <c r="C30" i="35"/>
  <c r="E30" i="35" s="1"/>
  <c r="C29" i="35"/>
  <c r="E29" i="35" s="1"/>
  <c r="C55" i="35"/>
  <c r="E55" i="35" s="1"/>
  <c r="C54" i="35"/>
  <c r="E54" i="35" s="1"/>
  <c r="C7" i="35"/>
  <c r="E7" i="35" s="1"/>
  <c r="C11" i="35"/>
  <c r="E11" i="35" s="1"/>
  <c r="C14" i="35"/>
  <c r="E14" i="35" s="1"/>
  <c r="C16" i="35"/>
  <c r="E16" i="35" s="1"/>
  <c r="C19" i="35"/>
  <c r="E19" i="35" s="1"/>
  <c r="C23" i="35"/>
  <c r="E23" i="35" s="1"/>
  <c r="C28" i="35"/>
  <c r="E28" i="35" s="1"/>
  <c r="C41" i="34"/>
  <c r="E41" i="34" s="1"/>
  <c r="C45" i="34"/>
  <c r="E45" i="34" s="1"/>
  <c r="C40" i="34"/>
  <c r="E40" i="34" s="1"/>
  <c r="C44" i="34"/>
  <c r="E44" i="34" s="1"/>
  <c r="C43" i="34"/>
  <c r="E43" i="34" s="1"/>
  <c r="C70" i="34"/>
  <c r="E70" i="34" s="1"/>
  <c r="C59" i="34"/>
  <c r="E59" i="34" s="1"/>
  <c r="C58" i="34"/>
  <c r="E58" i="34" s="1"/>
  <c r="C57" i="34"/>
  <c r="E57" i="34" s="1"/>
  <c r="C56" i="34"/>
  <c r="E56" i="34" s="1"/>
  <c r="C55" i="34"/>
  <c r="E55" i="34" s="1"/>
  <c r="C66" i="34"/>
  <c r="E66" i="34" s="1"/>
  <c r="C62" i="34"/>
  <c r="E62" i="34" s="1"/>
  <c r="C54" i="34"/>
  <c r="E54" i="34" s="1"/>
  <c r="C53" i="34"/>
  <c r="E53" i="34" s="1"/>
  <c r="C52" i="34"/>
  <c r="E52" i="34" s="1"/>
  <c r="C68" i="34"/>
  <c r="E68" i="34" s="1"/>
  <c r="C64" i="34"/>
  <c r="E64" i="34" s="1"/>
  <c r="C60" i="34"/>
  <c r="E60" i="34" s="1"/>
  <c r="C69" i="34"/>
  <c r="E69" i="34" s="1"/>
  <c r="C65" i="34"/>
  <c r="E65" i="34" s="1"/>
  <c r="C61" i="34"/>
  <c r="E61" i="34" s="1"/>
  <c r="C51" i="34"/>
  <c r="E51" i="34" s="1"/>
  <c r="C67" i="34"/>
  <c r="E67" i="34" s="1"/>
  <c r="C36" i="34"/>
  <c r="E36" i="34" s="1"/>
  <c r="C35" i="34"/>
  <c r="E35" i="34" s="1"/>
  <c r="C34" i="34"/>
  <c r="E34" i="34" s="1"/>
  <c r="C33" i="34"/>
  <c r="E33" i="34" s="1"/>
  <c r="C32" i="34"/>
  <c r="E32" i="34" s="1"/>
  <c r="C31" i="34"/>
  <c r="E31" i="34" s="1"/>
  <c r="C30" i="34"/>
  <c r="E30" i="34" s="1"/>
  <c r="C29" i="34"/>
  <c r="E29" i="34" s="1"/>
  <c r="C39" i="34"/>
  <c r="E39" i="34" s="1"/>
  <c r="C22" i="34"/>
  <c r="E22" i="34" s="1"/>
  <c r="C20" i="34"/>
  <c r="E20" i="34" s="1"/>
  <c r="C18" i="34"/>
  <c r="E18" i="34" s="1"/>
  <c r="C38" i="34"/>
  <c r="E38" i="34" s="1"/>
  <c r="C37" i="34"/>
  <c r="E37" i="34" s="1"/>
  <c r="C21" i="34"/>
  <c r="E21" i="34" s="1"/>
  <c r="C28" i="34"/>
  <c r="E28" i="34" s="1"/>
  <c r="C17" i="34"/>
  <c r="E17" i="34" s="1"/>
  <c r="C63" i="34"/>
  <c r="E63" i="34" s="1"/>
  <c r="C19" i="34"/>
  <c r="E19" i="34" s="1"/>
  <c r="C16" i="34"/>
  <c r="E16" i="34" s="1"/>
  <c r="C14" i="34"/>
  <c r="E14" i="34" s="1"/>
  <c r="C13" i="34"/>
  <c r="E13" i="34" s="1"/>
  <c r="C23" i="34"/>
  <c r="E23" i="34" s="1"/>
  <c r="C15" i="34"/>
  <c r="E15" i="34" s="1"/>
  <c r="C12" i="34"/>
  <c r="E12" i="34" s="1"/>
  <c r="C11" i="34"/>
  <c r="E11" i="34" s="1"/>
  <c r="C10" i="34"/>
  <c r="E10" i="34" s="1"/>
  <c r="C9" i="34"/>
  <c r="E9" i="34" s="1"/>
  <c r="C8" i="34"/>
  <c r="E8" i="34" s="1"/>
  <c r="C7" i="34"/>
  <c r="E7" i="34" s="1"/>
  <c r="C6" i="34"/>
  <c r="E6" i="34" s="1"/>
  <c r="C5" i="34"/>
  <c r="E5" i="34" s="1"/>
  <c r="C42" i="34"/>
  <c r="E42" i="34" s="1"/>
  <c r="C46" i="34"/>
  <c r="E46" i="34" s="1"/>
  <c r="C13" i="33"/>
  <c r="E13" i="33" s="1"/>
  <c r="C70" i="33"/>
  <c r="E70" i="33" s="1"/>
  <c r="C69" i="33"/>
  <c r="E69" i="33" s="1"/>
  <c r="C68" i="33"/>
  <c r="E68" i="33" s="1"/>
  <c r="C67" i="33"/>
  <c r="E67" i="33" s="1"/>
  <c r="C66" i="33"/>
  <c r="E66" i="33" s="1"/>
  <c r="C65" i="33"/>
  <c r="E65" i="33" s="1"/>
  <c r="C64" i="33"/>
  <c r="E64" i="33" s="1"/>
  <c r="C63" i="33"/>
  <c r="E63" i="33" s="1"/>
  <c r="C62" i="33"/>
  <c r="E62" i="33" s="1"/>
  <c r="C59" i="33"/>
  <c r="E59" i="33" s="1"/>
  <c r="C58" i="33"/>
  <c r="E58" i="33" s="1"/>
  <c r="C57" i="33"/>
  <c r="E57" i="33" s="1"/>
  <c r="C56" i="33"/>
  <c r="E56" i="33" s="1"/>
  <c r="C55" i="33"/>
  <c r="E55" i="33" s="1"/>
  <c r="C60" i="33"/>
  <c r="E60" i="33" s="1"/>
  <c r="C61" i="33"/>
  <c r="E61" i="33" s="1"/>
  <c r="C54" i="33"/>
  <c r="E54" i="33" s="1"/>
  <c r="C53" i="33"/>
  <c r="E53" i="33" s="1"/>
  <c r="C52" i="33"/>
  <c r="E52" i="33" s="1"/>
  <c r="C51" i="33"/>
  <c r="E51" i="33" s="1"/>
  <c r="C47" i="33"/>
  <c r="E47" i="33" s="1"/>
  <c r="C46" i="33"/>
  <c r="E46" i="33" s="1"/>
  <c r="C45" i="33"/>
  <c r="E45" i="33" s="1"/>
  <c r="C44" i="33"/>
  <c r="E44" i="33" s="1"/>
  <c r="C43" i="33"/>
  <c r="E43" i="33" s="1"/>
  <c r="C42" i="33"/>
  <c r="E42" i="33" s="1"/>
  <c r="C41" i="33"/>
  <c r="E41" i="33" s="1"/>
  <c r="C40" i="33"/>
  <c r="E40" i="33" s="1"/>
  <c r="C39" i="33"/>
  <c r="E39" i="33" s="1"/>
  <c r="C38" i="33"/>
  <c r="E38" i="33" s="1"/>
  <c r="C37" i="33"/>
  <c r="E37" i="33" s="1"/>
  <c r="C36" i="33"/>
  <c r="E36" i="33" s="1"/>
  <c r="C35" i="33"/>
  <c r="E35" i="33" s="1"/>
  <c r="C23" i="33"/>
  <c r="E23" i="33" s="1"/>
  <c r="C22" i="33"/>
  <c r="E22" i="33" s="1"/>
  <c r="C21" i="33"/>
  <c r="E21" i="33" s="1"/>
  <c r="C20" i="33"/>
  <c r="E20" i="33" s="1"/>
  <c r="C19" i="33"/>
  <c r="E19" i="33" s="1"/>
  <c r="C28" i="33"/>
  <c r="E28" i="33" s="1"/>
  <c r="C34" i="33"/>
  <c r="E34" i="33" s="1"/>
  <c r="C32" i="33"/>
  <c r="E32" i="33" s="1"/>
  <c r="C31" i="33"/>
  <c r="E31" i="33" s="1"/>
  <c r="C30" i="33"/>
  <c r="E30" i="33" s="1"/>
  <c r="C29" i="33"/>
  <c r="E29" i="33" s="1"/>
  <c r="C33" i="33"/>
  <c r="E33" i="33" s="1"/>
  <c r="C17" i="33"/>
  <c r="E17" i="33" s="1"/>
  <c r="C14" i="33"/>
  <c r="E14" i="33" s="1"/>
  <c r="C18" i="33"/>
  <c r="E18" i="33" s="1"/>
  <c r="C5" i="33"/>
  <c r="E5" i="33" s="1"/>
  <c r="C6" i="33"/>
  <c r="E6" i="33" s="1"/>
  <c r="C7" i="33"/>
  <c r="E7" i="33" s="1"/>
  <c r="C8" i="33"/>
  <c r="E8" i="33" s="1"/>
  <c r="C9" i="33"/>
  <c r="E9" i="33" s="1"/>
  <c r="C10" i="33"/>
  <c r="E10" i="33" s="1"/>
  <c r="C11" i="33"/>
  <c r="E11" i="33" s="1"/>
  <c r="C12" i="33"/>
  <c r="E12" i="33" s="1"/>
  <c r="C15" i="33"/>
  <c r="E15" i="33" s="1"/>
  <c r="C16" i="29"/>
  <c r="E16" i="29" s="1"/>
  <c r="C21" i="29"/>
  <c r="E21" i="29" s="1"/>
  <c r="C22" i="29"/>
  <c r="E22" i="29" s="1"/>
  <c r="C23" i="29"/>
  <c r="E23" i="29" s="1"/>
  <c r="C70" i="29"/>
  <c r="E70" i="29" s="1"/>
  <c r="C59" i="29"/>
  <c r="E59" i="29" s="1"/>
  <c r="C58" i="29"/>
  <c r="E58" i="29" s="1"/>
  <c r="C57" i="29"/>
  <c r="E57" i="29" s="1"/>
  <c r="C56" i="29"/>
  <c r="E56" i="29" s="1"/>
  <c r="C55" i="29"/>
  <c r="E55" i="29" s="1"/>
  <c r="C68" i="29"/>
  <c r="E68" i="29" s="1"/>
  <c r="C64" i="29"/>
  <c r="E64" i="29" s="1"/>
  <c r="C60" i="29"/>
  <c r="E60" i="29" s="1"/>
  <c r="C69" i="29"/>
  <c r="E69" i="29" s="1"/>
  <c r="C65" i="29"/>
  <c r="E65" i="29" s="1"/>
  <c r="C61" i="29"/>
  <c r="E61" i="29" s="1"/>
  <c r="C51" i="29"/>
  <c r="E51" i="29" s="1"/>
  <c r="C66" i="29"/>
  <c r="E66" i="29" s="1"/>
  <c r="C62" i="29"/>
  <c r="E62" i="29" s="1"/>
  <c r="C53" i="29"/>
  <c r="E53" i="29" s="1"/>
  <c r="C47" i="29"/>
  <c r="E47" i="29" s="1"/>
  <c r="C46" i="29"/>
  <c r="E46" i="29" s="1"/>
  <c r="C45" i="29"/>
  <c r="E45" i="29" s="1"/>
  <c r="C44" i="29"/>
  <c r="E44" i="29" s="1"/>
  <c r="C43" i="29"/>
  <c r="E43" i="29" s="1"/>
  <c r="C42" i="29"/>
  <c r="E42" i="29" s="1"/>
  <c r="C41" i="29"/>
  <c r="E41" i="29" s="1"/>
  <c r="C40" i="29"/>
  <c r="E40" i="29" s="1"/>
  <c r="C39" i="29"/>
  <c r="E39" i="29" s="1"/>
  <c r="C38" i="29"/>
  <c r="E38" i="29" s="1"/>
  <c r="C52" i="29"/>
  <c r="E52" i="29" s="1"/>
  <c r="C67" i="29"/>
  <c r="E67" i="29" s="1"/>
  <c r="C37" i="29"/>
  <c r="E37" i="29" s="1"/>
  <c r="C28" i="29"/>
  <c r="E28" i="29" s="1"/>
  <c r="C36" i="29"/>
  <c r="E36" i="29" s="1"/>
  <c r="C35" i="29"/>
  <c r="E35" i="29" s="1"/>
  <c r="C34" i="29"/>
  <c r="E34" i="29" s="1"/>
  <c r="C33" i="29"/>
  <c r="E33" i="29" s="1"/>
  <c r="C32" i="29"/>
  <c r="E32" i="29" s="1"/>
  <c r="C31" i="29"/>
  <c r="E31" i="29" s="1"/>
  <c r="C30" i="29"/>
  <c r="E30" i="29" s="1"/>
  <c r="C29" i="29"/>
  <c r="E29" i="29" s="1"/>
  <c r="C63" i="29"/>
  <c r="E63" i="29" s="1"/>
  <c r="C19" i="29"/>
  <c r="E19" i="29" s="1"/>
  <c r="C20" i="29"/>
  <c r="E20" i="29" s="1"/>
  <c r="C54" i="29"/>
  <c r="E54" i="29" s="1"/>
  <c r="C9" i="29"/>
  <c r="E9" i="29" s="1"/>
  <c r="C13" i="29"/>
  <c r="E13" i="29" s="1"/>
  <c r="C15" i="29"/>
  <c r="E15" i="29" s="1"/>
  <c r="C17" i="29"/>
  <c r="E17" i="29" s="1"/>
  <c r="C11" i="29"/>
  <c r="E11" i="29" s="1"/>
  <c r="C14" i="29"/>
  <c r="E14" i="29" s="1"/>
  <c r="C5" i="29"/>
  <c r="E5" i="29" s="1"/>
  <c r="C6" i="29"/>
  <c r="E6" i="29" s="1"/>
  <c r="C7" i="29"/>
  <c r="E7" i="29" s="1"/>
  <c r="C8" i="29"/>
  <c r="E8" i="29" s="1"/>
  <c r="C12" i="29"/>
  <c r="E12" i="29" s="1"/>
  <c r="C18" i="29"/>
  <c r="E18" i="29" s="1"/>
  <c r="C70" i="14"/>
  <c r="E70" i="14" s="1"/>
  <c r="C69" i="14"/>
  <c r="E69" i="14" s="1"/>
  <c r="C59" i="14"/>
  <c r="E59" i="14" s="1"/>
  <c r="C58" i="14"/>
  <c r="E58" i="14" s="1"/>
  <c r="C57" i="14"/>
  <c r="E57" i="14" s="1"/>
  <c r="C56" i="14"/>
  <c r="E56" i="14" s="1"/>
  <c r="C67" i="14"/>
  <c r="E67" i="14" s="1"/>
  <c r="C63" i="14"/>
  <c r="E63" i="14" s="1"/>
  <c r="C55" i="14"/>
  <c r="E55" i="14" s="1"/>
  <c r="C54" i="14"/>
  <c r="E54" i="14" s="1"/>
  <c r="C53" i="14"/>
  <c r="E53" i="14" s="1"/>
  <c r="C66" i="14"/>
  <c r="E66" i="14" s="1"/>
  <c r="C62" i="14"/>
  <c r="E62" i="14" s="1"/>
  <c r="C65" i="14"/>
  <c r="E65" i="14" s="1"/>
  <c r="C61" i="14"/>
  <c r="E61" i="14" s="1"/>
  <c r="C47" i="14"/>
  <c r="E47" i="14" s="1"/>
  <c r="C46" i="14"/>
  <c r="E46" i="14" s="1"/>
  <c r="C45" i="14"/>
  <c r="E45" i="14" s="1"/>
  <c r="C68" i="14"/>
  <c r="E68" i="14" s="1"/>
  <c r="C64" i="14"/>
  <c r="E64" i="14" s="1"/>
  <c r="C60" i="14"/>
  <c r="E60" i="14" s="1"/>
  <c r="C44" i="14"/>
  <c r="E44" i="14" s="1"/>
  <c r="C43" i="14"/>
  <c r="E43" i="14" s="1"/>
  <c r="C42" i="14"/>
  <c r="E42" i="14" s="1"/>
  <c r="C41" i="14"/>
  <c r="E41" i="14" s="1"/>
  <c r="C40" i="14"/>
  <c r="E40" i="14" s="1"/>
  <c r="C39" i="14"/>
  <c r="E39" i="14" s="1"/>
  <c r="C38" i="14"/>
  <c r="E38" i="14" s="1"/>
  <c r="C37" i="14"/>
  <c r="E37" i="14" s="1"/>
  <c r="C52" i="14"/>
  <c r="E52" i="14" s="1"/>
  <c r="C51" i="14"/>
  <c r="E51" i="14" s="1"/>
  <c r="C36" i="14"/>
  <c r="E36" i="14" s="1"/>
  <c r="C35" i="14"/>
  <c r="E35" i="14" s="1"/>
  <c r="C34" i="14"/>
  <c r="E34" i="14" s="1"/>
  <c r="C33" i="14"/>
  <c r="E33" i="14" s="1"/>
  <c r="C32" i="14"/>
  <c r="E32" i="14" s="1"/>
  <c r="C31" i="14"/>
  <c r="E31" i="14" s="1"/>
  <c r="C30" i="14"/>
  <c r="E30" i="14" s="1"/>
  <c r="C29" i="14"/>
  <c r="E29" i="14" s="1"/>
  <c r="C23" i="14"/>
  <c r="E23" i="14" s="1"/>
  <c r="C22" i="14"/>
  <c r="E22" i="14" s="1"/>
  <c r="C21" i="14"/>
  <c r="E21" i="14" s="1"/>
  <c r="C20" i="14"/>
  <c r="E20" i="14" s="1"/>
  <c r="C19" i="14"/>
  <c r="E19" i="14" s="1"/>
  <c r="C18" i="14"/>
  <c r="E18" i="14" s="1"/>
  <c r="C17" i="14"/>
  <c r="E17" i="14" s="1"/>
  <c r="C16" i="14"/>
  <c r="E16" i="14" s="1"/>
  <c r="C15" i="14"/>
  <c r="E15" i="14" s="1"/>
  <c r="C14" i="14"/>
  <c r="E14" i="14" s="1"/>
  <c r="C13" i="14"/>
  <c r="E13" i="14" s="1"/>
  <c r="C28" i="14"/>
  <c r="E28" i="14" s="1"/>
  <c r="C5" i="14"/>
  <c r="E5" i="14" s="1"/>
  <c r="C6" i="14"/>
  <c r="E6" i="14" s="1"/>
  <c r="C7" i="14"/>
  <c r="E7" i="14" s="1"/>
  <c r="C8" i="14"/>
  <c r="E8" i="14" s="1"/>
  <c r="C9" i="14"/>
  <c r="E9" i="14" s="1"/>
  <c r="C10" i="14"/>
  <c r="E10" i="14" s="1"/>
  <c r="C11" i="14"/>
  <c r="E11" i="14" s="1"/>
  <c r="C5" i="32"/>
  <c r="E5" i="32" s="1"/>
  <c r="C9" i="32"/>
  <c r="E9" i="32" s="1"/>
  <c r="C8" i="32"/>
  <c r="E8" i="32" s="1"/>
  <c r="C12" i="32"/>
  <c r="E12" i="32" s="1"/>
  <c r="C7" i="32"/>
  <c r="E7" i="32" s="1"/>
  <c r="C70" i="32"/>
  <c r="E70" i="32" s="1"/>
  <c r="C66" i="32"/>
  <c r="E66" i="32" s="1"/>
  <c r="C64" i="32"/>
  <c r="E64" i="32" s="1"/>
  <c r="C62" i="32"/>
  <c r="E62" i="32" s="1"/>
  <c r="C60" i="32"/>
  <c r="E60" i="32" s="1"/>
  <c r="C69" i="32"/>
  <c r="E69" i="32" s="1"/>
  <c r="C57" i="32"/>
  <c r="E57" i="32" s="1"/>
  <c r="C56" i="32"/>
  <c r="E56" i="32" s="1"/>
  <c r="C55" i="32"/>
  <c r="E55" i="32" s="1"/>
  <c r="C54" i="32"/>
  <c r="E54" i="32" s="1"/>
  <c r="C53" i="32"/>
  <c r="E53" i="32" s="1"/>
  <c r="C52" i="32"/>
  <c r="E52" i="32" s="1"/>
  <c r="C68" i="32"/>
  <c r="E68" i="32" s="1"/>
  <c r="C65" i="32"/>
  <c r="E65" i="32" s="1"/>
  <c r="C63" i="32"/>
  <c r="E63" i="32" s="1"/>
  <c r="C61" i="32"/>
  <c r="E61" i="32" s="1"/>
  <c r="C58" i="32"/>
  <c r="E58" i="32" s="1"/>
  <c r="C59" i="32"/>
  <c r="E59" i="32" s="1"/>
  <c r="C47" i="32"/>
  <c r="E47" i="32" s="1"/>
  <c r="C46" i="32"/>
  <c r="E46" i="32" s="1"/>
  <c r="C45" i="32"/>
  <c r="E45" i="32" s="1"/>
  <c r="C44" i="32"/>
  <c r="E44" i="32" s="1"/>
  <c r="C43" i="32"/>
  <c r="E43" i="32" s="1"/>
  <c r="C42" i="32"/>
  <c r="E42" i="32" s="1"/>
  <c r="C51" i="32"/>
  <c r="E51" i="32" s="1"/>
  <c r="C67" i="32"/>
  <c r="E67" i="32" s="1"/>
  <c r="C41" i="32"/>
  <c r="E41" i="32" s="1"/>
  <c r="C37" i="32"/>
  <c r="E37" i="32" s="1"/>
  <c r="C28" i="32"/>
  <c r="E28" i="32" s="1"/>
  <c r="C40" i="32"/>
  <c r="E40" i="32" s="1"/>
  <c r="C38" i="32"/>
  <c r="E38" i="32" s="1"/>
  <c r="C36" i="32"/>
  <c r="E36" i="32" s="1"/>
  <c r="C35" i="32"/>
  <c r="E35" i="32" s="1"/>
  <c r="C34" i="32"/>
  <c r="E34" i="32" s="1"/>
  <c r="C33" i="32"/>
  <c r="E33" i="32" s="1"/>
  <c r="C32" i="32"/>
  <c r="E32" i="32" s="1"/>
  <c r="C31" i="32"/>
  <c r="E31" i="32" s="1"/>
  <c r="C30" i="32"/>
  <c r="E30" i="32" s="1"/>
  <c r="C29" i="32"/>
  <c r="E29" i="32" s="1"/>
  <c r="C14" i="32"/>
  <c r="E14" i="32" s="1"/>
  <c r="C16" i="32"/>
  <c r="E16" i="32" s="1"/>
  <c r="C18" i="32"/>
  <c r="E18" i="32" s="1"/>
  <c r="C20" i="32"/>
  <c r="E20" i="32" s="1"/>
  <c r="C22" i="32"/>
  <c r="E22" i="32" s="1"/>
  <c r="C23" i="32"/>
  <c r="E23" i="32" s="1"/>
  <c r="C39" i="32"/>
  <c r="E39" i="32" s="1"/>
  <c r="C13" i="32"/>
  <c r="E13" i="32" s="1"/>
  <c r="C15" i="32"/>
  <c r="E15" i="32" s="1"/>
  <c r="C17" i="32"/>
  <c r="E17" i="32" s="1"/>
  <c r="C19" i="32"/>
  <c r="E19" i="32" s="1"/>
  <c r="C21" i="32"/>
  <c r="E21" i="32" s="1"/>
  <c r="I19" i="55" l="1"/>
  <c r="H19" i="55"/>
  <c r="I15" i="55"/>
  <c r="H15" i="55"/>
  <c r="I29" i="55"/>
  <c r="H29" i="55"/>
  <c r="I34" i="55"/>
  <c r="H34" i="55"/>
  <c r="I6" i="55"/>
  <c r="H6" i="55"/>
  <c r="I10" i="55"/>
  <c r="H10" i="55"/>
  <c r="I23" i="55"/>
  <c r="H23" i="55"/>
  <c r="I37" i="55"/>
  <c r="H37" i="55"/>
  <c r="I41" i="55"/>
  <c r="H41" i="55"/>
  <c r="I42" i="55"/>
  <c r="H42" i="55"/>
  <c r="I46" i="55"/>
  <c r="H46" i="55"/>
  <c r="I53" i="55"/>
  <c r="H53" i="55"/>
  <c r="I56" i="55"/>
  <c r="H56" i="55"/>
  <c r="I64" i="55"/>
  <c r="H64" i="55"/>
  <c r="I68" i="55"/>
  <c r="H68" i="55"/>
  <c r="H16" i="55"/>
  <c r="I16" i="55"/>
  <c r="I33" i="55"/>
  <c r="H33" i="55"/>
  <c r="I9" i="55"/>
  <c r="H9" i="55"/>
  <c r="H20" i="55"/>
  <c r="I20" i="55"/>
  <c r="H40" i="55"/>
  <c r="I40" i="55"/>
  <c r="I45" i="55"/>
  <c r="H45" i="55"/>
  <c r="H55" i="55"/>
  <c r="I55" i="55"/>
  <c r="H59" i="55"/>
  <c r="I59" i="55"/>
  <c r="H67" i="55"/>
  <c r="I67" i="55"/>
  <c r="I18" i="55"/>
  <c r="H18" i="55"/>
  <c r="I14" i="55"/>
  <c r="H14" i="55"/>
  <c r="I31" i="55"/>
  <c r="H31" i="55"/>
  <c r="I35" i="55"/>
  <c r="H35" i="55"/>
  <c r="H7" i="55"/>
  <c r="I7" i="55"/>
  <c r="H11" i="55"/>
  <c r="I11" i="55"/>
  <c r="I30" i="55"/>
  <c r="H30" i="55"/>
  <c r="I38" i="55"/>
  <c r="H38" i="55"/>
  <c r="H63" i="55"/>
  <c r="I63" i="55"/>
  <c r="I43" i="55"/>
  <c r="H43" i="55"/>
  <c r="I47" i="55"/>
  <c r="H47" i="55"/>
  <c r="I54" i="55"/>
  <c r="H54" i="55"/>
  <c r="I57" i="55"/>
  <c r="H57" i="55"/>
  <c r="I65" i="55"/>
  <c r="H65" i="55"/>
  <c r="I69" i="55"/>
  <c r="H69" i="55"/>
  <c r="I22" i="55"/>
  <c r="H22" i="55"/>
  <c r="I5" i="55"/>
  <c r="H5" i="55"/>
  <c r="H28" i="55"/>
  <c r="I28" i="55"/>
  <c r="I61" i="55"/>
  <c r="H61" i="55"/>
  <c r="I52" i="55"/>
  <c r="H52" i="55"/>
  <c r="I17" i="55"/>
  <c r="H17" i="55"/>
  <c r="I13" i="55"/>
  <c r="H13" i="55"/>
  <c r="I21" i="55"/>
  <c r="H21" i="55"/>
  <c r="H36" i="55"/>
  <c r="I36" i="55"/>
  <c r="H8" i="55"/>
  <c r="I8" i="55"/>
  <c r="H12" i="55"/>
  <c r="I12" i="55"/>
  <c r="H32" i="55"/>
  <c r="I32" i="55"/>
  <c r="I39" i="55"/>
  <c r="H39" i="55"/>
  <c r="H51" i="55"/>
  <c r="I51" i="55"/>
  <c r="H44" i="55"/>
  <c r="I44" i="55"/>
  <c r="I60" i="55"/>
  <c r="H60" i="55"/>
  <c r="I62" i="55"/>
  <c r="H62" i="55"/>
  <c r="I58" i="55"/>
  <c r="H58" i="55"/>
  <c r="I66" i="55"/>
  <c r="H66" i="55"/>
  <c r="I70" i="55"/>
  <c r="H70" i="55"/>
  <c r="H13" i="54"/>
  <c r="I13" i="54"/>
  <c r="H30" i="54"/>
  <c r="I30" i="54"/>
  <c r="H10" i="54"/>
  <c r="I10" i="54"/>
  <c r="H32" i="54"/>
  <c r="I32" i="54"/>
  <c r="H17" i="54"/>
  <c r="I17" i="54"/>
  <c r="H21" i="54"/>
  <c r="I21" i="54"/>
  <c r="H33" i="54"/>
  <c r="I33" i="54"/>
  <c r="H46" i="54"/>
  <c r="I46" i="54"/>
  <c r="H40" i="54"/>
  <c r="I40" i="54"/>
  <c r="H44" i="54"/>
  <c r="I44" i="54"/>
  <c r="H63" i="54"/>
  <c r="I63" i="54"/>
  <c r="H52" i="54"/>
  <c r="I52" i="54"/>
  <c r="H61" i="54"/>
  <c r="I61" i="54"/>
  <c r="H56" i="54"/>
  <c r="I56" i="54"/>
  <c r="H68" i="54"/>
  <c r="I68" i="54"/>
  <c r="H5" i="54"/>
  <c r="I5" i="54"/>
  <c r="I23" i="54"/>
  <c r="H23" i="54"/>
  <c r="H20" i="54"/>
  <c r="I20" i="54"/>
  <c r="I39" i="54"/>
  <c r="H39" i="54"/>
  <c r="H51" i="54"/>
  <c r="I51" i="54"/>
  <c r="H55" i="54"/>
  <c r="I55" i="54"/>
  <c r="H59" i="54"/>
  <c r="I59" i="54"/>
  <c r="I7" i="54"/>
  <c r="H7" i="54"/>
  <c r="H29" i="54"/>
  <c r="I29" i="54"/>
  <c r="I11" i="54"/>
  <c r="H11" i="54"/>
  <c r="H14" i="54"/>
  <c r="I14" i="54"/>
  <c r="I18" i="54"/>
  <c r="H18" i="54"/>
  <c r="H22" i="54"/>
  <c r="I22" i="54"/>
  <c r="H34" i="54"/>
  <c r="I34" i="54"/>
  <c r="H37" i="54"/>
  <c r="I37" i="54"/>
  <c r="H41" i="54"/>
  <c r="I41" i="54"/>
  <c r="H45" i="54"/>
  <c r="I45" i="54"/>
  <c r="H67" i="54"/>
  <c r="I67" i="54"/>
  <c r="I53" i="54"/>
  <c r="H53" i="54"/>
  <c r="H65" i="54"/>
  <c r="I65" i="54"/>
  <c r="I57" i="54"/>
  <c r="H57" i="54"/>
  <c r="H69" i="54"/>
  <c r="I69" i="54"/>
  <c r="H9" i="54"/>
  <c r="I9" i="54"/>
  <c r="I16" i="54"/>
  <c r="H16" i="54"/>
  <c r="I31" i="54"/>
  <c r="H31" i="54"/>
  <c r="H36" i="54"/>
  <c r="I36" i="54"/>
  <c r="I43" i="54"/>
  <c r="H43" i="54"/>
  <c r="H64" i="54"/>
  <c r="I64" i="54"/>
  <c r="I66" i="54"/>
  <c r="H66" i="54"/>
  <c r="H6" i="54"/>
  <c r="I6" i="54"/>
  <c r="I8" i="54"/>
  <c r="H8" i="54"/>
  <c r="H12" i="54"/>
  <c r="I12" i="54"/>
  <c r="I15" i="54"/>
  <c r="H15" i="54"/>
  <c r="I19" i="54"/>
  <c r="H19" i="54"/>
  <c r="H28" i="54"/>
  <c r="I28" i="54"/>
  <c r="I35" i="54"/>
  <c r="H35" i="54"/>
  <c r="I38" i="54"/>
  <c r="H38" i="54"/>
  <c r="I42" i="54"/>
  <c r="H42" i="54"/>
  <c r="I47" i="54"/>
  <c r="H47" i="54"/>
  <c r="H60" i="54"/>
  <c r="I60" i="54"/>
  <c r="I54" i="54"/>
  <c r="H54" i="54"/>
  <c r="I62" i="54"/>
  <c r="H62" i="54"/>
  <c r="I58" i="54"/>
  <c r="H58" i="54"/>
  <c r="I70" i="54"/>
  <c r="H70" i="54"/>
  <c r="I34" i="53"/>
  <c r="H34" i="53"/>
  <c r="H20" i="53"/>
  <c r="I20" i="53"/>
  <c r="I22" i="53"/>
  <c r="H22" i="53"/>
  <c r="I33" i="53"/>
  <c r="H33" i="53"/>
  <c r="I53" i="53"/>
  <c r="H53" i="53"/>
  <c r="H63" i="53"/>
  <c r="I63" i="53"/>
  <c r="I30" i="53"/>
  <c r="H30" i="53"/>
  <c r="H16" i="53"/>
  <c r="I16" i="53"/>
  <c r="H44" i="53"/>
  <c r="I44" i="53"/>
  <c r="I15" i="53"/>
  <c r="H15" i="53"/>
  <c r="H32" i="53"/>
  <c r="I32" i="53"/>
  <c r="I21" i="53"/>
  <c r="H21" i="53"/>
  <c r="I39" i="53"/>
  <c r="H39" i="53"/>
  <c r="H59" i="53"/>
  <c r="I59" i="53"/>
  <c r="I54" i="53"/>
  <c r="H54" i="53"/>
  <c r="I60" i="53"/>
  <c r="H60" i="53"/>
  <c r="I64" i="53"/>
  <c r="H64" i="53"/>
  <c r="I68" i="53"/>
  <c r="H68" i="53"/>
  <c r="I19" i="53"/>
  <c r="H19" i="53"/>
  <c r="I17" i="53"/>
  <c r="H17" i="53"/>
  <c r="I4" i="53"/>
  <c r="H4" i="53"/>
  <c r="I10" i="53"/>
  <c r="H10" i="53"/>
  <c r="I37" i="53"/>
  <c r="H37" i="53"/>
  <c r="I9" i="53"/>
  <c r="H9" i="53"/>
  <c r="H36" i="53"/>
  <c r="I36" i="53"/>
  <c r="H28" i="53"/>
  <c r="I28" i="53"/>
  <c r="I43" i="53"/>
  <c r="H43" i="53"/>
  <c r="I58" i="53"/>
  <c r="H58" i="53"/>
  <c r="H55" i="53"/>
  <c r="I55" i="53"/>
  <c r="I61" i="53"/>
  <c r="H61" i="53"/>
  <c r="I65" i="53"/>
  <c r="H65" i="53"/>
  <c r="I69" i="53"/>
  <c r="H69" i="53"/>
  <c r="I13" i="53"/>
  <c r="H13" i="53"/>
  <c r="H8" i="53"/>
  <c r="I8" i="53"/>
  <c r="H40" i="53"/>
  <c r="I40" i="53"/>
  <c r="I45" i="53"/>
  <c r="H45" i="53"/>
  <c r="I42" i="53"/>
  <c r="H42" i="53"/>
  <c r="H51" i="53"/>
  <c r="I51" i="53"/>
  <c r="I57" i="53"/>
  <c r="H57" i="53"/>
  <c r="H67" i="53"/>
  <c r="I67" i="53"/>
  <c r="I46" i="53"/>
  <c r="H46" i="53"/>
  <c r="H7" i="53"/>
  <c r="I7" i="53"/>
  <c r="I35" i="53"/>
  <c r="H35" i="53"/>
  <c r="I6" i="53"/>
  <c r="H6" i="53"/>
  <c r="I23" i="53"/>
  <c r="H23" i="53"/>
  <c r="I5" i="53"/>
  <c r="H5" i="53"/>
  <c r="I38" i="53"/>
  <c r="H38" i="53"/>
  <c r="I29" i="53"/>
  <c r="H29" i="53"/>
  <c r="I47" i="53"/>
  <c r="H47" i="53"/>
  <c r="I52" i="53"/>
  <c r="H52" i="53"/>
  <c r="I56" i="53"/>
  <c r="H56" i="53"/>
  <c r="I62" i="53"/>
  <c r="H62" i="53"/>
  <c r="I66" i="53"/>
  <c r="H66" i="53"/>
  <c r="I70" i="53"/>
  <c r="H70" i="53"/>
  <c r="H12" i="53"/>
  <c r="I12" i="53"/>
  <c r="I31" i="53"/>
  <c r="H31" i="53"/>
  <c r="I18" i="53"/>
  <c r="H18" i="53"/>
  <c r="I18" i="52"/>
  <c r="H18" i="52"/>
  <c r="I31" i="52"/>
  <c r="H31" i="52"/>
  <c r="I37" i="52"/>
  <c r="H37" i="52"/>
  <c r="I45" i="52"/>
  <c r="H45" i="52"/>
  <c r="I64" i="52"/>
  <c r="H64" i="52"/>
  <c r="I58" i="52"/>
  <c r="H58" i="52"/>
  <c r="H8" i="52"/>
  <c r="I8" i="52"/>
  <c r="H16" i="52"/>
  <c r="I16" i="52"/>
  <c r="I34" i="52"/>
  <c r="H34" i="52"/>
  <c r="I38" i="52"/>
  <c r="H38" i="52"/>
  <c r="I46" i="52"/>
  <c r="H46" i="52"/>
  <c r="I66" i="52"/>
  <c r="H66" i="52"/>
  <c r="H55" i="52"/>
  <c r="I55" i="52"/>
  <c r="H11" i="52"/>
  <c r="I11" i="52"/>
  <c r="I23" i="52"/>
  <c r="H23" i="52"/>
  <c r="I17" i="52"/>
  <c r="H17" i="52"/>
  <c r="I13" i="52"/>
  <c r="H13" i="52"/>
  <c r="I29" i="52"/>
  <c r="H29" i="52"/>
  <c r="I35" i="52"/>
  <c r="H35" i="52"/>
  <c r="I39" i="52"/>
  <c r="H39" i="52"/>
  <c r="I43" i="52"/>
  <c r="H43" i="52"/>
  <c r="I47" i="52"/>
  <c r="H47" i="52"/>
  <c r="I53" i="52"/>
  <c r="H53" i="52"/>
  <c r="H63" i="52"/>
  <c r="I63" i="52"/>
  <c r="I61" i="52"/>
  <c r="H61" i="52"/>
  <c r="I56" i="52"/>
  <c r="H56" i="52"/>
  <c r="I70" i="52"/>
  <c r="H70" i="52"/>
  <c r="I10" i="52"/>
  <c r="H10" i="52"/>
  <c r="I6" i="52"/>
  <c r="H6" i="52"/>
  <c r="H4" i="52"/>
  <c r="I4" i="52"/>
  <c r="H20" i="52"/>
  <c r="I20" i="52"/>
  <c r="H32" i="52"/>
  <c r="I32" i="52"/>
  <c r="I41" i="52"/>
  <c r="H41" i="52"/>
  <c r="I54" i="52"/>
  <c r="H54" i="52"/>
  <c r="I62" i="52"/>
  <c r="H62" i="52"/>
  <c r="I69" i="52"/>
  <c r="H69" i="52"/>
  <c r="H12" i="52"/>
  <c r="I12" i="52"/>
  <c r="I21" i="52"/>
  <c r="H21" i="52"/>
  <c r="I30" i="52"/>
  <c r="H30" i="52"/>
  <c r="I42" i="52"/>
  <c r="H42" i="52"/>
  <c r="H51" i="52"/>
  <c r="I51" i="52"/>
  <c r="I68" i="52"/>
  <c r="H68" i="52"/>
  <c r="H59" i="52"/>
  <c r="I59" i="52"/>
  <c r="I7" i="52"/>
  <c r="H7" i="52"/>
  <c r="I22" i="52"/>
  <c r="H22" i="52"/>
  <c r="I14" i="52"/>
  <c r="H14" i="52"/>
  <c r="H28" i="52"/>
  <c r="I28" i="52"/>
  <c r="I33" i="52"/>
  <c r="H33" i="52"/>
  <c r="H36" i="52"/>
  <c r="I36" i="52"/>
  <c r="H40" i="52"/>
  <c r="I40" i="52"/>
  <c r="H44" i="52"/>
  <c r="I44" i="52"/>
  <c r="I52" i="52"/>
  <c r="H52" i="52"/>
  <c r="I60" i="52"/>
  <c r="H60" i="52"/>
  <c r="H67" i="52"/>
  <c r="I67" i="52"/>
  <c r="I65" i="52"/>
  <c r="H65" i="52"/>
  <c r="I57" i="52"/>
  <c r="H57" i="52"/>
  <c r="I15" i="52"/>
  <c r="H15" i="52"/>
  <c r="I9" i="52"/>
  <c r="H9" i="52"/>
  <c r="I5" i="52"/>
  <c r="H5" i="52"/>
  <c r="H19" i="52"/>
  <c r="I19" i="52"/>
  <c r="I30" i="51"/>
  <c r="H30" i="51"/>
  <c r="H7" i="51"/>
  <c r="I7" i="51"/>
  <c r="I11" i="51"/>
  <c r="H11" i="51"/>
  <c r="H14" i="51"/>
  <c r="I14" i="51"/>
  <c r="H18" i="51"/>
  <c r="I18" i="51"/>
  <c r="H22" i="51"/>
  <c r="I22" i="51"/>
  <c r="I39" i="51"/>
  <c r="H39" i="51"/>
  <c r="I43" i="51"/>
  <c r="H43" i="51"/>
  <c r="I47" i="51"/>
  <c r="H47" i="51"/>
  <c r="I35" i="51"/>
  <c r="H35" i="51"/>
  <c r="I52" i="51"/>
  <c r="H52" i="51"/>
  <c r="I66" i="51"/>
  <c r="H66" i="51"/>
  <c r="I60" i="51"/>
  <c r="H60" i="51"/>
  <c r="I56" i="51"/>
  <c r="H56" i="51"/>
  <c r="I69" i="51"/>
  <c r="H69" i="51"/>
  <c r="I29" i="51"/>
  <c r="H29" i="51"/>
  <c r="H6" i="51"/>
  <c r="I6" i="51"/>
  <c r="H10" i="51"/>
  <c r="I10" i="51"/>
  <c r="I13" i="51"/>
  <c r="H13" i="51"/>
  <c r="I17" i="51"/>
  <c r="H17" i="51"/>
  <c r="I21" i="51"/>
  <c r="H21" i="51"/>
  <c r="I38" i="51"/>
  <c r="H38" i="51"/>
  <c r="H42" i="51"/>
  <c r="I42" i="51"/>
  <c r="H46" i="51"/>
  <c r="I46" i="51"/>
  <c r="I34" i="51"/>
  <c r="H34" i="51"/>
  <c r="H67" i="51"/>
  <c r="I67" i="51"/>
  <c r="I62" i="51"/>
  <c r="H62" i="51"/>
  <c r="H65" i="51"/>
  <c r="I65" i="51"/>
  <c r="H55" i="51"/>
  <c r="I55" i="51"/>
  <c r="H59" i="51"/>
  <c r="I59" i="51"/>
  <c r="I31" i="51"/>
  <c r="H31" i="51"/>
  <c r="H8" i="51"/>
  <c r="I8" i="51"/>
  <c r="H12" i="51"/>
  <c r="I12" i="51"/>
  <c r="H15" i="51"/>
  <c r="I15" i="51"/>
  <c r="I19" i="51"/>
  <c r="H19" i="51"/>
  <c r="I23" i="51"/>
  <c r="H23" i="51"/>
  <c r="H40" i="51"/>
  <c r="I40" i="51"/>
  <c r="H44" i="51"/>
  <c r="I44" i="51"/>
  <c r="H32" i="51"/>
  <c r="I32" i="51"/>
  <c r="H36" i="51"/>
  <c r="I36" i="51"/>
  <c r="I53" i="51"/>
  <c r="H53" i="51"/>
  <c r="H51" i="51"/>
  <c r="I51" i="51"/>
  <c r="I64" i="51"/>
  <c r="H64" i="51"/>
  <c r="I57" i="51"/>
  <c r="H57" i="51"/>
  <c r="I70" i="51"/>
  <c r="H70" i="51"/>
  <c r="I5" i="51"/>
  <c r="H5" i="51"/>
  <c r="I9" i="51"/>
  <c r="H9" i="51"/>
  <c r="H28" i="51"/>
  <c r="I28" i="51"/>
  <c r="H16" i="51"/>
  <c r="I16" i="51"/>
  <c r="H20" i="51"/>
  <c r="I20" i="51"/>
  <c r="I37" i="51"/>
  <c r="H37" i="51"/>
  <c r="I41" i="51"/>
  <c r="H41" i="51"/>
  <c r="I45" i="51"/>
  <c r="H45" i="51"/>
  <c r="I33" i="51"/>
  <c r="H33" i="51"/>
  <c r="H63" i="51"/>
  <c r="I63" i="51"/>
  <c r="I54" i="51"/>
  <c r="H54" i="51"/>
  <c r="I61" i="51"/>
  <c r="H61" i="51"/>
  <c r="I68" i="51"/>
  <c r="H68" i="51"/>
  <c r="I58" i="51"/>
  <c r="H58" i="51"/>
  <c r="I38" i="50"/>
  <c r="H38" i="50"/>
  <c r="H44" i="50"/>
  <c r="I44" i="50"/>
  <c r="I34" i="50"/>
  <c r="H34" i="50"/>
  <c r="I21" i="50"/>
  <c r="H21" i="50"/>
  <c r="I6" i="50"/>
  <c r="H6" i="50"/>
  <c r="I29" i="50"/>
  <c r="H29" i="50"/>
  <c r="H40" i="50"/>
  <c r="I40" i="50"/>
  <c r="I66" i="50"/>
  <c r="H66" i="50"/>
  <c r="I46" i="50"/>
  <c r="H46" i="50"/>
  <c r="H59" i="50"/>
  <c r="I59" i="50"/>
  <c r="I68" i="50"/>
  <c r="H68" i="50"/>
  <c r="H35" i="50"/>
  <c r="I35" i="50"/>
  <c r="I58" i="50"/>
  <c r="H58" i="50"/>
  <c r="H12" i="50"/>
  <c r="I12" i="50"/>
  <c r="H15" i="50"/>
  <c r="I15" i="50"/>
  <c r="I17" i="50"/>
  <c r="H17" i="50"/>
  <c r="H19" i="50"/>
  <c r="I19" i="50"/>
  <c r="I18" i="50"/>
  <c r="H18" i="50"/>
  <c r="I47" i="50"/>
  <c r="H47" i="50"/>
  <c r="I65" i="50"/>
  <c r="H65" i="50"/>
  <c r="I70" i="50"/>
  <c r="H70" i="50"/>
  <c r="H31" i="50"/>
  <c r="I31" i="50"/>
  <c r="I62" i="50"/>
  <c r="H62" i="50"/>
  <c r="I60" i="50"/>
  <c r="H60" i="50"/>
  <c r="H20" i="50"/>
  <c r="I20" i="50"/>
  <c r="I45" i="50"/>
  <c r="H45" i="50"/>
  <c r="I39" i="50"/>
  <c r="H39" i="50"/>
  <c r="I52" i="50"/>
  <c r="H52" i="50"/>
  <c r="I61" i="50"/>
  <c r="H61" i="50"/>
  <c r="H32" i="50"/>
  <c r="I32" i="50"/>
  <c r="H36" i="50"/>
  <c r="I36" i="50"/>
  <c r="H63" i="50"/>
  <c r="I63" i="50"/>
  <c r="H8" i="50"/>
  <c r="I8" i="50"/>
  <c r="I37" i="50"/>
  <c r="H37" i="50"/>
  <c r="I9" i="50"/>
  <c r="H9" i="50"/>
  <c r="H7" i="50"/>
  <c r="I7" i="50"/>
  <c r="I14" i="50"/>
  <c r="H14" i="50"/>
  <c r="I30" i="50"/>
  <c r="H30" i="50"/>
  <c r="H4" i="50"/>
  <c r="I4" i="50"/>
  <c r="I13" i="50"/>
  <c r="H13" i="50"/>
  <c r="I57" i="50"/>
  <c r="H57" i="50"/>
  <c r="I56" i="50"/>
  <c r="H56" i="50"/>
  <c r="H23" i="50"/>
  <c r="I23" i="50"/>
  <c r="I22" i="50"/>
  <c r="H22" i="50"/>
  <c r="I41" i="50"/>
  <c r="H41" i="50"/>
  <c r="I16" i="50"/>
  <c r="H16" i="50"/>
  <c r="I54" i="50"/>
  <c r="H54" i="50"/>
  <c r="I43" i="50"/>
  <c r="H43" i="50"/>
  <c r="H55" i="50"/>
  <c r="I55" i="50"/>
  <c r="I64" i="50"/>
  <c r="H64" i="50"/>
  <c r="I33" i="50"/>
  <c r="H33" i="50"/>
  <c r="H51" i="50"/>
  <c r="I51" i="50"/>
  <c r="H67" i="50"/>
  <c r="I67" i="50"/>
  <c r="I53" i="50"/>
  <c r="H53" i="50"/>
  <c r="H28" i="50"/>
  <c r="I28" i="50"/>
  <c r="I5" i="50"/>
  <c r="H5" i="50"/>
  <c r="I42" i="50"/>
  <c r="H42" i="50"/>
  <c r="I10" i="50"/>
  <c r="H10" i="50"/>
  <c r="H11" i="50"/>
  <c r="I11" i="50"/>
  <c r="I69" i="50"/>
  <c r="H69" i="50"/>
  <c r="I21" i="49"/>
  <c r="H21" i="49"/>
  <c r="I14" i="49"/>
  <c r="H14" i="49"/>
  <c r="H31" i="49"/>
  <c r="I31" i="49"/>
  <c r="I35" i="49"/>
  <c r="H35" i="49"/>
  <c r="I39" i="49"/>
  <c r="H39" i="49"/>
  <c r="I43" i="49"/>
  <c r="H43" i="49"/>
  <c r="I46" i="49"/>
  <c r="H46" i="49"/>
  <c r="I62" i="49"/>
  <c r="H62" i="49"/>
  <c r="H55" i="49"/>
  <c r="I55" i="49"/>
  <c r="H59" i="49"/>
  <c r="I59" i="49"/>
  <c r="I66" i="49"/>
  <c r="H66" i="49"/>
  <c r="I70" i="49"/>
  <c r="H70" i="49"/>
  <c r="H8" i="49"/>
  <c r="I8" i="49"/>
  <c r="I22" i="49"/>
  <c r="H22" i="49"/>
  <c r="H19" i="49"/>
  <c r="I19" i="49"/>
  <c r="I13" i="49"/>
  <c r="H13" i="49"/>
  <c r="H32" i="49"/>
  <c r="I32" i="49"/>
  <c r="H36" i="49"/>
  <c r="I36" i="49"/>
  <c r="H40" i="49"/>
  <c r="I40" i="49"/>
  <c r="H44" i="49"/>
  <c r="I44" i="49"/>
  <c r="I52" i="49"/>
  <c r="H52" i="49"/>
  <c r="H51" i="49"/>
  <c r="I51" i="49"/>
  <c r="I56" i="49"/>
  <c r="H56" i="49"/>
  <c r="H63" i="49"/>
  <c r="I63" i="49"/>
  <c r="H67" i="49"/>
  <c r="I67" i="49"/>
  <c r="H11" i="49"/>
  <c r="I11" i="49"/>
  <c r="H7" i="49"/>
  <c r="I7" i="49"/>
  <c r="H20" i="49"/>
  <c r="I20" i="49"/>
  <c r="H28" i="49"/>
  <c r="I28" i="49"/>
  <c r="I17" i="49"/>
  <c r="H17" i="49"/>
  <c r="I29" i="49"/>
  <c r="H29" i="49"/>
  <c r="I33" i="49"/>
  <c r="H33" i="49"/>
  <c r="I37" i="49"/>
  <c r="H37" i="49"/>
  <c r="I41" i="49"/>
  <c r="H41" i="49"/>
  <c r="I45" i="49"/>
  <c r="H45" i="49"/>
  <c r="I53" i="49"/>
  <c r="H53" i="49"/>
  <c r="I61" i="49"/>
  <c r="H61" i="49"/>
  <c r="I57" i="49"/>
  <c r="H57" i="49"/>
  <c r="I64" i="49"/>
  <c r="H64" i="49"/>
  <c r="I68" i="49"/>
  <c r="H68" i="49"/>
  <c r="I10" i="49"/>
  <c r="H10" i="49"/>
  <c r="I6" i="49"/>
  <c r="H6" i="49"/>
  <c r="I18" i="49"/>
  <c r="H18" i="49"/>
  <c r="H4" i="49"/>
  <c r="I4" i="49"/>
  <c r="H23" i="49"/>
  <c r="I23" i="49"/>
  <c r="H15" i="49"/>
  <c r="I15" i="49"/>
  <c r="I30" i="49"/>
  <c r="H30" i="49"/>
  <c r="I34" i="49"/>
  <c r="H34" i="49"/>
  <c r="I38" i="49"/>
  <c r="H38" i="49"/>
  <c r="I42" i="49"/>
  <c r="H42" i="49"/>
  <c r="I47" i="49"/>
  <c r="H47" i="49"/>
  <c r="I54" i="49"/>
  <c r="H54" i="49"/>
  <c r="I60" i="49"/>
  <c r="H60" i="49"/>
  <c r="I58" i="49"/>
  <c r="H58" i="49"/>
  <c r="I65" i="49"/>
  <c r="H65" i="49"/>
  <c r="I69" i="49"/>
  <c r="H69" i="49"/>
  <c r="I9" i="49"/>
  <c r="H9" i="49"/>
  <c r="I5" i="49"/>
  <c r="H5" i="49"/>
  <c r="H16" i="49"/>
  <c r="I16" i="49"/>
  <c r="H12" i="49"/>
  <c r="I12" i="49"/>
  <c r="I30" i="30"/>
  <c r="H30" i="30"/>
  <c r="I42" i="30"/>
  <c r="H42" i="30"/>
  <c r="I56" i="30"/>
  <c r="H56" i="30"/>
  <c r="H12" i="30"/>
  <c r="I12" i="30"/>
  <c r="H20" i="30"/>
  <c r="I20" i="30"/>
  <c r="H16" i="30"/>
  <c r="I16" i="30"/>
  <c r="H51" i="30"/>
  <c r="I51" i="30"/>
  <c r="I31" i="30"/>
  <c r="H31" i="30"/>
  <c r="H35" i="30"/>
  <c r="I35" i="30"/>
  <c r="I39" i="30"/>
  <c r="H39" i="30"/>
  <c r="I43" i="30"/>
  <c r="H43" i="30"/>
  <c r="I53" i="30"/>
  <c r="H53" i="30"/>
  <c r="I57" i="30"/>
  <c r="H57" i="30"/>
  <c r="I60" i="30"/>
  <c r="H60" i="30"/>
  <c r="I64" i="30"/>
  <c r="H64" i="30"/>
  <c r="I68" i="30"/>
  <c r="H68" i="30"/>
  <c r="H11" i="30"/>
  <c r="I11" i="30"/>
  <c r="I7" i="30"/>
  <c r="H7" i="30"/>
  <c r="I21" i="30"/>
  <c r="H21" i="30"/>
  <c r="I13" i="30"/>
  <c r="H13" i="30"/>
  <c r="I38" i="30"/>
  <c r="H38" i="30"/>
  <c r="H59" i="30"/>
  <c r="I59" i="30"/>
  <c r="H8" i="30"/>
  <c r="I8" i="30"/>
  <c r="H23" i="30"/>
  <c r="I23" i="30"/>
  <c r="H19" i="30"/>
  <c r="I19" i="30"/>
  <c r="H15" i="30"/>
  <c r="I15" i="30"/>
  <c r="I58" i="30"/>
  <c r="H58" i="30"/>
  <c r="H32" i="30"/>
  <c r="I32" i="30"/>
  <c r="H36" i="30"/>
  <c r="I36" i="30"/>
  <c r="H40" i="30"/>
  <c r="I40" i="30"/>
  <c r="H44" i="30"/>
  <c r="I44" i="30"/>
  <c r="I54" i="30"/>
  <c r="H54" i="30"/>
  <c r="I46" i="30"/>
  <c r="H46" i="30"/>
  <c r="I61" i="30"/>
  <c r="H61" i="30"/>
  <c r="I65" i="30"/>
  <c r="H65" i="30"/>
  <c r="I69" i="30"/>
  <c r="H69" i="30"/>
  <c r="I10" i="30"/>
  <c r="H10" i="30"/>
  <c r="I6" i="30"/>
  <c r="H6" i="30"/>
  <c r="H4" i="30"/>
  <c r="I4" i="30"/>
  <c r="I17" i="30"/>
  <c r="H17" i="30"/>
  <c r="I34" i="30"/>
  <c r="H34" i="30"/>
  <c r="I52" i="30"/>
  <c r="H52" i="30"/>
  <c r="H63" i="30"/>
  <c r="I63" i="30"/>
  <c r="H67" i="30"/>
  <c r="I67" i="30"/>
  <c r="I22" i="30"/>
  <c r="H22" i="30"/>
  <c r="I18" i="30"/>
  <c r="H18" i="30"/>
  <c r="I14" i="30"/>
  <c r="H14" i="30"/>
  <c r="I29" i="30"/>
  <c r="H29" i="30"/>
  <c r="I33" i="30"/>
  <c r="H33" i="30"/>
  <c r="I37" i="30"/>
  <c r="H37" i="30"/>
  <c r="I41" i="30"/>
  <c r="H41" i="30"/>
  <c r="I45" i="30"/>
  <c r="H45" i="30"/>
  <c r="H55" i="30"/>
  <c r="I55" i="30"/>
  <c r="I47" i="30"/>
  <c r="H47" i="30"/>
  <c r="I62" i="30"/>
  <c r="H62" i="30"/>
  <c r="I66" i="30"/>
  <c r="H66" i="30"/>
  <c r="I70" i="30"/>
  <c r="H70" i="30"/>
  <c r="I9" i="30"/>
  <c r="H9" i="30"/>
  <c r="I5" i="30"/>
  <c r="H5" i="30"/>
  <c r="H28" i="30"/>
  <c r="I28" i="30"/>
  <c r="H18" i="48"/>
  <c r="I18" i="48"/>
  <c r="I11" i="48"/>
  <c r="H11" i="48"/>
  <c r="I7" i="48"/>
  <c r="H7" i="48"/>
  <c r="H17" i="48"/>
  <c r="I17" i="48"/>
  <c r="I13" i="48"/>
  <c r="H13" i="48"/>
  <c r="H22" i="48"/>
  <c r="I22" i="48"/>
  <c r="H29" i="48"/>
  <c r="I29" i="48"/>
  <c r="H37" i="48"/>
  <c r="I37" i="48"/>
  <c r="I35" i="48"/>
  <c r="H35" i="48"/>
  <c r="H41" i="48"/>
  <c r="I41" i="48"/>
  <c r="H45" i="48"/>
  <c r="I45" i="48"/>
  <c r="H64" i="48"/>
  <c r="I64" i="48"/>
  <c r="H52" i="48"/>
  <c r="I52" i="48"/>
  <c r="I66" i="48"/>
  <c r="H66" i="48"/>
  <c r="I70" i="48"/>
  <c r="H70" i="48"/>
  <c r="I58" i="48"/>
  <c r="H58" i="48"/>
  <c r="H12" i="48"/>
  <c r="I12" i="48"/>
  <c r="I8" i="48"/>
  <c r="H8" i="48"/>
  <c r="H14" i="48"/>
  <c r="I14" i="48"/>
  <c r="I21" i="48"/>
  <c r="H21" i="48"/>
  <c r="H32" i="48"/>
  <c r="I32" i="48"/>
  <c r="I28" i="48"/>
  <c r="H28" i="48"/>
  <c r="H34" i="48"/>
  <c r="I34" i="48"/>
  <c r="I40" i="48"/>
  <c r="H40" i="48"/>
  <c r="H44" i="48"/>
  <c r="I44" i="48"/>
  <c r="H60" i="48"/>
  <c r="I60" i="48"/>
  <c r="H67" i="48"/>
  <c r="I67" i="48"/>
  <c r="I62" i="48"/>
  <c r="H62" i="48"/>
  <c r="I69" i="48"/>
  <c r="H69" i="48"/>
  <c r="I57" i="48"/>
  <c r="H57" i="48"/>
  <c r="H10" i="48"/>
  <c r="I10" i="48"/>
  <c r="H6" i="48"/>
  <c r="I6" i="48"/>
  <c r="I16" i="48"/>
  <c r="H16" i="48"/>
  <c r="I19" i="48"/>
  <c r="H19" i="48"/>
  <c r="I23" i="48"/>
  <c r="H23" i="48"/>
  <c r="H30" i="48"/>
  <c r="I30" i="48"/>
  <c r="H51" i="48"/>
  <c r="I51" i="48"/>
  <c r="I36" i="48"/>
  <c r="H36" i="48"/>
  <c r="H42" i="48"/>
  <c r="I42" i="48"/>
  <c r="H46" i="48"/>
  <c r="I46" i="48"/>
  <c r="H68" i="48"/>
  <c r="I68" i="48"/>
  <c r="H53" i="48"/>
  <c r="I53" i="48"/>
  <c r="I61" i="48"/>
  <c r="H61" i="48"/>
  <c r="I55" i="48"/>
  <c r="H55" i="48"/>
  <c r="H59" i="48"/>
  <c r="I59" i="48"/>
  <c r="I9" i="48"/>
  <c r="H9" i="48"/>
  <c r="I5" i="48"/>
  <c r="H5" i="48"/>
  <c r="I15" i="48"/>
  <c r="H15" i="48"/>
  <c r="I20" i="48"/>
  <c r="H20" i="48"/>
  <c r="H38" i="48"/>
  <c r="I38" i="48"/>
  <c r="I31" i="48"/>
  <c r="H31" i="48"/>
  <c r="H33" i="48"/>
  <c r="I33" i="48"/>
  <c r="I39" i="48"/>
  <c r="H39" i="48"/>
  <c r="I43" i="48"/>
  <c r="H43" i="48"/>
  <c r="I47" i="48"/>
  <c r="H47" i="48"/>
  <c r="H63" i="48"/>
  <c r="I63" i="48"/>
  <c r="I54" i="48"/>
  <c r="H54" i="48"/>
  <c r="I65" i="48"/>
  <c r="H65" i="48"/>
  <c r="H56" i="48"/>
  <c r="I56" i="48"/>
  <c r="H28" i="47"/>
  <c r="I28" i="47"/>
  <c r="H20" i="47"/>
  <c r="I20" i="47"/>
  <c r="I10" i="47"/>
  <c r="H10" i="47"/>
  <c r="I14" i="47"/>
  <c r="H14" i="47"/>
  <c r="I41" i="47"/>
  <c r="H41" i="47"/>
  <c r="I30" i="47"/>
  <c r="H30" i="47"/>
  <c r="I34" i="47"/>
  <c r="H34" i="47"/>
  <c r="H44" i="47"/>
  <c r="I44" i="47"/>
  <c r="I37" i="47"/>
  <c r="H37" i="47"/>
  <c r="I69" i="47"/>
  <c r="H69" i="47"/>
  <c r="H51" i="47"/>
  <c r="I51" i="47"/>
  <c r="I68" i="47"/>
  <c r="H68" i="47"/>
  <c r="I66" i="47"/>
  <c r="H66" i="47"/>
  <c r="I58" i="47"/>
  <c r="H58" i="47"/>
  <c r="I13" i="47"/>
  <c r="H13" i="47"/>
  <c r="H7" i="47"/>
  <c r="I7" i="47"/>
  <c r="H12" i="47"/>
  <c r="I12" i="47"/>
  <c r="H16" i="47"/>
  <c r="I16" i="47"/>
  <c r="I42" i="47"/>
  <c r="H42" i="47"/>
  <c r="I31" i="47"/>
  <c r="H31" i="47"/>
  <c r="I35" i="47"/>
  <c r="H35" i="47"/>
  <c r="I45" i="47"/>
  <c r="H45" i="47"/>
  <c r="I38" i="47"/>
  <c r="H38" i="47"/>
  <c r="I53" i="47"/>
  <c r="H53" i="47"/>
  <c r="I65" i="47"/>
  <c r="H65" i="47"/>
  <c r="H63" i="47"/>
  <c r="I63" i="47"/>
  <c r="H55" i="47"/>
  <c r="I55" i="47"/>
  <c r="H59" i="47"/>
  <c r="I59" i="47"/>
  <c r="I19" i="47"/>
  <c r="H19" i="47"/>
  <c r="I15" i="47"/>
  <c r="H15" i="47"/>
  <c r="H8" i="47"/>
  <c r="I8" i="47"/>
  <c r="I21" i="47"/>
  <c r="H21" i="47"/>
  <c r="I18" i="47"/>
  <c r="H18" i="47"/>
  <c r="I54" i="47"/>
  <c r="H54" i="47"/>
  <c r="H32" i="47"/>
  <c r="I32" i="47"/>
  <c r="H36" i="47"/>
  <c r="I36" i="47"/>
  <c r="I46" i="47"/>
  <c r="H46" i="47"/>
  <c r="I39" i="47"/>
  <c r="H39" i="47"/>
  <c r="I52" i="47"/>
  <c r="H52" i="47"/>
  <c r="I60" i="47"/>
  <c r="H60" i="47"/>
  <c r="H67" i="47"/>
  <c r="I67" i="47"/>
  <c r="I56" i="47"/>
  <c r="H56" i="47"/>
  <c r="I70" i="47"/>
  <c r="H70" i="47"/>
  <c r="H4" i="47"/>
  <c r="I4" i="47"/>
  <c r="I23" i="47"/>
  <c r="H23" i="47"/>
  <c r="I17" i="47"/>
  <c r="H17" i="47"/>
  <c r="I9" i="47"/>
  <c r="H9" i="47"/>
  <c r="H11" i="47"/>
  <c r="I11" i="47"/>
  <c r="I22" i="47"/>
  <c r="H22" i="47"/>
  <c r="I29" i="47"/>
  <c r="H29" i="47"/>
  <c r="I33" i="47"/>
  <c r="H33" i="47"/>
  <c r="I43" i="47"/>
  <c r="H43" i="47"/>
  <c r="I47" i="47"/>
  <c r="H47" i="47"/>
  <c r="H40" i="47"/>
  <c r="I40" i="47"/>
  <c r="I61" i="47"/>
  <c r="H61" i="47"/>
  <c r="I64" i="47"/>
  <c r="H64" i="47"/>
  <c r="I62" i="47"/>
  <c r="H62" i="47"/>
  <c r="I57" i="47"/>
  <c r="H57" i="47"/>
  <c r="I5" i="47"/>
  <c r="H5" i="47"/>
  <c r="I6" i="47"/>
  <c r="H6" i="47"/>
  <c r="H15" i="46"/>
  <c r="I15" i="46"/>
  <c r="H51" i="46"/>
  <c r="I51" i="46"/>
  <c r="H44" i="46"/>
  <c r="I44" i="46"/>
  <c r="I66" i="46"/>
  <c r="H66" i="46"/>
  <c r="I68" i="46"/>
  <c r="H68" i="46"/>
  <c r="H12" i="46"/>
  <c r="I12" i="46"/>
  <c r="I6" i="46"/>
  <c r="H6" i="46"/>
  <c r="I13" i="46"/>
  <c r="H13" i="46"/>
  <c r="I17" i="46"/>
  <c r="H17" i="46"/>
  <c r="I31" i="46"/>
  <c r="H31" i="46"/>
  <c r="I21" i="46"/>
  <c r="H21" i="46"/>
  <c r="I33" i="46"/>
  <c r="H33" i="46"/>
  <c r="I37" i="46"/>
  <c r="H37" i="46"/>
  <c r="I41" i="46"/>
  <c r="H41" i="46"/>
  <c r="I45" i="46"/>
  <c r="H45" i="46"/>
  <c r="I46" i="46"/>
  <c r="H46" i="46"/>
  <c r="I70" i="46"/>
  <c r="H70" i="46"/>
  <c r="I53" i="46"/>
  <c r="H53" i="46"/>
  <c r="I57" i="46"/>
  <c r="H57" i="46"/>
  <c r="I58" i="46"/>
  <c r="H58" i="46"/>
  <c r="H16" i="46"/>
  <c r="I16" i="46"/>
  <c r="I10" i="46"/>
  <c r="H10" i="46"/>
  <c r="H20" i="46"/>
  <c r="I20" i="46"/>
  <c r="H40" i="46"/>
  <c r="I40" i="46"/>
  <c r="I69" i="46"/>
  <c r="H69" i="46"/>
  <c r="I56" i="46"/>
  <c r="H56" i="46"/>
  <c r="I9" i="46"/>
  <c r="H9" i="46"/>
  <c r="I5" i="46"/>
  <c r="H5" i="46"/>
  <c r="I18" i="46"/>
  <c r="H18" i="46"/>
  <c r="I11" i="46"/>
  <c r="H11" i="46"/>
  <c r="H32" i="46"/>
  <c r="I32" i="46"/>
  <c r="I22" i="46"/>
  <c r="H22" i="46"/>
  <c r="I34" i="46"/>
  <c r="H34" i="46"/>
  <c r="I38" i="46"/>
  <c r="H38" i="46"/>
  <c r="I42" i="46"/>
  <c r="H42" i="46"/>
  <c r="I61" i="46"/>
  <c r="H61" i="46"/>
  <c r="I47" i="46"/>
  <c r="H47" i="46"/>
  <c r="H63" i="46"/>
  <c r="I63" i="46"/>
  <c r="I54" i="46"/>
  <c r="H54" i="46"/>
  <c r="I60" i="46"/>
  <c r="H60" i="46"/>
  <c r="H59" i="46"/>
  <c r="I59" i="46"/>
  <c r="I7" i="46"/>
  <c r="H7" i="46"/>
  <c r="I30" i="46"/>
  <c r="H30" i="46"/>
  <c r="H36" i="46"/>
  <c r="I36" i="46"/>
  <c r="I52" i="46"/>
  <c r="H52" i="46"/>
  <c r="H8" i="46"/>
  <c r="I8" i="46"/>
  <c r="H19" i="46"/>
  <c r="I19" i="46"/>
  <c r="I14" i="46"/>
  <c r="H14" i="46"/>
  <c r="I29" i="46"/>
  <c r="H29" i="46"/>
  <c r="H28" i="46"/>
  <c r="I28" i="46"/>
  <c r="I23" i="46"/>
  <c r="H23" i="46"/>
  <c r="I35" i="46"/>
  <c r="H35" i="46"/>
  <c r="I39" i="46"/>
  <c r="H39" i="46"/>
  <c r="I43" i="46"/>
  <c r="H43" i="46"/>
  <c r="I65" i="46"/>
  <c r="H65" i="46"/>
  <c r="I62" i="46"/>
  <c r="H62" i="46"/>
  <c r="H67" i="46"/>
  <c r="I67" i="46"/>
  <c r="H55" i="46"/>
  <c r="I55" i="46"/>
  <c r="I64" i="46"/>
  <c r="H64" i="46"/>
  <c r="H11" i="45"/>
  <c r="I11" i="45"/>
  <c r="I23" i="45"/>
  <c r="H23" i="45"/>
  <c r="H36" i="45"/>
  <c r="I36" i="45"/>
  <c r="I53" i="45"/>
  <c r="H53" i="45"/>
  <c r="H63" i="45"/>
  <c r="I63" i="45"/>
  <c r="H8" i="45"/>
  <c r="I8" i="45"/>
  <c r="H12" i="45"/>
  <c r="I12" i="45"/>
  <c r="I18" i="45"/>
  <c r="H18" i="45"/>
  <c r="I17" i="45"/>
  <c r="H17" i="45"/>
  <c r="I29" i="45"/>
  <c r="H29" i="45"/>
  <c r="I33" i="45"/>
  <c r="H33" i="45"/>
  <c r="I47" i="45"/>
  <c r="H47" i="45"/>
  <c r="I39" i="45"/>
  <c r="H39" i="45"/>
  <c r="I43" i="45"/>
  <c r="H43" i="45"/>
  <c r="H59" i="45"/>
  <c r="I59" i="45"/>
  <c r="I54" i="45"/>
  <c r="H54" i="45"/>
  <c r="I60" i="45"/>
  <c r="H60" i="45"/>
  <c r="I64" i="45"/>
  <c r="H64" i="45"/>
  <c r="I68" i="45"/>
  <c r="H68" i="45"/>
  <c r="H7" i="45"/>
  <c r="I7" i="45"/>
  <c r="H16" i="45"/>
  <c r="I16" i="45"/>
  <c r="H32" i="45"/>
  <c r="I32" i="45"/>
  <c r="I42" i="45"/>
  <c r="H42" i="45"/>
  <c r="I57" i="45"/>
  <c r="H57" i="45"/>
  <c r="I5" i="45"/>
  <c r="H5" i="45"/>
  <c r="I9" i="45"/>
  <c r="H9" i="45"/>
  <c r="I13" i="45"/>
  <c r="H13" i="45"/>
  <c r="H20" i="45"/>
  <c r="I20" i="45"/>
  <c r="I19" i="45"/>
  <c r="H19" i="45"/>
  <c r="I30" i="45"/>
  <c r="H30" i="45"/>
  <c r="I34" i="45"/>
  <c r="H34" i="45"/>
  <c r="H51" i="45"/>
  <c r="I51" i="45"/>
  <c r="H40" i="45"/>
  <c r="I40" i="45"/>
  <c r="H44" i="45"/>
  <c r="I44" i="45"/>
  <c r="I58" i="45"/>
  <c r="H58" i="45"/>
  <c r="H55" i="45"/>
  <c r="I55" i="45"/>
  <c r="I61" i="45"/>
  <c r="H61" i="45"/>
  <c r="I65" i="45"/>
  <c r="H65" i="45"/>
  <c r="I69" i="45"/>
  <c r="H69" i="45"/>
  <c r="H4" i="45"/>
  <c r="I4" i="45"/>
  <c r="H28" i="45"/>
  <c r="I28" i="45"/>
  <c r="I38" i="45"/>
  <c r="H38" i="45"/>
  <c r="I46" i="45"/>
  <c r="H46" i="45"/>
  <c r="H67" i="45"/>
  <c r="I67" i="45"/>
  <c r="I6" i="45"/>
  <c r="H6" i="45"/>
  <c r="I10" i="45"/>
  <c r="H10" i="45"/>
  <c r="I14" i="45"/>
  <c r="H14" i="45"/>
  <c r="I22" i="45"/>
  <c r="H22" i="45"/>
  <c r="I21" i="45"/>
  <c r="H21" i="45"/>
  <c r="I31" i="45"/>
  <c r="H31" i="45"/>
  <c r="I35" i="45"/>
  <c r="H35" i="45"/>
  <c r="I37" i="45"/>
  <c r="H37" i="45"/>
  <c r="I41" i="45"/>
  <c r="H41" i="45"/>
  <c r="I45" i="45"/>
  <c r="H45" i="45"/>
  <c r="I52" i="45"/>
  <c r="H52" i="45"/>
  <c r="I56" i="45"/>
  <c r="H56" i="45"/>
  <c r="I62" i="45"/>
  <c r="H62" i="45"/>
  <c r="I66" i="45"/>
  <c r="H66" i="45"/>
  <c r="I70" i="45"/>
  <c r="H70" i="45"/>
  <c r="H15" i="45"/>
  <c r="I15" i="45"/>
  <c r="H28" i="44"/>
  <c r="I28" i="44"/>
  <c r="I31" i="44"/>
  <c r="H31" i="44"/>
  <c r="I30" i="44"/>
  <c r="H30" i="44"/>
  <c r="H13" i="44"/>
  <c r="I13" i="44"/>
  <c r="H17" i="44"/>
  <c r="I17" i="44"/>
  <c r="I39" i="44"/>
  <c r="H39" i="44"/>
  <c r="I54" i="44"/>
  <c r="H54" i="44"/>
  <c r="I53" i="44"/>
  <c r="H53" i="44"/>
  <c r="I42" i="44"/>
  <c r="H42" i="44"/>
  <c r="H33" i="44"/>
  <c r="I33" i="44"/>
  <c r="H51" i="44"/>
  <c r="I51" i="44"/>
  <c r="H68" i="44"/>
  <c r="I68" i="44"/>
  <c r="H55" i="44"/>
  <c r="I55" i="44"/>
  <c r="H59" i="44"/>
  <c r="I59" i="44"/>
  <c r="H8" i="44"/>
  <c r="I8" i="44"/>
  <c r="H37" i="44"/>
  <c r="I37" i="44"/>
  <c r="I18" i="44"/>
  <c r="H18" i="44"/>
  <c r="H64" i="44"/>
  <c r="I64" i="44"/>
  <c r="I34" i="44"/>
  <c r="H34" i="44"/>
  <c r="I70" i="44"/>
  <c r="H70" i="44"/>
  <c r="I7" i="44"/>
  <c r="H7" i="44"/>
  <c r="I23" i="44"/>
  <c r="H23" i="44"/>
  <c r="I22" i="44"/>
  <c r="H22" i="44"/>
  <c r="H41" i="44"/>
  <c r="I41" i="44"/>
  <c r="I15" i="44"/>
  <c r="H15" i="44"/>
  <c r="I19" i="44"/>
  <c r="H19" i="44"/>
  <c r="I38" i="44"/>
  <c r="H38" i="44"/>
  <c r="H40" i="44"/>
  <c r="I40" i="44"/>
  <c r="I66" i="44"/>
  <c r="H66" i="44"/>
  <c r="H52" i="44"/>
  <c r="I52" i="44"/>
  <c r="I35" i="44"/>
  <c r="H35" i="44"/>
  <c r="I65" i="44"/>
  <c r="H65" i="44"/>
  <c r="H63" i="44"/>
  <c r="I63" i="44"/>
  <c r="I57" i="44"/>
  <c r="H57" i="44"/>
  <c r="I10" i="44"/>
  <c r="H10" i="44"/>
  <c r="I6" i="44"/>
  <c r="H6" i="44"/>
  <c r="H4" i="44"/>
  <c r="I4" i="44"/>
  <c r="H32" i="44"/>
  <c r="I32" i="44"/>
  <c r="I14" i="44"/>
  <c r="H14" i="44"/>
  <c r="I43" i="44"/>
  <c r="H43" i="44"/>
  <c r="I46" i="44"/>
  <c r="H46" i="44"/>
  <c r="I61" i="44"/>
  <c r="H61" i="44"/>
  <c r="H56" i="44"/>
  <c r="I56" i="44"/>
  <c r="I11" i="44"/>
  <c r="H11" i="44"/>
  <c r="H29" i="44"/>
  <c r="I29" i="44"/>
  <c r="H21" i="44"/>
  <c r="I21" i="44"/>
  <c r="H44" i="44"/>
  <c r="I44" i="44"/>
  <c r="H16" i="44"/>
  <c r="I16" i="44"/>
  <c r="H20" i="44"/>
  <c r="I20" i="44"/>
  <c r="H45" i="44"/>
  <c r="I45" i="44"/>
  <c r="I47" i="44"/>
  <c r="H47" i="44"/>
  <c r="I62" i="44"/>
  <c r="H62" i="44"/>
  <c r="H60" i="44"/>
  <c r="I60" i="44"/>
  <c r="H36" i="44"/>
  <c r="I36" i="44"/>
  <c r="I69" i="44"/>
  <c r="H69" i="44"/>
  <c r="H67" i="44"/>
  <c r="I67" i="44"/>
  <c r="I58" i="44"/>
  <c r="H58" i="44"/>
  <c r="H9" i="44"/>
  <c r="I9" i="44"/>
  <c r="I5" i="44"/>
  <c r="H5" i="44"/>
  <c r="H12" i="44"/>
  <c r="I12" i="44"/>
  <c r="I21" i="43"/>
  <c r="H21" i="43"/>
  <c r="I17" i="43"/>
  <c r="H17" i="43"/>
  <c r="I13" i="43"/>
  <c r="H13" i="43"/>
  <c r="I43" i="43"/>
  <c r="H43" i="43"/>
  <c r="H40" i="43"/>
  <c r="I40" i="43"/>
  <c r="I57" i="43"/>
  <c r="H57" i="43"/>
  <c r="I41" i="43"/>
  <c r="H41" i="43"/>
  <c r="I53" i="43"/>
  <c r="H53" i="43"/>
  <c r="I60" i="43"/>
  <c r="H60" i="43"/>
  <c r="I64" i="43"/>
  <c r="H64" i="43"/>
  <c r="I68" i="43"/>
  <c r="H68" i="43"/>
  <c r="H28" i="43"/>
  <c r="I28" i="43"/>
  <c r="I10" i="43"/>
  <c r="H10" i="43"/>
  <c r="I6" i="43"/>
  <c r="H6" i="43"/>
  <c r="I42" i="43"/>
  <c r="H42" i="43"/>
  <c r="H16" i="43"/>
  <c r="I16" i="43"/>
  <c r="I30" i="43"/>
  <c r="H30" i="43"/>
  <c r="H55" i="43"/>
  <c r="I55" i="43"/>
  <c r="H44" i="43"/>
  <c r="I44" i="43"/>
  <c r="I23" i="43"/>
  <c r="H23" i="43"/>
  <c r="I45" i="43"/>
  <c r="H45" i="43"/>
  <c r="I54" i="43"/>
  <c r="H54" i="43"/>
  <c r="I61" i="43"/>
  <c r="H61" i="43"/>
  <c r="I65" i="43"/>
  <c r="H65" i="43"/>
  <c r="I69" i="43"/>
  <c r="H69" i="43"/>
  <c r="I19" i="43"/>
  <c r="H19" i="43"/>
  <c r="I9" i="43"/>
  <c r="H9" i="43"/>
  <c r="I5" i="43"/>
  <c r="H5" i="43"/>
  <c r="I31" i="43"/>
  <c r="H31" i="43"/>
  <c r="I22" i="43"/>
  <c r="H22" i="43"/>
  <c r="I15" i="43"/>
  <c r="H15" i="43"/>
  <c r="I34" i="43"/>
  <c r="H34" i="43"/>
  <c r="I33" i="43"/>
  <c r="H33" i="43"/>
  <c r="I47" i="43"/>
  <c r="H47" i="43"/>
  <c r="H32" i="43"/>
  <c r="I32" i="43"/>
  <c r="H51" i="43"/>
  <c r="I51" i="43"/>
  <c r="H59" i="43"/>
  <c r="I59" i="43"/>
  <c r="I62" i="43"/>
  <c r="H62" i="43"/>
  <c r="I66" i="43"/>
  <c r="H66" i="43"/>
  <c r="I70" i="43"/>
  <c r="H70" i="43"/>
  <c r="H12" i="43"/>
  <c r="I12" i="43"/>
  <c r="H8" i="43"/>
  <c r="I8" i="43"/>
  <c r="I29" i="43"/>
  <c r="H29" i="43"/>
  <c r="H4" i="43"/>
  <c r="I4" i="43"/>
  <c r="I38" i="43"/>
  <c r="H38" i="43"/>
  <c r="I18" i="43"/>
  <c r="H18" i="43"/>
  <c r="I14" i="43"/>
  <c r="H14" i="43"/>
  <c r="I39" i="43"/>
  <c r="H39" i="43"/>
  <c r="I37" i="43"/>
  <c r="H37" i="43"/>
  <c r="I52" i="43"/>
  <c r="H52" i="43"/>
  <c r="H36" i="43"/>
  <c r="I36" i="43"/>
  <c r="I56" i="43"/>
  <c r="H56" i="43"/>
  <c r="I58" i="43"/>
  <c r="H58" i="43"/>
  <c r="H63" i="43"/>
  <c r="I63" i="43"/>
  <c r="H67" i="43"/>
  <c r="I67" i="43"/>
  <c r="I35" i="43"/>
  <c r="H35" i="43"/>
  <c r="I11" i="43"/>
  <c r="H11" i="43"/>
  <c r="H7" i="43"/>
  <c r="I7" i="43"/>
  <c r="H20" i="43"/>
  <c r="I20" i="43"/>
  <c r="I46" i="43"/>
  <c r="H46" i="43"/>
  <c r="H40" i="42"/>
  <c r="I40" i="42"/>
  <c r="I35" i="42"/>
  <c r="H35" i="42"/>
  <c r="H63" i="42"/>
  <c r="I63" i="42"/>
  <c r="I10" i="42"/>
  <c r="H10" i="42"/>
  <c r="I38" i="42"/>
  <c r="H38" i="42"/>
  <c r="I13" i="42"/>
  <c r="H13" i="42"/>
  <c r="I17" i="42"/>
  <c r="H17" i="42"/>
  <c r="I21" i="42"/>
  <c r="H21" i="42"/>
  <c r="I37" i="42"/>
  <c r="H37" i="42"/>
  <c r="I47" i="42"/>
  <c r="H47" i="42"/>
  <c r="H32" i="42"/>
  <c r="I32" i="42"/>
  <c r="H36" i="42"/>
  <c r="I36" i="42"/>
  <c r="I53" i="42"/>
  <c r="H53" i="42"/>
  <c r="I56" i="42"/>
  <c r="H56" i="42"/>
  <c r="I60" i="42"/>
  <c r="H60" i="42"/>
  <c r="I64" i="42"/>
  <c r="H64" i="42"/>
  <c r="I68" i="42"/>
  <c r="H68" i="42"/>
  <c r="I9" i="42"/>
  <c r="H9" i="42"/>
  <c r="I5" i="42"/>
  <c r="H5" i="42"/>
  <c r="I29" i="42"/>
  <c r="H29" i="42"/>
  <c r="H20" i="42"/>
  <c r="I20" i="42"/>
  <c r="H31" i="42"/>
  <c r="I31" i="42"/>
  <c r="H55" i="42"/>
  <c r="I55" i="42"/>
  <c r="H59" i="42"/>
  <c r="I59" i="42"/>
  <c r="I6" i="42"/>
  <c r="H6" i="42"/>
  <c r="H12" i="42"/>
  <c r="I12" i="42"/>
  <c r="I14" i="42"/>
  <c r="H14" i="42"/>
  <c r="I18" i="42"/>
  <c r="H18" i="42"/>
  <c r="I22" i="42"/>
  <c r="H22" i="42"/>
  <c r="I41" i="42"/>
  <c r="H41" i="42"/>
  <c r="H44" i="42"/>
  <c r="I44" i="42"/>
  <c r="I33" i="42"/>
  <c r="H33" i="42"/>
  <c r="I42" i="42"/>
  <c r="H42" i="42"/>
  <c r="I54" i="42"/>
  <c r="H54" i="42"/>
  <c r="I57" i="42"/>
  <c r="H57" i="42"/>
  <c r="I61" i="42"/>
  <c r="H61" i="42"/>
  <c r="I65" i="42"/>
  <c r="H65" i="42"/>
  <c r="I69" i="42"/>
  <c r="H69" i="42"/>
  <c r="H8" i="42"/>
  <c r="I8" i="42"/>
  <c r="H4" i="42"/>
  <c r="I4" i="42"/>
  <c r="I39" i="42"/>
  <c r="H39" i="42"/>
  <c r="H16" i="42"/>
  <c r="I16" i="42"/>
  <c r="I43" i="42"/>
  <c r="H43" i="42"/>
  <c r="I52" i="42"/>
  <c r="H52" i="42"/>
  <c r="H67" i="42"/>
  <c r="I67" i="42"/>
  <c r="H28" i="42"/>
  <c r="I28" i="42"/>
  <c r="H15" i="42"/>
  <c r="I15" i="42"/>
  <c r="H19" i="42"/>
  <c r="I19" i="42"/>
  <c r="H23" i="42"/>
  <c r="I23" i="42"/>
  <c r="I46" i="42"/>
  <c r="H46" i="42"/>
  <c r="I30" i="42"/>
  <c r="H30" i="42"/>
  <c r="I34" i="42"/>
  <c r="H34" i="42"/>
  <c r="I45" i="42"/>
  <c r="H45" i="42"/>
  <c r="H51" i="42"/>
  <c r="I51" i="42"/>
  <c r="I58" i="42"/>
  <c r="H58" i="42"/>
  <c r="I62" i="42"/>
  <c r="H62" i="42"/>
  <c r="I66" i="42"/>
  <c r="H66" i="42"/>
  <c r="I70" i="42"/>
  <c r="H70" i="42"/>
  <c r="H7" i="42"/>
  <c r="I7" i="42"/>
  <c r="H11" i="42"/>
  <c r="I11" i="42"/>
  <c r="I13" i="41"/>
  <c r="H13" i="41"/>
  <c r="I35" i="41"/>
  <c r="H35" i="41"/>
  <c r="I38" i="41"/>
  <c r="H38" i="41"/>
  <c r="I52" i="41"/>
  <c r="H52" i="41"/>
  <c r="I70" i="41"/>
  <c r="H70" i="41"/>
  <c r="H8" i="41"/>
  <c r="I8" i="41"/>
  <c r="H12" i="41"/>
  <c r="I12" i="41"/>
  <c r="I14" i="41"/>
  <c r="H14" i="41"/>
  <c r="I18" i="41"/>
  <c r="H18" i="41"/>
  <c r="I29" i="41"/>
  <c r="H29" i="41"/>
  <c r="I33" i="41"/>
  <c r="H33" i="41"/>
  <c r="H36" i="41"/>
  <c r="I36" i="41"/>
  <c r="I39" i="41"/>
  <c r="H39" i="41"/>
  <c r="I43" i="41"/>
  <c r="H43" i="41"/>
  <c r="H51" i="41"/>
  <c r="I51" i="41"/>
  <c r="I53" i="41"/>
  <c r="H53" i="41"/>
  <c r="I57" i="41"/>
  <c r="H57" i="41"/>
  <c r="H63" i="41"/>
  <c r="I63" i="41"/>
  <c r="H67" i="41"/>
  <c r="I67" i="41"/>
  <c r="I6" i="41"/>
  <c r="H6" i="41"/>
  <c r="I11" i="41"/>
  <c r="H11" i="41"/>
  <c r="H32" i="41"/>
  <c r="I32" i="41"/>
  <c r="I42" i="41"/>
  <c r="H42" i="41"/>
  <c r="I56" i="41"/>
  <c r="H56" i="41"/>
  <c r="I66" i="41"/>
  <c r="H66" i="41"/>
  <c r="I9" i="41"/>
  <c r="H9" i="41"/>
  <c r="H19" i="41"/>
  <c r="I19" i="41"/>
  <c r="H15" i="41"/>
  <c r="I15" i="41"/>
  <c r="H28" i="41"/>
  <c r="I28" i="41"/>
  <c r="I30" i="41"/>
  <c r="H30" i="41"/>
  <c r="I34" i="41"/>
  <c r="H34" i="41"/>
  <c r="I47" i="41"/>
  <c r="H47" i="41"/>
  <c r="H40" i="41"/>
  <c r="I40" i="41"/>
  <c r="H44" i="41"/>
  <c r="I44" i="41"/>
  <c r="I58" i="41"/>
  <c r="H58" i="41"/>
  <c r="I54" i="41"/>
  <c r="H54" i="41"/>
  <c r="I60" i="41"/>
  <c r="H60" i="41"/>
  <c r="I64" i="41"/>
  <c r="H64" i="41"/>
  <c r="I68" i="41"/>
  <c r="H68" i="41"/>
  <c r="H4" i="41"/>
  <c r="I4" i="41"/>
  <c r="H7" i="41"/>
  <c r="I7" i="41"/>
  <c r="I17" i="41"/>
  <c r="H17" i="41"/>
  <c r="H23" i="41"/>
  <c r="I23" i="41"/>
  <c r="I46" i="41"/>
  <c r="H46" i="41"/>
  <c r="I62" i="41"/>
  <c r="H62" i="41"/>
  <c r="I10" i="41"/>
  <c r="H10" i="41"/>
  <c r="I21" i="41"/>
  <c r="H21" i="41"/>
  <c r="H16" i="41"/>
  <c r="I16" i="41"/>
  <c r="H20" i="41"/>
  <c r="I20" i="41"/>
  <c r="H31" i="41"/>
  <c r="I31" i="41"/>
  <c r="I22" i="41"/>
  <c r="H22" i="41"/>
  <c r="I37" i="41"/>
  <c r="H37" i="41"/>
  <c r="I41" i="41"/>
  <c r="H41" i="41"/>
  <c r="I45" i="41"/>
  <c r="H45" i="41"/>
  <c r="H59" i="41"/>
  <c r="I59" i="41"/>
  <c r="H55" i="41"/>
  <c r="I55" i="41"/>
  <c r="I61" i="41"/>
  <c r="H61" i="41"/>
  <c r="I65" i="41"/>
  <c r="H65" i="41"/>
  <c r="I69" i="41"/>
  <c r="H69" i="41"/>
  <c r="I5" i="41"/>
  <c r="H5" i="41"/>
  <c r="I22" i="40"/>
  <c r="H22" i="40"/>
  <c r="I46" i="40"/>
  <c r="H46" i="40"/>
  <c r="I33" i="40"/>
  <c r="H33" i="40"/>
  <c r="I54" i="40"/>
  <c r="H54" i="40"/>
  <c r="I58" i="40"/>
  <c r="H58" i="40"/>
  <c r="I10" i="40"/>
  <c r="H10" i="40"/>
  <c r="I14" i="40"/>
  <c r="H14" i="40"/>
  <c r="H19" i="40"/>
  <c r="I19" i="40"/>
  <c r="I39" i="40"/>
  <c r="H39" i="40"/>
  <c r="I43" i="40"/>
  <c r="H43" i="40"/>
  <c r="I47" i="40"/>
  <c r="H47" i="40"/>
  <c r="H28" i="40"/>
  <c r="I28" i="40"/>
  <c r="I30" i="40"/>
  <c r="H30" i="40"/>
  <c r="I34" i="40"/>
  <c r="H34" i="40"/>
  <c r="H51" i="40"/>
  <c r="I51" i="40"/>
  <c r="I62" i="40"/>
  <c r="H62" i="40"/>
  <c r="H55" i="40"/>
  <c r="I55" i="40"/>
  <c r="H59" i="40"/>
  <c r="I59" i="40"/>
  <c r="I70" i="40"/>
  <c r="H70" i="40"/>
  <c r="I9" i="40"/>
  <c r="H9" i="40"/>
  <c r="I5" i="40"/>
  <c r="H5" i="40"/>
  <c r="I13" i="40"/>
  <c r="H13" i="40"/>
  <c r="I23" i="40"/>
  <c r="H23" i="40"/>
  <c r="I64" i="40"/>
  <c r="H64" i="40"/>
  <c r="H15" i="40"/>
  <c r="I15" i="40"/>
  <c r="I21" i="40"/>
  <c r="H21" i="40"/>
  <c r="H40" i="40"/>
  <c r="I40" i="40"/>
  <c r="H44" i="40"/>
  <c r="I44" i="40"/>
  <c r="I18" i="40"/>
  <c r="H18" i="40"/>
  <c r="I53" i="40"/>
  <c r="H53" i="40"/>
  <c r="H31" i="40"/>
  <c r="I31" i="40"/>
  <c r="I35" i="40"/>
  <c r="H35" i="40"/>
  <c r="I61" i="40"/>
  <c r="H61" i="40"/>
  <c r="I66" i="40"/>
  <c r="H66" i="40"/>
  <c r="I56" i="40"/>
  <c r="H56" i="40"/>
  <c r="H67" i="40"/>
  <c r="I67" i="40"/>
  <c r="H12" i="40"/>
  <c r="I12" i="40"/>
  <c r="H8" i="40"/>
  <c r="I8" i="40"/>
  <c r="H4" i="40"/>
  <c r="I4" i="40"/>
  <c r="I17" i="40"/>
  <c r="H17" i="40"/>
  <c r="I42" i="40"/>
  <c r="H42" i="40"/>
  <c r="I29" i="40"/>
  <c r="H29" i="40"/>
  <c r="I52" i="40"/>
  <c r="H52" i="40"/>
  <c r="I69" i="40"/>
  <c r="H69" i="40"/>
  <c r="I6" i="40"/>
  <c r="H6" i="40"/>
  <c r="H16" i="40"/>
  <c r="I16" i="40"/>
  <c r="I38" i="40"/>
  <c r="H38" i="40"/>
  <c r="I41" i="40"/>
  <c r="H41" i="40"/>
  <c r="I45" i="40"/>
  <c r="H45" i="40"/>
  <c r="H20" i="40"/>
  <c r="I20" i="40"/>
  <c r="I65" i="40"/>
  <c r="H65" i="40"/>
  <c r="H32" i="40"/>
  <c r="I32" i="40"/>
  <c r="H36" i="40"/>
  <c r="I36" i="40"/>
  <c r="H63" i="40"/>
  <c r="I63" i="40"/>
  <c r="I60" i="40"/>
  <c r="H60" i="40"/>
  <c r="I57" i="40"/>
  <c r="H57" i="40"/>
  <c r="I68" i="40"/>
  <c r="H68" i="40"/>
  <c r="H11" i="40"/>
  <c r="I11" i="40"/>
  <c r="H7" i="40"/>
  <c r="I7" i="40"/>
  <c r="I37" i="40"/>
  <c r="H37" i="40"/>
  <c r="I29" i="39"/>
  <c r="H29" i="39"/>
  <c r="H28" i="39"/>
  <c r="I28" i="39"/>
  <c r="I19" i="39"/>
  <c r="H19" i="39"/>
  <c r="I37" i="39"/>
  <c r="H37" i="39"/>
  <c r="I54" i="39"/>
  <c r="H54" i="39"/>
  <c r="I69" i="39"/>
  <c r="H69" i="39"/>
  <c r="I31" i="39"/>
  <c r="H31" i="39"/>
  <c r="I7" i="39"/>
  <c r="H7" i="39"/>
  <c r="H11" i="39"/>
  <c r="I11" i="39"/>
  <c r="I13" i="39"/>
  <c r="H13" i="39"/>
  <c r="I17" i="39"/>
  <c r="H17" i="39"/>
  <c r="I21" i="39"/>
  <c r="H21" i="39"/>
  <c r="I47" i="39"/>
  <c r="H47" i="39"/>
  <c r="I39" i="39"/>
  <c r="H39" i="39"/>
  <c r="I43" i="39"/>
  <c r="H43" i="39"/>
  <c r="I52" i="39"/>
  <c r="H52" i="39"/>
  <c r="H51" i="39"/>
  <c r="I51" i="39"/>
  <c r="I56" i="39"/>
  <c r="H56" i="39"/>
  <c r="H63" i="39"/>
  <c r="I63" i="39"/>
  <c r="H67" i="39"/>
  <c r="I67" i="39"/>
  <c r="I5" i="39"/>
  <c r="H5" i="39"/>
  <c r="I9" i="39"/>
  <c r="H9" i="39"/>
  <c r="I15" i="39"/>
  <c r="H15" i="39"/>
  <c r="I23" i="39"/>
  <c r="H23" i="39"/>
  <c r="I41" i="39"/>
  <c r="H41" i="39"/>
  <c r="I45" i="39"/>
  <c r="H45" i="39"/>
  <c r="I60" i="39"/>
  <c r="H60" i="39"/>
  <c r="I65" i="39"/>
  <c r="H65" i="39"/>
  <c r="I30" i="39"/>
  <c r="H30" i="39"/>
  <c r="I6" i="39"/>
  <c r="H6" i="39"/>
  <c r="I10" i="39"/>
  <c r="H10" i="39"/>
  <c r="H36" i="39"/>
  <c r="I36" i="39"/>
  <c r="H16" i="39"/>
  <c r="I16" i="39"/>
  <c r="H20" i="39"/>
  <c r="I20" i="39"/>
  <c r="I35" i="39"/>
  <c r="H35" i="39"/>
  <c r="I38" i="39"/>
  <c r="H38" i="39"/>
  <c r="I42" i="39"/>
  <c r="H42" i="39"/>
  <c r="I46" i="39"/>
  <c r="H46" i="39"/>
  <c r="I62" i="39"/>
  <c r="H62" i="39"/>
  <c r="H55" i="39"/>
  <c r="I55" i="39"/>
  <c r="H59" i="39"/>
  <c r="I59" i="39"/>
  <c r="I66" i="39"/>
  <c r="H66" i="39"/>
  <c r="I70" i="39"/>
  <c r="H70" i="39"/>
  <c r="I33" i="39"/>
  <c r="H33" i="39"/>
  <c r="H32" i="39"/>
  <c r="I32" i="39"/>
  <c r="H8" i="39"/>
  <c r="I8" i="39"/>
  <c r="H12" i="39"/>
  <c r="I12" i="39"/>
  <c r="I14" i="39"/>
  <c r="H14" i="39"/>
  <c r="I18" i="39"/>
  <c r="H18" i="39"/>
  <c r="I22" i="39"/>
  <c r="H22" i="39"/>
  <c r="I34" i="39"/>
  <c r="H34" i="39"/>
  <c r="H40" i="39"/>
  <c r="I40" i="39"/>
  <c r="H44" i="39"/>
  <c r="I44" i="39"/>
  <c r="I53" i="39"/>
  <c r="H53" i="39"/>
  <c r="I61" i="39"/>
  <c r="H61" i="39"/>
  <c r="I57" i="39"/>
  <c r="H57" i="39"/>
  <c r="I64" i="39"/>
  <c r="H64" i="39"/>
  <c r="I68" i="39"/>
  <c r="H68" i="39"/>
  <c r="I58" i="39"/>
  <c r="H58" i="39"/>
  <c r="I6" i="38"/>
  <c r="H6" i="38"/>
  <c r="I17" i="38"/>
  <c r="H17" i="38"/>
  <c r="I36" i="38"/>
  <c r="H36" i="38"/>
  <c r="I61" i="38"/>
  <c r="H61" i="38"/>
  <c r="I68" i="38"/>
  <c r="H68" i="38"/>
  <c r="I5" i="38"/>
  <c r="H5" i="38"/>
  <c r="I9" i="38"/>
  <c r="H9" i="38"/>
  <c r="I28" i="38"/>
  <c r="H28" i="38"/>
  <c r="I16" i="38"/>
  <c r="H16" i="38"/>
  <c r="I20" i="38"/>
  <c r="H20" i="38"/>
  <c r="I31" i="38"/>
  <c r="H31" i="38"/>
  <c r="I35" i="38"/>
  <c r="H35" i="38"/>
  <c r="H38" i="38"/>
  <c r="I38" i="38"/>
  <c r="H42" i="38"/>
  <c r="I42" i="38"/>
  <c r="I52" i="38"/>
  <c r="H52" i="38"/>
  <c r="I56" i="38"/>
  <c r="H56" i="38"/>
  <c r="H62" i="38"/>
  <c r="I62" i="38"/>
  <c r="I47" i="38"/>
  <c r="H47" i="38"/>
  <c r="I64" i="38"/>
  <c r="H64" i="38"/>
  <c r="I59" i="38"/>
  <c r="H59" i="38"/>
  <c r="I13" i="38"/>
  <c r="H13" i="38"/>
  <c r="I32" i="38"/>
  <c r="H32" i="38"/>
  <c r="I43" i="38"/>
  <c r="H43" i="38"/>
  <c r="I66" i="38"/>
  <c r="H66" i="38"/>
  <c r="I29" i="38"/>
  <c r="H29" i="38"/>
  <c r="I7" i="38"/>
  <c r="H7" i="38"/>
  <c r="H11" i="38"/>
  <c r="I11" i="38"/>
  <c r="I14" i="38"/>
  <c r="H14" i="38"/>
  <c r="H18" i="38"/>
  <c r="I18" i="38"/>
  <c r="H22" i="38"/>
  <c r="I22" i="38"/>
  <c r="I33" i="38"/>
  <c r="H33" i="38"/>
  <c r="I51" i="38"/>
  <c r="H51" i="38"/>
  <c r="I40" i="38"/>
  <c r="H40" i="38"/>
  <c r="I44" i="38"/>
  <c r="H44" i="38"/>
  <c r="I54" i="38"/>
  <c r="H54" i="38"/>
  <c r="I65" i="38"/>
  <c r="H65" i="38"/>
  <c r="I70" i="38"/>
  <c r="H70" i="38"/>
  <c r="I67" i="38"/>
  <c r="H67" i="38"/>
  <c r="H57" i="38"/>
  <c r="I57" i="38"/>
  <c r="I10" i="38"/>
  <c r="H10" i="38"/>
  <c r="I21" i="38"/>
  <c r="H21" i="38"/>
  <c r="I39" i="38"/>
  <c r="H39" i="38"/>
  <c r="I53" i="38"/>
  <c r="H53" i="38"/>
  <c r="I63" i="38"/>
  <c r="H63" i="38"/>
  <c r="H30" i="38"/>
  <c r="I30" i="38"/>
  <c r="I8" i="38"/>
  <c r="H8" i="38"/>
  <c r="I12" i="38"/>
  <c r="H12" i="38"/>
  <c r="I15" i="38"/>
  <c r="H15" i="38"/>
  <c r="H19" i="38"/>
  <c r="I19" i="38"/>
  <c r="I23" i="38"/>
  <c r="H23" i="38"/>
  <c r="I34" i="38"/>
  <c r="H34" i="38"/>
  <c r="I37" i="38"/>
  <c r="H37" i="38"/>
  <c r="I41" i="38"/>
  <c r="H41" i="38"/>
  <c r="I45" i="38"/>
  <c r="H45" i="38"/>
  <c r="I55" i="38"/>
  <c r="H55" i="38"/>
  <c r="I69" i="38"/>
  <c r="H69" i="38"/>
  <c r="H46" i="38"/>
  <c r="I46" i="38"/>
  <c r="I60" i="38"/>
  <c r="H60" i="38"/>
  <c r="I58" i="38"/>
  <c r="H58" i="38"/>
  <c r="I8" i="37"/>
  <c r="H8" i="37"/>
  <c r="I12" i="37"/>
  <c r="H12" i="37"/>
  <c r="I31" i="37"/>
  <c r="H31" i="37"/>
  <c r="I35" i="37"/>
  <c r="H35" i="37"/>
  <c r="H14" i="37"/>
  <c r="I14" i="37"/>
  <c r="H18" i="37"/>
  <c r="I18" i="37"/>
  <c r="H22" i="37"/>
  <c r="I22" i="37"/>
  <c r="I63" i="37"/>
  <c r="H63" i="37"/>
  <c r="I40" i="37"/>
  <c r="H40" i="37"/>
  <c r="I44" i="37"/>
  <c r="H44" i="37"/>
  <c r="H53" i="37"/>
  <c r="I53" i="37"/>
  <c r="H57" i="37"/>
  <c r="I57" i="37"/>
  <c r="H61" i="37"/>
  <c r="I61" i="37"/>
  <c r="I62" i="37"/>
  <c r="H62" i="37"/>
  <c r="H59" i="37"/>
  <c r="I59" i="37"/>
  <c r="I7" i="37"/>
  <c r="H7" i="37"/>
  <c r="I9" i="37"/>
  <c r="H9" i="37"/>
  <c r="I32" i="37"/>
  <c r="H32" i="37"/>
  <c r="I36" i="37"/>
  <c r="H36" i="37"/>
  <c r="I15" i="37"/>
  <c r="H15" i="37"/>
  <c r="I19" i="37"/>
  <c r="H19" i="37"/>
  <c r="I23" i="37"/>
  <c r="H23" i="37"/>
  <c r="H37" i="37"/>
  <c r="I37" i="37"/>
  <c r="H41" i="37"/>
  <c r="I41" i="37"/>
  <c r="H45" i="37"/>
  <c r="I45" i="37"/>
  <c r="I54" i="37"/>
  <c r="H54" i="37"/>
  <c r="H60" i="37"/>
  <c r="I60" i="37"/>
  <c r="H65" i="37"/>
  <c r="I65" i="37"/>
  <c r="I66" i="37"/>
  <c r="H66" i="37"/>
  <c r="I11" i="37"/>
  <c r="H11" i="37"/>
  <c r="H6" i="37"/>
  <c r="I6" i="37"/>
  <c r="H29" i="37"/>
  <c r="I29" i="37"/>
  <c r="I33" i="37"/>
  <c r="H33" i="37"/>
  <c r="I28" i="37"/>
  <c r="H28" i="37"/>
  <c r="I16" i="37"/>
  <c r="H16" i="37"/>
  <c r="I20" i="37"/>
  <c r="H20" i="37"/>
  <c r="I51" i="37"/>
  <c r="H51" i="37"/>
  <c r="H38" i="37"/>
  <c r="I38" i="37"/>
  <c r="H42" i="37"/>
  <c r="I42" i="37"/>
  <c r="H46" i="37"/>
  <c r="I46" i="37"/>
  <c r="I55" i="37"/>
  <c r="H55" i="37"/>
  <c r="H64" i="37"/>
  <c r="I64" i="37"/>
  <c r="H69" i="37"/>
  <c r="I69" i="37"/>
  <c r="I70" i="37"/>
  <c r="H70" i="37"/>
  <c r="H4" i="37"/>
  <c r="I4" i="37"/>
  <c r="H5" i="37"/>
  <c r="I5" i="37"/>
  <c r="H30" i="37"/>
  <c r="I30" i="37"/>
  <c r="H34" i="37"/>
  <c r="I34" i="37"/>
  <c r="I13" i="37"/>
  <c r="H13" i="37"/>
  <c r="I17" i="37"/>
  <c r="H17" i="37"/>
  <c r="H21" i="37"/>
  <c r="I21" i="37"/>
  <c r="I67" i="37"/>
  <c r="H67" i="37"/>
  <c r="I39" i="37"/>
  <c r="H39" i="37"/>
  <c r="I43" i="37"/>
  <c r="H43" i="37"/>
  <c r="I52" i="37"/>
  <c r="H52" i="37"/>
  <c r="I56" i="37"/>
  <c r="H56" i="37"/>
  <c r="I68" i="37"/>
  <c r="H68" i="37"/>
  <c r="I47" i="37"/>
  <c r="H47" i="37"/>
  <c r="I58" i="37"/>
  <c r="H58" i="37"/>
  <c r="H10" i="37"/>
  <c r="I10" i="37"/>
  <c r="I8" i="36"/>
  <c r="H8" i="36"/>
  <c r="H31" i="36"/>
  <c r="I31" i="36"/>
  <c r="H15" i="36"/>
  <c r="I15" i="36"/>
  <c r="H19" i="36"/>
  <c r="I19" i="36"/>
  <c r="H23" i="36"/>
  <c r="I23" i="36"/>
  <c r="H38" i="36"/>
  <c r="I38" i="36"/>
  <c r="H42" i="36"/>
  <c r="I42" i="36"/>
  <c r="I46" i="36"/>
  <c r="H46" i="36"/>
  <c r="I52" i="36"/>
  <c r="H52" i="36"/>
  <c r="I56" i="36"/>
  <c r="H56" i="36"/>
  <c r="I61" i="36"/>
  <c r="H61" i="36"/>
  <c r="I65" i="36"/>
  <c r="H65" i="36"/>
  <c r="I69" i="36"/>
  <c r="H69" i="36"/>
  <c r="I33" i="36"/>
  <c r="H33" i="36"/>
  <c r="H7" i="36"/>
  <c r="I7" i="36"/>
  <c r="I32" i="36"/>
  <c r="H32" i="36"/>
  <c r="H35" i="36"/>
  <c r="I35" i="36"/>
  <c r="I16" i="36"/>
  <c r="H16" i="36"/>
  <c r="I20" i="36"/>
  <c r="H20" i="36"/>
  <c r="I30" i="36"/>
  <c r="H30" i="36"/>
  <c r="H39" i="36"/>
  <c r="I39" i="36"/>
  <c r="H43" i="36"/>
  <c r="I43" i="36"/>
  <c r="I59" i="36"/>
  <c r="H59" i="36"/>
  <c r="I53" i="36"/>
  <c r="H53" i="36"/>
  <c r="I57" i="36"/>
  <c r="H57" i="36"/>
  <c r="H62" i="36"/>
  <c r="I62" i="36"/>
  <c r="H66" i="36"/>
  <c r="I66" i="36"/>
  <c r="I70" i="36"/>
  <c r="H70" i="36"/>
  <c r="H6" i="36"/>
  <c r="I6" i="36"/>
  <c r="H10" i="36"/>
  <c r="I10" i="36"/>
  <c r="I36" i="36"/>
  <c r="H36" i="36"/>
  <c r="I13" i="36"/>
  <c r="H13" i="36"/>
  <c r="I17" i="36"/>
  <c r="H17" i="36"/>
  <c r="I21" i="36"/>
  <c r="H21" i="36"/>
  <c r="H34" i="36"/>
  <c r="I34" i="36"/>
  <c r="I40" i="36"/>
  <c r="H40" i="36"/>
  <c r="I44" i="36"/>
  <c r="H44" i="36"/>
  <c r="H47" i="36"/>
  <c r="I47" i="36"/>
  <c r="H54" i="36"/>
  <c r="I54" i="36"/>
  <c r="H58" i="36"/>
  <c r="I58" i="36"/>
  <c r="I63" i="36"/>
  <c r="H63" i="36"/>
  <c r="I67" i="36"/>
  <c r="H67" i="36"/>
  <c r="I9" i="36"/>
  <c r="H9" i="36"/>
  <c r="I12" i="36"/>
  <c r="H12" i="36"/>
  <c r="I4" i="36"/>
  <c r="H4" i="36"/>
  <c r="I28" i="36"/>
  <c r="H28" i="36"/>
  <c r="H14" i="36"/>
  <c r="I14" i="36"/>
  <c r="H18" i="36"/>
  <c r="I18" i="36"/>
  <c r="H22" i="36"/>
  <c r="I22" i="36"/>
  <c r="I37" i="36"/>
  <c r="H37" i="36"/>
  <c r="I41" i="36"/>
  <c r="H41" i="36"/>
  <c r="I45" i="36"/>
  <c r="H45" i="36"/>
  <c r="I51" i="36"/>
  <c r="H51" i="36"/>
  <c r="I55" i="36"/>
  <c r="H55" i="36"/>
  <c r="I60" i="36"/>
  <c r="H60" i="36"/>
  <c r="I64" i="36"/>
  <c r="H64" i="36"/>
  <c r="I68" i="36"/>
  <c r="H68" i="36"/>
  <c r="I5" i="36"/>
  <c r="H5" i="36"/>
  <c r="I29" i="36"/>
  <c r="H29" i="36"/>
  <c r="H11" i="36"/>
  <c r="I11" i="36"/>
  <c r="I30" i="35"/>
  <c r="H30" i="35"/>
  <c r="I57" i="35"/>
  <c r="H57" i="35"/>
  <c r="I58" i="35"/>
  <c r="H58" i="35"/>
  <c r="H63" i="35"/>
  <c r="I63" i="35"/>
  <c r="I18" i="35"/>
  <c r="H18" i="35"/>
  <c r="H20" i="35"/>
  <c r="I20" i="35"/>
  <c r="I37" i="35"/>
  <c r="H37" i="35"/>
  <c r="H28" i="35"/>
  <c r="I28" i="35"/>
  <c r="I14" i="35"/>
  <c r="H14" i="35"/>
  <c r="H55" i="35"/>
  <c r="I55" i="35"/>
  <c r="H32" i="35"/>
  <c r="I32" i="35"/>
  <c r="I35" i="35"/>
  <c r="H35" i="35"/>
  <c r="I38" i="35"/>
  <c r="H38" i="35"/>
  <c r="I42" i="35"/>
  <c r="H42" i="35"/>
  <c r="I46" i="35"/>
  <c r="H46" i="35"/>
  <c r="I56" i="35"/>
  <c r="H56" i="35"/>
  <c r="I61" i="35"/>
  <c r="H61" i="35"/>
  <c r="I65" i="35"/>
  <c r="H65" i="35"/>
  <c r="I69" i="35"/>
  <c r="H69" i="35"/>
  <c r="H8" i="35"/>
  <c r="I8" i="35"/>
  <c r="I13" i="35"/>
  <c r="H13" i="35"/>
  <c r="I5" i="35"/>
  <c r="H5" i="35"/>
  <c r="H19" i="35"/>
  <c r="I19" i="35"/>
  <c r="I33" i="35"/>
  <c r="H33" i="35"/>
  <c r="H44" i="35"/>
  <c r="I44" i="35"/>
  <c r="H59" i="35"/>
  <c r="I59" i="35"/>
  <c r="H67" i="35"/>
  <c r="I67" i="35"/>
  <c r="I17" i="35"/>
  <c r="H17" i="35"/>
  <c r="H16" i="35"/>
  <c r="I16" i="35"/>
  <c r="I54" i="35"/>
  <c r="H54" i="35"/>
  <c r="I31" i="35"/>
  <c r="H31" i="35"/>
  <c r="I34" i="35"/>
  <c r="H34" i="35"/>
  <c r="I41" i="35"/>
  <c r="H41" i="35"/>
  <c r="I45" i="35"/>
  <c r="H45" i="35"/>
  <c r="I52" i="35"/>
  <c r="H52" i="35"/>
  <c r="I60" i="35"/>
  <c r="H60" i="35"/>
  <c r="I64" i="35"/>
  <c r="H64" i="35"/>
  <c r="I68" i="35"/>
  <c r="H68" i="35"/>
  <c r="H12" i="35"/>
  <c r="I12" i="35"/>
  <c r="H15" i="35"/>
  <c r="I15" i="35"/>
  <c r="H10" i="35"/>
  <c r="I10" i="35"/>
  <c r="I23" i="35"/>
  <c r="H23" i="35"/>
  <c r="H11" i="35"/>
  <c r="I11" i="35"/>
  <c r="I29" i="35"/>
  <c r="H29" i="35"/>
  <c r="H51" i="35"/>
  <c r="I51" i="35"/>
  <c r="H36" i="35"/>
  <c r="I36" i="35"/>
  <c r="I39" i="35"/>
  <c r="H39" i="35"/>
  <c r="I43" i="35"/>
  <c r="H43" i="35"/>
  <c r="I53" i="35"/>
  <c r="H53" i="35"/>
  <c r="I47" i="35"/>
  <c r="H47" i="35"/>
  <c r="I62" i="35"/>
  <c r="H62" i="35"/>
  <c r="I66" i="35"/>
  <c r="H66" i="35"/>
  <c r="I70" i="35"/>
  <c r="H70" i="35"/>
  <c r="I21" i="35"/>
  <c r="H21" i="35"/>
  <c r="I9" i="35"/>
  <c r="H9" i="35"/>
  <c r="H4" i="35"/>
  <c r="I4" i="35"/>
  <c r="H7" i="35"/>
  <c r="I7" i="35"/>
  <c r="H40" i="35"/>
  <c r="I40" i="35"/>
  <c r="I22" i="35"/>
  <c r="H22" i="35"/>
  <c r="I6" i="34"/>
  <c r="H6" i="34"/>
  <c r="I10" i="34"/>
  <c r="H10" i="34"/>
  <c r="I23" i="34"/>
  <c r="H23" i="34"/>
  <c r="I19" i="34"/>
  <c r="H19" i="34"/>
  <c r="H21" i="34"/>
  <c r="I21" i="34"/>
  <c r="H20" i="34"/>
  <c r="I20" i="34"/>
  <c r="I30" i="34"/>
  <c r="H30" i="34"/>
  <c r="I34" i="34"/>
  <c r="H34" i="34"/>
  <c r="H51" i="34"/>
  <c r="I51" i="34"/>
  <c r="H60" i="34"/>
  <c r="I60" i="34"/>
  <c r="I53" i="34"/>
  <c r="H53" i="34"/>
  <c r="H55" i="34"/>
  <c r="I55" i="34"/>
  <c r="H59" i="34"/>
  <c r="I59" i="34"/>
  <c r="I40" i="34"/>
  <c r="H40" i="34"/>
  <c r="I46" i="34"/>
  <c r="H46" i="34"/>
  <c r="H7" i="34"/>
  <c r="I7" i="34"/>
  <c r="H11" i="34"/>
  <c r="I11" i="34"/>
  <c r="H13" i="34"/>
  <c r="I13" i="34"/>
  <c r="H63" i="34"/>
  <c r="I63" i="34"/>
  <c r="H37" i="34"/>
  <c r="I37" i="34"/>
  <c r="I22" i="34"/>
  <c r="H22" i="34"/>
  <c r="I31" i="34"/>
  <c r="H31" i="34"/>
  <c r="I35" i="34"/>
  <c r="H35" i="34"/>
  <c r="I61" i="34"/>
  <c r="H61" i="34"/>
  <c r="H64" i="34"/>
  <c r="I64" i="34"/>
  <c r="I54" i="34"/>
  <c r="H54" i="34"/>
  <c r="H56" i="34"/>
  <c r="I56" i="34"/>
  <c r="I70" i="34"/>
  <c r="H70" i="34"/>
  <c r="H45" i="34"/>
  <c r="I45" i="34"/>
  <c r="I42" i="34"/>
  <c r="H42" i="34"/>
  <c r="H8" i="34"/>
  <c r="I8" i="34"/>
  <c r="I12" i="34"/>
  <c r="H12" i="34"/>
  <c r="I14" i="34"/>
  <c r="H14" i="34"/>
  <c r="H17" i="34"/>
  <c r="I17" i="34"/>
  <c r="I38" i="34"/>
  <c r="H38" i="34"/>
  <c r="I39" i="34"/>
  <c r="H39" i="34"/>
  <c r="H32" i="34"/>
  <c r="I32" i="34"/>
  <c r="H36" i="34"/>
  <c r="I36" i="34"/>
  <c r="I65" i="34"/>
  <c r="H65" i="34"/>
  <c r="H68" i="34"/>
  <c r="I68" i="34"/>
  <c r="I62" i="34"/>
  <c r="H62" i="34"/>
  <c r="I57" i="34"/>
  <c r="H57" i="34"/>
  <c r="I43" i="34"/>
  <c r="H43" i="34"/>
  <c r="H41" i="34"/>
  <c r="I41" i="34"/>
  <c r="H4" i="34"/>
  <c r="I4" i="34"/>
  <c r="H5" i="34"/>
  <c r="I5" i="34"/>
  <c r="H9" i="34"/>
  <c r="I9" i="34"/>
  <c r="I15" i="34"/>
  <c r="H15" i="34"/>
  <c r="H16" i="34"/>
  <c r="I16" i="34"/>
  <c r="I28" i="34"/>
  <c r="H28" i="34"/>
  <c r="I18" i="34"/>
  <c r="H18" i="34"/>
  <c r="H29" i="34"/>
  <c r="I29" i="34"/>
  <c r="H33" i="34"/>
  <c r="I33" i="34"/>
  <c r="H67" i="34"/>
  <c r="I67" i="34"/>
  <c r="I69" i="34"/>
  <c r="H69" i="34"/>
  <c r="H52" i="34"/>
  <c r="I52" i="34"/>
  <c r="I66" i="34"/>
  <c r="H66" i="34"/>
  <c r="I58" i="34"/>
  <c r="H58" i="34"/>
  <c r="H44" i="34"/>
  <c r="I44" i="34"/>
  <c r="I47" i="34"/>
  <c r="H47" i="34"/>
  <c r="H17" i="33"/>
  <c r="I17" i="33"/>
  <c r="I23" i="33"/>
  <c r="H23" i="33"/>
  <c r="I46" i="33"/>
  <c r="H46" i="33"/>
  <c r="H55" i="33"/>
  <c r="I55" i="33"/>
  <c r="I65" i="33"/>
  <c r="H65" i="33"/>
  <c r="I15" i="33"/>
  <c r="H15" i="33"/>
  <c r="H9" i="33"/>
  <c r="I9" i="33"/>
  <c r="H5" i="33"/>
  <c r="I5" i="33"/>
  <c r="H33" i="33"/>
  <c r="I33" i="33"/>
  <c r="H32" i="33"/>
  <c r="I32" i="33"/>
  <c r="H20" i="33"/>
  <c r="I20" i="33"/>
  <c r="I35" i="33"/>
  <c r="H35" i="33"/>
  <c r="I39" i="33"/>
  <c r="H39" i="33"/>
  <c r="I43" i="33"/>
  <c r="H43" i="33"/>
  <c r="I47" i="33"/>
  <c r="H47" i="33"/>
  <c r="I54" i="33"/>
  <c r="H54" i="33"/>
  <c r="H56" i="33"/>
  <c r="I56" i="33"/>
  <c r="I62" i="33"/>
  <c r="H62" i="33"/>
  <c r="I66" i="33"/>
  <c r="H66" i="33"/>
  <c r="I70" i="33"/>
  <c r="H70" i="33"/>
  <c r="I6" i="33"/>
  <c r="H6" i="33"/>
  <c r="I19" i="33"/>
  <c r="H19" i="33"/>
  <c r="I42" i="33"/>
  <c r="H42" i="33"/>
  <c r="H59" i="33"/>
  <c r="I59" i="33"/>
  <c r="H12" i="33"/>
  <c r="I12" i="33"/>
  <c r="H8" i="33"/>
  <c r="I8" i="33"/>
  <c r="I18" i="33"/>
  <c r="H18" i="33"/>
  <c r="H29" i="33"/>
  <c r="I29" i="33"/>
  <c r="I34" i="33"/>
  <c r="H34" i="33"/>
  <c r="H21" i="33"/>
  <c r="I21" i="33"/>
  <c r="H36" i="33"/>
  <c r="I36" i="33"/>
  <c r="H40" i="33"/>
  <c r="I40" i="33"/>
  <c r="H44" i="33"/>
  <c r="I44" i="33"/>
  <c r="I51" i="33"/>
  <c r="H51" i="33"/>
  <c r="I61" i="33"/>
  <c r="H61" i="33"/>
  <c r="I57" i="33"/>
  <c r="H57" i="33"/>
  <c r="H63" i="33"/>
  <c r="I63" i="33"/>
  <c r="H67" i="33"/>
  <c r="I67" i="33"/>
  <c r="H13" i="33"/>
  <c r="I13" i="33"/>
  <c r="H4" i="33"/>
  <c r="I4" i="33"/>
  <c r="I10" i="33"/>
  <c r="H10" i="33"/>
  <c r="I31" i="33"/>
  <c r="H31" i="33"/>
  <c r="I38" i="33"/>
  <c r="H38" i="33"/>
  <c r="I53" i="33"/>
  <c r="H53" i="33"/>
  <c r="I69" i="33"/>
  <c r="H69" i="33"/>
  <c r="I11" i="33"/>
  <c r="H11" i="33"/>
  <c r="I7" i="33"/>
  <c r="H7" i="33"/>
  <c r="I14" i="33"/>
  <c r="H14" i="33"/>
  <c r="I30" i="33"/>
  <c r="H30" i="33"/>
  <c r="H28" i="33"/>
  <c r="I28" i="33"/>
  <c r="I22" i="33"/>
  <c r="H22" i="33"/>
  <c r="H37" i="33"/>
  <c r="I37" i="33"/>
  <c r="H41" i="33"/>
  <c r="I41" i="33"/>
  <c r="H45" i="33"/>
  <c r="I45" i="33"/>
  <c r="H52" i="33"/>
  <c r="I52" i="33"/>
  <c r="H60" i="33"/>
  <c r="I60" i="33"/>
  <c r="I58" i="33"/>
  <c r="H58" i="33"/>
  <c r="H64" i="33"/>
  <c r="I64" i="33"/>
  <c r="H68" i="33"/>
  <c r="I68" i="33"/>
  <c r="H16" i="33"/>
  <c r="I16" i="33"/>
  <c r="I11" i="29"/>
  <c r="H11" i="29"/>
  <c r="I9" i="29"/>
  <c r="H9" i="29"/>
  <c r="H63" i="29"/>
  <c r="I63" i="29"/>
  <c r="H32" i="29"/>
  <c r="I32" i="29"/>
  <c r="H36" i="29"/>
  <c r="I36" i="29"/>
  <c r="I52" i="29"/>
  <c r="H52" i="29"/>
  <c r="I41" i="29"/>
  <c r="H41" i="29"/>
  <c r="I45" i="29"/>
  <c r="H45" i="29"/>
  <c r="I62" i="29"/>
  <c r="H62" i="29"/>
  <c r="I65" i="29"/>
  <c r="H65" i="29"/>
  <c r="I68" i="29"/>
  <c r="H68" i="29"/>
  <c r="I58" i="29"/>
  <c r="H58" i="29"/>
  <c r="I22" i="29"/>
  <c r="H22" i="29"/>
  <c r="H6" i="29"/>
  <c r="I6" i="29"/>
  <c r="H28" i="29"/>
  <c r="I28" i="29"/>
  <c r="I38" i="29"/>
  <c r="H38" i="29"/>
  <c r="I42" i="29"/>
  <c r="H42" i="29"/>
  <c r="I46" i="29"/>
  <c r="H46" i="29"/>
  <c r="I66" i="29"/>
  <c r="H66" i="29"/>
  <c r="I69" i="29"/>
  <c r="H69" i="29"/>
  <c r="H55" i="29"/>
  <c r="I55" i="29"/>
  <c r="H59" i="29"/>
  <c r="I59" i="29"/>
  <c r="I21" i="29"/>
  <c r="H21" i="29"/>
  <c r="I17" i="29"/>
  <c r="H17" i="29"/>
  <c r="I33" i="29"/>
  <c r="H33" i="29"/>
  <c r="H12" i="29"/>
  <c r="I12" i="29"/>
  <c r="I5" i="29"/>
  <c r="H5" i="29"/>
  <c r="H15" i="29"/>
  <c r="I15" i="29"/>
  <c r="H20" i="29"/>
  <c r="I20" i="29"/>
  <c r="I30" i="29"/>
  <c r="H30" i="29"/>
  <c r="I34" i="29"/>
  <c r="H34" i="29"/>
  <c r="I37" i="29"/>
  <c r="H37" i="29"/>
  <c r="I39" i="29"/>
  <c r="H39" i="29"/>
  <c r="I43" i="29"/>
  <c r="H43" i="29"/>
  <c r="I47" i="29"/>
  <c r="H47" i="29"/>
  <c r="H51" i="29"/>
  <c r="I51" i="29"/>
  <c r="I60" i="29"/>
  <c r="H60" i="29"/>
  <c r="I56" i="29"/>
  <c r="H56" i="29"/>
  <c r="I70" i="29"/>
  <c r="H70" i="29"/>
  <c r="H16" i="29"/>
  <c r="I16" i="29"/>
  <c r="H4" i="29"/>
  <c r="I4" i="29"/>
  <c r="H7" i="29"/>
  <c r="I7" i="29"/>
  <c r="I18" i="29"/>
  <c r="H18" i="29"/>
  <c r="I54" i="29"/>
  <c r="H54" i="29"/>
  <c r="I29" i="29"/>
  <c r="H29" i="29"/>
  <c r="H8" i="29"/>
  <c r="I8" i="29"/>
  <c r="I14" i="29"/>
  <c r="H14" i="29"/>
  <c r="I13" i="29"/>
  <c r="H13" i="29"/>
  <c r="H19" i="29"/>
  <c r="I19" i="29"/>
  <c r="I31" i="29"/>
  <c r="H31" i="29"/>
  <c r="I35" i="29"/>
  <c r="H35" i="29"/>
  <c r="I67" i="29"/>
  <c r="H67" i="29"/>
  <c r="H40" i="29"/>
  <c r="I40" i="29"/>
  <c r="H44" i="29"/>
  <c r="I44" i="29"/>
  <c r="I53" i="29"/>
  <c r="H53" i="29"/>
  <c r="I61" i="29"/>
  <c r="H61" i="29"/>
  <c r="I64" i="29"/>
  <c r="H64" i="29"/>
  <c r="I57" i="29"/>
  <c r="H57" i="29"/>
  <c r="H23" i="29"/>
  <c r="I23" i="29"/>
  <c r="H10" i="29"/>
  <c r="I10" i="29"/>
  <c r="I28" i="14"/>
  <c r="H28" i="14"/>
  <c r="I29" i="14"/>
  <c r="H29" i="14"/>
  <c r="I39" i="14"/>
  <c r="H39" i="14"/>
  <c r="I61" i="14"/>
  <c r="H61" i="14"/>
  <c r="H67" i="14"/>
  <c r="I67" i="14"/>
  <c r="I11" i="14"/>
  <c r="H11" i="14"/>
  <c r="I7" i="14"/>
  <c r="H7" i="14"/>
  <c r="I13" i="14"/>
  <c r="H13" i="14"/>
  <c r="I17" i="14"/>
  <c r="H17" i="14"/>
  <c r="I21" i="14"/>
  <c r="H21" i="14"/>
  <c r="I30" i="14"/>
  <c r="H30" i="14"/>
  <c r="I34" i="14"/>
  <c r="H34" i="14"/>
  <c r="I52" i="14"/>
  <c r="H52" i="14"/>
  <c r="I40" i="14"/>
  <c r="H40" i="14"/>
  <c r="I44" i="14"/>
  <c r="H44" i="14"/>
  <c r="I45" i="14"/>
  <c r="H45" i="14"/>
  <c r="I65" i="14"/>
  <c r="H65" i="14"/>
  <c r="I54" i="14"/>
  <c r="H54" i="14"/>
  <c r="I56" i="14"/>
  <c r="H56" i="14"/>
  <c r="I69" i="14"/>
  <c r="H69" i="14"/>
  <c r="I16" i="14"/>
  <c r="H16" i="14"/>
  <c r="I33" i="14"/>
  <c r="H33" i="14"/>
  <c r="I43" i="14"/>
  <c r="H43" i="14"/>
  <c r="I68" i="14"/>
  <c r="H68" i="14"/>
  <c r="I59" i="14"/>
  <c r="H59" i="14"/>
  <c r="H10" i="14"/>
  <c r="I10" i="14"/>
  <c r="H6" i="14"/>
  <c r="I6" i="14"/>
  <c r="I14" i="14"/>
  <c r="H14" i="14"/>
  <c r="I18" i="14"/>
  <c r="H18" i="14"/>
  <c r="I22" i="14"/>
  <c r="H22" i="14"/>
  <c r="H31" i="14"/>
  <c r="I31" i="14"/>
  <c r="H35" i="14"/>
  <c r="I35" i="14"/>
  <c r="I37" i="14"/>
  <c r="H37" i="14"/>
  <c r="I41" i="14"/>
  <c r="H41" i="14"/>
  <c r="I60" i="14"/>
  <c r="H60" i="14"/>
  <c r="I46" i="14"/>
  <c r="H46" i="14"/>
  <c r="I62" i="14"/>
  <c r="H62" i="14"/>
  <c r="I55" i="14"/>
  <c r="H55" i="14"/>
  <c r="I57" i="14"/>
  <c r="H57" i="14"/>
  <c r="I70" i="14"/>
  <c r="H70" i="14"/>
  <c r="I4" i="14"/>
  <c r="H4" i="14"/>
  <c r="I8" i="14"/>
  <c r="H8" i="14"/>
  <c r="I20" i="14"/>
  <c r="H20" i="14"/>
  <c r="I51" i="14"/>
  <c r="H51" i="14"/>
  <c r="I53" i="14"/>
  <c r="H53" i="14"/>
  <c r="H9" i="14"/>
  <c r="I9" i="14"/>
  <c r="H5" i="14"/>
  <c r="I5" i="14"/>
  <c r="H15" i="14"/>
  <c r="I15" i="14"/>
  <c r="H19" i="14"/>
  <c r="I19" i="14"/>
  <c r="H23" i="14"/>
  <c r="I23" i="14"/>
  <c r="I32" i="14"/>
  <c r="H32" i="14"/>
  <c r="I36" i="14"/>
  <c r="H36" i="14"/>
  <c r="I38" i="14"/>
  <c r="H38" i="14"/>
  <c r="I42" i="14"/>
  <c r="H42" i="14"/>
  <c r="I64" i="14"/>
  <c r="H64" i="14"/>
  <c r="I47" i="14"/>
  <c r="H47" i="14"/>
  <c r="I66" i="14"/>
  <c r="H66" i="14"/>
  <c r="H63" i="14"/>
  <c r="I63" i="14"/>
  <c r="I58" i="14"/>
  <c r="H58" i="14"/>
  <c r="I12" i="14"/>
  <c r="H12" i="14"/>
  <c r="I19" i="32"/>
  <c r="H19" i="32"/>
  <c r="I39" i="32"/>
  <c r="H39" i="32"/>
  <c r="I18" i="32"/>
  <c r="H18" i="32"/>
  <c r="I30" i="32"/>
  <c r="H30" i="32"/>
  <c r="I34" i="32"/>
  <c r="H34" i="32"/>
  <c r="H40" i="32"/>
  <c r="I40" i="32"/>
  <c r="H67" i="32"/>
  <c r="I67" i="32"/>
  <c r="H44" i="32"/>
  <c r="I44" i="32"/>
  <c r="H59" i="32"/>
  <c r="I59" i="32"/>
  <c r="I65" i="32"/>
  <c r="H65" i="32"/>
  <c r="I54" i="32"/>
  <c r="H54" i="32"/>
  <c r="I69" i="32"/>
  <c r="H69" i="32"/>
  <c r="I66" i="32"/>
  <c r="H66" i="32"/>
  <c r="H8" i="32"/>
  <c r="I8" i="32"/>
  <c r="I11" i="32"/>
  <c r="H11" i="32"/>
  <c r="H17" i="32"/>
  <c r="I17" i="32"/>
  <c r="I23" i="32"/>
  <c r="H23" i="32"/>
  <c r="H16" i="32"/>
  <c r="I16" i="32"/>
  <c r="I31" i="32"/>
  <c r="H31" i="32"/>
  <c r="I35" i="32"/>
  <c r="H35" i="32"/>
  <c r="H28" i="32"/>
  <c r="I28" i="32"/>
  <c r="H51" i="32"/>
  <c r="I51" i="32"/>
  <c r="H45" i="32"/>
  <c r="I45" i="32"/>
  <c r="I58" i="32"/>
  <c r="H58" i="32"/>
  <c r="H68" i="32"/>
  <c r="I68" i="32"/>
  <c r="H55" i="32"/>
  <c r="I55" i="32"/>
  <c r="H60" i="32"/>
  <c r="I60" i="32"/>
  <c r="I70" i="32"/>
  <c r="H70" i="32"/>
  <c r="H9" i="32"/>
  <c r="I9" i="32"/>
  <c r="I15" i="32"/>
  <c r="H15" i="32"/>
  <c r="I22" i="32"/>
  <c r="H22" i="32"/>
  <c r="I14" i="32"/>
  <c r="H14" i="32"/>
  <c r="H32" i="32"/>
  <c r="I32" i="32"/>
  <c r="H36" i="32"/>
  <c r="I36" i="32"/>
  <c r="H37" i="32"/>
  <c r="I37" i="32"/>
  <c r="I42" i="32"/>
  <c r="H42" i="32"/>
  <c r="I46" i="32"/>
  <c r="H46" i="32"/>
  <c r="I61" i="32"/>
  <c r="H61" i="32"/>
  <c r="H52" i="32"/>
  <c r="I52" i="32"/>
  <c r="H56" i="32"/>
  <c r="I56" i="32"/>
  <c r="I62" i="32"/>
  <c r="H62" i="32"/>
  <c r="I7" i="32"/>
  <c r="H7" i="32"/>
  <c r="H5" i="32"/>
  <c r="I5" i="32"/>
  <c r="I10" i="32"/>
  <c r="H10" i="32"/>
  <c r="H21" i="32"/>
  <c r="I21" i="32"/>
  <c r="H13" i="32"/>
  <c r="I13" i="32"/>
  <c r="H20" i="32"/>
  <c r="I20" i="32"/>
  <c r="H29" i="32"/>
  <c r="I29" i="32"/>
  <c r="H33" i="32"/>
  <c r="I33" i="32"/>
  <c r="I38" i="32"/>
  <c r="H38" i="32"/>
  <c r="H41" i="32"/>
  <c r="I41" i="32"/>
  <c r="I43" i="32"/>
  <c r="H43" i="32"/>
  <c r="I47" i="32"/>
  <c r="H47" i="32"/>
  <c r="H63" i="32"/>
  <c r="I63" i="32"/>
  <c r="I53" i="32"/>
  <c r="H53" i="32"/>
  <c r="I57" i="32"/>
  <c r="H57" i="32"/>
  <c r="H64" i="32"/>
  <c r="I64" i="32"/>
  <c r="H12" i="32"/>
  <c r="I12" i="32"/>
  <c r="H4" i="32"/>
  <c r="I4" i="32"/>
  <c r="O1850" i="85"/>
  <c r="O1828" i="85"/>
  <c r="O1806" i="85"/>
  <c r="O1784" i="85"/>
  <c r="O1762" i="85"/>
  <c r="O1740" i="85"/>
  <c r="O1718" i="85"/>
  <c r="O1696" i="85"/>
  <c r="O1674" i="85"/>
  <c r="O1652" i="85"/>
  <c r="O1630" i="85"/>
  <c r="O1608" i="85"/>
  <c r="O1586" i="85"/>
  <c r="O1564" i="85"/>
  <c r="O1542" i="85"/>
  <c r="O1520" i="85"/>
  <c r="O1498" i="85"/>
  <c r="O1476" i="85"/>
  <c r="O1454" i="85"/>
  <c r="O1432" i="85"/>
  <c r="O1410" i="85"/>
  <c r="O1388" i="85"/>
  <c r="O1366" i="85"/>
  <c r="O1344" i="85"/>
  <c r="O1322" i="85"/>
  <c r="O1300" i="85"/>
  <c r="O1278" i="85"/>
  <c r="O1256" i="85"/>
  <c r="O1234" i="85"/>
  <c r="O1212" i="85"/>
  <c r="O1190" i="85"/>
  <c r="O1168" i="85"/>
  <c r="O1146" i="85"/>
  <c r="O1124" i="85"/>
  <c r="O1102" i="85"/>
  <c r="O1080" i="85"/>
  <c r="O1058" i="85"/>
  <c r="O1036" i="85"/>
  <c r="O1014" i="85"/>
  <c r="O992" i="85"/>
  <c r="O970" i="85"/>
  <c r="O948" i="85"/>
  <c r="O926" i="85"/>
  <c r="O904" i="85"/>
  <c r="O882" i="85"/>
  <c r="O860" i="85"/>
  <c r="O838" i="85"/>
  <c r="O816" i="85"/>
  <c r="O794" i="85"/>
  <c r="O772" i="85"/>
  <c r="O750" i="85"/>
  <c r="O728" i="85"/>
  <c r="O706" i="85"/>
  <c r="O684" i="85"/>
  <c r="O662" i="85"/>
  <c r="O640" i="85"/>
  <c r="O618" i="85"/>
  <c r="O596" i="85"/>
  <c r="O574" i="85"/>
  <c r="O552" i="85"/>
  <c r="O530" i="85"/>
  <c r="O508" i="85"/>
  <c r="O486" i="85"/>
  <c r="O464" i="85"/>
  <c r="O442" i="85"/>
  <c r="O420" i="85"/>
  <c r="O398" i="85"/>
  <c r="O376" i="85"/>
  <c r="O354" i="85"/>
  <c r="O332" i="85"/>
  <c r="O310" i="85"/>
  <c r="O288" i="85"/>
  <c r="O266" i="85"/>
  <c r="O244" i="85"/>
  <c r="O222" i="85"/>
  <c r="O200" i="85"/>
  <c r="O178" i="85"/>
  <c r="O156" i="85"/>
  <c r="O134" i="85"/>
  <c r="O112" i="85"/>
  <c r="O90" i="85"/>
  <c r="O68" i="85"/>
  <c r="O46" i="85"/>
  <c r="O24" i="85"/>
  <c r="B70" i="74" l="1"/>
  <c r="B69" i="74"/>
  <c r="B68" i="74"/>
  <c r="B67" i="74"/>
  <c r="B66" i="74"/>
  <c r="B65" i="74"/>
  <c r="B64" i="74"/>
  <c r="B63" i="74"/>
  <c r="B62" i="74"/>
  <c r="B61" i="74"/>
  <c r="B60" i="74"/>
  <c r="B59" i="74"/>
  <c r="B58" i="74"/>
  <c r="B57" i="74"/>
  <c r="B56" i="74"/>
  <c r="B55" i="74"/>
  <c r="B54" i="74"/>
  <c r="B53" i="74"/>
  <c r="B52" i="74"/>
  <c r="C4" i="74"/>
  <c r="C28" i="74" s="1"/>
  <c r="B30" i="74"/>
  <c r="B31" i="74"/>
  <c r="B32" i="74"/>
  <c r="B33" i="74"/>
  <c r="B34" i="74"/>
  <c r="B35" i="74"/>
  <c r="B36" i="74"/>
  <c r="B37" i="74"/>
  <c r="B38" i="74"/>
  <c r="B39" i="74"/>
  <c r="B40" i="74"/>
  <c r="B41" i="74"/>
  <c r="B42" i="74"/>
  <c r="B43" i="74"/>
  <c r="B44" i="74"/>
  <c r="B45" i="74"/>
  <c r="B46" i="74"/>
  <c r="B47" i="74"/>
  <c r="B29" i="74"/>
  <c r="B6" i="74"/>
  <c r="B7" i="74"/>
  <c r="B8" i="74"/>
  <c r="B9" i="74"/>
  <c r="B10" i="74"/>
  <c r="B11" i="74"/>
  <c r="B12" i="74"/>
  <c r="B13" i="74"/>
  <c r="B14" i="74"/>
  <c r="B15" i="74"/>
  <c r="B16" i="74"/>
  <c r="B17" i="74"/>
  <c r="B18" i="74"/>
  <c r="B19" i="74"/>
  <c r="B20" i="74"/>
  <c r="B21" i="74"/>
  <c r="B22" i="74"/>
  <c r="B23" i="74"/>
  <c r="B5" i="74"/>
  <c r="K64" i="82"/>
  <c r="K84" i="82"/>
  <c r="K104" i="82"/>
  <c r="K124" i="82"/>
  <c r="K144" i="82"/>
  <c r="K164" i="82"/>
  <c r="K184" i="82"/>
  <c r="K204" i="82"/>
  <c r="K224" i="82"/>
  <c r="K244" i="82"/>
  <c r="K264" i="82"/>
  <c r="K284" i="82"/>
  <c r="K304" i="82"/>
  <c r="K324" i="82"/>
  <c r="K344" i="82"/>
  <c r="K364" i="82"/>
  <c r="K384" i="82"/>
  <c r="K404" i="82"/>
  <c r="K424" i="82"/>
  <c r="K444" i="82"/>
  <c r="K464" i="82"/>
  <c r="K484" i="82"/>
  <c r="K504" i="82"/>
  <c r="K524" i="82"/>
  <c r="K544" i="82"/>
  <c r="K564" i="82"/>
  <c r="K584" i="82"/>
  <c r="K604" i="82"/>
  <c r="K624" i="82"/>
  <c r="K644" i="82"/>
  <c r="K664" i="82"/>
  <c r="K684" i="82"/>
  <c r="K704" i="82"/>
  <c r="K724" i="82"/>
  <c r="K744" i="82"/>
  <c r="K764" i="82"/>
  <c r="K784" i="82"/>
  <c r="K804" i="82"/>
  <c r="K824" i="82"/>
  <c r="K844" i="82"/>
  <c r="K864" i="82"/>
  <c r="K884" i="82"/>
  <c r="K904" i="82"/>
  <c r="K924" i="82"/>
  <c r="K944" i="82"/>
  <c r="K964" i="82"/>
  <c r="K984" i="82"/>
  <c r="K1004" i="82"/>
  <c r="K1024" i="82"/>
  <c r="K1044" i="82"/>
  <c r="K1064" i="82"/>
  <c r="K1084" i="82"/>
  <c r="K1104" i="82"/>
  <c r="K1124" i="82"/>
  <c r="K1144" i="82"/>
  <c r="K1164" i="82"/>
  <c r="K1184" i="82"/>
  <c r="K1204" i="82"/>
  <c r="K1224" i="82"/>
  <c r="K1244" i="82"/>
  <c r="K1264" i="82"/>
  <c r="K1284" i="82"/>
  <c r="K1304" i="82"/>
  <c r="K1324" i="82"/>
  <c r="K1344" i="82"/>
  <c r="K1364" i="82"/>
  <c r="K1384" i="82"/>
  <c r="K1404" i="82"/>
  <c r="K1424" i="82"/>
  <c r="K1444" i="82"/>
  <c r="K1464" i="82"/>
  <c r="K1484" i="82"/>
  <c r="K1504" i="82"/>
  <c r="K1524" i="82"/>
  <c r="K1544" i="82"/>
  <c r="K1564" i="82"/>
  <c r="K1584" i="82"/>
  <c r="K1604" i="82"/>
  <c r="K1624" i="82"/>
  <c r="K1644" i="82"/>
  <c r="K1664" i="82"/>
  <c r="K1684" i="82"/>
  <c r="K44" i="82"/>
  <c r="K24" i="82"/>
  <c r="E5" i="85"/>
  <c r="O5" i="85"/>
  <c r="E6" i="85"/>
  <c r="O6" i="85"/>
  <c r="E7" i="85"/>
  <c r="O7" i="85"/>
  <c r="E8" i="85"/>
  <c r="O8" i="85"/>
  <c r="E9" i="85"/>
  <c r="O9" i="85"/>
  <c r="E10" i="85"/>
  <c r="O10" i="85"/>
  <c r="E11" i="85"/>
  <c r="O11" i="85"/>
  <c r="E12" i="85"/>
  <c r="O12" i="85"/>
  <c r="E13" i="85"/>
  <c r="O13" i="85"/>
  <c r="E14" i="85"/>
  <c r="O14" i="85"/>
  <c r="E15" i="85"/>
  <c r="O15" i="85"/>
  <c r="E16" i="85"/>
  <c r="O16" i="85"/>
  <c r="E17" i="85"/>
  <c r="O17" i="85"/>
  <c r="E18" i="85"/>
  <c r="O18" i="85"/>
  <c r="E19" i="85"/>
  <c r="O19" i="85"/>
  <c r="E20" i="85"/>
  <c r="O20" i="85"/>
  <c r="E21" i="85"/>
  <c r="O21" i="85"/>
  <c r="E22" i="85"/>
  <c r="O22" i="85"/>
  <c r="E23" i="85"/>
  <c r="O23" i="85"/>
  <c r="E24" i="85"/>
  <c r="C27" i="85"/>
  <c r="E27" i="85" s="1"/>
  <c r="O27" i="85"/>
  <c r="C28" i="85"/>
  <c r="E28" i="85"/>
  <c r="O28" i="85"/>
  <c r="C29" i="85"/>
  <c r="E29" i="85"/>
  <c r="O29" i="85"/>
  <c r="C30" i="85"/>
  <c r="E30" i="85"/>
  <c r="O30" i="85"/>
  <c r="C31" i="85"/>
  <c r="E31" i="85" s="1"/>
  <c r="O31" i="85"/>
  <c r="C32" i="85"/>
  <c r="E32" i="85"/>
  <c r="O32" i="85"/>
  <c r="C33" i="85"/>
  <c r="E33" i="85"/>
  <c r="O33" i="85"/>
  <c r="C34" i="85"/>
  <c r="E34" i="85"/>
  <c r="O34" i="85"/>
  <c r="C35" i="85"/>
  <c r="E35" i="85" s="1"/>
  <c r="O35" i="85"/>
  <c r="C36" i="85"/>
  <c r="E36" i="85"/>
  <c r="O36" i="85"/>
  <c r="C37" i="85"/>
  <c r="E37" i="85"/>
  <c r="O37" i="85"/>
  <c r="C38" i="85"/>
  <c r="E38" i="85"/>
  <c r="O38" i="85"/>
  <c r="C39" i="85"/>
  <c r="E39" i="85" s="1"/>
  <c r="O39" i="85"/>
  <c r="C40" i="85"/>
  <c r="E40" i="85"/>
  <c r="O40" i="85"/>
  <c r="C41" i="85"/>
  <c r="E41" i="85"/>
  <c r="O41" i="85"/>
  <c r="C42" i="85"/>
  <c r="E42" i="85"/>
  <c r="O42" i="85"/>
  <c r="C43" i="85"/>
  <c r="E43" i="85" s="1"/>
  <c r="O43" i="85"/>
  <c r="C44" i="85"/>
  <c r="E44" i="85"/>
  <c r="O44" i="85"/>
  <c r="C45" i="85"/>
  <c r="E45" i="85"/>
  <c r="O45" i="85"/>
  <c r="C46" i="85"/>
  <c r="E46" i="85"/>
  <c r="E49" i="85"/>
  <c r="O49" i="85"/>
  <c r="E50" i="85"/>
  <c r="O50" i="85"/>
  <c r="E51" i="85"/>
  <c r="O51" i="85"/>
  <c r="E52" i="85"/>
  <c r="O52" i="85"/>
  <c r="E53" i="85"/>
  <c r="O53" i="85"/>
  <c r="E54" i="85"/>
  <c r="O54" i="85"/>
  <c r="E55" i="85"/>
  <c r="O55" i="85"/>
  <c r="E56" i="85"/>
  <c r="O56" i="85"/>
  <c r="E57" i="85"/>
  <c r="O57" i="85"/>
  <c r="E58" i="85"/>
  <c r="O58" i="85"/>
  <c r="E59" i="85"/>
  <c r="O59" i="85"/>
  <c r="E60" i="85"/>
  <c r="O60" i="85"/>
  <c r="E61" i="85"/>
  <c r="O61" i="85"/>
  <c r="E62" i="85"/>
  <c r="O62" i="85"/>
  <c r="E63" i="85"/>
  <c r="O63" i="85"/>
  <c r="E64" i="85"/>
  <c r="O64" i="85"/>
  <c r="E65" i="85"/>
  <c r="O65" i="85"/>
  <c r="E66" i="85"/>
  <c r="O66" i="85"/>
  <c r="E67" i="85"/>
  <c r="O67" i="85"/>
  <c r="E68" i="85"/>
  <c r="E71" i="85"/>
  <c r="O71" i="85"/>
  <c r="E72" i="85"/>
  <c r="O72" i="85"/>
  <c r="E73" i="85"/>
  <c r="O73" i="85"/>
  <c r="E74" i="85"/>
  <c r="O74" i="85"/>
  <c r="E75" i="85"/>
  <c r="O75" i="85"/>
  <c r="E76" i="85"/>
  <c r="O76" i="85"/>
  <c r="E77" i="85"/>
  <c r="O77" i="85"/>
  <c r="E78" i="85"/>
  <c r="O78" i="85"/>
  <c r="E79" i="85"/>
  <c r="O79" i="85"/>
  <c r="E80" i="85"/>
  <c r="O80" i="85"/>
  <c r="E81" i="85"/>
  <c r="O81" i="85"/>
  <c r="E82" i="85"/>
  <c r="O82" i="85"/>
  <c r="E83" i="85"/>
  <c r="O83" i="85"/>
  <c r="E84" i="85"/>
  <c r="O84" i="85"/>
  <c r="E85" i="85"/>
  <c r="O85" i="85"/>
  <c r="E86" i="85"/>
  <c r="O86" i="85"/>
  <c r="E87" i="85"/>
  <c r="O87" i="85"/>
  <c r="E88" i="85"/>
  <c r="O88" i="85"/>
  <c r="E89" i="85"/>
  <c r="O89" i="85"/>
  <c r="E90" i="85"/>
  <c r="E93" i="85"/>
  <c r="O93" i="85"/>
  <c r="E94" i="85"/>
  <c r="O94" i="85"/>
  <c r="E95" i="85"/>
  <c r="O95" i="85"/>
  <c r="E96" i="85"/>
  <c r="O96" i="85"/>
  <c r="E97" i="85"/>
  <c r="O97" i="85"/>
  <c r="E98" i="85"/>
  <c r="O98" i="85"/>
  <c r="E99" i="85"/>
  <c r="O99" i="85"/>
  <c r="E100" i="85"/>
  <c r="O100" i="85"/>
  <c r="E101" i="85"/>
  <c r="O101" i="85"/>
  <c r="E102" i="85"/>
  <c r="O102" i="85"/>
  <c r="E103" i="85"/>
  <c r="O103" i="85"/>
  <c r="E104" i="85"/>
  <c r="O104" i="85"/>
  <c r="E105" i="85"/>
  <c r="O105" i="85"/>
  <c r="E106" i="85"/>
  <c r="O106" i="85"/>
  <c r="E107" i="85"/>
  <c r="O107" i="85"/>
  <c r="E108" i="85"/>
  <c r="O108" i="85"/>
  <c r="E109" i="85"/>
  <c r="O109" i="85"/>
  <c r="E110" i="85"/>
  <c r="O110" i="85"/>
  <c r="E111" i="85"/>
  <c r="O111" i="85"/>
  <c r="E112" i="85"/>
  <c r="E115" i="85"/>
  <c r="O115" i="85"/>
  <c r="E116" i="85"/>
  <c r="O116" i="85"/>
  <c r="E117" i="85"/>
  <c r="O117" i="85"/>
  <c r="E118" i="85"/>
  <c r="O118" i="85"/>
  <c r="E119" i="85"/>
  <c r="O119" i="85"/>
  <c r="E120" i="85"/>
  <c r="O120" i="85"/>
  <c r="E121" i="85"/>
  <c r="O121" i="85"/>
  <c r="E122" i="85"/>
  <c r="O122" i="85"/>
  <c r="E123" i="85"/>
  <c r="O123" i="85"/>
  <c r="E124" i="85"/>
  <c r="O124" i="85"/>
  <c r="E125" i="85"/>
  <c r="O125" i="85"/>
  <c r="E126" i="85"/>
  <c r="O126" i="85"/>
  <c r="E127" i="85"/>
  <c r="O127" i="85"/>
  <c r="E128" i="85"/>
  <c r="O128" i="85"/>
  <c r="E129" i="85"/>
  <c r="O129" i="85"/>
  <c r="E130" i="85"/>
  <c r="O130" i="85"/>
  <c r="E131" i="85"/>
  <c r="O131" i="85"/>
  <c r="E132" i="85"/>
  <c r="O132" i="85"/>
  <c r="E133" i="85"/>
  <c r="O133" i="85"/>
  <c r="E134" i="85"/>
  <c r="E137" i="85"/>
  <c r="O137" i="85"/>
  <c r="E138" i="85"/>
  <c r="O138" i="85"/>
  <c r="E139" i="85"/>
  <c r="O139" i="85"/>
  <c r="E140" i="85"/>
  <c r="O140" i="85"/>
  <c r="E141" i="85"/>
  <c r="O141" i="85"/>
  <c r="E142" i="85"/>
  <c r="O142" i="85"/>
  <c r="E143" i="85"/>
  <c r="O143" i="85"/>
  <c r="E144" i="85"/>
  <c r="O144" i="85"/>
  <c r="E145" i="85"/>
  <c r="O145" i="85"/>
  <c r="E146" i="85"/>
  <c r="O146" i="85"/>
  <c r="E147" i="85"/>
  <c r="O147" i="85"/>
  <c r="E148" i="85"/>
  <c r="O148" i="85"/>
  <c r="E149" i="85"/>
  <c r="O149" i="85"/>
  <c r="E150" i="85"/>
  <c r="O150" i="85"/>
  <c r="E151" i="85"/>
  <c r="O151" i="85"/>
  <c r="E152" i="85"/>
  <c r="O152" i="85"/>
  <c r="E153" i="85"/>
  <c r="O153" i="85"/>
  <c r="E154" i="85"/>
  <c r="O154" i="85"/>
  <c r="E155" i="85"/>
  <c r="O155" i="85"/>
  <c r="E156" i="85"/>
  <c r="E159" i="85"/>
  <c r="O159" i="85"/>
  <c r="E160" i="85"/>
  <c r="O160" i="85"/>
  <c r="E161" i="85"/>
  <c r="O161" i="85"/>
  <c r="E162" i="85"/>
  <c r="O162" i="85"/>
  <c r="E163" i="85"/>
  <c r="O163" i="85"/>
  <c r="E164" i="85"/>
  <c r="O164" i="85"/>
  <c r="E165" i="85"/>
  <c r="O165" i="85"/>
  <c r="E166" i="85"/>
  <c r="O166" i="85"/>
  <c r="E167" i="85"/>
  <c r="O167" i="85"/>
  <c r="E168" i="85"/>
  <c r="O168" i="85"/>
  <c r="E169" i="85"/>
  <c r="O169" i="85"/>
  <c r="E170" i="85"/>
  <c r="O170" i="85"/>
  <c r="E171" i="85"/>
  <c r="O171" i="85"/>
  <c r="E172" i="85"/>
  <c r="O172" i="85"/>
  <c r="E173" i="85"/>
  <c r="O173" i="85"/>
  <c r="E174" i="85"/>
  <c r="O174" i="85"/>
  <c r="E175" i="85"/>
  <c r="O175" i="85"/>
  <c r="E176" i="85"/>
  <c r="O176" i="85"/>
  <c r="E177" i="85"/>
  <c r="O177" i="85"/>
  <c r="E178" i="85"/>
  <c r="E181" i="85"/>
  <c r="O181" i="85"/>
  <c r="E182" i="85"/>
  <c r="O182" i="85"/>
  <c r="E183" i="85"/>
  <c r="O183" i="85"/>
  <c r="E184" i="85"/>
  <c r="O184" i="85"/>
  <c r="E185" i="85"/>
  <c r="O185" i="85"/>
  <c r="E186" i="85"/>
  <c r="O186" i="85"/>
  <c r="E187" i="85"/>
  <c r="O187" i="85"/>
  <c r="E188" i="85"/>
  <c r="O188" i="85"/>
  <c r="E189" i="85"/>
  <c r="O189" i="85"/>
  <c r="E190" i="85"/>
  <c r="O190" i="85"/>
  <c r="E191" i="85"/>
  <c r="O191" i="85"/>
  <c r="E192" i="85"/>
  <c r="O192" i="85"/>
  <c r="E193" i="85"/>
  <c r="O193" i="85"/>
  <c r="E194" i="85"/>
  <c r="O194" i="85"/>
  <c r="E195" i="85"/>
  <c r="O195" i="85"/>
  <c r="E196" i="85"/>
  <c r="O196" i="85"/>
  <c r="E197" i="85"/>
  <c r="O197" i="85"/>
  <c r="E198" i="85"/>
  <c r="O198" i="85"/>
  <c r="E199" i="85"/>
  <c r="O199" i="85"/>
  <c r="E200" i="85"/>
  <c r="E203" i="85"/>
  <c r="O203" i="85"/>
  <c r="E204" i="85"/>
  <c r="O204" i="85"/>
  <c r="E205" i="85"/>
  <c r="O205" i="85"/>
  <c r="E206" i="85"/>
  <c r="O206" i="85"/>
  <c r="E207" i="85"/>
  <c r="O207" i="85"/>
  <c r="E208" i="85"/>
  <c r="O208" i="85"/>
  <c r="E209" i="85"/>
  <c r="O209" i="85"/>
  <c r="E210" i="85"/>
  <c r="O210" i="85"/>
  <c r="E211" i="85"/>
  <c r="O211" i="85"/>
  <c r="E212" i="85"/>
  <c r="O212" i="85"/>
  <c r="E213" i="85"/>
  <c r="O213" i="85"/>
  <c r="E214" i="85"/>
  <c r="O214" i="85"/>
  <c r="E215" i="85"/>
  <c r="O215" i="85"/>
  <c r="E216" i="85"/>
  <c r="O216" i="85"/>
  <c r="E217" i="85"/>
  <c r="O217" i="85"/>
  <c r="E218" i="85"/>
  <c r="O218" i="85"/>
  <c r="E219" i="85"/>
  <c r="O219" i="85"/>
  <c r="E220" i="85"/>
  <c r="O220" i="85"/>
  <c r="E221" i="85"/>
  <c r="O221" i="85"/>
  <c r="E222" i="85"/>
  <c r="E225" i="85"/>
  <c r="O225" i="85"/>
  <c r="E226" i="85"/>
  <c r="O226" i="85"/>
  <c r="E227" i="85"/>
  <c r="O227" i="85"/>
  <c r="E228" i="85"/>
  <c r="O228" i="85"/>
  <c r="E229" i="85"/>
  <c r="O229" i="85"/>
  <c r="E230" i="85"/>
  <c r="O230" i="85"/>
  <c r="E231" i="85"/>
  <c r="O231" i="85"/>
  <c r="E232" i="85"/>
  <c r="O232" i="85"/>
  <c r="E233" i="85"/>
  <c r="O233" i="85"/>
  <c r="E234" i="85"/>
  <c r="O234" i="85"/>
  <c r="E235" i="85"/>
  <c r="O235" i="85"/>
  <c r="E236" i="85"/>
  <c r="O236" i="85"/>
  <c r="E237" i="85"/>
  <c r="O237" i="85"/>
  <c r="E238" i="85"/>
  <c r="O238" i="85"/>
  <c r="E239" i="85"/>
  <c r="O239" i="85"/>
  <c r="E240" i="85"/>
  <c r="O240" i="85"/>
  <c r="E241" i="85"/>
  <c r="O241" i="85"/>
  <c r="E242" i="85"/>
  <c r="O242" i="85"/>
  <c r="E243" i="85"/>
  <c r="O243" i="85"/>
  <c r="E244" i="85"/>
  <c r="E247" i="85"/>
  <c r="O247" i="85"/>
  <c r="E248" i="85"/>
  <c r="O248" i="85"/>
  <c r="E249" i="85"/>
  <c r="O249" i="85"/>
  <c r="E250" i="85"/>
  <c r="O250" i="85"/>
  <c r="E251" i="85"/>
  <c r="O251" i="85"/>
  <c r="E252" i="85"/>
  <c r="O252" i="85"/>
  <c r="E253" i="85"/>
  <c r="O253" i="85"/>
  <c r="E254" i="85"/>
  <c r="O254" i="85"/>
  <c r="E255" i="85"/>
  <c r="O255" i="85"/>
  <c r="E256" i="85"/>
  <c r="O256" i="85"/>
  <c r="E257" i="85"/>
  <c r="O257" i="85"/>
  <c r="E258" i="85"/>
  <c r="O258" i="85"/>
  <c r="E259" i="85"/>
  <c r="O259" i="85"/>
  <c r="E260" i="85"/>
  <c r="O260" i="85"/>
  <c r="E261" i="85"/>
  <c r="O261" i="85"/>
  <c r="E262" i="85"/>
  <c r="O262" i="85"/>
  <c r="E263" i="85"/>
  <c r="O263" i="85"/>
  <c r="E264" i="85"/>
  <c r="O264" i="85"/>
  <c r="E265" i="85"/>
  <c r="O265" i="85"/>
  <c r="E266" i="85"/>
  <c r="E269" i="85"/>
  <c r="O269" i="85"/>
  <c r="E270" i="85"/>
  <c r="O270" i="85"/>
  <c r="E271" i="85"/>
  <c r="O271" i="85"/>
  <c r="E272" i="85"/>
  <c r="O272" i="85"/>
  <c r="E273" i="85"/>
  <c r="O273" i="85"/>
  <c r="E274" i="85"/>
  <c r="O274" i="85"/>
  <c r="E275" i="85"/>
  <c r="O275" i="85"/>
  <c r="E276" i="85"/>
  <c r="O276" i="85"/>
  <c r="E277" i="85"/>
  <c r="O277" i="85"/>
  <c r="E278" i="85"/>
  <c r="O278" i="85"/>
  <c r="E279" i="85"/>
  <c r="O279" i="85"/>
  <c r="E280" i="85"/>
  <c r="O280" i="85"/>
  <c r="E281" i="85"/>
  <c r="O281" i="85"/>
  <c r="E282" i="85"/>
  <c r="O282" i="85"/>
  <c r="E283" i="85"/>
  <c r="O283" i="85"/>
  <c r="E284" i="85"/>
  <c r="O284" i="85"/>
  <c r="E285" i="85"/>
  <c r="O285" i="85"/>
  <c r="E286" i="85"/>
  <c r="O286" i="85"/>
  <c r="E287" i="85"/>
  <c r="O287" i="85"/>
  <c r="E288" i="85"/>
  <c r="E291" i="85"/>
  <c r="O291" i="85"/>
  <c r="E292" i="85"/>
  <c r="O292" i="85"/>
  <c r="E293" i="85"/>
  <c r="O293" i="85"/>
  <c r="E294" i="85"/>
  <c r="O294" i="85"/>
  <c r="E295" i="85"/>
  <c r="O295" i="85"/>
  <c r="E296" i="85"/>
  <c r="O296" i="85"/>
  <c r="E297" i="85"/>
  <c r="O297" i="85"/>
  <c r="E298" i="85"/>
  <c r="O298" i="85"/>
  <c r="E299" i="85"/>
  <c r="O299" i="85"/>
  <c r="E300" i="85"/>
  <c r="O300" i="85"/>
  <c r="E301" i="85"/>
  <c r="O301" i="85"/>
  <c r="E302" i="85"/>
  <c r="O302" i="85"/>
  <c r="E303" i="85"/>
  <c r="O303" i="85"/>
  <c r="E304" i="85"/>
  <c r="O304" i="85"/>
  <c r="E305" i="85"/>
  <c r="O305" i="85"/>
  <c r="E306" i="85"/>
  <c r="O306" i="85"/>
  <c r="E307" i="85"/>
  <c r="O307" i="85"/>
  <c r="E308" i="85"/>
  <c r="O308" i="85"/>
  <c r="E309" i="85"/>
  <c r="O309" i="85"/>
  <c r="E310" i="85"/>
  <c r="E313" i="85"/>
  <c r="O313" i="85"/>
  <c r="E314" i="85"/>
  <c r="O314" i="85"/>
  <c r="E315" i="85"/>
  <c r="O315" i="85"/>
  <c r="E316" i="85"/>
  <c r="O316" i="85"/>
  <c r="E317" i="85"/>
  <c r="O317" i="85"/>
  <c r="E318" i="85"/>
  <c r="O318" i="85"/>
  <c r="E319" i="85"/>
  <c r="O319" i="85"/>
  <c r="E320" i="85"/>
  <c r="O320" i="85"/>
  <c r="E321" i="85"/>
  <c r="O321" i="85"/>
  <c r="E322" i="85"/>
  <c r="O322" i="85"/>
  <c r="E323" i="85"/>
  <c r="O323" i="85"/>
  <c r="E324" i="85"/>
  <c r="O324" i="85"/>
  <c r="E325" i="85"/>
  <c r="O325" i="85"/>
  <c r="E326" i="85"/>
  <c r="O326" i="85"/>
  <c r="E327" i="85"/>
  <c r="O327" i="85"/>
  <c r="E328" i="85"/>
  <c r="O328" i="85"/>
  <c r="E329" i="85"/>
  <c r="O329" i="85"/>
  <c r="E330" i="85"/>
  <c r="O330" i="85"/>
  <c r="E331" i="85"/>
  <c r="O331" i="85"/>
  <c r="E332" i="85"/>
  <c r="E335" i="85"/>
  <c r="O335" i="85"/>
  <c r="E336" i="85"/>
  <c r="O336" i="85"/>
  <c r="E337" i="85"/>
  <c r="O337" i="85"/>
  <c r="E338" i="85"/>
  <c r="O338" i="85"/>
  <c r="E339" i="85"/>
  <c r="O339" i="85"/>
  <c r="E340" i="85"/>
  <c r="O340" i="85"/>
  <c r="E341" i="85"/>
  <c r="O341" i="85"/>
  <c r="E342" i="85"/>
  <c r="O342" i="85"/>
  <c r="E343" i="85"/>
  <c r="O343" i="85"/>
  <c r="E344" i="85"/>
  <c r="O344" i="85"/>
  <c r="E345" i="85"/>
  <c r="O345" i="85"/>
  <c r="E346" i="85"/>
  <c r="O346" i="85"/>
  <c r="E347" i="85"/>
  <c r="O347" i="85"/>
  <c r="E348" i="85"/>
  <c r="O348" i="85"/>
  <c r="E349" i="85"/>
  <c r="O349" i="85"/>
  <c r="E350" i="85"/>
  <c r="O350" i="85"/>
  <c r="E351" i="85"/>
  <c r="O351" i="85"/>
  <c r="E352" i="85"/>
  <c r="O352" i="85"/>
  <c r="E353" i="85"/>
  <c r="O353" i="85"/>
  <c r="E354" i="85"/>
  <c r="E357" i="85"/>
  <c r="O357" i="85"/>
  <c r="E358" i="85"/>
  <c r="O358" i="85"/>
  <c r="E359" i="85"/>
  <c r="O359" i="85"/>
  <c r="E360" i="85"/>
  <c r="O360" i="85"/>
  <c r="E361" i="85"/>
  <c r="O361" i="85"/>
  <c r="E362" i="85"/>
  <c r="O362" i="85"/>
  <c r="E363" i="85"/>
  <c r="O363" i="85"/>
  <c r="E364" i="85"/>
  <c r="O364" i="85"/>
  <c r="E365" i="85"/>
  <c r="O365" i="85"/>
  <c r="E366" i="85"/>
  <c r="O366" i="85"/>
  <c r="E367" i="85"/>
  <c r="O367" i="85"/>
  <c r="E368" i="85"/>
  <c r="O368" i="85"/>
  <c r="E369" i="85"/>
  <c r="O369" i="85"/>
  <c r="E370" i="85"/>
  <c r="O370" i="85"/>
  <c r="E371" i="85"/>
  <c r="O371" i="85"/>
  <c r="E372" i="85"/>
  <c r="O372" i="85"/>
  <c r="E373" i="85"/>
  <c r="O373" i="85"/>
  <c r="E374" i="85"/>
  <c r="O374" i="85"/>
  <c r="E375" i="85"/>
  <c r="O375" i="85"/>
  <c r="E376" i="85"/>
  <c r="E379" i="85"/>
  <c r="O379" i="85"/>
  <c r="E380" i="85"/>
  <c r="O380" i="85"/>
  <c r="E381" i="85"/>
  <c r="O381" i="85"/>
  <c r="E382" i="85"/>
  <c r="O382" i="85"/>
  <c r="E383" i="85"/>
  <c r="O383" i="85"/>
  <c r="E384" i="85"/>
  <c r="O384" i="85"/>
  <c r="E385" i="85"/>
  <c r="O385" i="85"/>
  <c r="E386" i="85"/>
  <c r="O386" i="85"/>
  <c r="E387" i="85"/>
  <c r="O387" i="85"/>
  <c r="E388" i="85"/>
  <c r="O388" i="85"/>
  <c r="E389" i="85"/>
  <c r="O389" i="85"/>
  <c r="E390" i="85"/>
  <c r="O390" i="85"/>
  <c r="E391" i="85"/>
  <c r="O391" i="85"/>
  <c r="E392" i="85"/>
  <c r="O392" i="85"/>
  <c r="E393" i="85"/>
  <c r="O393" i="85"/>
  <c r="E394" i="85"/>
  <c r="O394" i="85"/>
  <c r="E395" i="85"/>
  <c r="O395" i="85"/>
  <c r="E396" i="85"/>
  <c r="O396" i="85"/>
  <c r="E397" i="85"/>
  <c r="O397" i="85"/>
  <c r="E398" i="85"/>
  <c r="E401" i="85"/>
  <c r="O401" i="85"/>
  <c r="E402" i="85"/>
  <c r="O402" i="85"/>
  <c r="E403" i="85"/>
  <c r="O403" i="85"/>
  <c r="E404" i="85"/>
  <c r="O404" i="85"/>
  <c r="E405" i="85"/>
  <c r="O405" i="85"/>
  <c r="E406" i="85"/>
  <c r="O406" i="85"/>
  <c r="E407" i="85"/>
  <c r="O407" i="85"/>
  <c r="E408" i="85"/>
  <c r="O408" i="85"/>
  <c r="E409" i="85"/>
  <c r="O409" i="85"/>
  <c r="E410" i="85"/>
  <c r="O410" i="85"/>
  <c r="E411" i="85"/>
  <c r="O411" i="85"/>
  <c r="E412" i="85"/>
  <c r="O412" i="85"/>
  <c r="E413" i="85"/>
  <c r="O413" i="85"/>
  <c r="E414" i="85"/>
  <c r="O414" i="85"/>
  <c r="E415" i="85"/>
  <c r="O415" i="85"/>
  <c r="E416" i="85"/>
  <c r="O416" i="85"/>
  <c r="E417" i="85"/>
  <c r="O417" i="85"/>
  <c r="E418" i="85"/>
  <c r="O418" i="85"/>
  <c r="E419" i="85"/>
  <c r="O419" i="85"/>
  <c r="E420" i="85"/>
  <c r="E423" i="85"/>
  <c r="O423" i="85"/>
  <c r="E424" i="85"/>
  <c r="O424" i="85"/>
  <c r="E425" i="85"/>
  <c r="O425" i="85"/>
  <c r="E426" i="85"/>
  <c r="O426" i="85"/>
  <c r="E427" i="85"/>
  <c r="O427" i="85"/>
  <c r="E428" i="85"/>
  <c r="O428" i="85"/>
  <c r="E429" i="85"/>
  <c r="O429" i="85"/>
  <c r="E430" i="85"/>
  <c r="O430" i="85"/>
  <c r="E431" i="85"/>
  <c r="O431" i="85"/>
  <c r="E432" i="85"/>
  <c r="O432" i="85"/>
  <c r="E433" i="85"/>
  <c r="O433" i="85"/>
  <c r="E434" i="85"/>
  <c r="O434" i="85"/>
  <c r="E435" i="85"/>
  <c r="O435" i="85"/>
  <c r="E436" i="85"/>
  <c r="O436" i="85"/>
  <c r="E437" i="85"/>
  <c r="O437" i="85"/>
  <c r="E438" i="85"/>
  <c r="O438" i="85"/>
  <c r="E439" i="85"/>
  <c r="O439" i="85"/>
  <c r="E440" i="85"/>
  <c r="O440" i="85"/>
  <c r="E441" i="85"/>
  <c r="O441" i="85"/>
  <c r="E442" i="85"/>
  <c r="E445" i="85"/>
  <c r="O445" i="85"/>
  <c r="E446" i="85"/>
  <c r="O446" i="85"/>
  <c r="E447" i="85"/>
  <c r="O447" i="85"/>
  <c r="E448" i="85"/>
  <c r="O448" i="85"/>
  <c r="E449" i="85"/>
  <c r="O449" i="85"/>
  <c r="E450" i="85"/>
  <c r="O450" i="85"/>
  <c r="E451" i="85"/>
  <c r="O451" i="85"/>
  <c r="E452" i="85"/>
  <c r="O452" i="85"/>
  <c r="E453" i="85"/>
  <c r="O453" i="85"/>
  <c r="E454" i="85"/>
  <c r="O454" i="85"/>
  <c r="E455" i="85"/>
  <c r="O455" i="85"/>
  <c r="E456" i="85"/>
  <c r="O456" i="85"/>
  <c r="E457" i="85"/>
  <c r="O457" i="85"/>
  <c r="E458" i="85"/>
  <c r="O458" i="85"/>
  <c r="E459" i="85"/>
  <c r="O459" i="85"/>
  <c r="E460" i="85"/>
  <c r="O460" i="85"/>
  <c r="E461" i="85"/>
  <c r="O461" i="85"/>
  <c r="E462" i="85"/>
  <c r="O462" i="85"/>
  <c r="E463" i="85"/>
  <c r="O463" i="85"/>
  <c r="E464" i="85"/>
  <c r="E467" i="85"/>
  <c r="O467" i="85"/>
  <c r="E468" i="85"/>
  <c r="O468" i="85"/>
  <c r="E469" i="85"/>
  <c r="O469" i="85"/>
  <c r="E470" i="85"/>
  <c r="O470" i="85"/>
  <c r="E471" i="85"/>
  <c r="O471" i="85"/>
  <c r="E472" i="85"/>
  <c r="O472" i="85"/>
  <c r="E473" i="85"/>
  <c r="O473" i="85"/>
  <c r="E474" i="85"/>
  <c r="O474" i="85"/>
  <c r="E475" i="85"/>
  <c r="O475" i="85"/>
  <c r="E476" i="85"/>
  <c r="O476" i="85"/>
  <c r="E477" i="85"/>
  <c r="O477" i="85"/>
  <c r="E478" i="85"/>
  <c r="O478" i="85"/>
  <c r="E479" i="85"/>
  <c r="O479" i="85"/>
  <c r="E480" i="85"/>
  <c r="O480" i="85"/>
  <c r="E481" i="85"/>
  <c r="O481" i="85"/>
  <c r="E482" i="85"/>
  <c r="O482" i="85"/>
  <c r="E483" i="85"/>
  <c r="O483" i="85"/>
  <c r="E484" i="85"/>
  <c r="O484" i="85"/>
  <c r="E485" i="85"/>
  <c r="O485" i="85"/>
  <c r="E486" i="85"/>
  <c r="E489" i="85"/>
  <c r="O489" i="85"/>
  <c r="E490" i="85"/>
  <c r="O490" i="85"/>
  <c r="E491" i="85"/>
  <c r="O491" i="85"/>
  <c r="E492" i="85"/>
  <c r="O492" i="85"/>
  <c r="E493" i="85"/>
  <c r="O493" i="85"/>
  <c r="E494" i="85"/>
  <c r="O494" i="85"/>
  <c r="E495" i="85"/>
  <c r="O495" i="85"/>
  <c r="E496" i="85"/>
  <c r="O496" i="85"/>
  <c r="E497" i="85"/>
  <c r="O497" i="85"/>
  <c r="E498" i="85"/>
  <c r="O498" i="85"/>
  <c r="E499" i="85"/>
  <c r="O499" i="85"/>
  <c r="E500" i="85"/>
  <c r="O500" i="85"/>
  <c r="E501" i="85"/>
  <c r="O501" i="85"/>
  <c r="E502" i="85"/>
  <c r="O502" i="85"/>
  <c r="E503" i="85"/>
  <c r="O503" i="85"/>
  <c r="E504" i="85"/>
  <c r="O504" i="85"/>
  <c r="E505" i="85"/>
  <c r="O505" i="85"/>
  <c r="E506" i="85"/>
  <c r="O506" i="85"/>
  <c r="E507" i="85"/>
  <c r="O507" i="85"/>
  <c r="E508" i="85"/>
  <c r="E511" i="85"/>
  <c r="O511" i="85"/>
  <c r="E512" i="85"/>
  <c r="O512" i="85"/>
  <c r="E513" i="85"/>
  <c r="O513" i="85"/>
  <c r="E514" i="85"/>
  <c r="O514" i="85"/>
  <c r="E515" i="85"/>
  <c r="O515" i="85"/>
  <c r="E516" i="85"/>
  <c r="O516" i="85"/>
  <c r="E517" i="85"/>
  <c r="O517" i="85"/>
  <c r="E518" i="85"/>
  <c r="O518" i="85"/>
  <c r="E519" i="85"/>
  <c r="O519" i="85"/>
  <c r="E520" i="85"/>
  <c r="O520" i="85"/>
  <c r="E521" i="85"/>
  <c r="O521" i="85"/>
  <c r="E522" i="85"/>
  <c r="O522" i="85"/>
  <c r="E523" i="85"/>
  <c r="O523" i="85"/>
  <c r="E524" i="85"/>
  <c r="O524" i="85"/>
  <c r="E525" i="85"/>
  <c r="O525" i="85"/>
  <c r="E526" i="85"/>
  <c r="O526" i="85"/>
  <c r="E527" i="85"/>
  <c r="O527" i="85"/>
  <c r="E528" i="85"/>
  <c r="O528" i="85"/>
  <c r="E529" i="85"/>
  <c r="O529" i="85"/>
  <c r="E530" i="85"/>
  <c r="E533" i="85"/>
  <c r="O533" i="85"/>
  <c r="E534" i="85"/>
  <c r="O534" i="85"/>
  <c r="E535" i="85"/>
  <c r="O535" i="85"/>
  <c r="E536" i="85"/>
  <c r="O536" i="85"/>
  <c r="E537" i="85"/>
  <c r="O537" i="85"/>
  <c r="E538" i="85"/>
  <c r="O538" i="85"/>
  <c r="E539" i="85"/>
  <c r="O539" i="85"/>
  <c r="E540" i="85"/>
  <c r="O540" i="85"/>
  <c r="E541" i="85"/>
  <c r="O541" i="85"/>
  <c r="E542" i="85"/>
  <c r="O542" i="85"/>
  <c r="E543" i="85"/>
  <c r="O543" i="85"/>
  <c r="E544" i="85"/>
  <c r="O544" i="85"/>
  <c r="E545" i="85"/>
  <c r="O545" i="85"/>
  <c r="E546" i="85"/>
  <c r="O546" i="85"/>
  <c r="E547" i="85"/>
  <c r="O547" i="85"/>
  <c r="E548" i="85"/>
  <c r="O548" i="85"/>
  <c r="E549" i="85"/>
  <c r="O549" i="85"/>
  <c r="E550" i="85"/>
  <c r="O550" i="85"/>
  <c r="E551" i="85"/>
  <c r="O551" i="85"/>
  <c r="E552" i="85"/>
  <c r="E555" i="85"/>
  <c r="O555" i="85"/>
  <c r="E556" i="85"/>
  <c r="O556" i="85"/>
  <c r="E557" i="85"/>
  <c r="O557" i="85"/>
  <c r="E558" i="85"/>
  <c r="O558" i="85"/>
  <c r="E559" i="85"/>
  <c r="O559" i="85"/>
  <c r="E560" i="85"/>
  <c r="O560" i="85"/>
  <c r="E561" i="85"/>
  <c r="O561" i="85"/>
  <c r="E562" i="85"/>
  <c r="O562" i="85"/>
  <c r="E563" i="85"/>
  <c r="O563" i="85"/>
  <c r="E564" i="85"/>
  <c r="O564" i="85"/>
  <c r="E565" i="85"/>
  <c r="O565" i="85"/>
  <c r="E566" i="85"/>
  <c r="O566" i="85"/>
  <c r="E567" i="85"/>
  <c r="O567" i="85"/>
  <c r="E568" i="85"/>
  <c r="O568" i="85"/>
  <c r="E569" i="85"/>
  <c r="O569" i="85"/>
  <c r="E570" i="85"/>
  <c r="O570" i="85"/>
  <c r="E571" i="85"/>
  <c r="O571" i="85"/>
  <c r="E572" i="85"/>
  <c r="O572" i="85"/>
  <c r="E573" i="85"/>
  <c r="O573" i="85"/>
  <c r="E574" i="85"/>
  <c r="E577" i="85"/>
  <c r="O577" i="85"/>
  <c r="E578" i="85"/>
  <c r="O578" i="85"/>
  <c r="E579" i="85"/>
  <c r="O579" i="85"/>
  <c r="E580" i="85"/>
  <c r="O580" i="85"/>
  <c r="E581" i="85"/>
  <c r="O581" i="85"/>
  <c r="E582" i="85"/>
  <c r="O582" i="85"/>
  <c r="E583" i="85"/>
  <c r="O583" i="85"/>
  <c r="E584" i="85"/>
  <c r="O584" i="85"/>
  <c r="E585" i="85"/>
  <c r="O585" i="85"/>
  <c r="E586" i="85"/>
  <c r="O586" i="85"/>
  <c r="E587" i="85"/>
  <c r="O587" i="85"/>
  <c r="E588" i="85"/>
  <c r="O588" i="85"/>
  <c r="E589" i="85"/>
  <c r="O589" i="85"/>
  <c r="E590" i="85"/>
  <c r="O590" i="85"/>
  <c r="E591" i="85"/>
  <c r="O591" i="85"/>
  <c r="E592" i="85"/>
  <c r="O592" i="85"/>
  <c r="E593" i="85"/>
  <c r="O593" i="85"/>
  <c r="E594" i="85"/>
  <c r="O594" i="85"/>
  <c r="E595" i="85"/>
  <c r="O595" i="85"/>
  <c r="E596" i="85"/>
  <c r="E599" i="85"/>
  <c r="O599" i="85"/>
  <c r="E600" i="85"/>
  <c r="O600" i="85"/>
  <c r="E601" i="85"/>
  <c r="O601" i="85"/>
  <c r="E602" i="85"/>
  <c r="O602" i="85"/>
  <c r="E603" i="85"/>
  <c r="O603" i="85"/>
  <c r="E604" i="85"/>
  <c r="O604" i="85"/>
  <c r="E605" i="85"/>
  <c r="O605" i="85"/>
  <c r="E606" i="85"/>
  <c r="O606" i="85"/>
  <c r="E607" i="85"/>
  <c r="O607" i="85"/>
  <c r="E608" i="85"/>
  <c r="O608" i="85"/>
  <c r="E609" i="85"/>
  <c r="O609" i="85"/>
  <c r="E610" i="85"/>
  <c r="O610" i="85"/>
  <c r="E611" i="85"/>
  <c r="O611" i="85"/>
  <c r="E612" i="85"/>
  <c r="O612" i="85"/>
  <c r="E613" i="85"/>
  <c r="O613" i="85"/>
  <c r="E614" i="85"/>
  <c r="O614" i="85"/>
  <c r="E615" i="85"/>
  <c r="O615" i="85"/>
  <c r="E616" i="85"/>
  <c r="O616" i="85"/>
  <c r="E617" i="85"/>
  <c r="O617" i="85"/>
  <c r="E618" i="85"/>
  <c r="E621" i="85"/>
  <c r="O621" i="85"/>
  <c r="E622" i="85"/>
  <c r="O622" i="85"/>
  <c r="E623" i="85"/>
  <c r="O623" i="85"/>
  <c r="E624" i="85"/>
  <c r="O624" i="85"/>
  <c r="E625" i="85"/>
  <c r="O625" i="85"/>
  <c r="E626" i="85"/>
  <c r="O626" i="85"/>
  <c r="E627" i="85"/>
  <c r="O627" i="85"/>
  <c r="E628" i="85"/>
  <c r="O628" i="85"/>
  <c r="E629" i="85"/>
  <c r="O629" i="85"/>
  <c r="E630" i="85"/>
  <c r="O630" i="85"/>
  <c r="E631" i="85"/>
  <c r="O631" i="85"/>
  <c r="E632" i="85"/>
  <c r="O632" i="85"/>
  <c r="E633" i="85"/>
  <c r="O633" i="85"/>
  <c r="E634" i="85"/>
  <c r="O634" i="85"/>
  <c r="E635" i="85"/>
  <c r="O635" i="85"/>
  <c r="E636" i="85"/>
  <c r="O636" i="85"/>
  <c r="E637" i="85"/>
  <c r="O637" i="85"/>
  <c r="E638" i="85"/>
  <c r="O638" i="85"/>
  <c r="E639" i="85"/>
  <c r="O639" i="85"/>
  <c r="E640" i="85"/>
  <c r="E643" i="85"/>
  <c r="O643" i="85"/>
  <c r="E644" i="85"/>
  <c r="O644" i="85"/>
  <c r="E645" i="85"/>
  <c r="O645" i="85"/>
  <c r="E646" i="85"/>
  <c r="O646" i="85"/>
  <c r="E647" i="85"/>
  <c r="O647" i="85"/>
  <c r="E648" i="85"/>
  <c r="O648" i="85"/>
  <c r="E649" i="85"/>
  <c r="O649" i="85"/>
  <c r="E650" i="85"/>
  <c r="O650" i="85"/>
  <c r="E651" i="85"/>
  <c r="O651" i="85"/>
  <c r="E652" i="85"/>
  <c r="O652" i="85"/>
  <c r="E653" i="85"/>
  <c r="O653" i="85"/>
  <c r="E654" i="85"/>
  <c r="O654" i="85"/>
  <c r="E655" i="85"/>
  <c r="O655" i="85"/>
  <c r="E656" i="85"/>
  <c r="O656" i="85"/>
  <c r="E657" i="85"/>
  <c r="O657" i="85"/>
  <c r="E658" i="85"/>
  <c r="O658" i="85"/>
  <c r="E659" i="85"/>
  <c r="O659" i="85"/>
  <c r="E660" i="85"/>
  <c r="O660" i="85"/>
  <c r="E661" i="85"/>
  <c r="O661" i="85"/>
  <c r="E662" i="85"/>
  <c r="E665" i="85"/>
  <c r="O665" i="85"/>
  <c r="E666" i="85"/>
  <c r="O666" i="85"/>
  <c r="E667" i="85"/>
  <c r="O667" i="85"/>
  <c r="E668" i="85"/>
  <c r="O668" i="85"/>
  <c r="E669" i="85"/>
  <c r="O669" i="85"/>
  <c r="E670" i="85"/>
  <c r="O670" i="85"/>
  <c r="E671" i="85"/>
  <c r="O671" i="85"/>
  <c r="E672" i="85"/>
  <c r="O672" i="85"/>
  <c r="E673" i="85"/>
  <c r="O673" i="85"/>
  <c r="E674" i="85"/>
  <c r="O674" i="85"/>
  <c r="E675" i="85"/>
  <c r="O675" i="85"/>
  <c r="E676" i="85"/>
  <c r="O676" i="85"/>
  <c r="E677" i="85"/>
  <c r="O677" i="85"/>
  <c r="E678" i="85"/>
  <c r="O678" i="85"/>
  <c r="E679" i="85"/>
  <c r="O679" i="85"/>
  <c r="E680" i="85"/>
  <c r="O680" i="85"/>
  <c r="E681" i="85"/>
  <c r="O681" i="85"/>
  <c r="E682" i="85"/>
  <c r="O682" i="85"/>
  <c r="E683" i="85"/>
  <c r="O683" i="85"/>
  <c r="E684" i="85"/>
  <c r="E687" i="85"/>
  <c r="O687" i="85"/>
  <c r="E688" i="85"/>
  <c r="O688" i="85"/>
  <c r="E689" i="85"/>
  <c r="O689" i="85"/>
  <c r="E690" i="85"/>
  <c r="O690" i="85"/>
  <c r="E691" i="85"/>
  <c r="O691" i="85"/>
  <c r="E692" i="85"/>
  <c r="O692" i="85"/>
  <c r="E693" i="85"/>
  <c r="O693" i="85"/>
  <c r="E694" i="85"/>
  <c r="O694" i="85"/>
  <c r="E695" i="85"/>
  <c r="O695" i="85"/>
  <c r="E696" i="85"/>
  <c r="O696" i="85"/>
  <c r="E697" i="85"/>
  <c r="O697" i="85"/>
  <c r="E698" i="85"/>
  <c r="O698" i="85"/>
  <c r="E699" i="85"/>
  <c r="O699" i="85"/>
  <c r="E700" i="85"/>
  <c r="O700" i="85"/>
  <c r="E701" i="85"/>
  <c r="O701" i="85"/>
  <c r="E702" i="85"/>
  <c r="O702" i="85"/>
  <c r="E703" i="85"/>
  <c r="O703" i="85"/>
  <c r="E704" i="85"/>
  <c r="O704" i="85"/>
  <c r="E705" i="85"/>
  <c r="O705" i="85"/>
  <c r="E706" i="85"/>
  <c r="E709" i="85"/>
  <c r="O709" i="85"/>
  <c r="E710" i="85"/>
  <c r="O710" i="85"/>
  <c r="E711" i="85"/>
  <c r="O711" i="85"/>
  <c r="E712" i="85"/>
  <c r="O712" i="85"/>
  <c r="E713" i="85"/>
  <c r="O713" i="85"/>
  <c r="E714" i="85"/>
  <c r="O714" i="85"/>
  <c r="E715" i="85"/>
  <c r="O715" i="85"/>
  <c r="E716" i="85"/>
  <c r="O716" i="85"/>
  <c r="E717" i="85"/>
  <c r="O717" i="85"/>
  <c r="E718" i="85"/>
  <c r="O718" i="85"/>
  <c r="E719" i="85"/>
  <c r="O719" i="85"/>
  <c r="E720" i="85"/>
  <c r="O720" i="85"/>
  <c r="E721" i="85"/>
  <c r="O721" i="85"/>
  <c r="E722" i="85"/>
  <c r="O722" i="85"/>
  <c r="E723" i="85"/>
  <c r="O723" i="85"/>
  <c r="E724" i="85"/>
  <c r="O724" i="85"/>
  <c r="E725" i="85"/>
  <c r="O725" i="85"/>
  <c r="E726" i="85"/>
  <c r="O726" i="85"/>
  <c r="E727" i="85"/>
  <c r="O727" i="85"/>
  <c r="E728" i="85"/>
  <c r="E731" i="85"/>
  <c r="O731" i="85"/>
  <c r="E732" i="85"/>
  <c r="O732" i="85"/>
  <c r="E733" i="85"/>
  <c r="O733" i="85"/>
  <c r="E734" i="85"/>
  <c r="O734" i="85"/>
  <c r="E735" i="85"/>
  <c r="O735" i="85"/>
  <c r="E736" i="85"/>
  <c r="O736" i="85"/>
  <c r="E737" i="85"/>
  <c r="O737" i="85"/>
  <c r="E738" i="85"/>
  <c r="O738" i="85"/>
  <c r="E739" i="85"/>
  <c r="O739" i="85"/>
  <c r="E740" i="85"/>
  <c r="O740" i="85"/>
  <c r="E741" i="85"/>
  <c r="O741" i="85"/>
  <c r="E742" i="85"/>
  <c r="O742" i="85"/>
  <c r="E743" i="85"/>
  <c r="O743" i="85"/>
  <c r="E744" i="85"/>
  <c r="O744" i="85"/>
  <c r="E745" i="85"/>
  <c r="O745" i="85"/>
  <c r="E746" i="85"/>
  <c r="O746" i="85"/>
  <c r="E747" i="85"/>
  <c r="O747" i="85"/>
  <c r="E748" i="85"/>
  <c r="O748" i="85"/>
  <c r="E749" i="85"/>
  <c r="O749" i="85"/>
  <c r="E750" i="85"/>
  <c r="E753" i="85"/>
  <c r="O753" i="85"/>
  <c r="E754" i="85"/>
  <c r="O754" i="85"/>
  <c r="E755" i="85"/>
  <c r="O755" i="85"/>
  <c r="E756" i="85"/>
  <c r="O756" i="85"/>
  <c r="E757" i="85"/>
  <c r="O757" i="85"/>
  <c r="E758" i="85"/>
  <c r="O758" i="85"/>
  <c r="E759" i="85"/>
  <c r="O759" i="85"/>
  <c r="E760" i="85"/>
  <c r="O760" i="85"/>
  <c r="E761" i="85"/>
  <c r="O761" i="85"/>
  <c r="E762" i="85"/>
  <c r="O762" i="85"/>
  <c r="E763" i="85"/>
  <c r="O763" i="85"/>
  <c r="E764" i="85"/>
  <c r="O764" i="85"/>
  <c r="E765" i="85"/>
  <c r="O765" i="85"/>
  <c r="E766" i="85"/>
  <c r="O766" i="85"/>
  <c r="E767" i="85"/>
  <c r="O767" i="85"/>
  <c r="E768" i="85"/>
  <c r="O768" i="85"/>
  <c r="E769" i="85"/>
  <c r="O769" i="85"/>
  <c r="E770" i="85"/>
  <c r="O770" i="85"/>
  <c r="E771" i="85"/>
  <c r="O771" i="85"/>
  <c r="E772" i="85"/>
  <c r="E775" i="85"/>
  <c r="O775" i="85"/>
  <c r="E776" i="85"/>
  <c r="O776" i="85"/>
  <c r="E777" i="85"/>
  <c r="O777" i="85"/>
  <c r="E778" i="85"/>
  <c r="O778" i="85"/>
  <c r="E779" i="85"/>
  <c r="O779" i="85"/>
  <c r="E780" i="85"/>
  <c r="O780" i="85"/>
  <c r="E781" i="85"/>
  <c r="O781" i="85"/>
  <c r="E782" i="85"/>
  <c r="O782" i="85"/>
  <c r="E783" i="85"/>
  <c r="O783" i="85"/>
  <c r="E784" i="85"/>
  <c r="O784" i="85"/>
  <c r="E785" i="85"/>
  <c r="O785" i="85"/>
  <c r="E786" i="85"/>
  <c r="O786" i="85"/>
  <c r="E787" i="85"/>
  <c r="O787" i="85"/>
  <c r="E788" i="85"/>
  <c r="O788" i="85"/>
  <c r="E789" i="85"/>
  <c r="O789" i="85"/>
  <c r="E790" i="85"/>
  <c r="O790" i="85"/>
  <c r="E791" i="85"/>
  <c r="O791" i="85"/>
  <c r="E792" i="85"/>
  <c r="O792" i="85"/>
  <c r="E793" i="85"/>
  <c r="O793" i="85"/>
  <c r="E794" i="85"/>
  <c r="E797" i="85"/>
  <c r="O797" i="85"/>
  <c r="E798" i="85"/>
  <c r="O798" i="85"/>
  <c r="E799" i="85"/>
  <c r="O799" i="85"/>
  <c r="E800" i="85"/>
  <c r="O800" i="85"/>
  <c r="E801" i="85"/>
  <c r="O801" i="85"/>
  <c r="E802" i="85"/>
  <c r="O802" i="85"/>
  <c r="E803" i="85"/>
  <c r="O803" i="85"/>
  <c r="E804" i="85"/>
  <c r="O804" i="85"/>
  <c r="E805" i="85"/>
  <c r="O805" i="85"/>
  <c r="E806" i="85"/>
  <c r="O806" i="85"/>
  <c r="E807" i="85"/>
  <c r="O807" i="85"/>
  <c r="E808" i="85"/>
  <c r="O808" i="85"/>
  <c r="E809" i="85"/>
  <c r="O809" i="85"/>
  <c r="E810" i="85"/>
  <c r="O810" i="85"/>
  <c r="E811" i="85"/>
  <c r="O811" i="85"/>
  <c r="E812" i="85"/>
  <c r="O812" i="85"/>
  <c r="E813" i="85"/>
  <c r="O813" i="85"/>
  <c r="E814" i="85"/>
  <c r="O814" i="85"/>
  <c r="E815" i="85"/>
  <c r="O815" i="85"/>
  <c r="E816" i="85"/>
  <c r="E819" i="85"/>
  <c r="O819" i="85"/>
  <c r="E820" i="85"/>
  <c r="O820" i="85"/>
  <c r="E821" i="85"/>
  <c r="O821" i="85"/>
  <c r="E822" i="85"/>
  <c r="O822" i="85"/>
  <c r="E823" i="85"/>
  <c r="O823" i="85"/>
  <c r="E824" i="85"/>
  <c r="O824" i="85"/>
  <c r="E825" i="85"/>
  <c r="O825" i="85"/>
  <c r="E826" i="85"/>
  <c r="O826" i="85"/>
  <c r="E827" i="85"/>
  <c r="O827" i="85"/>
  <c r="E828" i="85"/>
  <c r="O828" i="85"/>
  <c r="E829" i="85"/>
  <c r="O829" i="85"/>
  <c r="E830" i="85"/>
  <c r="O830" i="85"/>
  <c r="E831" i="85"/>
  <c r="O831" i="85"/>
  <c r="E832" i="85"/>
  <c r="O832" i="85"/>
  <c r="E833" i="85"/>
  <c r="O833" i="85"/>
  <c r="E834" i="85"/>
  <c r="O834" i="85"/>
  <c r="E835" i="85"/>
  <c r="O835" i="85"/>
  <c r="E836" i="85"/>
  <c r="O836" i="85"/>
  <c r="E837" i="85"/>
  <c r="O837" i="85"/>
  <c r="E838" i="85"/>
  <c r="E841" i="85"/>
  <c r="O841" i="85"/>
  <c r="E842" i="85"/>
  <c r="O842" i="85"/>
  <c r="E843" i="85"/>
  <c r="O843" i="85"/>
  <c r="E844" i="85"/>
  <c r="O844" i="85"/>
  <c r="E845" i="85"/>
  <c r="O845" i="85"/>
  <c r="E846" i="85"/>
  <c r="O846" i="85"/>
  <c r="E847" i="85"/>
  <c r="O847" i="85"/>
  <c r="E848" i="85"/>
  <c r="O848" i="85"/>
  <c r="E849" i="85"/>
  <c r="O849" i="85"/>
  <c r="E850" i="85"/>
  <c r="O850" i="85"/>
  <c r="E851" i="85"/>
  <c r="O851" i="85"/>
  <c r="E852" i="85"/>
  <c r="O852" i="85"/>
  <c r="E853" i="85"/>
  <c r="O853" i="85"/>
  <c r="E854" i="85"/>
  <c r="O854" i="85"/>
  <c r="E855" i="85"/>
  <c r="O855" i="85"/>
  <c r="E856" i="85"/>
  <c r="O856" i="85"/>
  <c r="E857" i="85"/>
  <c r="O857" i="85"/>
  <c r="E858" i="85"/>
  <c r="O858" i="85"/>
  <c r="E859" i="85"/>
  <c r="O859" i="85"/>
  <c r="E860" i="85"/>
  <c r="E863" i="85"/>
  <c r="O863" i="85"/>
  <c r="E864" i="85"/>
  <c r="O864" i="85"/>
  <c r="E865" i="85"/>
  <c r="O865" i="85"/>
  <c r="E866" i="85"/>
  <c r="O866" i="85"/>
  <c r="E867" i="85"/>
  <c r="O867" i="85"/>
  <c r="E868" i="85"/>
  <c r="O868" i="85"/>
  <c r="E869" i="85"/>
  <c r="O869" i="85"/>
  <c r="E870" i="85"/>
  <c r="O870" i="85"/>
  <c r="E871" i="85"/>
  <c r="O871" i="85"/>
  <c r="E872" i="85"/>
  <c r="O872" i="85"/>
  <c r="E873" i="85"/>
  <c r="O873" i="85"/>
  <c r="E874" i="85"/>
  <c r="O874" i="85"/>
  <c r="E875" i="85"/>
  <c r="O875" i="85"/>
  <c r="E876" i="85"/>
  <c r="O876" i="85"/>
  <c r="E877" i="85"/>
  <c r="O877" i="85"/>
  <c r="E878" i="85"/>
  <c r="O878" i="85"/>
  <c r="E879" i="85"/>
  <c r="O879" i="85"/>
  <c r="E880" i="85"/>
  <c r="O880" i="85"/>
  <c r="E881" i="85"/>
  <c r="O881" i="85"/>
  <c r="E882" i="85"/>
  <c r="E885" i="85"/>
  <c r="O885" i="85"/>
  <c r="E886" i="85"/>
  <c r="O886" i="85"/>
  <c r="E887" i="85"/>
  <c r="O887" i="85"/>
  <c r="E888" i="85"/>
  <c r="O888" i="85"/>
  <c r="E889" i="85"/>
  <c r="O889" i="85"/>
  <c r="E890" i="85"/>
  <c r="O890" i="85"/>
  <c r="E891" i="85"/>
  <c r="O891" i="85"/>
  <c r="E892" i="85"/>
  <c r="O892" i="85"/>
  <c r="E893" i="85"/>
  <c r="O893" i="85"/>
  <c r="E894" i="85"/>
  <c r="O894" i="85"/>
  <c r="E895" i="85"/>
  <c r="O895" i="85"/>
  <c r="E896" i="85"/>
  <c r="O896" i="85"/>
  <c r="E897" i="85"/>
  <c r="O897" i="85"/>
  <c r="E898" i="85"/>
  <c r="O898" i="85"/>
  <c r="E899" i="85"/>
  <c r="O899" i="85"/>
  <c r="E900" i="85"/>
  <c r="O900" i="85"/>
  <c r="E901" i="85"/>
  <c r="O901" i="85"/>
  <c r="E902" i="85"/>
  <c r="O902" i="85"/>
  <c r="E903" i="85"/>
  <c r="O903" i="85"/>
  <c r="E904" i="85"/>
  <c r="E907" i="85"/>
  <c r="O907" i="85"/>
  <c r="E908" i="85"/>
  <c r="O908" i="85"/>
  <c r="E909" i="85"/>
  <c r="O909" i="85"/>
  <c r="E910" i="85"/>
  <c r="O910" i="85"/>
  <c r="E911" i="85"/>
  <c r="O911" i="85"/>
  <c r="E912" i="85"/>
  <c r="O912" i="85"/>
  <c r="E913" i="85"/>
  <c r="O913" i="85"/>
  <c r="E914" i="85"/>
  <c r="O914" i="85"/>
  <c r="E915" i="85"/>
  <c r="O915" i="85"/>
  <c r="E916" i="85"/>
  <c r="O916" i="85"/>
  <c r="E917" i="85"/>
  <c r="O917" i="85"/>
  <c r="E918" i="85"/>
  <c r="O918" i="85"/>
  <c r="E919" i="85"/>
  <c r="O919" i="85"/>
  <c r="E920" i="85"/>
  <c r="O920" i="85"/>
  <c r="E921" i="85"/>
  <c r="O921" i="85"/>
  <c r="E922" i="85"/>
  <c r="O922" i="85"/>
  <c r="E923" i="85"/>
  <c r="O923" i="85"/>
  <c r="E924" i="85"/>
  <c r="O924" i="85"/>
  <c r="E925" i="85"/>
  <c r="O925" i="85"/>
  <c r="E926" i="85"/>
  <c r="E929" i="85"/>
  <c r="O929" i="85"/>
  <c r="E930" i="85"/>
  <c r="O930" i="85"/>
  <c r="E931" i="85"/>
  <c r="O931" i="85"/>
  <c r="E932" i="85"/>
  <c r="O932" i="85"/>
  <c r="E933" i="85"/>
  <c r="O933" i="85"/>
  <c r="E934" i="85"/>
  <c r="O934" i="85"/>
  <c r="E935" i="85"/>
  <c r="O935" i="85"/>
  <c r="E936" i="85"/>
  <c r="O936" i="85"/>
  <c r="E937" i="85"/>
  <c r="O937" i="85"/>
  <c r="E938" i="85"/>
  <c r="O938" i="85"/>
  <c r="E939" i="85"/>
  <c r="O939" i="85"/>
  <c r="E940" i="85"/>
  <c r="O940" i="85"/>
  <c r="E941" i="85"/>
  <c r="O941" i="85"/>
  <c r="E942" i="85"/>
  <c r="O942" i="85"/>
  <c r="E943" i="85"/>
  <c r="O943" i="85"/>
  <c r="E944" i="85"/>
  <c r="O944" i="85"/>
  <c r="E945" i="85"/>
  <c r="O945" i="85"/>
  <c r="E946" i="85"/>
  <c r="O946" i="85"/>
  <c r="E947" i="85"/>
  <c r="O947" i="85"/>
  <c r="E948" i="85"/>
  <c r="E951" i="85"/>
  <c r="O951" i="85"/>
  <c r="E952" i="85"/>
  <c r="O952" i="85"/>
  <c r="E953" i="85"/>
  <c r="O953" i="85"/>
  <c r="E954" i="85"/>
  <c r="O954" i="85"/>
  <c r="E955" i="85"/>
  <c r="O955" i="85"/>
  <c r="E956" i="85"/>
  <c r="O956" i="85"/>
  <c r="E957" i="85"/>
  <c r="O957" i="85"/>
  <c r="E958" i="85"/>
  <c r="O958" i="85"/>
  <c r="E959" i="85"/>
  <c r="O959" i="85"/>
  <c r="E960" i="85"/>
  <c r="O960" i="85"/>
  <c r="E961" i="85"/>
  <c r="O961" i="85"/>
  <c r="E962" i="85"/>
  <c r="O962" i="85"/>
  <c r="E963" i="85"/>
  <c r="O963" i="85"/>
  <c r="E964" i="85"/>
  <c r="O964" i="85"/>
  <c r="E965" i="85"/>
  <c r="O965" i="85"/>
  <c r="E966" i="85"/>
  <c r="O966" i="85"/>
  <c r="E967" i="85"/>
  <c r="O967" i="85"/>
  <c r="E968" i="85"/>
  <c r="O968" i="85"/>
  <c r="E969" i="85"/>
  <c r="O969" i="85"/>
  <c r="E970" i="85"/>
  <c r="E973" i="85"/>
  <c r="O973" i="85"/>
  <c r="E974" i="85"/>
  <c r="O974" i="85"/>
  <c r="E975" i="85"/>
  <c r="O975" i="85"/>
  <c r="E976" i="85"/>
  <c r="O976" i="85"/>
  <c r="E977" i="85"/>
  <c r="O977" i="85"/>
  <c r="E978" i="85"/>
  <c r="O978" i="85"/>
  <c r="E979" i="85"/>
  <c r="O979" i="85"/>
  <c r="E980" i="85"/>
  <c r="O980" i="85"/>
  <c r="E981" i="85"/>
  <c r="O981" i="85"/>
  <c r="E982" i="85"/>
  <c r="O982" i="85"/>
  <c r="E983" i="85"/>
  <c r="O983" i="85"/>
  <c r="E984" i="85"/>
  <c r="O984" i="85"/>
  <c r="E985" i="85"/>
  <c r="O985" i="85"/>
  <c r="E986" i="85"/>
  <c r="O986" i="85"/>
  <c r="E987" i="85"/>
  <c r="O987" i="85"/>
  <c r="E988" i="85"/>
  <c r="O988" i="85"/>
  <c r="E989" i="85"/>
  <c r="O989" i="85"/>
  <c r="E990" i="85"/>
  <c r="O990" i="85"/>
  <c r="E991" i="85"/>
  <c r="O991" i="85"/>
  <c r="E992" i="85"/>
  <c r="E995" i="85"/>
  <c r="O995" i="85"/>
  <c r="E996" i="85"/>
  <c r="O996" i="85"/>
  <c r="E997" i="85"/>
  <c r="O997" i="85"/>
  <c r="E998" i="85"/>
  <c r="O998" i="85"/>
  <c r="E999" i="85"/>
  <c r="O999" i="85"/>
  <c r="E1000" i="85"/>
  <c r="O1000" i="85"/>
  <c r="E1001" i="85"/>
  <c r="O1001" i="85"/>
  <c r="E1002" i="85"/>
  <c r="O1002" i="85"/>
  <c r="E1003" i="85"/>
  <c r="O1003" i="85"/>
  <c r="E1004" i="85"/>
  <c r="O1004" i="85"/>
  <c r="E1005" i="85"/>
  <c r="O1005" i="85"/>
  <c r="E1006" i="85"/>
  <c r="O1006" i="85"/>
  <c r="E1007" i="85"/>
  <c r="O1007" i="85"/>
  <c r="E1008" i="85"/>
  <c r="O1008" i="85"/>
  <c r="E1009" i="85"/>
  <c r="O1009" i="85"/>
  <c r="E1010" i="85"/>
  <c r="O1010" i="85"/>
  <c r="E1011" i="85"/>
  <c r="O1011" i="85"/>
  <c r="E1012" i="85"/>
  <c r="O1012" i="85"/>
  <c r="E1013" i="85"/>
  <c r="O1013" i="85"/>
  <c r="E1014" i="85"/>
  <c r="E1017" i="85"/>
  <c r="O1017" i="85"/>
  <c r="E1018" i="85"/>
  <c r="O1018" i="85"/>
  <c r="E1019" i="85"/>
  <c r="O1019" i="85"/>
  <c r="E1020" i="85"/>
  <c r="O1020" i="85"/>
  <c r="E1021" i="85"/>
  <c r="O1021" i="85"/>
  <c r="E1022" i="85"/>
  <c r="O1022" i="85"/>
  <c r="E1023" i="85"/>
  <c r="O1023" i="85"/>
  <c r="E1024" i="85"/>
  <c r="O1024" i="85"/>
  <c r="E1025" i="85"/>
  <c r="O1025" i="85"/>
  <c r="E1026" i="85"/>
  <c r="O1026" i="85"/>
  <c r="E1027" i="85"/>
  <c r="O1027" i="85"/>
  <c r="E1028" i="85"/>
  <c r="O1028" i="85"/>
  <c r="E1029" i="85"/>
  <c r="O1029" i="85"/>
  <c r="E1030" i="85"/>
  <c r="O1030" i="85"/>
  <c r="E1031" i="85"/>
  <c r="O1031" i="85"/>
  <c r="E1032" i="85"/>
  <c r="O1032" i="85"/>
  <c r="E1033" i="85"/>
  <c r="O1033" i="85"/>
  <c r="E1034" i="85"/>
  <c r="O1034" i="85"/>
  <c r="E1035" i="85"/>
  <c r="O1035" i="85"/>
  <c r="E1036" i="85"/>
  <c r="E1039" i="85"/>
  <c r="O1039" i="85"/>
  <c r="E1040" i="85"/>
  <c r="O1040" i="85"/>
  <c r="E1041" i="85"/>
  <c r="O1041" i="85"/>
  <c r="E1042" i="85"/>
  <c r="O1042" i="85"/>
  <c r="E1043" i="85"/>
  <c r="O1043" i="85"/>
  <c r="E1044" i="85"/>
  <c r="O1044" i="85"/>
  <c r="E1045" i="85"/>
  <c r="O1045" i="85"/>
  <c r="E1046" i="85"/>
  <c r="O1046" i="85"/>
  <c r="E1047" i="85"/>
  <c r="O1047" i="85"/>
  <c r="E1048" i="85"/>
  <c r="O1048" i="85"/>
  <c r="E1049" i="85"/>
  <c r="O1049" i="85"/>
  <c r="E1050" i="85"/>
  <c r="O1050" i="85"/>
  <c r="E1051" i="85"/>
  <c r="O1051" i="85"/>
  <c r="E1052" i="85"/>
  <c r="O1052" i="85"/>
  <c r="E1053" i="85"/>
  <c r="O1053" i="85"/>
  <c r="E1054" i="85"/>
  <c r="O1054" i="85"/>
  <c r="E1055" i="85"/>
  <c r="O1055" i="85"/>
  <c r="E1056" i="85"/>
  <c r="O1056" i="85"/>
  <c r="E1057" i="85"/>
  <c r="O1057" i="85"/>
  <c r="E1058" i="85"/>
  <c r="E1061" i="85"/>
  <c r="O1061" i="85"/>
  <c r="E1062" i="85"/>
  <c r="O1062" i="85"/>
  <c r="E1063" i="85"/>
  <c r="O1063" i="85"/>
  <c r="E1064" i="85"/>
  <c r="O1064" i="85"/>
  <c r="E1065" i="85"/>
  <c r="O1065" i="85"/>
  <c r="E1066" i="85"/>
  <c r="O1066" i="85"/>
  <c r="E1067" i="85"/>
  <c r="O1067" i="85"/>
  <c r="E1068" i="85"/>
  <c r="O1068" i="85"/>
  <c r="E1069" i="85"/>
  <c r="O1069" i="85"/>
  <c r="E1070" i="85"/>
  <c r="O1070" i="85"/>
  <c r="E1071" i="85"/>
  <c r="O1071" i="85"/>
  <c r="E1072" i="85"/>
  <c r="O1072" i="85"/>
  <c r="E1073" i="85"/>
  <c r="O1073" i="85"/>
  <c r="E1074" i="85"/>
  <c r="O1074" i="85"/>
  <c r="E1075" i="85"/>
  <c r="O1075" i="85"/>
  <c r="E1076" i="85"/>
  <c r="O1076" i="85"/>
  <c r="E1077" i="85"/>
  <c r="O1077" i="85"/>
  <c r="E1078" i="85"/>
  <c r="O1078" i="85"/>
  <c r="E1079" i="85"/>
  <c r="O1079" i="85"/>
  <c r="E1080" i="85"/>
  <c r="E1083" i="85"/>
  <c r="O1083" i="85"/>
  <c r="E1084" i="85"/>
  <c r="O1084" i="85"/>
  <c r="E1085" i="85"/>
  <c r="O1085" i="85"/>
  <c r="E1086" i="85"/>
  <c r="O1086" i="85"/>
  <c r="E1087" i="85"/>
  <c r="O1087" i="85"/>
  <c r="E1088" i="85"/>
  <c r="O1088" i="85"/>
  <c r="E1089" i="85"/>
  <c r="O1089" i="85"/>
  <c r="E1090" i="85"/>
  <c r="O1090" i="85"/>
  <c r="E1091" i="85"/>
  <c r="O1091" i="85"/>
  <c r="E1092" i="85"/>
  <c r="O1092" i="85"/>
  <c r="E1093" i="85"/>
  <c r="O1093" i="85"/>
  <c r="E1094" i="85"/>
  <c r="O1094" i="85"/>
  <c r="E1095" i="85"/>
  <c r="O1095" i="85"/>
  <c r="E1096" i="85"/>
  <c r="O1096" i="85"/>
  <c r="E1097" i="85"/>
  <c r="O1097" i="85"/>
  <c r="E1098" i="85"/>
  <c r="O1098" i="85"/>
  <c r="E1099" i="85"/>
  <c r="O1099" i="85"/>
  <c r="E1100" i="85"/>
  <c r="O1100" i="85"/>
  <c r="E1101" i="85"/>
  <c r="O1101" i="85"/>
  <c r="E1102" i="85"/>
  <c r="E1105" i="85"/>
  <c r="O1105" i="85"/>
  <c r="E1106" i="85"/>
  <c r="O1106" i="85"/>
  <c r="E1107" i="85"/>
  <c r="O1107" i="85"/>
  <c r="E1108" i="85"/>
  <c r="O1108" i="85"/>
  <c r="E1109" i="85"/>
  <c r="O1109" i="85"/>
  <c r="E1110" i="85"/>
  <c r="O1110" i="85"/>
  <c r="E1111" i="85"/>
  <c r="O1111" i="85"/>
  <c r="E1112" i="85"/>
  <c r="O1112" i="85"/>
  <c r="E1113" i="85"/>
  <c r="O1113" i="85"/>
  <c r="E1114" i="85"/>
  <c r="O1114" i="85"/>
  <c r="E1115" i="85"/>
  <c r="O1115" i="85"/>
  <c r="E1116" i="85"/>
  <c r="O1116" i="85"/>
  <c r="E1117" i="85"/>
  <c r="O1117" i="85"/>
  <c r="E1118" i="85"/>
  <c r="O1118" i="85"/>
  <c r="E1119" i="85"/>
  <c r="O1119" i="85"/>
  <c r="E1120" i="85"/>
  <c r="O1120" i="85"/>
  <c r="E1121" i="85"/>
  <c r="O1121" i="85"/>
  <c r="E1122" i="85"/>
  <c r="O1122" i="85"/>
  <c r="E1123" i="85"/>
  <c r="O1123" i="85"/>
  <c r="E1124" i="85"/>
  <c r="E1127" i="85"/>
  <c r="O1127" i="85"/>
  <c r="E1128" i="85"/>
  <c r="O1128" i="85"/>
  <c r="E1129" i="85"/>
  <c r="O1129" i="85"/>
  <c r="E1130" i="85"/>
  <c r="O1130" i="85"/>
  <c r="E1131" i="85"/>
  <c r="O1131" i="85"/>
  <c r="E1132" i="85"/>
  <c r="O1132" i="85"/>
  <c r="E1133" i="85"/>
  <c r="O1133" i="85"/>
  <c r="E1134" i="85"/>
  <c r="O1134" i="85"/>
  <c r="E1135" i="85"/>
  <c r="O1135" i="85"/>
  <c r="E1136" i="85"/>
  <c r="O1136" i="85"/>
  <c r="E1137" i="85"/>
  <c r="O1137" i="85"/>
  <c r="E1138" i="85"/>
  <c r="O1138" i="85"/>
  <c r="E1139" i="85"/>
  <c r="O1139" i="85"/>
  <c r="E1140" i="85"/>
  <c r="O1140" i="85"/>
  <c r="E1141" i="85"/>
  <c r="O1141" i="85"/>
  <c r="E1142" i="85"/>
  <c r="O1142" i="85"/>
  <c r="E1143" i="85"/>
  <c r="O1143" i="85"/>
  <c r="E1144" i="85"/>
  <c r="O1144" i="85"/>
  <c r="E1145" i="85"/>
  <c r="O1145" i="85"/>
  <c r="E1146" i="85"/>
  <c r="E1149" i="85"/>
  <c r="O1149" i="85"/>
  <c r="E1150" i="85"/>
  <c r="O1150" i="85"/>
  <c r="E1151" i="85"/>
  <c r="O1151" i="85"/>
  <c r="E1152" i="85"/>
  <c r="O1152" i="85"/>
  <c r="E1153" i="85"/>
  <c r="O1153" i="85"/>
  <c r="E1154" i="85"/>
  <c r="O1154" i="85"/>
  <c r="E1155" i="85"/>
  <c r="O1155" i="85"/>
  <c r="E1156" i="85"/>
  <c r="O1156" i="85"/>
  <c r="E1157" i="85"/>
  <c r="O1157" i="85"/>
  <c r="E1158" i="85"/>
  <c r="O1158" i="85"/>
  <c r="E1159" i="85"/>
  <c r="O1159" i="85"/>
  <c r="E1160" i="85"/>
  <c r="O1160" i="85"/>
  <c r="E1161" i="85"/>
  <c r="O1161" i="85"/>
  <c r="E1162" i="85"/>
  <c r="O1162" i="85"/>
  <c r="E1163" i="85"/>
  <c r="O1163" i="85"/>
  <c r="E1164" i="85"/>
  <c r="O1164" i="85"/>
  <c r="E1165" i="85"/>
  <c r="O1165" i="85"/>
  <c r="E1166" i="85"/>
  <c r="O1166" i="85"/>
  <c r="E1167" i="85"/>
  <c r="O1167" i="85"/>
  <c r="E1168" i="85"/>
  <c r="E1171" i="85"/>
  <c r="O1171" i="85"/>
  <c r="E1172" i="85"/>
  <c r="O1172" i="85"/>
  <c r="E1173" i="85"/>
  <c r="O1173" i="85"/>
  <c r="E1174" i="85"/>
  <c r="O1174" i="85"/>
  <c r="E1175" i="85"/>
  <c r="O1175" i="85"/>
  <c r="E1176" i="85"/>
  <c r="O1176" i="85"/>
  <c r="E1177" i="85"/>
  <c r="O1177" i="85"/>
  <c r="E1178" i="85"/>
  <c r="O1178" i="85"/>
  <c r="E1179" i="85"/>
  <c r="O1179" i="85"/>
  <c r="E1180" i="85"/>
  <c r="O1180" i="85"/>
  <c r="E1181" i="85"/>
  <c r="O1181" i="85"/>
  <c r="E1182" i="85"/>
  <c r="O1182" i="85"/>
  <c r="E1183" i="85"/>
  <c r="O1183" i="85"/>
  <c r="E1184" i="85"/>
  <c r="O1184" i="85"/>
  <c r="E1185" i="85"/>
  <c r="O1185" i="85"/>
  <c r="E1186" i="85"/>
  <c r="O1186" i="85"/>
  <c r="E1187" i="85"/>
  <c r="O1187" i="85"/>
  <c r="E1188" i="85"/>
  <c r="O1188" i="85"/>
  <c r="E1189" i="85"/>
  <c r="O1189" i="85"/>
  <c r="E1190" i="85"/>
  <c r="E1193" i="85"/>
  <c r="O1193" i="85"/>
  <c r="E1194" i="85"/>
  <c r="O1194" i="85"/>
  <c r="E1195" i="85"/>
  <c r="O1195" i="85"/>
  <c r="E1196" i="85"/>
  <c r="O1196" i="85"/>
  <c r="E1197" i="85"/>
  <c r="O1197" i="85"/>
  <c r="E1198" i="85"/>
  <c r="O1198" i="85"/>
  <c r="E1199" i="85"/>
  <c r="O1199" i="85"/>
  <c r="E1200" i="85"/>
  <c r="O1200" i="85"/>
  <c r="E1201" i="85"/>
  <c r="O1201" i="85"/>
  <c r="E1202" i="85"/>
  <c r="O1202" i="85"/>
  <c r="E1203" i="85"/>
  <c r="O1203" i="85"/>
  <c r="E1204" i="85"/>
  <c r="O1204" i="85"/>
  <c r="E1205" i="85"/>
  <c r="O1205" i="85"/>
  <c r="E1206" i="85"/>
  <c r="O1206" i="85"/>
  <c r="E1207" i="85"/>
  <c r="O1207" i="85"/>
  <c r="E1208" i="85"/>
  <c r="O1208" i="85"/>
  <c r="E1209" i="85"/>
  <c r="O1209" i="85"/>
  <c r="E1210" i="85"/>
  <c r="O1210" i="85"/>
  <c r="E1211" i="85"/>
  <c r="O1211" i="85"/>
  <c r="E1212" i="85"/>
  <c r="E1215" i="85"/>
  <c r="O1215" i="85"/>
  <c r="E1216" i="85"/>
  <c r="O1216" i="85"/>
  <c r="E1217" i="85"/>
  <c r="O1217" i="85"/>
  <c r="E1218" i="85"/>
  <c r="O1218" i="85"/>
  <c r="E1219" i="85"/>
  <c r="O1219" i="85"/>
  <c r="E1220" i="85"/>
  <c r="O1220" i="85"/>
  <c r="E1221" i="85"/>
  <c r="O1221" i="85"/>
  <c r="E1222" i="85"/>
  <c r="O1222" i="85"/>
  <c r="E1223" i="85"/>
  <c r="O1223" i="85"/>
  <c r="E1224" i="85"/>
  <c r="O1224" i="85"/>
  <c r="E1225" i="85"/>
  <c r="O1225" i="85"/>
  <c r="E1226" i="85"/>
  <c r="O1226" i="85"/>
  <c r="E1227" i="85"/>
  <c r="O1227" i="85"/>
  <c r="E1228" i="85"/>
  <c r="O1228" i="85"/>
  <c r="E1229" i="85"/>
  <c r="O1229" i="85"/>
  <c r="E1230" i="85"/>
  <c r="O1230" i="85"/>
  <c r="E1231" i="85"/>
  <c r="O1231" i="85"/>
  <c r="E1232" i="85"/>
  <c r="O1232" i="85"/>
  <c r="E1233" i="85"/>
  <c r="O1233" i="85"/>
  <c r="E1234" i="85"/>
  <c r="E1237" i="85"/>
  <c r="O1237" i="85"/>
  <c r="E1238" i="85"/>
  <c r="O1238" i="85"/>
  <c r="E1239" i="85"/>
  <c r="O1239" i="85"/>
  <c r="E1240" i="85"/>
  <c r="O1240" i="85"/>
  <c r="E1241" i="85"/>
  <c r="O1241" i="85"/>
  <c r="E1242" i="85"/>
  <c r="O1242" i="85"/>
  <c r="E1243" i="85"/>
  <c r="O1243" i="85"/>
  <c r="E1244" i="85"/>
  <c r="O1244" i="85"/>
  <c r="E1245" i="85"/>
  <c r="O1245" i="85"/>
  <c r="E1246" i="85"/>
  <c r="O1246" i="85"/>
  <c r="E1247" i="85"/>
  <c r="O1247" i="85"/>
  <c r="E1248" i="85"/>
  <c r="O1248" i="85"/>
  <c r="E1249" i="85"/>
  <c r="O1249" i="85"/>
  <c r="E1250" i="85"/>
  <c r="O1250" i="85"/>
  <c r="E1251" i="85"/>
  <c r="O1251" i="85"/>
  <c r="E1252" i="85"/>
  <c r="O1252" i="85"/>
  <c r="E1253" i="85"/>
  <c r="O1253" i="85"/>
  <c r="E1254" i="85"/>
  <c r="O1254" i="85"/>
  <c r="E1255" i="85"/>
  <c r="O1255" i="85"/>
  <c r="E1256" i="85"/>
  <c r="E1259" i="85"/>
  <c r="O1259" i="85"/>
  <c r="E1260" i="85"/>
  <c r="O1260" i="85"/>
  <c r="E1261" i="85"/>
  <c r="O1261" i="85"/>
  <c r="E1262" i="85"/>
  <c r="O1262" i="85"/>
  <c r="E1263" i="85"/>
  <c r="O1263" i="85"/>
  <c r="E1264" i="85"/>
  <c r="O1264" i="85"/>
  <c r="E1265" i="85"/>
  <c r="O1265" i="85"/>
  <c r="E1266" i="85"/>
  <c r="O1266" i="85"/>
  <c r="E1267" i="85"/>
  <c r="O1267" i="85"/>
  <c r="E1268" i="85"/>
  <c r="O1268" i="85"/>
  <c r="E1269" i="85"/>
  <c r="O1269" i="85"/>
  <c r="E1270" i="85"/>
  <c r="O1270" i="85"/>
  <c r="E1271" i="85"/>
  <c r="O1271" i="85"/>
  <c r="E1272" i="85"/>
  <c r="O1272" i="85"/>
  <c r="E1273" i="85"/>
  <c r="O1273" i="85"/>
  <c r="E1274" i="85"/>
  <c r="O1274" i="85"/>
  <c r="E1275" i="85"/>
  <c r="O1275" i="85"/>
  <c r="E1276" i="85"/>
  <c r="O1276" i="85"/>
  <c r="E1277" i="85"/>
  <c r="O1277" i="85"/>
  <c r="E1278" i="85"/>
  <c r="E1281" i="85"/>
  <c r="O1281" i="85"/>
  <c r="E1282" i="85"/>
  <c r="O1282" i="85"/>
  <c r="E1283" i="85"/>
  <c r="O1283" i="85"/>
  <c r="E1284" i="85"/>
  <c r="O1284" i="85"/>
  <c r="E1285" i="85"/>
  <c r="O1285" i="85"/>
  <c r="E1286" i="85"/>
  <c r="O1286" i="85"/>
  <c r="E1287" i="85"/>
  <c r="O1287" i="85"/>
  <c r="E1288" i="85"/>
  <c r="O1288" i="85"/>
  <c r="E1289" i="85"/>
  <c r="O1289" i="85"/>
  <c r="E1290" i="85"/>
  <c r="O1290" i="85"/>
  <c r="E1291" i="85"/>
  <c r="O1291" i="85"/>
  <c r="E1292" i="85"/>
  <c r="O1292" i="85"/>
  <c r="E1293" i="85"/>
  <c r="O1293" i="85"/>
  <c r="E1294" i="85"/>
  <c r="O1294" i="85"/>
  <c r="E1295" i="85"/>
  <c r="O1295" i="85"/>
  <c r="E1296" i="85"/>
  <c r="O1296" i="85"/>
  <c r="E1297" i="85"/>
  <c r="O1297" i="85"/>
  <c r="E1298" i="85"/>
  <c r="O1298" i="85"/>
  <c r="E1299" i="85"/>
  <c r="O1299" i="85"/>
  <c r="E1300" i="85"/>
  <c r="E1303" i="85"/>
  <c r="O1303" i="85"/>
  <c r="E1304" i="85"/>
  <c r="O1304" i="85"/>
  <c r="E1305" i="85"/>
  <c r="O1305" i="85"/>
  <c r="E1306" i="85"/>
  <c r="O1306" i="85"/>
  <c r="E1307" i="85"/>
  <c r="O1307" i="85"/>
  <c r="E1308" i="85"/>
  <c r="O1308" i="85"/>
  <c r="E1309" i="85"/>
  <c r="O1309" i="85"/>
  <c r="E1310" i="85"/>
  <c r="O1310" i="85"/>
  <c r="E1311" i="85"/>
  <c r="O1311" i="85"/>
  <c r="E1312" i="85"/>
  <c r="O1312" i="85"/>
  <c r="E1313" i="85"/>
  <c r="O1313" i="85"/>
  <c r="E1314" i="85"/>
  <c r="O1314" i="85"/>
  <c r="E1315" i="85"/>
  <c r="O1315" i="85"/>
  <c r="E1316" i="85"/>
  <c r="O1316" i="85"/>
  <c r="E1317" i="85"/>
  <c r="O1317" i="85"/>
  <c r="E1318" i="85"/>
  <c r="O1318" i="85"/>
  <c r="E1319" i="85"/>
  <c r="O1319" i="85"/>
  <c r="E1320" i="85"/>
  <c r="O1320" i="85"/>
  <c r="E1321" i="85"/>
  <c r="O1321" i="85"/>
  <c r="E1322" i="85"/>
  <c r="E1325" i="85"/>
  <c r="O1325" i="85"/>
  <c r="E1326" i="85"/>
  <c r="O1326" i="85"/>
  <c r="E1327" i="85"/>
  <c r="O1327" i="85"/>
  <c r="E1328" i="85"/>
  <c r="O1328" i="85"/>
  <c r="E1329" i="85"/>
  <c r="O1329" i="85"/>
  <c r="E1330" i="85"/>
  <c r="O1330" i="85"/>
  <c r="E1331" i="85"/>
  <c r="O1331" i="85"/>
  <c r="E1332" i="85"/>
  <c r="O1332" i="85"/>
  <c r="E1333" i="85"/>
  <c r="O1333" i="85"/>
  <c r="E1334" i="85"/>
  <c r="O1334" i="85"/>
  <c r="E1335" i="85"/>
  <c r="O1335" i="85"/>
  <c r="E1336" i="85"/>
  <c r="O1336" i="85"/>
  <c r="E1337" i="85"/>
  <c r="O1337" i="85"/>
  <c r="E1338" i="85"/>
  <c r="O1338" i="85"/>
  <c r="E1339" i="85"/>
  <c r="O1339" i="85"/>
  <c r="E1340" i="85"/>
  <c r="O1340" i="85"/>
  <c r="E1341" i="85"/>
  <c r="O1341" i="85"/>
  <c r="E1342" i="85"/>
  <c r="O1342" i="85"/>
  <c r="E1343" i="85"/>
  <c r="O1343" i="85"/>
  <c r="E1344" i="85"/>
  <c r="E1347" i="85"/>
  <c r="O1347" i="85"/>
  <c r="E1348" i="85"/>
  <c r="O1348" i="85"/>
  <c r="E1349" i="85"/>
  <c r="O1349" i="85"/>
  <c r="E1350" i="85"/>
  <c r="O1350" i="85"/>
  <c r="E1351" i="85"/>
  <c r="O1351" i="85"/>
  <c r="E1352" i="85"/>
  <c r="O1352" i="85"/>
  <c r="E1353" i="85"/>
  <c r="O1353" i="85"/>
  <c r="E1354" i="85"/>
  <c r="O1354" i="85"/>
  <c r="E1355" i="85"/>
  <c r="O1355" i="85"/>
  <c r="E1356" i="85"/>
  <c r="O1356" i="85"/>
  <c r="E1357" i="85"/>
  <c r="O1357" i="85"/>
  <c r="E1358" i="85"/>
  <c r="O1358" i="85"/>
  <c r="E1359" i="85"/>
  <c r="O1359" i="85"/>
  <c r="E1360" i="85"/>
  <c r="O1360" i="85"/>
  <c r="E1361" i="85"/>
  <c r="O1361" i="85"/>
  <c r="E1362" i="85"/>
  <c r="O1362" i="85"/>
  <c r="E1363" i="85"/>
  <c r="O1363" i="85"/>
  <c r="E1364" i="85"/>
  <c r="O1364" i="85"/>
  <c r="E1365" i="85"/>
  <c r="O1365" i="85"/>
  <c r="E1366" i="85"/>
  <c r="E1369" i="85"/>
  <c r="O1369" i="85"/>
  <c r="E1370" i="85"/>
  <c r="O1370" i="85"/>
  <c r="E1371" i="85"/>
  <c r="O1371" i="85"/>
  <c r="E1372" i="85"/>
  <c r="O1372" i="85"/>
  <c r="E1373" i="85"/>
  <c r="O1373" i="85"/>
  <c r="E1374" i="85"/>
  <c r="O1374" i="85"/>
  <c r="E1375" i="85"/>
  <c r="O1375" i="85"/>
  <c r="E1376" i="85"/>
  <c r="O1376" i="85"/>
  <c r="E1377" i="85"/>
  <c r="O1377" i="85"/>
  <c r="E1378" i="85"/>
  <c r="O1378" i="85"/>
  <c r="E1379" i="85"/>
  <c r="O1379" i="85"/>
  <c r="E1380" i="85"/>
  <c r="O1380" i="85"/>
  <c r="E1381" i="85"/>
  <c r="O1381" i="85"/>
  <c r="E1382" i="85"/>
  <c r="O1382" i="85"/>
  <c r="E1383" i="85"/>
  <c r="O1383" i="85"/>
  <c r="E1384" i="85"/>
  <c r="O1384" i="85"/>
  <c r="E1385" i="85"/>
  <c r="O1385" i="85"/>
  <c r="E1386" i="85"/>
  <c r="O1386" i="85"/>
  <c r="E1387" i="85"/>
  <c r="O1387" i="85"/>
  <c r="E1388" i="85"/>
  <c r="E1391" i="85"/>
  <c r="O1391" i="85"/>
  <c r="E1392" i="85"/>
  <c r="O1392" i="85"/>
  <c r="E1393" i="85"/>
  <c r="O1393" i="85"/>
  <c r="E1394" i="85"/>
  <c r="O1394" i="85"/>
  <c r="E1395" i="85"/>
  <c r="O1395" i="85"/>
  <c r="E1396" i="85"/>
  <c r="O1396" i="85"/>
  <c r="E1397" i="85"/>
  <c r="O1397" i="85"/>
  <c r="E1398" i="85"/>
  <c r="O1398" i="85"/>
  <c r="E1399" i="85"/>
  <c r="O1399" i="85"/>
  <c r="E1400" i="85"/>
  <c r="O1400" i="85"/>
  <c r="E1401" i="85"/>
  <c r="O1401" i="85"/>
  <c r="E1402" i="85"/>
  <c r="O1402" i="85"/>
  <c r="E1403" i="85"/>
  <c r="O1403" i="85"/>
  <c r="E1404" i="85"/>
  <c r="O1404" i="85"/>
  <c r="E1405" i="85"/>
  <c r="O1405" i="85"/>
  <c r="E1406" i="85"/>
  <c r="O1406" i="85"/>
  <c r="E1407" i="85"/>
  <c r="O1407" i="85"/>
  <c r="E1408" i="85"/>
  <c r="O1408" i="85"/>
  <c r="E1409" i="85"/>
  <c r="O1409" i="85"/>
  <c r="E1410" i="85"/>
  <c r="E1413" i="85"/>
  <c r="O1413" i="85"/>
  <c r="E1414" i="85"/>
  <c r="O1414" i="85"/>
  <c r="E1415" i="85"/>
  <c r="O1415" i="85"/>
  <c r="E1416" i="85"/>
  <c r="O1416" i="85"/>
  <c r="E1417" i="85"/>
  <c r="O1417" i="85"/>
  <c r="E1418" i="85"/>
  <c r="O1418" i="85"/>
  <c r="E1419" i="85"/>
  <c r="O1419" i="85"/>
  <c r="E1420" i="85"/>
  <c r="O1420" i="85"/>
  <c r="E1421" i="85"/>
  <c r="O1421" i="85"/>
  <c r="E1422" i="85"/>
  <c r="O1422" i="85"/>
  <c r="E1423" i="85"/>
  <c r="O1423" i="85"/>
  <c r="E1424" i="85"/>
  <c r="O1424" i="85"/>
  <c r="E1425" i="85"/>
  <c r="O1425" i="85"/>
  <c r="E1426" i="85"/>
  <c r="O1426" i="85"/>
  <c r="E1427" i="85"/>
  <c r="O1427" i="85"/>
  <c r="E1428" i="85"/>
  <c r="O1428" i="85"/>
  <c r="E1429" i="85"/>
  <c r="O1429" i="85"/>
  <c r="E1430" i="85"/>
  <c r="O1430" i="85"/>
  <c r="E1431" i="85"/>
  <c r="O1431" i="85"/>
  <c r="E1432" i="85"/>
  <c r="E1435" i="85"/>
  <c r="O1435" i="85"/>
  <c r="E1436" i="85"/>
  <c r="O1436" i="85"/>
  <c r="E1437" i="85"/>
  <c r="O1437" i="85"/>
  <c r="E1438" i="85"/>
  <c r="O1438" i="85"/>
  <c r="E1439" i="85"/>
  <c r="O1439" i="85"/>
  <c r="E1440" i="85"/>
  <c r="O1440" i="85"/>
  <c r="E1441" i="85"/>
  <c r="O1441" i="85"/>
  <c r="E1442" i="85"/>
  <c r="O1442" i="85"/>
  <c r="E1443" i="85"/>
  <c r="O1443" i="85"/>
  <c r="E1444" i="85"/>
  <c r="O1444" i="85"/>
  <c r="E1445" i="85"/>
  <c r="O1445" i="85"/>
  <c r="E1446" i="85"/>
  <c r="O1446" i="85"/>
  <c r="E1447" i="85"/>
  <c r="O1447" i="85"/>
  <c r="E1448" i="85"/>
  <c r="O1448" i="85"/>
  <c r="E1449" i="85"/>
  <c r="O1449" i="85"/>
  <c r="E1450" i="85"/>
  <c r="O1450" i="85"/>
  <c r="E1451" i="85"/>
  <c r="O1451" i="85"/>
  <c r="E1452" i="85"/>
  <c r="O1452" i="85"/>
  <c r="E1453" i="85"/>
  <c r="O1453" i="85"/>
  <c r="E1454" i="85"/>
  <c r="E1457" i="85"/>
  <c r="O1457" i="85"/>
  <c r="E1458" i="85"/>
  <c r="O1458" i="85"/>
  <c r="E1459" i="85"/>
  <c r="O1459" i="85"/>
  <c r="E1460" i="85"/>
  <c r="O1460" i="85"/>
  <c r="E1461" i="85"/>
  <c r="O1461" i="85"/>
  <c r="E1462" i="85"/>
  <c r="O1462" i="85"/>
  <c r="E1463" i="85"/>
  <c r="O1463" i="85"/>
  <c r="E1464" i="85"/>
  <c r="O1464" i="85"/>
  <c r="E1465" i="85"/>
  <c r="O1465" i="85"/>
  <c r="E1466" i="85"/>
  <c r="O1466" i="85"/>
  <c r="E1467" i="85"/>
  <c r="O1467" i="85"/>
  <c r="E1468" i="85"/>
  <c r="O1468" i="85"/>
  <c r="E1469" i="85"/>
  <c r="O1469" i="85"/>
  <c r="E1470" i="85"/>
  <c r="O1470" i="85"/>
  <c r="E1471" i="85"/>
  <c r="O1471" i="85"/>
  <c r="E1472" i="85"/>
  <c r="O1472" i="85"/>
  <c r="E1473" i="85"/>
  <c r="O1473" i="85"/>
  <c r="E1474" i="85"/>
  <c r="O1474" i="85"/>
  <c r="E1475" i="85"/>
  <c r="O1475" i="85"/>
  <c r="E1476" i="85"/>
  <c r="E1479" i="85"/>
  <c r="O1479" i="85"/>
  <c r="E1480" i="85"/>
  <c r="O1480" i="85"/>
  <c r="E1481" i="85"/>
  <c r="O1481" i="85"/>
  <c r="E1482" i="85"/>
  <c r="O1482" i="85"/>
  <c r="E1483" i="85"/>
  <c r="O1483" i="85"/>
  <c r="E1484" i="85"/>
  <c r="O1484" i="85"/>
  <c r="E1485" i="85"/>
  <c r="O1485" i="85"/>
  <c r="E1486" i="85"/>
  <c r="O1486" i="85"/>
  <c r="E1487" i="85"/>
  <c r="O1487" i="85"/>
  <c r="E1488" i="85"/>
  <c r="O1488" i="85"/>
  <c r="E1489" i="85"/>
  <c r="O1489" i="85"/>
  <c r="E1490" i="85"/>
  <c r="O1490" i="85"/>
  <c r="E1491" i="85"/>
  <c r="O1491" i="85"/>
  <c r="E1492" i="85"/>
  <c r="O1492" i="85"/>
  <c r="E1493" i="85"/>
  <c r="O1493" i="85"/>
  <c r="E1494" i="85"/>
  <c r="O1494" i="85"/>
  <c r="E1495" i="85"/>
  <c r="O1495" i="85"/>
  <c r="E1496" i="85"/>
  <c r="O1496" i="85"/>
  <c r="E1497" i="85"/>
  <c r="O1497" i="85"/>
  <c r="E1498" i="85"/>
  <c r="E1501" i="85"/>
  <c r="O1501" i="85"/>
  <c r="E1502" i="85"/>
  <c r="O1502" i="85"/>
  <c r="E1503" i="85"/>
  <c r="O1503" i="85"/>
  <c r="E1504" i="85"/>
  <c r="O1504" i="85"/>
  <c r="E1505" i="85"/>
  <c r="O1505" i="85"/>
  <c r="E1506" i="85"/>
  <c r="O1506" i="85"/>
  <c r="E1507" i="85"/>
  <c r="O1507" i="85"/>
  <c r="E1508" i="85"/>
  <c r="O1508" i="85"/>
  <c r="E1509" i="85"/>
  <c r="O1509" i="85"/>
  <c r="E1510" i="85"/>
  <c r="O1510" i="85"/>
  <c r="E1511" i="85"/>
  <c r="O1511" i="85"/>
  <c r="E1512" i="85"/>
  <c r="O1512" i="85"/>
  <c r="E1513" i="85"/>
  <c r="O1513" i="85"/>
  <c r="E1514" i="85"/>
  <c r="O1514" i="85"/>
  <c r="E1515" i="85"/>
  <c r="O1515" i="85"/>
  <c r="E1516" i="85"/>
  <c r="O1516" i="85"/>
  <c r="E1517" i="85"/>
  <c r="O1517" i="85"/>
  <c r="E1518" i="85"/>
  <c r="O1518" i="85"/>
  <c r="E1519" i="85"/>
  <c r="O1519" i="85"/>
  <c r="E1520" i="85"/>
  <c r="E1523" i="85"/>
  <c r="O1523" i="85"/>
  <c r="E1524" i="85"/>
  <c r="O1524" i="85"/>
  <c r="E1525" i="85"/>
  <c r="O1525" i="85"/>
  <c r="E1526" i="85"/>
  <c r="O1526" i="85"/>
  <c r="E1527" i="85"/>
  <c r="O1527" i="85"/>
  <c r="E1528" i="85"/>
  <c r="O1528" i="85"/>
  <c r="E1529" i="85"/>
  <c r="O1529" i="85"/>
  <c r="E1530" i="85"/>
  <c r="O1530" i="85"/>
  <c r="E1531" i="85"/>
  <c r="O1531" i="85"/>
  <c r="E1532" i="85"/>
  <c r="O1532" i="85"/>
  <c r="E1533" i="85"/>
  <c r="O1533" i="85"/>
  <c r="E1534" i="85"/>
  <c r="O1534" i="85"/>
  <c r="E1535" i="85"/>
  <c r="O1535" i="85"/>
  <c r="E1536" i="85"/>
  <c r="O1536" i="85"/>
  <c r="E1537" i="85"/>
  <c r="O1537" i="85"/>
  <c r="E1538" i="85"/>
  <c r="O1538" i="85"/>
  <c r="E1539" i="85"/>
  <c r="O1539" i="85"/>
  <c r="E1540" i="85"/>
  <c r="O1540" i="85"/>
  <c r="E1541" i="85"/>
  <c r="O1541" i="85"/>
  <c r="E1542" i="85"/>
  <c r="E1545" i="85"/>
  <c r="O1545" i="85"/>
  <c r="E1546" i="85"/>
  <c r="O1546" i="85"/>
  <c r="E1547" i="85"/>
  <c r="O1547" i="85"/>
  <c r="E1548" i="85"/>
  <c r="O1548" i="85"/>
  <c r="E1549" i="85"/>
  <c r="O1549" i="85"/>
  <c r="E1550" i="85"/>
  <c r="O1550" i="85"/>
  <c r="E1551" i="85"/>
  <c r="O1551" i="85"/>
  <c r="E1552" i="85"/>
  <c r="O1552" i="85"/>
  <c r="E1553" i="85"/>
  <c r="O1553" i="85"/>
  <c r="E1554" i="85"/>
  <c r="O1554" i="85"/>
  <c r="E1555" i="85"/>
  <c r="O1555" i="85"/>
  <c r="E1556" i="85"/>
  <c r="O1556" i="85"/>
  <c r="E1557" i="85"/>
  <c r="O1557" i="85"/>
  <c r="E1558" i="85"/>
  <c r="O1558" i="85"/>
  <c r="E1559" i="85"/>
  <c r="O1559" i="85"/>
  <c r="E1560" i="85"/>
  <c r="O1560" i="85"/>
  <c r="E1561" i="85"/>
  <c r="O1561" i="85"/>
  <c r="E1562" i="85"/>
  <c r="O1562" i="85"/>
  <c r="E1563" i="85"/>
  <c r="O1563" i="85"/>
  <c r="E1564" i="85"/>
  <c r="E1567" i="85"/>
  <c r="O1567" i="85"/>
  <c r="E1568" i="85"/>
  <c r="O1568" i="85"/>
  <c r="E1569" i="85"/>
  <c r="O1569" i="85"/>
  <c r="E1570" i="85"/>
  <c r="O1570" i="85"/>
  <c r="E1571" i="85"/>
  <c r="O1571" i="85"/>
  <c r="E1572" i="85"/>
  <c r="O1572" i="85"/>
  <c r="E1573" i="85"/>
  <c r="O1573" i="85"/>
  <c r="E1574" i="85"/>
  <c r="O1574" i="85"/>
  <c r="E1575" i="85"/>
  <c r="O1575" i="85"/>
  <c r="E1576" i="85"/>
  <c r="O1576" i="85"/>
  <c r="E1577" i="85"/>
  <c r="O1577" i="85"/>
  <c r="E1578" i="85"/>
  <c r="O1578" i="85"/>
  <c r="E1579" i="85"/>
  <c r="O1579" i="85"/>
  <c r="E1580" i="85"/>
  <c r="O1580" i="85"/>
  <c r="E1581" i="85"/>
  <c r="O1581" i="85"/>
  <c r="E1582" i="85"/>
  <c r="O1582" i="85"/>
  <c r="E1583" i="85"/>
  <c r="O1583" i="85"/>
  <c r="E1584" i="85"/>
  <c r="O1584" i="85"/>
  <c r="E1585" i="85"/>
  <c r="O1585" i="85"/>
  <c r="E1586" i="85"/>
  <c r="E1589" i="85"/>
  <c r="O1589" i="85"/>
  <c r="E1590" i="85"/>
  <c r="O1590" i="85"/>
  <c r="E1591" i="85"/>
  <c r="O1591" i="85"/>
  <c r="E1592" i="85"/>
  <c r="O1592" i="85"/>
  <c r="E1593" i="85"/>
  <c r="O1593" i="85"/>
  <c r="E1594" i="85"/>
  <c r="O1594" i="85"/>
  <c r="E1595" i="85"/>
  <c r="O1595" i="85"/>
  <c r="E1596" i="85"/>
  <c r="O1596" i="85"/>
  <c r="E1597" i="85"/>
  <c r="O1597" i="85"/>
  <c r="E1598" i="85"/>
  <c r="O1598" i="85"/>
  <c r="E1599" i="85"/>
  <c r="O1599" i="85"/>
  <c r="E1600" i="85"/>
  <c r="O1600" i="85"/>
  <c r="E1601" i="85"/>
  <c r="O1601" i="85"/>
  <c r="E1602" i="85"/>
  <c r="O1602" i="85"/>
  <c r="E1603" i="85"/>
  <c r="O1603" i="85"/>
  <c r="E1604" i="85"/>
  <c r="O1604" i="85"/>
  <c r="E1605" i="85"/>
  <c r="O1605" i="85"/>
  <c r="E1606" i="85"/>
  <c r="O1606" i="85"/>
  <c r="E1607" i="85"/>
  <c r="O1607" i="85"/>
  <c r="E1608" i="85"/>
  <c r="E1611" i="85"/>
  <c r="O1611" i="85"/>
  <c r="E1612" i="85"/>
  <c r="O1612" i="85"/>
  <c r="E1613" i="85"/>
  <c r="O1613" i="85"/>
  <c r="E1614" i="85"/>
  <c r="O1614" i="85"/>
  <c r="E1615" i="85"/>
  <c r="O1615" i="85"/>
  <c r="E1616" i="85"/>
  <c r="O1616" i="85"/>
  <c r="E1617" i="85"/>
  <c r="O1617" i="85"/>
  <c r="E1618" i="85"/>
  <c r="O1618" i="85"/>
  <c r="E1619" i="85"/>
  <c r="O1619" i="85"/>
  <c r="E1620" i="85"/>
  <c r="O1620" i="85"/>
  <c r="E1621" i="85"/>
  <c r="O1621" i="85"/>
  <c r="E1622" i="85"/>
  <c r="O1622" i="85"/>
  <c r="E1623" i="85"/>
  <c r="O1623" i="85"/>
  <c r="E1624" i="85"/>
  <c r="O1624" i="85"/>
  <c r="E1625" i="85"/>
  <c r="O1625" i="85"/>
  <c r="E1626" i="85"/>
  <c r="O1626" i="85"/>
  <c r="E1627" i="85"/>
  <c r="O1627" i="85"/>
  <c r="E1628" i="85"/>
  <c r="O1628" i="85"/>
  <c r="E1629" i="85"/>
  <c r="O1629" i="85"/>
  <c r="E1630" i="85"/>
  <c r="E1633" i="85"/>
  <c r="O1633" i="85"/>
  <c r="E1634" i="85"/>
  <c r="O1634" i="85"/>
  <c r="E1635" i="85"/>
  <c r="O1635" i="85"/>
  <c r="E1636" i="85"/>
  <c r="O1636" i="85"/>
  <c r="E1637" i="85"/>
  <c r="O1637" i="85"/>
  <c r="E1638" i="85"/>
  <c r="O1638" i="85"/>
  <c r="E1639" i="85"/>
  <c r="O1639" i="85"/>
  <c r="E1640" i="85"/>
  <c r="O1640" i="85"/>
  <c r="E1641" i="85"/>
  <c r="O1641" i="85"/>
  <c r="E1642" i="85"/>
  <c r="O1642" i="85"/>
  <c r="E1643" i="85"/>
  <c r="O1643" i="85"/>
  <c r="E1644" i="85"/>
  <c r="O1644" i="85"/>
  <c r="E1645" i="85"/>
  <c r="O1645" i="85"/>
  <c r="E1646" i="85"/>
  <c r="O1646" i="85"/>
  <c r="E1647" i="85"/>
  <c r="O1647" i="85"/>
  <c r="E1648" i="85"/>
  <c r="O1648" i="85"/>
  <c r="E1649" i="85"/>
  <c r="O1649" i="85"/>
  <c r="E1650" i="85"/>
  <c r="O1650" i="85"/>
  <c r="E1651" i="85"/>
  <c r="O1651" i="85"/>
  <c r="E1652" i="85"/>
  <c r="E1655" i="85"/>
  <c r="O1655" i="85"/>
  <c r="E1656" i="85"/>
  <c r="O1656" i="85"/>
  <c r="E1657" i="85"/>
  <c r="O1657" i="85"/>
  <c r="E1658" i="85"/>
  <c r="O1658" i="85"/>
  <c r="E1659" i="85"/>
  <c r="O1659" i="85"/>
  <c r="E1660" i="85"/>
  <c r="O1660" i="85"/>
  <c r="E1661" i="85"/>
  <c r="O1661" i="85"/>
  <c r="E1662" i="85"/>
  <c r="O1662" i="85"/>
  <c r="E1663" i="85"/>
  <c r="O1663" i="85"/>
  <c r="E1664" i="85"/>
  <c r="O1664" i="85"/>
  <c r="E1665" i="85"/>
  <c r="O1665" i="85"/>
  <c r="E1666" i="85"/>
  <c r="O1666" i="85"/>
  <c r="E1667" i="85"/>
  <c r="O1667" i="85"/>
  <c r="E1668" i="85"/>
  <c r="O1668" i="85"/>
  <c r="E1669" i="85"/>
  <c r="O1669" i="85"/>
  <c r="E1670" i="85"/>
  <c r="O1670" i="85"/>
  <c r="E1671" i="85"/>
  <c r="O1671" i="85"/>
  <c r="E1672" i="85"/>
  <c r="O1672" i="85"/>
  <c r="E1673" i="85"/>
  <c r="O1673" i="85"/>
  <c r="E1674" i="85"/>
  <c r="E1677" i="85"/>
  <c r="O1677" i="85"/>
  <c r="E1678" i="85"/>
  <c r="O1678" i="85"/>
  <c r="E1679" i="85"/>
  <c r="O1679" i="85"/>
  <c r="E1680" i="85"/>
  <c r="O1680" i="85"/>
  <c r="E1681" i="85"/>
  <c r="O1681" i="85"/>
  <c r="E1682" i="85"/>
  <c r="O1682" i="85"/>
  <c r="E1683" i="85"/>
  <c r="O1683" i="85"/>
  <c r="E1684" i="85"/>
  <c r="O1684" i="85"/>
  <c r="E1685" i="85"/>
  <c r="O1685" i="85"/>
  <c r="E1686" i="85"/>
  <c r="O1686" i="85"/>
  <c r="E1687" i="85"/>
  <c r="O1687" i="85"/>
  <c r="E1688" i="85"/>
  <c r="O1688" i="85"/>
  <c r="E1689" i="85"/>
  <c r="O1689" i="85"/>
  <c r="E1690" i="85"/>
  <c r="O1690" i="85"/>
  <c r="E1691" i="85"/>
  <c r="O1691" i="85"/>
  <c r="E1692" i="85"/>
  <c r="O1692" i="85"/>
  <c r="E1693" i="85"/>
  <c r="O1693" i="85"/>
  <c r="E1694" i="85"/>
  <c r="O1694" i="85"/>
  <c r="E1695" i="85"/>
  <c r="O1695" i="85"/>
  <c r="E1696" i="85"/>
  <c r="E1699" i="85"/>
  <c r="O1699" i="85"/>
  <c r="E1700" i="85"/>
  <c r="O1700" i="85"/>
  <c r="E1701" i="85"/>
  <c r="O1701" i="85"/>
  <c r="E1702" i="85"/>
  <c r="O1702" i="85"/>
  <c r="E1703" i="85"/>
  <c r="O1703" i="85"/>
  <c r="E1704" i="85"/>
  <c r="O1704" i="85"/>
  <c r="E1705" i="85"/>
  <c r="O1705" i="85"/>
  <c r="E1706" i="85"/>
  <c r="O1706" i="85"/>
  <c r="E1707" i="85"/>
  <c r="O1707" i="85"/>
  <c r="E1708" i="85"/>
  <c r="O1708" i="85"/>
  <c r="E1709" i="85"/>
  <c r="O1709" i="85"/>
  <c r="E1710" i="85"/>
  <c r="O1710" i="85"/>
  <c r="E1711" i="85"/>
  <c r="O1711" i="85"/>
  <c r="E1712" i="85"/>
  <c r="O1712" i="85"/>
  <c r="E1713" i="85"/>
  <c r="O1713" i="85"/>
  <c r="E1714" i="85"/>
  <c r="O1714" i="85"/>
  <c r="E1715" i="85"/>
  <c r="O1715" i="85"/>
  <c r="E1716" i="85"/>
  <c r="O1716" i="85"/>
  <c r="E1717" i="85"/>
  <c r="O1717" i="85"/>
  <c r="E1718" i="85"/>
  <c r="E1721" i="85"/>
  <c r="O1721" i="85"/>
  <c r="E1722" i="85"/>
  <c r="O1722" i="85"/>
  <c r="E1723" i="85"/>
  <c r="O1723" i="85"/>
  <c r="E1724" i="85"/>
  <c r="O1724" i="85"/>
  <c r="E1725" i="85"/>
  <c r="O1725" i="85"/>
  <c r="E1726" i="85"/>
  <c r="O1726" i="85"/>
  <c r="E1727" i="85"/>
  <c r="O1727" i="85"/>
  <c r="E1728" i="85"/>
  <c r="O1728" i="85"/>
  <c r="E1729" i="85"/>
  <c r="O1729" i="85"/>
  <c r="E1730" i="85"/>
  <c r="O1730" i="85"/>
  <c r="E1731" i="85"/>
  <c r="O1731" i="85"/>
  <c r="E1732" i="85"/>
  <c r="O1732" i="85"/>
  <c r="E1733" i="85"/>
  <c r="O1733" i="85"/>
  <c r="E1734" i="85"/>
  <c r="O1734" i="85"/>
  <c r="E1735" i="85"/>
  <c r="O1735" i="85"/>
  <c r="E1736" i="85"/>
  <c r="O1736" i="85"/>
  <c r="E1737" i="85"/>
  <c r="O1737" i="85"/>
  <c r="E1738" i="85"/>
  <c r="O1738" i="85"/>
  <c r="E1739" i="85"/>
  <c r="O1739" i="85"/>
  <c r="E1740" i="85"/>
  <c r="E1743" i="85"/>
  <c r="O1743" i="85"/>
  <c r="E1744" i="85"/>
  <c r="O1744" i="85"/>
  <c r="E1745" i="85"/>
  <c r="O1745" i="85"/>
  <c r="E1746" i="85"/>
  <c r="O1746" i="85"/>
  <c r="E1747" i="85"/>
  <c r="O1747" i="85"/>
  <c r="E1748" i="85"/>
  <c r="O1748" i="85"/>
  <c r="E1749" i="85"/>
  <c r="O1749" i="85"/>
  <c r="E1750" i="85"/>
  <c r="O1750" i="85"/>
  <c r="E1751" i="85"/>
  <c r="O1751" i="85"/>
  <c r="E1752" i="85"/>
  <c r="O1752" i="85"/>
  <c r="E1753" i="85"/>
  <c r="O1753" i="85"/>
  <c r="E1754" i="85"/>
  <c r="O1754" i="85"/>
  <c r="E1755" i="85"/>
  <c r="O1755" i="85"/>
  <c r="E1756" i="85"/>
  <c r="O1756" i="85"/>
  <c r="E1757" i="85"/>
  <c r="O1757" i="85"/>
  <c r="E1758" i="85"/>
  <c r="O1758" i="85"/>
  <c r="E1759" i="85"/>
  <c r="O1759" i="85"/>
  <c r="E1760" i="85"/>
  <c r="O1760" i="85"/>
  <c r="E1761" i="85"/>
  <c r="O1761" i="85"/>
  <c r="E1762" i="85"/>
  <c r="E1765" i="85"/>
  <c r="O1765" i="85"/>
  <c r="E1766" i="85"/>
  <c r="O1766" i="85"/>
  <c r="E1767" i="85"/>
  <c r="O1767" i="85"/>
  <c r="E1768" i="85"/>
  <c r="O1768" i="85"/>
  <c r="E1769" i="85"/>
  <c r="O1769" i="85"/>
  <c r="E1770" i="85"/>
  <c r="O1770" i="85"/>
  <c r="E1771" i="85"/>
  <c r="O1771" i="85"/>
  <c r="E1772" i="85"/>
  <c r="O1772" i="85"/>
  <c r="E1773" i="85"/>
  <c r="O1773" i="85"/>
  <c r="E1774" i="85"/>
  <c r="O1774" i="85"/>
  <c r="E1775" i="85"/>
  <c r="O1775" i="85"/>
  <c r="E1776" i="85"/>
  <c r="O1776" i="85"/>
  <c r="E1777" i="85"/>
  <c r="O1777" i="85"/>
  <c r="E1778" i="85"/>
  <c r="O1778" i="85"/>
  <c r="E1779" i="85"/>
  <c r="O1779" i="85"/>
  <c r="E1780" i="85"/>
  <c r="O1780" i="85"/>
  <c r="E1781" i="85"/>
  <c r="O1781" i="85"/>
  <c r="E1782" i="85"/>
  <c r="O1782" i="85"/>
  <c r="E1783" i="85"/>
  <c r="O1783" i="85"/>
  <c r="E1784" i="85"/>
  <c r="E1787" i="85"/>
  <c r="O1787" i="85"/>
  <c r="E1788" i="85"/>
  <c r="O1788" i="85"/>
  <c r="E1789" i="85"/>
  <c r="O1789" i="85"/>
  <c r="E1790" i="85"/>
  <c r="O1790" i="85"/>
  <c r="E1791" i="85"/>
  <c r="O1791" i="85"/>
  <c r="E1792" i="85"/>
  <c r="O1792" i="85"/>
  <c r="E1793" i="85"/>
  <c r="O1793" i="85"/>
  <c r="E1794" i="85"/>
  <c r="O1794" i="85"/>
  <c r="E1795" i="85"/>
  <c r="O1795" i="85"/>
  <c r="E1796" i="85"/>
  <c r="O1796" i="85"/>
  <c r="E1797" i="85"/>
  <c r="O1797" i="85"/>
  <c r="E1798" i="85"/>
  <c r="O1798" i="85"/>
  <c r="E1799" i="85"/>
  <c r="O1799" i="85"/>
  <c r="E1800" i="85"/>
  <c r="O1800" i="85"/>
  <c r="E1801" i="85"/>
  <c r="O1801" i="85"/>
  <c r="E1802" i="85"/>
  <c r="O1802" i="85"/>
  <c r="E1803" i="85"/>
  <c r="O1803" i="85"/>
  <c r="E1804" i="85"/>
  <c r="O1804" i="85"/>
  <c r="E1805" i="85"/>
  <c r="O1805" i="85"/>
  <c r="E1806" i="85"/>
  <c r="E1809" i="85"/>
  <c r="O1809" i="85"/>
  <c r="E1810" i="85"/>
  <c r="O1810" i="85"/>
  <c r="E1811" i="85"/>
  <c r="O1811" i="85"/>
  <c r="E1812" i="85"/>
  <c r="O1812" i="85"/>
  <c r="E1813" i="85"/>
  <c r="O1813" i="85"/>
  <c r="E1814" i="85"/>
  <c r="O1814" i="85"/>
  <c r="E1815" i="85"/>
  <c r="O1815" i="85"/>
  <c r="E1816" i="85"/>
  <c r="O1816" i="85"/>
  <c r="E1817" i="85"/>
  <c r="O1817" i="85"/>
  <c r="E1818" i="85"/>
  <c r="O1818" i="85"/>
  <c r="E1819" i="85"/>
  <c r="O1819" i="85"/>
  <c r="E1820" i="85"/>
  <c r="O1820" i="85"/>
  <c r="E1821" i="85"/>
  <c r="O1821" i="85"/>
  <c r="E1822" i="85"/>
  <c r="O1822" i="85"/>
  <c r="E1823" i="85"/>
  <c r="O1823" i="85"/>
  <c r="E1824" i="85"/>
  <c r="O1824" i="85"/>
  <c r="E1825" i="85"/>
  <c r="O1825" i="85"/>
  <c r="E1826" i="85"/>
  <c r="O1826" i="85"/>
  <c r="E1827" i="85"/>
  <c r="O1827" i="85"/>
  <c r="E1828" i="85"/>
  <c r="E1831" i="85"/>
  <c r="O1831" i="85"/>
  <c r="E1832" i="85"/>
  <c r="O1832" i="85"/>
  <c r="E1833" i="85"/>
  <c r="O1833" i="85"/>
  <c r="E1834" i="85"/>
  <c r="O1834" i="85"/>
  <c r="E1835" i="85"/>
  <c r="O1835" i="85"/>
  <c r="E1836" i="85"/>
  <c r="O1836" i="85"/>
  <c r="E1837" i="85"/>
  <c r="O1837" i="85"/>
  <c r="E1838" i="85"/>
  <c r="O1838" i="85"/>
  <c r="E1839" i="85"/>
  <c r="O1839" i="85"/>
  <c r="E1840" i="85"/>
  <c r="O1840" i="85"/>
  <c r="E1841" i="85"/>
  <c r="O1841" i="85"/>
  <c r="E1842" i="85"/>
  <c r="O1842" i="85"/>
  <c r="E1843" i="85"/>
  <c r="O1843" i="85"/>
  <c r="E1844" i="85"/>
  <c r="O1844" i="85"/>
  <c r="E1845" i="85"/>
  <c r="O1845" i="85"/>
  <c r="E1846" i="85"/>
  <c r="O1846" i="85"/>
  <c r="E1847" i="85"/>
  <c r="O1847" i="85"/>
  <c r="E1848" i="85"/>
  <c r="O1848" i="85"/>
  <c r="E1849" i="85"/>
  <c r="O1849" i="85"/>
  <c r="E1850" i="85"/>
  <c r="E4" i="83"/>
  <c r="E5" i="83"/>
  <c r="E6" i="83"/>
  <c r="E7" i="83"/>
  <c r="E8" i="83"/>
  <c r="E9" i="83"/>
  <c r="E10" i="83"/>
  <c r="E11" i="83"/>
  <c r="E12" i="83"/>
  <c r="E13" i="83"/>
  <c r="E14" i="83"/>
  <c r="E15" i="83"/>
  <c r="E16" i="83"/>
  <c r="E17" i="83"/>
  <c r="E18" i="83"/>
  <c r="E19" i="83"/>
  <c r="E20" i="83"/>
  <c r="E21" i="83"/>
  <c r="E22" i="83"/>
  <c r="E23" i="83"/>
  <c r="E24" i="83"/>
  <c r="E25" i="83"/>
  <c r="E26" i="83"/>
  <c r="E27" i="83"/>
  <c r="E28" i="83"/>
  <c r="E29" i="83"/>
  <c r="E30" i="83"/>
  <c r="E31" i="83"/>
  <c r="E32" i="83"/>
  <c r="E33" i="83"/>
  <c r="E34" i="83"/>
  <c r="E35" i="83"/>
  <c r="E36" i="83"/>
  <c r="E37" i="83"/>
  <c r="E38" i="83"/>
  <c r="E39" i="83"/>
  <c r="E40" i="83"/>
  <c r="E41" i="83"/>
  <c r="E42" i="83"/>
  <c r="E43" i="83"/>
  <c r="E44" i="83"/>
  <c r="E45" i="83"/>
  <c r="E46" i="83"/>
  <c r="E47" i="83"/>
  <c r="E48" i="83"/>
  <c r="E49" i="83"/>
  <c r="E50" i="83"/>
  <c r="E51" i="83"/>
  <c r="E52" i="83"/>
  <c r="E53" i="83"/>
  <c r="E54" i="83"/>
  <c r="E55" i="83"/>
  <c r="E56" i="83"/>
  <c r="E57" i="83"/>
  <c r="E58" i="83"/>
  <c r="E59" i="83"/>
  <c r="E60" i="83"/>
  <c r="E61" i="83"/>
  <c r="E62" i="83"/>
  <c r="E63" i="83"/>
  <c r="E64" i="83"/>
  <c r="E65" i="83"/>
  <c r="E66" i="83"/>
  <c r="E67" i="83"/>
  <c r="E68" i="83"/>
  <c r="E69" i="83"/>
  <c r="E70" i="83"/>
  <c r="E71" i="83"/>
  <c r="E72" i="83"/>
  <c r="E73" i="83"/>
  <c r="E74" i="83"/>
  <c r="E75" i="83"/>
  <c r="E76" i="83"/>
  <c r="E77" i="83"/>
  <c r="E78" i="83"/>
  <c r="E79" i="83"/>
  <c r="E80" i="83"/>
  <c r="E81" i="83"/>
  <c r="E82" i="83"/>
  <c r="E83" i="83"/>
  <c r="E84" i="83"/>
  <c r="E85" i="83"/>
  <c r="E86" i="83"/>
  <c r="E87" i="83"/>
  <c r="E88" i="83"/>
  <c r="E89" i="83"/>
  <c r="E90" i="83"/>
  <c r="E91" i="83"/>
  <c r="E92" i="83"/>
  <c r="E93" i="83"/>
  <c r="E94" i="83"/>
  <c r="E95" i="83"/>
  <c r="E96" i="83"/>
  <c r="E97" i="83"/>
  <c r="E98" i="83"/>
  <c r="E99" i="83"/>
  <c r="E100" i="83"/>
  <c r="E101" i="83"/>
  <c r="E102" i="83"/>
  <c r="E103" i="83"/>
  <c r="E104" i="83"/>
  <c r="E105" i="83"/>
  <c r="E106" i="83"/>
  <c r="E107" i="83"/>
  <c r="E108" i="83"/>
  <c r="E109" i="83"/>
  <c r="E110" i="83"/>
  <c r="E111" i="83"/>
  <c r="E112" i="83"/>
  <c r="E113" i="83"/>
  <c r="E114" i="83"/>
  <c r="E115" i="83"/>
  <c r="E116" i="83"/>
  <c r="E117" i="83"/>
  <c r="E118" i="83"/>
  <c r="E119" i="83"/>
  <c r="E120" i="83"/>
  <c r="E121" i="83"/>
  <c r="E122" i="83"/>
  <c r="E123" i="83"/>
  <c r="E124" i="83"/>
  <c r="E125" i="83"/>
  <c r="E126" i="83"/>
  <c r="E127" i="83"/>
  <c r="E128" i="83"/>
  <c r="E129" i="83"/>
  <c r="E130" i="83"/>
  <c r="E131" i="83"/>
  <c r="E132" i="83"/>
  <c r="E133" i="83"/>
  <c r="E134" i="83"/>
  <c r="E135" i="83"/>
  <c r="E136" i="83"/>
  <c r="E137" i="83"/>
  <c r="E138" i="83"/>
  <c r="E139" i="83"/>
  <c r="E140" i="83"/>
  <c r="E141" i="83"/>
  <c r="E142" i="83"/>
  <c r="E143" i="83"/>
  <c r="E144" i="83"/>
  <c r="E145" i="83"/>
  <c r="E146" i="83"/>
  <c r="E147" i="83"/>
  <c r="E148" i="83"/>
  <c r="E149" i="83"/>
  <c r="E150" i="83"/>
  <c r="E151" i="83"/>
  <c r="E152" i="83"/>
  <c r="E153" i="83"/>
  <c r="E154" i="83"/>
  <c r="E155" i="83"/>
  <c r="E156" i="83"/>
  <c r="E157" i="83"/>
  <c r="E158" i="83"/>
  <c r="E159" i="83"/>
  <c r="E160" i="83"/>
  <c r="E161" i="83"/>
  <c r="E162" i="83"/>
  <c r="E163" i="83"/>
  <c r="E164" i="83"/>
  <c r="E165" i="83"/>
  <c r="E166" i="83"/>
  <c r="E167" i="83"/>
  <c r="E168" i="83"/>
  <c r="E169" i="83"/>
  <c r="E170" i="83"/>
  <c r="E171" i="83"/>
  <c r="E172" i="83"/>
  <c r="E173" i="83"/>
  <c r="E174" i="83"/>
  <c r="E175" i="83"/>
  <c r="E176" i="83"/>
  <c r="E177" i="83"/>
  <c r="E178" i="83"/>
  <c r="E179" i="83"/>
  <c r="E180" i="83"/>
  <c r="E181" i="83"/>
  <c r="E182" i="83"/>
  <c r="E183" i="83"/>
  <c r="E184" i="83"/>
  <c r="E185" i="83"/>
  <c r="E186" i="83"/>
  <c r="E187" i="83"/>
  <c r="E188" i="83"/>
  <c r="E189" i="83"/>
  <c r="E190" i="83"/>
  <c r="E191" i="83"/>
  <c r="E192" i="83"/>
  <c r="E193" i="83"/>
  <c r="E194" i="83"/>
  <c r="E195" i="83"/>
  <c r="E196" i="83"/>
  <c r="E197" i="83"/>
  <c r="E198" i="83"/>
  <c r="E199" i="83"/>
  <c r="E200" i="83"/>
  <c r="E201" i="83"/>
  <c r="E202" i="83"/>
  <c r="E203" i="83"/>
  <c r="E204" i="83"/>
  <c r="E205" i="83"/>
  <c r="E206" i="83"/>
  <c r="E207" i="83"/>
  <c r="E208" i="83"/>
  <c r="E209" i="83"/>
  <c r="E210" i="83"/>
  <c r="E211" i="83"/>
  <c r="E212" i="83"/>
  <c r="E213" i="83"/>
  <c r="E214" i="83"/>
  <c r="E215" i="83"/>
  <c r="E216" i="83"/>
  <c r="E217" i="83"/>
  <c r="E218" i="83"/>
  <c r="E219" i="83"/>
  <c r="E220" i="83"/>
  <c r="E221" i="83"/>
  <c r="E222" i="83"/>
  <c r="E223" i="83"/>
  <c r="E224" i="83"/>
  <c r="E225" i="83"/>
  <c r="E226" i="83"/>
  <c r="E227" i="83"/>
  <c r="E228" i="83"/>
  <c r="E229" i="83"/>
  <c r="E230" i="83"/>
  <c r="E231" i="83"/>
  <c r="E232" i="83"/>
  <c r="E233" i="83"/>
  <c r="E234" i="83"/>
  <c r="E235" i="83"/>
  <c r="E236" i="83"/>
  <c r="E237" i="83"/>
  <c r="E238" i="83"/>
  <c r="E239" i="83"/>
  <c r="E240" i="83"/>
  <c r="E241" i="83"/>
  <c r="E242" i="83"/>
  <c r="E243" i="83"/>
  <c r="E244" i="83"/>
  <c r="E245" i="83"/>
  <c r="E246" i="83"/>
  <c r="E247" i="83"/>
  <c r="E248" i="83"/>
  <c r="E249" i="83"/>
  <c r="E250" i="83"/>
  <c r="E251" i="83"/>
  <c r="E252" i="83"/>
  <c r="E253" i="83"/>
  <c r="E254" i="83"/>
  <c r="E255" i="83"/>
  <c r="E256" i="83"/>
  <c r="E257" i="83"/>
  <c r="E258" i="83"/>
  <c r="E259" i="83"/>
  <c r="E260" i="83"/>
  <c r="E261" i="83"/>
  <c r="E262" i="83"/>
  <c r="E263" i="83"/>
  <c r="E264" i="83"/>
  <c r="E265" i="83"/>
  <c r="E266" i="83"/>
  <c r="E267" i="83"/>
  <c r="E268" i="83"/>
  <c r="E269" i="83"/>
  <c r="E270" i="83"/>
  <c r="E271" i="83"/>
  <c r="E272" i="83"/>
  <c r="E273" i="83"/>
  <c r="E274" i="83"/>
  <c r="E275" i="83"/>
  <c r="E276" i="83"/>
  <c r="E277" i="83"/>
  <c r="E278" i="83"/>
  <c r="E279" i="83"/>
  <c r="E280" i="83"/>
  <c r="E281" i="83"/>
  <c r="E282" i="83"/>
  <c r="E283" i="83"/>
  <c r="E284" i="83"/>
  <c r="E285" i="83"/>
  <c r="E286" i="83"/>
  <c r="E287" i="83"/>
  <c r="E288" i="83"/>
  <c r="E289" i="83"/>
  <c r="E290" i="83"/>
  <c r="E291" i="83"/>
  <c r="E292" i="83"/>
  <c r="E293" i="83"/>
  <c r="E294" i="83"/>
  <c r="E295" i="83"/>
  <c r="E296" i="83"/>
  <c r="E297" i="83"/>
  <c r="E298" i="83"/>
  <c r="E299" i="83"/>
  <c r="E300" i="83"/>
  <c r="E301" i="83"/>
  <c r="E302" i="83"/>
  <c r="E303" i="83"/>
  <c r="E304" i="83"/>
  <c r="E305" i="83"/>
  <c r="E306" i="83"/>
  <c r="E307" i="83"/>
  <c r="E308" i="83"/>
  <c r="E309" i="83"/>
  <c r="E310" i="83"/>
  <c r="E311" i="83"/>
  <c r="E312" i="83"/>
  <c r="E313" i="83"/>
  <c r="E314" i="83"/>
  <c r="E315" i="83"/>
  <c r="E316" i="83"/>
  <c r="E317" i="83"/>
  <c r="E318" i="83"/>
  <c r="E319" i="83"/>
  <c r="E320" i="83"/>
  <c r="E321" i="83"/>
  <c r="E322" i="83"/>
  <c r="E323" i="83"/>
  <c r="E324" i="83"/>
  <c r="E325" i="83"/>
  <c r="E326" i="83"/>
  <c r="E327" i="83"/>
  <c r="E328" i="83"/>
  <c r="E329" i="83"/>
  <c r="E330" i="83"/>
  <c r="E331" i="83"/>
  <c r="E332" i="83"/>
  <c r="E333" i="83"/>
  <c r="E334" i="83"/>
  <c r="E335" i="83"/>
  <c r="E336" i="83"/>
  <c r="E337" i="83"/>
  <c r="E338" i="83"/>
  <c r="E339" i="83"/>
  <c r="E340" i="83"/>
  <c r="E341" i="83"/>
  <c r="E342" i="83"/>
  <c r="E343" i="83"/>
  <c r="E344" i="83"/>
  <c r="E345" i="83"/>
  <c r="E346" i="83"/>
  <c r="E347" i="83"/>
  <c r="E348" i="83"/>
  <c r="E349" i="83"/>
  <c r="E350" i="83"/>
  <c r="E351" i="83"/>
  <c r="E352" i="83"/>
  <c r="E353" i="83"/>
  <c r="E354" i="83"/>
  <c r="E355" i="83"/>
  <c r="E356" i="83"/>
  <c r="E357" i="83"/>
  <c r="E358" i="83"/>
  <c r="E359" i="83"/>
  <c r="E360" i="83"/>
  <c r="E361" i="83"/>
  <c r="E362" i="83"/>
  <c r="E363" i="83"/>
  <c r="E364" i="83"/>
  <c r="E365" i="83"/>
  <c r="E366" i="83"/>
  <c r="E367" i="83"/>
  <c r="E368" i="83"/>
  <c r="E369" i="83"/>
  <c r="E370" i="83"/>
  <c r="E371" i="83"/>
  <c r="E372" i="83"/>
  <c r="E373" i="83"/>
  <c r="E374" i="83"/>
  <c r="E375" i="83"/>
  <c r="E376" i="83"/>
  <c r="E377" i="83"/>
  <c r="E378" i="83"/>
  <c r="E379" i="83"/>
  <c r="E380" i="83"/>
  <c r="E381" i="83"/>
  <c r="E382" i="83"/>
  <c r="E383" i="83"/>
  <c r="E384" i="83"/>
  <c r="E385" i="83"/>
  <c r="E386" i="83"/>
  <c r="E387" i="83"/>
  <c r="E388" i="83"/>
  <c r="E389" i="83"/>
  <c r="E390" i="83"/>
  <c r="E391" i="83"/>
  <c r="E392" i="83"/>
  <c r="E393" i="83"/>
  <c r="E394" i="83"/>
  <c r="E395" i="83"/>
  <c r="E396" i="83"/>
  <c r="E397" i="83"/>
  <c r="E398" i="83"/>
  <c r="E399" i="83"/>
  <c r="E400" i="83"/>
  <c r="E401" i="83"/>
  <c r="E402" i="83"/>
  <c r="E403" i="83"/>
  <c r="E404" i="83"/>
  <c r="E405" i="83"/>
  <c r="E406" i="83"/>
  <c r="E407" i="83"/>
  <c r="E408" i="83"/>
  <c r="E409" i="83"/>
  <c r="E410" i="83"/>
  <c r="E411" i="83"/>
  <c r="E412" i="83"/>
  <c r="E413" i="83"/>
  <c r="E414" i="83"/>
  <c r="E415" i="83"/>
  <c r="E416" i="83"/>
  <c r="E417" i="83"/>
  <c r="E418" i="83"/>
  <c r="E419" i="83"/>
  <c r="E420" i="83"/>
  <c r="E421" i="83"/>
  <c r="E422" i="83"/>
  <c r="E423" i="83"/>
  <c r="E424" i="83"/>
  <c r="E425" i="83"/>
  <c r="E426" i="83"/>
  <c r="E427" i="83"/>
  <c r="E428" i="83"/>
  <c r="E429" i="83"/>
  <c r="E430" i="83"/>
  <c r="E431" i="83"/>
  <c r="E432" i="83"/>
  <c r="E433" i="83"/>
  <c r="E434" i="83"/>
  <c r="E435" i="83"/>
  <c r="E436" i="83"/>
  <c r="E437" i="83"/>
  <c r="E438" i="83"/>
  <c r="E439" i="83"/>
  <c r="E440" i="83"/>
  <c r="E441" i="83"/>
  <c r="E442" i="83"/>
  <c r="E443" i="83"/>
  <c r="E444" i="83"/>
  <c r="E445" i="83"/>
  <c r="E446" i="83"/>
  <c r="E447" i="83"/>
  <c r="E448" i="83"/>
  <c r="E449" i="83"/>
  <c r="E450" i="83"/>
  <c r="E451" i="83"/>
  <c r="E452" i="83"/>
  <c r="E453" i="83"/>
  <c r="E454" i="83"/>
  <c r="E455" i="83"/>
  <c r="E456" i="83"/>
  <c r="E457" i="83"/>
  <c r="E458" i="83"/>
  <c r="E459" i="83"/>
  <c r="E460" i="83"/>
  <c r="E461" i="83"/>
  <c r="E462" i="83"/>
  <c r="E463" i="83"/>
  <c r="E464" i="83"/>
  <c r="E465" i="83"/>
  <c r="E466" i="83"/>
  <c r="E467" i="83"/>
  <c r="E468" i="83"/>
  <c r="E469" i="83"/>
  <c r="E470" i="83"/>
  <c r="E471" i="83"/>
  <c r="E472" i="83"/>
  <c r="E473" i="83"/>
  <c r="E474" i="83"/>
  <c r="E475" i="83"/>
  <c r="E476" i="83"/>
  <c r="E477" i="83"/>
  <c r="E478" i="83"/>
  <c r="E479" i="83"/>
  <c r="E480" i="83"/>
  <c r="E481" i="83"/>
  <c r="E482" i="83"/>
  <c r="E483" i="83"/>
  <c r="E484" i="83"/>
  <c r="E485" i="83"/>
  <c r="E486" i="83"/>
  <c r="E487" i="83"/>
  <c r="E488" i="83"/>
  <c r="E489" i="83"/>
  <c r="E490" i="83"/>
  <c r="E491" i="83"/>
  <c r="E492" i="83"/>
  <c r="E493" i="83"/>
  <c r="E494" i="83"/>
  <c r="E495" i="83"/>
  <c r="E496" i="83"/>
  <c r="E497" i="83"/>
  <c r="E498" i="83"/>
  <c r="E499" i="83"/>
  <c r="E500" i="83"/>
  <c r="E501" i="83"/>
  <c r="E502" i="83"/>
  <c r="E503" i="83"/>
  <c r="E504" i="83"/>
  <c r="E505" i="83"/>
  <c r="E506" i="83"/>
  <c r="E507" i="83"/>
  <c r="E508" i="83"/>
  <c r="E509" i="83"/>
  <c r="E510" i="83"/>
  <c r="E511" i="83"/>
  <c r="E512" i="83"/>
  <c r="E513" i="83"/>
  <c r="E514" i="83"/>
  <c r="E515" i="83"/>
  <c r="E516" i="83"/>
  <c r="E517" i="83"/>
  <c r="E518" i="83"/>
  <c r="E519" i="83"/>
  <c r="E520" i="83"/>
  <c r="E521" i="83"/>
  <c r="E522" i="83"/>
  <c r="E523" i="83"/>
  <c r="E524" i="83"/>
  <c r="E525" i="83"/>
  <c r="E526" i="83"/>
  <c r="E527" i="83"/>
  <c r="E528" i="83"/>
  <c r="E529" i="83"/>
  <c r="E530" i="83"/>
  <c r="E531" i="83"/>
  <c r="E532" i="83"/>
  <c r="E533" i="83"/>
  <c r="E534" i="83"/>
  <c r="E535" i="83"/>
  <c r="E536" i="83"/>
  <c r="E537" i="83"/>
  <c r="E538" i="83"/>
  <c r="E539" i="83"/>
  <c r="E540" i="83"/>
  <c r="E541" i="83"/>
  <c r="E542" i="83"/>
  <c r="E543" i="83"/>
  <c r="E544" i="83"/>
  <c r="E545" i="83"/>
  <c r="E546" i="83"/>
  <c r="E547" i="83"/>
  <c r="E548" i="83"/>
  <c r="E549" i="83"/>
  <c r="E550" i="83"/>
  <c r="E551" i="83"/>
  <c r="E552" i="83"/>
  <c r="E553" i="83"/>
  <c r="E554" i="83"/>
  <c r="E555" i="83"/>
  <c r="E556" i="83"/>
  <c r="E557" i="83"/>
  <c r="E558" i="83"/>
  <c r="E559" i="83"/>
  <c r="E560" i="83"/>
  <c r="E561" i="83"/>
  <c r="E562" i="83"/>
  <c r="E563" i="83"/>
  <c r="E564" i="83"/>
  <c r="E565" i="83"/>
  <c r="E566" i="83"/>
  <c r="E567" i="83"/>
  <c r="E568" i="83"/>
  <c r="E569" i="83"/>
  <c r="E570" i="83"/>
  <c r="E571" i="83"/>
  <c r="E572" i="83"/>
  <c r="E573" i="83"/>
  <c r="E574" i="83"/>
  <c r="E575" i="83"/>
  <c r="E576" i="83"/>
  <c r="E577" i="83"/>
  <c r="E578" i="83"/>
  <c r="E579" i="83"/>
  <c r="E580" i="83"/>
  <c r="E581" i="83"/>
  <c r="E582" i="83"/>
  <c r="E583" i="83"/>
  <c r="E584" i="83"/>
  <c r="E585" i="83"/>
  <c r="E586" i="83"/>
  <c r="E587" i="83"/>
  <c r="E588" i="83"/>
  <c r="E589" i="83"/>
  <c r="E590" i="83"/>
  <c r="E591" i="83"/>
  <c r="E592" i="83"/>
  <c r="E593" i="83"/>
  <c r="E594" i="83"/>
  <c r="E595" i="83"/>
  <c r="E596" i="83"/>
  <c r="E597" i="83"/>
  <c r="E598" i="83"/>
  <c r="E599" i="83"/>
  <c r="E600" i="83"/>
  <c r="E601" i="83"/>
  <c r="E602" i="83"/>
  <c r="E603" i="83"/>
  <c r="E604" i="83"/>
  <c r="E605" i="83"/>
  <c r="E606" i="83"/>
  <c r="E607" i="83"/>
  <c r="E608" i="83"/>
  <c r="E609" i="83"/>
  <c r="E610" i="83"/>
  <c r="E611" i="83"/>
  <c r="E612" i="83"/>
  <c r="E613" i="83"/>
  <c r="E614" i="83"/>
  <c r="E615" i="83"/>
  <c r="E616" i="83"/>
  <c r="E617" i="83"/>
  <c r="E618" i="83"/>
  <c r="E619" i="83"/>
  <c r="E620" i="83"/>
  <c r="E621" i="83"/>
  <c r="E622" i="83"/>
  <c r="E623" i="83"/>
  <c r="E624" i="83"/>
  <c r="E625" i="83"/>
  <c r="E626" i="83"/>
  <c r="E627" i="83"/>
  <c r="E628" i="83"/>
  <c r="E629" i="83"/>
  <c r="E630" i="83"/>
  <c r="E631" i="83"/>
  <c r="E632" i="83"/>
  <c r="E633" i="83"/>
  <c r="E634" i="83"/>
  <c r="E635" i="83"/>
  <c r="E636" i="83"/>
  <c r="E637" i="83"/>
  <c r="E638" i="83"/>
  <c r="E639" i="83"/>
  <c r="E640" i="83"/>
  <c r="E641" i="83"/>
  <c r="E642" i="83"/>
  <c r="E643" i="83"/>
  <c r="E644" i="83"/>
  <c r="E645" i="83"/>
  <c r="E646" i="83"/>
  <c r="E647" i="83"/>
  <c r="E648" i="83"/>
  <c r="E649" i="83"/>
  <c r="E650" i="83"/>
  <c r="E651" i="83"/>
  <c r="E652" i="83"/>
  <c r="E653" i="83"/>
  <c r="E654" i="83"/>
  <c r="E655" i="83"/>
  <c r="E656" i="83"/>
  <c r="E657" i="83"/>
  <c r="E658" i="83"/>
  <c r="E659" i="83"/>
  <c r="E660" i="83"/>
  <c r="E661" i="83"/>
  <c r="E662" i="83"/>
  <c r="E663" i="83"/>
  <c r="E664" i="83"/>
  <c r="E665" i="83"/>
  <c r="E666" i="83"/>
  <c r="E667" i="83"/>
  <c r="E668" i="83"/>
  <c r="E669" i="83"/>
  <c r="E670" i="83"/>
  <c r="E671" i="83"/>
  <c r="E672" i="83"/>
  <c r="E673" i="83"/>
  <c r="E674" i="83"/>
  <c r="E675" i="83"/>
  <c r="E676" i="83"/>
  <c r="E677" i="83"/>
  <c r="E678" i="83"/>
  <c r="E679" i="83"/>
  <c r="E680" i="83"/>
  <c r="E681" i="83"/>
  <c r="E682" i="83"/>
  <c r="E683" i="83"/>
  <c r="E684" i="83"/>
  <c r="E685" i="83"/>
  <c r="E686" i="83"/>
  <c r="E687" i="83"/>
  <c r="E688" i="83"/>
  <c r="E689" i="83"/>
  <c r="E690" i="83"/>
  <c r="E691" i="83"/>
  <c r="E692" i="83"/>
  <c r="E693" i="83"/>
  <c r="E694" i="83"/>
  <c r="E695" i="83"/>
  <c r="E696" i="83"/>
  <c r="E697" i="83"/>
  <c r="E698" i="83"/>
  <c r="E699" i="83"/>
  <c r="E700" i="83"/>
  <c r="E701" i="83"/>
  <c r="E702" i="83"/>
  <c r="E703" i="83"/>
  <c r="E704" i="83"/>
  <c r="E705" i="83"/>
  <c r="E706" i="83"/>
  <c r="E707" i="83"/>
  <c r="E708" i="83"/>
  <c r="E709" i="83"/>
  <c r="E710" i="83"/>
  <c r="E711" i="83"/>
  <c r="E712" i="83"/>
  <c r="E713" i="83"/>
  <c r="E714" i="83"/>
  <c r="E715" i="83"/>
  <c r="E716" i="83"/>
  <c r="E717" i="83"/>
  <c r="E718" i="83"/>
  <c r="E719" i="83"/>
  <c r="E720" i="83"/>
  <c r="E721" i="83"/>
  <c r="E722" i="83"/>
  <c r="E723" i="83"/>
  <c r="E724" i="83"/>
  <c r="E725" i="83"/>
  <c r="E726" i="83"/>
  <c r="E727" i="83"/>
  <c r="E728" i="83"/>
  <c r="E729" i="83"/>
  <c r="E730" i="83"/>
  <c r="E731" i="83"/>
  <c r="E732" i="83"/>
  <c r="E733" i="83"/>
  <c r="E734" i="83"/>
  <c r="E735" i="83"/>
  <c r="E736" i="83"/>
  <c r="E737" i="83"/>
  <c r="E738" i="83"/>
  <c r="E739" i="83"/>
  <c r="E740" i="83"/>
  <c r="E741" i="83"/>
  <c r="E742" i="83"/>
  <c r="E743" i="83"/>
  <c r="E744" i="83"/>
  <c r="E745" i="83"/>
  <c r="E746" i="83"/>
  <c r="E747" i="83"/>
  <c r="E748" i="83"/>
  <c r="E749" i="83"/>
  <c r="E750" i="83"/>
  <c r="E751" i="83"/>
  <c r="E752" i="83"/>
  <c r="E753" i="83"/>
  <c r="E754" i="83"/>
  <c r="E755" i="83"/>
  <c r="E756" i="83"/>
  <c r="E757" i="83"/>
  <c r="E758" i="83"/>
  <c r="E759" i="83"/>
  <c r="E760" i="83"/>
  <c r="E761" i="83"/>
  <c r="E762" i="83"/>
  <c r="E763" i="83"/>
  <c r="E764" i="83"/>
  <c r="E765" i="83"/>
  <c r="E766" i="83"/>
  <c r="E767" i="83"/>
  <c r="E768" i="83"/>
  <c r="E769" i="83"/>
  <c r="E770" i="83"/>
  <c r="E771" i="83"/>
  <c r="E772" i="83"/>
  <c r="E773" i="83"/>
  <c r="E774" i="83"/>
  <c r="E775" i="83"/>
  <c r="E776" i="83"/>
  <c r="E777" i="83"/>
  <c r="E778" i="83"/>
  <c r="E779" i="83"/>
  <c r="E780" i="83"/>
  <c r="E781" i="83"/>
  <c r="E782" i="83"/>
  <c r="E783" i="83"/>
  <c r="E784" i="83"/>
  <c r="E785" i="83"/>
  <c r="E786" i="83"/>
  <c r="E787" i="83"/>
  <c r="E788" i="83"/>
  <c r="E789" i="83"/>
  <c r="E790" i="83"/>
  <c r="E791" i="83"/>
  <c r="E792" i="83"/>
  <c r="E793" i="83"/>
  <c r="E794" i="83"/>
  <c r="E795" i="83"/>
  <c r="E796" i="83"/>
  <c r="E797" i="83"/>
  <c r="E798" i="83"/>
  <c r="E799" i="83"/>
  <c r="E800" i="83"/>
  <c r="E801" i="83"/>
  <c r="E802" i="83"/>
  <c r="E803" i="83"/>
  <c r="E804" i="83"/>
  <c r="E805" i="83"/>
  <c r="E806" i="83"/>
  <c r="E807" i="83"/>
  <c r="E808" i="83"/>
  <c r="E809" i="83"/>
  <c r="E810" i="83"/>
  <c r="E811" i="83"/>
  <c r="E812" i="83"/>
  <c r="E813" i="83"/>
  <c r="E814" i="83"/>
  <c r="E815" i="83"/>
  <c r="E816" i="83"/>
  <c r="E817" i="83"/>
  <c r="E818" i="83"/>
  <c r="E819" i="83"/>
  <c r="E820" i="83"/>
  <c r="E821" i="83"/>
  <c r="E822" i="83"/>
  <c r="E823" i="83"/>
  <c r="E824" i="83"/>
  <c r="E825" i="83"/>
  <c r="E826" i="83"/>
  <c r="E827" i="83"/>
  <c r="E828" i="83"/>
  <c r="E829" i="83"/>
  <c r="E830" i="83"/>
  <c r="E831" i="83"/>
  <c r="E832" i="83"/>
  <c r="E833" i="83"/>
  <c r="E834" i="83"/>
  <c r="E835" i="83"/>
  <c r="E836" i="83"/>
  <c r="E837" i="83"/>
  <c r="E838" i="83"/>
  <c r="E839" i="83"/>
  <c r="E840" i="83"/>
  <c r="E841" i="83"/>
  <c r="E842" i="83"/>
  <c r="E843" i="83"/>
  <c r="E844" i="83"/>
  <c r="E845" i="83"/>
  <c r="E846" i="83"/>
  <c r="E847" i="83"/>
  <c r="E848" i="83"/>
  <c r="E849" i="83"/>
  <c r="E850" i="83"/>
  <c r="E851" i="83"/>
  <c r="E852" i="83"/>
  <c r="E853" i="83"/>
  <c r="E854" i="83"/>
  <c r="E855" i="83"/>
  <c r="E856" i="83"/>
  <c r="E857" i="83"/>
  <c r="E858" i="83"/>
  <c r="E859" i="83"/>
  <c r="E860" i="83"/>
  <c r="E861" i="83"/>
  <c r="E862" i="83"/>
  <c r="E863" i="83"/>
  <c r="E864" i="83"/>
  <c r="E865" i="83"/>
  <c r="E866" i="83"/>
  <c r="E867" i="83"/>
  <c r="E868" i="83"/>
  <c r="E869" i="83"/>
  <c r="E870" i="83"/>
  <c r="E871" i="83"/>
  <c r="E872" i="83"/>
  <c r="E873" i="83"/>
  <c r="E874" i="83"/>
  <c r="E875" i="83"/>
  <c r="E876" i="83"/>
  <c r="E877" i="83"/>
  <c r="E878" i="83"/>
  <c r="E879" i="83"/>
  <c r="E880" i="83"/>
  <c r="E881" i="83"/>
  <c r="E882" i="83"/>
  <c r="E883" i="83"/>
  <c r="E884" i="83"/>
  <c r="E885" i="83"/>
  <c r="E886" i="83"/>
  <c r="E887" i="83"/>
  <c r="E888" i="83"/>
  <c r="E889" i="83"/>
  <c r="E890" i="83"/>
  <c r="E891" i="83"/>
  <c r="E892" i="83"/>
  <c r="E893" i="83"/>
  <c r="E894" i="83"/>
  <c r="E895" i="83"/>
  <c r="E896" i="83"/>
  <c r="E897" i="83"/>
  <c r="E898" i="83"/>
  <c r="E899" i="83"/>
  <c r="E900" i="83"/>
  <c r="E901" i="83"/>
  <c r="E902" i="83"/>
  <c r="E903" i="83"/>
  <c r="E904" i="83"/>
  <c r="E905" i="83"/>
  <c r="E906" i="83"/>
  <c r="E907" i="83"/>
  <c r="E908" i="83"/>
  <c r="E909" i="83"/>
  <c r="E910" i="83"/>
  <c r="E911" i="83"/>
  <c r="E912" i="83"/>
  <c r="E913" i="83"/>
  <c r="E914" i="83"/>
  <c r="E915" i="83"/>
  <c r="E916" i="83"/>
  <c r="E917" i="83"/>
  <c r="E918" i="83"/>
  <c r="E919" i="83"/>
  <c r="E920" i="83"/>
  <c r="E921" i="83"/>
  <c r="E922" i="83"/>
  <c r="E923" i="83"/>
  <c r="E924" i="83"/>
  <c r="E925" i="83"/>
  <c r="E926" i="83"/>
  <c r="E927" i="83"/>
  <c r="E928" i="83"/>
  <c r="E929" i="83"/>
  <c r="E930" i="83"/>
  <c r="E931" i="83"/>
  <c r="E932" i="83"/>
  <c r="E933" i="83"/>
  <c r="E934" i="83"/>
  <c r="E935" i="83"/>
  <c r="E936" i="83"/>
  <c r="E937" i="83"/>
  <c r="E938" i="83"/>
  <c r="E939" i="83"/>
  <c r="E940" i="83"/>
  <c r="E941" i="83"/>
  <c r="E942" i="83"/>
  <c r="E943" i="83"/>
  <c r="E944" i="83"/>
  <c r="E945" i="83"/>
  <c r="E946" i="83"/>
  <c r="E947" i="83"/>
  <c r="E948" i="83"/>
  <c r="E949" i="83"/>
  <c r="E950" i="83"/>
  <c r="E951" i="83"/>
  <c r="E952" i="83"/>
  <c r="E953" i="83"/>
  <c r="E954" i="83"/>
  <c r="E955" i="83"/>
  <c r="E956" i="83"/>
  <c r="E957" i="83"/>
  <c r="E958" i="83"/>
  <c r="E959" i="83"/>
  <c r="E960" i="83"/>
  <c r="E961" i="83"/>
  <c r="E962" i="83"/>
  <c r="E963" i="83"/>
  <c r="E964" i="83"/>
  <c r="E965" i="83"/>
  <c r="E966" i="83"/>
  <c r="E967" i="83"/>
  <c r="E968" i="83"/>
  <c r="E969" i="83"/>
  <c r="E970" i="83"/>
  <c r="E971" i="83"/>
  <c r="E972" i="83"/>
  <c r="E973" i="83"/>
  <c r="E974" i="83"/>
  <c r="E975" i="83"/>
  <c r="E976" i="83"/>
  <c r="E977" i="83"/>
  <c r="E978" i="83"/>
  <c r="E979" i="83"/>
  <c r="E980" i="83"/>
  <c r="E981" i="83"/>
  <c r="E982" i="83"/>
  <c r="E983" i="83"/>
  <c r="E984" i="83"/>
  <c r="E985" i="83"/>
  <c r="E986" i="83"/>
  <c r="E987" i="83"/>
  <c r="E988" i="83"/>
  <c r="E989" i="83"/>
  <c r="E990" i="83"/>
  <c r="E991" i="83"/>
  <c r="E992" i="83"/>
  <c r="E993" i="83"/>
  <c r="E994" i="83"/>
  <c r="E995" i="83"/>
  <c r="E996" i="83"/>
  <c r="E997" i="83"/>
  <c r="E998" i="83"/>
  <c r="E999" i="83"/>
  <c r="E1000" i="83"/>
  <c r="E1001" i="83"/>
  <c r="E1002" i="83"/>
  <c r="E1003" i="83"/>
  <c r="E1004" i="83"/>
  <c r="E1005" i="83"/>
  <c r="E1006" i="83"/>
  <c r="E1007" i="83"/>
  <c r="E1008" i="83"/>
  <c r="E1009" i="83"/>
  <c r="E1010" i="83"/>
  <c r="E1011" i="83"/>
  <c r="E1012" i="83"/>
  <c r="E1013" i="83"/>
  <c r="E1014" i="83"/>
  <c r="E1015" i="83"/>
  <c r="E1016" i="83"/>
  <c r="E1017" i="83"/>
  <c r="E1018" i="83"/>
  <c r="E1019" i="83"/>
  <c r="E1020" i="83"/>
  <c r="E1021" i="83"/>
  <c r="E1022" i="83"/>
  <c r="E1023" i="83"/>
  <c r="E1024" i="83"/>
  <c r="E1025" i="83"/>
  <c r="E1026" i="83"/>
  <c r="E1027" i="83"/>
  <c r="E1028" i="83"/>
  <c r="E1029" i="83"/>
  <c r="E1030" i="83"/>
  <c r="E1031" i="83"/>
  <c r="E1032" i="83"/>
  <c r="E1033" i="83"/>
  <c r="E1034" i="83"/>
  <c r="E1035" i="83"/>
  <c r="E1036" i="83"/>
  <c r="E1037" i="83"/>
  <c r="E1038" i="83"/>
  <c r="E1039" i="83"/>
  <c r="E1040" i="83"/>
  <c r="E1041" i="83"/>
  <c r="E1042" i="83"/>
  <c r="E1043" i="83"/>
  <c r="E1044" i="83"/>
  <c r="E1045" i="83"/>
  <c r="E1046" i="83"/>
  <c r="E1047" i="83"/>
  <c r="E1048" i="83"/>
  <c r="E1049" i="83"/>
  <c r="E1050" i="83"/>
  <c r="E1051" i="83"/>
  <c r="E1052" i="83"/>
  <c r="E1053" i="83"/>
  <c r="E1054" i="83"/>
  <c r="E1055" i="83"/>
  <c r="E1056" i="83"/>
  <c r="E1057" i="83"/>
  <c r="E1058" i="83"/>
  <c r="E1059" i="83"/>
  <c r="E1060" i="83"/>
  <c r="E1061" i="83"/>
  <c r="E1062" i="83"/>
  <c r="E1063" i="83"/>
  <c r="E1064" i="83"/>
  <c r="E1065" i="83"/>
  <c r="E1066" i="83"/>
  <c r="E1067" i="83"/>
  <c r="E1068" i="83"/>
  <c r="E1069" i="83"/>
  <c r="E1070" i="83"/>
  <c r="E1071" i="83"/>
  <c r="E1072" i="83"/>
  <c r="E1073" i="83"/>
  <c r="E1074" i="83"/>
  <c r="E1075" i="83"/>
  <c r="E1076" i="83"/>
  <c r="E1077" i="83"/>
  <c r="E1078" i="83"/>
  <c r="E1079" i="83"/>
  <c r="E1080" i="83"/>
  <c r="E1081" i="83"/>
  <c r="E1082" i="83"/>
  <c r="E1083" i="83"/>
  <c r="E1084" i="83"/>
  <c r="E1085" i="83"/>
  <c r="E1086" i="83"/>
  <c r="E1087" i="83"/>
  <c r="E1088" i="83"/>
  <c r="E1089" i="83"/>
  <c r="E1090" i="83"/>
  <c r="E1091" i="83"/>
  <c r="E1092" i="83"/>
  <c r="E1093" i="83"/>
  <c r="E1094" i="83"/>
  <c r="E1095" i="83"/>
  <c r="E1096" i="83"/>
  <c r="E1097" i="83"/>
  <c r="E1098" i="83"/>
  <c r="E1099" i="83"/>
  <c r="E1100" i="83"/>
  <c r="E1101" i="83"/>
  <c r="E1102" i="83"/>
  <c r="E1103" i="83"/>
  <c r="E1104" i="83"/>
  <c r="E1105" i="83"/>
  <c r="E1106" i="83"/>
  <c r="E1107" i="83"/>
  <c r="E1108" i="83"/>
  <c r="E1109" i="83"/>
  <c r="E1110" i="83"/>
  <c r="E1111" i="83"/>
  <c r="E1112" i="83"/>
  <c r="E1113" i="83"/>
  <c r="E1114" i="83"/>
  <c r="E1115" i="83"/>
  <c r="E1116" i="83"/>
  <c r="E1117" i="83"/>
  <c r="E1118" i="83"/>
  <c r="E1119" i="83"/>
  <c r="E1120" i="83"/>
  <c r="E1121" i="83"/>
  <c r="E1122" i="83"/>
  <c r="E1123" i="83"/>
  <c r="E1124" i="83"/>
  <c r="E1125" i="83"/>
  <c r="E1126" i="83"/>
  <c r="E1127" i="83"/>
  <c r="E1128" i="83"/>
  <c r="E1129" i="83"/>
  <c r="E1130" i="83"/>
  <c r="E1131" i="83"/>
  <c r="E1132" i="83"/>
  <c r="E1133" i="83"/>
  <c r="E1134" i="83"/>
  <c r="E1135" i="83"/>
  <c r="E1136" i="83"/>
  <c r="E1137" i="83"/>
  <c r="E1138" i="83"/>
  <c r="E1139" i="83"/>
  <c r="E1140" i="83"/>
  <c r="E1141" i="83"/>
  <c r="E1142" i="83"/>
  <c r="E1143" i="83"/>
  <c r="E1144" i="83"/>
  <c r="E1145" i="83"/>
  <c r="E1146" i="83"/>
  <c r="E1147" i="83"/>
  <c r="E1148" i="83"/>
  <c r="E1149" i="83"/>
  <c r="E1150" i="83"/>
  <c r="E1151" i="83"/>
  <c r="E1152" i="83"/>
  <c r="E1153" i="83"/>
  <c r="E1154" i="83"/>
  <c r="E1155" i="83"/>
  <c r="E1156" i="83"/>
  <c r="E1157" i="83"/>
  <c r="E1158" i="83"/>
  <c r="E1159" i="83"/>
  <c r="E1160" i="83"/>
  <c r="E1161" i="83"/>
  <c r="E1162" i="83"/>
  <c r="E1163" i="83"/>
  <c r="E1164" i="83"/>
  <c r="E1165" i="83"/>
  <c r="E1166" i="83"/>
  <c r="E1167" i="83"/>
  <c r="E1168" i="83"/>
  <c r="E1169" i="83"/>
  <c r="E1170" i="83"/>
  <c r="E1171" i="83"/>
  <c r="E1172" i="83"/>
  <c r="E1173" i="83"/>
  <c r="E1174" i="83"/>
  <c r="E1175" i="83"/>
  <c r="E1176" i="83"/>
  <c r="E1177" i="83"/>
  <c r="E1178" i="83"/>
  <c r="E1179" i="83"/>
  <c r="E1180" i="83"/>
  <c r="E1181" i="83"/>
  <c r="E1182" i="83"/>
  <c r="E1183" i="83"/>
  <c r="E1184" i="83"/>
  <c r="E1185" i="83"/>
  <c r="E1186" i="83"/>
  <c r="E1187" i="83"/>
  <c r="E1188" i="83"/>
  <c r="E1189" i="83"/>
  <c r="E1190" i="83"/>
  <c r="E1191" i="83"/>
  <c r="E1192" i="83"/>
  <c r="E1193" i="83"/>
  <c r="E1194" i="83"/>
  <c r="E1195" i="83"/>
  <c r="E1196" i="83"/>
  <c r="E1197" i="83"/>
  <c r="E1198" i="83"/>
  <c r="E1199" i="83"/>
  <c r="E1200" i="83"/>
  <c r="E1201" i="83"/>
  <c r="E1202" i="83"/>
  <c r="E1203" i="83"/>
  <c r="E1204" i="83"/>
  <c r="E1205" i="83"/>
  <c r="E1206" i="83"/>
  <c r="E1207" i="83"/>
  <c r="E1208" i="83"/>
  <c r="E1209" i="83"/>
  <c r="E1210" i="83"/>
  <c r="E1211" i="83"/>
  <c r="E1212" i="83"/>
  <c r="E1213" i="83"/>
  <c r="E1214" i="83"/>
  <c r="E1215" i="83"/>
  <c r="E1216" i="83"/>
  <c r="E1217" i="83"/>
  <c r="E1218" i="83"/>
  <c r="E1219" i="83"/>
  <c r="E1220" i="83"/>
  <c r="E1221" i="83"/>
  <c r="E1222" i="83"/>
  <c r="E1223" i="83"/>
  <c r="E1224" i="83"/>
  <c r="E1225" i="83"/>
  <c r="E1226" i="83"/>
  <c r="E1227" i="83"/>
  <c r="E1228" i="83"/>
  <c r="E1229" i="83"/>
  <c r="E1230" i="83"/>
  <c r="E1231" i="83"/>
  <c r="E1232" i="83"/>
  <c r="E1233" i="83"/>
  <c r="E1234" i="83"/>
  <c r="E1235" i="83"/>
  <c r="E1236" i="83"/>
  <c r="E1237" i="83"/>
  <c r="E1238" i="83"/>
  <c r="E1239" i="83"/>
  <c r="E1240" i="83"/>
  <c r="E1241" i="83"/>
  <c r="E1242" i="83"/>
  <c r="E1243" i="83"/>
  <c r="E1244" i="83"/>
  <c r="E1245" i="83"/>
  <c r="E1246" i="83"/>
  <c r="E1247" i="83"/>
  <c r="E1248" i="83"/>
  <c r="E1249" i="83"/>
  <c r="E1250" i="83"/>
  <c r="E1251" i="83"/>
  <c r="E1252" i="83"/>
  <c r="E1253" i="83"/>
  <c r="E1254" i="83"/>
  <c r="E1255" i="83"/>
  <c r="E1256" i="83"/>
  <c r="E1257" i="83"/>
  <c r="E1258" i="83"/>
  <c r="E1259" i="83"/>
  <c r="E1260" i="83"/>
  <c r="E1261" i="83"/>
  <c r="E1262" i="83"/>
  <c r="E1263" i="83"/>
  <c r="E1264" i="83"/>
  <c r="E1265" i="83"/>
  <c r="E1266" i="83"/>
  <c r="E1267" i="83"/>
  <c r="E1268" i="83"/>
  <c r="E1269" i="83"/>
  <c r="E1270" i="83"/>
  <c r="E1271" i="83"/>
  <c r="E1272" i="83"/>
  <c r="E1273" i="83"/>
  <c r="E1274" i="83"/>
  <c r="E1275" i="83"/>
  <c r="E1276" i="83"/>
  <c r="E1277" i="83"/>
  <c r="E1278" i="83"/>
  <c r="E1279" i="83"/>
  <c r="E1280" i="83"/>
  <c r="E1281" i="83"/>
  <c r="E1282" i="83"/>
  <c r="E1283" i="83"/>
  <c r="E1284" i="83"/>
  <c r="E1285" i="83"/>
  <c r="E1286" i="83"/>
  <c r="E1287" i="83"/>
  <c r="E1288" i="83"/>
  <c r="E1289" i="83"/>
  <c r="E1290" i="83"/>
  <c r="E1291" i="83"/>
  <c r="E1292" i="83"/>
  <c r="E1293" i="83"/>
  <c r="E1294" i="83"/>
  <c r="E1295" i="83"/>
  <c r="E1296" i="83"/>
  <c r="E1297" i="83"/>
  <c r="E1298" i="83"/>
  <c r="E1299" i="83"/>
  <c r="E1300" i="83"/>
  <c r="E1301" i="83"/>
  <c r="E1302" i="83"/>
  <c r="E1303" i="83"/>
  <c r="E1304" i="83"/>
  <c r="E1305" i="83"/>
  <c r="E1306" i="83"/>
  <c r="E1307" i="83"/>
  <c r="E1308" i="83"/>
  <c r="E1309" i="83"/>
  <c r="E1310" i="83"/>
  <c r="E1311" i="83"/>
  <c r="E1312" i="83"/>
  <c r="E1313" i="83"/>
  <c r="E1314" i="83"/>
  <c r="E1315" i="83"/>
  <c r="E1316" i="83"/>
  <c r="E1317" i="83"/>
  <c r="E1318" i="83"/>
  <c r="E1319" i="83"/>
  <c r="E1320" i="83"/>
  <c r="E1321" i="83"/>
  <c r="E1322" i="83"/>
  <c r="E1323" i="83"/>
  <c r="E1324" i="83"/>
  <c r="E1325" i="83"/>
  <c r="E1326" i="83"/>
  <c r="E1327" i="83"/>
  <c r="E1328" i="83"/>
  <c r="E1329" i="83"/>
  <c r="E1330" i="83"/>
  <c r="E1331" i="83"/>
  <c r="E1332" i="83"/>
  <c r="E1333" i="83"/>
  <c r="E1334" i="83"/>
  <c r="E1335" i="83"/>
  <c r="E1336" i="83"/>
  <c r="E1337" i="83"/>
  <c r="E1338" i="83"/>
  <c r="E1339" i="83"/>
  <c r="E1340" i="83"/>
  <c r="E1341" i="83"/>
  <c r="E1342" i="83"/>
  <c r="E1343" i="83"/>
  <c r="E1344" i="83"/>
  <c r="E1345" i="83"/>
  <c r="E1346" i="83"/>
  <c r="E1347" i="83"/>
  <c r="E1348" i="83"/>
  <c r="E1349" i="83"/>
  <c r="E1350" i="83"/>
  <c r="E1351" i="83"/>
  <c r="E1352" i="83"/>
  <c r="E1353" i="83"/>
  <c r="E1354" i="83"/>
  <c r="E1355" i="83"/>
  <c r="E1356" i="83"/>
  <c r="E1357" i="83"/>
  <c r="E1358" i="83"/>
  <c r="E1359" i="83"/>
  <c r="E1360" i="83"/>
  <c r="E1361" i="83"/>
  <c r="E1362" i="83"/>
  <c r="E1363" i="83"/>
  <c r="E1364" i="83"/>
  <c r="E1365" i="83"/>
  <c r="E1366" i="83"/>
  <c r="E1367" i="83"/>
  <c r="E1368" i="83"/>
  <c r="E1369" i="83"/>
  <c r="E1370" i="83"/>
  <c r="E1371" i="83"/>
  <c r="E1372" i="83"/>
  <c r="E1373" i="83"/>
  <c r="E1374" i="83"/>
  <c r="E1375" i="83"/>
  <c r="E1376" i="83"/>
  <c r="E1377" i="83"/>
  <c r="E1378" i="83"/>
  <c r="E1379" i="83"/>
  <c r="E1380" i="83"/>
  <c r="E1381" i="83"/>
  <c r="E1382" i="83"/>
  <c r="E1383" i="83"/>
  <c r="E1384" i="83"/>
  <c r="E1385" i="83"/>
  <c r="E1386" i="83"/>
  <c r="E1387" i="83"/>
  <c r="E1388" i="83"/>
  <c r="E1389" i="83"/>
  <c r="E1390" i="83"/>
  <c r="E1391" i="83"/>
  <c r="E1392" i="83"/>
  <c r="E1393" i="83"/>
  <c r="E1394" i="83"/>
  <c r="E1395" i="83"/>
  <c r="E1396" i="83"/>
  <c r="E1397" i="83"/>
  <c r="E1398" i="83"/>
  <c r="E1399" i="83"/>
  <c r="E1400" i="83"/>
  <c r="E1401" i="83"/>
  <c r="E1402" i="83"/>
  <c r="E1403" i="83"/>
  <c r="E1404" i="83"/>
  <c r="E1405" i="83"/>
  <c r="E1406" i="83"/>
  <c r="E1407" i="83"/>
  <c r="E1408" i="83"/>
  <c r="E1409" i="83"/>
  <c r="E1410" i="83"/>
  <c r="E1411" i="83"/>
  <c r="E1412" i="83"/>
  <c r="E1413" i="83"/>
  <c r="E1414" i="83"/>
  <c r="E1415" i="83"/>
  <c r="E1416" i="83"/>
  <c r="E1417" i="83"/>
  <c r="E1418" i="83"/>
  <c r="E1419" i="83"/>
  <c r="E1420" i="83"/>
  <c r="E1421" i="83"/>
  <c r="E1422" i="83"/>
  <c r="E1423" i="83"/>
  <c r="E1424" i="83"/>
  <c r="E1425" i="83"/>
  <c r="E1426" i="83"/>
  <c r="E1427" i="83"/>
  <c r="E1428" i="83"/>
  <c r="E1429" i="83"/>
  <c r="E1430" i="83"/>
  <c r="E1431" i="83"/>
  <c r="E1432" i="83"/>
  <c r="E1433" i="83"/>
  <c r="E1434" i="83"/>
  <c r="E1435" i="83"/>
  <c r="E1436" i="83"/>
  <c r="E1437" i="83"/>
  <c r="E1438" i="83"/>
  <c r="E1439" i="83"/>
  <c r="E1440" i="83"/>
  <c r="E1441" i="83"/>
  <c r="E1442" i="83"/>
  <c r="E1443" i="83"/>
  <c r="E1444" i="83"/>
  <c r="E1445" i="83"/>
  <c r="E1446" i="83"/>
  <c r="E1447" i="83"/>
  <c r="E1448" i="83"/>
  <c r="E1449" i="83"/>
  <c r="E1450" i="83"/>
  <c r="E1451" i="83"/>
  <c r="E1452" i="83"/>
  <c r="E1453" i="83"/>
  <c r="E1454" i="83"/>
  <c r="E1455" i="83"/>
  <c r="E1456" i="83"/>
  <c r="E1457" i="83"/>
  <c r="E1458" i="83"/>
  <c r="E1459" i="83"/>
  <c r="E1460" i="83"/>
  <c r="E1461" i="83"/>
  <c r="E1462" i="83"/>
  <c r="E1463" i="83"/>
  <c r="E1464" i="83"/>
  <c r="E1465" i="83"/>
  <c r="E1466" i="83"/>
  <c r="E1467" i="83"/>
  <c r="E1468" i="83"/>
  <c r="E1469" i="83"/>
  <c r="E1470" i="83"/>
  <c r="E1471" i="83"/>
  <c r="E1472" i="83"/>
  <c r="E1473" i="83"/>
  <c r="E1474" i="83"/>
  <c r="E1475" i="83"/>
  <c r="E1476" i="83"/>
  <c r="E1477" i="83"/>
  <c r="E1478" i="83"/>
  <c r="E1479" i="83"/>
  <c r="E1480" i="83"/>
  <c r="E1481" i="83"/>
  <c r="E1482" i="83"/>
  <c r="E1483" i="83"/>
  <c r="E1484" i="83"/>
  <c r="E1485" i="83"/>
  <c r="E1486" i="83"/>
  <c r="E1487" i="83"/>
  <c r="E1488" i="83"/>
  <c r="E1489" i="83"/>
  <c r="E1490" i="83"/>
  <c r="E1491" i="83"/>
  <c r="E1492" i="83"/>
  <c r="E1493" i="83"/>
  <c r="E1494" i="83"/>
  <c r="E1495" i="83"/>
  <c r="E1496" i="83"/>
  <c r="E1497" i="83"/>
  <c r="E1498" i="83"/>
  <c r="E1499" i="83"/>
  <c r="E1500" i="83"/>
  <c r="E1501" i="83"/>
  <c r="E1502" i="83"/>
  <c r="E1503" i="83"/>
  <c r="E1504" i="83"/>
  <c r="E1505" i="83"/>
  <c r="E1506" i="83"/>
  <c r="E1507" i="83"/>
  <c r="E1508" i="83"/>
  <c r="E1509" i="83"/>
  <c r="E1510" i="83"/>
  <c r="E1511" i="83"/>
  <c r="E1512" i="83"/>
  <c r="E1513" i="83"/>
  <c r="E1514" i="83"/>
  <c r="E1515" i="83"/>
  <c r="E1516" i="83"/>
  <c r="E1517" i="83"/>
  <c r="E1518" i="83"/>
  <c r="E1519" i="83"/>
  <c r="E1520" i="83"/>
  <c r="E1521" i="83"/>
  <c r="E1522" i="83"/>
  <c r="E1523" i="83"/>
  <c r="E1524" i="83"/>
  <c r="E1525" i="83"/>
  <c r="E1526" i="83"/>
  <c r="E1527" i="83"/>
  <c r="E1528" i="83"/>
  <c r="E1529" i="83"/>
  <c r="E1530" i="83"/>
  <c r="E1531" i="83"/>
  <c r="E1532" i="83"/>
  <c r="E1533" i="83"/>
  <c r="E1534" i="83"/>
  <c r="E1535" i="83"/>
  <c r="E1536" i="83"/>
  <c r="E1537" i="83"/>
  <c r="E1538" i="83"/>
  <c r="E1539" i="83"/>
  <c r="E1540" i="83"/>
  <c r="E1541" i="83"/>
  <c r="E1542" i="83"/>
  <c r="E1543" i="83"/>
  <c r="E1544" i="83"/>
  <c r="E1545" i="83"/>
  <c r="E1546" i="83"/>
  <c r="E1547" i="83"/>
  <c r="E1548" i="83"/>
  <c r="E1549" i="83"/>
  <c r="E1550" i="83"/>
  <c r="E1551" i="83"/>
  <c r="E1552" i="83"/>
  <c r="E1553" i="83"/>
  <c r="E1554" i="83"/>
  <c r="E1555" i="83"/>
  <c r="E1556" i="83"/>
  <c r="E1557" i="83"/>
  <c r="E1558" i="83"/>
  <c r="E1559" i="83"/>
  <c r="E1560" i="83"/>
  <c r="E1561" i="83"/>
  <c r="E1562" i="83"/>
  <c r="E1563" i="83"/>
  <c r="E1564" i="83"/>
  <c r="E1565" i="83"/>
  <c r="E1566" i="83"/>
  <c r="E1567" i="83"/>
  <c r="E1568" i="83"/>
  <c r="E1569" i="83"/>
  <c r="E1570" i="83"/>
  <c r="E1571" i="83"/>
  <c r="E1572" i="83"/>
  <c r="E1573" i="83"/>
  <c r="E1574" i="83"/>
  <c r="E1575" i="83"/>
  <c r="E1576" i="83"/>
  <c r="E1577" i="83"/>
  <c r="E1578" i="83"/>
  <c r="E1579" i="83"/>
  <c r="E1580" i="83"/>
  <c r="E1581" i="83"/>
  <c r="E1582" i="83"/>
  <c r="E1583" i="83"/>
  <c r="E1584" i="83"/>
  <c r="E1585" i="83"/>
  <c r="E1586" i="83"/>
  <c r="E1587" i="83"/>
  <c r="E1588" i="83"/>
  <c r="E1589" i="83"/>
  <c r="E1590" i="83"/>
  <c r="E1591" i="83"/>
  <c r="E1592" i="83"/>
  <c r="E1593" i="83"/>
  <c r="E1594" i="83"/>
  <c r="E1595" i="83"/>
  <c r="E1596" i="83"/>
  <c r="E1597" i="83"/>
  <c r="E1598" i="83"/>
  <c r="E1599" i="83"/>
  <c r="E1600" i="83"/>
  <c r="E1601" i="83"/>
  <c r="E1602" i="83"/>
  <c r="E1603" i="83"/>
  <c r="E1604" i="83"/>
  <c r="E1605" i="83"/>
  <c r="E1606" i="83"/>
  <c r="E1607" i="83"/>
  <c r="E1608" i="83"/>
  <c r="E1609" i="83"/>
  <c r="E1610" i="83"/>
  <c r="E1611" i="83"/>
  <c r="E1612" i="83"/>
  <c r="E1613" i="83"/>
  <c r="E1614" i="83"/>
  <c r="E1615" i="83"/>
  <c r="E1616" i="83"/>
  <c r="E1617" i="83"/>
  <c r="E1618" i="83"/>
  <c r="E1619" i="83"/>
  <c r="E1620" i="83"/>
  <c r="E1621" i="83"/>
  <c r="E1622" i="83"/>
  <c r="E1623" i="83"/>
  <c r="E1624" i="83"/>
  <c r="E1625" i="83"/>
  <c r="E1626" i="83"/>
  <c r="E1627" i="83"/>
  <c r="E1628" i="83"/>
  <c r="E1629" i="83"/>
  <c r="E1630" i="83"/>
  <c r="E1631" i="83"/>
  <c r="E1632" i="83"/>
  <c r="E1633" i="83"/>
  <c r="E1634" i="83"/>
  <c r="E1635" i="83"/>
  <c r="E1636" i="83"/>
  <c r="E1637" i="83"/>
  <c r="E1638" i="83"/>
  <c r="E1639" i="83"/>
  <c r="E1640" i="83"/>
  <c r="E1641" i="83"/>
  <c r="E1642" i="83"/>
  <c r="E1643" i="83"/>
  <c r="E1644" i="83"/>
  <c r="E1645" i="83"/>
  <c r="E1646" i="83"/>
  <c r="E1647" i="83"/>
  <c r="E1648" i="83"/>
  <c r="E1649" i="83"/>
  <c r="E1650" i="83"/>
  <c r="E1651" i="83"/>
  <c r="E1652" i="83"/>
  <c r="E1653" i="83"/>
  <c r="E1654" i="83"/>
  <c r="E1655" i="83"/>
  <c r="E1656" i="83"/>
  <c r="E1657" i="83"/>
  <c r="E1658" i="83"/>
  <c r="E1659" i="83"/>
  <c r="E1660" i="83"/>
  <c r="E1661" i="83"/>
  <c r="E1662" i="83"/>
  <c r="E1663" i="83"/>
  <c r="E1664" i="83"/>
  <c r="E1665" i="83"/>
  <c r="E1666" i="83"/>
  <c r="E1667" i="83"/>
  <c r="E1668" i="83"/>
  <c r="E1669" i="83"/>
  <c r="E1670" i="83"/>
  <c r="E1671" i="83"/>
  <c r="E1672" i="83"/>
  <c r="E1673" i="83"/>
  <c r="E1674" i="83"/>
  <c r="E1675" i="83"/>
  <c r="E1676" i="83"/>
  <c r="E1677" i="83"/>
  <c r="E1678" i="83"/>
  <c r="E1679" i="83"/>
  <c r="E1680" i="83"/>
  <c r="E1681" i="83"/>
  <c r="E1682" i="83"/>
  <c r="E1683" i="83"/>
  <c r="D5" i="82"/>
  <c r="D6" i="82"/>
  <c r="F6" i="82" s="1"/>
  <c r="D7" i="82"/>
  <c r="F7" i="82" s="1"/>
  <c r="D8" i="82"/>
  <c r="F8" i="82" s="1"/>
  <c r="D9" i="82"/>
  <c r="F9" i="82" s="1"/>
  <c r="D10" i="82"/>
  <c r="F10" i="82" s="1"/>
  <c r="D11" i="82"/>
  <c r="F11" i="82" s="1"/>
  <c r="D12" i="82"/>
  <c r="F12" i="82" s="1"/>
  <c r="D13" i="82"/>
  <c r="F13" i="82" s="1"/>
  <c r="D14" i="82"/>
  <c r="F14" i="82" s="1"/>
  <c r="D15" i="82"/>
  <c r="D16" i="82"/>
  <c r="D17" i="82"/>
  <c r="F17" i="82"/>
  <c r="D18" i="82"/>
  <c r="F18" i="82" s="1"/>
  <c r="D19" i="82"/>
  <c r="D20" i="82"/>
  <c r="F20" i="82"/>
  <c r="D21" i="82"/>
  <c r="F21" i="82" s="1"/>
  <c r="D22" i="82"/>
  <c r="F22" i="82" s="1"/>
  <c r="D23" i="82"/>
  <c r="D24" i="82"/>
  <c r="F24" i="82" s="1"/>
  <c r="D25" i="82"/>
  <c r="F25" i="82" s="1"/>
  <c r="D26" i="82"/>
  <c r="F26" i="82" s="1"/>
  <c r="D27" i="82"/>
  <c r="F27" i="82"/>
  <c r="D28" i="82"/>
  <c r="F28" i="82" s="1"/>
  <c r="D29" i="82"/>
  <c r="D30" i="82"/>
  <c r="F30" i="82" s="1"/>
  <c r="D31" i="82"/>
  <c r="D32" i="82"/>
  <c r="E32" i="82" s="1"/>
  <c r="D33" i="82"/>
  <c r="D34" i="82"/>
  <c r="F34" i="82" s="1"/>
  <c r="D35" i="82"/>
  <c r="F35" i="82" s="1"/>
  <c r="D36" i="82"/>
  <c r="F36" i="82" s="1"/>
  <c r="D37" i="82"/>
  <c r="F37" i="82" s="1"/>
  <c r="D38" i="82"/>
  <c r="F38" i="82" s="1"/>
  <c r="D39" i="82"/>
  <c r="F39" i="82" s="1"/>
  <c r="D40" i="82"/>
  <c r="F40" i="82" s="1"/>
  <c r="D41" i="82"/>
  <c r="F41" i="82" s="1"/>
  <c r="D42" i="82"/>
  <c r="F42" i="82" s="1"/>
  <c r="D43" i="82"/>
  <c r="F43" i="82" s="1"/>
  <c r="D44" i="82"/>
  <c r="F44" i="82" s="1"/>
  <c r="D45" i="82"/>
  <c r="D46" i="82"/>
  <c r="F46" i="82" s="1"/>
  <c r="D47" i="82"/>
  <c r="I47" i="82" s="1"/>
  <c r="D48" i="82"/>
  <c r="F48" i="82" s="1"/>
  <c r="D49" i="82"/>
  <c r="F49" i="82" s="1"/>
  <c r="D50" i="82"/>
  <c r="F50" i="82" s="1"/>
  <c r="D51" i="82"/>
  <c r="I51" i="82" s="1"/>
  <c r="D52" i="82"/>
  <c r="F52" i="82" s="1"/>
  <c r="D53" i="82"/>
  <c r="D54" i="82"/>
  <c r="F54" i="82" s="1"/>
  <c r="D55" i="82"/>
  <c r="I55" i="82" s="1"/>
  <c r="D56" i="82"/>
  <c r="F56" i="82" s="1"/>
  <c r="D57" i="82"/>
  <c r="D58" i="82"/>
  <c r="F58" i="82" s="1"/>
  <c r="D59" i="82"/>
  <c r="I59" i="82" s="1"/>
  <c r="D60" i="82"/>
  <c r="D61" i="82"/>
  <c r="F61" i="82" s="1"/>
  <c r="D62" i="82"/>
  <c r="F62" i="82" s="1"/>
  <c r="D63" i="82"/>
  <c r="D64" i="82"/>
  <c r="D65" i="82"/>
  <c r="E65" i="82" s="1"/>
  <c r="D66" i="82"/>
  <c r="D67" i="82"/>
  <c r="F67" i="82" s="1"/>
  <c r="D68" i="82"/>
  <c r="E68" i="82" s="1"/>
  <c r="D69" i="82"/>
  <c r="E69" i="82" s="1"/>
  <c r="F69" i="82"/>
  <c r="D70" i="82"/>
  <c r="F70" i="82" s="1"/>
  <c r="D71" i="82"/>
  <c r="F71" i="82" s="1"/>
  <c r="D72" i="82"/>
  <c r="F72" i="82" s="1"/>
  <c r="D73" i="82"/>
  <c r="F73" i="82" s="1"/>
  <c r="D74" i="82"/>
  <c r="F74" i="82" s="1"/>
  <c r="D75" i="82"/>
  <c r="F75" i="82" s="1"/>
  <c r="D76" i="82"/>
  <c r="D77" i="82"/>
  <c r="F77" i="82" s="1"/>
  <c r="D78" i="82"/>
  <c r="F78" i="82" s="1"/>
  <c r="D79" i="82"/>
  <c r="F79" i="82" s="1"/>
  <c r="D80" i="82"/>
  <c r="D81" i="82"/>
  <c r="F81" i="82" s="1"/>
  <c r="D82" i="82"/>
  <c r="F82" i="82" s="1"/>
  <c r="D83" i="82"/>
  <c r="F83" i="82" s="1"/>
  <c r="D84" i="82"/>
  <c r="D85" i="82"/>
  <c r="F85" i="82" s="1"/>
  <c r="D86" i="82"/>
  <c r="D87" i="82"/>
  <c r="F87" i="82" s="1"/>
  <c r="D88" i="82"/>
  <c r="F88" i="82" s="1"/>
  <c r="D89" i="82"/>
  <c r="F89" i="82" s="1"/>
  <c r="D90" i="82"/>
  <c r="D91" i="82"/>
  <c r="F91" i="82" s="1"/>
  <c r="D92" i="82"/>
  <c r="F92" i="82" s="1"/>
  <c r="D93" i="82"/>
  <c r="F93" i="82" s="1"/>
  <c r="D94" i="82"/>
  <c r="D95" i="82"/>
  <c r="F95" i="82" s="1"/>
  <c r="D96" i="82"/>
  <c r="F96" i="82" s="1"/>
  <c r="D97" i="82"/>
  <c r="F97" i="82" s="1"/>
  <c r="D98" i="82"/>
  <c r="D99" i="82"/>
  <c r="F99" i="82" s="1"/>
  <c r="D100" i="82"/>
  <c r="F100" i="82" s="1"/>
  <c r="D101" i="82"/>
  <c r="F101" i="82" s="1"/>
  <c r="D102" i="82"/>
  <c r="D103" i="82"/>
  <c r="F103" i="82" s="1"/>
  <c r="D104" i="82"/>
  <c r="F104" i="82" s="1"/>
  <c r="D105" i="82"/>
  <c r="D106" i="82"/>
  <c r="F106" i="82" s="1"/>
  <c r="D107" i="82"/>
  <c r="F107" i="82" s="1"/>
  <c r="D108" i="82"/>
  <c r="D109" i="82"/>
  <c r="F109" i="82" s="1"/>
  <c r="D110" i="82"/>
  <c r="F110" i="82" s="1"/>
  <c r="D111" i="82"/>
  <c r="F111" i="82" s="1"/>
  <c r="D112" i="82"/>
  <c r="F112" i="82"/>
  <c r="D113" i="82"/>
  <c r="F113" i="82" s="1"/>
  <c r="D114" i="82"/>
  <c r="E114" i="82" s="1"/>
  <c r="D115" i="82"/>
  <c r="F115" i="82" s="1"/>
  <c r="D116" i="82"/>
  <c r="F116" i="82" s="1"/>
  <c r="D117" i="82"/>
  <c r="F117" i="82" s="1"/>
  <c r="D118" i="82"/>
  <c r="F118" i="82"/>
  <c r="D119" i="82"/>
  <c r="F119" i="82" s="1"/>
  <c r="D120" i="82"/>
  <c r="E120" i="82" s="1"/>
  <c r="D121" i="82"/>
  <c r="F121" i="82" s="1"/>
  <c r="D122" i="82"/>
  <c r="D123" i="82"/>
  <c r="E123" i="82" s="1"/>
  <c r="D124" i="82"/>
  <c r="F124" i="82" s="1"/>
  <c r="D125" i="82"/>
  <c r="F125" i="82"/>
  <c r="D126" i="82"/>
  <c r="F126" i="82" s="1"/>
  <c r="D127" i="82"/>
  <c r="F127" i="82" s="1"/>
  <c r="D128" i="82"/>
  <c r="F128" i="82"/>
  <c r="D129" i="82"/>
  <c r="F129" i="82" s="1"/>
  <c r="D130" i="82"/>
  <c r="F130" i="82" s="1"/>
  <c r="D131" i="82"/>
  <c r="F131" i="82" s="1"/>
  <c r="D132" i="82"/>
  <c r="F132" i="82"/>
  <c r="D133" i="82"/>
  <c r="F133" i="82" s="1"/>
  <c r="D134" i="82"/>
  <c r="D135" i="82"/>
  <c r="F135" i="82" s="1"/>
  <c r="D136" i="82"/>
  <c r="F136" i="82" s="1"/>
  <c r="D137" i="82"/>
  <c r="D138" i="82"/>
  <c r="D139" i="82"/>
  <c r="F139" i="82"/>
  <c r="D140" i="82"/>
  <c r="F140" i="82" s="1"/>
  <c r="D141" i="82"/>
  <c r="D142" i="82"/>
  <c r="F142" i="82" s="1"/>
  <c r="D143" i="82"/>
  <c r="F143" i="82" s="1"/>
  <c r="D144" i="82"/>
  <c r="F144" i="82" s="1"/>
  <c r="D145" i="82"/>
  <c r="F145" i="82" s="1"/>
  <c r="D146" i="82"/>
  <c r="F146" i="82" s="1"/>
  <c r="D147" i="82"/>
  <c r="D148" i="82"/>
  <c r="D149" i="82"/>
  <c r="F149" i="82"/>
  <c r="D150" i="82"/>
  <c r="F150" i="82" s="1"/>
  <c r="D151" i="82"/>
  <c r="D152" i="82"/>
  <c r="F152" i="82" s="1"/>
  <c r="D153" i="82"/>
  <c r="F153" i="82" s="1"/>
  <c r="D154" i="82"/>
  <c r="F154" i="82" s="1"/>
  <c r="D155" i="82"/>
  <c r="D156" i="82"/>
  <c r="F156" i="82" s="1"/>
  <c r="D157" i="82"/>
  <c r="F157" i="82" s="1"/>
  <c r="D158" i="82"/>
  <c r="F158" i="82" s="1"/>
  <c r="D159" i="82"/>
  <c r="D160" i="82"/>
  <c r="F160" i="82" s="1"/>
  <c r="D161" i="82"/>
  <c r="F161" i="82" s="1"/>
  <c r="D162" i="82"/>
  <c r="F162" i="82" s="1"/>
  <c r="D163" i="82"/>
  <c r="D164" i="82"/>
  <c r="F164" i="82" s="1"/>
  <c r="D165" i="82"/>
  <c r="D166" i="82"/>
  <c r="F166" i="82" s="1"/>
  <c r="D167" i="82"/>
  <c r="D168" i="82"/>
  <c r="F168" i="82" s="1"/>
  <c r="D169" i="82"/>
  <c r="D170" i="82"/>
  <c r="F170" i="82" s="1"/>
  <c r="D171" i="82"/>
  <c r="F171" i="82" s="1"/>
  <c r="D172" i="82"/>
  <c r="F172" i="82" s="1"/>
  <c r="D173" i="82"/>
  <c r="D174" i="82"/>
  <c r="F174" i="82" s="1"/>
  <c r="D175" i="82"/>
  <c r="D176" i="82"/>
  <c r="F176" i="82" s="1"/>
  <c r="D177" i="82"/>
  <c r="F177" i="82"/>
  <c r="D178" i="82"/>
  <c r="F178" i="82" s="1"/>
  <c r="D179" i="82"/>
  <c r="F179" i="82" s="1"/>
  <c r="D180" i="82"/>
  <c r="F180" i="82" s="1"/>
  <c r="D181" i="82"/>
  <c r="D182" i="82"/>
  <c r="F182" i="82" s="1"/>
  <c r="D183" i="82"/>
  <c r="F183" i="82" s="1"/>
  <c r="D184" i="82"/>
  <c r="F184" i="82" s="1"/>
  <c r="D185" i="82"/>
  <c r="F185" i="82" s="1"/>
  <c r="D186" i="82"/>
  <c r="F186" i="82" s="1"/>
  <c r="D187" i="82"/>
  <c r="D188" i="82"/>
  <c r="F188" i="82" s="1"/>
  <c r="D189" i="82"/>
  <c r="F189" i="82" s="1"/>
  <c r="D190" i="82"/>
  <c r="F190" i="82" s="1"/>
  <c r="D191" i="82"/>
  <c r="F191" i="82" s="1"/>
  <c r="D192" i="82"/>
  <c r="F192" i="82" s="1"/>
  <c r="D193" i="82"/>
  <c r="F193" i="82" s="1"/>
  <c r="D194" i="82"/>
  <c r="D195" i="82"/>
  <c r="D196" i="82"/>
  <c r="F196" i="82" s="1"/>
  <c r="D197" i="82"/>
  <c r="D198" i="82"/>
  <c r="F198" i="82" s="1"/>
  <c r="D199" i="82"/>
  <c r="F199" i="82" s="1"/>
  <c r="D200" i="82"/>
  <c r="F200" i="82" s="1"/>
  <c r="D201" i="82"/>
  <c r="F201" i="82" s="1"/>
  <c r="D202" i="82"/>
  <c r="F202" i="82" s="1"/>
  <c r="D203" i="82"/>
  <c r="E203" i="82" s="1"/>
  <c r="D204" i="82"/>
  <c r="F204" i="82" s="1"/>
  <c r="D205" i="82"/>
  <c r="F205" i="82" s="1"/>
  <c r="D206" i="82"/>
  <c r="F206" i="82" s="1"/>
  <c r="D207" i="82"/>
  <c r="F207" i="82" s="1"/>
  <c r="D208" i="82"/>
  <c r="D209" i="82"/>
  <c r="D210" i="82"/>
  <c r="F210" i="82" s="1"/>
  <c r="D211" i="82"/>
  <c r="F211" i="82" s="1"/>
  <c r="D212" i="82"/>
  <c r="F212" i="82" s="1"/>
  <c r="D213" i="82"/>
  <c r="F213" i="82" s="1"/>
  <c r="D214" i="82"/>
  <c r="F214" i="82" s="1"/>
  <c r="D215" i="82"/>
  <c r="F215" i="82" s="1"/>
  <c r="D216" i="82"/>
  <c r="F216" i="82" s="1"/>
  <c r="D217" i="82"/>
  <c r="D218" i="82"/>
  <c r="F218" i="82" s="1"/>
  <c r="D219" i="82"/>
  <c r="E219" i="82" s="1"/>
  <c r="D220" i="82"/>
  <c r="F220" i="82" s="1"/>
  <c r="D221" i="82"/>
  <c r="F221" i="82" s="1"/>
  <c r="D222" i="82"/>
  <c r="F222" i="82" s="1"/>
  <c r="D223" i="82"/>
  <c r="F223" i="82" s="1"/>
  <c r="D224" i="82"/>
  <c r="D225" i="82"/>
  <c r="F225" i="82" s="1"/>
  <c r="D226" i="82"/>
  <c r="D227" i="82"/>
  <c r="F227" i="82" s="1"/>
  <c r="D228" i="82"/>
  <c r="F228" i="82" s="1"/>
  <c r="D229" i="82"/>
  <c r="F229" i="82" s="1"/>
  <c r="D230" i="82"/>
  <c r="E230" i="82" s="1"/>
  <c r="D231" i="82"/>
  <c r="D232" i="82"/>
  <c r="D233" i="82"/>
  <c r="D234" i="82"/>
  <c r="F234" i="82" s="1"/>
  <c r="D235" i="82"/>
  <c r="F235" i="82" s="1"/>
  <c r="D236" i="82"/>
  <c r="F236" i="82" s="1"/>
  <c r="D237" i="82"/>
  <c r="F237" i="82" s="1"/>
  <c r="D238" i="82"/>
  <c r="F238" i="82" s="1"/>
  <c r="D239" i="82"/>
  <c r="F239" i="82" s="1"/>
  <c r="D240" i="82"/>
  <c r="E240" i="82" s="1"/>
  <c r="D241" i="82"/>
  <c r="F241" i="82" s="1"/>
  <c r="D242" i="82"/>
  <c r="F242" i="82" s="1"/>
  <c r="D243" i="82"/>
  <c r="F243" i="82" s="1"/>
  <c r="D244" i="82"/>
  <c r="D245" i="82"/>
  <c r="D246" i="82"/>
  <c r="D247" i="82"/>
  <c r="D248" i="82"/>
  <c r="D249" i="82"/>
  <c r="F249" i="82" s="1"/>
  <c r="D250" i="82"/>
  <c r="E250" i="82" s="1"/>
  <c r="D251" i="82"/>
  <c r="F251" i="82" s="1"/>
  <c r="D252" i="82"/>
  <c r="F252" i="82" s="1"/>
  <c r="D253" i="82"/>
  <c r="F253" i="82" s="1"/>
  <c r="D254" i="82"/>
  <c r="D255" i="82"/>
  <c r="F255" i="82" s="1"/>
  <c r="D256" i="82"/>
  <c r="F256" i="82" s="1"/>
  <c r="D257" i="82"/>
  <c r="F257" i="82" s="1"/>
  <c r="D258" i="82"/>
  <c r="D259" i="82"/>
  <c r="D260" i="82"/>
  <c r="F260" i="82" s="1"/>
  <c r="D261" i="82"/>
  <c r="F261" i="82" s="1"/>
  <c r="D262" i="82"/>
  <c r="D263" i="82"/>
  <c r="F263" i="82" s="1"/>
  <c r="D264" i="82"/>
  <c r="F264" i="82" s="1"/>
  <c r="D265" i="82"/>
  <c r="D266" i="82"/>
  <c r="F266" i="82" s="1"/>
  <c r="D267" i="82"/>
  <c r="F267" i="82" s="1"/>
  <c r="D268" i="82"/>
  <c r="D269" i="82"/>
  <c r="F269" i="82" s="1"/>
  <c r="D270" i="82"/>
  <c r="D271" i="82"/>
  <c r="F271" i="82" s="1"/>
  <c r="D272" i="82"/>
  <c r="D273" i="82"/>
  <c r="F273" i="82" s="1"/>
  <c r="D274" i="82"/>
  <c r="D275" i="82"/>
  <c r="F275" i="82" s="1"/>
  <c r="D276" i="82"/>
  <c r="F276" i="82" s="1"/>
  <c r="D277" i="82"/>
  <c r="F277" i="82" s="1"/>
  <c r="D278" i="82"/>
  <c r="F278" i="82" s="1"/>
  <c r="D279" i="82"/>
  <c r="F279" i="82" s="1"/>
  <c r="D280" i="82"/>
  <c r="D281" i="82"/>
  <c r="F281" i="82" s="1"/>
  <c r="D282" i="82"/>
  <c r="D283" i="82"/>
  <c r="F283" i="82" s="1"/>
  <c r="D284" i="82"/>
  <c r="F284" i="82" s="1"/>
  <c r="D285" i="82"/>
  <c r="F285" i="82" s="1"/>
  <c r="D286" i="82"/>
  <c r="D287" i="82"/>
  <c r="F287" i="82" s="1"/>
  <c r="D288" i="82"/>
  <c r="D289" i="82"/>
  <c r="F289" i="82" s="1"/>
  <c r="D290" i="82"/>
  <c r="I290" i="82" s="1"/>
  <c r="D291" i="82"/>
  <c r="F291" i="82" s="1"/>
  <c r="D292" i="82"/>
  <c r="F292" i="82" s="1"/>
  <c r="D293" i="82"/>
  <c r="F293" i="82" s="1"/>
  <c r="D294" i="82"/>
  <c r="D295" i="82"/>
  <c r="F295" i="82" s="1"/>
  <c r="D296" i="82"/>
  <c r="D297" i="82"/>
  <c r="F297" i="82" s="1"/>
  <c r="D298" i="82"/>
  <c r="F298" i="82" s="1"/>
  <c r="D299" i="82"/>
  <c r="F299" i="82" s="1"/>
  <c r="D300" i="82"/>
  <c r="E300" i="82" s="1"/>
  <c r="D301" i="82"/>
  <c r="F301" i="82" s="1"/>
  <c r="D302" i="82"/>
  <c r="D303" i="82"/>
  <c r="F303" i="82" s="1"/>
  <c r="D304" i="82"/>
  <c r="D305" i="82"/>
  <c r="D306" i="82"/>
  <c r="D307" i="82"/>
  <c r="F307" i="82" s="1"/>
  <c r="D308" i="82"/>
  <c r="D309" i="82"/>
  <c r="F309" i="82" s="1"/>
  <c r="D310" i="82"/>
  <c r="D311" i="82"/>
  <c r="F311" i="82" s="1"/>
  <c r="D312" i="82"/>
  <c r="F312" i="82" s="1"/>
  <c r="D313" i="82"/>
  <c r="F313" i="82" s="1"/>
  <c r="D314" i="82"/>
  <c r="F314" i="82" s="1"/>
  <c r="D315" i="82"/>
  <c r="F315" i="82" s="1"/>
  <c r="D316" i="82"/>
  <c r="D317" i="82"/>
  <c r="F317" i="82" s="1"/>
  <c r="D318" i="82"/>
  <c r="D319" i="82"/>
  <c r="F319" i="82" s="1"/>
  <c r="D320" i="82"/>
  <c r="F320" i="82" s="1"/>
  <c r="D321" i="82"/>
  <c r="F321" i="82" s="1"/>
  <c r="D322" i="82"/>
  <c r="F322" i="82" s="1"/>
  <c r="D323" i="82"/>
  <c r="E323" i="82" s="1"/>
  <c r="D324" i="82"/>
  <c r="D325" i="82"/>
  <c r="F325" i="82" s="1"/>
  <c r="D326" i="82"/>
  <c r="D327" i="82"/>
  <c r="F327" i="82" s="1"/>
  <c r="D328" i="82"/>
  <c r="F328" i="82" s="1"/>
  <c r="D329" i="82"/>
  <c r="F329" i="82" s="1"/>
  <c r="D330" i="82"/>
  <c r="D331" i="82"/>
  <c r="D332" i="82"/>
  <c r="F332" i="82" s="1"/>
  <c r="D333" i="82"/>
  <c r="F333" i="82" s="1"/>
  <c r="D334" i="82"/>
  <c r="F334" i="82" s="1"/>
  <c r="D335" i="82"/>
  <c r="F335" i="82" s="1"/>
  <c r="D336" i="82"/>
  <c r="F336" i="82" s="1"/>
  <c r="D337" i="82"/>
  <c r="E337" i="82" s="1"/>
  <c r="D338" i="82"/>
  <c r="D339" i="82"/>
  <c r="D340" i="82"/>
  <c r="F340" i="82" s="1"/>
  <c r="D341" i="82"/>
  <c r="D342" i="82"/>
  <c r="F342" i="82" s="1"/>
  <c r="D343" i="82"/>
  <c r="F343" i="82" s="1"/>
  <c r="D344" i="82"/>
  <c r="F344" i="82" s="1"/>
  <c r="D345" i="82"/>
  <c r="F345" i="82" s="1"/>
  <c r="D346" i="82"/>
  <c r="F346" i="82" s="1"/>
  <c r="D347" i="82"/>
  <c r="F347" i="82" s="1"/>
  <c r="D348" i="82"/>
  <c r="F348" i="82" s="1"/>
  <c r="D349" i="82"/>
  <c r="F349" i="82" s="1"/>
  <c r="D350" i="82"/>
  <c r="F350" i="82" s="1"/>
  <c r="D351" i="82"/>
  <c r="D352" i="82"/>
  <c r="D353" i="82"/>
  <c r="D354" i="82"/>
  <c r="F354" i="82" s="1"/>
  <c r="D355" i="82"/>
  <c r="F355" i="82" s="1"/>
  <c r="D356" i="82"/>
  <c r="F356" i="82" s="1"/>
  <c r="D357" i="82"/>
  <c r="F357" i="82" s="1"/>
  <c r="D358" i="82"/>
  <c r="F358" i="82" s="1"/>
  <c r="D359" i="82"/>
  <c r="F359" i="82" s="1"/>
  <c r="D360" i="82"/>
  <c r="D361" i="82"/>
  <c r="D362" i="82"/>
  <c r="D363" i="82"/>
  <c r="D364" i="82"/>
  <c r="E364" i="82" s="1"/>
  <c r="D365" i="82"/>
  <c r="F365" i="82" s="1"/>
  <c r="D366" i="82"/>
  <c r="F366" i="82" s="1"/>
  <c r="D367" i="82"/>
  <c r="D368" i="82"/>
  <c r="D369" i="82"/>
  <c r="F369" i="82" s="1"/>
  <c r="D370" i="82"/>
  <c r="D371" i="82"/>
  <c r="F371" i="82" s="1"/>
  <c r="D372" i="82"/>
  <c r="F372" i="82" s="1"/>
  <c r="D373" i="82"/>
  <c r="F373" i="82" s="1"/>
  <c r="D374" i="82"/>
  <c r="F374" i="82" s="1"/>
  <c r="D375" i="82"/>
  <c r="F375" i="82" s="1"/>
  <c r="D376" i="82"/>
  <c r="D377" i="82"/>
  <c r="F377" i="82" s="1"/>
  <c r="D378" i="82"/>
  <c r="E378" i="82" s="1"/>
  <c r="D379" i="82"/>
  <c r="F379" i="82" s="1"/>
  <c r="D380" i="82"/>
  <c r="F380" i="82" s="1"/>
  <c r="D381" i="82"/>
  <c r="F381" i="82" s="1"/>
  <c r="D382" i="82"/>
  <c r="F382" i="82" s="1"/>
  <c r="D383" i="82"/>
  <c r="F383" i="82" s="1"/>
  <c r="D384" i="82"/>
  <c r="D385" i="82"/>
  <c r="F385" i="82" s="1"/>
  <c r="D386" i="82"/>
  <c r="D387" i="82"/>
  <c r="D388" i="82"/>
  <c r="F388" i="82" s="1"/>
  <c r="D389" i="82"/>
  <c r="E389" i="82" s="1"/>
  <c r="D390" i="82"/>
  <c r="F390" i="82" s="1"/>
  <c r="D391" i="82"/>
  <c r="F391" i="82" s="1"/>
  <c r="D392" i="82"/>
  <c r="F392" i="82" s="1"/>
  <c r="D393" i="82"/>
  <c r="D394" i="82"/>
  <c r="F394" i="82" s="1"/>
  <c r="D395" i="82"/>
  <c r="D396" i="82"/>
  <c r="F396" i="82" s="1"/>
  <c r="D397" i="82"/>
  <c r="F397" i="82" s="1"/>
  <c r="D398" i="82"/>
  <c r="F398" i="82" s="1"/>
  <c r="D399" i="82"/>
  <c r="D400" i="82"/>
  <c r="F400" i="82" s="1"/>
  <c r="D401" i="82"/>
  <c r="D402" i="82"/>
  <c r="D403" i="82"/>
  <c r="D404" i="82"/>
  <c r="F404" i="82" s="1"/>
  <c r="D405" i="82"/>
  <c r="F405" i="82" s="1"/>
  <c r="D406" i="82"/>
  <c r="F406" i="82" s="1"/>
  <c r="D407" i="82"/>
  <c r="F407" i="82" s="1"/>
  <c r="D408" i="82"/>
  <c r="E408" i="82" s="1"/>
  <c r="D409" i="82"/>
  <c r="D410" i="82"/>
  <c r="F410" i="82" s="1"/>
  <c r="D411" i="82"/>
  <c r="F411" i="82" s="1"/>
  <c r="D412" i="82"/>
  <c r="F412" i="82" s="1"/>
  <c r="D413" i="82"/>
  <c r="D414" i="82"/>
  <c r="F414" i="82" s="1"/>
  <c r="D415" i="82"/>
  <c r="D416" i="82"/>
  <c r="E416" i="82" s="1"/>
  <c r="D417" i="82"/>
  <c r="E417" i="82" s="1"/>
  <c r="D418" i="82"/>
  <c r="F418" i="82" s="1"/>
  <c r="D419" i="82"/>
  <c r="F419" i="82" s="1"/>
  <c r="D420" i="82"/>
  <c r="F420" i="82" s="1"/>
  <c r="D421" i="82"/>
  <c r="E421" i="82" s="1"/>
  <c r="D422" i="82"/>
  <c r="F422" i="82" s="1"/>
  <c r="D423" i="82"/>
  <c r="E423" i="82" s="1"/>
  <c r="D424" i="82"/>
  <c r="F424" i="82" s="1"/>
  <c r="D425" i="82"/>
  <c r="F425" i="82" s="1"/>
  <c r="D426" i="82"/>
  <c r="F426" i="82" s="1"/>
  <c r="D427" i="82"/>
  <c r="E427" i="82" s="1"/>
  <c r="D428" i="82"/>
  <c r="F428" i="82" s="1"/>
  <c r="D429" i="82"/>
  <c r="D430" i="82"/>
  <c r="F430" i="82" s="1"/>
  <c r="D431" i="82"/>
  <c r="E431" i="82" s="1"/>
  <c r="D432" i="82"/>
  <c r="F432" i="82" s="1"/>
  <c r="D433" i="82"/>
  <c r="F433" i="82" s="1"/>
  <c r="D434" i="82"/>
  <c r="I434" i="82" s="1"/>
  <c r="F434" i="82"/>
  <c r="D435" i="82"/>
  <c r="E435" i="82" s="1"/>
  <c r="D436" i="82"/>
  <c r="F436" i="82" s="1"/>
  <c r="D437" i="82"/>
  <c r="D438" i="82"/>
  <c r="D439" i="82"/>
  <c r="D440" i="82"/>
  <c r="F440" i="82" s="1"/>
  <c r="D441" i="82"/>
  <c r="F441" i="82" s="1"/>
  <c r="D442" i="82"/>
  <c r="F442" i="82" s="1"/>
  <c r="D443" i="82"/>
  <c r="E443" i="82" s="1"/>
  <c r="D444" i="82"/>
  <c r="F444" i="82" s="1"/>
  <c r="D445" i="82"/>
  <c r="D446" i="82"/>
  <c r="F446" i="82" s="1"/>
  <c r="D447" i="82"/>
  <c r="E447" i="82" s="1"/>
  <c r="D448" i="82"/>
  <c r="F448" i="82" s="1"/>
  <c r="E448" i="82"/>
  <c r="D449" i="82"/>
  <c r="D450" i="82"/>
  <c r="F450" i="82" s="1"/>
  <c r="D451" i="82"/>
  <c r="F451" i="82" s="1"/>
  <c r="D452" i="82"/>
  <c r="F452" i="82" s="1"/>
  <c r="D453" i="82"/>
  <c r="E453" i="82" s="1"/>
  <c r="D454" i="82"/>
  <c r="F454" i="82" s="1"/>
  <c r="D455" i="82"/>
  <c r="F455" i="82" s="1"/>
  <c r="D456" i="82"/>
  <c r="F456" i="82" s="1"/>
  <c r="D457" i="82"/>
  <c r="D458" i="82"/>
  <c r="D459" i="82"/>
  <c r="D460" i="82"/>
  <c r="E460" i="82" s="1"/>
  <c r="D461" i="82"/>
  <c r="F461" i="82" s="1"/>
  <c r="D462" i="82"/>
  <c r="F462" i="82" s="1"/>
  <c r="D463" i="82"/>
  <c r="D464" i="82"/>
  <c r="F464" i="82" s="1"/>
  <c r="D465" i="82"/>
  <c r="F465" i="82" s="1"/>
  <c r="D466" i="82"/>
  <c r="F466" i="82" s="1"/>
  <c r="D467" i="82"/>
  <c r="E467" i="82" s="1"/>
  <c r="D468" i="82"/>
  <c r="D469" i="82"/>
  <c r="F469" i="82" s="1"/>
  <c r="D470" i="82"/>
  <c r="F470" i="82" s="1"/>
  <c r="D471" i="82"/>
  <c r="E471" i="82" s="1"/>
  <c r="D472" i="82"/>
  <c r="F472" i="82" s="1"/>
  <c r="D473" i="82"/>
  <c r="D474" i="82"/>
  <c r="F474" i="82" s="1"/>
  <c r="D475" i="82"/>
  <c r="D476" i="82"/>
  <c r="D477" i="82"/>
  <c r="F477" i="82" s="1"/>
  <c r="D478" i="82"/>
  <c r="F478" i="82" s="1"/>
  <c r="D479" i="82"/>
  <c r="D480" i="82"/>
  <c r="D481" i="82"/>
  <c r="D482" i="82"/>
  <c r="F482" i="82" s="1"/>
  <c r="D483" i="82"/>
  <c r="E483" i="82" s="1"/>
  <c r="D484" i="82"/>
  <c r="D485" i="82"/>
  <c r="F485" i="82" s="1"/>
  <c r="D486" i="82"/>
  <c r="E486" i="82" s="1"/>
  <c r="D487" i="82"/>
  <c r="D488" i="82"/>
  <c r="F488" i="82" s="1"/>
  <c r="D489" i="82"/>
  <c r="F489" i="82" s="1"/>
  <c r="D490" i="82"/>
  <c r="F490" i="82" s="1"/>
  <c r="I490" i="82"/>
  <c r="D491" i="82"/>
  <c r="D492" i="82"/>
  <c r="F492" i="82"/>
  <c r="D493" i="82"/>
  <c r="D494" i="82"/>
  <c r="F494" i="82" s="1"/>
  <c r="D495" i="82"/>
  <c r="F495" i="82" s="1"/>
  <c r="D496" i="82"/>
  <c r="F496" i="82" s="1"/>
  <c r="D497" i="82"/>
  <c r="I497" i="82" s="1"/>
  <c r="D498" i="82"/>
  <c r="D499" i="82"/>
  <c r="D500" i="82"/>
  <c r="D501" i="82"/>
  <c r="D502" i="82"/>
  <c r="F502" i="82" s="1"/>
  <c r="D503" i="82"/>
  <c r="D504" i="82"/>
  <c r="F504" i="82" s="1"/>
  <c r="D505" i="82"/>
  <c r="F505" i="82" s="1"/>
  <c r="D506" i="82"/>
  <c r="D507" i="82"/>
  <c r="D508" i="82"/>
  <c r="D509" i="82"/>
  <c r="D510" i="82"/>
  <c r="F510" i="82" s="1"/>
  <c r="D511" i="82"/>
  <c r="D512" i="82"/>
  <c r="D513" i="82"/>
  <c r="F513" i="82" s="1"/>
  <c r="D514" i="82"/>
  <c r="F514" i="82" s="1"/>
  <c r="D515" i="82"/>
  <c r="D516" i="82"/>
  <c r="E516" i="82" s="1"/>
  <c r="F516" i="82"/>
  <c r="D517" i="82"/>
  <c r="F517" i="82" s="1"/>
  <c r="D518" i="82"/>
  <c r="D519" i="82"/>
  <c r="F519" i="82" s="1"/>
  <c r="D520" i="82"/>
  <c r="F520" i="82" s="1"/>
  <c r="D521" i="82"/>
  <c r="F521" i="82" s="1"/>
  <c r="D522" i="82"/>
  <c r="D523" i="82"/>
  <c r="D524" i="82"/>
  <c r="F524" i="82" s="1"/>
  <c r="D525" i="82"/>
  <c r="D526" i="82"/>
  <c r="E526" i="82" s="1"/>
  <c r="D527" i="82"/>
  <c r="F527" i="82"/>
  <c r="D528" i="82"/>
  <c r="D529" i="82"/>
  <c r="F529" i="82" s="1"/>
  <c r="D530" i="82"/>
  <c r="E530" i="82" s="1"/>
  <c r="F530" i="82"/>
  <c r="D531" i="82"/>
  <c r="F531" i="82" s="1"/>
  <c r="D532" i="82"/>
  <c r="D533" i="82"/>
  <c r="D534" i="82"/>
  <c r="F534" i="82" s="1"/>
  <c r="D535" i="82"/>
  <c r="E535" i="82" s="1"/>
  <c r="D536" i="82"/>
  <c r="D537" i="82"/>
  <c r="F537" i="82" s="1"/>
  <c r="D538" i="82"/>
  <c r="D539" i="82"/>
  <c r="F539" i="82" s="1"/>
  <c r="D540" i="82"/>
  <c r="D541" i="82"/>
  <c r="F541" i="82" s="1"/>
  <c r="D542" i="82"/>
  <c r="E542" i="82" s="1"/>
  <c r="D543" i="82"/>
  <c r="D544" i="82"/>
  <c r="D545" i="82"/>
  <c r="F545" i="82" s="1"/>
  <c r="D546" i="82"/>
  <c r="D547" i="82"/>
  <c r="F547" i="82" s="1"/>
  <c r="D548" i="82"/>
  <c r="E548" i="82" s="1"/>
  <c r="D549" i="82"/>
  <c r="F549" i="82" s="1"/>
  <c r="D550" i="82"/>
  <c r="I550" i="82" s="1"/>
  <c r="D551" i="82"/>
  <c r="F551" i="82" s="1"/>
  <c r="D552" i="82"/>
  <c r="F552" i="82" s="1"/>
  <c r="D553" i="82"/>
  <c r="E553" i="82" s="1"/>
  <c r="D554" i="82"/>
  <c r="D555" i="82"/>
  <c r="F555" i="82" s="1"/>
  <c r="D556" i="82"/>
  <c r="E556" i="82" s="1"/>
  <c r="D557" i="82"/>
  <c r="F557" i="82" s="1"/>
  <c r="D558" i="82"/>
  <c r="D559" i="82"/>
  <c r="F559" i="82" s="1"/>
  <c r="D560" i="82"/>
  <c r="E560" i="82" s="1"/>
  <c r="D561" i="82"/>
  <c r="F561" i="82" s="1"/>
  <c r="D562" i="82"/>
  <c r="D563" i="82"/>
  <c r="F563" i="82" s="1"/>
  <c r="D564" i="82"/>
  <c r="F564" i="82" s="1"/>
  <c r="D565" i="82"/>
  <c r="D566" i="82"/>
  <c r="F566" i="82" s="1"/>
  <c r="D567" i="82"/>
  <c r="F567" i="82" s="1"/>
  <c r="D568" i="82"/>
  <c r="D569" i="82"/>
  <c r="F569" i="82" s="1"/>
  <c r="D570" i="82"/>
  <c r="F570" i="82" s="1"/>
  <c r="D571" i="82"/>
  <c r="F571" i="82" s="1"/>
  <c r="D572" i="82"/>
  <c r="D573" i="82"/>
  <c r="F573" i="82" s="1"/>
  <c r="D574" i="82"/>
  <c r="F574" i="82" s="1"/>
  <c r="D575" i="82"/>
  <c r="E575" i="82" s="1"/>
  <c r="D576" i="82"/>
  <c r="D577" i="82"/>
  <c r="F577" i="82" s="1"/>
  <c r="D578" i="82"/>
  <c r="F578" i="82" s="1"/>
  <c r="D579" i="82"/>
  <c r="E579" i="82" s="1"/>
  <c r="D580" i="82"/>
  <c r="D581" i="82"/>
  <c r="F581" i="82" s="1"/>
  <c r="D582" i="82"/>
  <c r="F582" i="82" s="1"/>
  <c r="D583" i="82"/>
  <c r="D584" i="82"/>
  <c r="D585" i="82"/>
  <c r="D586" i="82"/>
  <c r="D587" i="82"/>
  <c r="D588" i="82"/>
  <c r="F588" i="82" s="1"/>
  <c r="D589" i="82"/>
  <c r="E589" i="82" s="1"/>
  <c r="D590" i="82"/>
  <c r="D591" i="82"/>
  <c r="D592" i="82"/>
  <c r="F592" i="82" s="1"/>
  <c r="D593" i="82"/>
  <c r="D594" i="82"/>
  <c r="D595" i="82"/>
  <c r="D596" i="82"/>
  <c r="E596" i="82" s="1"/>
  <c r="F596" i="82"/>
  <c r="D597" i="82"/>
  <c r="F597" i="82" s="1"/>
  <c r="D598" i="82"/>
  <c r="D599" i="82"/>
  <c r="D600" i="82"/>
  <c r="F600" i="82" s="1"/>
  <c r="D601" i="82"/>
  <c r="E601" i="82" s="1"/>
  <c r="D602" i="82"/>
  <c r="D603" i="82"/>
  <c r="D604" i="82"/>
  <c r="D605" i="82"/>
  <c r="I605" i="82" s="1"/>
  <c r="D606" i="82"/>
  <c r="F606" i="82" s="1"/>
  <c r="D607" i="82"/>
  <c r="E607" i="82" s="1"/>
  <c r="D608" i="82"/>
  <c r="I608" i="82" s="1"/>
  <c r="D609" i="82"/>
  <c r="D610" i="82"/>
  <c r="D611" i="82"/>
  <c r="F611" i="82" s="1"/>
  <c r="D612" i="82"/>
  <c r="I612" i="82" s="1"/>
  <c r="D613" i="82"/>
  <c r="E613" i="82" s="1"/>
  <c r="D614" i="82"/>
  <c r="D615" i="82"/>
  <c r="E615" i="82" s="1"/>
  <c r="D616" i="82"/>
  <c r="I616" i="82" s="1"/>
  <c r="D617" i="82"/>
  <c r="D618" i="82"/>
  <c r="E618" i="82" s="1"/>
  <c r="D619" i="82"/>
  <c r="F619" i="82" s="1"/>
  <c r="D620" i="82"/>
  <c r="I620" i="82" s="1"/>
  <c r="D621" i="82"/>
  <c r="D622" i="82"/>
  <c r="F622" i="82" s="1"/>
  <c r="D623" i="82"/>
  <c r="F623" i="82" s="1"/>
  <c r="D624" i="82"/>
  <c r="I624" i="82" s="1"/>
  <c r="D625" i="82"/>
  <c r="F625" i="82" s="1"/>
  <c r="D626" i="82"/>
  <c r="D627" i="82"/>
  <c r="D628" i="82"/>
  <c r="E628" i="82" s="1"/>
  <c r="D629" i="82"/>
  <c r="E629" i="82" s="1"/>
  <c r="D630" i="82"/>
  <c r="D631" i="82"/>
  <c r="F631" i="82" s="1"/>
  <c r="D632" i="82"/>
  <c r="I632" i="82" s="1"/>
  <c r="D633" i="82"/>
  <c r="E633" i="82" s="1"/>
  <c r="D634" i="82"/>
  <c r="D635" i="82"/>
  <c r="D636" i="82"/>
  <c r="F636" i="82"/>
  <c r="D637" i="82"/>
  <c r="E637" i="82" s="1"/>
  <c r="D638" i="82"/>
  <c r="I638" i="82" s="1"/>
  <c r="D639" i="82"/>
  <c r="D640" i="82"/>
  <c r="E640" i="82" s="1"/>
  <c r="D641" i="82"/>
  <c r="D642" i="82"/>
  <c r="F642" i="82" s="1"/>
  <c r="D643" i="82"/>
  <c r="D644" i="82"/>
  <c r="D645" i="82"/>
  <c r="F645" i="82" s="1"/>
  <c r="D646" i="82"/>
  <c r="F646" i="82" s="1"/>
  <c r="D647" i="82"/>
  <c r="E647" i="82" s="1"/>
  <c r="D648" i="82"/>
  <c r="F648" i="82" s="1"/>
  <c r="D649" i="82"/>
  <c r="F649" i="82" s="1"/>
  <c r="D650" i="82"/>
  <c r="F650" i="82" s="1"/>
  <c r="D651" i="82"/>
  <c r="D652" i="82"/>
  <c r="D653" i="82"/>
  <c r="D654" i="82"/>
  <c r="E654" i="82" s="1"/>
  <c r="D655" i="82"/>
  <c r="D656" i="82"/>
  <c r="E656" i="82" s="1"/>
  <c r="D657" i="82"/>
  <c r="D658" i="82"/>
  <c r="I658" i="82" s="1"/>
  <c r="D659" i="82"/>
  <c r="D660" i="82"/>
  <c r="D661" i="82"/>
  <c r="D662" i="82"/>
  <c r="E662" i="82" s="1"/>
  <c r="F662" i="82"/>
  <c r="D663" i="82"/>
  <c r="E663" i="82" s="1"/>
  <c r="D664" i="82"/>
  <c r="F664" i="82" s="1"/>
  <c r="D665" i="82"/>
  <c r="E665" i="82" s="1"/>
  <c r="D666" i="82"/>
  <c r="D667" i="82"/>
  <c r="D668" i="82"/>
  <c r="F668" i="82" s="1"/>
  <c r="D669" i="82"/>
  <c r="F669" i="82" s="1"/>
  <c r="D670" i="82"/>
  <c r="F670" i="82" s="1"/>
  <c r="D671" i="82"/>
  <c r="F671" i="82" s="1"/>
  <c r="D672" i="82"/>
  <c r="E672" i="82" s="1"/>
  <c r="D673" i="82"/>
  <c r="F673" i="82" s="1"/>
  <c r="D674" i="82"/>
  <c r="E674" i="82" s="1"/>
  <c r="D675" i="82"/>
  <c r="D676" i="82"/>
  <c r="E676" i="82" s="1"/>
  <c r="D677" i="82"/>
  <c r="E677" i="82" s="1"/>
  <c r="D678" i="82"/>
  <c r="D679" i="82"/>
  <c r="D680" i="82"/>
  <c r="F680" i="82" s="1"/>
  <c r="E680" i="82"/>
  <c r="D681" i="82"/>
  <c r="D682" i="82"/>
  <c r="D683" i="82"/>
  <c r="E683" i="82" s="1"/>
  <c r="D684" i="82"/>
  <c r="E684" i="82" s="1"/>
  <c r="D685" i="82"/>
  <c r="E685" i="82" s="1"/>
  <c r="D686" i="82"/>
  <c r="F686" i="82" s="1"/>
  <c r="D687" i="82"/>
  <c r="D688" i="82"/>
  <c r="D689" i="82"/>
  <c r="D690" i="82"/>
  <c r="D691" i="82"/>
  <c r="F691" i="82" s="1"/>
  <c r="D692" i="82"/>
  <c r="F692" i="82" s="1"/>
  <c r="D693" i="82"/>
  <c r="E693" i="82" s="1"/>
  <c r="D694" i="82"/>
  <c r="D695" i="82"/>
  <c r="F695" i="82" s="1"/>
  <c r="D696" i="82"/>
  <c r="E696" i="82" s="1"/>
  <c r="D697" i="82"/>
  <c r="D698" i="82"/>
  <c r="E698" i="82" s="1"/>
  <c r="D699" i="82"/>
  <c r="D700" i="82"/>
  <c r="E700" i="82" s="1"/>
  <c r="D701" i="82"/>
  <c r="D702" i="82"/>
  <c r="D703" i="82"/>
  <c r="D704" i="82"/>
  <c r="D705" i="82"/>
  <c r="E705" i="82" s="1"/>
  <c r="D706" i="82"/>
  <c r="F706" i="82" s="1"/>
  <c r="D707" i="82"/>
  <c r="D708" i="82"/>
  <c r="E708" i="82" s="1"/>
  <c r="D709" i="82"/>
  <c r="D710" i="82"/>
  <c r="D711" i="82"/>
  <c r="D712" i="82"/>
  <c r="F712" i="82"/>
  <c r="D713" i="82"/>
  <c r="E713" i="82" s="1"/>
  <c r="D714" i="82"/>
  <c r="D715" i="82"/>
  <c r="F715" i="82" s="1"/>
  <c r="D716" i="82"/>
  <c r="E716" i="82" s="1"/>
  <c r="D717" i="82"/>
  <c r="D718" i="82"/>
  <c r="E718" i="82" s="1"/>
  <c r="D719" i="82"/>
  <c r="D720" i="82"/>
  <c r="F720" i="82" s="1"/>
  <c r="D721" i="82"/>
  <c r="E721" i="82" s="1"/>
  <c r="D722" i="82"/>
  <c r="D723" i="82"/>
  <c r="F723" i="82" s="1"/>
  <c r="D724" i="82"/>
  <c r="F724" i="82" s="1"/>
  <c r="D725" i="82"/>
  <c r="D726" i="82"/>
  <c r="D727" i="82"/>
  <c r="F727" i="82" s="1"/>
  <c r="D728" i="82"/>
  <c r="E728" i="82" s="1"/>
  <c r="D729" i="82"/>
  <c r="F729" i="82" s="1"/>
  <c r="D730" i="82"/>
  <c r="F730" i="82" s="1"/>
  <c r="D731" i="82"/>
  <c r="F731" i="82" s="1"/>
  <c r="D732" i="82"/>
  <c r="D733" i="82"/>
  <c r="F733" i="82" s="1"/>
  <c r="D734" i="82"/>
  <c r="I734" i="82" s="1"/>
  <c r="F734" i="82"/>
  <c r="D735" i="82"/>
  <c r="E735" i="82" s="1"/>
  <c r="D736" i="82"/>
  <c r="I736" i="82" s="1"/>
  <c r="D737" i="82"/>
  <c r="D738" i="82"/>
  <c r="F738" i="82" s="1"/>
  <c r="D739" i="82"/>
  <c r="F739" i="82" s="1"/>
  <c r="D740" i="82"/>
  <c r="D741" i="82"/>
  <c r="D742" i="82"/>
  <c r="D743" i="82"/>
  <c r="D744" i="82"/>
  <c r="E744" i="82" s="1"/>
  <c r="F744" i="82"/>
  <c r="D745" i="82"/>
  <c r="F745" i="82" s="1"/>
  <c r="D746" i="82"/>
  <c r="E746" i="82" s="1"/>
  <c r="D747" i="82"/>
  <c r="F747" i="82" s="1"/>
  <c r="D748" i="82"/>
  <c r="E748" i="82" s="1"/>
  <c r="D749" i="82"/>
  <c r="I749" i="82" s="1"/>
  <c r="D750" i="82"/>
  <c r="D751" i="82"/>
  <c r="E751" i="82" s="1"/>
  <c r="D752" i="82"/>
  <c r="D753" i="82"/>
  <c r="E753" i="82" s="1"/>
  <c r="D754" i="82"/>
  <c r="D755" i="82"/>
  <c r="F755" i="82" s="1"/>
  <c r="E755" i="82"/>
  <c r="D756" i="82"/>
  <c r="E756" i="82" s="1"/>
  <c r="D757" i="82"/>
  <c r="E757" i="82" s="1"/>
  <c r="D758" i="82"/>
  <c r="D759" i="82"/>
  <c r="F759" i="82" s="1"/>
  <c r="D760" i="82"/>
  <c r="F760" i="82" s="1"/>
  <c r="D761" i="82"/>
  <c r="E761" i="82" s="1"/>
  <c r="D762" i="82"/>
  <c r="D763" i="82"/>
  <c r="F763" i="82" s="1"/>
  <c r="D764" i="82"/>
  <c r="E764" i="82" s="1"/>
  <c r="D765" i="82"/>
  <c r="D766" i="82"/>
  <c r="D767" i="82"/>
  <c r="F767" i="82" s="1"/>
  <c r="D768" i="82"/>
  <c r="I768" i="82" s="1"/>
  <c r="D769" i="82"/>
  <c r="D770" i="82"/>
  <c r="F770" i="82" s="1"/>
  <c r="D771" i="82"/>
  <c r="F771" i="82" s="1"/>
  <c r="D772" i="82"/>
  <c r="I772" i="82" s="1"/>
  <c r="D773" i="82"/>
  <c r="D774" i="82"/>
  <c r="F774" i="82" s="1"/>
  <c r="D775" i="82"/>
  <c r="F775" i="82" s="1"/>
  <c r="D776" i="82"/>
  <c r="I776" i="82" s="1"/>
  <c r="D777" i="82"/>
  <c r="D778" i="82"/>
  <c r="D779" i="82"/>
  <c r="F779" i="82" s="1"/>
  <c r="I779" i="82"/>
  <c r="D780" i="82"/>
  <c r="D781" i="82"/>
  <c r="F781" i="82" s="1"/>
  <c r="D782" i="82"/>
  <c r="E782" i="82" s="1"/>
  <c r="D783" i="82"/>
  <c r="E783" i="82" s="1"/>
  <c r="D784" i="82"/>
  <c r="D785" i="82"/>
  <c r="D786" i="82"/>
  <c r="I786" i="82"/>
  <c r="D787" i="82"/>
  <c r="D788" i="82"/>
  <c r="F788" i="82" s="1"/>
  <c r="E788" i="82"/>
  <c r="D789" i="82"/>
  <c r="D790" i="82"/>
  <c r="D791" i="82"/>
  <c r="F791" i="82" s="1"/>
  <c r="D792" i="82"/>
  <c r="D793" i="82"/>
  <c r="I793" i="82" s="1"/>
  <c r="D794" i="82"/>
  <c r="D795" i="82"/>
  <c r="F795" i="82" s="1"/>
  <c r="D796" i="82"/>
  <c r="D797" i="82"/>
  <c r="I797" i="82" s="1"/>
  <c r="D798" i="82"/>
  <c r="D799" i="82"/>
  <c r="E799" i="82" s="1"/>
  <c r="D800" i="82"/>
  <c r="D801" i="82"/>
  <c r="D802" i="82"/>
  <c r="E802" i="82" s="1"/>
  <c r="D803" i="82"/>
  <c r="F803" i="82" s="1"/>
  <c r="D804" i="82"/>
  <c r="E804" i="82" s="1"/>
  <c r="D805" i="82"/>
  <c r="D806" i="82"/>
  <c r="F806" i="82" s="1"/>
  <c r="D807" i="82"/>
  <c r="E807" i="82" s="1"/>
  <c r="D808" i="82"/>
  <c r="D809" i="82"/>
  <c r="F809" i="82" s="1"/>
  <c r="E809" i="82"/>
  <c r="D810" i="82"/>
  <c r="D811" i="82"/>
  <c r="F811" i="82"/>
  <c r="D812" i="82"/>
  <c r="E812" i="82" s="1"/>
  <c r="D813" i="82"/>
  <c r="D814" i="82"/>
  <c r="E814" i="82" s="1"/>
  <c r="D815" i="82"/>
  <c r="I815" i="82" s="1"/>
  <c r="D816" i="82"/>
  <c r="E816" i="82" s="1"/>
  <c r="D817" i="82"/>
  <c r="F817" i="82" s="1"/>
  <c r="D818" i="82"/>
  <c r="D819" i="82"/>
  <c r="E819" i="82" s="1"/>
  <c r="F819" i="82"/>
  <c r="D820" i="82"/>
  <c r="E820" i="82" s="1"/>
  <c r="D821" i="82"/>
  <c r="F821" i="82" s="1"/>
  <c r="D822" i="82"/>
  <c r="F822" i="82" s="1"/>
  <c r="D823" i="82"/>
  <c r="F823" i="82" s="1"/>
  <c r="D824" i="82"/>
  <c r="D825" i="82"/>
  <c r="D826" i="82"/>
  <c r="D827" i="82"/>
  <c r="F827" i="82" s="1"/>
  <c r="D828" i="82"/>
  <c r="E828" i="82" s="1"/>
  <c r="D829" i="82"/>
  <c r="D830" i="82"/>
  <c r="E830" i="82" s="1"/>
  <c r="F830" i="82"/>
  <c r="D831" i="82"/>
  <c r="D832" i="82"/>
  <c r="D833" i="82"/>
  <c r="E833" i="82" s="1"/>
  <c r="D834" i="82"/>
  <c r="E834" i="82" s="1"/>
  <c r="D835" i="82"/>
  <c r="D836" i="82"/>
  <c r="D837" i="82"/>
  <c r="I837" i="82" s="1"/>
  <c r="E837" i="82"/>
  <c r="D838" i="82"/>
  <c r="E838" i="82" s="1"/>
  <c r="D839" i="82"/>
  <c r="D840" i="82"/>
  <c r="F840" i="82" s="1"/>
  <c r="D841" i="82"/>
  <c r="F841" i="82" s="1"/>
  <c r="D842" i="82"/>
  <c r="E842" i="82" s="1"/>
  <c r="D843" i="82"/>
  <c r="F843" i="82" s="1"/>
  <c r="D844" i="82"/>
  <c r="E844" i="82" s="1"/>
  <c r="D845" i="82"/>
  <c r="E845" i="82" s="1"/>
  <c r="D846" i="82"/>
  <c r="D847" i="82"/>
  <c r="I847" i="82" s="1"/>
  <c r="D848" i="82"/>
  <c r="E848" i="82" s="1"/>
  <c r="D849" i="82"/>
  <c r="F849" i="82" s="1"/>
  <c r="D850" i="82"/>
  <c r="D851" i="82"/>
  <c r="D852" i="82"/>
  <c r="E852" i="82" s="1"/>
  <c r="D853" i="82"/>
  <c r="F853" i="82" s="1"/>
  <c r="D854" i="82"/>
  <c r="I854" i="82" s="1"/>
  <c r="D855" i="82"/>
  <c r="F855" i="82" s="1"/>
  <c r="D856" i="82"/>
  <c r="E856" i="82" s="1"/>
  <c r="D857" i="82"/>
  <c r="F857" i="82" s="1"/>
  <c r="D858" i="82"/>
  <c r="E858" i="82" s="1"/>
  <c r="D859" i="82"/>
  <c r="D860" i="82"/>
  <c r="D861" i="82"/>
  <c r="F861" i="82" s="1"/>
  <c r="D862" i="82"/>
  <c r="D863" i="82"/>
  <c r="D864" i="82"/>
  <c r="E864" i="82" s="1"/>
  <c r="F864" i="82"/>
  <c r="D865" i="82"/>
  <c r="D866" i="82"/>
  <c r="D867" i="82"/>
  <c r="F867" i="82" s="1"/>
  <c r="D868" i="82"/>
  <c r="D869" i="82"/>
  <c r="I869" i="82" s="1"/>
  <c r="D870" i="82"/>
  <c r="D871" i="82"/>
  <c r="D872" i="82"/>
  <c r="D873" i="82"/>
  <c r="I873" i="82" s="1"/>
  <c r="D874" i="82"/>
  <c r="E874" i="82" s="1"/>
  <c r="D875" i="82"/>
  <c r="F875" i="82" s="1"/>
  <c r="D876" i="82"/>
  <c r="D877" i="82"/>
  <c r="D878" i="82"/>
  <c r="E878" i="82" s="1"/>
  <c r="D879" i="82"/>
  <c r="F879" i="82" s="1"/>
  <c r="D880" i="82"/>
  <c r="D881" i="82"/>
  <c r="E881" i="82" s="1"/>
  <c r="D882" i="82"/>
  <c r="E882" i="82" s="1"/>
  <c r="D883" i="82"/>
  <c r="F883" i="82" s="1"/>
  <c r="D884" i="82"/>
  <c r="I884" i="82" s="1"/>
  <c r="D885" i="82"/>
  <c r="E885" i="82" s="1"/>
  <c r="D886" i="82"/>
  <c r="D887" i="82"/>
  <c r="E887" i="82" s="1"/>
  <c r="D888" i="82"/>
  <c r="D889" i="82"/>
  <c r="E889" i="82" s="1"/>
  <c r="D890" i="82"/>
  <c r="D891" i="82"/>
  <c r="D892" i="82"/>
  <c r="D893" i="82"/>
  <c r="D894" i="82"/>
  <c r="F894" i="82" s="1"/>
  <c r="D895" i="82"/>
  <c r="D896" i="82"/>
  <c r="E896" i="82" s="1"/>
  <c r="D897" i="82"/>
  <c r="F897" i="82" s="1"/>
  <c r="D898" i="82"/>
  <c r="D899" i="82"/>
  <c r="F899" i="82" s="1"/>
  <c r="D900" i="82"/>
  <c r="D901" i="82"/>
  <c r="F901" i="82" s="1"/>
  <c r="D902" i="82"/>
  <c r="D903" i="82"/>
  <c r="F903" i="82"/>
  <c r="D904" i="82"/>
  <c r="F904" i="82" s="1"/>
  <c r="D905" i="82"/>
  <c r="D906" i="82"/>
  <c r="D907" i="82"/>
  <c r="F907" i="82" s="1"/>
  <c r="D908" i="82"/>
  <c r="D909" i="82"/>
  <c r="D910" i="82"/>
  <c r="E910" i="82" s="1"/>
  <c r="D911" i="82"/>
  <c r="F911" i="82" s="1"/>
  <c r="D912" i="82"/>
  <c r="D913" i="82"/>
  <c r="E913" i="82"/>
  <c r="F913" i="82"/>
  <c r="D914" i="82"/>
  <c r="E914" i="82" s="1"/>
  <c r="D915" i="82"/>
  <c r="D916" i="82"/>
  <c r="D917" i="82"/>
  <c r="D918" i="82"/>
  <c r="D919" i="82"/>
  <c r="D920" i="82"/>
  <c r="D921" i="82"/>
  <c r="F921" i="82" s="1"/>
  <c r="D922" i="82"/>
  <c r="F922" i="82" s="1"/>
  <c r="D923" i="82"/>
  <c r="E923" i="82" s="1"/>
  <c r="D924" i="82"/>
  <c r="I924" i="82" s="1"/>
  <c r="D925" i="82"/>
  <c r="E925" i="82" s="1"/>
  <c r="D926" i="82"/>
  <c r="D927" i="82"/>
  <c r="D928" i="82"/>
  <c r="D929" i="82"/>
  <c r="D930" i="82"/>
  <c r="F930" i="82" s="1"/>
  <c r="D931" i="82"/>
  <c r="E931" i="82" s="1"/>
  <c r="I931" i="82"/>
  <c r="D932" i="82"/>
  <c r="D933" i="82"/>
  <c r="F933" i="82" s="1"/>
  <c r="D934" i="82"/>
  <c r="F934" i="82" s="1"/>
  <c r="D935" i="82"/>
  <c r="F935" i="82" s="1"/>
  <c r="D936" i="82"/>
  <c r="D937" i="82"/>
  <c r="F937" i="82" s="1"/>
  <c r="D938" i="82"/>
  <c r="D939" i="82"/>
  <c r="I939" i="82" s="1"/>
  <c r="D940" i="82"/>
  <c r="E940" i="82" s="1"/>
  <c r="D941" i="82"/>
  <c r="F941" i="82" s="1"/>
  <c r="D942" i="82"/>
  <c r="D943" i="82"/>
  <c r="D944" i="82"/>
  <c r="E944" i="82" s="1"/>
  <c r="D945" i="82"/>
  <c r="D946" i="82"/>
  <c r="D947" i="82"/>
  <c r="D948" i="82"/>
  <c r="F948" i="82" s="1"/>
  <c r="D949" i="82"/>
  <c r="D950" i="82"/>
  <c r="E950" i="82" s="1"/>
  <c r="F950" i="82"/>
  <c r="D951" i="82"/>
  <c r="E951" i="82" s="1"/>
  <c r="D952" i="82"/>
  <c r="D953" i="82"/>
  <c r="D954" i="82"/>
  <c r="E954" i="82" s="1"/>
  <c r="D955" i="82"/>
  <c r="F955" i="82" s="1"/>
  <c r="D956" i="82"/>
  <c r="D957" i="82"/>
  <c r="D958" i="82"/>
  <c r="E958" i="82" s="1"/>
  <c r="D959" i="82"/>
  <c r="D960" i="82"/>
  <c r="D961" i="82"/>
  <c r="E961" i="82" s="1"/>
  <c r="D962" i="82"/>
  <c r="E962" i="82" s="1"/>
  <c r="D963" i="82"/>
  <c r="D964" i="82"/>
  <c r="D965" i="82"/>
  <c r="E965" i="82" s="1"/>
  <c r="D966" i="82"/>
  <c r="F966" i="82" s="1"/>
  <c r="E966" i="82"/>
  <c r="D967" i="82"/>
  <c r="F967" i="82" s="1"/>
  <c r="D968" i="82"/>
  <c r="D969" i="82"/>
  <c r="D970" i="82"/>
  <c r="D971" i="82"/>
  <c r="D972" i="82"/>
  <c r="E972" i="82" s="1"/>
  <c r="D973" i="82"/>
  <c r="D974" i="82"/>
  <c r="F974" i="82" s="1"/>
  <c r="D975" i="82"/>
  <c r="D976" i="82"/>
  <c r="D977" i="82"/>
  <c r="F977" i="82" s="1"/>
  <c r="D978" i="82"/>
  <c r="D979" i="82"/>
  <c r="D980" i="82"/>
  <c r="E980" i="82" s="1"/>
  <c r="D981" i="82"/>
  <c r="F981" i="82" s="1"/>
  <c r="D982" i="82"/>
  <c r="F982" i="82" s="1"/>
  <c r="D983" i="82"/>
  <c r="E983" i="82"/>
  <c r="F983" i="82"/>
  <c r="D984" i="82"/>
  <c r="D985" i="82"/>
  <c r="D986" i="82"/>
  <c r="E986" i="82" s="1"/>
  <c r="D987" i="82"/>
  <c r="F987" i="82" s="1"/>
  <c r="D988" i="82"/>
  <c r="D989" i="82"/>
  <c r="E989" i="82" s="1"/>
  <c r="D990" i="82"/>
  <c r="D991" i="82"/>
  <c r="D992" i="82"/>
  <c r="D993" i="82"/>
  <c r="D994" i="82"/>
  <c r="D995" i="82"/>
  <c r="E995" i="82" s="1"/>
  <c r="D996" i="82"/>
  <c r="D997" i="82"/>
  <c r="D998" i="82"/>
  <c r="F998" i="82" s="1"/>
  <c r="D999" i="82"/>
  <c r="F999" i="82" s="1"/>
  <c r="E999" i="82"/>
  <c r="D1000" i="82"/>
  <c r="F1000" i="82" s="1"/>
  <c r="D1001" i="82"/>
  <c r="D1002" i="82"/>
  <c r="F1002" i="82" s="1"/>
  <c r="D1003" i="82"/>
  <c r="D1004" i="82"/>
  <c r="F1004" i="82" s="1"/>
  <c r="D1005" i="82"/>
  <c r="F1005" i="82" s="1"/>
  <c r="D1006" i="82"/>
  <c r="E1006" i="82" s="1"/>
  <c r="D1007" i="82"/>
  <c r="I1007" i="82" s="1"/>
  <c r="D1008" i="82"/>
  <c r="D1009" i="82"/>
  <c r="D1010" i="82"/>
  <c r="E1010" i="82" s="1"/>
  <c r="D1011" i="82"/>
  <c r="F1011" i="82" s="1"/>
  <c r="D1012" i="82"/>
  <c r="D1013" i="82"/>
  <c r="F1013" i="82" s="1"/>
  <c r="D1014" i="82"/>
  <c r="E1014" i="82" s="1"/>
  <c r="D1015" i="82"/>
  <c r="F1015" i="82" s="1"/>
  <c r="D1016" i="82"/>
  <c r="E1016" i="82" s="1"/>
  <c r="D1017" i="82"/>
  <c r="D1018" i="82"/>
  <c r="D1019" i="82"/>
  <c r="F1019" i="82" s="1"/>
  <c r="E1019" i="82"/>
  <c r="D1020" i="82"/>
  <c r="D1021" i="82"/>
  <c r="D1022" i="82"/>
  <c r="E1022" i="82" s="1"/>
  <c r="D1023" i="82"/>
  <c r="F1023" i="82" s="1"/>
  <c r="D1024" i="82"/>
  <c r="D1025" i="82"/>
  <c r="E1025" i="82" s="1"/>
  <c r="D1026" i="82"/>
  <c r="F1026" i="82" s="1"/>
  <c r="D1027" i="82"/>
  <c r="F1027" i="82"/>
  <c r="D1028" i="82"/>
  <c r="E1028" i="82" s="1"/>
  <c r="D1029" i="82"/>
  <c r="F1029" i="82" s="1"/>
  <c r="D1030" i="82"/>
  <c r="E1030" i="82" s="1"/>
  <c r="D1031" i="82"/>
  <c r="D1032" i="82"/>
  <c r="D1033" i="82"/>
  <c r="E1033" i="82" s="1"/>
  <c r="D1034" i="82"/>
  <c r="F1034" i="82" s="1"/>
  <c r="E1034" i="82"/>
  <c r="D1035" i="82"/>
  <c r="F1035" i="82" s="1"/>
  <c r="D1036" i="82"/>
  <c r="E1036" i="82" s="1"/>
  <c r="D1037" i="82"/>
  <c r="F1037" i="82" s="1"/>
  <c r="D1038" i="82"/>
  <c r="D1039" i="82"/>
  <c r="F1039" i="82"/>
  <c r="D1040" i="82"/>
  <c r="E1040" i="82" s="1"/>
  <c r="D1041" i="82"/>
  <c r="D1042" i="82"/>
  <c r="E1042" i="82" s="1"/>
  <c r="I1042" i="82"/>
  <c r="D1043" i="82"/>
  <c r="D1044" i="82"/>
  <c r="E1044" i="82" s="1"/>
  <c r="D1045" i="82"/>
  <c r="D1046" i="82"/>
  <c r="I1046" i="82" s="1"/>
  <c r="D1047" i="82"/>
  <c r="E1047" i="82" s="1"/>
  <c r="D1048" i="82"/>
  <c r="D1049" i="82"/>
  <c r="D1050" i="82"/>
  <c r="E1050" i="82" s="1"/>
  <c r="D1051" i="82"/>
  <c r="D1052" i="82"/>
  <c r="F1052" i="82" s="1"/>
  <c r="D1053" i="82"/>
  <c r="D1054" i="82"/>
  <c r="E1054" i="82" s="1"/>
  <c r="D1055" i="82"/>
  <c r="D1056" i="82"/>
  <c r="E1056" i="82" s="1"/>
  <c r="D1057" i="82"/>
  <c r="D1058" i="82"/>
  <c r="E1058" i="82" s="1"/>
  <c r="D1059" i="82"/>
  <c r="F1059" i="82" s="1"/>
  <c r="D1060" i="82"/>
  <c r="E1060" i="82" s="1"/>
  <c r="D1061" i="82"/>
  <c r="E1061" i="82"/>
  <c r="D1062" i="82"/>
  <c r="E1062" i="82" s="1"/>
  <c r="D1063" i="82"/>
  <c r="D1064" i="82"/>
  <c r="F1064" i="82" s="1"/>
  <c r="D1065" i="82"/>
  <c r="I1065" i="82" s="1"/>
  <c r="D1066" i="82"/>
  <c r="D1067" i="82"/>
  <c r="E1067" i="82" s="1"/>
  <c r="D1068" i="82"/>
  <c r="E1068" i="82" s="1"/>
  <c r="D1069" i="82"/>
  <c r="D1070" i="82"/>
  <c r="D1071" i="82"/>
  <c r="D1072" i="82"/>
  <c r="E1072" i="82" s="1"/>
  <c r="D1073" i="82"/>
  <c r="F1073" i="82" s="1"/>
  <c r="D1074" i="82"/>
  <c r="E1074" i="82" s="1"/>
  <c r="D1075" i="82"/>
  <c r="E1075" i="82" s="1"/>
  <c r="D1076" i="82"/>
  <c r="F1076" i="82"/>
  <c r="D1077" i="82"/>
  <c r="D1078" i="82"/>
  <c r="F1078" i="82" s="1"/>
  <c r="D1079" i="82"/>
  <c r="I1079" i="82" s="1"/>
  <c r="D1080" i="82"/>
  <c r="D1081" i="82"/>
  <c r="F1081" i="82" s="1"/>
  <c r="D1082" i="82"/>
  <c r="D1083" i="82"/>
  <c r="E1083" i="82" s="1"/>
  <c r="D1084" i="82"/>
  <c r="F1084" i="82" s="1"/>
  <c r="D1085" i="82"/>
  <c r="E1085" i="82" s="1"/>
  <c r="D1086" i="82"/>
  <c r="D1087" i="82"/>
  <c r="F1087" i="82" s="1"/>
  <c r="D1088" i="82"/>
  <c r="D1089" i="82"/>
  <c r="D1090" i="82"/>
  <c r="E1090" i="82" s="1"/>
  <c r="D1091" i="82"/>
  <c r="F1091" i="82" s="1"/>
  <c r="D1092" i="82"/>
  <c r="F1092" i="82" s="1"/>
  <c r="D1093" i="82"/>
  <c r="D1094" i="82"/>
  <c r="E1094" i="82" s="1"/>
  <c r="D1095" i="82"/>
  <c r="F1095" i="82" s="1"/>
  <c r="D1096" i="82"/>
  <c r="D1097" i="82"/>
  <c r="D1098" i="82"/>
  <c r="D1099" i="82"/>
  <c r="D1100" i="82"/>
  <c r="E1100" i="82" s="1"/>
  <c r="D1101" i="82"/>
  <c r="E1101" i="82" s="1"/>
  <c r="D1102" i="82"/>
  <c r="E1102" i="82" s="1"/>
  <c r="D1103" i="82"/>
  <c r="F1103" i="82" s="1"/>
  <c r="D1104" i="82"/>
  <c r="E1104" i="82" s="1"/>
  <c r="D1105" i="82"/>
  <c r="E1105" i="82" s="1"/>
  <c r="D1106" i="82"/>
  <c r="F1106" i="82" s="1"/>
  <c r="D1107" i="82"/>
  <c r="D1108" i="82"/>
  <c r="E1108" i="82" s="1"/>
  <c r="D1109" i="82"/>
  <c r="F1109" i="82" s="1"/>
  <c r="D1110" i="82"/>
  <c r="F1110" i="82"/>
  <c r="D1111" i="82"/>
  <c r="D1112" i="82"/>
  <c r="D1113" i="82"/>
  <c r="E1113" i="82" s="1"/>
  <c r="D1114" i="82"/>
  <c r="I1114" i="82" s="1"/>
  <c r="D1115" i="82"/>
  <c r="D1116" i="82"/>
  <c r="E1116" i="82" s="1"/>
  <c r="D1117" i="82"/>
  <c r="F1117" i="82" s="1"/>
  <c r="D1118" i="82"/>
  <c r="E1118" i="82" s="1"/>
  <c r="D1119" i="82"/>
  <c r="F1119" i="82"/>
  <c r="D1120" i="82"/>
  <c r="E1120" i="82" s="1"/>
  <c r="D1121" i="82"/>
  <c r="F1121" i="82" s="1"/>
  <c r="D1122" i="82"/>
  <c r="F1122" i="82" s="1"/>
  <c r="D1123" i="82"/>
  <c r="D1124" i="82"/>
  <c r="E1124" i="82" s="1"/>
  <c r="F1124" i="82"/>
  <c r="D1125" i="82"/>
  <c r="D1126" i="82"/>
  <c r="E1126" i="82" s="1"/>
  <c r="D1127" i="82"/>
  <c r="F1127" i="82" s="1"/>
  <c r="D1128" i="82"/>
  <c r="D1129" i="82"/>
  <c r="D1130" i="82"/>
  <c r="E1130" i="82" s="1"/>
  <c r="D1131" i="82"/>
  <c r="F1131" i="82" s="1"/>
  <c r="D1132" i="82"/>
  <c r="E1132" i="82" s="1"/>
  <c r="D1133" i="82"/>
  <c r="D1134" i="82"/>
  <c r="E1134" i="82" s="1"/>
  <c r="D1135" i="82"/>
  <c r="D1136" i="82"/>
  <c r="D1137" i="82"/>
  <c r="D1138" i="82"/>
  <c r="E1138" i="82" s="1"/>
  <c r="D1139" i="82"/>
  <c r="D1140" i="82"/>
  <c r="E1140" i="82" s="1"/>
  <c r="D1141" i="82"/>
  <c r="E1141" i="82" s="1"/>
  <c r="D1142" i="82"/>
  <c r="E1142" i="82" s="1"/>
  <c r="D1143" i="82"/>
  <c r="F1143" i="82" s="1"/>
  <c r="D1144" i="82"/>
  <c r="D1145" i="82"/>
  <c r="D1146" i="82"/>
  <c r="D1147" i="82"/>
  <c r="I1147" i="82" s="1"/>
  <c r="D1148" i="82"/>
  <c r="E1148" i="82" s="1"/>
  <c r="D1149" i="82"/>
  <c r="D1150" i="82"/>
  <c r="D1151" i="82"/>
  <c r="E1151" i="82"/>
  <c r="D1152" i="82"/>
  <c r="E1152" i="82" s="1"/>
  <c r="D1153" i="82"/>
  <c r="F1153" i="82" s="1"/>
  <c r="D1154" i="82"/>
  <c r="D1155" i="82"/>
  <c r="D1156" i="82"/>
  <c r="D1157" i="82"/>
  <c r="F1157" i="82" s="1"/>
  <c r="D1158" i="82"/>
  <c r="F1158" i="82" s="1"/>
  <c r="D1159" i="82"/>
  <c r="F1159" i="82" s="1"/>
  <c r="D1160" i="82"/>
  <c r="E1160" i="82" s="1"/>
  <c r="D1161" i="82"/>
  <c r="E1161" i="82" s="1"/>
  <c r="D1162" i="82"/>
  <c r="D1163" i="82"/>
  <c r="D1164" i="82"/>
  <c r="E1164" i="82" s="1"/>
  <c r="D1165" i="82"/>
  <c r="D1166" i="82"/>
  <c r="D1167" i="82"/>
  <c r="D1168" i="82"/>
  <c r="E1168" i="82" s="1"/>
  <c r="D1169" i="82"/>
  <c r="D1170" i="82"/>
  <c r="I1170" i="82"/>
  <c r="D1171" i="82"/>
  <c r="E1171" i="82" s="1"/>
  <c r="D1172" i="82"/>
  <c r="F1172" i="82" s="1"/>
  <c r="D1173" i="82"/>
  <c r="F1173" i="82" s="1"/>
  <c r="D1174" i="82"/>
  <c r="I1174" i="82" s="1"/>
  <c r="D1175" i="82"/>
  <c r="E1175" i="82" s="1"/>
  <c r="D1176" i="82"/>
  <c r="F1176" i="82"/>
  <c r="D1177" i="82"/>
  <c r="F1177" i="82" s="1"/>
  <c r="D1178" i="82"/>
  <c r="D1179" i="82"/>
  <c r="D1180" i="82"/>
  <c r="D1181" i="82"/>
  <c r="F1181" i="82" s="1"/>
  <c r="D1182" i="82"/>
  <c r="D1183" i="82"/>
  <c r="E1183" i="82" s="1"/>
  <c r="D1184" i="82"/>
  <c r="E1184" i="82" s="1"/>
  <c r="D1185" i="82"/>
  <c r="D1186" i="82"/>
  <c r="E1186" i="82" s="1"/>
  <c r="D1187" i="82"/>
  <c r="D1188" i="82"/>
  <c r="I1188" i="82" s="1"/>
  <c r="D1189" i="82"/>
  <c r="D1190" i="82"/>
  <c r="E1190" i="82" s="1"/>
  <c r="F1190" i="82"/>
  <c r="D1191" i="82"/>
  <c r="D1192" i="82"/>
  <c r="D1193" i="82"/>
  <c r="D1194" i="82"/>
  <c r="D1195" i="82"/>
  <c r="E1195" i="82" s="1"/>
  <c r="D1196" i="82"/>
  <c r="D1197" i="82"/>
  <c r="E1197" i="82"/>
  <c r="D1198" i="82"/>
  <c r="F1198" i="82" s="1"/>
  <c r="D1199" i="82"/>
  <c r="F1199" i="82" s="1"/>
  <c r="D1200" i="82"/>
  <c r="D1201" i="82"/>
  <c r="E1201" i="82" s="1"/>
  <c r="D1202" i="82"/>
  <c r="F1202" i="82"/>
  <c r="D1203" i="82"/>
  <c r="F1203" i="82" s="1"/>
  <c r="D1204" i="82"/>
  <c r="I1204" i="82" s="1"/>
  <c r="D1205" i="82"/>
  <c r="F1205" i="82" s="1"/>
  <c r="D1206" i="82"/>
  <c r="D1207" i="82"/>
  <c r="E1207" i="82" s="1"/>
  <c r="D1208" i="82"/>
  <c r="F1208" i="82" s="1"/>
  <c r="D1209" i="82"/>
  <c r="F1209" i="82" s="1"/>
  <c r="D1210" i="82"/>
  <c r="D1211" i="82"/>
  <c r="E1211" i="82" s="1"/>
  <c r="D1212" i="82"/>
  <c r="F1212" i="82" s="1"/>
  <c r="D1213" i="82"/>
  <c r="E1213" i="82" s="1"/>
  <c r="D1214" i="82"/>
  <c r="D1215" i="82"/>
  <c r="D1216" i="82"/>
  <c r="D1217" i="82"/>
  <c r="E1217" i="82" s="1"/>
  <c r="D1218" i="82"/>
  <c r="D1219" i="82"/>
  <c r="D1220" i="82"/>
  <c r="D1221" i="82"/>
  <c r="E1221" i="82" s="1"/>
  <c r="D1222" i="82"/>
  <c r="D1223" i="82"/>
  <c r="E1223" i="82" s="1"/>
  <c r="D1224" i="82"/>
  <c r="D1225" i="82"/>
  <c r="D1226" i="82"/>
  <c r="D1227" i="82"/>
  <c r="E1227" i="82" s="1"/>
  <c r="D1228" i="82"/>
  <c r="D1229" i="82"/>
  <c r="E1229" i="82" s="1"/>
  <c r="D1230" i="82"/>
  <c r="F1230" i="82" s="1"/>
  <c r="D1231" i="82"/>
  <c r="D1232" i="82"/>
  <c r="E1232" i="82"/>
  <c r="D1233" i="82"/>
  <c r="D1234" i="82"/>
  <c r="E1234" i="82" s="1"/>
  <c r="D1235" i="82"/>
  <c r="D1236" i="82"/>
  <c r="F1236" i="82" s="1"/>
  <c r="D1237" i="82"/>
  <c r="E1237" i="82" s="1"/>
  <c r="D1238" i="82"/>
  <c r="E1238" i="82" s="1"/>
  <c r="D1239" i="82"/>
  <c r="F1239" i="82" s="1"/>
  <c r="D1240" i="82"/>
  <c r="D1241" i="82"/>
  <c r="I1241" i="82" s="1"/>
  <c r="D1242" i="82"/>
  <c r="D1243" i="82"/>
  <c r="F1243" i="82" s="1"/>
  <c r="D1244" i="82"/>
  <c r="D1245" i="82"/>
  <c r="E1245" i="82" s="1"/>
  <c r="D1246" i="82"/>
  <c r="F1246" i="82" s="1"/>
  <c r="E1246" i="82"/>
  <c r="D1247" i="82"/>
  <c r="F1247" i="82" s="1"/>
  <c r="E1247" i="82"/>
  <c r="D1248" i="82"/>
  <c r="E1248" i="82" s="1"/>
  <c r="D1249" i="82"/>
  <c r="F1249" i="82" s="1"/>
  <c r="D1250" i="82"/>
  <c r="F1250" i="82" s="1"/>
  <c r="D1251" i="82"/>
  <c r="E1251" i="82" s="1"/>
  <c r="D1252" i="82"/>
  <c r="E1252" i="82" s="1"/>
  <c r="D1253" i="82"/>
  <c r="F1253" i="82" s="1"/>
  <c r="D1254" i="82"/>
  <c r="D1255" i="82"/>
  <c r="D1256" i="82"/>
  <c r="E1256" i="82" s="1"/>
  <c r="F1256" i="82"/>
  <c r="D1257" i="82"/>
  <c r="D1258" i="82"/>
  <c r="D1259" i="82"/>
  <c r="F1259" i="82" s="1"/>
  <c r="E1259" i="82"/>
  <c r="D1260" i="82"/>
  <c r="E1260" i="82" s="1"/>
  <c r="D1261" i="82"/>
  <c r="D1262" i="82"/>
  <c r="E1262" i="82" s="1"/>
  <c r="D1263" i="82"/>
  <c r="E1263" i="82" s="1"/>
  <c r="D1264" i="82"/>
  <c r="E1264" i="82" s="1"/>
  <c r="D1265" i="82"/>
  <c r="I1265" i="82" s="1"/>
  <c r="D1266" i="82"/>
  <c r="E1266" i="82" s="1"/>
  <c r="D1267" i="82"/>
  <c r="F1267" i="82" s="1"/>
  <c r="D1268" i="82"/>
  <c r="D1269" i="82"/>
  <c r="E1269" i="82" s="1"/>
  <c r="D1270" i="82"/>
  <c r="E1270" i="82" s="1"/>
  <c r="D1271" i="82"/>
  <c r="F1271" i="82" s="1"/>
  <c r="D1272" i="82"/>
  <c r="D1273" i="82"/>
  <c r="I1273" i="82" s="1"/>
  <c r="D1274" i="82"/>
  <c r="D1275" i="82"/>
  <c r="F1275" i="82" s="1"/>
  <c r="D1276" i="82"/>
  <c r="D1277" i="82"/>
  <c r="D1278" i="82"/>
  <c r="E1278" i="82" s="1"/>
  <c r="D1279" i="82"/>
  <c r="F1279" i="82" s="1"/>
  <c r="D1280" i="82"/>
  <c r="F1280" i="82" s="1"/>
  <c r="D1281" i="82"/>
  <c r="D1282" i="82"/>
  <c r="D1283" i="82"/>
  <c r="D1284" i="82"/>
  <c r="D1285" i="82"/>
  <c r="D1286" i="82"/>
  <c r="E1286" i="82" s="1"/>
  <c r="D1287" i="82"/>
  <c r="E1287" i="82" s="1"/>
  <c r="D1288" i="82"/>
  <c r="E1288" i="82" s="1"/>
  <c r="D1289" i="82"/>
  <c r="F1289" i="82" s="1"/>
  <c r="D1290" i="82"/>
  <c r="E1290" i="82" s="1"/>
  <c r="D1291" i="82"/>
  <c r="D1292" i="82"/>
  <c r="D1293" i="82"/>
  <c r="F1293" i="82" s="1"/>
  <c r="D1294" i="82"/>
  <c r="D1295" i="82"/>
  <c r="I1295" i="82" s="1"/>
  <c r="F1295" i="82"/>
  <c r="D1296" i="82"/>
  <c r="D1297" i="82"/>
  <c r="D1298" i="82"/>
  <c r="D1299" i="82"/>
  <c r="D1300" i="82"/>
  <c r="D1301" i="82"/>
  <c r="F1301" i="82" s="1"/>
  <c r="D1302" i="82"/>
  <c r="D1303" i="82"/>
  <c r="D1304" i="82"/>
  <c r="D1305" i="82"/>
  <c r="F1305" i="82" s="1"/>
  <c r="D1306" i="82"/>
  <c r="D1307" i="82"/>
  <c r="F1307" i="82" s="1"/>
  <c r="D1308" i="82"/>
  <c r="D1309" i="82"/>
  <c r="E1309" i="82" s="1"/>
  <c r="D1310" i="82"/>
  <c r="D1311" i="82"/>
  <c r="D1312" i="82"/>
  <c r="D1313" i="82"/>
  <c r="I1313" i="82" s="1"/>
  <c r="E1313" i="82"/>
  <c r="F1313" i="82"/>
  <c r="D1314" i="82"/>
  <c r="E1314" i="82" s="1"/>
  <c r="D1315" i="82"/>
  <c r="D1316" i="82"/>
  <c r="D1317" i="82"/>
  <c r="D1318" i="82"/>
  <c r="D1319" i="82"/>
  <c r="D1320" i="82"/>
  <c r="E1320" i="82" s="1"/>
  <c r="D1321" i="82"/>
  <c r="E1321" i="82" s="1"/>
  <c r="D1322" i="82"/>
  <c r="D1323" i="82"/>
  <c r="F1323" i="82" s="1"/>
  <c r="D1324" i="82"/>
  <c r="D1325" i="82"/>
  <c r="E1325" i="82" s="1"/>
  <c r="D1326" i="82"/>
  <c r="D1327" i="82"/>
  <c r="E1327" i="82" s="1"/>
  <c r="D1328" i="82"/>
  <c r="D1329" i="82"/>
  <c r="F1329" i="82" s="1"/>
  <c r="D1330" i="82"/>
  <c r="F1330" i="82" s="1"/>
  <c r="D1331" i="82"/>
  <c r="F1331" i="82" s="1"/>
  <c r="D1332" i="82"/>
  <c r="F1332" i="82" s="1"/>
  <c r="D1333" i="82"/>
  <c r="D1334" i="82"/>
  <c r="D1335" i="82"/>
  <c r="D1336" i="82"/>
  <c r="D1337" i="82"/>
  <c r="F1337" i="82" s="1"/>
  <c r="D1338" i="82"/>
  <c r="D1339" i="82"/>
  <c r="D1340" i="82"/>
  <c r="D1341" i="82"/>
  <c r="D1342" i="82"/>
  <c r="D1343" i="82"/>
  <c r="D1344" i="82"/>
  <c r="E1344" i="82" s="1"/>
  <c r="D1345" i="82"/>
  <c r="D1346" i="82"/>
  <c r="D1347" i="82"/>
  <c r="E1347" i="82" s="1"/>
  <c r="D1348" i="82"/>
  <c r="D1349" i="82"/>
  <c r="D1350" i="82"/>
  <c r="D1351" i="82"/>
  <c r="D1352" i="82"/>
  <c r="F1352" i="82" s="1"/>
  <c r="D1353" i="82"/>
  <c r="E1353" i="82" s="1"/>
  <c r="D1354" i="82"/>
  <c r="D1355" i="82"/>
  <c r="D1356" i="82"/>
  <c r="D1357" i="82"/>
  <c r="F1357" i="82" s="1"/>
  <c r="E1357" i="82"/>
  <c r="D1358" i="82"/>
  <c r="D1359" i="82"/>
  <c r="F1359" i="82" s="1"/>
  <c r="E1359" i="82"/>
  <c r="D1360" i="82"/>
  <c r="F1360" i="82" s="1"/>
  <c r="D1361" i="82"/>
  <c r="D1362" i="82"/>
  <c r="F1362" i="82" s="1"/>
  <c r="D1363" i="82"/>
  <c r="D1364" i="82"/>
  <c r="E1364" i="82" s="1"/>
  <c r="D1365" i="82"/>
  <c r="E1365" i="82" s="1"/>
  <c r="D1366" i="82"/>
  <c r="F1366" i="82" s="1"/>
  <c r="D1367" i="82"/>
  <c r="F1367" i="82" s="1"/>
  <c r="D1368" i="82"/>
  <c r="D1369" i="82"/>
  <c r="D1370" i="82"/>
  <c r="D1371" i="82"/>
  <c r="E1371" i="82"/>
  <c r="D1372" i="82"/>
  <c r="E1372" i="82" s="1"/>
  <c r="D1373" i="82"/>
  <c r="D1374" i="82"/>
  <c r="D1375" i="82"/>
  <c r="E1375" i="82" s="1"/>
  <c r="D1376" i="82"/>
  <c r="E1376" i="82" s="1"/>
  <c r="D1377" i="82"/>
  <c r="F1377" i="82" s="1"/>
  <c r="D1378" i="82"/>
  <c r="D1379" i="82"/>
  <c r="D1380" i="82"/>
  <c r="D1381" i="82"/>
  <c r="F1381" i="82" s="1"/>
  <c r="D1382" i="82"/>
  <c r="D1383" i="82"/>
  <c r="D1384" i="82"/>
  <c r="D1385" i="82"/>
  <c r="F1385" i="82" s="1"/>
  <c r="D1386" i="82"/>
  <c r="D1387" i="82"/>
  <c r="F1387" i="82" s="1"/>
  <c r="E1387" i="82"/>
  <c r="D1388" i="82"/>
  <c r="E1388" i="82" s="1"/>
  <c r="D1389" i="82"/>
  <c r="D1390" i="82"/>
  <c r="E1390" i="82" s="1"/>
  <c r="D1391" i="82"/>
  <c r="F1391" i="82" s="1"/>
  <c r="D1392" i="82"/>
  <c r="E1392" i="82"/>
  <c r="F1392" i="82"/>
  <c r="D1393" i="82"/>
  <c r="D1394" i="82"/>
  <c r="E1394" i="82" s="1"/>
  <c r="D1395" i="82"/>
  <c r="F1395" i="82" s="1"/>
  <c r="D1396" i="82"/>
  <c r="F1396" i="82" s="1"/>
  <c r="I1396" i="82"/>
  <c r="D1397" i="82"/>
  <c r="F1397" i="82" s="1"/>
  <c r="D1398" i="82"/>
  <c r="D1399" i="82"/>
  <c r="D1400" i="82"/>
  <c r="D1401" i="82"/>
  <c r="D1402" i="82"/>
  <c r="E1402" i="82" s="1"/>
  <c r="D1403" i="82"/>
  <c r="D1404" i="82"/>
  <c r="D1405" i="82"/>
  <c r="E1405" i="82" s="1"/>
  <c r="D1406" i="82"/>
  <c r="F1406" i="82" s="1"/>
  <c r="E1406" i="82"/>
  <c r="D1407" i="82"/>
  <c r="F1407" i="82" s="1"/>
  <c r="D1408" i="82"/>
  <c r="E1408" i="82" s="1"/>
  <c r="D1409" i="82"/>
  <c r="F1409" i="82" s="1"/>
  <c r="D1410" i="82"/>
  <c r="F1410" i="82" s="1"/>
  <c r="D1411" i="82"/>
  <c r="E1411" i="82"/>
  <c r="F1411" i="82"/>
  <c r="D1412" i="82"/>
  <c r="D1413" i="82"/>
  <c r="D1414" i="82"/>
  <c r="D1415" i="82"/>
  <c r="D1416" i="82"/>
  <c r="D1417" i="82"/>
  <c r="F1417" i="82" s="1"/>
  <c r="D1418" i="82"/>
  <c r="D1419" i="82"/>
  <c r="E1419" i="82" s="1"/>
  <c r="D1420" i="82"/>
  <c r="D1421" i="82"/>
  <c r="F1421" i="82" s="1"/>
  <c r="D1422" i="82"/>
  <c r="D1423" i="82"/>
  <c r="F1423" i="82" s="1"/>
  <c r="D1424" i="82"/>
  <c r="E1424" i="82" s="1"/>
  <c r="D1425" i="82"/>
  <c r="D1426" i="82"/>
  <c r="D1427" i="82"/>
  <c r="D1428" i="82"/>
  <c r="D1429" i="82"/>
  <c r="F1429" i="82" s="1"/>
  <c r="D1430" i="82"/>
  <c r="D1431" i="82"/>
  <c r="F1431" i="82" s="1"/>
  <c r="D1432" i="82"/>
  <c r="E1432" i="82"/>
  <c r="D1433" i="82"/>
  <c r="E1433" i="82" s="1"/>
  <c r="D1434" i="82"/>
  <c r="D1435" i="82"/>
  <c r="D1436" i="82"/>
  <c r="F1436" i="82" s="1"/>
  <c r="D1437" i="82"/>
  <c r="F1437" i="82" s="1"/>
  <c r="D1438" i="82"/>
  <c r="E1438" i="82" s="1"/>
  <c r="D1439" i="82"/>
  <c r="F1439" i="82" s="1"/>
  <c r="D1440" i="82"/>
  <c r="F1440" i="82" s="1"/>
  <c r="I1440" i="82"/>
  <c r="D1441" i="82"/>
  <c r="F1441" i="82" s="1"/>
  <c r="D1442" i="82"/>
  <c r="D1443" i="82"/>
  <c r="D1444" i="82"/>
  <c r="D1445" i="82"/>
  <c r="D1446" i="82"/>
  <c r="D1447" i="82"/>
  <c r="E1447" i="82" s="1"/>
  <c r="D1448" i="82"/>
  <c r="I1448" i="82" s="1"/>
  <c r="D1449" i="82"/>
  <c r="D1450" i="82"/>
  <c r="D1451" i="82"/>
  <c r="F1451" i="82" s="1"/>
  <c r="I1451" i="82"/>
  <c r="D1452" i="82"/>
  <c r="E1452" i="82" s="1"/>
  <c r="D1453" i="82"/>
  <c r="D1454" i="82"/>
  <c r="F1454" i="82" s="1"/>
  <c r="D1455" i="82"/>
  <c r="D1456" i="82"/>
  <c r="D1457" i="82"/>
  <c r="D1458" i="82"/>
  <c r="D1459" i="82"/>
  <c r="E1459" i="82" s="1"/>
  <c r="D1460" i="82"/>
  <c r="D1461" i="82"/>
  <c r="F1461" i="82" s="1"/>
  <c r="D1462" i="82"/>
  <c r="D1463" i="82"/>
  <c r="F1463" i="82" s="1"/>
  <c r="D1464" i="82"/>
  <c r="F1464" i="82" s="1"/>
  <c r="D1465" i="82"/>
  <c r="F1465" i="82" s="1"/>
  <c r="D1466" i="82"/>
  <c r="D1467" i="82"/>
  <c r="F1467" i="82" s="1"/>
  <c r="D1468" i="82"/>
  <c r="D1469" i="82"/>
  <c r="D1470" i="82"/>
  <c r="D1471" i="82"/>
  <c r="D1472" i="82"/>
  <c r="D1473" i="82"/>
  <c r="D1474" i="82"/>
  <c r="E1474" i="82" s="1"/>
  <c r="D1475" i="82"/>
  <c r="D1476" i="82"/>
  <c r="D1477" i="82"/>
  <c r="E1477" i="82" s="1"/>
  <c r="D1478" i="82"/>
  <c r="I1478" i="82" s="1"/>
  <c r="D1479" i="82"/>
  <c r="E1479" i="82" s="1"/>
  <c r="D1480" i="82"/>
  <c r="D1481" i="82"/>
  <c r="D1482" i="82"/>
  <c r="D1483" i="82"/>
  <c r="D1484" i="82"/>
  <c r="F1484" i="82" s="1"/>
  <c r="D1485" i="82"/>
  <c r="D1486" i="82"/>
  <c r="D1487" i="82"/>
  <c r="F1487" i="82" s="1"/>
  <c r="D1488" i="82"/>
  <c r="E1488" i="82" s="1"/>
  <c r="D1489" i="82"/>
  <c r="D1490" i="82"/>
  <c r="E1490" i="82" s="1"/>
  <c r="D1491" i="82"/>
  <c r="D1492" i="82"/>
  <c r="F1492" i="82" s="1"/>
  <c r="D1493" i="82"/>
  <c r="E1493" i="82" s="1"/>
  <c r="D1494" i="82"/>
  <c r="I1494" i="82" s="1"/>
  <c r="D1495" i="82"/>
  <c r="D1496" i="82"/>
  <c r="E1496" i="82" s="1"/>
  <c r="D1497" i="82"/>
  <c r="D1498" i="82"/>
  <c r="I1498" i="82" s="1"/>
  <c r="D1499" i="82"/>
  <c r="D1500" i="82"/>
  <c r="F1500" i="82" s="1"/>
  <c r="D1501" i="82"/>
  <c r="E1501" i="82" s="1"/>
  <c r="D1502" i="82"/>
  <c r="E1502" i="82" s="1"/>
  <c r="D1503" i="82"/>
  <c r="F1503" i="82" s="1"/>
  <c r="D1504" i="82"/>
  <c r="E1504" i="82" s="1"/>
  <c r="D1505" i="82"/>
  <c r="E1505" i="82" s="1"/>
  <c r="D1506" i="82"/>
  <c r="D1507" i="82"/>
  <c r="D1508" i="82"/>
  <c r="D1509" i="82"/>
  <c r="I1509" i="82" s="1"/>
  <c r="E1509" i="82"/>
  <c r="F1509" i="82"/>
  <c r="D1510" i="82"/>
  <c r="D1511" i="82"/>
  <c r="I1511" i="82" s="1"/>
  <c r="D1512" i="82"/>
  <c r="D1513" i="82"/>
  <c r="D1514" i="82"/>
  <c r="F1514" i="82" s="1"/>
  <c r="D1515" i="82"/>
  <c r="E1515" i="82" s="1"/>
  <c r="D1516" i="82"/>
  <c r="E1516" i="82" s="1"/>
  <c r="D1517" i="82"/>
  <c r="D1518" i="82"/>
  <c r="D1519" i="82"/>
  <c r="D1520" i="82"/>
  <c r="D1521" i="82"/>
  <c r="F1521" i="82" s="1"/>
  <c r="D1522" i="82"/>
  <c r="D1523" i="82"/>
  <c r="D1524" i="82"/>
  <c r="D1525" i="82"/>
  <c r="D1526" i="82"/>
  <c r="D1527" i="82"/>
  <c r="D1528" i="82"/>
  <c r="F1528" i="82" s="1"/>
  <c r="D1529" i="82"/>
  <c r="E1529" i="82" s="1"/>
  <c r="D1530" i="82"/>
  <c r="E1530" i="82" s="1"/>
  <c r="D1531" i="82"/>
  <c r="F1531" i="82" s="1"/>
  <c r="D1532" i="82"/>
  <c r="E1532" i="82" s="1"/>
  <c r="D1533" i="82"/>
  <c r="F1533" i="82" s="1"/>
  <c r="E1533" i="82"/>
  <c r="D1534" i="82"/>
  <c r="E1534" i="82" s="1"/>
  <c r="D1535" i="82"/>
  <c r="D1536" i="82"/>
  <c r="D1537" i="82"/>
  <c r="E1537" i="82" s="1"/>
  <c r="D1538" i="82"/>
  <c r="I1538" i="82" s="1"/>
  <c r="D1539" i="82"/>
  <c r="D1540" i="82"/>
  <c r="D1541" i="82"/>
  <c r="D1542" i="82"/>
  <c r="I1542" i="82" s="1"/>
  <c r="D1543" i="82"/>
  <c r="F1543" i="82"/>
  <c r="D1544" i="82"/>
  <c r="F1544" i="82" s="1"/>
  <c r="D1545" i="82"/>
  <c r="D1546" i="82"/>
  <c r="D1547" i="82"/>
  <c r="D1548" i="82"/>
  <c r="F1548" i="82" s="1"/>
  <c r="D1549" i="82"/>
  <c r="E1549" i="82" s="1"/>
  <c r="F1549" i="82"/>
  <c r="D1550" i="82"/>
  <c r="D1551" i="82"/>
  <c r="D1552" i="82"/>
  <c r="F1552" i="82" s="1"/>
  <c r="D1553" i="82"/>
  <c r="D1554" i="82"/>
  <c r="D1555" i="82"/>
  <c r="D1556" i="82"/>
  <c r="I1556" i="82" s="1"/>
  <c r="D1557" i="82"/>
  <c r="D1558" i="82"/>
  <c r="F1558" i="82" s="1"/>
  <c r="D1559" i="82"/>
  <c r="E1559" i="82" s="1"/>
  <c r="D1560" i="82"/>
  <c r="E1560" i="82" s="1"/>
  <c r="D1561" i="82"/>
  <c r="D1562" i="82"/>
  <c r="D1563" i="82"/>
  <c r="D1564" i="82"/>
  <c r="I1564" i="82" s="1"/>
  <c r="D1565" i="82"/>
  <c r="D1566" i="82"/>
  <c r="D1567" i="82"/>
  <c r="D1568" i="82"/>
  <c r="I1568" i="82" s="1"/>
  <c r="D1569" i="82"/>
  <c r="D1570" i="82"/>
  <c r="D1571" i="82"/>
  <c r="D1572" i="82"/>
  <c r="F1572" i="82"/>
  <c r="D1573" i="82"/>
  <c r="E1573" i="82" s="1"/>
  <c r="D1574" i="82"/>
  <c r="E1574" i="82"/>
  <c r="D1575" i="82"/>
  <c r="D1576" i="82"/>
  <c r="E1576" i="82" s="1"/>
  <c r="D1577" i="82"/>
  <c r="F1577" i="82" s="1"/>
  <c r="E1577" i="82"/>
  <c r="D1578" i="82"/>
  <c r="D1579" i="82"/>
  <c r="D1580" i="82"/>
  <c r="E1580" i="82" s="1"/>
  <c r="F1580" i="82"/>
  <c r="D1581" i="82"/>
  <c r="D1582" i="82"/>
  <c r="E1582" i="82" s="1"/>
  <c r="D1583" i="82"/>
  <c r="E1583" i="82" s="1"/>
  <c r="D1584" i="82"/>
  <c r="D1585" i="82"/>
  <c r="E1585" i="82" s="1"/>
  <c r="D1586" i="82"/>
  <c r="F1586" i="82" s="1"/>
  <c r="D1587" i="82"/>
  <c r="E1587" i="82" s="1"/>
  <c r="D1588" i="82"/>
  <c r="E1588" i="82" s="1"/>
  <c r="D1589" i="82"/>
  <c r="D1590" i="82"/>
  <c r="D1591" i="82"/>
  <c r="F1591" i="82" s="1"/>
  <c r="D1592" i="82"/>
  <c r="F1592" i="82" s="1"/>
  <c r="D1593" i="82"/>
  <c r="F1593" i="82" s="1"/>
  <c r="D1594" i="82"/>
  <c r="E1594" i="82" s="1"/>
  <c r="D1595" i="82"/>
  <c r="I1595" i="82" s="1"/>
  <c r="D1596" i="82"/>
  <c r="D1597" i="82"/>
  <c r="F1597" i="82" s="1"/>
  <c r="D1598" i="82"/>
  <c r="D1599" i="82"/>
  <c r="I1599" i="82" s="1"/>
  <c r="D1600" i="82"/>
  <c r="D1601" i="82"/>
  <c r="F1601" i="82"/>
  <c r="D1602" i="82"/>
  <c r="F1602" i="82" s="1"/>
  <c r="D1603" i="82"/>
  <c r="E1603" i="82" s="1"/>
  <c r="D1604" i="82"/>
  <c r="E1604" i="82" s="1"/>
  <c r="D1605" i="82"/>
  <c r="F1605" i="82" s="1"/>
  <c r="D1606" i="82"/>
  <c r="E1606" i="82" s="1"/>
  <c r="D1607" i="82"/>
  <c r="D1608" i="82"/>
  <c r="F1608" i="82" s="1"/>
  <c r="D1609" i="82"/>
  <c r="E1609" i="82" s="1"/>
  <c r="D1610" i="82"/>
  <c r="F1610" i="82"/>
  <c r="D1611" i="82"/>
  <c r="D1612" i="82"/>
  <c r="D1613" i="82"/>
  <c r="I1613" i="82" s="1"/>
  <c r="D1614" i="82"/>
  <c r="D1615" i="82"/>
  <c r="F1615" i="82" s="1"/>
  <c r="D1616" i="82"/>
  <c r="F1616" i="82" s="1"/>
  <c r="D1617" i="82"/>
  <c r="E1617" i="82" s="1"/>
  <c r="D1618" i="82"/>
  <c r="E1618" i="82" s="1"/>
  <c r="D1619" i="82"/>
  <c r="E1619" i="82" s="1"/>
  <c r="F1619" i="82"/>
  <c r="D1620" i="82"/>
  <c r="D1621" i="82"/>
  <c r="D1622" i="82"/>
  <c r="F1622" i="82" s="1"/>
  <c r="D1623" i="82"/>
  <c r="F1623" i="82" s="1"/>
  <c r="D1624" i="82"/>
  <c r="D1625" i="82"/>
  <c r="D1626" i="82"/>
  <c r="D1627" i="82"/>
  <c r="D1628" i="82"/>
  <c r="I1628" i="82" s="1"/>
  <c r="D1629" i="82"/>
  <c r="D1630" i="82"/>
  <c r="F1630" i="82" s="1"/>
  <c r="D1631" i="82"/>
  <c r="E1631" i="82" s="1"/>
  <c r="D1632" i="82"/>
  <c r="E1632" i="82" s="1"/>
  <c r="D1633" i="82"/>
  <c r="E1633" i="82" s="1"/>
  <c r="D1634" i="82"/>
  <c r="D1635" i="82"/>
  <c r="F1635" i="82" s="1"/>
  <c r="D1636" i="82"/>
  <c r="I1636" i="82" s="1"/>
  <c r="D1637" i="82"/>
  <c r="E1637" i="82"/>
  <c r="F1637" i="82"/>
  <c r="D1638" i="82"/>
  <c r="D1639" i="82"/>
  <c r="D1640" i="82"/>
  <c r="F1640" i="82" s="1"/>
  <c r="D1641" i="82"/>
  <c r="F1641" i="82" s="1"/>
  <c r="D1642" i="82"/>
  <c r="D1643" i="82"/>
  <c r="D1644" i="82"/>
  <c r="F1644" i="82" s="1"/>
  <c r="D1645" i="82"/>
  <c r="I1645" i="82" s="1"/>
  <c r="D1646" i="82"/>
  <c r="D1647" i="82"/>
  <c r="D1648" i="82"/>
  <c r="D1649" i="82"/>
  <c r="F1649" i="82" s="1"/>
  <c r="E1649" i="82"/>
  <c r="D1650" i="82"/>
  <c r="F1650" i="82" s="1"/>
  <c r="E1650" i="82"/>
  <c r="D1651" i="82"/>
  <c r="E1651" i="82" s="1"/>
  <c r="D1652" i="82"/>
  <c r="F1652" i="82" s="1"/>
  <c r="D1653" i="82"/>
  <c r="E1653" i="82" s="1"/>
  <c r="D1654" i="82"/>
  <c r="F1654" i="82" s="1"/>
  <c r="D1655" i="82"/>
  <c r="E1655" i="82" s="1"/>
  <c r="D1656" i="82"/>
  <c r="F1656" i="82" s="1"/>
  <c r="D1657" i="82"/>
  <c r="E1657" i="82" s="1"/>
  <c r="D1658" i="82"/>
  <c r="D1659" i="82"/>
  <c r="E1659" i="82" s="1"/>
  <c r="D1660" i="82"/>
  <c r="E1660" i="82" s="1"/>
  <c r="D1661" i="82"/>
  <c r="D1662" i="82"/>
  <c r="D1663" i="82"/>
  <c r="D1664" i="82"/>
  <c r="E1664" i="82" s="1"/>
  <c r="D1665" i="82"/>
  <c r="D1666" i="82"/>
  <c r="D1667" i="82"/>
  <c r="F1667" i="82" s="1"/>
  <c r="D1668" i="82"/>
  <c r="E1668" i="82" s="1"/>
  <c r="D1669" i="82"/>
  <c r="D1670" i="82"/>
  <c r="D1671" i="82"/>
  <c r="I1671" i="82" s="1"/>
  <c r="D1672" i="82"/>
  <c r="E1672" i="82" s="1"/>
  <c r="D1673" i="82"/>
  <c r="D1674" i="82"/>
  <c r="D1675" i="82"/>
  <c r="I1675" i="82" s="1"/>
  <c r="D1676" i="82"/>
  <c r="E1676" i="82" s="1"/>
  <c r="D1677" i="82"/>
  <c r="E1677" i="82" s="1"/>
  <c r="D1678" i="82"/>
  <c r="F1678" i="82" s="1"/>
  <c r="D1679" i="82"/>
  <c r="D1680" i="82"/>
  <c r="E1680" i="82" s="1"/>
  <c r="D1681" i="82"/>
  <c r="E1681" i="82" s="1"/>
  <c r="D1682" i="82"/>
  <c r="D1683" i="82"/>
  <c r="E1683" i="82" s="1"/>
  <c r="D1684" i="82"/>
  <c r="I723" i="82" l="1"/>
  <c r="I1674" i="82"/>
  <c r="I1670" i="82"/>
  <c r="Q9" i="36" s="1"/>
  <c r="I1649" i="82"/>
  <c r="Q8" i="30" s="1"/>
  <c r="I1627" i="82"/>
  <c r="Q6" i="44" s="1"/>
  <c r="I1612" i="82"/>
  <c r="I1598" i="82"/>
  <c r="I1567" i="82"/>
  <c r="Q6" i="33" s="1"/>
  <c r="I1555" i="82"/>
  <c r="Q14" i="32" s="1"/>
  <c r="I1541" i="82"/>
  <c r="I1526" i="82"/>
  <c r="I1510" i="82"/>
  <c r="Q9" i="48" s="1"/>
  <c r="I1497" i="82"/>
  <c r="Q16" i="49" s="1"/>
  <c r="I1481" i="82"/>
  <c r="I1411" i="82"/>
  <c r="Q10" i="34" s="1"/>
  <c r="I1365" i="82"/>
  <c r="Q4" i="52" s="1"/>
  <c r="I1349" i="82"/>
  <c r="Q8" i="46" s="1"/>
  <c r="I1337" i="82"/>
  <c r="I1291" i="82"/>
  <c r="Q10" i="47" s="1"/>
  <c r="I1275" i="82"/>
  <c r="Q14" i="55" s="1"/>
  <c r="I1272" i="82"/>
  <c r="Q11" i="55" s="1"/>
  <c r="I1268" i="82"/>
  <c r="Q7" i="55" s="1"/>
  <c r="I1258" i="82"/>
  <c r="Q17" i="39" s="1"/>
  <c r="I1255" i="82"/>
  <c r="Q14" i="39" s="1"/>
  <c r="I1246" i="82"/>
  <c r="Q5" i="39" s="1"/>
  <c r="I1240" i="82"/>
  <c r="Q19" i="45" s="1"/>
  <c r="I1233" i="82"/>
  <c r="Q12" i="45" s="1"/>
  <c r="I1219" i="82"/>
  <c r="Q18" i="35" s="1"/>
  <c r="I1215" i="82"/>
  <c r="I1200" i="82"/>
  <c r="Q19" i="29" s="1"/>
  <c r="I1183" i="82"/>
  <c r="Q22" i="43" s="1"/>
  <c r="I1163" i="82"/>
  <c r="Q22" i="14" s="1"/>
  <c r="I1155" i="82"/>
  <c r="Q14" i="14" s="1"/>
  <c r="I1146" i="82"/>
  <c r="Q5" i="14" s="1"/>
  <c r="I1110" i="82"/>
  <c r="Q33" i="36" s="1"/>
  <c r="I1071" i="82"/>
  <c r="Q34" i="30" s="1"/>
  <c r="I1067" i="82"/>
  <c r="Q30" i="30" s="1"/>
  <c r="I1061" i="82"/>
  <c r="Q67" i="44" s="1"/>
  <c r="I1053" i="82"/>
  <c r="Q59" i="44" s="1"/>
  <c r="I1049" i="82"/>
  <c r="Q55" i="44" s="1"/>
  <c r="I1039" i="82"/>
  <c r="I1032" i="82"/>
  <c r="Q35" i="44" s="1"/>
  <c r="I1006" i="82"/>
  <c r="Q52" i="50" s="1"/>
  <c r="I990" i="82"/>
  <c r="Q33" i="50" s="1"/>
  <c r="I976" i="82"/>
  <c r="I957" i="82"/>
  <c r="I953" i="82"/>
  <c r="Q36" i="51" s="1"/>
  <c r="I942" i="82"/>
  <c r="Q68" i="33" s="1"/>
  <c r="I938" i="82"/>
  <c r="I927" i="82"/>
  <c r="Q53" i="33" s="1"/>
  <c r="I903" i="82"/>
  <c r="Q69" i="32" s="1"/>
  <c r="I891" i="82"/>
  <c r="J891" i="82" s="1"/>
  <c r="K891" i="82" s="1"/>
  <c r="N57" i="32" s="1"/>
  <c r="I879" i="82"/>
  <c r="Q42" i="32" s="1"/>
  <c r="I868" i="82"/>
  <c r="Q31" i="32" s="1"/>
  <c r="I853" i="82"/>
  <c r="Q59" i="40" s="1"/>
  <c r="I838" i="82"/>
  <c r="Q41" i="40" s="1"/>
  <c r="I836" i="82"/>
  <c r="Q39" i="40" s="1"/>
  <c r="I825" i="82"/>
  <c r="Q28" i="40" s="1"/>
  <c r="I811" i="82"/>
  <c r="Q57" i="48" s="1"/>
  <c r="I800" i="82"/>
  <c r="Q43" i="48" s="1"/>
  <c r="I796" i="82"/>
  <c r="Q39" i="48" s="1"/>
  <c r="I792" i="82"/>
  <c r="Q35" i="48" s="1"/>
  <c r="I752" i="82"/>
  <c r="Q35" i="49" s="1"/>
  <c r="I738" i="82"/>
  <c r="Q64" i="38" s="1"/>
  <c r="I735" i="82"/>
  <c r="Q61" i="38" s="1"/>
  <c r="I703" i="82"/>
  <c r="Q69" i="42" s="1"/>
  <c r="I687" i="82"/>
  <c r="Q53" i="42" s="1"/>
  <c r="I653" i="82"/>
  <c r="Q59" i="41" s="1"/>
  <c r="I634" i="82"/>
  <c r="I604" i="82"/>
  <c r="Q47" i="34" s="1"/>
  <c r="I593" i="82"/>
  <c r="Q36" i="34" s="1"/>
  <c r="I565" i="82"/>
  <c r="Q51" i="53" s="1"/>
  <c r="I500" i="82"/>
  <c r="Q66" i="46" s="1"/>
  <c r="I474" i="82"/>
  <c r="Q37" i="46" s="1"/>
  <c r="I361" i="82"/>
  <c r="Q44" i="47" s="1"/>
  <c r="I1682" i="82"/>
  <c r="Q21" i="36" s="1"/>
  <c r="I1650" i="82"/>
  <c r="Q9" i="30" s="1"/>
  <c r="I1646" i="82"/>
  <c r="Q5" i="30" s="1"/>
  <c r="I1643" i="82"/>
  <c r="Q22" i="44" s="1"/>
  <c r="I1639" i="82"/>
  <c r="Q18" i="44" s="1"/>
  <c r="I1626" i="82"/>
  <c r="Q5" i="44" s="1"/>
  <c r="I1611" i="82"/>
  <c r="Q10" i="50" s="1"/>
  <c r="I1601" i="82"/>
  <c r="Q20" i="51" s="1"/>
  <c r="I1589" i="82"/>
  <c r="Q8" i="51" s="1"/>
  <c r="I1579" i="82"/>
  <c r="Q18" i="33" s="1"/>
  <c r="I1570" i="82"/>
  <c r="Q9" i="33" s="1"/>
  <c r="I1554" i="82"/>
  <c r="Q13" i="32" s="1"/>
  <c r="I1550" i="82"/>
  <c r="Q9" i="32" s="1"/>
  <c r="I1540" i="82"/>
  <c r="Q19" i="40" s="1"/>
  <c r="I1517" i="82"/>
  <c r="Q16" i="48" s="1"/>
  <c r="I1446" i="82"/>
  <c r="Q5" i="42" s="1"/>
  <c r="I1422" i="82"/>
  <c r="Q21" i="34" s="1"/>
  <c r="I1389" i="82"/>
  <c r="Q8" i="53" s="1"/>
  <c r="I1348" i="82"/>
  <c r="Q7" i="46" s="1"/>
  <c r="I1303" i="82"/>
  <c r="Q22" i="47" s="1"/>
  <c r="I1293" i="82"/>
  <c r="Q12" i="47" s="1"/>
  <c r="I1259" i="82"/>
  <c r="I1254" i="82"/>
  <c r="Q13" i="39" s="1"/>
  <c r="I1247" i="82"/>
  <c r="Q6" i="39" s="1"/>
  <c r="I1235" i="82"/>
  <c r="Q14" i="45" s="1"/>
  <c r="I1225" i="82"/>
  <c r="Q4" i="45" s="1"/>
  <c r="I1222" i="82"/>
  <c r="Q21" i="35" s="1"/>
  <c r="I1218" i="82"/>
  <c r="Q17" i="35" s="1"/>
  <c r="I1214" i="82"/>
  <c r="Q13" i="35" s="1"/>
  <c r="I1210" i="82"/>
  <c r="Q9" i="35" s="1"/>
  <c r="I1206" i="82"/>
  <c r="Q5" i="35" s="1"/>
  <c r="I1193" i="82"/>
  <c r="Q12" i="29" s="1"/>
  <c r="I1179" i="82"/>
  <c r="Q18" i="43" s="1"/>
  <c r="I1165" i="82"/>
  <c r="Q4" i="43" s="1"/>
  <c r="I1162" i="82"/>
  <c r="Q21" i="14" s="1"/>
  <c r="I1154" i="82"/>
  <c r="Q13" i="14" s="1"/>
  <c r="I1148" i="82"/>
  <c r="Q7" i="14" s="1"/>
  <c r="I1137" i="82"/>
  <c r="Q63" i="36" s="1"/>
  <c r="I1133" i="82"/>
  <c r="Q59" i="36" s="1"/>
  <c r="I1129" i="82"/>
  <c r="Q55" i="36" s="1"/>
  <c r="I1097" i="82"/>
  <c r="Q63" i="30" s="1"/>
  <c r="I1093" i="82"/>
  <c r="Q59" i="30" s="1"/>
  <c r="I1089" i="82"/>
  <c r="Q55" i="30" s="1"/>
  <c r="I1048" i="82"/>
  <c r="Q54" i="44" s="1"/>
  <c r="I1024" i="82"/>
  <c r="Q70" i="50" s="1"/>
  <c r="I1020" i="82"/>
  <c r="Q66" i="50" s="1"/>
  <c r="I1009" i="82"/>
  <c r="Q55" i="50" s="1"/>
  <c r="I999" i="82"/>
  <c r="Q42" i="50" s="1"/>
  <c r="I997" i="82"/>
  <c r="Q40" i="50" s="1"/>
  <c r="I993" i="82"/>
  <c r="Q36" i="50" s="1"/>
  <c r="I985" i="82"/>
  <c r="Q28" i="50" s="1"/>
  <c r="I983" i="82"/>
  <c r="Q69" i="51" s="1"/>
  <c r="I964" i="82"/>
  <c r="Q47" i="51" s="1"/>
  <c r="I956" i="82"/>
  <c r="Q39" i="51" s="1"/>
  <c r="I945" i="82"/>
  <c r="Q28" i="51" s="1"/>
  <c r="I926" i="82"/>
  <c r="Q52" i="33" s="1"/>
  <c r="I909" i="82"/>
  <c r="Q32" i="33" s="1"/>
  <c r="I898" i="82"/>
  <c r="Q64" i="32" s="1"/>
  <c r="I886" i="82"/>
  <c r="Q52" i="32" s="1"/>
  <c r="I871" i="82"/>
  <c r="Q34" i="32" s="1"/>
  <c r="I785" i="82"/>
  <c r="Q28" i="48" s="1"/>
  <c r="I766" i="82"/>
  <c r="Q52" i="49" s="1"/>
  <c r="I762" i="82"/>
  <c r="Q45" i="49" s="1"/>
  <c r="I758" i="82"/>
  <c r="Q41" i="49" s="1"/>
  <c r="I710" i="82"/>
  <c r="Q33" i="38" s="1"/>
  <c r="I702" i="82"/>
  <c r="Q68" i="42" s="1"/>
  <c r="I682" i="82"/>
  <c r="Q45" i="42" s="1"/>
  <c r="I675" i="82"/>
  <c r="Q38" i="42" s="1"/>
  <c r="I644" i="82"/>
  <c r="Q47" i="41" s="1"/>
  <c r="I633" i="82"/>
  <c r="Q36" i="41" s="1"/>
  <c r="I630" i="82"/>
  <c r="Q33" i="41" s="1"/>
  <c r="I626" i="82"/>
  <c r="Q29" i="41" s="1"/>
  <c r="I614" i="82"/>
  <c r="Q60" i="34" s="1"/>
  <c r="I610" i="82"/>
  <c r="Q56" i="34" s="1"/>
  <c r="I606" i="82"/>
  <c r="Q52" i="34" s="1"/>
  <c r="I584" i="82"/>
  <c r="Q70" i="53" s="1"/>
  <c r="I492" i="82"/>
  <c r="Q58" i="46" s="1"/>
  <c r="I208" i="82"/>
  <c r="Q54" i="35" s="1"/>
  <c r="I1652" i="82"/>
  <c r="Q11" i="30" s="1"/>
  <c r="I1642" i="82"/>
  <c r="Q21" i="44" s="1"/>
  <c r="I1638" i="82"/>
  <c r="Q17" i="44" s="1"/>
  <c r="I1637" i="82"/>
  <c r="Q16" i="44" s="1"/>
  <c r="I1629" i="82"/>
  <c r="Q8" i="44" s="1"/>
  <c r="I1625" i="82"/>
  <c r="Q4" i="44" s="1"/>
  <c r="I1614" i="82"/>
  <c r="Q13" i="50" s="1"/>
  <c r="I1607" i="82"/>
  <c r="Q6" i="50" s="1"/>
  <c r="I1600" i="82"/>
  <c r="Q19" i="51" s="1"/>
  <c r="I1584" i="82"/>
  <c r="Q23" i="33" s="1"/>
  <c r="I1580" i="82"/>
  <c r="Q19" i="33" s="1"/>
  <c r="I1569" i="82"/>
  <c r="Q8" i="33" s="1"/>
  <c r="I1561" i="82"/>
  <c r="Q20" i="32" s="1"/>
  <c r="I1557" i="82"/>
  <c r="Q16" i="32" s="1"/>
  <c r="I1553" i="82"/>
  <c r="Q12" i="32" s="1"/>
  <c r="I1524" i="82"/>
  <c r="Q23" i="48" s="1"/>
  <c r="I1520" i="82"/>
  <c r="Q19" i="48" s="1"/>
  <c r="I1512" i="82"/>
  <c r="Q11" i="48" s="1"/>
  <c r="I1506" i="82"/>
  <c r="Q5" i="48" s="1"/>
  <c r="I1467" i="82"/>
  <c r="Q6" i="38" s="1"/>
  <c r="I1449" i="82"/>
  <c r="Q8" i="42" s="1"/>
  <c r="I1438" i="82"/>
  <c r="Q17" i="41" s="1"/>
  <c r="I1435" i="82"/>
  <c r="Q14" i="41" s="1"/>
  <c r="I1432" i="82"/>
  <c r="Q11" i="41" s="1"/>
  <c r="I1424" i="82"/>
  <c r="Q23" i="34" s="1"/>
  <c r="I1392" i="82"/>
  <c r="J1392" i="82" s="1"/>
  <c r="K1392" i="82" s="1"/>
  <c r="N11" i="53" s="1"/>
  <c r="I1377" i="82"/>
  <c r="Q16" i="52" s="1"/>
  <c r="I1374" i="82"/>
  <c r="Q13" i="52" s="1"/>
  <c r="I1371" i="82"/>
  <c r="Q10" i="52" s="1"/>
  <c r="I1357" i="82"/>
  <c r="Q16" i="46" s="1"/>
  <c r="I1343" i="82"/>
  <c r="Q22" i="37" s="1"/>
  <c r="I1316" i="82"/>
  <c r="Q15" i="54" s="1"/>
  <c r="I1249" i="82"/>
  <c r="Q8" i="39" s="1"/>
  <c r="I1234" i="82"/>
  <c r="J1234" i="82" s="1"/>
  <c r="K1234" i="82" s="1"/>
  <c r="N13" i="45" s="1"/>
  <c r="I1228" i="82"/>
  <c r="Q7" i="45" s="1"/>
  <c r="I1196" i="82"/>
  <c r="Q15" i="29" s="1"/>
  <c r="I1192" i="82"/>
  <c r="Q11" i="29" s="1"/>
  <c r="I1185" i="82"/>
  <c r="Q4" i="29" s="1"/>
  <c r="I1182" i="82"/>
  <c r="Q21" i="43" s="1"/>
  <c r="I1178" i="82"/>
  <c r="Q17" i="43" s="1"/>
  <c r="I1164" i="82"/>
  <c r="Q23" i="14" s="1"/>
  <c r="I1153" i="82"/>
  <c r="Q12" i="14" s="1"/>
  <c r="I1136" i="82"/>
  <c r="Q62" i="36" s="1"/>
  <c r="I1128" i="82"/>
  <c r="Q54" i="36" s="1"/>
  <c r="I1115" i="82"/>
  <c r="Q38" i="36" s="1"/>
  <c r="I1096" i="82"/>
  <c r="Q62" i="30" s="1"/>
  <c r="I1069" i="82"/>
  <c r="Q32" i="30" s="1"/>
  <c r="I1027" i="82"/>
  <c r="Q30" i="44" s="1"/>
  <c r="I1001" i="82"/>
  <c r="Q44" i="50" s="1"/>
  <c r="I992" i="82"/>
  <c r="Q35" i="50" s="1"/>
  <c r="I988" i="82"/>
  <c r="Q31" i="50" s="1"/>
  <c r="I913" i="82"/>
  <c r="Q36" i="33" s="1"/>
  <c r="I912" i="82"/>
  <c r="Q35" i="33" s="1"/>
  <c r="I866" i="82"/>
  <c r="Q29" i="32" s="1"/>
  <c r="I863" i="82"/>
  <c r="Q69" i="40" s="1"/>
  <c r="I859" i="82"/>
  <c r="Q65" i="40" s="1"/>
  <c r="I798" i="82"/>
  <c r="Q41" i="48" s="1"/>
  <c r="I794" i="82"/>
  <c r="Q37" i="48" s="1"/>
  <c r="I790" i="82"/>
  <c r="Q33" i="48" s="1"/>
  <c r="I787" i="82"/>
  <c r="Q30" i="48" s="1"/>
  <c r="I784" i="82"/>
  <c r="Q70" i="49" s="1"/>
  <c r="I780" i="82"/>
  <c r="Q66" i="49" s="1"/>
  <c r="I777" i="82"/>
  <c r="Q63" i="49" s="1"/>
  <c r="I773" i="82"/>
  <c r="Q59" i="49" s="1"/>
  <c r="I765" i="82"/>
  <c r="Q51" i="49" s="1"/>
  <c r="I754" i="82"/>
  <c r="Q37" i="49" s="1"/>
  <c r="I739" i="82"/>
  <c r="Q65" i="38" s="1"/>
  <c r="I709" i="82"/>
  <c r="Q32" i="38" s="1"/>
  <c r="I697" i="82"/>
  <c r="Q63" i="42" s="1"/>
  <c r="I689" i="82"/>
  <c r="Q55" i="42" s="1"/>
  <c r="I681" i="82"/>
  <c r="Q44" i="42" s="1"/>
  <c r="I678" i="82"/>
  <c r="Q41" i="42" s="1"/>
  <c r="I677" i="82"/>
  <c r="Q40" i="42" s="1"/>
  <c r="I268" i="82"/>
  <c r="Q31" i="39" s="1"/>
  <c r="I712" i="82"/>
  <c r="Q35" i="38" s="1"/>
  <c r="I636" i="82"/>
  <c r="Q39" i="41" s="1"/>
  <c r="I602" i="82"/>
  <c r="Q45" i="34" s="1"/>
  <c r="I543" i="82"/>
  <c r="Q69" i="52" s="1"/>
  <c r="I491" i="82"/>
  <c r="Q57" i="46" s="1"/>
  <c r="I351" i="82"/>
  <c r="Q34" i="47" s="1"/>
  <c r="I167" i="82"/>
  <c r="Q53" i="29" s="1"/>
  <c r="G1387" i="82"/>
  <c r="G6" i="53" s="1"/>
  <c r="J6" i="53" s="1"/>
  <c r="G1357" i="82"/>
  <c r="G16" i="46" s="1"/>
  <c r="J16" i="46" s="1"/>
  <c r="E1661" i="82"/>
  <c r="F1661" i="82"/>
  <c r="G1661" i="82" s="1"/>
  <c r="G20" i="30" s="1"/>
  <c r="J20" i="30" s="1"/>
  <c r="F1679" i="82"/>
  <c r="E1679" i="82"/>
  <c r="E1671" i="82"/>
  <c r="I1668" i="82"/>
  <c r="Q7" i="36" s="1"/>
  <c r="I1661" i="82"/>
  <c r="Q20" i="30" s="1"/>
  <c r="I1658" i="82"/>
  <c r="Q17" i="30" s="1"/>
  <c r="E1658" i="82"/>
  <c r="I1571" i="82"/>
  <c r="Q10" i="33" s="1"/>
  <c r="E1571" i="82"/>
  <c r="F1571" i="82"/>
  <c r="I1545" i="82"/>
  <c r="Q4" i="32" s="1"/>
  <c r="F1545" i="82"/>
  <c r="G1545" i="82" s="1"/>
  <c r="I1473" i="82"/>
  <c r="Q12" i="38" s="1"/>
  <c r="F1473" i="82"/>
  <c r="F1455" i="82"/>
  <c r="I1455" i="82"/>
  <c r="Q14" i="42" s="1"/>
  <c r="I1404" i="82"/>
  <c r="Q23" i="53" s="1"/>
  <c r="F1404" i="82"/>
  <c r="F1339" i="82"/>
  <c r="E1339" i="82"/>
  <c r="I1339" i="82"/>
  <c r="Q18" i="37" s="1"/>
  <c r="E1216" i="82"/>
  <c r="I1216" i="82"/>
  <c r="Q15" i="35" s="1"/>
  <c r="F1189" i="82"/>
  <c r="E1189" i="82"/>
  <c r="I1189" i="82"/>
  <c r="Q8" i="29" s="1"/>
  <c r="F1169" i="82"/>
  <c r="I1169" i="82"/>
  <c r="Q8" i="43" s="1"/>
  <c r="I981" i="82"/>
  <c r="Q67" i="51" s="1"/>
  <c r="E917" i="82"/>
  <c r="F917" i="82"/>
  <c r="I917" i="82"/>
  <c r="Q40" i="33" s="1"/>
  <c r="E901" i="82"/>
  <c r="E732" i="82"/>
  <c r="F732" i="82"/>
  <c r="E870" i="82"/>
  <c r="I870" i="82"/>
  <c r="Q33" i="32" s="1"/>
  <c r="E1663" i="82"/>
  <c r="I1663" i="82"/>
  <c r="Q22" i="30" s="1"/>
  <c r="I1495" i="82"/>
  <c r="Q14" i="49" s="1"/>
  <c r="E1495" i="82"/>
  <c r="F1453" i="82"/>
  <c r="I1453" i="82"/>
  <c r="Q12" i="42" s="1"/>
  <c r="F919" i="82"/>
  <c r="E919" i="82"/>
  <c r="E892" i="82"/>
  <c r="I892" i="82"/>
  <c r="Q58" i="32" s="1"/>
  <c r="E1682" i="82"/>
  <c r="F1682" i="82"/>
  <c r="G1682" i="82" s="1"/>
  <c r="G21" i="36" s="1"/>
  <c r="J21" i="36" s="1"/>
  <c r="I1527" i="82"/>
  <c r="Q6" i="40" s="1"/>
  <c r="E1527" i="82"/>
  <c r="F1527" i="82"/>
  <c r="I1476" i="82"/>
  <c r="Q15" i="38" s="1"/>
  <c r="F1476" i="82"/>
  <c r="E1430" i="82"/>
  <c r="F1430" i="82"/>
  <c r="G1430" i="82" s="1"/>
  <c r="G9" i="41" s="1"/>
  <c r="J9" i="41" s="1"/>
  <c r="I1393" i="82"/>
  <c r="Q12" i="53" s="1"/>
  <c r="E1393" i="82"/>
  <c r="F1393" i="82"/>
  <c r="F1363" i="82"/>
  <c r="E1363" i="82"/>
  <c r="E1129" i="82"/>
  <c r="F1129" i="82"/>
  <c r="F1075" i="82"/>
  <c r="I1075" i="82"/>
  <c r="Q38" i="30" s="1"/>
  <c r="I1021" i="82"/>
  <c r="Q67" i="50" s="1"/>
  <c r="F1021" i="82"/>
  <c r="F1621" i="82"/>
  <c r="E1621" i="82"/>
  <c r="F1383" i="82"/>
  <c r="E1383" i="82"/>
  <c r="I1383" i="82"/>
  <c r="J1383" i="82" s="1"/>
  <c r="K1383" i="82" s="1"/>
  <c r="N22" i="52" s="1"/>
  <c r="E1345" i="82"/>
  <c r="F1345" i="82"/>
  <c r="G1345" i="82" s="1"/>
  <c r="G4" i="46" s="1"/>
  <c r="J4" i="46" s="1"/>
  <c r="E1281" i="82"/>
  <c r="I1281" i="82"/>
  <c r="Q20" i="55" s="1"/>
  <c r="E1180" i="82"/>
  <c r="F1180" i="82"/>
  <c r="G1180" i="82" s="1"/>
  <c r="G19" i="43" s="1"/>
  <c r="J19" i="43" s="1"/>
  <c r="I1180" i="82"/>
  <c r="Q19" i="43" s="1"/>
  <c r="E1125" i="82"/>
  <c r="I1125" i="82"/>
  <c r="Q51" i="36" s="1"/>
  <c r="E1119" i="82"/>
  <c r="I1119" i="82"/>
  <c r="Q42" i="36" s="1"/>
  <c r="F1063" i="82"/>
  <c r="E1063" i="82"/>
  <c r="I1063" i="82"/>
  <c r="Q69" i="44" s="1"/>
  <c r="I1666" i="82"/>
  <c r="Q5" i="36" s="1"/>
  <c r="E1666" i="82"/>
  <c r="E1638" i="82"/>
  <c r="F1638" i="82"/>
  <c r="G1638" i="82" s="1"/>
  <c r="E1545" i="82"/>
  <c r="E1543" i="82"/>
  <c r="I1543" i="82"/>
  <c r="Q22" i="40" s="1"/>
  <c r="I1535" i="82"/>
  <c r="Q14" i="40" s="1"/>
  <c r="E1535" i="82"/>
  <c r="F1535" i="82"/>
  <c r="E1525" i="82"/>
  <c r="F1525" i="82"/>
  <c r="G1525" i="82" s="1"/>
  <c r="G4" i="40" s="1"/>
  <c r="J4" i="40" s="1"/>
  <c r="I1525" i="82"/>
  <c r="Q4" i="40" s="1"/>
  <c r="F1504" i="82"/>
  <c r="G1504" i="82" s="1"/>
  <c r="G23" i="49" s="1"/>
  <c r="J23" i="49" s="1"/>
  <c r="E1455" i="82"/>
  <c r="I1401" i="82"/>
  <c r="Q20" i="53" s="1"/>
  <c r="E1401" i="82"/>
  <c r="I1394" i="82"/>
  <c r="Q13" i="53" s="1"/>
  <c r="F1361" i="82"/>
  <c r="E1361" i="82"/>
  <c r="I1361" i="82"/>
  <c r="Q20" i="46" s="1"/>
  <c r="F1333" i="82"/>
  <c r="I1333" i="82"/>
  <c r="Q12" i="37" s="1"/>
  <c r="I1287" i="82"/>
  <c r="Q6" i="47" s="1"/>
  <c r="F1216" i="82"/>
  <c r="G1216" i="82" s="1"/>
  <c r="G15" i="35" s="1"/>
  <c r="J15" i="35" s="1"/>
  <c r="I1213" i="82"/>
  <c r="Q12" i="35" s="1"/>
  <c r="E1169" i="82"/>
  <c r="E1128" i="82"/>
  <c r="F1128" i="82"/>
  <c r="E1107" i="82"/>
  <c r="F1107" i="82"/>
  <c r="I1107" i="82"/>
  <c r="Q30" i="36" s="1"/>
  <c r="E1076" i="82"/>
  <c r="I1076" i="82"/>
  <c r="Q39" i="30" s="1"/>
  <c r="F979" i="82"/>
  <c r="E979" i="82"/>
  <c r="E895" i="82"/>
  <c r="F895" i="82"/>
  <c r="G895" i="82" s="1"/>
  <c r="G61" i="32" s="1"/>
  <c r="J61" i="32" s="1"/>
  <c r="F837" i="82"/>
  <c r="I680" i="82"/>
  <c r="Q43" i="42" s="1"/>
  <c r="F665" i="82"/>
  <c r="G665" i="82" s="1"/>
  <c r="G28" i="42" s="1"/>
  <c r="J28" i="42" s="1"/>
  <c r="I662" i="82"/>
  <c r="Q68" i="41" s="1"/>
  <c r="F607" i="82"/>
  <c r="F408" i="82"/>
  <c r="E405" i="82"/>
  <c r="F300" i="82"/>
  <c r="G1637" i="82"/>
  <c r="G16" i="44" s="1"/>
  <c r="J16" i="44" s="1"/>
  <c r="I672" i="82"/>
  <c r="J672" i="82" s="1"/>
  <c r="K672" i="82" s="1"/>
  <c r="N35" i="42" s="1"/>
  <c r="I665" i="82"/>
  <c r="Q28" i="42" s="1"/>
  <c r="F653" i="82"/>
  <c r="F526" i="82"/>
  <c r="F491" i="82"/>
  <c r="F447" i="82"/>
  <c r="E396" i="82"/>
  <c r="G950" i="82"/>
  <c r="G33" i="51" s="1"/>
  <c r="J33" i="51" s="1"/>
  <c r="G864" i="82"/>
  <c r="G913" i="82"/>
  <c r="G36" i="33" s="1"/>
  <c r="J36" i="33" s="1"/>
  <c r="G830" i="82"/>
  <c r="G33" i="40" s="1"/>
  <c r="J33" i="40" s="1"/>
  <c r="G819" i="82"/>
  <c r="G65" i="48" s="1"/>
  <c r="J65" i="48" s="1"/>
  <c r="F1629" i="82"/>
  <c r="F1564" i="82"/>
  <c r="I1463" i="82"/>
  <c r="Q22" i="42" s="1"/>
  <c r="I1441" i="82"/>
  <c r="Q20" i="41" s="1"/>
  <c r="F1389" i="82"/>
  <c r="G1389" i="82" s="1"/>
  <c r="I1375" i="82"/>
  <c r="Q14" i="52" s="1"/>
  <c r="I1289" i="82"/>
  <c r="Q8" i="47" s="1"/>
  <c r="I1278" i="82"/>
  <c r="Q17" i="55" s="1"/>
  <c r="I1269" i="82"/>
  <c r="Q8" i="55" s="1"/>
  <c r="G1246" i="82"/>
  <c r="G5" i="39" s="1"/>
  <c r="J5" i="39" s="1"/>
  <c r="I1186" i="82"/>
  <c r="Q5" i="29" s="1"/>
  <c r="I1184" i="82"/>
  <c r="Q23" i="43" s="1"/>
  <c r="F1183" i="82"/>
  <c r="I1181" i="82"/>
  <c r="Q20" i="43" s="1"/>
  <c r="E1162" i="82"/>
  <c r="I1160" i="82"/>
  <c r="Q19" i="14" s="1"/>
  <c r="E1158" i="82"/>
  <c r="E1153" i="82"/>
  <c r="I1142" i="82"/>
  <c r="Q68" i="36" s="1"/>
  <c r="F1136" i="82"/>
  <c r="I1126" i="82"/>
  <c r="Q52" i="36" s="1"/>
  <c r="F1125" i="82"/>
  <c r="F1120" i="82"/>
  <c r="E1110" i="82"/>
  <c r="F1108" i="82"/>
  <c r="I1105" i="82"/>
  <c r="Q28" i="36" s="1"/>
  <c r="I1103" i="82"/>
  <c r="Q69" i="30" s="1"/>
  <c r="E1071" i="82"/>
  <c r="I1068" i="82"/>
  <c r="Q31" i="30" s="1"/>
  <c r="F1067" i="82"/>
  <c r="E1048" i="82"/>
  <c r="I1035" i="82"/>
  <c r="Q38" i="44" s="1"/>
  <c r="F1006" i="82"/>
  <c r="G1006" i="82" s="1"/>
  <c r="G52" i="50" s="1"/>
  <c r="J52" i="50" s="1"/>
  <c r="F993" i="82"/>
  <c r="F939" i="82"/>
  <c r="G939" i="82" s="1"/>
  <c r="E937" i="82"/>
  <c r="F924" i="82"/>
  <c r="E909" i="82"/>
  <c r="E903" i="82"/>
  <c r="E891" i="82"/>
  <c r="F878" i="82"/>
  <c r="F869" i="82"/>
  <c r="E863" i="82"/>
  <c r="E861" i="82"/>
  <c r="E815" i="82"/>
  <c r="F812" i="82"/>
  <c r="F804" i="82"/>
  <c r="G804" i="82" s="1"/>
  <c r="G47" i="48" s="1"/>
  <c r="J47" i="48" s="1"/>
  <c r="F785" i="82"/>
  <c r="I782" i="82"/>
  <c r="Q68" i="49" s="1"/>
  <c r="I763" i="82"/>
  <c r="Q46" i="49" s="1"/>
  <c r="I761" i="82"/>
  <c r="Q44" i="49" s="1"/>
  <c r="F672" i="82"/>
  <c r="G672" i="82" s="1"/>
  <c r="G35" i="42" s="1"/>
  <c r="J35" i="42" s="1"/>
  <c r="F663" i="82"/>
  <c r="G663" i="82" s="1"/>
  <c r="G69" i="41" s="1"/>
  <c r="J69" i="41" s="1"/>
  <c r="I646" i="82"/>
  <c r="J646" i="82" s="1"/>
  <c r="K646" i="82" s="1"/>
  <c r="N52" i="41" s="1"/>
  <c r="F601" i="82"/>
  <c r="E545" i="82"/>
  <c r="F543" i="82"/>
  <c r="E478" i="82"/>
  <c r="E466" i="82"/>
  <c r="G466" i="82" s="1"/>
  <c r="G29" i="46" s="1"/>
  <c r="J29" i="46" s="1"/>
  <c r="E464" i="82"/>
  <c r="F423" i="82"/>
  <c r="E418" i="82"/>
  <c r="F416" i="82"/>
  <c r="F378" i="82"/>
  <c r="F323" i="82"/>
  <c r="F290" i="82"/>
  <c r="I1623" i="82"/>
  <c r="Q22" i="50" s="1"/>
  <c r="I1615" i="82"/>
  <c r="J1615" i="82" s="1"/>
  <c r="K1615" i="82" s="1"/>
  <c r="N14" i="50" s="1"/>
  <c r="I1672" i="82"/>
  <c r="Q11" i="36" s="1"/>
  <c r="F1660" i="82"/>
  <c r="G1660" i="82" s="1"/>
  <c r="G19" i="30" s="1"/>
  <c r="J19" i="30" s="1"/>
  <c r="E1654" i="82"/>
  <c r="E1629" i="82"/>
  <c r="E1623" i="82"/>
  <c r="E1615" i="82"/>
  <c r="F1589" i="82"/>
  <c r="I1583" i="82"/>
  <c r="Q22" i="33" s="1"/>
  <c r="F1579" i="82"/>
  <c r="E1564" i="82"/>
  <c r="F1505" i="82"/>
  <c r="E1487" i="82"/>
  <c r="I1484" i="82"/>
  <c r="Q23" i="38" s="1"/>
  <c r="I1477" i="82"/>
  <c r="Q16" i="38" s="1"/>
  <c r="E1463" i="82"/>
  <c r="E1441" i="82"/>
  <c r="I1439" i="82"/>
  <c r="Q18" i="41" s="1"/>
  <c r="E1437" i="82"/>
  <c r="E1431" i="82"/>
  <c r="G1431" i="82" s="1"/>
  <c r="G10" i="41" s="1"/>
  <c r="J10" i="41" s="1"/>
  <c r="I1429" i="82"/>
  <c r="Q8" i="41" s="1"/>
  <c r="I1407" i="82"/>
  <c r="Q6" i="34" s="1"/>
  <c r="F1405" i="82"/>
  <c r="G1405" i="82" s="1"/>
  <c r="G4" i="34" s="1"/>
  <c r="J4" i="34" s="1"/>
  <c r="E1397" i="82"/>
  <c r="I1395" i="82"/>
  <c r="Q14" i="53" s="1"/>
  <c r="I1391" i="82"/>
  <c r="Q10" i="53" s="1"/>
  <c r="E1389" i="82"/>
  <c r="I1376" i="82"/>
  <c r="Q15" i="52" s="1"/>
  <c r="F1375" i="82"/>
  <c r="I1364" i="82"/>
  <c r="Q23" i="46" s="1"/>
  <c r="I1323" i="82"/>
  <c r="Q22" i="54" s="1"/>
  <c r="F1314" i="82"/>
  <c r="I1286" i="82"/>
  <c r="Q5" i="47" s="1"/>
  <c r="I1280" i="82"/>
  <c r="Q19" i="55" s="1"/>
  <c r="E1271" i="82"/>
  <c r="G1271" i="82" s="1"/>
  <c r="G10" i="55" s="1"/>
  <c r="J10" i="55" s="1"/>
  <c r="F1260" i="82"/>
  <c r="I1250" i="82"/>
  <c r="Q9" i="39" s="1"/>
  <c r="I1248" i="82"/>
  <c r="Q7" i="39" s="1"/>
  <c r="G1247" i="82"/>
  <c r="G6" i="39" s="1"/>
  <c r="J6" i="39" s="1"/>
  <c r="F1245" i="82"/>
  <c r="E1233" i="82"/>
  <c r="F1215" i="82"/>
  <c r="I1203" i="82"/>
  <c r="Q22" i="29" s="1"/>
  <c r="F1186" i="82"/>
  <c r="F1184" i="82"/>
  <c r="E1181" i="82"/>
  <c r="E1177" i="82"/>
  <c r="I1173" i="82"/>
  <c r="Q12" i="43" s="1"/>
  <c r="I1168" i="82"/>
  <c r="Q7" i="43" s="1"/>
  <c r="F1163" i="82"/>
  <c r="G1158" i="82"/>
  <c r="G17" i="14" s="1"/>
  <c r="J17" i="14" s="1"/>
  <c r="E1147" i="82"/>
  <c r="I1138" i="82"/>
  <c r="Q64" i="36" s="1"/>
  <c r="E1136" i="82"/>
  <c r="I1127" i="82"/>
  <c r="Q53" i="36" s="1"/>
  <c r="F1126" i="82"/>
  <c r="G1126" i="82" s="1"/>
  <c r="G52" i="36" s="1"/>
  <c r="J52" i="36" s="1"/>
  <c r="E1115" i="82"/>
  <c r="F1096" i="82"/>
  <c r="I1087" i="82"/>
  <c r="Q53" i="30" s="1"/>
  <c r="F1068" i="82"/>
  <c r="I1062" i="82"/>
  <c r="Q68" i="44" s="1"/>
  <c r="I1056" i="82"/>
  <c r="Q62" i="44" s="1"/>
  <c r="F1053" i="82"/>
  <c r="E1035" i="82"/>
  <c r="E1026" i="82"/>
  <c r="F1020" i="82"/>
  <c r="E1011" i="82"/>
  <c r="I1002" i="82"/>
  <c r="Q45" i="50" s="1"/>
  <c r="E998" i="82"/>
  <c r="I995" i="82"/>
  <c r="Q38" i="50" s="1"/>
  <c r="I982" i="82"/>
  <c r="Q68" i="51" s="1"/>
  <c r="I980" i="82"/>
  <c r="Q66" i="51" s="1"/>
  <c r="E974" i="82"/>
  <c r="E967" i="82"/>
  <c r="F965" i="82"/>
  <c r="G965" i="82" s="1"/>
  <c r="G51" i="51" s="1"/>
  <c r="J51" i="51" s="1"/>
  <c r="E945" i="82"/>
  <c r="E924" i="82"/>
  <c r="I887" i="82"/>
  <c r="Q53" i="32" s="1"/>
  <c r="F852" i="82"/>
  <c r="I841" i="82"/>
  <c r="Q44" i="40" s="1"/>
  <c r="E817" i="82"/>
  <c r="F800" i="82"/>
  <c r="F797" i="82"/>
  <c r="F792" i="82"/>
  <c r="G792" i="82" s="1"/>
  <c r="G35" i="48" s="1"/>
  <c r="J35" i="48" s="1"/>
  <c r="F782" i="82"/>
  <c r="I774" i="82"/>
  <c r="Q60" i="49" s="1"/>
  <c r="E771" i="82"/>
  <c r="G771" i="82" s="1"/>
  <c r="G57" i="49" s="1"/>
  <c r="J57" i="49" s="1"/>
  <c r="E763" i="82"/>
  <c r="F761" i="82"/>
  <c r="I755" i="82"/>
  <c r="Q38" i="49" s="1"/>
  <c r="I720" i="82"/>
  <c r="Q43" i="38" s="1"/>
  <c r="E658" i="82"/>
  <c r="E646" i="82"/>
  <c r="I640" i="82"/>
  <c r="Q43" i="41" s="1"/>
  <c r="F632" i="82"/>
  <c r="I1680" i="82"/>
  <c r="Q19" i="36" s="1"/>
  <c r="E1678" i="82"/>
  <c r="E1589" i="82"/>
  <c r="F1583" i="82"/>
  <c r="E1553" i="82"/>
  <c r="E1538" i="82"/>
  <c r="F1532" i="82"/>
  <c r="G1532" i="82" s="1"/>
  <c r="G11" i="40" s="1"/>
  <c r="J11" i="40" s="1"/>
  <c r="E1520" i="82"/>
  <c r="I1496" i="82"/>
  <c r="Q15" i="49" s="1"/>
  <c r="F1477" i="82"/>
  <c r="I1459" i="82"/>
  <c r="Q18" i="42" s="1"/>
  <c r="I1454" i="82"/>
  <c r="Q13" i="42" s="1"/>
  <c r="I1452" i="82"/>
  <c r="Q11" i="42" s="1"/>
  <c r="E1446" i="82"/>
  <c r="E1429" i="82"/>
  <c r="G1429" i="82" s="1"/>
  <c r="G8" i="41" s="1"/>
  <c r="J8" i="41" s="1"/>
  <c r="F1402" i="82"/>
  <c r="G1402" i="82" s="1"/>
  <c r="G21" i="53" s="1"/>
  <c r="J21" i="53" s="1"/>
  <c r="I1381" i="82"/>
  <c r="Q20" i="52" s="1"/>
  <c r="F1376" i="82"/>
  <c r="G1376" i="82" s="1"/>
  <c r="G15" i="52" s="1"/>
  <c r="J15" i="52" s="1"/>
  <c r="F1372" i="82"/>
  <c r="G1372" i="82" s="1"/>
  <c r="G11" i="52" s="1"/>
  <c r="J11" i="52" s="1"/>
  <c r="F1364" i="82"/>
  <c r="G1364" i="82" s="1"/>
  <c r="G23" i="46" s="1"/>
  <c r="J23" i="46" s="1"/>
  <c r="I1352" i="82"/>
  <c r="Q11" i="46" s="1"/>
  <c r="E1349" i="82"/>
  <c r="I1325" i="82"/>
  <c r="Q4" i="37" s="1"/>
  <c r="F1316" i="82"/>
  <c r="I1264" i="82"/>
  <c r="Q23" i="39" s="1"/>
  <c r="F1255" i="82"/>
  <c r="E1203" i="82"/>
  <c r="E1179" i="82"/>
  <c r="E1173" i="82"/>
  <c r="F1168" i="82"/>
  <c r="E1163" i="82"/>
  <c r="E1159" i="82"/>
  <c r="E1143" i="82"/>
  <c r="E1127" i="82"/>
  <c r="G1127" i="82" s="1"/>
  <c r="G53" i="36" s="1"/>
  <c r="J53" i="36" s="1"/>
  <c r="E1109" i="82"/>
  <c r="G1109" i="82" s="1"/>
  <c r="G32" i="36" s="1"/>
  <c r="J32" i="36" s="1"/>
  <c r="E1106" i="82"/>
  <c r="I1104" i="82"/>
  <c r="Q70" i="30" s="1"/>
  <c r="I1102" i="82"/>
  <c r="Q68" i="30" s="1"/>
  <c r="E1096" i="82"/>
  <c r="F1093" i="82"/>
  <c r="E1049" i="82"/>
  <c r="E1013" i="82"/>
  <c r="F989" i="82"/>
  <c r="F957" i="82"/>
  <c r="F938" i="82"/>
  <c r="I925" i="82"/>
  <c r="Q51" i="33" s="1"/>
  <c r="I731" i="82"/>
  <c r="Q57" i="38" s="1"/>
  <c r="E720" i="82"/>
  <c r="I713" i="82"/>
  <c r="Q36" i="38" s="1"/>
  <c r="I686" i="82"/>
  <c r="Q52" i="42" s="1"/>
  <c r="F684" i="82"/>
  <c r="G684" i="82" s="1"/>
  <c r="G47" i="42" s="1"/>
  <c r="J47" i="42" s="1"/>
  <c r="F676" i="82"/>
  <c r="E668" i="82"/>
  <c r="E664" i="82"/>
  <c r="F647" i="82"/>
  <c r="G647" i="82" s="1"/>
  <c r="G53" i="41" s="1"/>
  <c r="J53" i="41" s="1"/>
  <c r="E642" i="82"/>
  <c r="F640" i="82"/>
  <c r="G640" i="82" s="1"/>
  <c r="G43" i="41" s="1"/>
  <c r="J43" i="41" s="1"/>
  <c r="E606" i="82"/>
  <c r="E600" i="82"/>
  <c r="I589" i="82"/>
  <c r="Q32" i="34" s="1"/>
  <c r="F575" i="82"/>
  <c r="G575" i="82" s="1"/>
  <c r="G61" i="53" s="1"/>
  <c r="J61" i="53" s="1"/>
  <c r="E569" i="82"/>
  <c r="F542" i="82"/>
  <c r="I535" i="82"/>
  <c r="Q61" i="52" s="1"/>
  <c r="E474" i="82"/>
  <c r="F460" i="82"/>
  <c r="E424" i="82"/>
  <c r="F417" i="82"/>
  <c r="I58" i="82"/>
  <c r="Q14" i="50"/>
  <c r="Q53" i="50"/>
  <c r="N23" i="50"/>
  <c r="Q10" i="36"/>
  <c r="Q28" i="30"/>
  <c r="N47" i="50"/>
  <c r="N47" i="34"/>
  <c r="N47" i="55"/>
  <c r="N47" i="54"/>
  <c r="N23" i="52"/>
  <c r="Q12" i="54"/>
  <c r="N47" i="53"/>
  <c r="Q15" i="53"/>
  <c r="Q4" i="30"/>
  <c r="N23" i="55"/>
  <c r="N70" i="55"/>
  <c r="N70" i="54"/>
  <c r="Q33" i="53"/>
  <c r="Q4" i="55"/>
  <c r="Q12" i="55"/>
  <c r="N23" i="54"/>
  <c r="N23" i="53"/>
  <c r="N70" i="53"/>
  <c r="Q18" i="51"/>
  <c r="N70" i="50"/>
  <c r="Q11" i="50"/>
  <c r="Q13" i="49"/>
  <c r="Q32" i="49"/>
  <c r="Q17" i="49"/>
  <c r="N47" i="30"/>
  <c r="N70" i="30"/>
  <c r="Q42" i="30"/>
  <c r="N47" i="52"/>
  <c r="Q62" i="51"/>
  <c r="N47" i="51"/>
  <c r="Q12" i="50"/>
  <c r="Q58" i="49"/>
  <c r="N47" i="48"/>
  <c r="N70" i="52"/>
  <c r="Q17" i="51"/>
  <c r="Q14" i="51"/>
  <c r="N70" i="51"/>
  <c r="N70" i="49"/>
  <c r="N23" i="49"/>
  <c r="Q54" i="49"/>
  <c r="Q65" i="49"/>
  <c r="N23" i="51"/>
  <c r="Q40" i="51"/>
  <c r="Q62" i="49"/>
  <c r="N47" i="49"/>
  <c r="N23" i="30"/>
  <c r="N23" i="48"/>
  <c r="Q36" i="48"/>
  <c r="N23" i="46"/>
  <c r="Q56" i="46"/>
  <c r="Q63" i="46"/>
  <c r="Q10" i="48"/>
  <c r="Q29" i="48"/>
  <c r="N23" i="47"/>
  <c r="Q14" i="47"/>
  <c r="N70" i="46"/>
  <c r="N70" i="45"/>
  <c r="N23" i="45"/>
  <c r="Q40" i="48"/>
  <c r="Q8" i="48"/>
  <c r="N47" i="47"/>
  <c r="N70" i="48"/>
  <c r="Q61" i="48"/>
  <c r="N70" i="47"/>
  <c r="N47" i="46"/>
  <c r="N47" i="45"/>
  <c r="Q20" i="45"/>
  <c r="Q15" i="44"/>
  <c r="Q42" i="44"/>
  <c r="Q9" i="43"/>
  <c r="N70" i="43"/>
  <c r="N23" i="42"/>
  <c r="N47" i="42"/>
  <c r="Q10" i="42"/>
  <c r="N47" i="41"/>
  <c r="Q64" i="41"/>
  <c r="Q37" i="41"/>
  <c r="N23" i="41"/>
  <c r="Q17" i="40"/>
  <c r="N23" i="40"/>
  <c r="Q18" i="39"/>
  <c r="N70" i="38"/>
  <c r="Q46" i="38"/>
  <c r="N70" i="44"/>
  <c r="N23" i="43"/>
  <c r="N47" i="43"/>
  <c r="Q19" i="41"/>
  <c r="N70" i="41"/>
  <c r="N47" i="40"/>
  <c r="N23" i="39"/>
  <c r="Q56" i="39"/>
  <c r="Q60" i="38"/>
  <c r="Q52" i="44"/>
  <c r="Q45" i="44"/>
  <c r="N47" i="44"/>
  <c r="Q13" i="43"/>
  <c r="N70" i="42"/>
  <c r="Q7" i="42"/>
  <c r="Q41" i="41"/>
  <c r="Q35" i="41"/>
  <c r="N70" i="40"/>
  <c r="Q5" i="40"/>
  <c r="Q21" i="40"/>
  <c r="Q40" i="40"/>
  <c r="Q53" i="40"/>
  <c r="Q20" i="40"/>
  <c r="N70" i="39"/>
  <c r="N47" i="39"/>
  <c r="N23" i="38"/>
  <c r="Q20" i="38"/>
  <c r="N23" i="44"/>
  <c r="Q7" i="44"/>
  <c r="Q60" i="40"/>
  <c r="Q16" i="37"/>
  <c r="N70" i="36"/>
  <c r="N47" i="35"/>
  <c r="N70" i="35"/>
  <c r="Q51" i="34"/>
  <c r="Q7" i="33"/>
  <c r="N47" i="33"/>
  <c r="N70" i="29"/>
  <c r="Q6" i="14"/>
  <c r="N70" i="14"/>
  <c r="N23" i="36"/>
  <c r="N47" i="36"/>
  <c r="Q58" i="34"/>
  <c r="Q57" i="33"/>
  <c r="N23" i="33"/>
  <c r="Q62" i="38"/>
  <c r="Q17" i="38"/>
  <c r="Q37" i="37"/>
  <c r="N47" i="37"/>
  <c r="Q13" i="36"/>
  <c r="Q14" i="35"/>
  <c r="N23" i="35"/>
  <c r="N23" i="34"/>
  <c r="N70" i="34"/>
  <c r="Q64" i="33"/>
  <c r="Q65" i="33"/>
  <c r="N70" i="33"/>
  <c r="N23" i="14"/>
  <c r="N47" i="14"/>
  <c r="N47" i="38"/>
  <c r="N70" i="37"/>
  <c r="N23" i="37"/>
  <c r="Q14" i="36"/>
  <c r="Q37" i="36"/>
  <c r="Q54" i="34"/>
  <c r="Q70" i="34"/>
  <c r="Q62" i="34"/>
  <c r="Q66" i="34"/>
  <c r="Q47" i="33"/>
  <c r="N23" i="29"/>
  <c r="Q23" i="29"/>
  <c r="Q7" i="29"/>
  <c r="N47" i="29"/>
  <c r="Q36" i="32"/>
  <c r="N23" i="32"/>
  <c r="N70" i="32"/>
  <c r="N47" i="32"/>
  <c r="Q15" i="32"/>
  <c r="Q32" i="32"/>
  <c r="Q47" i="32"/>
  <c r="Q23" i="32"/>
  <c r="G1159" i="82"/>
  <c r="G18" i="14" s="1"/>
  <c r="J18" i="14" s="1"/>
  <c r="I861" i="82"/>
  <c r="Q67" i="40" s="1"/>
  <c r="E855" i="82"/>
  <c r="E853" i="82"/>
  <c r="I840" i="82"/>
  <c r="Q43" i="40" s="1"/>
  <c r="F838" i="82"/>
  <c r="G838" i="82" s="1"/>
  <c r="G41" i="40" s="1"/>
  <c r="J41" i="40" s="1"/>
  <c r="E811" i="82"/>
  <c r="G811" i="82" s="1"/>
  <c r="G57" i="48" s="1"/>
  <c r="J57" i="48" s="1"/>
  <c r="F796" i="82"/>
  <c r="G796" i="82" s="1"/>
  <c r="G39" i="48" s="1"/>
  <c r="J39" i="48" s="1"/>
  <c r="F793" i="82"/>
  <c r="I781" i="82"/>
  <c r="Q67" i="49" s="1"/>
  <c r="I775" i="82"/>
  <c r="Q61" i="49" s="1"/>
  <c r="I770" i="82"/>
  <c r="Q56" i="49" s="1"/>
  <c r="F735" i="82"/>
  <c r="E731" i="82"/>
  <c r="F721" i="82"/>
  <c r="G721" i="82" s="1"/>
  <c r="G44" i="38" s="1"/>
  <c r="J44" i="38" s="1"/>
  <c r="E702" i="82"/>
  <c r="E686" i="82"/>
  <c r="F351" i="82"/>
  <c r="E301" i="82"/>
  <c r="E160" i="82"/>
  <c r="F114" i="82"/>
  <c r="F68" i="82"/>
  <c r="G68" i="82" s="1"/>
  <c r="G31" i="14" s="1"/>
  <c r="J31" i="14" s="1"/>
  <c r="C20" i="74"/>
  <c r="E20" i="74" s="1"/>
  <c r="C16" i="74"/>
  <c r="C54" i="74"/>
  <c r="C15" i="74"/>
  <c r="C62" i="74"/>
  <c r="C12" i="74"/>
  <c r="C70" i="74"/>
  <c r="I1491" i="82"/>
  <c r="Q10" i="49" s="1"/>
  <c r="E1491" i="82"/>
  <c r="I1469" i="82"/>
  <c r="Q8" i="38" s="1"/>
  <c r="E1469" i="82"/>
  <c r="F1469" i="82"/>
  <c r="G1469" i="82" s="1"/>
  <c r="G8" i="38" s="1"/>
  <c r="J8" i="38" s="1"/>
  <c r="E1416" i="82"/>
  <c r="F1416" i="82"/>
  <c r="F1382" i="82"/>
  <c r="I1382" i="82"/>
  <c r="Q21" i="52" s="1"/>
  <c r="E1379" i="82"/>
  <c r="F1379" i="82"/>
  <c r="G1379" i="82" s="1"/>
  <c r="G18" i="52" s="1"/>
  <c r="J18" i="52" s="1"/>
  <c r="I1379" i="82"/>
  <c r="Q18" i="52" s="1"/>
  <c r="E1350" i="82"/>
  <c r="I1350" i="82"/>
  <c r="Q9" i="46" s="1"/>
  <c r="E1336" i="82"/>
  <c r="I1336" i="82"/>
  <c r="Q15" i="37" s="1"/>
  <c r="E1317" i="82"/>
  <c r="F1317" i="82"/>
  <c r="I1317" i="82"/>
  <c r="Q16" i="54" s="1"/>
  <c r="I1302" i="82"/>
  <c r="Q21" i="47" s="1"/>
  <c r="E1302" i="82"/>
  <c r="F1302" i="82"/>
  <c r="F1581" i="82"/>
  <c r="E1581" i="82"/>
  <c r="I1610" i="82"/>
  <c r="E1610" i="82"/>
  <c r="G1610" i="82" s="1"/>
  <c r="G9" i="50" s="1"/>
  <c r="J9" i="50" s="1"/>
  <c r="E1601" i="82"/>
  <c r="E1590" i="82"/>
  <c r="F1590" i="82"/>
  <c r="F1582" i="82"/>
  <c r="E1579" i="82"/>
  <c r="E1562" i="82"/>
  <c r="F1562" i="82"/>
  <c r="I1548" i="82"/>
  <c r="Q7" i="32" s="1"/>
  <c r="E1548" i="82"/>
  <c r="F1524" i="82"/>
  <c r="E1524" i="82"/>
  <c r="I1503" i="82"/>
  <c r="Q22" i="49" s="1"/>
  <c r="E1503" i="82"/>
  <c r="G1503" i="82" s="1"/>
  <c r="G22" i="49" s="1"/>
  <c r="J22" i="49" s="1"/>
  <c r="I1480" i="82"/>
  <c r="E1480" i="82"/>
  <c r="F1480" i="82"/>
  <c r="F1475" i="82"/>
  <c r="G1475" i="82" s="1"/>
  <c r="G14" i="38" s="1"/>
  <c r="J14" i="38" s="1"/>
  <c r="E1475" i="82"/>
  <c r="F1450" i="82"/>
  <c r="G1450" i="82" s="1"/>
  <c r="G9" i="42" s="1"/>
  <c r="J9" i="42" s="1"/>
  <c r="E1450" i="82"/>
  <c r="G1441" i="82"/>
  <c r="G20" i="41" s="1"/>
  <c r="J20" i="41" s="1"/>
  <c r="E1415" i="82"/>
  <c r="F1415" i="82"/>
  <c r="I1415" i="82"/>
  <c r="E1386" i="82"/>
  <c r="F1386" i="82"/>
  <c r="E1378" i="82"/>
  <c r="F1378" i="82"/>
  <c r="I1378" i="82"/>
  <c r="F1338" i="82"/>
  <c r="I1338" i="82"/>
  <c r="Q17" i="37" s="1"/>
  <c r="E1335" i="82"/>
  <c r="F1335" i="82"/>
  <c r="G1335" i="82" s="1"/>
  <c r="G14" i="37" s="1"/>
  <c r="J14" i="37" s="1"/>
  <c r="I1335" i="82"/>
  <c r="Q14" i="37" s="1"/>
  <c r="F1308" i="82"/>
  <c r="I1308" i="82"/>
  <c r="Q7" i="54" s="1"/>
  <c r="F1567" i="82"/>
  <c r="G1567" i="82" s="1"/>
  <c r="E1567" i="82"/>
  <c r="I1552" i="82"/>
  <c r="Q11" i="32" s="1"/>
  <c r="E1552" i="82"/>
  <c r="G1552" i="82" s="1"/>
  <c r="G11" i="32" s="1"/>
  <c r="J11" i="32" s="1"/>
  <c r="F1547" i="82"/>
  <c r="E1547" i="82"/>
  <c r="I1521" i="82"/>
  <c r="Q20" i="48" s="1"/>
  <c r="E1521" i="82"/>
  <c r="E1518" i="82"/>
  <c r="F1518" i="82"/>
  <c r="E1499" i="82"/>
  <c r="F1499" i="82"/>
  <c r="F1489" i="82"/>
  <c r="G1489" i="82" s="1"/>
  <c r="G8" i="49" s="1"/>
  <c r="J8" i="49" s="1"/>
  <c r="E1489" i="82"/>
  <c r="I1418" i="82"/>
  <c r="Q17" i="34" s="1"/>
  <c r="E1418" i="82"/>
  <c r="F1418" i="82"/>
  <c r="G1418" i="82" s="1"/>
  <c r="G17" i="34" s="1"/>
  <c r="J17" i="34" s="1"/>
  <c r="E1334" i="82"/>
  <c r="F1334" i="82"/>
  <c r="I1334" i="82"/>
  <c r="E1322" i="82"/>
  <c r="I1322" i="82"/>
  <c r="Q21" i="54" s="1"/>
  <c r="E1300" i="82"/>
  <c r="F1300" i="82"/>
  <c r="F1648" i="82"/>
  <c r="G1648" i="82" s="1"/>
  <c r="G7" i="30" s="1"/>
  <c r="J7" i="30" s="1"/>
  <c r="E1648" i="82"/>
  <c r="G1601" i="82"/>
  <c r="G20" i="51" s="1"/>
  <c r="J20" i="51" s="1"/>
  <c r="F1596" i="82"/>
  <c r="I1596" i="82"/>
  <c r="F1575" i="82"/>
  <c r="I1575" i="82"/>
  <c r="E1565" i="82"/>
  <c r="F1565" i="82"/>
  <c r="G1565" i="82" s="1"/>
  <c r="G4" i="33" s="1"/>
  <c r="J4" i="33" s="1"/>
  <c r="I1539" i="82"/>
  <c r="Q18" i="40" s="1"/>
  <c r="E1539" i="82"/>
  <c r="E1522" i="82"/>
  <c r="F1522" i="82"/>
  <c r="E1513" i="82"/>
  <c r="F1513" i="82"/>
  <c r="I1508" i="82"/>
  <c r="Q7" i="48" s="1"/>
  <c r="E1508" i="82"/>
  <c r="E1634" i="82"/>
  <c r="F1634" i="82"/>
  <c r="I1679" i="82"/>
  <c r="Q18" i="36" s="1"/>
  <c r="I1678" i="82"/>
  <c r="Q17" i="36" s="1"/>
  <c r="F1674" i="82"/>
  <c r="I1633" i="82"/>
  <c r="F1595" i="82"/>
  <c r="E1595" i="82"/>
  <c r="I1676" i="82"/>
  <c r="Q15" i="36" s="1"/>
  <c r="E1674" i="82"/>
  <c r="I1667" i="82"/>
  <c r="Q6" i="36" s="1"/>
  <c r="E1667" i="82"/>
  <c r="F1664" i="82"/>
  <c r="G1664" i="82" s="1"/>
  <c r="G23" i="30" s="1"/>
  <c r="J23" i="30" s="1"/>
  <c r="I1660" i="82"/>
  <c r="F1658" i="82"/>
  <c r="I1653" i="82"/>
  <c r="Q12" i="30" s="1"/>
  <c r="I1651" i="82"/>
  <c r="Q10" i="30" s="1"/>
  <c r="I1648" i="82"/>
  <c r="Q7" i="30" s="1"/>
  <c r="F1646" i="82"/>
  <c r="E1646" i="82"/>
  <c r="E1641" i="82"/>
  <c r="E1635" i="82"/>
  <c r="F1633" i="82"/>
  <c r="G1633" i="82" s="1"/>
  <c r="G12" i="44" s="1"/>
  <c r="J12" i="44" s="1"/>
  <c r="I1619" i="82"/>
  <c r="Q18" i="50" s="1"/>
  <c r="G1615" i="82"/>
  <c r="G14" i="50" s="1"/>
  <c r="J14" i="50" s="1"/>
  <c r="E1596" i="82"/>
  <c r="F1594" i="82"/>
  <c r="G1594" i="82" s="1"/>
  <c r="G13" i="51" s="1"/>
  <c r="J13" i="51" s="1"/>
  <c r="I1581" i="82"/>
  <c r="Q20" i="33" s="1"/>
  <c r="E1575" i="82"/>
  <c r="G1575" i="82" s="1"/>
  <c r="G14" i="33" s="1"/>
  <c r="J14" i="33" s="1"/>
  <c r="F1566" i="82"/>
  <c r="G1566" i="82" s="1"/>
  <c r="G5" i="33" s="1"/>
  <c r="J5" i="33" s="1"/>
  <c r="E1566" i="82"/>
  <c r="E1557" i="82"/>
  <c r="F1557" i="82"/>
  <c r="E1546" i="82"/>
  <c r="F1546" i="82"/>
  <c r="F1539" i="82"/>
  <c r="G1539" i="82" s="1"/>
  <c r="G18" i="40" s="1"/>
  <c r="J18" i="40" s="1"/>
  <c r="I1522" i="82"/>
  <c r="Q21" i="48" s="1"/>
  <c r="I1513" i="82"/>
  <c r="F1508" i="82"/>
  <c r="E1482" i="82"/>
  <c r="I1482" i="82"/>
  <c r="Q21" i="38" s="1"/>
  <c r="E1380" i="82"/>
  <c r="I1380" i="82"/>
  <c r="Q19" i="52" s="1"/>
  <c r="F1324" i="82"/>
  <c r="I1324" i="82"/>
  <c r="Q23" i="54" s="1"/>
  <c r="E1318" i="82"/>
  <c r="F1318" i="82"/>
  <c r="I1318" i="82"/>
  <c r="Q17" i="54" s="1"/>
  <c r="E1306" i="82"/>
  <c r="I1306" i="82"/>
  <c r="Q5" i="54" s="1"/>
  <c r="E1299" i="82"/>
  <c r="F1299" i="82"/>
  <c r="G1299" i="82" s="1"/>
  <c r="G18" i="47" s="1"/>
  <c r="J18" i="47" s="1"/>
  <c r="I1299" i="82"/>
  <c r="Q18" i="47" s="1"/>
  <c r="G731" i="82"/>
  <c r="G57" i="38" s="1"/>
  <c r="J57" i="38" s="1"/>
  <c r="G720" i="82"/>
  <c r="G43" i="38" s="1"/>
  <c r="J43" i="38" s="1"/>
  <c r="G646" i="82"/>
  <c r="G52" i="41" s="1"/>
  <c r="J52" i="41" s="1"/>
  <c r="F484" i="82"/>
  <c r="E484" i="82"/>
  <c r="F445" i="82"/>
  <c r="I445" i="82"/>
  <c r="Q51" i="37" s="1"/>
  <c r="I438" i="82"/>
  <c r="E438" i="82"/>
  <c r="E194" i="82"/>
  <c r="F194" i="82"/>
  <c r="G194" i="82" s="1"/>
  <c r="G37" i="35" s="1"/>
  <c r="J37" i="35" s="1"/>
  <c r="F1488" i="82"/>
  <c r="G1488" i="82" s="1"/>
  <c r="G7" i="49" s="1"/>
  <c r="J7" i="49" s="1"/>
  <c r="E1476" i="82"/>
  <c r="F1474" i="82"/>
  <c r="G1474" i="82" s="1"/>
  <c r="G13" i="38" s="1"/>
  <c r="J13" i="38" s="1"/>
  <c r="E1473" i="82"/>
  <c r="G1473" i="82" s="1"/>
  <c r="G12" i="38" s="1"/>
  <c r="J12" i="38" s="1"/>
  <c r="I1465" i="82"/>
  <c r="Q4" i="38" s="1"/>
  <c r="E1461" i="82"/>
  <c r="F1459" i="82"/>
  <c r="G1459" i="82" s="1"/>
  <c r="G18" i="42" s="1"/>
  <c r="J18" i="42" s="1"/>
  <c r="E1451" i="82"/>
  <c r="F1447" i="82"/>
  <c r="G1447" i="82" s="1"/>
  <c r="G6" i="42" s="1"/>
  <c r="J6" i="42" s="1"/>
  <c r="E1417" i="82"/>
  <c r="G1411" i="82"/>
  <c r="G10" i="34" s="1"/>
  <c r="J10" i="34" s="1"/>
  <c r="I1409" i="82"/>
  <c r="Q8" i="34" s="1"/>
  <c r="E1407" i="82"/>
  <c r="E1404" i="82"/>
  <c r="E1391" i="82"/>
  <c r="G1391" i="82" s="1"/>
  <c r="G10" i="53" s="1"/>
  <c r="J10" i="53" s="1"/>
  <c r="I1307" i="82"/>
  <c r="Q6" i="54" s="1"/>
  <c r="I1305" i="82"/>
  <c r="Q4" i="54" s="1"/>
  <c r="E1301" i="82"/>
  <c r="G1301" i="82" s="1"/>
  <c r="G20" i="47" s="1"/>
  <c r="J20" i="47" s="1"/>
  <c r="E1295" i="82"/>
  <c r="I1290" i="82"/>
  <c r="F1287" i="82"/>
  <c r="F1286" i="82"/>
  <c r="F1281" i="82"/>
  <c r="F1272" i="82"/>
  <c r="G1272" i="82" s="1"/>
  <c r="G11" i="55" s="1"/>
  <c r="J11" i="55" s="1"/>
  <c r="F1269" i="82"/>
  <c r="E1255" i="82"/>
  <c r="E1243" i="82"/>
  <c r="I1237" i="82"/>
  <c r="F1234" i="82"/>
  <c r="G1234" i="82" s="1"/>
  <c r="G13" i="45" s="1"/>
  <c r="J13" i="45" s="1"/>
  <c r="I1221" i="82"/>
  <c r="Q20" i="35" s="1"/>
  <c r="E1215" i="82"/>
  <c r="G1163" i="82"/>
  <c r="G22" i="14" s="1"/>
  <c r="J22" i="14" s="1"/>
  <c r="F1134" i="82"/>
  <c r="G1129" i="82"/>
  <c r="G55" i="36" s="1"/>
  <c r="J55" i="36" s="1"/>
  <c r="G1128" i="82"/>
  <c r="G54" i="36" s="1"/>
  <c r="J54" i="36" s="1"/>
  <c r="G1125" i="82"/>
  <c r="G51" i="36" s="1"/>
  <c r="J51" i="36" s="1"/>
  <c r="G1119" i="82"/>
  <c r="G42" i="36" s="1"/>
  <c r="J42" i="36" s="1"/>
  <c r="G1110" i="82"/>
  <c r="G33" i="36" s="1"/>
  <c r="J33" i="36" s="1"/>
  <c r="F1094" i="82"/>
  <c r="E1093" i="82"/>
  <c r="I1085" i="82"/>
  <c r="Q51" i="30" s="1"/>
  <c r="G1075" i="82"/>
  <c r="G38" i="30" s="1"/>
  <c r="J38" i="30" s="1"/>
  <c r="F1062" i="82"/>
  <c r="I1054" i="82"/>
  <c r="Q60" i="44" s="1"/>
  <c r="E1053" i="82"/>
  <c r="I1040" i="82"/>
  <c r="Q43" i="44" s="1"/>
  <c r="E1039" i="82"/>
  <c r="E1027" i="82"/>
  <c r="E1021" i="82"/>
  <c r="E1020" i="82"/>
  <c r="E1009" i="82"/>
  <c r="F995" i="82"/>
  <c r="G995" i="82" s="1"/>
  <c r="G38" i="50" s="1"/>
  <c r="J38" i="50" s="1"/>
  <c r="E987" i="82"/>
  <c r="F985" i="82"/>
  <c r="I977" i="82"/>
  <c r="Q63" i="51" s="1"/>
  <c r="F972" i="82"/>
  <c r="G972" i="82" s="1"/>
  <c r="G58" i="51" s="1"/>
  <c r="J58" i="51" s="1"/>
  <c r="I961" i="82"/>
  <c r="E957" i="82"/>
  <c r="I954" i="82"/>
  <c r="Q37" i="51" s="1"/>
  <c r="E939" i="82"/>
  <c r="E938" i="82"/>
  <c r="I881" i="82"/>
  <c r="Q44" i="32" s="1"/>
  <c r="F870" i="82"/>
  <c r="E869" i="82"/>
  <c r="G869" i="82" s="1"/>
  <c r="F859" i="82"/>
  <c r="E840" i="82"/>
  <c r="I833" i="82"/>
  <c r="F802" i="82"/>
  <c r="G802" i="82" s="1"/>
  <c r="G45" i="48" s="1"/>
  <c r="J45" i="48" s="1"/>
  <c r="E800" i="82"/>
  <c r="E797" i="82"/>
  <c r="G797" i="82" s="1"/>
  <c r="G40" i="48" s="1"/>
  <c r="J40" i="48" s="1"/>
  <c r="E796" i="82"/>
  <c r="E793" i="82"/>
  <c r="E792" i="82"/>
  <c r="E781" i="82"/>
  <c r="E779" i="82"/>
  <c r="E774" i="82"/>
  <c r="I753" i="82"/>
  <c r="Q36" i="49" s="1"/>
  <c r="F746" i="82"/>
  <c r="G746" i="82" s="1"/>
  <c r="G29" i="49" s="1"/>
  <c r="J29" i="49" s="1"/>
  <c r="E738" i="82"/>
  <c r="E734" i="82"/>
  <c r="I716" i="82"/>
  <c r="Q39" i="38" s="1"/>
  <c r="I715" i="82"/>
  <c r="Q38" i="38" s="1"/>
  <c r="F713" i="82"/>
  <c r="G713" i="82" s="1"/>
  <c r="G36" i="38" s="1"/>
  <c r="J36" i="38" s="1"/>
  <c r="E712" i="82"/>
  <c r="I705" i="82"/>
  <c r="Q28" i="38" s="1"/>
  <c r="I676" i="82"/>
  <c r="Q39" i="42" s="1"/>
  <c r="E649" i="82"/>
  <c r="F633" i="82"/>
  <c r="G633" i="82" s="1"/>
  <c r="G36" i="41" s="1"/>
  <c r="J36" i="41" s="1"/>
  <c r="E632" i="82"/>
  <c r="I628" i="82"/>
  <c r="Q31" i="41" s="1"/>
  <c r="I611" i="82"/>
  <c r="Q57" i="34" s="1"/>
  <c r="F589" i="82"/>
  <c r="G589" i="82" s="1"/>
  <c r="G32" i="34" s="1"/>
  <c r="J32" i="34" s="1"/>
  <c r="E578" i="82"/>
  <c r="F560" i="82"/>
  <c r="F548" i="82"/>
  <c r="F535" i="82"/>
  <c r="G535" i="82" s="1"/>
  <c r="G61" i="52" s="1"/>
  <c r="J61" i="52" s="1"/>
  <c r="F500" i="82"/>
  <c r="F483" i="82"/>
  <c r="G483" i="82" s="1"/>
  <c r="G46" i="46" s="1"/>
  <c r="J46" i="46" s="1"/>
  <c r="E1377" i="82"/>
  <c r="G1377" i="82" s="1"/>
  <c r="G16" i="52" s="1"/>
  <c r="J16" i="52" s="1"/>
  <c r="I1366" i="82"/>
  <c r="Q5" i="52" s="1"/>
  <c r="F1365" i="82"/>
  <c r="G1365" i="82" s="1"/>
  <c r="G4" i="52" s="1"/>
  <c r="J4" i="52" s="1"/>
  <c r="F1353" i="82"/>
  <c r="G1353" i="82" s="1"/>
  <c r="G12" i="46" s="1"/>
  <c r="J12" i="46" s="1"/>
  <c r="F1344" i="82"/>
  <c r="G1344" i="82" s="1"/>
  <c r="G23" i="37" s="1"/>
  <c r="J23" i="37" s="1"/>
  <c r="E1333" i="82"/>
  <c r="E1316" i="82"/>
  <c r="F1290" i="82"/>
  <c r="G1290" i="82" s="1"/>
  <c r="G9" i="47" s="1"/>
  <c r="J9" i="47" s="1"/>
  <c r="I1288" i="82"/>
  <c r="Q7" i="47" s="1"/>
  <c r="I1279" i="82"/>
  <c r="Q18" i="55" s="1"/>
  <c r="E1272" i="82"/>
  <c r="F1270" i="82"/>
  <c r="G1270" i="82" s="1"/>
  <c r="G9" i="55" s="1"/>
  <c r="J9" i="55" s="1"/>
  <c r="F1258" i="82"/>
  <c r="F1237" i="82"/>
  <c r="G1237" i="82" s="1"/>
  <c r="G16" i="45" s="1"/>
  <c r="J16" i="45" s="1"/>
  <c r="I1199" i="82"/>
  <c r="Q18" i="29" s="1"/>
  <c r="I1159" i="82"/>
  <c r="I1158" i="82"/>
  <c r="J1158" i="82" s="1"/>
  <c r="K1158" i="82" s="1"/>
  <c r="N17" i="14" s="1"/>
  <c r="I1157" i="82"/>
  <c r="Q16" i="14" s="1"/>
  <c r="F1146" i="82"/>
  <c r="F1137" i="82"/>
  <c r="G1137" i="82" s="1"/>
  <c r="F1114" i="82"/>
  <c r="F1089" i="82"/>
  <c r="G1089" i="82" s="1"/>
  <c r="G55" i="30" s="1"/>
  <c r="J55" i="30" s="1"/>
  <c r="I1010" i="82"/>
  <c r="Q56" i="50" s="1"/>
  <c r="F992" i="82"/>
  <c r="G992" i="82" s="1"/>
  <c r="G35" i="50" s="1"/>
  <c r="J35" i="50" s="1"/>
  <c r="F988" i="82"/>
  <c r="F964" i="82"/>
  <c r="I921" i="82"/>
  <c r="Q44" i="33" s="1"/>
  <c r="F886" i="82"/>
  <c r="G886" i="82" s="1"/>
  <c r="F881" i="82"/>
  <c r="F873" i="82"/>
  <c r="F847" i="82"/>
  <c r="F825" i="82"/>
  <c r="G825" i="82" s="1"/>
  <c r="G28" i="40" s="1"/>
  <c r="J28" i="40" s="1"/>
  <c r="I823" i="82"/>
  <c r="Q69" i="48" s="1"/>
  <c r="I816" i="82"/>
  <c r="I803" i="82"/>
  <c r="Q46" i="48" s="1"/>
  <c r="F766" i="82"/>
  <c r="G766" i="82" s="1"/>
  <c r="G52" i="49" s="1"/>
  <c r="J52" i="49" s="1"/>
  <c r="I764" i="82"/>
  <c r="Q47" i="49" s="1"/>
  <c r="I759" i="82"/>
  <c r="Q42" i="49" s="1"/>
  <c r="I727" i="82"/>
  <c r="Q53" i="38" s="1"/>
  <c r="F716" i="82"/>
  <c r="G716" i="82" s="1"/>
  <c r="G39" i="38" s="1"/>
  <c r="J39" i="38" s="1"/>
  <c r="I708" i="82"/>
  <c r="I706" i="82"/>
  <c r="F705" i="82"/>
  <c r="F697" i="82"/>
  <c r="G697" i="82" s="1"/>
  <c r="G63" i="42" s="1"/>
  <c r="J63" i="42" s="1"/>
  <c r="I629" i="82"/>
  <c r="Q32" i="41" s="1"/>
  <c r="F628" i="82"/>
  <c r="G628" i="82" s="1"/>
  <c r="G31" i="41" s="1"/>
  <c r="J31" i="41" s="1"/>
  <c r="I622" i="82"/>
  <c r="Q68" i="34" s="1"/>
  <c r="F614" i="82"/>
  <c r="I597" i="82"/>
  <c r="Q40" i="34" s="1"/>
  <c r="I566" i="82"/>
  <c r="Q52" i="53" s="1"/>
  <c r="F556" i="82"/>
  <c r="E429" i="82"/>
  <c r="F429" i="82"/>
  <c r="F259" i="82"/>
  <c r="G259" i="82" s="1"/>
  <c r="G65" i="45" s="1"/>
  <c r="J65" i="45" s="1"/>
  <c r="E259" i="82"/>
  <c r="E31" i="82"/>
  <c r="F31" i="82"/>
  <c r="F1553" i="82"/>
  <c r="F1538" i="82"/>
  <c r="G1538" i="82" s="1"/>
  <c r="G17" i="40" s="1"/>
  <c r="J17" i="40" s="1"/>
  <c r="F1520" i="82"/>
  <c r="G1520" i="82" s="1"/>
  <c r="G19" i="48" s="1"/>
  <c r="J19" i="48" s="1"/>
  <c r="I1487" i="82"/>
  <c r="Q6" i="49" s="1"/>
  <c r="F1446" i="82"/>
  <c r="F1432" i="82"/>
  <c r="I1406" i="82"/>
  <c r="Q5" i="34" s="1"/>
  <c r="I1397" i="82"/>
  <c r="F1371" i="82"/>
  <c r="G1371" i="82" s="1"/>
  <c r="G10" i="52" s="1"/>
  <c r="J10" i="52" s="1"/>
  <c r="I1345" i="82"/>
  <c r="Q4" i="46" s="1"/>
  <c r="I1260" i="82"/>
  <c r="Q19" i="39" s="1"/>
  <c r="E1258" i="82"/>
  <c r="F1233" i="82"/>
  <c r="G1233" i="82" s="1"/>
  <c r="G12" i="45" s="1"/>
  <c r="J12" i="45" s="1"/>
  <c r="I1227" i="82"/>
  <c r="Q6" i="45" s="1"/>
  <c r="I1217" i="82"/>
  <c r="Q16" i="35" s="1"/>
  <c r="E1209" i="82"/>
  <c r="G1209" i="82" s="1"/>
  <c r="G8" i="35" s="1"/>
  <c r="J8" i="35" s="1"/>
  <c r="E1199" i="82"/>
  <c r="I1190" i="82"/>
  <c r="Q9" i="29" s="1"/>
  <c r="F1179" i="82"/>
  <c r="G1179" i="82" s="1"/>
  <c r="G18" i="43" s="1"/>
  <c r="J18" i="43" s="1"/>
  <c r="I1177" i="82"/>
  <c r="Q16" i="43" s="1"/>
  <c r="F1162" i="82"/>
  <c r="G1162" i="82" s="1"/>
  <c r="E1157" i="82"/>
  <c r="F1147" i="82"/>
  <c r="G1147" i="82" s="1"/>
  <c r="G6" i="14" s="1"/>
  <c r="J6" i="14" s="1"/>
  <c r="E1146" i="82"/>
  <c r="I1143" i="82"/>
  <c r="Q69" i="36" s="1"/>
  <c r="E1137" i="82"/>
  <c r="E1122" i="82"/>
  <c r="G1122" i="82" s="1"/>
  <c r="G45" i="36" s="1"/>
  <c r="J45" i="36" s="1"/>
  <c r="F1115" i="82"/>
  <c r="E1114" i="82"/>
  <c r="E1089" i="82"/>
  <c r="E1081" i="82"/>
  <c r="F1071" i="82"/>
  <c r="F1061" i="82"/>
  <c r="G1061" i="82" s="1"/>
  <c r="G67" i="44" s="1"/>
  <c r="J67" i="44" s="1"/>
  <c r="F1049" i="82"/>
  <c r="G1049" i="82" s="1"/>
  <c r="G55" i="44" s="1"/>
  <c r="J55" i="44" s="1"/>
  <c r="I1026" i="82"/>
  <c r="Q29" i="44" s="1"/>
  <c r="F1024" i="82"/>
  <c r="I1019" i="82"/>
  <c r="Q65" i="50" s="1"/>
  <c r="I1013" i="82"/>
  <c r="Q59" i="50" s="1"/>
  <c r="I1011" i="82"/>
  <c r="Q57" i="50" s="1"/>
  <c r="F1010" i="82"/>
  <c r="E992" i="82"/>
  <c r="E988" i="82"/>
  <c r="F986" i="82"/>
  <c r="I967" i="82"/>
  <c r="Q53" i="51" s="1"/>
  <c r="E964" i="82"/>
  <c r="F962" i="82"/>
  <c r="G962" i="82" s="1"/>
  <c r="G45" i="51" s="1"/>
  <c r="J45" i="51" s="1"/>
  <c r="F961" i="82"/>
  <c r="G961" i="82" s="1"/>
  <c r="G44" i="51" s="1"/>
  <c r="J44" i="51" s="1"/>
  <c r="E953" i="82"/>
  <c r="F945" i="82"/>
  <c r="G945" i="82" s="1"/>
  <c r="G28" i="51" s="1"/>
  <c r="J28" i="51" s="1"/>
  <c r="I937" i="82"/>
  <c r="Q63" i="33" s="1"/>
  <c r="I935" i="82"/>
  <c r="E930" i="82"/>
  <c r="F927" i="82"/>
  <c r="G927" i="82" s="1"/>
  <c r="E921" i="82"/>
  <c r="F909" i="82"/>
  <c r="G909" i="82" s="1"/>
  <c r="I907" i="82"/>
  <c r="Q30" i="33" s="1"/>
  <c r="I899" i="82"/>
  <c r="Q65" i="32" s="1"/>
  <c r="E886" i="82"/>
  <c r="E873" i="82"/>
  <c r="E847" i="82"/>
  <c r="F836" i="82"/>
  <c r="F834" i="82"/>
  <c r="G834" i="82" s="1"/>
  <c r="G37" i="40" s="1"/>
  <c r="J37" i="40" s="1"/>
  <c r="F833" i="82"/>
  <c r="G833" i="82" s="1"/>
  <c r="G36" i="40" s="1"/>
  <c r="J36" i="40" s="1"/>
  <c r="I830" i="82"/>
  <c r="E825" i="82"/>
  <c r="E823" i="82"/>
  <c r="I817" i="82"/>
  <c r="Q63" i="48" s="1"/>
  <c r="F816" i="82"/>
  <c r="F807" i="82"/>
  <c r="G807" i="82" s="1"/>
  <c r="G53" i="48" s="1"/>
  <c r="J53" i="48" s="1"/>
  <c r="I804" i="82"/>
  <c r="Q47" i="48" s="1"/>
  <c r="E803" i="82"/>
  <c r="G803" i="82" s="1"/>
  <c r="G46" i="48" s="1"/>
  <c r="J46" i="48" s="1"/>
  <c r="E795" i="82"/>
  <c r="I783" i="82"/>
  <c r="Q69" i="49" s="1"/>
  <c r="E766" i="82"/>
  <c r="F764" i="82"/>
  <c r="G764" i="82" s="1"/>
  <c r="G47" i="49" s="1"/>
  <c r="J47" i="49" s="1"/>
  <c r="E759" i="82"/>
  <c r="I756" i="82"/>
  <c r="Q39" i="49" s="1"/>
  <c r="F752" i="82"/>
  <c r="E747" i="82"/>
  <c r="G747" i="82" s="1"/>
  <c r="G30" i="49" s="1"/>
  <c r="J30" i="49" s="1"/>
  <c r="E729" i="82"/>
  <c r="E727" i="82"/>
  <c r="G727" i="82" s="1"/>
  <c r="G53" i="38" s="1"/>
  <c r="J53" i="38" s="1"/>
  <c r="I721" i="82"/>
  <c r="F708" i="82"/>
  <c r="G708" i="82" s="1"/>
  <c r="G31" i="38" s="1"/>
  <c r="J31" i="38" s="1"/>
  <c r="E706" i="82"/>
  <c r="G706" i="82" s="1"/>
  <c r="G29" i="38" s="1"/>
  <c r="J29" i="38" s="1"/>
  <c r="F702" i="82"/>
  <c r="G702" i="82" s="1"/>
  <c r="G68" i="42" s="1"/>
  <c r="J68" i="42" s="1"/>
  <c r="E697" i="82"/>
  <c r="I684" i="82"/>
  <c r="Q47" i="42" s="1"/>
  <c r="F677" i="82"/>
  <c r="I668" i="82"/>
  <c r="Q31" i="42" s="1"/>
  <c r="F658" i="82"/>
  <c r="E653" i="82"/>
  <c r="I650" i="82"/>
  <c r="F644" i="82"/>
  <c r="I631" i="82"/>
  <c r="Q34" i="41" s="1"/>
  <c r="F629" i="82"/>
  <c r="G629" i="82" s="1"/>
  <c r="G32" i="41" s="1"/>
  <c r="J32" i="41" s="1"/>
  <c r="E622" i="82"/>
  <c r="E614" i="82"/>
  <c r="E610" i="82"/>
  <c r="I607" i="82"/>
  <c r="I601" i="82"/>
  <c r="Q44" i="34" s="1"/>
  <c r="G600" i="82"/>
  <c r="G43" i="34" s="1"/>
  <c r="J43" i="34" s="1"/>
  <c r="E588" i="82"/>
  <c r="G588" i="82" s="1"/>
  <c r="G31" i="34" s="1"/>
  <c r="J31" i="34" s="1"/>
  <c r="F579" i="82"/>
  <c r="G579" i="82" s="1"/>
  <c r="G65" i="53" s="1"/>
  <c r="J65" i="53" s="1"/>
  <c r="E566" i="82"/>
  <c r="F553" i="82"/>
  <c r="G553" i="82" s="1"/>
  <c r="G36" i="53" s="1"/>
  <c r="J36" i="53" s="1"/>
  <c r="E551" i="82"/>
  <c r="I517" i="82"/>
  <c r="Q40" i="52" s="1"/>
  <c r="I494" i="82"/>
  <c r="Q60" i="46" s="1"/>
  <c r="E490" i="82"/>
  <c r="G490" i="82" s="1"/>
  <c r="G56" i="46" s="1"/>
  <c r="J56" i="46" s="1"/>
  <c r="F438" i="82"/>
  <c r="F384" i="82"/>
  <c r="I384" i="82"/>
  <c r="Q70" i="47" s="1"/>
  <c r="F341" i="82"/>
  <c r="E341" i="82"/>
  <c r="I270" i="82"/>
  <c r="Q33" i="39" s="1"/>
  <c r="F270" i="82"/>
  <c r="F226" i="82"/>
  <c r="G226" i="82" s="1"/>
  <c r="G29" i="45" s="1"/>
  <c r="J29" i="45" s="1"/>
  <c r="I226" i="82"/>
  <c r="Q29" i="45" s="1"/>
  <c r="I165" i="82"/>
  <c r="Q51" i="29" s="1"/>
  <c r="F165" i="82"/>
  <c r="F45" i="82"/>
  <c r="I45" i="82"/>
  <c r="F337" i="82"/>
  <c r="G337" i="82" s="1"/>
  <c r="G63" i="55" s="1"/>
  <c r="J63" i="55" s="1"/>
  <c r="F250" i="82"/>
  <c r="F240" i="82"/>
  <c r="G240" i="82" s="1"/>
  <c r="G43" i="45" s="1"/>
  <c r="J43" i="45" s="1"/>
  <c r="F230" i="82"/>
  <c r="E215" i="82"/>
  <c r="I61" i="82"/>
  <c r="I49" i="82"/>
  <c r="I62" i="82"/>
  <c r="I54" i="82"/>
  <c r="I48" i="82"/>
  <c r="I46" i="82"/>
  <c r="C8" i="74"/>
  <c r="C55" i="74"/>
  <c r="C63" i="74"/>
  <c r="C58" i="74"/>
  <c r="C66" i="74"/>
  <c r="E66" i="74" s="1"/>
  <c r="C51" i="74"/>
  <c r="C59" i="74"/>
  <c r="C67" i="74"/>
  <c r="E67" i="74" s="1"/>
  <c r="C52" i="74"/>
  <c r="C56" i="74"/>
  <c r="C60" i="74"/>
  <c r="C64" i="74"/>
  <c r="C68" i="74"/>
  <c r="E68" i="74" s="1"/>
  <c r="C53" i="74"/>
  <c r="C57" i="74"/>
  <c r="C61" i="74"/>
  <c r="C65" i="74"/>
  <c r="E65" i="74" s="1"/>
  <c r="C69" i="74"/>
  <c r="E69" i="74" s="1"/>
  <c r="C7" i="74"/>
  <c r="C33" i="74"/>
  <c r="C37" i="74"/>
  <c r="C41" i="74"/>
  <c r="C19" i="74"/>
  <c r="E19" i="74" s="1"/>
  <c r="C11" i="74"/>
  <c r="C29" i="74"/>
  <c r="C45" i="74"/>
  <c r="E45" i="74" s="1"/>
  <c r="C22" i="74"/>
  <c r="E22" i="74" s="1"/>
  <c r="C18" i="74"/>
  <c r="C14" i="74"/>
  <c r="C10" i="74"/>
  <c r="C6" i="74"/>
  <c r="C30" i="74"/>
  <c r="C34" i="74"/>
  <c r="C38" i="74"/>
  <c r="C42" i="74"/>
  <c r="C46" i="74"/>
  <c r="E46" i="74" s="1"/>
  <c r="C21" i="74"/>
  <c r="E21" i="74" s="1"/>
  <c r="C17" i="74"/>
  <c r="C13" i="74"/>
  <c r="C9" i="74"/>
  <c r="C5" i="74"/>
  <c r="C31" i="74"/>
  <c r="C35" i="74"/>
  <c r="C39" i="74"/>
  <c r="C43" i="74"/>
  <c r="E43" i="74" s="1"/>
  <c r="C47" i="74"/>
  <c r="C32" i="74"/>
  <c r="C36" i="74"/>
  <c r="C40" i="74"/>
  <c r="C44" i="74"/>
  <c r="E44" i="74" s="1"/>
  <c r="C23" i="74"/>
  <c r="E1673" i="82"/>
  <c r="I1673" i="82"/>
  <c r="Q12" i="36" s="1"/>
  <c r="E1662" i="82"/>
  <c r="I1662" i="82"/>
  <c r="Q21" i="30" s="1"/>
  <c r="E1647" i="82"/>
  <c r="I1647" i="82"/>
  <c r="Q6" i="30" s="1"/>
  <c r="E1624" i="82"/>
  <c r="I1624" i="82"/>
  <c r="Q23" i="50" s="1"/>
  <c r="E1620" i="82"/>
  <c r="F1620" i="82"/>
  <c r="I1578" i="82"/>
  <c r="Q17" i="33" s="1"/>
  <c r="F1578" i="82"/>
  <c r="F1551" i="82"/>
  <c r="G1551" i="82" s="1"/>
  <c r="G10" i="32" s="1"/>
  <c r="J10" i="32" s="1"/>
  <c r="I1551" i="82"/>
  <c r="Q10" i="32" s="1"/>
  <c r="E1669" i="82"/>
  <c r="I1669" i="82"/>
  <c r="Q8" i="36" s="1"/>
  <c r="I1622" i="82"/>
  <c r="Q21" i="50" s="1"/>
  <c r="E1622" i="82"/>
  <c r="E1608" i="82"/>
  <c r="G1608" i="82" s="1"/>
  <c r="G7" i="50" s="1"/>
  <c r="J7" i="50" s="1"/>
  <c r="I1608" i="82"/>
  <c r="Q7" i="50" s="1"/>
  <c r="F1537" i="82"/>
  <c r="G1537" i="82" s="1"/>
  <c r="G16" i="40" s="1"/>
  <c r="J16" i="40" s="1"/>
  <c r="I1537" i="82"/>
  <c r="F1479" i="82"/>
  <c r="G1479" i="82" s="1"/>
  <c r="G18" i="38" s="1"/>
  <c r="J18" i="38" s="1"/>
  <c r="I1479" i="82"/>
  <c r="Q18" i="38" s="1"/>
  <c r="E1420" i="82"/>
  <c r="I1420" i="82"/>
  <c r="Q19" i="34" s="1"/>
  <c r="F1263" i="82"/>
  <c r="I1263" i="82"/>
  <c r="Q22" i="39" s="1"/>
  <c r="E1242" i="82"/>
  <c r="F1242" i="82"/>
  <c r="E1219" i="82"/>
  <c r="F1219" i="82"/>
  <c r="F1207" i="82"/>
  <c r="G1207" i="82" s="1"/>
  <c r="G6" i="35" s="1"/>
  <c r="J6" i="35" s="1"/>
  <c r="I1207" i="82"/>
  <c r="Q6" i="35" s="1"/>
  <c r="F1201" i="82"/>
  <c r="I1201" i="82"/>
  <c r="Q20" i="29" s="1"/>
  <c r="F1195" i="82"/>
  <c r="I1195" i="82"/>
  <c r="Q14" i="29" s="1"/>
  <c r="F1175" i="82"/>
  <c r="I1175" i="82"/>
  <c r="Q14" i="43" s="1"/>
  <c r="F1167" i="82"/>
  <c r="I1167" i="82"/>
  <c r="Q6" i="43" s="1"/>
  <c r="E1144" i="82"/>
  <c r="F1144" i="82"/>
  <c r="E1088" i="82"/>
  <c r="I1088" i="82"/>
  <c r="Q54" i="30" s="1"/>
  <c r="F1070" i="82"/>
  <c r="I1070" i="82"/>
  <c r="Q33" i="30" s="1"/>
  <c r="E1018" i="82"/>
  <c r="I1018" i="82"/>
  <c r="Q64" i="50" s="1"/>
  <c r="F1018" i="82"/>
  <c r="E936" i="82"/>
  <c r="I936" i="82"/>
  <c r="Q62" i="33" s="1"/>
  <c r="F936" i="82"/>
  <c r="E928" i="82"/>
  <c r="F928" i="82"/>
  <c r="E900" i="82"/>
  <c r="F900" i="82"/>
  <c r="G900" i="82" s="1"/>
  <c r="G66" i="32" s="1"/>
  <c r="J66" i="32" s="1"/>
  <c r="E829" i="82"/>
  <c r="F829" i="82"/>
  <c r="I829" i="82"/>
  <c r="Q32" i="40" s="1"/>
  <c r="E818" i="82"/>
  <c r="F818" i="82"/>
  <c r="I818" i="82"/>
  <c r="Q64" i="48" s="1"/>
  <c r="F789" i="82"/>
  <c r="E789" i="82"/>
  <c r="I789" i="82"/>
  <c r="Q32" i="48" s="1"/>
  <c r="I1683" i="82"/>
  <c r="Q22" i="36" s="1"/>
  <c r="E1506" i="82"/>
  <c r="F1506" i="82"/>
  <c r="F1494" i="82"/>
  <c r="F1481" i="82"/>
  <c r="G1481" i="82" s="1"/>
  <c r="G20" i="38" s="1"/>
  <c r="J20" i="38" s="1"/>
  <c r="I1423" i="82"/>
  <c r="Q22" i="34" s="1"/>
  <c r="E1422" i="82"/>
  <c r="F1422" i="82"/>
  <c r="I1419" i="82"/>
  <c r="Q18" i="34" s="1"/>
  <c r="I1390" i="82"/>
  <c r="I1367" i="82"/>
  <c r="Q6" i="52" s="1"/>
  <c r="F1348" i="82"/>
  <c r="F1347" i="82"/>
  <c r="G1347" i="82" s="1"/>
  <c r="G6" i="46" s="1"/>
  <c r="J6" i="46" s="1"/>
  <c r="I1347" i="82"/>
  <c r="F1343" i="82"/>
  <c r="I1331" i="82"/>
  <c r="I1330" i="82"/>
  <c r="Q9" i="37" s="1"/>
  <c r="E1330" i="82"/>
  <c r="I1327" i="82"/>
  <c r="Q6" i="37" s="1"/>
  <c r="F1319" i="82"/>
  <c r="E1319" i="82"/>
  <c r="I1319" i="82"/>
  <c r="Q18" i="54" s="1"/>
  <c r="E1303" i="82"/>
  <c r="F1303" i="82"/>
  <c r="E1273" i="82"/>
  <c r="F1273" i="82"/>
  <c r="I1244" i="82"/>
  <c r="Q23" i="45" s="1"/>
  <c r="E1244" i="82"/>
  <c r="F1244" i="82"/>
  <c r="G1244" i="82" s="1"/>
  <c r="G23" i="45" s="1"/>
  <c r="J23" i="45" s="1"/>
  <c r="F1232" i="82"/>
  <c r="I1232" i="82"/>
  <c r="Q11" i="45" s="1"/>
  <c r="F1223" i="82"/>
  <c r="G1223" i="82" s="1"/>
  <c r="G22" i="35" s="1"/>
  <c r="J22" i="35" s="1"/>
  <c r="I1223" i="82"/>
  <c r="Q22" i="35" s="1"/>
  <c r="F1197" i="82"/>
  <c r="G1197" i="82" s="1"/>
  <c r="G16" i="29" s="1"/>
  <c r="J16" i="29" s="1"/>
  <c r="I1197" i="82"/>
  <c r="Q16" i="29" s="1"/>
  <c r="E1194" i="82"/>
  <c r="F1194" i="82"/>
  <c r="I1194" i="82"/>
  <c r="Q13" i="29" s="1"/>
  <c r="F1191" i="82"/>
  <c r="E1191" i="82"/>
  <c r="I1191" i="82"/>
  <c r="Q10" i="29" s="1"/>
  <c r="F1171" i="82"/>
  <c r="G1171" i="82" s="1"/>
  <c r="G10" i="43" s="1"/>
  <c r="J10" i="43" s="1"/>
  <c r="I1171" i="82"/>
  <c r="E1166" i="82"/>
  <c r="F1166" i="82"/>
  <c r="I1166" i="82"/>
  <c r="F1161" i="82"/>
  <c r="G1161" i="82" s="1"/>
  <c r="G20" i="14" s="1"/>
  <c r="J20" i="14" s="1"/>
  <c r="I1161" i="82"/>
  <c r="E1155" i="82"/>
  <c r="F1155" i="82"/>
  <c r="F1149" i="82"/>
  <c r="E1149" i="82"/>
  <c r="I1149" i="82"/>
  <c r="Q8" i="14" s="1"/>
  <c r="F1140" i="82"/>
  <c r="G1140" i="82" s="1"/>
  <c r="G66" i="36" s="1"/>
  <c r="J66" i="36" s="1"/>
  <c r="I1140" i="82"/>
  <c r="Q66" i="36" s="1"/>
  <c r="E1133" i="82"/>
  <c r="F1133" i="82"/>
  <c r="F1113" i="82"/>
  <c r="G1113" i="82" s="1"/>
  <c r="G36" i="36" s="1"/>
  <c r="J36" i="36" s="1"/>
  <c r="I1113" i="82"/>
  <c r="F1100" i="82"/>
  <c r="G1100" i="82" s="1"/>
  <c r="G66" i="30" s="1"/>
  <c r="J66" i="30" s="1"/>
  <c r="I1100" i="82"/>
  <c r="Q66" i="30" s="1"/>
  <c r="F1083" i="82"/>
  <c r="I1083" i="82"/>
  <c r="Q46" i="30" s="1"/>
  <c r="E1080" i="82"/>
  <c r="F1080" i="82"/>
  <c r="F1077" i="82"/>
  <c r="E1077" i="82"/>
  <c r="I1077" i="82"/>
  <c r="Q40" i="30" s="1"/>
  <c r="E1045" i="82"/>
  <c r="F1045" i="82"/>
  <c r="G1045" i="82" s="1"/>
  <c r="G51" i="44" s="1"/>
  <c r="J51" i="44" s="1"/>
  <c r="I1045" i="82"/>
  <c r="Q51" i="44" s="1"/>
  <c r="I1038" i="82"/>
  <c r="Q41" i="44" s="1"/>
  <c r="F1038" i="82"/>
  <c r="E1031" i="82"/>
  <c r="F1031" i="82"/>
  <c r="I1031" i="82"/>
  <c r="Q34" i="44" s="1"/>
  <c r="E1017" i="82"/>
  <c r="F1017" i="82"/>
  <c r="I1017" i="82"/>
  <c r="Q63" i="50" s="1"/>
  <c r="F1003" i="82"/>
  <c r="E1003" i="82"/>
  <c r="I1003" i="82"/>
  <c r="Q46" i="50" s="1"/>
  <c r="E994" i="82"/>
  <c r="I994" i="82"/>
  <c r="Q37" i="50" s="1"/>
  <c r="I971" i="82"/>
  <c r="E971" i="82"/>
  <c r="F971" i="82"/>
  <c r="E943" i="82"/>
  <c r="F943" i="82"/>
  <c r="I943" i="82"/>
  <c r="Q69" i="33" s="1"/>
  <c r="I902" i="82"/>
  <c r="Q68" i="32" s="1"/>
  <c r="F902" i="82"/>
  <c r="E902" i="82"/>
  <c r="F893" i="82"/>
  <c r="I893" i="82"/>
  <c r="Q59" i="32" s="1"/>
  <c r="E888" i="82"/>
  <c r="F888" i="82"/>
  <c r="I888" i="82"/>
  <c r="Q54" i="32" s="1"/>
  <c r="E865" i="82"/>
  <c r="F865" i="82"/>
  <c r="I865" i="82"/>
  <c r="Q28" i="32" s="1"/>
  <c r="F839" i="82"/>
  <c r="E839" i="82"/>
  <c r="I839" i="82"/>
  <c r="Q42" i="40" s="1"/>
  <c r="E805" i="82"/>
  <c r="F805" i="82"/>
  <c r="I805" i="82"/>
  <c r="E1536" i="82"/>
  <c r="I1536" i="82"/>
  <c r="F1523" i="82"/>
  <c r="E1523" i="82"/>
  <c r="F1507" i="82"/>
  <c r="I1507" i="82"/>
  <c r="Q6" i="48" s="1"/>
  <c r="E1485" i="82"/>
  <c r="I1485" i="82"/>
  <c r="Q4" i="49" s="1"/>
  <c r="F1468" i="82"/>
  <c r="I1468" i="82"/>
  <c r="Q7" i="38" s="1"/>
  <c r="I1462" i="82"/>
  <c r="Q21" i="42" s="1"/>
  <c r="E1462" i="82"/>
  <c r="F1403" i="82"/>
  <c r="E1403" i="82"/>
  <c r="F1351" i="82"/>
  <c r="I1351" i="82"/>
  <c r="Q10" i="46" s="1"/>
  <c r="E1346" i="82"/>
  <c r="F1346" i="82"/>
  <c r="E1304" i="82"/>
  <c r="F1304" i="82"/>
  <c r="I1304" i="82"/>
  <c r="Q23" i="47" s="1"/>
  <c r="F1294" i="82"/>
  <c r="I1294" i="82"/>
  <c r="Q13" i="47" s="1"/>
  <c r="F1277" i="82"/>
  <c r="I1277" i="82"/>
  <c r="Q16" i="55" s="1"/>
  <c r="E1274" i="82"/>
  <c r="I1274" i="82"/>
  <c r="Q13" i="55" s="1"/>
  <c r="F1261" i="82"/>
  <c r="E1261" i="82"/>
  <c r="I1261" i="82"/>
  <c r="Q20" i="39" s="1"/>
  <c r="E1226" i="82"/>
  <c r="F1226" i="82"/>
  <c r="I1226" i="82"/>
  <c r="Q5" i="45" s="1"/>
  <c r="E1224" i="82"/>
  <c r="I1224" i="82"/>
  <c r="Q23" i="35" s="1"/>
  <c r="E1684" i="82"/>
  <c r="I1684" i="82"/>
  <c r="Q23" i="36" s="1"/>
  <c r="G1654" i="82"/>
  <c r="G13" i="30" s="1"/>
  <c r="J13" i="30" s="1"/>
  <c r="I1534" i="82"/>
  <c r="Q13" i="40" s="1"/>
  <c r="F1534" i="82"/>
  <c r="G1534" i="82" s="1"/>
  <c r="G13" i="40" s="1"/>
  <c r="J13" i="40" s="1"/>
  <c r="E1434" i="82"/>
  <c r="F1434" i="82"/>
  <c r="I1388" i="82"/>
  <c r="Q7" i="53" s="1"/>
  <c r="F1388" i="82"/>
  <c r="G1388" i="82" s="1"/>
  <c r="G7" i="53" s="1"/>
  <c r="J7" i="53" s="1"/>
  <c r="F1373" i="82"/>
  <c r="E1373" i="82"/>
  <c r="E1332" i="82"/>
  <c r="G1332" i="82" s="1"/>
  <c r="G11" i="37" s="1"/>
  <c r="J11" i="37" s="1"/>
  <c r="I1332" i="82"/>
  <c r="Q11" i="37" s="1"/>
  <c r="E1328" i="82"/>
  <c r="F1328" i="82"/>
  <c r="G1328" i="82" s="1"/>
  <c r="G7" i="37" s="1"/>
  <c r="J7" i="37" s="1"/>
  <c r="F1320" i="82"/>
  <c r="G1320" i="82" s="1"/>
  <c r="G19" i="54" s="1"/>
  <c r="J19" i="54" s="1"/>
  <c r="I1320" i="82"/>
  <c r="Q19" i="54" s="1"/>
  <c r="F1315" i="82"/>
  <c r="E1315" i="82"/>
  <c r="E1291" i="82"/>
  <c r="F1291" i="82"/>
  <c r="E1276" i="82"/>
  <c r="F1276" i="82"/>
  <c r="G1276" i="82" s="1"/>
  <c r="G15" i="55" s="1"/>
  <c r="J15" i="55" s="1"/>
  <c r="I1276" i="82"/>
  <c r="Q15" i="55" s="1"/>
  <c r="F1251" i="82"/>
  <c r="G1251" i="82" s="1"/>
  <c r="G10" i="39" s="1"/>
  <c r="J10" i="39" s="1"/>
  <c r="I1251" i="82"/>
  <c r="Q10" i="39" s="1"/>
  <c r="E1230" i="82"/>
  <c r="I1230" i="82"/>
  <c r="Q9" i="45" s="1"/>
  <c r="F1211" i="82"/>
  <c r="G1211" i="82" s="1"/>
  <c r="G10" i="35" s="1"/>
  <c r="J10" i="35" s="1"/>
  <c r="I1211" i="82"/>
  <c r="Q10" i="35" s="1"/>
  <c r="F1150" i="82"/>
  <c r="I1150" i="82"/>
  <c r="Q9" i="14" s="1"/>
  <c r="F1135" i="82"/>
  <c r="I1135" i="82"/>
  <c r="Q61" i="36" s="1"/>
  <c r="F1123" i="82"/>
  <c r="I1123" i="82"/>
  <c r="Q46" i="36" s="1"/>
  <c r="E1111" i="82"/>
  <c r="F1111" i="82"/>
  <c r="E1098" i="82"/>
  <c r="F1098" i="82"/>
  <c r="F1012" i="82"/>
  <c r="E1012" i="82"/>
  <c r="I1012" i="82"/>
  <c r="F949" i="82"/>
  <c r="E949" i="82"/>
  <c r="I949" i="82"/>
  <c r="Q32" i="51" s="1"/>
  <c r="F905" i="82"/>
  <c r="I905" i="82"/>
  <c r="Q28" i="33" s="1"/>
  <c r="I877" i="82"/>
  <c r="Q40" i="32" s="1"/>
  <c r="E877" i="82"/>
  <c r="F877" i="82"/>
  <c r="G877" i="82" s="1"/>
  <c r="G40" i="32" s="1"/>
  <c r="J40" i="32" s="1"/>
  <c r="I851" i="82"/>
  <c r="Q57" i="40" s="1"/>
  <c r="E851" i="82"/>
  <c r="F851" i="82"/>
  <c r="F1675" i="82"/>
  <c r="F1670" i="82"/>
  <c r="E1665" i="82"/>
  <c r="I1665" i="82"/>
  <c r="Q4" i="36" s="1"/>
  <c r="E1644" i="82"/>
  <c r="I1644" i="82"/>
  <c r="Q23" i="44" s="1"/>
  <c r="I1640" i="82"/>
  <c r="Q19" i="44" s="1"/>
  <c r="F1639" i="82"/>
  <c r="E1639" i="82"/>
  <c r="F1636" i="82"/>
  <c r="G1636" i="82" s="1"/>
  <c r="G15" i="44" s="1"/>
  <c r="J15" i="44" s="1"/>
  <c r="G1635" i="82"/>
  <c r="G14" i="44" s="1"/>
  <c r="J14" i="44" s="1"/>
  <c r="F1611" i="82"/>
  <c r="F1609" i="82"/>
  <c r="G1609" i="82" s="1"/>
  <c r="G8" i="50" s="1"/>
  <c r="J8" i="50" s="1"/>
  <c r="I1609" i="82"/>
  <c r="F1607" i="82"/>
  <c r="G1607" i="82" s="1"/>
  <c r="G6" i="50" s="1"/>
  <c r="J6" i="50" s="1"/>
  <c r="I1606" i="82"/>
  <c r="Q5" i="50" s="1"/>
  <c r="F1606" i="82"/>
  <c r="I1597" i="82"/>
  <c r="I1593" i="82"/>
  <c r="Q12" i="51" s="1"/>
  <c r="I1592" i="82"/>
  <c r="Q11" i="51" s="1"/>
  <c r="E1592" i="82"/>
  <c r="F1561" i="82"/>
  <c r="E1550" i="82"/>
  <c r="F1550" i="82"/>
  <c r="I1531" i="82"/>
  <c r="G1521" i="82"/>
  <c r="G20" i="48" s="1"/>
  <c r="J20" i="48" s="1"/>
  <c r="F1517" i="82"/>
  <c r="G1517" i="82" s="1"/>
  <c r="G16" i="48" s="1"/>
  <c r="J16" i="48" s="1"/>
  <c r="E1492" i="82"/>
  <c r="G1492" i="82" s="1"/>
  <c r="G11" i="49" s="1"/>
  <c r="J11" i="49" s="1"/>
  <c r="I1492" i="82"/>
  <c r="Q11" i="49" s="1"/>
  <c r="E1448" i="82"/>
  <c r="F1448" i="82"/>
  <c r="I1436" i="82"/>
  <c r="Q15" i="41" s="1"/>
  <c r="F1435" i="82"/>
  <c r="E1435" i="82"/>
  <c r="I1433" i="82"/>
  <c r="Q12" i="41" s="1"/>
  <c r="G1406" i="82"/>
  <c r="G5" i="34" s="1"/>
  <c r="J5" i="34" s="1"/>
  <c r="F1374" i="82"/>
  <c r="G1374" i="82" s="1"/>
  <c r="G13" i="52" s="1"/>
  <c r="J13" i="52" s="1"/>
  <c r="F1683" i="82"/>
  <c r="G1683" i="82" s="1"/>
  <c r="G22" i="36" s="1"/>
  <c r="J22" i="36" s="1"/>
  <c r="E1675" i="82"/>
  <c r="F1671" i="82"/>
  <c r="E1670" i="82"/>
  <c r="F1666" i="82"/>
  <c r="I1664" i="82"/>
  <c r="Q23" i="30" s="1"/>
  <c r="I1659" i="82"/>
  <c r="Q18" i="30" s="1"/>
  <c r="I1654" i="82"/>
  <c r="F1647" i="82"/>
  <c r="I1641" i="82"/>
  <c r="Q20" i="44" s="1"/>
  <c r="E1640" i="82"/>
  <c r="G1640" i="82" s="1"/>
  <c r="G19" i="44" s="1"/>
  <c r="J19" i="44" s="1"/>
  <c r="E1636" i="82"/>
  <c r="F1624" i="82"/>
  <c r="G1624" i="82" s="1"/>
  <c r="G23" i="50" s="1"/>
  <c r="J23" i="50" s="1"/>
  <c r="G1619" i="82"/>
  <c r="G18" i="50" s="1"/>
  <c r="J18" i="50" s="1"/>
  <c r="E1611" i="82"/>
  <c r="E1607" i="82"/>
  <c r="E1597" i="82"/>
  <c r="G1597" i="82" s="1"/>
  <c r="G16" i="51" s="1"/>
  <c r="J16" i="51" s="1"/>
  <c r="G1596" i="82"/>
  <c r="G15" i="51" s="1"/>
  <c r="J15" i="51" s="1"/>
  <c r="I1594" i="82"/>
  <c r="E1593" i="82"/>
  <c r="E1591" i="82"/>
  <c r="I1582" i="82"/>
  <c r="Q21" i="33" s="1"/>
  <c r="G1580" i="82"/>
  <c r="G19" i="33" s="1"/>
  <c r="J19" i="33" s="1"/>
  <c r="E1578" i="82"/>
  <c r="F1576" i="82"/>
  <c r="G1576" i="82" s="1"/>
  <c r="G15" i="33" s="1"/>
  <c r="J15" i="33" s="1"/>
  <c r="G1571" i="82"/>
  <c r="G10" i="33" s="1"/>
  <c r="J10" i="33" s="1"/>
  <c r="I1566" i="82"/>
  <c r="Q5" i="33" s="1"/>
  <c r="F1563" i="82"/>
  <c r="E1563" i="82"/>
  <c r="E1561" i="82"/>
  <c r="E1551" i="82"/>
  <c r="I1549" i="82"/>
  <c r="Q8" i="32" s="1"/>
  <c r="F1536" i="82"/>
  <c r="E1531" i="82"/>
  <c r="I1523" i="82"/>
  <c r="Q22" i="48" s="1"/>
  <c r="F1519" i="82"/>
  <c r="E1519" i="82"/>
  <c r="E1517" i="82"/>
  <c r="E1507" i="82"/>
  <c r="I1505" i="82"/>
  <c r="Q4" i="48" s="1"/>
  <c r="I1499" i="82"/>
  <c r="F1495" i="82"/>
  <c r="E1494" i="82"/>
  <c r="F1493" i="82"/>
  <c r="G1493" i="82" s="1"/>
  <c r="G12" i="49" s="1"/>
  <c r="J12" i="49" s="1"/>
  <c r="I1493" i="82"/>
  <c r="F1491" i="82"/>
  <c r="I1490" i="82"/>
  <c r="Q9" i="49" s="1"/>
  <c r="F1490" i="82"/>
  <c r="G1490" i="82" s="1"/>
  <c r="G9" i="49" s="1"/>
  <c r="J9" i="49" s="1"/>
  <c r="F1483" i="82"/>
  <c r="I1483" i="82"/>
  <c r="Q22" i="38" s="1"/>
  <c r="E1481" i="82"/>
  <c r="E1478" i="82"/>
  <c r="F1478" i="82"/>
  <c r="E1466" i="82"/>
  <c r="I1466" i="82"/>
  <c r="Q5" i="38" s="1"/>
  <c r="E1464" i="82"/>
  <c r="G1464" i="82" s="1"/>
  <c r="G23" i="42" s="1"/>
  <c r="J23" i="42" s="1"/>
  <c r="I1464" i="82"/>
  <c r="Q23" i="42" s="1"/>
  <c r="F1462" i="82"/>
  <c r="E1460" i="82"/>
  <c r="F1460" i="82"/>
  <c r="G1455" i="82"/>
  <c r="G14" i="42" s="1"/>
  <c r="J14" i="42" s="1"/>
  <c r="I1450" i="82"/>
  <c r="Q9" i="42" s="1"/>
  <c r="F1449" i="82"/>
  <c r="E1449" i="82"/>
  <c r="I1447" i="82"/>
  <c r="Q6" i="42" s="1"/>
  <c r="I1437" i="82"/>
  <c r="Q16" i="41" s="1"/>
  <c r="E1436" i="82"/>
  <c r="I1434" i="82"/>
  <c r="Q13" i="41" s="1"/>
  <c r="F1433" i="82"/>
  <c r="G1433" i="82" s="1"/>
  <c r="G12" i="41" s="1"/>
  <c r="J12" i="41" s="1"/>
  <c r="E1423" i="82"/>
  <c r="I1421" i="82"/>
  <c r="Q20" i="34" s="1"/>
  <c r="F1419" i="82"/>
  <c r="G1419" i="82" s="1"/>
  <c r="G18" i="34" s="1"/>
  <c r="J18" i="34" s="1"/>
  <c r="I1410" i="82"/>
  <c r="Q9" i="34" s="1"/>
  <c r="I1408" i="82"/>
  <c r="Q7" i="34" s="1"/>
  <c r="G1407" i="82"/>
  <c r="G6" i="34" s="1"/>
  <c r="J6" i="34" s="1"/>
  <c r="F1401" i="82"/>
  <c r="G1401" i="82" s="1"/>
  <c r="G20" i="53" s="1"/>
  <c r="J20" i="53" s="1"/>
  <c r="G1397" i="82"/>
  <c r="G16" i="53" s="1"/>
  <c r="J16" i="53" s="1"/>
  <c r="G1392" i="82"/>
  <c r="G11" i="53" s="1"/>
  <c r="J11" i="53" s="1"/>
  <c r="F1390" i="82"/>
  <c r="G1390" i="82" s="1"/>
  <c r="G9" i="53" s="1"/>
  <c r="J9" i="53" s="1"/>
  <c r="I1385" i="82"/>
  <c r="Q4" i="53" s="1"/>
  <c r="E1385" i="82"/>
  <c r="G1385" i="82" s="1"/>
  <c r="G4" i="53" s="1"/>
  <c r="J4" i="53" s="1"/>
  <c r="G1383" i="82"/>
  <c r="G22" i="52" s="1"/>
  <c r="J22" i="52" s="1"/>
  <c r="E1374" i="82"/>
  <c r="E1367" i="82"/>
  <c r="G1367" i="82" s="1"/>
  <c r="G6" i="52" s="1"/>
  <c r="J6" i="52" s="1"/>
  <c r="I1363" i="82"/>
  <c r="Q22" i="46" s="1"/>
  <c r="E1362" i="82"/>
  <c r="G1362" i="82" s="1"/>
  <c r="G21" i="46" s="1"/>
  <c r="J21" i="46" s="1"/>
  <c r="I1362" i="82"/>
  <c r="E1358" i="82"/>
  <c r="F1358" i="82"/>
  <c r="G1358" i="82" s="1"/>
  <c r="G17" i="46" s="1"/>
  <c r="J17" i="46" s="1"/>
  <c r="I1353" i="82"/>
  <c r="F1349" i="82"/>
  <c r="E1348" i="82"/>
  <c r="I1346" i="82"/>
  <c r="Q5" i="46" s="1"/>
  <c r="E1343" i="82"/>
  <c r="E1331" i="82"/>
  <c r="G1331" i="82" s="1"/>
  <c r="G10" i="37" s="1"/>
  <c r="J10" i="37" s="1"/>
  <c r="E1329" i="82"/>
  <c r="G1329" i="82" s="1"/>
  <c r="G8" i="37" s="1"/>
  <c r="J8" i="37" s="1"/>
  <c r="F1327" i="82"/>
  <c r="G1327" i="82" s="1"/>
  <c r="G6" i="37" s="1"/>
  <c r="J6" i="37" s="1"/>
  <c r="F1321" i="82"/>
  <c r="I1321" i="82"/>
  <c r="Q20" i="54" s="1"/>
  <c r="F1309" i="82"/>
  <c r="G1309" i="82" s="1"/>
  <c r="G8" i="54" s="1"/>
  <c r="J8" i="54" s="1"/>
  <c r="I1309" i="82"/>
  <c r="E1292" i="82"/>
  <c r="I1292" i="82"/>
  <c r="Q11" i="47" s="1"/>
  <c r="E1277" i="82"/>
  <c r="F1262" i="82"/>
  <c r="I1262" i="82"/>
  <c r="Q21" i="39" s="1"/>
  <c r="F1257" i="82"/>
  <c r="E1257" i="82"/>
  <c r="G1255" i="82"/>
  <c r="G14" i="39" s="1"/>
  <c r="J14" i="39" s="1"/>
  <c r="E1241" i="82"/>
  <c r="F1241" i="82"/>
  <c r="I1236" i="82"/>
  <c r="Q15" i="45" s="1"/>
  <c r="F1229" i="82"/>
  <c r="G1229" i="82" s="1"/>
  <c r="G8" i="45" s="1"/>
  <c r="J8" i="45" s="1"/>
  <c r="I1229" i="82"/>
  <c r="F1224" i="82"/>
  <c r="G1224" i="82" s="1"/>
  <c r="E1220" i="82"/>
  <c r="F1220" i="82"/>
  <c r="I1220" i="82"/>
  <c r="Q19" i="35" s="1"/>
  <c r="E1212" i="82"/>
  <c r="I1212" i="82"/>
  <c r="Q11" i="35" s="1"/>
  <c r="E1208" i="82"/>
  <c r="G1208" i="82" s="1"/>
  <c r="G7" i="35" s="1"/>
  <c r="J7" i="35" s="1"/>
  <c r="I1208" i="82"/>
  <c r="Q7" i="35" s="1"/>
  <c r="E1202" i="82"/>
  <c r="I1202" i="82"/>
  <c r="Q21" i="29" s="1"/>
  <c r="E1176" i="82"/>
  <c r="G1176" i="82" s="1"/>
  <c r="G15" i="43" s="1"/>
  <c r="J15" i="43" s="1"/>
  <c r="I1176" i="82"/>
  <c r="Q15" i="43" s="1"/>
  <c r="F1151" i="82"/>
  <c r="G1151" i="82" s="1"/>
  <c r="G10" i="14" s="1"/>
  <c r="J10" i="14" s="1"/>
  <c r="I1151" i="82"/>
  <c r="Q10" i="14" s="1"/>
  <c r="E1145" i="82"/>
  <c r="I1145" i="82"/>
  <c r="Q4" i="14" s="1"/>
  <c r="F1139" i="82"/>
  <c r="E1139" i="82"/>
  <c r="I1139" i="82"/>
  <c r="Q65" i="36" s="1"/>
  <c r="E1112" i="82"/>
  <c r="F1112" i="82"/>
  <c r="G1112" i="82" s="1"/>
  <c r="G35" i="36" s="1"/>
  <c r="J35" i="36" s="1"/>
  <c r="I1112" i="82"/>
  <c r="Q35" i="36" s="1"/>
  <c r="F1099" i="82"/>
  <c r="E1099" i="82"/>
  <c r="I1099" i="82"/>
  <c r="Q65" i="30" s="1"/>
  <c r="E1097" i="82"/>
  <c r="F1097" i="82"/>
  <c r="G1097" i="82" s="1"/>
  <c r="G63" i="30" s="1"/>
  <c r="J63" i="30" s="1"/>
  <c r="E1095" i="82"/>
  <c r="I1082" i="82"/>
  <c r="Q45" i="30" s="1"/>
  <c r="E1082" i="82"/>
  <c r="F1082" i="82"/>
  <c r="G1082" i="82" s="1"/>
  <c r="G45" i="30" s="1"/>
  <c r="J45" i="30" s="1"/>
  <c r="I1066" i="82"/>
  <c r="Q29" i="30" s="1"/>
  <c r="F1066" i="82"/>
  <c r="E1064" i="82"/>
  <c r="G1064" i="82" s="1"/>
  <c r="G70" i="44" s="1"/>
  <c r="J70" i="44" s="1"/>
  <c r="I1064" i="82"/>
  <c r="Q70" i="44" s="1"/>
  <c r="F1055" i="82"/>
  <c r="I1055" i="82"/>
  <c r="Q61" i="44" s="1"/>
  <c r="E1052" i="82"/>
  <c r="G1052" i="82" s="1"/>
  <c r="G58" i="44" s="1"/>
  <c r="J58" i="44" s="1"/>
  <c r="I1052" i="82"/>
  <c r="Q58" i="44" s="1"/>
  <c r="F1041" i="82"/>
  <c r="I1041" i="82"/>
  <c r="Q44" i="44" s="1"/>
  <c r="F978" i="82"/>
  <c r="E978" i="82"/>
  <c r="I978" i="82"/>
  <c r="Q64" i="51" s="1"/>
  <c r="E932" i="82"/>
  <c r="F932" i="82"/>
  <c r="F916" i="82"/>
  <c r="E916" i="82"/>
  <c r="I890" i="82"/>
  <c r="Q56" i="32" s="1"/>
  <c r="E890" i="82"/>
  <c r="F890" i="82"/>
  <c r="E860" i="82"/>
  <c r="F860" i="82"/>
  <c r="I860" i="82"/>
  <c r="Q66" i="40" s="1"/>
  <c r="I801" i="82"/>
  <c r="Q44" i="48" s="1"/>
  <c r="E801" i="82"/>
  <c r="F801" i="82"/>
  <c r="G801" i="82" s="1"/>
  <c r="G44" i="48" s="1"/>
  <c r="J44" i="48" s="1"/>
  <c r="F778" i="82"/>
  <c r="G778" i="82" s="1"/>
  <c r="G64" i="49" s="1"/>
  <c r="J64" i="49" s="1"/>
  <c r="E778" i="82"/>
  <c r="I778" i="82"/>
  <c r="Q64" i="49" s="1"/>
  <c r="G1531" i="82"/>
  <c r="G10" i="40" s="1"/>
  <c r="J10" i="40" s="1"/>
  <c r="I1360" i="82"/>
  <c r="Q19" i="46" s="1"/>
  <c r="E1360" i="82"/>
  <c r="E1205" i="82"/>
  <c r="I1205" i="82"/>
  <c r="Q4" i="35" s="1"/>
  <c r="E1198" i="82"/>
  <c r="I1198" i="82"/>
  <c r="Q17" i="29" s="1"/>
  <c r="E1193" i="82"/>
  <c r="F1193" i="82"/>
  <c r="F1187" i="82"/>
  <c r="G1187" i="82" s="1"/>
  <c r="G6" i="29" s="1"/>
  <c r="J6" i="29" s="1"/>
  <c r="E1187" i="82"/>
  <c r="I1187" i="82"/>
  <c r="Q6" i="29" s="1"/>
  <c r="E1172" i="82"/>
  <c r="I1172" i="82"/>
  <c r="Q11" i="43" s="1"/>
  <c r="E1167" i="82"/>
  <c r="E1165" i="82"/>
  <c r="F1165" i="82"/>
  <c r="E1156" i="82"/>
  <c r="I1156" i="82"/>
  <c r="Q15" i="14" s="1"/>
  <c r="E1154" i="82"/>
  <c r="F1154" i="82"/>
  <c r="I1152" i="82"/>
  <c r="Q11" i="14" s="1"/>
  <c r="E1150" i="82"/>
  <c r="I1144" i="82"/>
  <c r="Q70" i="36" s="1"/>
  <c r="F1141" i="82"/>
  <c r="G1141" i="82" s="1"/>
  <c r="G67" i="36" s="1"/>
  <c r="J67" i="36" s="1"/>
  <c r="I1141" i="82"/>
  <c r="Q67" i="36" s="1"/>
  <c r="E1135" i="82"/>
  <c r="E1123" i="82"/>
  <c r="E1121" i="82"/>
  <c r="G1121" i="82" s="1"/>
  <c r="G44" i="36" s="1"/>
  <c r="J44" i="36" s="1"/>
  <c r="I1111" i="82"/>
  <c r="Q34" i="36" s="1"/>
  <c r="F1101" i="82"/>
  <c r="G1101" i="82" s="1"/>
  <c r="G67" i="30" s="1"/>
  <c r="J67" i="30" s="1"/>
  <c r="I1101" i="82"/>
  <c r="Q67" i="30" s="1"/>
  <c r="I1098" i="82"/>
  <c r="Q64" i="30" s="1"/>
  <c r="E1086" i="82"/>
  <c r="I1086" i="82"/>
  <c r="Q52" i="30" s="1"/>
  <c r="E1084" i="82"/>
  <c r="G1084" i="82" s="1"/>
  <c r="G47" i="30" s="1"/>
  <c r="J47" i="30" s="1"/>
  <c r="I1084" i="82"/>
  <c r="Q47" i="30" s="1"/>
  <c r="E1079" i="82"/>
  <c r="F1079" i="82"/>
  <c r="G1079" i="82" s="1"/>
  <c r="G42" i="30" s="1"/>
  <c r="J42" i="30" s="1"/>
  <c r="E1070" i="82"/>
  <c r="G1070" i="82" s="1"/>
  <c r="G33" i="30" s="1"/>
  <c r="J33" i="30" s="1"/>
  <c r="F1057" i="82"/>
  <c r="E1057" i="82"/>
  <c r="I1057" i="82"/>
  <c r="Q63" i="44" s="1"/>
  <c r="F1043" i="82"/>
  <c r="E1043" i="82"/>
  <c r="I1043" i="82"/>
  <c r="Q46" i="44" s="1"/>
  <c r="F991" i="82"/>
  <c r="I991" i="82"/>
  <c r="Q34" i="50" s="1"/>
  <c r="E991" i="82"/>
  <c r="E975" i="82"/>
  <c r="F975" i="82"/>
  <c r="I975" i="82"/>
  <c r="Q61" i="51" s="1"/>
  <c r="F960" i="82"/>
  <c r="E960" i="82"/>
  <c r="I952" i="82"/>
  <c r="Q35" i="51" s="1"/>
  <c r="E952" i="82"/>
  <c r="F952" i="82"/>
  <c r="F947" i="82"/>
  <c r="G947" i="82" s="1"/>
  <c r="G30" i="51" s="1"/>
  <c r="J30" i="51" s="1"/>
  <c r="E947" i="82"/>
  <c r="I920" i="82"/>
  <c r="Q43" i="33" s="1"/>
  <c r="E920" i="82"/>
  <c r="F920" i="82"/>
  <c r="G920" i="82" s="1"/>
  <c r="G43" i="33" s="1"/>
  <c r="J43" i="33" s="1"/>
  <c r="F880" i="82"/>
  <c r="I880" i="82"/>
  <c r="Q43" i="32" s="1"/>
  <c r="F872" i="82"/>
  <c r="I872" i="82"/>
  <c r="Q35" i="32" s="1"/>
  <c r="E872" i="82"/>
  <c r="F846" i="82"/>
  <c r="I846" i="82"/>
  <c r="Q52" i="40" s="1"/>
  <c r="E846" i="82"/>
  <c r="F832" i="82"/>
  <c r="E832" i="82"/>
  <c r="E824" i="82"/>
  <c r="F824" i="82"/>
  <c r="F769" i="82"/>
  <c r="E769" i="82"/>
  <c r="I743" i="82"/>
  <c r="Q69" i="38" s="1"/>
  <c r="E743" i="82"/>
  <c r="F743" i="82"/>
  <c r="E725" i="82"/>
  <c r="I725" i="82"/>
  <c r="Q51" i="38" s="1"/>
  <c r="F725" i="82"/>
  <c r="F722" i="82"/>
  <c r="G722" i="82" s="1"/>
  <c r="G45" i="38" s="1"/>
  <c r="J45" i="38" s="1"/>
  <c r="E722" i="82"/>
  <c r="I722" i="82"/>
  <c r="Q45" i="38" s="1"/>
  <c r="I701" i="82"/>
  <c r="Q67" i="42" s="1"/>
  <c r="E701" i="82"/>
  <c r="F701" i="82"/>
  <c r="I657" i="82"/>
  <c r="Q63" i="41" s="1"/>
  <c r="E657" i="82"/>
  <c r="F657" i="82"/>
  <c r="G1189" i="82"/>
  <c r="G1169" i="82"/>
  <c r="G8" i="43" s="1"/>
  <c r="J8" i="43" s="1"/>
  <c r="G1093" i="82"/>
  <c r="G59" i="30" s="1"/>
  <c r="J59" i="30" s="1"/>
  <c r="E1065" i="82"/>
  <c r="F1065" i="82"/>
  <c r="F1051" i="82"/>
  <c r="I1051" i="82"/>
  <c r="Q57" i="44" s="1"/>
  <c r="E1046" i="82"/>
  <c r="F1046" i="82"/>
  <c r="G1034" i="82"/>
  <c r="G37" i="44" s="1"/>
  <c r="J37" i="44" s="1"/>
  <c r="E1032" i="82"/>
  <c r="F1032" i="82"/>
  <c r="E1004" i="82"/>
  <c r="G1004" i="82" s="1"/>
  <c r="G47" i="50" s="1"/>
  <c r="J47" i="50" s="1"/>
  <c r="I1004" i="82"/>
  <c r="Q47" i="50" s="1"/>
  <c r="E976" i="82"/>
  <c r="F976" i="82"/>
  <c r="F959" i="82"/>
  <c r="E959" i="82"/>
  <c r="E946" i="82"/>
  <c r="F946" i="82"/>
  <c r="G946" i="82" s="1"/>
  <c r="G29" i="51" s="1"/>
  <c r="J29" i="51" s="1"/>
  <c r="I934" i="82"/>
  <c r="Q60" i="33" s="1"/>
  <c r="E934" i="82"/>
  <c r="G934" i="82" s="1"/>
  <c r="G60" i="33" s="1"/>
  <c r="J60" i="33" s="1"/>
  <c r="F923" i="82"/>
  <c r="G923" i="82" s="1"/>
  <c r="G46" i="33" s="1"/>
  <c r="J46" i="33" s="1"/>
  <c r="I923" i="82"/>
  <c r="Q46" i="33" s="1"/>
  <c r="F915" i="82"/>
  <c r="E915" i="82"/>
  <c r="E876" i="82"/>
  <c r="F876" i="82"/>
  <c r="G876" i="82" s="1"/>
  <c r="G39" i="32" s="1"/>
  <c r="J39" i="32" s="1"/>
  <c r="E866" i="82"/>
  <c r="F866" i="82"/>
  <c r="G866" i="82" s="1"/>
  <c r="I850" i="82"/>
  <c r="Q56" i="40" s="1"/>
  <c r="F850" i="82"/>
  <c r="F831" i="82"/>
  <c r="E831" i="82"/>
  <c r="F813" i="82"/>
  <c r="E813" i="82"/>
  <c r="G809" i="82"/>
  <c r="G55" i="48" s="1"/>
  <c r="J55" i="48" s="1"/>
  <c r="F799" i="82"/>
  <c r="G799" i="82" s="1"/>
  <c r="G42" i="48" s="1"/>
  <c r="J42" i="48" s="1"/>
  <c r="I799" i="82"/>
  <c r="Q42" i="48" s="1"/>
  <c r="I788" i="82"/>
  <c r="Q31" i="48" s="1"/>
  <c r="F787" i="82"/>
  <c r="E787" i="82"/>
  <c r="E785" i="82"/>
  <c r="F783" i="82"/>
  <c r="G783" i="82" s="1"/>
  <c r="G69" i="49" s="1"/>
  <c r="J69" i="49" s="1"/>
  <c r="E775" i="82"/>
  <c r="G775" i="82" s="1"/>
  <c r="G61" i="49" s="1"/>
  <c r="J61" i="49" s="1"/>
  <c r="G774" i="82"/>
  <c r="G60" i="49" s="1"/>
  <c r="J60" i="49" s="1"/>
  <c r="I771" i="82"/>
  <c r="E770" i="82"/>
  <c r="G761" i="82"/>
  <c r="G44" i="49" s="1"/>
  <c r="J44" i="49" s="1"/>
  <c r="E750" i="82"/>
  <c r="I750" i="82"/>
  <c r="Q33" i="49" s="1"/>
  <c r="F750" i="82"/>
  <c r="F737" i="82"/>
  <c r="E737" i="82"/>
  <c r="I737" i="82"/>
  <c r="Q63" i="38" s="1"/>
  <c r="E711" i="82"/>
  <c r="I711" i="82"/>
  <c r="Q34" i="38" s="1"/>
  <c r="G1317" i="82"/>
  <c r="G16" i="54" s="1"/>
  <c r="J16" i="54" s="1"/>
  <c r="G1260" i="82"/>
  <c r="G19" i="39" s="1"/>
  <c r="J19" i="39" s="1"/>
  <c r="I1209" i="82"/>
  <c r="J1209" i="82" s="1"/>
  <c r="K1209" i="82" s="1"/>
  <c r="N8" i="35" s="1"/>
  <c r="G1181" i="82"/>
  <c r="G20" i="43" s="1"/>
  <c r="J20" i="43" s="1"/>
  <c r="F1069" i="82"/>
  <c r="E1069" i="82"/>
  <c r="I1050" i="82"/>
  <c r="Q56" i="44" s="1"/>
  <c r="G1026" i="82"/>
  <c r="G29" i="44" s="1"/>
  <c r="J29" i="44" s="1"/>
  <c r="I1008" i="82"/>
  <c r="Q54" i="50" s="1"/>
  <c r="F1008" i="82"/>
  <c r="E1002" i="82"/>
  <c r="G1002" i="82" s="1"/>
  <c r="G45" i="50" s="1"/>
  <c r="J45" i="50" s="1"/>
  <c r="I1000" i="82"/>
  <c r="Q43" i="50" s="1"/>
  <c r="G999" i="82"/>
  <c r="G42" i="50" s="1"/>
  <c r="J42" i="50" s="1"/>
  <c r="E993" i="82"/>
  <c r="G993" i="82" s="1"/>
  <c r="G36" i="50" s="1"/>
  <c r="J36" i="50" s="1"/>
  <c r="E990" i="82"/>
  <c r="F990" i="82"/>
  <c r="E985" i="82"/>
  <c r="G983" i="82"/>
  <c r="G69" i="51" s="1"/>
  <c r="J69" i="51" s="1"/>
  <c r="E977" i="82"/>
  <c r="G977" i="82" s="1"/>
  <c r="G63" i="51" s="1"/>
  <c r="J63" i="51" s="1"/>
  <c r="F958" i="82"/>
  <c r="G958" i="82" s="1"/>
  <c r="G41" i="51" s="1"/>
  <c r="J41" i="51" s="1"/>
  <c r="F951" i="82"/>
  <c r="G951" i="82" s="1"/>
  <c r="G34" i="51" s="1"/>
  <c r="J34" i="51" s="1"/>
  <c r="I951" i="82"/>
  <c r="Q34" i="51" s="1"/>
  <c r="I948" i="82"/>
  <c r="Q31" i="51" s="1"/>
  <c r="E948" i="82"/>
  <c r="G937" i="82"/>
  <c r="G63" i="33" s="1"/>
  <c r="J63" i="33" s="1"/>
  <c r="E935" i="82"/>
  <c r="G935" i="82" s="1"/>
  <c r="G61" i="33" s="1"/>
  <c r="J61" i="33" s="1"/>
  <c r="E933" i="82"/>
  <c r="G933" i="82" s="1"/>
  <c r="G59" i="33" s="1"/>
  <c r="J59" i="33" s="1"/>
  <c r="F931" i="82"/>
  <c r="G931" i="82" s="1"/>
  <c r="F929" i="82"/>
  <c r="E929" i="82"/>
  <c r="E927" i="82"/>
  <c r="F925" i="82"/>
  <c r="G925" i="82" s="1"/>
  <c r="G51" i="33" s="1"/>
  <c r="J51" i="33" s="1"/>
  <c r="F914" i="82"/>
  <c r="G914" i="82" s="1"/>
  <c r="G37" i="33" s="1"/>
  <c r="J37" i="33" s="1"/>
  <c r="E906" i="82"/>
  <c r="I906" i="82"/>
  <c r="Q29" i="33" s="1"/>
  <c r="E899" i="82"/>
  <c r="G899" i="82" s="1"/>
  <c r="G65" i="32" s="1"/>
  <c r="J65" i="32" s="1"/>
  <c r="I894" i="82"/>
  <c r="Q60" i="32" s="1"/>
  <c r="F889" i="82"/>
  <c r="G889" i="82" s="1"/>
  <c r="G55" i="32" s="1"/>
  <c r="J55" i="32" s="1"/>
  <c r="I889" i="82"/>
  <c r="Q55" i="32" s="1"/>
  <c r="F887" i="82"/>
  <c r="G887" i="82" s="1"/>
  <c r="F871" i="82"/>
  <c r="E871" i="82"/>
  <c r="F862" i="82"/>
  <c r="E862" i="82"/>
  <c r="E859" i="82"/>
  <c r="G859" i="82" s="1"/>
  <c r="G65" i="40" s="1"/>
  <c r="J65" i="40" s="1"/>
  <c r="E841" i="82"/>
  <c r="G841" i="82" s="1"/>
  <c r="G44" i="40" s="1"/>
  <c r="J44" i="40" s="1"/>
  <c r="E808" i="82"/>
  <c r="F808" i="82"/>
  <c r="F777" i="82"/>
  <c r="E777" i="82"/>
  <c r="E699" i="82"/>
  <c r="F699" i="82"/>
  <c r="I699" i="82"/>
  <c r="Q65" i="42" s="1"/>
  <c r="I694" i="82"/>
  <c r="Q60" i="42" s="1"/>
  <c r="E694" i="82"/>
  <c r="F694" i="82"/>
  <c r="F679" i="82"/>
  <c r="G679" i="82" s="1"/>
  <c r="G42" i="42" s="1"/>
  <c r="J42" i="42" s="1"/>
  <c r="E679" i="82"/>
  <c r="I679" i="82"/>
  <c r="Q42" i="42" s="1"/>
  <c r="E655" i="82"/>
  <c r="F655" i="82"/>
  <c r="G655" i="82" s="1"/>
  <c r="G61" i="41" s="1"/>
  <c r="J61" i="41" s="1"/>
  <c r="I655" i="82"/>
  <c r="F1048" i="82"/>
  <c r="G1048" i="82" s="1"/>
  <c r="G54" i="44" s="1"/>
  <c r="J54" i="44" s="1"/>
  <c r="F1047" i="82"/>
  <c r="G1047" i="82" s="1"/>
  <c r="G53" i="44" s="1"/>
  <c r="J53" i="44" s="1"/>
  <c r="I1047" i="82"/>
  <c r="I1034" i="82"/>
  <c r="Q37" i="44" s="1"/>
  <c r="F1033" i="82"/>
  <c r="G1033" i="82" s="1"/>
  <c r="G36" i="44" s="1"/>
  <c r="J36" i="44" s="1"/>
  <c r="I1033" i="82"/>
  <c r="Q36" i="44" s="1"/>
  <c r="F1009" i="82"/>
  <c r="G1009" i="82" s="1"/>
  <c r="G55" i="50" s="1"/>
  <c r="J55" i="50" s="1"/>
  <c r="I998" i="82"/>
  <c r="Q41" i="50" s="1"/>
  <c r="F996" i="82"/>
  <c r="I996" i="82"/>
  <c r="Q39" i="50" s="1"/>
  <c r="I989" i="82"/>
  <c r="Q32" i="50" s="1"/>
  <c r="I979" i="82"/>
  <c r="Q65" i="51" s="1"/>
  <c r="F973" i="82"/>
  <c r="G973" i="82" s="1"/>
  <c r="G59" i="51" s="1"/>
  <c r="J59" i="51" s="1"/>
  <c r="E973" i="82"/>
  <c r="I966" i="82"/>
  <c r="Q52" i="51" s="1"/>
  <c r="F963" i="82"/>
  <c r="E963" i="82"/>
  <c r="F953" i="82"/>
  <c r="G953" i="82" s="1"/>
  <c r="G36" i="51" s="1"/>
  <c r="J36" i="51" s="1"/>
  <c r="I950" i="82"/>
  <c r="E922" i="82"/>
  <c r="G922" i="82" s="1"/>
  <c r="G45" i="33" s="1"/>
  <c r="J45" i="33" s="1"/>
  <c r="I922" i="82"/>
  <c r="Q45" i="33" s="1"/>
  <c r="E918" i="82"/>
  <c r="F918" i="82"/>
  <c r="F908" i="82"/>
  <c r="I908" i="82"/>
  <c r="Q31" i="33" s="1"/>
  <c r="E904" i="82"/>
  <c r="G904" i="82" s="1"/>
  <c r="I904" i="82"/>
  <c r="Q70" i="32" s="1"/>
  <c r="I895" i="82"/>
  <c r="F891" i="82"/>
  <c r="G891" i="82" s="1"/>
  <c r="G57" i="32" s="1"/>
  <c r="J57" i="32" s="1"/>
  <c r="I878" i="82"/>
  <c r="Q41" i="32" s="1"/>
  <c r="F863" i="82"/>
  <c r="G863" i="82" s="1"/>
  <c r="G69" i="40" s="1"/>
  <c r="J69" i="40" s="1"/>
  <c r="I855" i="82"/>
  <c r="Q61" i="40" s="1"/>
  <c r="F854" i="82"/>
  <c r="E854" i="82"/>
  <c r="I852" i="82"/>
  <c r="Q58" i="40" s="1"/>
  <c r="F835" i="82"/>
  <c r="E835" i="82"/>
  <c r="E826" i="82"/>
  <c r="F826" i="82"/>
  <c r="I819" i="82"/>
  <c r="F815" i="82"/>
  <c r="G815" i="82" s="1"/>
  <c r="G61" i="48" s="1"/>
  <c r="J61" i="48" s="1"/>
  <c r="I814" i="82"/>
  <c r="F814" i="82"/>
  <c r="G814" i="82" s="1"/>
  <c r="G60" i="48" s="1"/>
  <c r="J60" i="48" s="1"/>
  <c r="I810" i="82"/>
  <c r="Q56" i="48" s="1"/>
  <c r="E810" i="82"/>
  <c r="I807" i="82"/>
  <c r="I802" i="82"/>
  <c r="Q45" i="48" s="1"/>
  <c r="F773" i="82"/>
  <c r="E773" i="82"/>
  <c r="I769" i="82"/>
  <c r="Q55" i="49" s="1"/>
  <c r="I767" i="82"/>
  <c r="Q53" i="49" s="1"/>
  <c r="E767" i="82"/>
  <c r="G767" i="82" s="1"/>
  <c r="G53" i="49" s="1"/>
  <c r="J53" i="49" s="1"/>
  <c r="E760" i="82"/>
  <c r="G760" i="82" s="1"/>
  <c r="G43" i="49" s="1"/>
  <c r="J43" i="49" s="1"/>
  <c r="I760" i="82"/>
  <c r="E707" i="82"/>
  <c r="F707" i="82"/>
  <c r="I707" i="82"/>
  <c r="Q30" i="38" s="1"/>
  <c r="F690" i="82"/>
  <c r="E690" i="82"/>
  <c r="I690" i="82"/>
  <c r="Q56" i="42" s="1"/>
  <c r="F652" i="82"/>
  <c r="E652" i="82"/>
  <c r="F603" i="82"/>
  <c r="E603" i="82"/>
  <c r="F587" i="82"/>
  <c r="E587" i="82"/>
  <c r="F538" i="82"/>
  <c r="G538" i="82" s="1"/>
  <c r="G64" i="52" s="1"/>
  <c r="J64" i="52" s="1"/>
  <c r="E538" i="82"/>
  <c r="I757" i="82"/>
  <c r="Q40" i="49" s="1"/>
  <c r="F756" i="82"/>
  <c r="G756" i="82" s="1"/>
  <c r="G39" i="49" s="1"/>
  <c r="J39" i="49" s="1"/>
  <c r="F753" i="82"/>
  <c r="G753" i="82" s="1"/>
  <c r="G36" i="49" s="1"/>
  <c r="J36" i="49" s="1"/>
  <c r="E752" i="82"/>
  <c r="G752" i="82" s="1"/>
  <c r="G35" i="49" s="1"/>
  <c r="J35" i="49" s="1"/>
  <c r="F751" i="82"/>
  <c r="G751" i="82" s="1"/>
  <c r="G34" i="49" s="1"/>
  <c r="J34" i="49" s="1"/>
  <c r="I751" i="82"/>
  <c r="Q34" i="49" s="1"/>
  <c r="F749" i="82"/>
  <c r="I748" i="82"/>
  <c r="Q31" i="49" s="1"/>
  <c r="F748" i="82"/>
  <c r="G748" i="82" s="1"/>
  <c r="G31" i="49" s="1"/>
  <c r="J31" i="49" s="1"/>
  <c r="E739" i="82"/>
  <c r="G739" i="82" s="1"/>
  <c r="G65" i="38" s="1"/>
  <c r="J65" i="38" s="1"/>
  <c r="G738" i="82"/>
  <c r="G64" i="38" s="1"/>
  <c r="J64" i="38" s="1"/>
  <c r="E733" i="82"/>
  <c r="E730" i="82"/>
  <c r="F728" i="82"/>
  <c r="G728" i="82" s="1"/>
  <c r="G54" i="38" s="1"/>
  <c r="J54" i="38" s="1"/>
  <c r="I724" i="82"/>
  <c r="Q47" i="38" s="1"/>
  <c r="E723" i="82"/>
  <c r="E715" i="82"/>
  <c r="I698" i="82"/>
  <c r="Q64" i="42" s="1"/>
  <c r="E691" i="82"/>
  <c r="G691" i="82" s="1"/>
  <c r="G57" i="42" s="1"/>
  <c r="J57" i="42" s="1"/>
  <c r="I691" i="82"/>
  <c r="G680" i="82"/>
  <c r="G43" i="42" s="1"/>
  <c r="J43" i="42" s="1"/>
  <c r="I654" i="82"/>
  <c r="Q60" i="41" s="1"/>
  <c r="E650" i="82"/>
  <c r="G650" i="82" s="1"/>
  <c r="G56" i="41" s="1"/>
  <c r="J56" i="41" s="1"/>
  <c r="E648" i="82"/>
  <c r="I645" i="82"/>
  <c r="Q51" i="41" s="1"/>
  <c r="E644" i="82"/>
  <c r="G644" i="82" s="1"/>
  <c r="G47" i="41" s="1"/>
  <c r="J47" i="41" s="1"/>
  <c r="I637" i="82"/>
  <c r="E636" i="82"/>
  <c r="G632" i="82"/>
  <c r="G35" i="41" s="1"/>
  <c r="J35" i="41" s="1"/>
  <c r="E631" i="82"/>
  <c r="G631" i="82" s="1"/>
  <c r="G34" i="41" s="1"/>
  <c r="J34" i="41" s="1"/>
  <c r="I625" i="82"/>
  <c r="Q28" i="41" s="1"/>
  <c r="E619" i="82"/>
  <c r="G619" i="82" s="1"/>
  <c r="G65" i="34" s="1"/>
  <c r="J65" i="34" s="1"/>
  <c r="I619" i="82"/>
  <c r="Q65" i="34" s="1"/>
  <c r="E583" i="82"/>
  <c r="F583" i="82"/>
  <c r="G583" i="82" s="1"/>
  <c r="G69" i="53" s="1"/>
  <c r="J69" i="53" s="1"/>
  <c r="F757" i="82"/>
  <c r="G757" i="82" s="1"/>
  <c r="G40" i="49" s="1"/>
  <c r="J40" i="49" s="1"/>
  <c r="E749" i="82"/>
  <c r="E736" i="82"/>
  <c r="F736" i="82"/>
  <c r="E724" i="82"/>
  <c r="G724" i="82" s="1"/>
  <c r="G47" i="38" s="1"/>
  <c r="J47" i="38" s="1"/>
  <c r="F700" i="82"/>
  <c r="G700" i="82" s="1"/>
  <c r="G66" i="42" s="1"/>
  <c r="J66" i="42" s="1"/>
  <c r="I700" i="82"/>
  <c r="F698" i="82"/>
  <c r="G698" i="82" s="1"/>
  <c r="G64" i="42" s="1"/>
  <c r="J64" i="42" s="1"/>
  <c r="F693" i="82"/>
  <c r="G693" i="82" s="1"/>
  <c r="G59" i="42" s="1"/>
  <c r="J59" i="42" s="1"/>
  <c r="I693" i="82"/>
  <c r="Q59" i="42" s="1"/>
  <c r="E689" i="82"/>
  <c r="F689" i="82"/>
  <c r="I683" i="82"/>
  <c r="Q46" i="42" s="1"/>
  <c r="F678" i="82"/>
  <c r="E678" i="82"/>
  <c r="I671" i="82"/>
  <c r="Q34" i="42" s="1"/>
  <c r="E669" i="82"/>
  <c r="G669" i="82" s="1"/>
  <c r="G32" i="42" s="1"/>
  <c r="J32" i="42" s="1"/>
  <c r="I669" i="82"/>
  <c r="Q32" i="42" s="1"/>
  <c r="F656" i="82"/>
  <c r="G656" i="82" s="1"/>
  <c r="G62" i="41" s="1"/>
  <c r="J62" i="41" s="1"/>
  <c r="I656" i="82"/>
  <c r="Q62" i="41" s="1"/>
  <c r="F654" i="82"/>
  <c r="E651" i="82"/>
  <c r="F651" i="82"/>
  <c r="E645" i="82"/>
  <c r="E641" i="82"/>
  <c r="F641" i="82"/>
  <c r="F637" i="82"/>
  <c r="G637" i="82" s="1"/>
  <c r="G40" i="41" s="1"/>
  <c r="J40" i="41" s="1"/>
  <c r="E625" i="82"/>
  <c r="E623" i="82"/>
  <c r="G623" i="82" s="1"/>
  <c r="G69" i="34" s="1"/>
  <c r="J69" i="34" s="1"/>
  <c r="I623" i="82"/>
  <c r="Q69" i="34" s="1"/>
  <c r="F621" i="82"/>
  <c r="G621" i="82" s="1"/>
  <c r="G67" i="34" s="1"/>
  <c r="J67" i="34" s="1"/>
  <c r="I621" i="82"/>
  <c r="Q67" i="34" s="1"/>
  <c r="I615" i="82"/>
  <c r="Q61" i="34" s="1"/>
  <c r="F585" i="82"/>
  <c r="E585" i="82"/>
  <c r="I585" i="82"/>
  <c r="Q28" i="34" s="1"/>
  <c r="F523" i="82"/>
  <c r="E523" i="82"/>
  <c r="F499" i="82"/>
  <c r="G499" i="82" s="1"/>
  <c r="G65" i="46" s="1"/>
  <c r="J65" i="46" s="1"/>
  <c r="I499" i="82"/>
  <c r="Q65" i="46" s="1"/>
  <c r="I745" i="82"/>
  <c r="E745" i="82"/>
  <c r="G745" i="82" s="1"/>
  <c r="G28" i="49" s="1"/>
  <c r="J28" i="49" s="1"/>
  <c r="F714" i="82"/>
  <c r="G714" i="82" s="1"/>
  <c r="G37" i="38" s="1"/>
  <c r="J37" i="38" s="1"/>
  <c r="E714" i="82"/>
  <c r="G658" i="82"/>
  <c r="G64" i="41" s="1"/>
  <c r="J64" i="41" s="1"/>
  <c r="F643" i="82"/>
  <c r="E643" i="82"/>
  <c r="F618" i="82"/>
  <c r="G618" i="82" s="1"/>
  <c r="G64" i="34" s="1"/>
  <c r="J64" i="34" s="1"/>
  <c r="I618" i="82"/>
  <c r="Q64" i="34" s="1"/>
  <c r="F615" i="82"/>
  <c r="G615" i="82" s="1"/>
  <c r="G61" i="34" s="1"/>
  <c r="J61" i="34" s="1"/>
  <c r="E604" i="82"/>
  <c r="F604" i="82"/>
  <c r="F595" i="82"/>
  <c r="E595" i="82"/>
  <c r="F533" i="82"/>
  <c r="E533" i="82"/>
  <c r="F386" i="82"/>
  <c r="I386" i="82"/>
  <c r="Q29" i="54" s="1"/>
  <c r="F363" i="82"/>
  <c r="I363" i="82"/>
  <c r="Q46" i="47" s="1"/>
  <c r="F326" i="82"/>
  <c r="I326" i="82"/>
  <c r="Q52" i="55" s="1"/>
  <c r="F306" i="82"/>
  <c r="E306" i="82"/>
  <c r="I306" i="82"/>
  <c r="Q29" i="55" s="1"/>
  <c r="E244" i="82"/>
  <c r="F244" i="82"/>
  <c r="I244" i="82"/>
  <c r="Q47" i="45" s="1"/>
  <c r="F610" i="82"/>
  <c r="G610" i="82" s="1"/>
  <c r="E593" i="82"/>
  <c r="F593" i="82"/>
  <c r="E527" i="82"/>
  <c r="G527" i="82" s="1"/>
  <c r="G53" i="52" s="1"/>
  <c r="J53" i="52" s="1"/>
  <c r="I527" i="82"/>
  <c r="Q53" i="52" s="1"/>
  <c r="E512" i="82"/>
  <c r="F512" i="82"/>
  <c r="G512" i="82" s="1"/>
  <c r="G35" i="52" s="1"/>
  <c r="J35" i="52" s="1"/>
  <c r="E473" i="82"/>
  <c r="F473" i="82"/>
  <c r="I473" i="82"/>
  <c r="Q36" i="46" s="1"/>
  <c r="E439" i="82"/>
  <c r="F439" i="82"/>
  <c r="E402" i="82"/>
  <c r="F402" i="82"/>
  <c r="F224" i="82"/>
  <c r="I224" i="82"/>
  <c r="Q70" i="35" s="1"/>
  <c r="F468" i="82"/>
  <c r="E468" i="82"/>
  <c r="G416" i="82"/>
  <c r="G62" i="54" s="1"/>
  <c r="J62" i="54" s="1"/>
  <c r="F53" i="82"/>
  <c r="G53" i="82" s="1"/>
  <c r="I53" i="82"/>
  <c r="G732" i="82"/>
  <c r="G58" i="38" s="1"/>
  <c r="J58" i="38" s="1"/>
  <c r="G614" i="82"/>
  <c r="F613" i="82"/>
  <c r="I613" i="82"/>
  <c r="Q59" i="34" s="1"/>
  <c r="I569" i="82"/>
  <c r="Q55" i="53" s="1"/>
  <c r="E521" i="82"/>
  <c r="I521" i="82"/>
  <c r="Q44" i="52" s="1"/>
  <c r="E506" i="82"/>
  <c r="F506" i="82"/>
  <c r="G506" i="82" s="1"/>
  <c r="G29" i="52" s="1"/>
  <c r="J29" i="52" s="1"/>
  <c r="F476" i="82"/>
  <c r="I476" i="82"/>
  <c r="Q39" i="46" s="1"/>
  <c r="E463" i="82"/>
  <c r="F463" i="82"/>
  <c r="G607" i="82"/>
  <c r="G53" i="34" s="1"/>
  <c r="J53" i="34" s="1"/>
  <c r="E500" i="82"/>
  <c r="E492" i="82"/>
  <c r="E491" i="82"/>
  <c r="F467" i="82"/>
  <c r="G467" i="82" s="1"/>
  <c r="G30" i="46" s="1"/>
  <c r="J30" i="46" s="1"/>
  <c r="E440" i="82"/>
  <c r="G440" i="82" s="1"/>
  <c r="G43" i="37" s="1"/>
  <c r="J43" i="37" s="1"/>
  <c r="I432" i="82"/>
  <c r="Q35" i="37" s="1"/>
  <c r="G378" i="82"/>
  <c r="G64" i="47" s="1"/>
  <c r="J64" i="47" s="1"/>
  <c r="I349" i="82"/>
  <c r="Q32" i="47" s="1"/>
  <c r="I343" i="82"/>
  <c r="Q69" i="55" s="1"/>
  <c r="E263" i="82"/>
  <c r="G263" i="82" s="1"/>
  <c r="G69" i="45" s="1"/>
  <c r="J69" i="45" s="1"/>
  <c r="F208" i="82"/>
  <c r="F167" i="82"/>
  <c r="F64" i="82"/>
  <c r="I64" i="82"/>
  <c r="F60" i="82"/>
  <c r="I60" i="82"/>
  <c r="F16" i="82"/>
  <c r="G16" i="82" s="1"/>
  <c r="I16" i="82"/>
  <c r="F148" i="82"/>
  <c r="G148" i="82" s="1"/>
  <c r="G31" i="29" s="1"/>
  <c r="J31" i="29" s="1"/>
  <c r="I148" i="82"/>
  <c r="Q31" i="29" s="1"/>
  <c r="F138" i="82"/>
  <c r="I138" i="82"/>
  <c r="Q64" i="43" s="1"/>
  <c r="F57" i="82"/>
  <c r="I57" i="82"/>
  <c r="F123" i="82"/>
  <c r="G123" i="82" s="1"/>
  <c r="G46" i="43" s="1"/>
  <c r="J46" i="43" s="1"/>
  <c r="I101" i="82"/>
  <c r="Q67" i="14" s="1"/>
  <c r="F65" i="82"/>
  <c r="G65" i="82" s="1"/>
  <c r="G28" i="14" s="1"/>
  <c r="J28" i="14" s="1"/>
  <c r="I52" i="82"/>
  <c r="I50" i="82"/>
  <c r="F32" i="82"/>
  <c r="I28" i="82"/>
  <c r="F5" i="82"/>
  <c r="I524" i="82"/>
  <c r="Q47" i="52" s="1"/>
  <c r="I482" i="82"/>
  <c r="Q45" i="46" s="1"/>
  <c r="I467" i="82"/>
  <c r="Q30" i="46" s="1"/>
  <c r="I401" i="82"/>
  <c r="Q44" i="54" s="1"/>
  <c r="I416" i="82"/>
  <c r="Q62" i="54" s="1"/>
  <c r="I398" i="82"/>
  <c r="Q41" i="54" s="1"/>
  <c r="I236" i="82"/>
  <c r="Q39" i="45" s="1"/>
  <c r="I163" i="82"/>
  <c r="Q46" i="29" s="1"/>
  <c r="I156" i="82"/>
  <c r="Q39" i="29" s="1"/>
  <c r="I40" i="82"/>
  <c r="E131" i="82"/>
  <c r="G131" i="82" s="1"/>
  <c r="G57" i="43" s="1"/>
  <c r="J57" i="43" s="1"/>
  <c r="I91" i="82"/>
  <c r="Q57" i="14" s="1"/>
  <c r="E67" i="82"/>
  <c r="I14" i="82"/>
  <c r="E574" i="82"/>
  <c r="G574" i="82" s="1"/>
  <c r="G60" i="53" s="1"/>
  <c r="J60" i="53" s="1"/>
  <c r="E277" i="82"/>
  <c r="E229" i="82"/>
  <c r="I11" i="82"/>
  <c r="I19" i="82"/>
  <c r="I31" i="82"/>
  <c r="I32" i="82"/>
  <c r="I65" i="82"/>
  <c r="Q28" i="14" s="1"/>
  <c r="I67" i="82"/>
  <c r="Q30" i="14" s="1"/>
  <c r="I68" i="82"/>
  <c r="Q31" i="14" s="1"/>
  <c r="I69" i="82"/>
  <c r="Q32" i="14" s="1"/>
  <c r="I79" i="82"/>
  <c r="Q42" i="14" s="1"/>
  <c r="I111" i="82"/>
  <c r="Q34" i="43" s="1"/>
  <c r="I116" i="82"/>
  <c r="Q39" i="43" s="1"/>
  <c r="I118" i="82"/>
  <c r="Q41" i="43" s="1"/>
  <c r="I132" i="82"/>
  <c r="Q58" i="43" s="1"/>
  <c r="I141" i="82"/>
  <c r="Q67" i="43" s="1"/>
  <c r="I143" i="82"/>
  <c r="Q69" i="43" s="1"/>
  <c r="I160" i="82"/>
  <c r="Q43" i="29" s="1"/>
  <c r="I172" i="82"/>
  <c r="Q58" i="29" s="1"/>
  <c r="I184" i="82"/>
  <c r="Q70" i="29" s="1"/>
  <c r="I186" i="82"/>
  <c r="Q29" i="35" s="1"/>
  <c r="I199" i="82"/>
  <c r="Q42" i="35" s="1"/>
  <c r="I201" i="82"/>
  <c r="Q44" i="35" s="1"/>
  <c r="I205" i="82"/>
  <c r="Q51" i="35" s="1"/>
  <c r="I215" i="82"/>
  <c r="Q61" i="35" s="1"/>
  <c r="I220" i="82"/>
  <c r="Q66" i="35" s="1"/>
  <c r="I253" i="82"/>
  <c r="Q59" i="45" s="1"/>
  <c r="I261" i="82"/>
  <c r="Q67" i="45" s="1"/>
  <c r="I263" i="82"/>
  <c r="Q69" i="45" s="1"/>
  <c r="I265" i="82"/>
  <c r="Q28" i="39" s="1"/>
  <c r="I278" i="82"/>
  <c r="Q41" i="39" s="1"/>
  <c r="I298" i="82"/>
  <c r="Q64" i="39" s="1"/>
  <c r="I321" i="82"/>
  <c r="Q44" i="55" s="1"/>
  <c r="I329" i="82"/>
  <c r="Q55" i="55" s="1"/>
  <c r="I377" i="82"/>
  <c r="Q63" i="47" s="1"/>
  <c r="I381" i="82"/>
  <c r="Q67" i="47" s="1"/>
  <c r="I408" i="82"/>
  <c r="Q54" i="54" s="1"/>
  <c r="I420" i="82"/>
  <c r="Q66" i="54" s="1"/>
  <c r="I442" i="82"/>
  <c r="Q45" i="37" s="1"/>
  <c r="I451" i="82"/>
  <c r="Q57" i="37" s="1"/>
  <c r="I456" i="82"/>
  <c r="Q62" i="37" s="1"/>
  <c r="I469" i="82"/>
  <c r="Q32" i="46" s="1"/>
  <c r="I475" i="82"/>
  <c r="Q38" i="46" s="1"/>
  <c r="I477" i="82"/>
  <c r="Q40" i="46" s="1"/>
  <c r="I478" i="82"/>
  <c r="Q41" i="46" s="1"/>
  <c r="I484" i="82"/>
  <c r="Q47" i="46" s="1"/>
  <c r="I488" i="82"/>
  <c r="Q54" i="46" s="1"/>
  <c r="I493" i="82"/>
  <c r="Q59" i="46" s="1"/>
  <c r="I496" i="82"/>
  <c r="Q62" i="46" s="1"/>
  <c r="I498" i="82"/>
  <c r="Q64" i="46" s="1"/>
  <c r="I504" i="82"/>
  <c r="Q70" i="46" s="1"/>
  <c r="I511" i="82"/>
  <c r="Q34" i="52" s="1"/>
  <c r="I512" i="82"/>
  <c r="Q35" i="52" s="1"/>
  <c r="I522" i="82"/>
  <c r="Q45" i="52" s="1"/>
  <c r="I530" i="82"/>
  <c r="Q56" i="52" s="1"/>
  <c r="I533" i="82"/>
  <c r="Q59" i="52" s="1"/>
  <c r="I538" i="82"/>
  <c r="Q64" i="52" s="1"/>
  <c r="I549" i="82"/>
  <c r="Q32" i="53" s="1"/>
  <c r="I552" i="82"/>
  <c r="Q35" i="53" s="1"/>
  <c r="I557" i="82"/>
  <c r="Q40" i="53" s="1"/>
  <c r="I559" i="82"/>
  <c r="Q42" i="53" s="1"/>
  <c r="I560" i="82"/>
  <c r="Q43" i="53" s="1"/>
  <c r="I564" i="82"/>
  <c r="Q47" i="53" s="1"/>
  <c r="I571" i="82"/>
  <c r="Q57" i="53" s="1"/>
  <c r="I579" i="82"/>
  <c r="Q65" i="53" s="1"/>
  <c r="I583" i="82"/>
  <c r="Q69" i="53" s="1"/>
  <c r="I586" i="82"/>
  <c r="Q29" i="34" s="1"/>
  <c r="I594" i="82"/>
  <c r="Q37" i="34" s="1"/>
  <c r="I600" i="82"/>
  <c r="I603" i="82"/>
  <c r="Q46" i="34" s="1"/>
  <c r="I8" i="82"/>
  <c r="I10" i="82"/>
  <c r="I17" i="82"/>
  <c r="I76" i="82"/>
  <c r="Q39" i="14" s="1"/>
  <c r="I78" i="82"/>
  <c r="Q41" i="14" s="1"/>
  <c r="I84" i="82"/>
  <c r="Q47" i="14" s="1"/>
  <c r="I86" i="82"/>
  <c r="Q52" i="14" s="1"/>
  <c r="I92" i="82"/>
  <c r="Q58" i="14" s="1"/>
  <c r="I94" i="82"/>
  <c r="Q60" i="14" s="1"/>
  <c r="I108" i="82"/>
  <c r="Q31" i="43" s="1"/>
  <c r="I110" i="82"/>
  <c r="Q33" i="43" s="1"/>
  <c r="I115" i="82"/>
  <c r="Q38" i="43" s="1"/>
  <c r="I131" i="82"/>
  <c r="Q57" i="43" s="1"/>
  <c r="I149" i="82"/>
  <c r="Q32" i="29" s="1"/>
  <c r="I151" i="82"/>
  <c r="Q34" i="29" s="1"/>
  <c r="I157" i="82"/>
  <c r="Q40" i="29" s="1"/>
  <c r="I159" i="82"/>
  <c r="Q42" i="29" s="1"/>
  <c r="I168" i="82"/>
  <c r="Q54" i="29" s="1"/>
  <c r="I178" i="82"/>
  <c r="Q64" i="29" s="1"/>
  <c r="I198" i="82"/>
  <c r="Q41" i="35" s="1"/>
  <c r="I212" i="82"/>
  <c r="Q58" i="35" s="1"/>
  <c r="I214" i="82"/>
  <c r="Q60" i="35" s="1"/>
  <c r="I227" i="82"/>
  <c r="Q30" i="45" s="1"/>
  <c r="I229" i="82"/>
  <c r="Q32" i="45" s="1"/>
  <c r="I230" i="82"/>
  <c r="Q33" i="45" s="1"/>
  <c r="I260" i="82"/>
  <c r="Q66" i="45" s="1"/>
  <c r="I271" i="82"/>
  <c r="Q34" i="39" s="1"/>
  <c r="I276" i="82"/>
  <c r="Q39" i="39" s="1"/>
  <c r="I292" i="82"/>
  <c r="Q58" i="39" s="1"/>
  <c r="I297" i="82"/>
  <c r="Q63" i="39" s="1"/>
  <c r="I307" i="82"/>
  <c r="Q30" i="55" s="1"/>
  <c r="I312" i="82"/>
  <c r="Q35" i="55" s="1"/>
  <c r="I373" i="82"/>
  <c r="Q59" i="47" s="1"/>
  <c r="I388" i="82"/>
  <c r="Q31" i="54" s="1"/>
  <c r="I390" i="82"/>
  <c r="Q33" i="54" s="1"/>
  <c r="I392" i="82"/>
  <c r="Q35" i="54" s="1"/>
  <c r="I394" i="82"/>
  <c r="Q37" i="54" s="1"/>
  <c r="I404" i="82"/>
  <c r="Q47" i="54" s="1"/>
  <c r="I405" i="82"/>
  <c r="Q51" i="54" s="1"/>
  <c r="I419" i="82"/>
  <c r="Q65" i="54" s="1"/>
  <c r="I427" i="82"/>
  <c r="Q30" i="37" s="1"/>
  <c r="I439" i="82"/>
  <c r="Q42" i="37" s="1"/>
  <c r="I450" i="82"/>
  <c r="Q56" i="37" s="1"/>
  <c r="I453" i="82"/>
  <c r="Q59" i="37" s="1"/>
  <c r="I455" i="82"/>
  <c r="Q61" i="37" s="1"/>
  <c r="I468" i="82"/>
  <c r="Q31" i="46" s="1"/>
  <c r="I471" i="82"/>
  <c r="Q34" i="46" s="1"/>
  <c r="I483" i="82"/>
  <c r="Q46" i="46" s="1"/>
  <c r="I495" i="82"/>
  <c r="Q61" i="46" s="1"/>
  <c r="I506" i="82"/>
  <c r="Q29" i="52" s="1"/>
  <c r="I514" i="82"/>
  <c r="Q37" i="52" s="1"/>
  <c r="I532" i="82"/>
  <c r="Q58" i="52" s="1"/>
  <c r="I540" i="82"/>
  <c r="Q66" i="52" s="1"/>
  <c r="I548" i="82"/>
  <c r="Q31" i="53" s="1"/>
  <c r="I551" i="82"/>
  <c r="Q34" i="53" s="1"/>
  <c r="I556" i="82"/>
  <c r="Q39" i="53" s="1"/>
  <c r="I567" i="82"/>
  <c r="Q53" i="53" s="1"/>
  <c r="I570" i="82"/>
  <c r="Q56" i="53" s="1"/>
  <c r="I574" i="82"/>
  <c r="Q60" i="53" s="1"/>
  <c r="I575" i="82"/>
  <c r="I577" i="82"/>
  <c r="Q63" i="53" s="1"/>
  <c r="I578" i="82"/>
  <c r="Q64" i="53" s="1"/>
  <c r="I582" i="82"/>
  <c r="Q68" i="53" s="1"/>
  <c r="I5" i="82"/>
  <c r="I22" i="82"/>
  <c r="I34" i="82"/>
  <c r="I73" i="82"/>
  <c r="Q36" i="14" s="1"/>
  <c r="I81" i="82"/>
  <c r="Q44" i="14" s="1"/>
  <c r="I89" i="82"/>
  <c r="Q55" i="14" s="1"/>
  <c r="I97" i="82"/>
  <c r="Q63" i="14" s="1"/>
  <c r="I119" i="82"/>
  <c r="Q42" i="43" s="1"/>
  <c r="I136" i="82"/>
  <c r="Q62" i="43" s="1"/>
  <c r="I144" i="82"/>
  <c r="Q70" i="43" s="1"/>
  <c r="I146" i="82"/>
  <c r="Q29" i="29" s="1"/>
  <c r="I154" i="82"/>
  <c r="Q37" i="29" s="1"/>
  <c r="I190" i="82"/>
  <c r="Q33" i="35" s="1"/>
  <c r="I192" i="82"/>
  <c r="Q35" i="35" s="1"/>
  <c r="I202" i="82"/>
  <c r="Q45" i="35" s="1"/>
  <c r="I221" i="82"/>
  <c r="Q67" i="35" s="1"/>
  <c r="I223" i="82"/>
  <c r="Q69" i="35" s="1"/>
  <c r="I239" i="82"/>
  <c r="Q42" i="45" s="1"/>
  <c r="I243" i="82"/>
  <c r="Q46" i="45" s="1"/>
  <c r="I255" i="82"/>
  <c r="Q61" i="45" s="1"/>
  <c r="I266" i="82"/>
  <c r="Q29" i="39" s="1"/>
  <c r="I279" i="82"/>
  <c r="Q42" i="39" s="1"/>
  <c r="I284" i="82"/>
  <c r="Q47" i="39" s="1"/>
  <c r="I289" i="82"/>
  <c r="Q55" i="39" s="1"/>
  <c r="I315" i="82"/>
  <c r="Q38" i="55" s="1"/>
  <c r="I333" i="82"/>
  <c r="Q59" i="55" s="1"/>
  <c r="I335" i="82"/>
  <c r="Q61" i="55" s="1"/>
  <c r="I357" i="82"/>
  <c r="Q40" i="47" s="1"/>
  <c r="I382" i="82"/>
  <c r="Q68" i="47" s="1"/>
  <c r="I397" i="82"/>
  <c r="Q40" i="54" s="1"/>
  <c r="I410" i="82"/>
  <c r="Q56" i="54" s="1"/>
  <c r="I412" i="82"/>
  <c r="Q58" i="54" s="1"/>
  <c r="I422" i="82"/>
  <c r="Q68" i="54" s="1"/>
  <c r="I430" i="82"/>
  <c r="Q33" i="37" s="1"/>
  <c r="I444" i="82"/>
  <c r="Q47" i="37" s="1"/>
  <c r="I449" i="82"/>
  <c r="Q55" i="37" s="1"/>
  <c r="I452" i="82"/>
  <c r="Q58" i="37" s="1"/>
  <c r="I454" i="82"/>
  <c r="Q60" i="37" s="1"/>
  <c r="I460" i="82"/>
  <c r="Q66" i="37" s="1"/>
  <c r="I462" i="82"/>
  <c r="Q68" i="37" s="1"/>
  <c r="I463" i="82"/>
  <c r="Q69" i="37" s="1"/>
  <c r="I464" i="82"/>
  <c r="Q70" i="37" s="1"/>
  <c r="I470" i="82"/>
  <c r="Q33" i="46" s="1"/>
  <c r="I472" i="82"/>
  <c r="Q35" i="46" s="1"/>
  <c r="I485" i="82"/>
  <c r="Q51" i="46" s="1"/>
  <c r="I489" i="82"/>
  <c r="Q55" i="46" s="1"/>
  <c r="I513" i="82"/>
  <c r="Q36" i="52" s="1"/>
  <c r="I515" i="82"/>
  <c r="Q38" i="52" s="1"/>
  <c r="I516" i="82"/>
  <c r="Q39" i="52" s="1"/>
  <c r="I520" i="82"/>
  <c r="Q43" i="52" s="1"/>
  <c r="I523" i="82"/>
  <c r="Q46" i="52" s="1"/>
  <c r="I526" i="82"/>
  <c r="Q52" i="52" s="1"/>
  <c r="I531" i="82"/>
  <c r="Q57" i="52" s="1"/>
  <c r="I534" i="82"/>
  <c r="Q60" i="52" s="1"/>
  <c r="I539" i="82"/>
  <c r="Q65" i="52" s="1"/>
  <c r="I541" i="82"/>
  <c r="Q67" i="52" s="1"/>
  <c r="I542" i="82"/>
  <c r="Q68" i="52" s="1"/>
  <c r="I545" i="82"/>
  <c r="Q28" i="53" s="1"/>
  <c r="I553" i="82"/>
  <c r="Q36" i="53" s="1"/>
  <c r="I561" i="82"/>
  <c r="Q44" i="53" s="1"/>
  <c r="I568" i="82"/>
  <c r="Q54" i="53" s="1"/>
  <c r="I576" i="82"/>
  <c r="Q62" i="53" s="1"/>
  <c r="I587" i="82"/>
  <c r="Q30" i="34" s="1"/>
  <c r="I588" i="82"/>
  <c r="Q31" i="34" s="1"/>
  <c r="I592" i="82"/>
  <c r="Q35" i="34" s="1"/>
  <c r="I595" i="82"/>
  <c r="Q38" i="34" s="1"/>
  <c r="I596" i="82"/>
  <c r="Q39" i="34" s="1"/>
  <c r="J1246" i="82"/>
  <c r="K1246" i="82" s="1"/>
  <c r="N5" i="39" s="1"/>
  <c r="I558" i="82"/>
  <c r="Q41" i="53" s="1"/>
  <c r="I510" i="82"/>
  <c r="Q33" i="52" s="1"/>
  <c r="I402" i="82"/>
  <c r="Q45" i="54" s="1"/>
  <c r="I7" i="82"/>
  <c r="J815" i="82"/>
  <c r="K815" i="82" s="1"/>
  <c r="N61" i="48" s="1"/>
  <c r="I415" i="82"/>
  <c r="Q61" i="54" s="1"/>
  <c r="I598" i="82"/>
  <c r="Q41" i="34" s="1"/>
  <c r="I590" i="82"/>
  <c r="Q33" i="34" s="1"/>
  <c r="I544" i="82"/>
  <c r="Q70" i="52" s="1"/>
  <c r="I536" i="82"/>
  <c r="Q62" i="52" s="1"/>
  <c r="I528" i="82"/>
  <c r="Q54" i="52" s="1"/>
  <c r="I525" i="82"/>
  <c r="Q51" i="52" s="1"/>
  <c r="I518" i="82"/>
  <c r="Q41" i="52" s="1"/>
  <c r="I242" i="82"/>
  <c r="I189" i="82"/>
  <c r="Q32" i="35" s="1"/>
  <c r="I13" i="82"/>
  <c r="I15" i="82"/>
  <c r="I18" i="82"/>
  <c r="I21" i="82"/>
  <c r="I24" i="82"/>
  <c r="I25" i="82"/>
  <c r="I27" i="82"/>
  <c r="I33" i="82"/>
  <c r="I36" i="82"/>
  <c r="I44" i="82"/>
  <c r="I66" i="82"/>
  <c r="Q29" i="14" s="1"/>
  <c r="I75" i="82"/>
  <c r="Q38" i="14" s="1"/>
  <c r="I77" i="82"/>
  <c r="Q40" i="14" s="1"/>
  <c r="I80" i="82"/>
  <c r="Q43" i="14" s="1"/>
  <c r="I83" i="82"/>
  <c r="Q46" i="14" s="1"/>
  <c r="I88" i="82"/>
  <c r="Q54" i="14" s="1"/>
  <c r="I96" i="82"/>
  <c r="Q62" i="14" s="1"/>
  <c r="I100" i="82"/>
  <c r="Q66" i="14" s="1"/>
  <c r="I107" i="82"/>
  <c r="Q30" i="43" s="1"/>
  <c r="I109" i="82"/>
  <c r="Q32" i="43" s="1"/>
  <c r="I117" i="82"/>
  <c r="Q40" i="43" s="1"/>
  <c r="I130" i="82"/>
  <c r="I137" i="82"/>
  <c r="Q63" i="43" s="1"/>
  <c r="I140" i="82"/>
  <c r="Q66" i="43" s="1"/>
  <c r="I142" i="82"/>
  <c r="Q68" i="43" s="1"/>
  <c r="I145" i="82"/>
  <c r="Q28" i="29" s="1"/>
  <c r="I153" i="82"/>
  <c r="Q36" i="29" s="1"/>
  <c r="I162" i="82"/>
  <c r="Q45" i="29" s="1"/>
  <c r="I164" i="82"/>
  <c r="Q47" i="29" s="1"/>
  <c r="I169" i="82"/>
  <c r="Q55" i="29" s="1"/>
  <c r="I171" i="82"/>
  <c r="Q57" i="29" s="1"/>
  <c r="I177" i="82"/>
  <c r="Q63" i="29" s="1"/>
  <c r="I180" i="82"/>
  <c r="Q66" i="29" s="1"/>
  <c r="I200" i="82"/>
  <c r="Q43" i="35" s="1"/>
  <c r="I207" i="82"/>
  <c r="Q53" i="35" s="1"/>
  <c r="I222" i="82"/>
  <c r="Q68" i="35" s="1"/>
  <c r="I225" i="82"/>
  <c r="Q28" i="45" s="1"/>
  <c r="I228" i="82"/>
  <c r="I235" i="82"/>
  <c r="Q38" i="45" s="1"/>
  <c r="I252" i="82"/>
  <c r="Q58" i="45" s="1"/>
  <c r="I257" i="82"/>
  <c r="Q63" i="45" s="1"/>
  <c r="I259" i="82"/>
  <c r="Q65" i="45" s="1"/>
  <c r="I269" i="82"/>
  <c r="Q32" i="39" s="1"/>
  <c r="I275" i="82"/>
  <c r="Q38" i="39" s="1"/>
  <c r="I283" i="82"/>
  <c r="Q46" i="39" s="1"/>
  <c r="I291" i="82"/>
  <c r="Q57" i="39" s="1"/>
  <c r="I299" i="82"/>
  <c r="Q65" i="39" s="1"/>
  <c r="I300" i="82"/>
  <c r="Q66" i="39" s="1"/>
  <c r="I301" i="82"/>
  <c r="Q67" i="39" s="1"/>
  <c r="I311" i="82"/>
  <c r="Q34" i="55" s="1"/>
  <c r="I314" i="82"/>
  <c r="Q37" i="55" s="1"/>
  <c r="I320" i="82"/>
  <c r="Q43" i="55" s="1"/>
  <c r="I322" i="82"/>
  <c r="Q45" i="55" s="1"/>
  <c r="I323" i="82"/>
  <c r="Q46" i="55" s="1"/>
  <c r="I325" i="82"/>
  <c r="Q51" i="55" s="1"/>
  <c r="I328" i="82"/>
  <c r="Q54" i="55" s="1"/>
  <c r="I342" i="82"/>
  <c r="Q68" i="55" s="1"/>
  <c r="I345" i="82"/>
  <c r="Q28" i="47" s="1"/>
  <c r="I348" i="82"/>
  <c r="Q31" i="47" s="1"/>
  <c r="I350" i="82"/>
  <c r="Q33" i="47" s="1"/>
  <c r="I356" i="82"/>
  <c r="Q39" i="47" s="1"/>
  <c r="I359" i="82"/>
  <c r="Q42" i="47" s="1"/>
  <c r="I383" i="82"/>
  <c r="Q69" i="47" s="1"/>
  <c r="I385" i="82"/>
  <c r="Q28" i="54" s="1"/>
  <c r="I396" i="82"/>
  <c r="Q39" i="54" s="1"/>
  <c r="I406" i="82"/>
  <c r="Q52" i="54" s="1"/>
  <c r="I409" i="82"/>
  <c r="Q55" i="54" s="1"/>
  <c r="I411" i="82"/>
  <c r="Q57" i="54" s="1"/>
  <c r="I418" i="82"/>
  <c r="Q64" i="54" s="1"/>
  <c r="I421" i="82"/>
  <c r="Q67" i="54" s="1"/>
  <c r="I431" i="82"/>
  <c r="Q34" i="37" s="1"/>
  <c r="I433" i="82"/>
  <c r="Q36" i="37" s="1"/>
  <c r="I441" i="82"/>
  <c r="Q44" i="37" s="1"/>
  <c r="I446" i="82"/>
  <c r="Q52" i="37" s="1"/>
  <c r="I447" i="82"/>
  <c r="Q53" i="37" s="1"/>
  <c r="I448" i="82"/>
  <c r="Q54" i="37" s="1"/>
  <c r="I6" i="82"/>
  <c r="I9" i="82"/>
  <c r="I12" i="82"/>
  <c r="I20" i="82"/>
  <c r="Q19" i="74" s="1"/>
  <c r="I23" i="82"/>
  <c r="Q22" i="74" s="1"/>
  <c r="I29" i="82"/>
  <c r="I35" i="82"/>
  <c r="I43" i="82"/>
  <c r="I74" i="82"/>
  <c r="Q37" i="14" s="1"/>
  <c r="I82" i="82"/>
  <c r="Q45" i="14" s="1"/>
  <c r="I85" i="82"/>
  <c r="Q51" i="14" s="1"/>
  <c r="I87" i="82"/>
  <c r="Q53" i="14" s="1"/>
  <c r="I90" i="82"/>
  <c r="Q56" i="14" s="1"/>
  <c r="I93" i="82"/>
  <c r="Q59" i="14" s="1"/>
  <c r="I95" i="82"/>
  <c r="Q61" i="14" s="1"/>
  <c r="I102" i="82"/>
  <c r="Q68" i="14" s="1"/>
  <c r="I104" i="82"/>
  <c r="Q70" i="14" s="1"/>
  <c r="I106" i="82"/>
  <c r="Q29" i="43" s="1"/>
  <c r="I123" i="82"/>
  <c r="Q46" i="43" s="1"/>
  <c r="I129" i="82"/>
  <c r="Q55" i="43" s="1"/>
  <c r="I133" i="82"/>
  <c r="Q59" i="43" s="1"/>
  <c r="I139" i="82"/>
  <c r="Q65" i="43" s="1"/>
  <c r="I147" i="82"/>
  <c r="Q30" i="29" s="1"/>
  <c r="I150" i="82"/>
  <c r="Q33" i="29" s="1"/>
  <c r="I152" i="82"/>
  <c r="Q35" i="29" s="1"/>
  <c r="I155" i="82"/>
  <c r="Q38" i="29" s="1"/>
  <c r="I158" i="82"/>
  <c r="Q41" i="29" s="1"/>
  <c r="I161" i="82"/>
  <c r="Q44" i="29" s="1"/>
  <c r="I176" i="82"/>
  <c r="Q62" i="29" s="1"/>
  <c r="I179" i="82"/>
  <c r="Q65" i="29" s="1"/>
  <c r="I191" i="82"/>
  <c r="Q34" i="35" s="1"/>
  <c r="I193" i="82"/>
  <c r="Q36" i="35" s="1"/>
  <c r="I194" i="82"/>
  <c r="Q37" i="35" s="1"/>
  <c r="I206" i="82"/>
  <c r="Q52" i="35" s="1"/>
  <c r="I213" i="82"/>
  <c r="Q59" i="35" s="1"/>
  <c r="I216" i="82"/>
  <c r="Q62" i="35" s="1"/>
  <c r="I234" i="82"/>
  <c r="Q37" i="45" s="1"/>
  <c r="I249" i="82"/>
  <c r="Q55" i="45" s="1"/>
  <c r="I251" i="82"/>
  <c r="Q57" i="45" s="1"/>
  <c r="I256" i="82"/>
  <c r="Q62" i="45" s="1"/>
  <c r="I264" i="82"/>
  <c r="Q70" i="45" s="1"/>
  <c r="I267" i="82"/>
  <c r="Q30" i="39" s="1"/>
  <c r="I277" i="82"/>
  <c r="Q40" i="39" s="1"/>
  <c r="I293" i="82"/>
  <c r="Q59" i="39" s="1"/>
  <c r="I313" i="82"/>
  <c r="Q36" i="55" s="1"/>
  <c r="I319" i="82"/>
  <c r="Q42" i="55" s="1"/>
  <c r="I327" i="82"/>
  <c r="I334" i="82"/>
  <c r="Q60" i="55" s="1"/>
  <c r="I336" i="82"/>
  <c r="Q62" i="55" s="1"/>
  <c r="I337" i="82"/>
  <c r="Q63" i="55" s="1"/>
  <c r="I341" i="82"/>
  <c r="Q67" i="55" s="1"/>
  <c r="I344" i="82"/>
  <c r="Q70" i="55" s="1"/>
  <c r="I347" i="82"/>
  <c r="Q30" i="47" s="1"/>
  <c r="I355" i="82"/>
  <c r="Q38" i="47" s="1"/>
  <c r="I358" i="82"/>
  <c r="Q41" i="47" s="1"/>
  <c r="I369" i="82"/>
  <c r="Q55" i="47" s="1"/>
  <c r="I378" i="82"/>
  <c r="I391" i="82"/>
  <c r="Q34" i="54" s="1"/>
  <c r="I395" i="82"/>
  <c r="Q38" i="54" s="1"/>
  <c r="I400" i="82"/>
  <c r="Q43" i="54" s="1"/>
  <c r="I417" i="82"/>
  <c r="Q63" i="54" s="1"/>
  <c r="I423" i="82"/>
  <c r="Q69" i="54" s="1"/>
  <c r="I424" i="82"/>
  <c r="Q70" i="54" s="1"/>
  <c r="I426" i="82"/>
  <c r="Q29" i="37" s="1"/>
  <c r="I428" i="82"/>
  <c r="Q31" i="37" s="1"/>
  <c r="I440" i="82"/>
  <c r="I443" i="82"/>
  <c r="Q46" i="37" s="1"/>
  <c r="I461" i="82"/>
  <c r="Q67" i="37" s="1"/>
  <c r="I465" i="82"/>
  <c r="Q28" i="46" s="1"/>
  <c r="I466" i="82"/>
  <c r="I580" i="82"/>
  <c r="Q66" i="53" s="1"/>
  <c r="I572" i="82"/>
  <c r="Q58" i="53" s="1"/>
  <c r="I437" i="82"/>
  <c r="Q40" i="37" s="1"/>
  <c r="I376" i="82"/>
  <c r="Q62" i="47" s="1"/>
  <c r="I368" i="82"/>
  <c r="Q54" i="47" s="1"/>
  <c r="I211" i="82"/>
  <c r="Q57" i="35" s="1"/>
  <c r="I562" i="82"/>
  <c r="Q45" i="53" s="1"/>
  <c r="I554" i="82"/>
  <c r="Q37" i="53" s="1"/>
  <c r="I546" i="82"/>
  <c r="Q29" i="53" s="1"/>
  <c r="I183" i="82"/>
  <c r="Q69" i="29" s="1"/>
  <c r="I114" i="82"/>
  <c r="Q37" i="43" s="1"/>
  <c r="I72" i="82"/>
  <c r="I365" i="82"/>
  <c r="Q51" i="47" s="1"/>
  <c r="I310" i="82"/>
  <c r="Q33" i="55" s="1"/>
  <c r="I282" i="82"/>
  <c r="Q45" i="39" s="1"/>
  <c r="I128" i="82"/>
  <c r="Q54" i="43" s="1"/>
  <c r="I296" i="82"/>
  <c r="Q62" i="39" s="1"/>
  <c r="I125" i="82"/>
  <c r="Q51" i="43" s="1"/>
  <c r="G1195" i="82"/>
  <c r="G14" i="29" s="1"/>
  <c r="J14" i="29" s="1"/>
  <c r="G1679" i="82"/>
  <c r="G18" i="36" s="1"/>
  <c r="J18" i="36" s="1"/>
  <c r="G1678" i="82"/>
  <c r="G17" i="36" s="1"/>
  <c r="J17" i="36" s="1"/>
  <c r="G1650" i="82"/>
  <c r="G9" i="30" s="1"/>
  <c r="J9" i="30" s="1"/>
  <c r="G1649" i="82"/>
  <c r="G8" i="30" s="1"/>
  <c r="J8" i="30" s="1"/>
  <c r="G1644" i="82"/>
  <c r="G23" i="44" s="1"/>
  <c r="J23" i="44" s="1"/>
  <c r="G1639" i="82"/>
  <c r="G18" i="44" s="1"/>
  <c r="J18" i="44" s="1"/>
  <c r="G1629" i="82"/>
  <c r="G8" i="44" s="1"/>
  <c r="J8" i="44" s="1"/>
  <c r="G1591" i="82"/>
  <c r="G10" i="51" s="1"/>
  <c r="J10" i="51" s="1"/>
  <c r="G1582" i="82"/>
  <c r="G21" i="33" s="1"/>
  <c r="J21" i="33" s="1"/>
  <c r="G1546" i="82"/>
  <c r="G5" i="32" s="1"/>
  <c r="J5" i="32" s="1"/>
  <c r="G1543" i="82"/>
  <c r="G22" i="40" s="1"/>
  <c r="J22" i="40" s="1"/>
  <c r="G1518" i="82"/>
  <c r="G17" i="48" s="1"/>
  <c r="J17" i="48" s="1"/>
  <c r="G1487" i="82"/>
  <c r="G6" i="49" s="1"/>
  <c r="J6" i="49" s="1"/>
  <c r="G1435" i="82"/>
  <c r="G14" i="41" s="1"/>
  <c r="J14" i="41" s="1"/>
  <c r="G1339" i="82"/>
  <c r="G1318" i="82"/>
  <c r="G17" i="54" s="1"/>
  <c r="J17" i="54" s="1"/>
  <c r="G1300" i="82"/>
  <c r="G19" i="47" s="1"/>
  <c r="J19" i="47" s="1"/>
  <c r="G1287" i="82"/>
  <c r="G6" i="47" s="1"/>
  <c r="J6" i="47" s="1"/>
  <c r="G1281" i="82"/>
  <c r="G20" i="55" s="1"/>
  <c r="J20" i="55" s="1"/>
  <c r="G1269" i="82"/>
  <c r="G8" i="55" s="1"/>
  <c r="J8" i="55" s="1"/>
  <c r="G1146" i="82"/>
  <c r="G1136" i="82"/>
  <c r="G62" i="36" s="1"/>
  <c r="J62" i="36" s="1"/>
  <c r="G1124" i="82"/>
  <c r="G47" i="36" s="1"/>
  <c r="J47" i="36" s="1"/>
  <c r="G1115" i="82"/>
  <c r="G38" i="36" s="1"/>
  <c r="J38" i="36" s="1"/>
  <c r="G1114" i="82"/>
  <c r="G1094" i="82"/>
  <c r="G60" i="30" s="1"/>
  <c r="J60" i="30" s="1"/>
  <c r="G1071" i="82"/>
  <c r="G34" i="30" s="1"/>
  <c r="J34" i="30" s="1"/>
  <c r="G1065" i="82"/>
  <c r="G28" i="30" s="1"/>
  <c r="J28" i="30" s="1"/>
  <c r="G1621" i="82"/>
  <c r="G20" i="50" s="1"/>
  <c r="J20" i="50" s="1"/>
  <c r="G1363" i="82"/>
  <c r="G22" i="46" s="1"/>
  <c r="J22" i="46" s="1"/>
  <c r="G1191" i="82"/>
  <c r="G10" i="29" s="1"/>
  <c r="J10" i="29" s="1"/>
  <c r="G1157" i="82"/>
  <c r="G16" i="14" s="1"/>
  <c r="J16" i="14" s="1"/>
  <c r="G1674" i="82"/>
  <c r="G1671" i="82"/>
  <c r="G10" i="36" s="1"/>
  <c r="J10" i="36" s="1"/>
  <c r="G1670" i="82"/>
  <c r="G9" i="36" s="1"/>
  <c r="J9" i="36" s="1"/>
  <c r="G1667" i="82"/>
  <c r="G6" i="36" s="1"/>
  <c r="J6" i="36" s="1"/>
  <c r="G1666" i="82"/>
  <c r="G5" i="36" s="1"/>
  <c r="J5" i="36" s="1"/>
  <c r="G1658" i="82"/>
  <c r="G17" i="30" s="1"/>
  <c r="J17" i="30" s="1"/>
  <c r="G1557" i="82"/>
  <c r="G1548" i="82"/>
  <c r="G7" i="32" s="1"/>
  <c r="J7" i="32" s="1"/>
  <c r="G1527" i="82"/>
  <c r="G6" i="40" s="1"/>
  <c r="J6" i="40" s="1"/>
  <c r="G1508" i="82"/>
  <c r="G7" i="48" s="1"/>
  <c r="J7" i="48" s="1"/>
  <c r="G1505" i="82"/>
  <c r="G4" i="48" s="1"/>
  <c r="J4" i="48" s="1"/>
  <c r="G1460" i="82"/>
  <c r="G19" i="42" s="1"/>
  <c r="J19" i="42" s="1"/>
  <c r="G1436" i="82"/>
  <c r="G15" i="41" s="1"/>
  <c r="J15" i="41" s="1"/>
  <c r="G1423" i="82"/>
  <c r="G22" i="34" s="1"/>
  <c r="J22" i="34" s="1"/>
  <c r="G1422" i="82"/>
  <c r="G1314" i="82"/>
  <c r="G13" i="54" s="1"/>
  <c r="J13" i="54" s="1"/>
  <c r="G1295" i="82"/>
  <c r="G14" i="47" s="1"/>
  <c r="J14" i="47" s="1"/>
  <c r="G1203" i="82"/>
  <c r="G22" i="29" s="1"/>
  <c r="J22" i="29" s="1"/>
  <c r="G1199" i="82"/>
  <c r="G18" i="29" s="1"/>
  <c r="J18" i="29" s="1"/>
  <c r="G1153" i="82"/>
  <c r="G12" i="14" s="1"/>
  <c r="J12" i="14" s="1"/>
  <c r="G1108" i="82"/>
  <c r="G31" i="36" s="1"/>
  <c r="J31" i="36" s="1"/>
  <c r="G1068" i="82"/>
  <c r="G31" i="30" s="1"/>
  <c r="J31" i="30" s="1"/>
  <c r="G870" i="82"/>
  <c r="G785" i="82"/>
  <c r="G28" i="48" s="1"/>
  <c r="J28" i="48" s="1"/>
  <c r="E9" i="82"/>
  <c r="G9" i="82" s="1"/>
  <c r="E24" i="82"/>
  <c r="E35" i="82"/>
  <c r="E36" i="82"/>
  <c r="G36" i="82" s="1"/>
  <c r="E39" i="82"/>
  <c r="G39" i="82" s="1"/>
  <c r="E48" i="82"/>
  <c r="G48" i="82" s="1"/>
  <c r="E53" i="82"/>
  <c r="E54" i="82"/>
  <c r="G54" i="82" s="1"/>
  <c r="E57" i="82"/>
  <c r="E58" i="82"/>
  <c r="E64" i="82"/>
  <c r="E72" i="82"/>
  <c r="G72" i="82" s="1"/>
  <c r="G35" i="14" s="1"/>
  <c r="J35" i="14" s="1"/>
  <c r="E77" i="82"/>
  <c r="G77" i="82" s="1"/>
  <c r="G40" i="14" s="1"/>
  <c r="J40" i="14" s="1"/>
  <c r="E88" i="82"/>
  <c r="E89" i="82"/>
  <c r="G89" i="82" s="1"/>
  <c r="G55" i="14" s="1"/>
  <c r="J55" i="14" s="1"/>
  <c r="E95" i="82"/>
  <c r="G95" i="82" s="1"/>
  <c r="G61" i="14" s="1"/>
  <c r="J61" i="14" s="1"/>
  <c r="E109" i="82"/>
  <c r="E118" i="82"/>
  <c r="E119" i="82"/>
  <c r="G119" i="82" s="1"/>
  <c r="G42" i="43" s="1"/>
  <c r="J42" i="43" s="1"/>
  <c r="E128" i="82"/>
  <c r="G128" i="82" s="1"/>
  <c r="G54" i="43" s="1"/>
  <c r="J54" i="43" s="1"/>
  <c r="E142" i="82"/>
  <c r="G142" i="82" s="1"/>
  <c r="G68" i="43" s="1"/>
  <c r="J68" i="43" s="1"/>
  <c r="E148" i="82"/>
  <c r="E153" i="82"/>
  <c r="G153" i="82" s="1"/>
  <c r="G36" i="29" s="1"/>
  <c r="J36" i="29" s="1"/>
  <c r="E154" i="82"/>
  <c r="G154" i="82" s="1"/>
  <c r="G37" i="29" s="1"/>
  <c r="J37" i="29" s="1"/>
  <c r="E157" i="82"/>
  <c r="G157" i="82" s="1"/>
  <c r="G40" i="29" s="1"/>
  <c r="J40" i="29" s="1"/>
  <c r="E167" i="82"/>
  <c r="E168" i="82"/>
  <c r="E193" i="82"/>
  <c r="G193" i="82" s="1"/>
  <c r="G36" i="35" s="1"/>
  <c r="J36" i="35" s="1"/>
  <c r="E25" i="82"/>
  <c r="G25" i="82" s="1"/>
  <c r="E30" i="82"/>
  <c r="E34" i="82"/>
  <c r="E43" i="82"/>
  <c r="G43" i="82" s="1"/>
  <c r="E44" i="82"/>
  <c r="G44" i="82" s="1"/>
  <c r="P44" i="82" s="1"/>
  <c r="E46" i="82"/>
  <c r="G46" i="82" s="1"/>
  <c r="E52" i="82"/>
  <c r="E61" i="82"/>
  <c r="G61" i="82" s="1"/>
  <c r="E71" i="82"/>
  <c r="G71" i="82" s="1"/>
  <c r="G34" i="14" s="1"/>
  <c r="J34" i="14" s="1"/>
  <c r="E82" i="82"/>
  <c r="E83" i="82"/>
  <c r="E87" i="82"/>
  <c r="E92" i="82"/>
  <c r="G92" i="82" s="1"/>
  <c r="G58" i="14" s="1"/>
  <c r="J58" i="14" s="1"/>
  <c r="E93" i="82"/>
  <c r="G93" i="82" s="1"/>
  <c r="G59" i="14" s="1"/>
  <c r="J59" i="14" s="1"/>
  <c r="E100" i="82"/>
  <c r="E101" i="82"/>
  <c r="E104" i="82"/>
  <c r="E113" i="82"/>
  <c r="G113" i="82" s="1"/>
  <c r="G36" i="43" s="1"/>
  <c r="J36" i="43" s="1"/>
  <c r="E117" i="82"/>
  <c r="G117" i="82" s="1"/>
  <c r="G40" i="43" s="1"/>
  <c r="J40" i="43" s="1"/>
  <c r="E125" i="82"/>
  <c r="G125" i="82" s="1"/>
  <c r="G51" i="43" s="1"/>
  <c r="J51" i="43" s="1"/>
  <c r="E136" i="82"/>
  <c r="G136" i="82" s="1"/>
  <c r="G62" i="43" s="1"/>
  <c r="J62" i="43" s="1"/>
  <c r="E152" i="82"/>
  <c r="G152" i="82" s="1"/>
  <c r="G35" i="29" s="1"/>
  <c r="J35" i="29" s="1"/>
  <c r="E158" i="82"/>
  <c r="G158" i="82" s="1"/>
  <c r="G41" i="29" s="1"/>
  <c r="J41" i="29" s="1"/>
  <c r="E179" i="82"/>
  <c r="E180" i="82"/>
  <c r="G180" i="82" s="1"/>
  <c r="G66" i="29" s="1"/>
  <c r="J66" i="29" s="1"/>
  <c r="E184" i="82"/>
  <c r="G184" i="82" s="1"/>
  <c r="E192" i="82"/>
  <c r="G192" i="82" s="1"/>
  <c r="G35" i="35" s="1"/>
  <c r="J35" i="35" s="1"/>
  <c r="E201" i="82"/>
  <c r="E202" i="82"/>
  <c r="E214" i="82"/>
  <c r="G214" i="82" s="1"/>
  <c r="G60" i="35" s="1"/>
  <c r="J60" i="35" s="1"/>
  <c r="E222" i="82"/>
  <c r="G222" i="82" s="1"/>
  <c r="G68" i="35" s="1"/>
  <c r="J68" i="35" s="1"/>
  <c r="E7" i="82"/>
  <c r="G7" i="82" s="1"/>
  <c r="E11" i="82"/>
  <c r="G11" i="82" s="1"/>
  <c r="E12" i="82"/>
  <c r="G12" i="82" s="1"/>
  <c r="E13" i="82"/>
  <c r="G13" i="82" s="1"/>
  <c r="E16" i="82"/>
  <c r="E17" i="82"/>
  <c r="G17" i="82" s="1"/>
  <c r="E20" i="82"/>
  <c r="G20" i="82" s="1"/>
  <c r="E21" i="82"/>
  <c r="E38" i="82"/>
  <c r="G38" i="82" s="1"/>
  <c r="E40" i="82"/>
  <c r="G40" i="82" s="1"/>
  <c r="E42" i="82"/>
  <c r="G42" i="82" s="1"/>
  <c r="G45" i="74" s="1"/>
  <c r="E45" i="82"/>
  <c r="E56" i="82"/>
  <c r="E60" i="82"/>
  <c r="E62" i="82"/>
  <c r="G62" i="82" s="1"/>
  <c r="E74" i="82"/>
  <c r="G74" i="82" s="1"/>
  <c r="G37" i="14" s="1"/>
  <c r="J37" i="14" s="1"/>
  <c r="E75" i="82"/>
  <c r="G75" i="82" s="1"/>
  <c r="G38" i="14" s="1"/>
  <c r="J38" i="14" s="1"/>
  <c r="E81" i="82"/>
  <c r="G81" i="82" s="1"/>
  <c r="G44" i="14" s="1"/>
  <c r="J44" i="14" s="1"/>
  <c r="E91" i="82"/>
  <c r="G91" i="82" s="1"/>
  <c r="G57" i="14" s="1"/>
  <c r="J57" i="14" s="1"/>
  <c r="E106" i="82"/>
  <c r="E107" i="82"/>
  <c r="G107" i="82" s="1"/>
  <c r="G30" i="43" s="1"/>
  <c r="J30" i="43" s="1"/>
  <c r="E115" i="82"/>
  <c r="G115" i="82" s="1"/>
  <c r="G38" i="43" s="1"/>
  <c r="J38" i="43" s="1"/>
  <c r="E127" i="82"/>
  <c r="G127" i="82" s="1"/>
  <c r="G53" i="43" s="1"/>
  <c r="J53" i="43" s="1"/>
  <c r="E139" i="82"/>
  <c r="G139" i="82" s="1"/>
  <c r="G65" i="43" s="1"/>
  <c r="J65" i="43" s="1"/>
  <c r="E140" i="82"/>
  <c r="G140" i="82" s="1"/>
  <c r="G66" i="43" s="1"/>
  <c r="J66" i="43" s="1"/>
  <c r="E146" i="82"/>
  <c r="E161" i="82"/>
  <c r="G161" i="82" s="1"/>
  <c r="G44" i="29" s="1"/>
  <c r="J44" i="29" s="1"/>
  <c r="E162" i="82"/>
  <c r="E165" i="82"/>
  <c r="G165" i="82" s="1"/>
  <c r="G51" i="29" s="1"/>
  <c r="J51" i="29" s="1"/>
  <c r="E166" i="82"/>
  <c r="E176" i="82"/>
  <c r="G176" i="82" s="1"/>
  <c r="G62" i="29" s="1"/>
  <c r="J62" i="29" s="1"/>
  <c r="E178" i="82"/>
  <c r="E186" i="82"/>
  <c r="G186" i="82" s="1"/>
  <c r="G29" i="35" s="1"/>
  <c r="J29" i="35" s="1"/>
  <c r="E190" i="82"/>
  <c r="G190" i="82" s="1"/>
  <c r="G33" i="35" s="1"/>
  <c r="J33" i="35" s="1"/>
  <c r="E198" i="82"/>
  <c r="G198" i="82" s="1"/>
  <c r="G41" i="35" s="1"/>
  <c r="J41" i="35" s="1"/>
  <c r="E200" i="82"/>
  <c r="G200" i="82" s="1"/>
  <c r="G43" i="35" s="1"/>
  <c r="J43" i="35" s="1"/>
  <c r="E207" i="82"/>
  <c r="E208" i="82"/>
  <c r="E212" i="82"/>
  <c r="G212" i="82" s="1"/>
  <c r="G58" i="35" s="1"/>
  <c r="J58" i="35" s="1"/>
  <c r="E27" i="82"/>
  <c r="G27" i="82" s="1"/>
  <c r="E28" i="82"/>
  <c r="E73" i="82"/>
  <c r="G73" i="82" s="1"/>
  <c r="G36" i="14" s="1"/>
  <c r="J36" i="14" s="1"/>
  <c r="E103" i="82"/>
  <c r="E110" i="82"/>
  <c r="E111" i="82"/>
  <c r="G111" i="82" s="1"/>
  <c r="G34" i="43" s="1"/>
  <c r="J34" i="43" s="1"/>
  <c r="E129" i="82"/>
  <c r="G129" i="82" s="1"/>
  <c r="G55" i="43" s="1"/>
  <c r="J55" i="43" s="1"/>
  <c r="E149" i="82"/>
  <c r="E150" i="82"/>
  <c r="E228" i="82"/>
  <c r="G228" i="82" s="1"/>
  <c r="G31" i="45" s="1"/>
  <c r="J31" i="45" s="1"/>
  <c r="E237" i="82"/>
  <c r="G237" i="82" s="1"/>
  <c r="G40" i="45" s="1"/>
  <c r="J40" i="45" s="1"/>
  <c r="E239" i="82"/>
  <c r="E243" i="82"/>
  <c r="E249" i="82"/>
  <c r="G249" i="82" s="1"/>
  <c r="G55" i="45" s="1"/>
  <c r="J55" i="45" s="1"/>
  <c r="E266" i="82"/>
  <c r="G266" i="82" s="1"/>
  <c r="G29" i="39" s="1"/>
  <c r="J29" i="39" s="1"/>
  <c r="E267" i="82"/>
  <c r="G267" i="82" s="1"/>
  <c r="G30" i="39" s="1"/>
  <c r="J30" i="39" s="1"/>
  <c r="E275" i="82"/>
  <c r="G275" i="82" s="1"/>
  <c r="G38" i="39" s="1"/>
  <c r="J38" i="39" s="1"/>
  <c r="E283" i="82"/>
  <c r="G283" i="82" s="1"/>
  <c r="G46" i="39" s="1"/>
  <c r="J46" i="39" s="1"/>
  <c r="E291" i="82"/>
  <c r="G291" i="82" s="1"/>
  <c r="G57" i="39" s="1"/>
  <c r="J57" i="39" s="1"/>
  <c r="E299" i="82"/>
  <c r="E313" i="82"/>
  <c r="E322" i="82"/>
  <c r="G322" i="82" s="1"/>
  <c r="G45" i="55" s="1"/>
  <c r="J45" i="55" s="1"/>
  <c r="E325" i="82"/>
  <c r="E336" i="82"/>
  <c r="E350" i="82"/>
  <c r="E358" i="82"/>
  <c r="G358" i="82" s="1"/>
  <c r="G41" i="47" s="1"/>
  <c r="J41" i="47" s="1"/>
  <c r="E359" i="82"/>
  <c r="G359" i="82" s="1"/>
  <c r="G42" i="47" s="1"/>
  <c r="J42" i="47" s="1"/>
  <c r="E363" i="82"/>
  <c r="E368" i="82"/>
  <c r="E375" i="82"/>
  <c r="G375" i="82" s="1"/>
  <c r="G61" i="47" s="1"/>
  <c r="J61" i="47" s="1"/>
  <c r="E377" i="82"/>
  <c r="G377" i="82" s="1"/>
  <c r="G63" i="47" s="1"/>
  <c r="J63" i="47" s="1"/>
  <c r="E386" i="82"/>
  <c r="E392" i="82"/>
  <c r="E394" i="82"/>
  <c r="G394" i="82" s="1"/>
  <c r="G37" i="54" s="1"/>
  <c r="J37" i="54" s="1"/>
  <c r="E49" i="82"/>
  <c r="G49" i="82" s="1"/>
  <c r="E50" i="82"/>
  <c r="E78" i="82"/>
  <c r="E79" i="82"/>
  <c r="G79" i="82" s="1"/>
  <c r="G42" i="14" s="1"/>
  <c r="J42" i="14" s="1"/>
  <c r="E85" i="82"/>
  <c r="E138" i="82"/>
  <c r="G138" i="82" s="1"/>
  <c r="G64" i="43" s="1"/>
  <c r="J64" i="43" s="1"/>
  <c r="E171" i="82"/>
  <c r="G171" i="82" s="1"/>
  <c r="G57" i="29" s="1"/>
  <c r="J57" i="29" s="1"/>
  <c r="E172" i="82"/>
  <c r="G172" i="82" s="1"/>
  <c r="G58" i="29" s="1"/>
  <c r="J58" i="29" s="1"/>
  <c r="E220" i="82"/>
  <c r="G220" i="82" s="1"/>
  <c r="G66" i="35" s="1"/>
  <c r="J66" i="35" s="1"/>
  <c r="E226" i="82"/>
  <c r="E236" i="82"/>
  <c r="G236" i="82" s="1"/>
  <c r="G39" i="45" s="1"/>
  <c r="J39" i="45" s="1"/>
  <c r="E242" i="82"/>
  <c r="E252" i="82"/>
  <c r="E253" i="82"/>
  <c r="G253" i="82" s="1"/>
  <c r="G59" i="45" s="1"/>
  <c r="J59" i="45" s="1"/>
  <c r="E256" i="82"/>
  <c r="G256" i="82" s="1"/>
  <c r="G62" i="45" s="1"/>
  <c r="J62" i="45" s="1"/>
  <c r="E257" i="82"/>
  <c r="G257" i="82" s="1"/>
  <c r="G63" i="45" s="1"/>
  <c r="J63" i="45" s="1"/>
  <c r="E270" i="82"/>
  <c r="E271" i="82"/>
  <c r="G271" i="82" s="1"/>
  <c r="G34" i="39" s="1"/>
  <c r="J34" i="39" s="1"/>
  <c r="E279" i="82"/>
  <c r="G279" i="82" s="1"/>
  <c r="G42" i="39" s="1"/>
  <c r="J42" i="39" s="1"/>
  <c r="E289" i="82"/>
  <c r="E297" i="82"/>
  <c r="E311" i="82"/>
  <c r="G311" i="82" s="1"/>
  <c r="G34" i="55" s="1"/>
  <c r="J34" i="55" s="1"/>
  <c r="E321" i="82"/>
  <c r="E335" i="82"/>
  <c r="E344" i="82"/>
  <c r="E349" i="82"/>
  <c r="G349" i="82" s="1"/>
  <c r="G32" i="47" s="1"/>
  <c r="J32" i="47" s="1"/>
  <c r="E357" i="82"/>
  <c r="G357" i="82" s="1"/>
  <c r="G40" i="47" s="1"/>
  <c r="J40" i="47" s="1"/>
  <c r="E365" i="82"/>
  <c r="G365" i="82" s="1"/>
  <c r="G51" i="47" s="1"/>
  <c r="J51" i="47" s="1"/>
  <c r="E373" i="82"/>
  <c r="G373" i="82" s="1"/>
  <c r="G59" i="47" s="1"/>
  <c r="J59" i="47" s="1"/>
  <c r="E384" i="82"/>
  <c r="G384" i="82" s="1"/>
  <c r="G70" i="47" s="1"/>
  <c r="J70" i="47" s="1"/>
  <c r="E385" i="82"/>
  <c r="E388" i="82"/>
  <c r="G388" i="82" s="1"/>
  <c r="G31" i="54" s="1"/>
  <c r="J31" i="54" s="1"/>
  <c r="E390" i="82"/>
  <c r="G390" i="82" s="1"/>
  <c r="G33" i="54" s="1"/>
  <c r="J33" i="54" s="1"/>
  <c r="E398" i="82"/>
  <c r="G398" i="82" s="1"/>
  <c r="G41" i="54" s="1"/>
  <c r="J41" i="54" s="1"/>
  <c r="E96" i="82"/>
  <c r="E97" i="82"/>
  <c r="G97" i="82" s="1"/>
  <c r="G63" i="14" s="1"/>
  <c r="J63" i="14" s="1"/>
  <c r="E132" i="82"/>
  <c r="G132" i="82" s="1"/>
  <c r="G58" i="43" s="1"/>
  <c r="J58" i="43" s="1"/>
  <c r="E133" i="82"/>
  <c r="G133" i="82" s="1"/>
  <c r="G59" i="43" s="1"/>
  <c r="J59" i="43" s="1"/>
  <c r="E143" i="82"/>
  <c r="E144" i="82"/>
  <c r="G144" i="82" s="1"/>
  <c r="G70" i="43" s="1"/>
  <c r="J70" i="43" s="1"/>
  <c r="E145" i="82"/>
  <c r="G145" i="82" s="1"/>
  <c r="G28" i="29" s="1"/>
  <c r="J28" i="29" s="1"/>
  <c r="E205" i="82"/>
  <c r="E206" i="82"/>
  <c r="E216" i="82"/>
  <c r="G216" i="82" s="1"/>
  <c r="G62" i="35" s="1"/>
  <c r="J62" i="35" s="1"/>
  <c r="E223" i="82"/>
  <c r="E224" i="82"/>
  <c r="E225" i="82"/>
  <c r="E234" i="82"/>
  <c r="G234" i="82" s="1"/>
  <c r="G37" i="45" s="1"/>
  <c r="J37" i="45" s="1"/>
  <c r="E238" i="82"/>
  <c r="G238" i="82" s="1"/>
  <c r="G41" i="45" s="1"/>
  <c r="J41" i="45" s="1"/>
  <c r="E241" i="82"/>
  <c r="G241" i="82" s="1"/>
  <c r="G44" i="45" s="1"/>
  <c r="J44" i="45" s="1"/>
  <c r="E251" i="82"/>
  <c r="E255" i="82"/>
  <c r="E260" i="82"/>
  <c r="G260" i="82" s="1"/>
  <c r="G66" i="45" s="1"/>
  <c r="J66" i="45" s="1"/>
  <c r="E261" i="82"/>
  <c r="G261" i="82" s="1"/>
  <c r="G67" i="45" s="1"/>
  <c r="J67" i="45" s="1"/>
  <c r="E264" i="82"/>
  <c r="G264" i="82" s="1"/>
  <c r="G70" i="45" s="1"/>
  <c r="J70" i="45" s="1"/>
  <c r="E269" i="82"/>
  <c r="G269" i="82" s="1"/>
  <c r="G32" i="39" s="1"/>
  <c r="J32" i="39" s="1"/>
  <c r="E278" i="82"/>
  <c r="G278" i="82" s="1"/>
  <c r="G41" i="39" s="1"/>
  <c r="J41" i="39" s="1"/>
  <c r="E293" i="82"/>
  <c r="G293" i="82" s="1"/>
  <c r="G59" i="39" s="1"/>
  <c r="J59" i="39" s="1"/>
  <c r="E307" i="82"/>
  <c r="E319" i="82"/>
  <c r="G319" i="82" s="1"/>
  <c r="G42" i="55" s="1"/>
  <c r="J42" i="55" s="1"/>
  <c r="E328" i="82"/>
  <c r="G328" i="82" s="1"/>
  <c r="G54" i="55" s="1"/>
  <c r="J54" i="55" s="1"/>
  <c r="E329" i="82"/>
  <c r="G329" i="82" s="1"/>
  <c r="G55" i="55" s="1"/>
  <c r="J55" i="55" s="1"/>
  <c r="E333" i="82"/>
  <c r="G333" i="82" s="1"/>
  <c r="G59" i="55" s="1"/>
  <c r="J59" i="55" s="1"/>
  <c r="E343" i="82"/>
  <c r="G343" i="82" s="1"/>
  <c r="G69" i="55" s="1"/>
  <c r="J69" i="55" s="1"/>
  <c r="E347" i="82"/>
  <c r="G347" i="82" s="1"/>
  <c r="G30" i="47" s="1"/>
  <c r="J30" i="47" s="1"/>
  <c r="E355" i="82"/>
  <c r="G355" i="82" s="1"/>
  <c r="G38" i="47" s="1"/>
  <c r="J38" i="47" s="1"/>
  <c r="E367" i="82"/>
  <c r="E369" i="82"/>
  <c r="G369" i="82" s="1"/>
  <c r="G55" i="47" s="1"/>
  <c r="J55" i="47" s="1"/>
  <c r="E376" i="82"/>
  <c r="E383" i="82"/>
  <c r="G383" i="82" s="1"/>
  <c r="G69" i="47" s="1"/>
  <c r="J69" i="47" s="1"/>
  <c r="E400" i="82"/>
  <c r="E412" i="82"/>
  <c r="G412" i="82" s="1"/>
  <c r="G58" i="54" s="1"/>
  <c r="J58" i="54" s="1"/>
  <c r="G1057" i="82"/>
  <c r="G63" i="44" s="1"/>
  <c r="J63" i="44" s="1"/>
  <c r="G1032" i="82"/>
  <c r="G35" i="44" s="1"/>
  <c r="J35" i="44" s="1"/>
  <c r="G1013" i="82"/>
  <c r="G59" i="50" s="1"/>
  <c r="J59" i="50" s="1"/>
  <c r="G1011" i="82"/>
  <c r="G57" i="50" s="1"/>
  <c r="J57" i="50" s="1"/>
  <c r="G957" i="82"/>
  <c r="G40" i="51" s="1"/>
  <c r="J40" i="51" s="1"/>
  <c r="G952" i="82"/>
  <c r="G35" i="51" s="1"/>
  <c r="J35" i="51" s="1"/>
  <c r="G930" i="82"/>
  <c r="G56" i="33" s="1"/>
  <c r="J56" i="33" s="1"/>
  <c r="G915" i="82"/>
  <c r="G38" i="33" s="1"/>
  <c r="J38" i="33" s="1"/>
  <c r="G888" i="82"/>
  <c r="G54" i="32" s="1"/>
  <c r="J54" i="32" s="1"/>
  <c r="G860" i="82"/>
  <c r="G66" i="40" s="1"/>
  <c r="J66" i="40" s="1"/>
  <c r="G852" i="82"/>
  <c r="G58" i="40" s="1"/>
  <c r="J58" i="40" s="1"/>
  <c r="G816" i="82"/>
  <c r="G62" i="48" s="1"/>
  <c r="J62" i="48" s="1"/>
  <c r="G812" i="82"/>
  <c r="G58" i="48" s="1"/>
  <c r="J58" i="48" s="1"/>
  <c r="G793" i="82"/>
  <c r="G36" i="48" s="1"/>
  <c r="J36" i="48" s="1"/>
  <c r="G770" i="82"/>
  <c r="G56" i="49" s="1"/>
  <c r="J56" i="49" s="1"/>
  <c r="G744" i="82"/>
  <c r="G70" i="38" s="1"/>
  <c r="J70" i="38" s="1"/>
  <c r="G730" i="82"/>
  <c r="G56" i="38" s="1"/>
  <c r="J56" i="38" s="1"/>
  <c r="G723" i="82"/>
  <c r="G46" i="38" s="1"/>
  <c r="J46" i="38" s="1"/>
  <c r="G699" i="82"/>
  <c r="G65" i="42" s="1"/>
  <c r="J65" i="42" s="1"/>
  <c r="G690" i="82"/>
  <c r="G56" i="42" s="1"/>
  <c r="J56" i="42" s="1"/>
  <c r="G689" i="82"/>
  <c r="G55" i="42" s="1"/>
  <c r="J55" i="42" s="1"/>
  <c r="G677" i="82"/>
  <c r="G40" i="42" s="1"/>
  <c r="J40" i="42" s="1"/>
  <c r="G662" i="82"/>
  <c r="G68" i="41" s="1"/>
  <c r="J68" i="41" s="1"/>
  <c r="G653" i="82"/>
  <c r="G59" i="41" s="1"/>
  <c r="J59" i="41" s="1"/>
  <c r="G652" i="82"/>
  <c r="G58" i="41" s="1"/>
  <c r="J58" i="41" s="1"/>
  <c r="G648" i="82"/>
  <c r="G54" i="41" s="1"/>
  <c r="J54" i="41" s="1"/>
  <c r="G636" i="82"/>
  <c r="G39" i="41" s="1"/>
  <c r="J39" i="41" s="1"/>
  <c r="G625" i="82"/>
  <c r="G28" i="41" s="1"/>
  <c r="J28" i="41" s="1"/>
  <c r="G622" i="82"/>
  <c r="G68" i="34" s="1"/>
  <c r="J68" i="34" s="1"/>
  <c r="E621" i="82"/>
  <c r="E611" i="82"/>
  <c r="G611" i="82" s="1"/>
  <c r="G57" i="34" s="1"/>
  <c r="J57" i="34" s="1"/>
  <c r="G606" i="82"/>
  <c r="E597" i="82"/>
  <c r="G597" i="82" s="1"/>
  <c r="G40" i="34" s="1"/>
  <c r="J40" i="34" s="1"/>
  <c r="E592" i="82"/>
  <c r="G592" i="82" s="1"/>
  <c r="G35" i="34" s="1"/>
  <c r="J35" i="34" s="1"/>
  <c r="E582" i="82"/>
  <c r="G582" i="82" s="1"/>
  <c r="G68" i="53" s="1"/>
  <c r="J68" i="53" s="1"/>
  <c r="G578" i="82"/>
  <c r="G64" i="53" s="1"/>
  <c r="J64" i="53" s="1"/>
  <c r="E577" i="82"/>
  <c r="G577" i="82" s="1"/>
  <c r="G63" i="53" s="1"/>
  <c r="J63" i="53" s="1"/>
  <c r="E571" i="82"/>
  <c r="G571" i="82" s="1"/>
  <c r="G57" i="53" s="1"/>
  <c r="J57" i="53" s="1"/>
  <c r="E570" i="82"/>
  <c r="G570" i="82" s="1"/>
  <c r="G56" i="53" s="1"/>
  <c r="J56" i="53" s="1"/>
  <c r="G566" i="82"/>
  <c r="G52" i="53" s="1"/>
  <c r="J52" i="53" s="1"/>
  <c r="E564" i="82"/>
  <c r="G564" i="82" s="1"/>
  <c r="G47" i="53" s="1"/>
  <c r="J47" i="53" s="1"/>
  <c r="G560" i="82"/>
  <c r="G43" i="53" s="1"/>
  <c r="J43" i="53" s="1"/>
  <c r="E559" i="82"/>
  <c r="G559" i="82" s="1"/>
  <c r="G42" i="53" s="1"/>
  <c r="J42" i="53" s="1"/>
  <c r="G556" i="82"/>
  <c r="G39" i="53" s="1"/>
  <c r="J39" i="53" s="1"/>
  <c r="E549" i="82"/>
  <c r="G549" i="82" s="1"/>
  <c r="G32" i="53" s="1"/>
  <c r="J32" i="53" s="1"/>
  <c r="G545" i="82"/>
  <c r="G28" i="53" s="1"/>
  <c r="J28" i="53" s="1"/>
  <c r="G542" i="82"/>
  <c r="G68" i="52" s="1"/>
  <c r="J68" i="52" s="1"/>
  <c r="E541" i="82"/>
  <c r="E531" i="82"/>
  <c r="G531" i="82" s="1"/>
  <c r="G57" i="52" s="1"/>
  <c r="J57" i="52" s="1"/>
  <c r="G526" i="82"/>
  <c r="G52" i="52" s="1"/>
  <c r="J52" i="52" s="1"/>
  <c r="E517" i="82"/>
  <c r="G517" i="82" s="1"/>
  <c r="G40" i="52" s="1"/>
  <c r="J40" i="52" s="1"/>
  <c r="E514" i="82"/>
  <c r="G514" i="82" s="1"/>
  <c r="G37" i="52" s="1"/>
  <c r="J37" i="52" s="1"/>
  <c r="E513" i="82"/>
  <c r="E510" i="82"/>
  <c r="G510" i="82" s="1"/>
  <c r="G33" i="52" s="1"/>
  <c r="J33" i="52" s="1"/>
  <c r="E504" i="82"/>
  <c r="G504" i="82" s="1"/>
  <c r="G70" i="46" s="1"/>
  <c r="J70" i="46" s="1"/>
  <c r="E501" i="82"/>
  <c r="G492" i="82"/>
  <c r="G58" i="46" s="1"/>
  <c r="J58" i="46" s="1"/>
  <c r="E487" i="82"/>
  <c r="E485" i="82"/>
  <c r="G485" i="82" s="1"/>
  <c r="G51" i="46" s="1"/>
  <c r="J51" i="46" s="1"/>
  <c r="G478" i="82"/>
  <c r="G41" i="46" s="1"/>
  <c r="J41" i="46" s="1"/>
  <c r="E475" i="82"/>
  <c r="G460" i="82"/>
  <c r="G66" i="37" s="1"/>
  <c r="J66" i="37" s="1"/>
  <c r="E456" i="82"/>
  <c r="G456" i="82" s="1"/>
  <c r="G62" i="37" s="1"/>
  <c r="J62" i="37" s="1"/>
  <c r="G448" i="82"/>
  <c r="G54" i="37" s="1"/>
  <c r="J54" i="37" s="1"/>
  <c r="E446" i="82"/>
  <c r="G446" i="82" s="1"/>
  <c r="G52" i="37" s="1"/>
  <c r="J52" i="37" s="1"/>
  <c r="E445" i="82"/>
  <c r="G445" i="82" s="1"/>
  <c r="G51" i="37" s="1"/>
  <c r="J51" i="37" s="1"/>
  <c r="E442" i="82"/>
  <c r="G442" i="82" s="1"/>
  <c r="G45" i="37" s="1"/>
  <c r="J45" i="37" s="1"/>
  <c r="E441" i="82"/>
  <c r="E430" i="82"/>
  <c r="G430" i="82" s="1"/>
  <c r="G33" i="37" s="1"/>
  <c r="J33" i="37" s="1"/>
  <c r="E404" i="82"/>
  <c r="G404" i="82" s="1"/>
  <c r="G47" i="54" s="1"/>
  <c r="J47" i="54" s="1"/>
  <c r="G392" i="82"/>
  <c r="G35" i="54" s="1"/>
  <c r="J35" i="54" s="1"/>
  <c r="E351" i="82"/>
  <c r="G307" i="82"/>
  <c r="G30" i="55" s="1"/>
  <c r="J30" i="55" s="1"/>
  <c r="E292" i="82"/>
  <c r="G292" i="82" s="1"/>
  <c r="G58" i="39" s="1"/>
  <c r="J58" i="39" s="1"/>
  <c r="G205" i="82"/>
  <c r="G51" i="35" s="1"/>
  <c r="J51" i="35" s="1"/>
  <c r="G1386" i="82"/>
  <c r="G5" i="53" s="1"/>
  <c r="J5" i="53" s="1"/>
  <c r="G1333" i="82"/>
  <c r="G1313" i="82"/>
  <c r="G12" i="54" s="1"/>
  <c r="J12" i="54" s="1"/>
  <c r="G1277" i="82"/>
  <c r="G16" i="55" s="1"/>
  <c r="J16" i="55" s="1"/>
  <c r="G1263" i="82"/>
  <c r="G22" i="39" s="1"/>
  <c r="J22" i="39" s="1"/>
  <c r="G1262" i="82"/>
  <c r="G21" i="39" s="1"/>
  <c r="J21" i="39" s="1"/>
  <c r="G1256" i="82"/>
  <c r="G15" i="39" s="1"/>
  <c r="J15" i="39" s="1"/>
  <c r="G1245" i="82"/>
  <c r="G4" i="39" s="1"/>
  <c r="J4" i="39" s="1"/>
  <c r="G1230" i="82"/>
  <c r="G9" i="45" s="1"/>
  <c r="J9" i="45" s="1"/>
  <c r="G1201" i="82"/>
  <c r="G20" i="29" s="1"/>
  <c r="J20" i="29" s="1"/>
  <c r="G1194" i="82"/>
  <c r="G13" i="29" s="1"/>
  <c r="J13" i="29" s="1"/>
  <c r="G1190" i="82"/>
  <c r="G9" i="29" s="1"/>
  <c r="J9" i="29" s="1"/>
  <c r="G1177" i="82"/>
  <c r="G16" i="43" s="1"/>
  <c r="J16" i="43" s="1"/>
  <c r="G1173" i="82"/>
  <c r="G12" i="43" s="1"/>
  <c r="J12" i="43" s="1"/>
  <c r="G1149" i="82"/>
  <c r="G8" i="14" s="1"/>
  <c r="J8" i="14" s="1"/>
  <c r="G1143" i="82"/>
  <c r="G69" i="36" s="1"/>
  <c r="J69" i="36" s="1"/>
  <c r="G1134" i="82"/>
  <c r="G60" i="36" s="1"/>
  <c r="J60" i="36" s="1"/>
  <c r="G1120" i="82"/>
  <c r="G43" i="36" s="1"/>
  <c r="J43" i="36" s="1"/>
  <c r="G1107" i="82"/>
  <c r="G30" i="36" s="1"/>
  <c r="J30" i="36" s="1"/>
  <c r="G1106" i="82"/>
  <c r="G29" i="36" s="1"/>
  <c r="J29" i="36" s="1"/>
  <c r="G1076" i="82"/>
  <c r="G39" i="30" s="1"/>
  <c r="J39" i="30" s="1"/>
  <c r="G1062" i="82"/>
  <c r="G68" i="44" s="1"/>
  <c r="J68" i="44" s="1"/>
  <c r="G1053" i="82"/>
  <c r="G59" i="44" s="1"/>
  <c r="J59" i="44" s="1"/>
  <c r="G1039" i="82"/>
  <c r="G42" i="44" s="1"/>
  <c r="J42" i="44" s="1"/>
  <c r="G1035" i="82"/>
  <c r="G38" i="44" s="1"/>
  <c r="J38" i="44" s="1"/>
  <c r="G1027" i="82"/>
  <c r="G30" i="44" s="1"/>
  <c r="J30" i="44" s="1"/>
  <c r="G1021" i="82"/>
  <c r="G67" i="50" s="1"/>
  <c r="J67" i="50" s="1"/>
  <c r="G1010" i="82"/>
  <c r="G56" i="50" s="1"/>
  <c r="J56" i="50" s="1"/>
  <c r="G986" i="82"/>
  <c r="G29" i="50" s="1"/>
  <c r="J29" i="50" s="1"/>
  <c r="G967" i="82"/>
  <c r="G53" i="51" s="1"/>
  <c r="J53" i="51" s="1"/>
  <c r="G966" i="82"/>
  <c r="G52" i="51" s="1"/>
  <c r="J52" i="51" s="1"/>
  <c r="G938" i="82"/>
  <c r="G919" i="82"/>
  <c r="G42" i="33" s="1"/>
  <c r="J42" i="33" s="1"/>
  <c r="G917" i="82"/>
  <c r="G881" i="82"/>
  <c r="G44" i="32" s="1"/>
  <c r="J44" i="32" s="1"/>
  <c r="G878" i="82"/>
  <c r="G41" i="32" s="1"/>
  <c r="J41" i="32" s="1"/>
  <c r="G861" i="82"/>
  <c r="G67" i="40" s="1"/>
  <c r="J67" i="40" s="1"/>
  <c r="G855" i="82"/>
  <c r="G61" i="40" s="1"/>
  <c r="J61" i="40" s="1"/>
  <c r="G853" i="82"/>
  <c r="G59" i="40" s="1"/>
  <c r="J59" i="40" s="1"/>
  <c r="G823" i="82"/>
  <c r="G69" i="48" s="1"/>
  <c r="J69" i="48" s="1"/>
  <c r="G817" i="82"/>
  <c r="G63" i="48" s="1"/>
  <c r="J63" i="48" s="1"/>
  <c r="G789" i="82"/>
  <c r="G32" i="48" s="1"/>
  <c r="J32" i="48" s="1"/>
  <c r="G779" i="82"/>
  <c r="G65" i="49" s="1"/>
  <c r="J65" i="49" s="1"/>
  <c r="G734" i="82"/>
  <c r="G60" i="38" s="1"/>
  <c r="J60" i="38" s="1"/>
  <c r="G733" i="82"/>
  <c r="G59" i="38" s="1"/>
  <c r="J59" i="38" s="1"/>
  <c r="G712" i="82"/>
  <c r="G705" i="82"/>
  <c r="G28" i="38" s="1"/>
  <c r="J28" i="38" s="1"/>
  <c r="G668" i="82"/>
  <c r="G31" i="42" s="1"/>
  <c r="J31" i="42" s="1"/>
  <c r="G649" i="82"/>
  <c r="G55" i="41" s="1"/>
  <c r="J55" i="41" s="1"/>
  <c r="G645" i="82"/>
  <c r="G51" i="41" s="1"/>
  <c r="J51" i="41" s="1"/>
  <c r="G601" i="82"/>
  <c r="G44" i="34" s="1"/>
  <c r="J44" i="34" s="1"/>
  <c r="G596" i="82"/>
  <c r="G39" i="34" s="1"/>
  <c r="J39" i="34" s="1"/>
  <c r="E567" i="82"/>
  <c r="G567" i="82" s="1"/>
  <c r="G53" i="53" s="1"/>
  <c r="J53" i="53" s="1"/>
  <c r="E561" i="82"/>
  <c r="G561" i="82" s="1"/>
  <c r="G44" i="53" s="1"/>
  <c r="J44" i="53" s="1"/>
  <c r="E557" i="82"/>
  <c r="G557" i="82" s="1"/>
  <c r="G40" i="53" s="1"/>
  <c r="J40" i="53" s="1"/>
  <c r="E552" i="82"/>
  <c r="G552" i="82" s="1"/>
  <c r="G35" i="53" s="1"/>
  <c r="J35" i="53" s="1"/>
  <c r="G548" i="82"/>
  <c r="G31" i="53" s="1"/>
  <c r="J31" i="53" s="1"/>
  <c r="E543" i="82"/>
  <c r="G543" i="82" s="1"/>
  <c r="G69" i="52" s="1"/>
  <c r="J69" i="52" s="1"/>
  <c r="E539" i="82"/>
  <c r="G539" i="82" s="1"/>
  <c r="G65" i="52" s="1"/>
  <c r="J65" i="52" s="1"/>
  <c r="E534" i="82"/>
  <c r="G534" i="82" s="1"/>
  <c r="G60" i="52" s="1"/>
  <c r="J60" i="52" s="1"/>
  <c r="G530" i="82"/>
  <c r="G56" i="52" s="1"/>
  <c r="J56" i="52" s="1"/>
  <c r="E524" i="82"/>
  <c r="G524" i="82" s="1"/>
  <c r="G47" i="52" s="1"/>
  <c r="J47" i="52" s="1"/>
  <c r="G521" i="82"/>
  <c r="G44" i="52" s="1"/>
  <c r="J44" i="52" s="1"/>
  <c r="E520" i="82"/>
  <c r="G520" i="82" s="1"/>
  <c r="G43" i="52" s="1"/>
  <c r="J43" i="52" s="1"/>
  <c r="G516" i="82"/>
  <c r="G39" i="52" s="1"/>
  <c r="J39" i="52" s="1"/>
  <c r="G500" i="82"/>
  <c r="G66" i="46" s="1"/>
  <c r="J66" i="46" s="1"/>
  <c r="E499" i="82"/>
  <c r="E496" i="82"/>
  <c r="E495" i="82"/>
  <c r="G495" i="82" s="1"/>
  <c r="G61" i="46" s="1"/>
  <c r="J61" i="46" s="1"/>
  <c r="E493" i="82"/>
  <c r="E489" i="82"/>
  <c r="G489" i="82" s="1"/>
  <c r="G55" i="46" s="1"/>
  <c r="J55" i="46" s="1"/>
  <c r="E488" i="82"/>
  <c r="G488" i="82" s="1"/>
  <c r="G54" i="46" s="1"/>
  <c r="J54" i="46" s="1"/>
  <c r="E482" i="82"/>
  <c r="G482" i="82" s="1"/>
  <c r="G45" i="46" s="1"/>
  <c r="J45" i="46" s="1"/>
  <c r="E470" i="82"/>
  <c r="G470" i="82" s="1"/>
  <c r="G33" i="46" s="1"/>
  <c r="J33" i="46" s="1"/>
  <c r="E469" i="82"/>
  <c r="G469" i="82" s="1"/>
  <c r="G32" i="46" s="1"/>
  <c r="J32" i="46" s="1"/>
  <c r="G464" i="82"/>
  <c r="G70" i="37" s="1"/>
  <c r="J70" i="37" s="1"/>
  <c r="E462" i="82"/>
  <c r="G462" i="82" s="1"/>
  <c r="G68" i="37" s="1"/>
  <c r="J68" i="37" s="1"/>
  <c r="E461" i="82"/>
  <c r="G461" i="82" s="1"/>
  <c r="G67" i="37" s="1"/>
  <c r="J67" i="37" s="1"/>
  <c r="E452" i="82"/>
  <c r="E451" i="82"/>
  <c r="G451" i="82" s="1"/>
  <c r="G57" i="37" s="1"/>
  <c r="J57" i="37" s="1"/>
  <c r="E449" i="82"/>
  <c r="E434" i="82"/>
  <c r="G434" i="82" s="1"/>
  <c r="E426" i="82"/>
  <c r="G426" i="82" s="1"/>
  <c r="G29" i="37" s="1"/>
  <c r="J29" i="37" s="1"/>
  <c r="G424" i="82"/>
  <c r="G70" i="54" s="1"/>
  <c r="J70" i="54" s="1"/>
  <c r="E420" i="82"/>
  <c r="G420" i="82" s="1"/>
  <c r="G66" i="54" s="1"/>
  <c r="J66" i="54" s="1"/>
  <c r="E419" i="82"/>
  <c r="G419" i="82" s="1"/>
  <c r="G65" i="54" s="1"/>
  <c r="J65" i="54" s="1"/>
  <c r="E409" i="82"/>
  <c r="E387" i="82"/>
  <c r="E381" i="82"/>
  <c r="G381" i="82" s="1"/>
  <c r="G67" i="47" s="1"/>
  <c r="J67" i="47" s="1"/>
  <c r="E327" i="82"/>
  <c r="G327" i="82" s="1"/>
  <c r="G53" i="55" s="1"/>
  <c r="J53" i="55" s="1"/>
  <c r="E326" i="82"/>
  <c r="G326" i="82" s="1"/>
  <c r="G52" i="55" s="1"/>
  <c r="J52" i="55" s="1"/>
  <c r="E315" i="82"/>
  <c r="E314" i="82"/>
  <c r="G314" i="82" s="1"/>
  <c r="G37" i="55" s="1"/>
  <c r="J37" i="55" s="1"/>
  <c r="E288" i="82"/>
  <c r="E285" i="82"/>
  <c r="G285" i="82" s="1"/>
  <c r="G51" i="39" s="1"/>
  <c r="J51" i="39" s="1"/>
  <c r="E276" i="82"/>
  <c r="G417" i="82"/>
  <c r="G63" i="54" s="1"/>
  <c r="J63" i="54" s="1"/>
  <c r="E403" i="82"/>
  <c r="G396" i="82"/>
  <c r="G39" i="54" s="1"/>
  <c r="J39" i="54" s="1"/>
  <c r="E393" i="82"/>
  <c r="E382" i="82"/>
  <c r="G382" i="82" s="1"/>
  <c r="G68" i="47" s="1"/>
  <c r="J68" i="47" s="1"/>
  <c r="E362" i="82"/>
  <c r="E342" i="82"/>
  <c r="G342" i="82" s="1"/>
  <c r="G68" i="55" s="1"/>
  <c r="J68" i="55" s="1"/>
  <c r="E316" i="82"/>
  <c r="E302" i="82"/>
  <c r="G297" i="82"/>
  <c r="G63" i="39" s="1"/>
  <c r="J63" i="39" s="1"/>
  <c r="G277" i="82"/>
  <c r="G40" i="39" s="1"/>
  <c r="J40" i="39" s="1"/>
  <c r="E274" i="82"/>
  <c r="G252" i="82"/>
  <c r="G58" i="45" s="1"/>
  <c r="J58" i="45" s="1"/>
  <c r="G242" i="82"/>
  <c r="G45" i="45" s="1"/>
  <c r="J45" i="45" s="1"/>
  <c r="G215" i="82"/>
  <c r="G61" i="35" s="1"/>
  <c r="J61" i="35" s="1"/>
  <c r="E126" i="82"/>
  <c r="G106" i="82"/>
  <c r="G29" i="43" s="1"/>
  <c r="J29" i="43" s="1"/>
  <c r="G21" i="82"/>
  <c r="E15" i="82"/>
  <c r="E413" i="82"/>
  <c r="G408" i="82"/>
  <c r="G54" i="54" s="1"/>
  <c r="J54" i="54" s="1"/>
  <c r="E407" i="82"/>
  <c r="G405" i="82"/>
  <c r="G51" i="54" s="1"/>
  <c r="J51" i="54" s="1"/>
  <c r="E397" i="82"/>
  <c r="G397" i="82" s="1"/>
  <c r="G40" i="54" s="1"/>
  <c r="J40" i="54" s="1"/>
  <c r="E374" i="82"/>
  <c r="G374" i="82" s="1"/>
  <c r="G60" i="47" s="1"/>
  <c r="J60" i="47" s="1"/>
  <c r="E370" i="82"/>
  <c r="E356" i="82"/>
  <c r="G356" i="82" s="1"/>
  <c r="G39" i="47" s="1"/>
  <c r="J39" i="47" s="1"/>
  <c r="E348" i="82"/>
  <c r="G348" i="82" s="1"/>
  <c r="G31" i="47" s="1"/>
  <c r="J31" i="47" s="1"/>
  <c r="E334" i="82"/>
  <c r="G334" i="82" s="1"/>
  <c r="G60" i="55" s="1"/>
  <c r="J60" i="55" s="1"/>
  <c r="E320" i="82"/>
  <c r="G320" i="82" s="1"/>
  <c r="G43" i="55" s="1"/>
  <c r="J43" i="55" s="1"/>
  <c r="E308" i="82"/>
  <c r="E305" i="82"/>
  <c r="E294" i="82"/>
  <c r="E286" i="82"/>
  <c r="G239" i="82"/>
  <c r="G42" i="45" s="1"/>
  <c r="J42" i="45" s="1"/>
  <c r="E235" i="82"/>
  <c r="G235" i="82" s="1"/>
  <c r="G38" i="45" s="1"/>
  <c r="J38" i="45" s="1"/>
  <c r="G225" i="82"/>
  <c r="G28" i="45" s="1"/>
  <c r="J28" i="45" s="1"/>
  <c r="E217" i="82"/>
  <c r="G162" i="82"/>
  <c r="G45" i="29" s="1"/>
  <c r="J45" i="29" s="1"/>
  <c r="G146" i="82"/>
  <c r="G29" i="29" s="1"/>
  <c r="J29" i="29" s="1"/>
  <c r="E401" i="82"/>
  <c r="E399" i="82"/>
  <c r="E395" i="82"/>
  <c r="E391" i="82"/>
  <c r="G391" i="82" s="1"/>
  <c r="G34" i="54" s="1"/>
  <c r="J34" i="54" s="1"/>
  <c r="G385" i="82"/>
  <c r="G28" i="54" s="1"/>
  <c r="J28" i="54" s="1"/>
  <c r="E380" i="82"/>
  <c r="E345" i="82"/>
  <c r="G345" i="82" s="1"/>
  <c r="G28" i="47" s="1"/>
  <c r="J28" i="47" s="1"/>
  <c r="G323" i="82"/>
  <c r="G46" i="55" s="1"/>
  <c r="J46" i="55" s="1"/>
  <c r="E318" i="82"/>
  <c r="G315" i="82"/>
  <c r="G38" i="55" s="1"/>
  <c r="J38" i="55" s="1"/>
  <c r="E312" i="82"/>
  <c r="G312" i="82" s="1"/>
  <c r="G35" i="55" s="1"/>
  <c r="J35" i="55" s="1"/>
  <c r="E304" i="82"/>
  <c r="G301" i="82"/>
  <c r="G67" i="39" s="1"/>
  <c r="J67" i="39" s="1"/>
  <c r="E298" i="82"/>
  <c r="G298" i="82" s="1"/>
  <c r="G64" i="39" s="1"/>
  <c r="J64" i="39" s="1"/>
  <c r="E290" i="82"/>
  <c r="G290" i="82" s="1"/>
  <c r="G56" i="39" s="1"/>
  <c r="J56" i="39" s="1"/>
  <c r="E284" i="82"/>
  <c r="G284" i="82" s="1"/>
  <c r="G47" i="39" s="1"/>
  <c r="J47" i="39" s="1"/>
  <c r="E280" i="82"/>
  <c r="G276" i="82"/>
  <c r="G39" i="39" s="1"/>
  <c r="J39" i="39" s="1"/>
  <c r="E272" i="82"/>
  <c r="G250" i="82"/>
  <c r="G56" i="45" s="1"/>
  <c r="J56" i="45" s="1"/>
  <c r="G230" i="82"/>
  <c r="G33" i="45" s="1"/>
  <c r="J33" i="45" s="1"/>
  <c r="E227" i="82"/>
  <c r="G227" i="82" s="1"/>
  <c r="G30" i="45" s="1"/>
  <c r="J30" i="45" s="1"/>
  <c r="E80" i="82"/>
  <c r="E37" i="82"/>
  <c r="G37" i="82" s="1"/>
  <c r="G202" i="82"/>
  <c r="G45" i="35" s="1"/>
  <c r="J45" i="35" s="1"/>
  <c r="E199" i="82"/>
  <c r="G199" i="82" s="1"/>
  <c r="G42" i="35" s="1"/>
  <c r="J42" i="35" s="1"/>
  <c r="E195" i="82"/>
  <c r="E177" i="82"/>
  <c r="G177" i="82" s="1"/>
  <c r="G63" i="29" s="1"/>
  <c r="J63" i="29" s="1"/>
  <c r="E173" i="82"/>
  <c r="E151" i="82"/>
  <c r="E134" i="82"/>
  <c r="E130" i="82"/>
  <c r="G130" i="82" s="1"/>
  <c r="G56" i="43" s="1"/>
  <c r="J56" i="43" s="1"/>
  <c r="E124" i="82"/>
  <c r="G124" i="82" s="1"/>
  <c r="G47" i="43" s="1"/>
  <c r="J47" i="43" s="1"/>
  <c r="E112" i="82"/>
  <c r="G112" i="82" s="1"/>
  <c r="G35" i="43" s="1"/>
  <c r="J35" i="43" s="1"/>
  <c r="G104" i="82"/>
  <c r="G101" i="82"/>
  <c r="G67" i="14" s="1"/>
  <c r="J67" i="14" s="1"/>
  <c r="G100" i="82"/>
  <c r="G66" i="14" s="1"/>
  <c r="J66" i="14" s="1"/>
  <c r="E86" i="82"/>
  <c r="G83" i="82"/>
  <c r="G46" i="14" s="1"/>
  <c r="J46" i="14" s="1"/>
  <c r="G82" i="82"/>
  <c r="G45" i="14" s="1"/>
  <c r="J45" i="14" s="1"/>
  <c r="E70" i="82"/>
  <c r="G70" i="82" s="1"/>
  <c r="G33" i="14" s="1"/>
  <c r="J33" i="14" s="1"/>
  <c r="E41" i="82"/>
  <c r="G41" i="82" s="1"/>
  <c r="E221" i="82"/>
  <c r="G221" i="82" s="1"/>
  <c r="G67" i="35" s="1"/>
  <c r="J67" i="35" s="1"/>
  <c r="E213" i="82"/>
  <c r="G213" i="82" s="1"/>
  <c r="G59" i="35" s="1"/>
  <c r="J59" i="35" s="1"/>
  <c r="E209" i="82"/>
  <c r="E191" i="82"/>
  <c r="G191" i="82" s="1"/>
  <c r="G34" i="35" s="1"/>
  <c r="J34" i="35" s="1"/>
  <c r="E187" i="82"/>
  <c r="G168" i="82"/>
  <c r="G54" i="29" s="1"/>
  <c r="J54" i="29" s="1"/>
  <c r="E147" i="82"/>
  <c r="E141" i="82"/>
  <c r="E122" i="82"/>
  <c r="G118" i="82"/>
  <c r="G41" i="43" s="1"/>
  <c r="J41" i="43" s="1"/>
  <c r="E116" i="82"/>
  <c r="G116" i="82" s="1"/>
  <c r="G39" i="43" s="1"/>
  <c r="J39" i="43" s="1"/>
  <c r="G88" i="82"/>
  <c r="G54" i="14" s="1"/>
  <c r="J54" i="14" s="1"/>
  <c r="E76" i="82"/>
  <c r="G58" i="82"/>
  <c r="G35" i="82"/>
  <c r="G24" i="82"/>
  <c r="P24" i="82" s="1"/>
  <c r="E22" i="82"/>
  <c r="G22" i="82" s="1"/>
  <c r="E197" i="82"/>
  <c r="E181" i="82"/>
  <c r="E175" i="82"/>
  <c r="G150" i="82"/>
  <c r="G33" i="29" s="1"/>
  <c r="J33" i="29" s="1"/>
  <c r="G149" i="82"/>
  <c r="G32" i="29" s="1"/>
  <c r="J32" i="29" s="1"/>
  <c r="G143" i="82"/>
  <c r="G69" i="43" s="1"/>
  <c r="J69" i="43" s="1"/>
  <c r="E137" i="82"/>
  <c r="G126" i="82"/>
  <c r="G52" i="43" s="1"/>
  <c r="J52" i="43" s="1"/>
  <c r="G114" i="82"/>
  <c r="G37" i="43" s="1"/>
  <c r="J37" i="43" s="1"/>
  <c r="G110" i="82"/>
  <c r="G33" i="43" s="1"/>
  <c r="J33" i="43" s="1"/>
  <c r="G96" i="82"/>
  <c r="G62" i="14" s="1"/>
  <c r="J62" i="14" s="1"/>
  <c r="G87" i="82"/>
  <c r="G53" i="14" s="1"/>
  <c r="J53" i="14" s="1"/>
  <c r="G85" i="82"/>
  <c r="G51" i="14" s="1"/>
  <c r="J51" i="14" s="1"/>
  <c r="E84" i="82"/>
  <c r="G78" i="82"/>
  <c r="G41" i="14" s="1"/>
  <c r="J41" i="14" s="1"/>
  <c r="G69" i="82"/>
  <c r="G32" i="14" s="1"/>
  <c r="J32" i="14" s="1"/>
  <c r="G50" i="82"/>
  <c r="G32" i="82"/>
  <c r="G31" i="82"/>
  <c r="G28" i="82"/>
  <c r="E8" i="82"/>
  <c r="E5" i="82"/>
  <c r="G1623" i="82"/>
  <c r="G22" i="50" s="1"/>
  <c r="J22" i="50" s="1"/>
  <c r="G1535" i="82"/>
  <c r="G14" i="40" s="1"/>
  <c r="J14" i="40" s="1"/>
  <c r="G1491" i="82"/>
  <c r="G10" i="49" s="1"/>
  <c r="J10" i="49" s="1"/>
  <c r="G1463" i="82"/>
  <c r="G22" i="42" s="1"/>
  <c r="J22" i="42" s="1"/>
  <c r="G1417" i="82"/>
  <c r="G16" i="34" s="1"/>
  <c r="J16" i="34" s="1"/>
  <c r="G1375" i="82"/>
  <c r="G14" i="52" s="1"/>
  <c r="J14" i="52" s="1"/>
  <c r="G1646" i="82"/>
  <c r="G5" i="30" s="1"/>
  <c r="J5" i="30" s="1"/>
  <c r="G1593" i="82"/>
  <c r="G12" i="51" s="1"/>
  <c r="J12" i="51" s="1"/>
  <c r="G1579" i="82"/>
  <c r="G1533" i="82"/>
  <c r="G12" i="40" s="1"/>
  <c r="J12" i="40" s="1"/>
  <c r="G1477" i="82"/>
  <c r="G16" i="38" s="1"/>
  <c r="J16" i="38" s="1"/>
  <c r="G1461" i="82"/>
  <c r="G20" i="42" s="1"/>
  <c r="J20" i="42" s="1"/>
  <c r="G1373" i="82"/>
  <c r="G12" i="52" s="1"/>
  <c r="J12" i="52" s="1"/>
  <c r="G1361" i="82"/>
  <c r="G20" i="46" s="1"/>
  <c r="J20" i="46" s="1"/>
  <c r="G1259" i="82"/>
  <c r="G18" i="39" s="1"/>
  <c r="J18" i="39" s="1"/>
  <c r="G1243" i="82"/>
  <c r="G22" i="45" s="1"/>
  <c r="J22" i="45" s="1"/>
  <c r="G1083" i="82"/>
  <c r="G46" i="30" s="1"/>
  <c r="J46" i="30" s="1"/>
  <c r="G1577" i="82"/>
  <c r="G16" i="33" s="1"/>
  <c r="J16" i="33" s="1"/>
  <c r="G1549" i="82"/>
  <c r="G8" i="32" s="1"/>
  <c r="J8" i="32" s="1"/>
  <c r="G1359" i="82"/>
  <c r="G18" i="46" s="1"/>
  <c r="J18" i="46" s="1"/>
  <c r="G1257" i="82"/>
  <c r="G16" i="39" s="1"/>
  <c r="J16" i="39" s="1"/>
  <c r="G1183" i="82"/>
  <c r="G22" i="43" s="1"/>
  <c r="J22" i="43" s="1"/>
  <c r="G1175" i="82"/>
  <c r="G14" i="43" s="1"/>
  <c r="J14" i="43" s="1"/>
  <c r="G1095" i="82"/>
  <c r="G61" i="30" s="1"/>
  <c r="J61" i="30" s="1"/>
  <c r="G989" i="82"/>
  <c r="G32" i="50" s="1"/>
  <c r="J32" i="50" s="1"/>
  <c r="G837" i="82"/>
  <c r="G40" i="40" s="1"/>
  <c r="J40" i="40" s="1"/>
  <c r="G735" i="82"/>
  <c r="G676" i="82"/>
  <c r="G39" i="42" s="1"/>
  <c r="J39" i="42" s="1"/>
  <c r="G654" i="82"/>
  <c r="G60" i="41" s="1"/>
  <c r="J60" i="41" s="1"/>
  <c r="G206" i="82"/>
  <c r="G52" i="35" s="1"/>
  <c r="J52" i="35" s="1"/>
  <c r="G1081" i="82"/>
  <c r="G44" i="30" s="1"/>
  <c r="J44" i="30" s="1"/>
  <c r="G1067" i="82"/>
  <c r="G30" i="30" s="1"/>
  <c r="J30" i="30" s="1"/>
  <c r="G1063" i="82"/>
  <c r="G69" i="44" s="1"/>
  <c r="J69" i="44" s="1"/>
  <c r="G987" i="82"/>
  <c r="G30" i="50" s="1"/>
  <c r="J30" i="50" s="1"/>
  <c r="G921" i="82"/>
  <c r="G44" i="33" s="1"/>
  <c r="J44" i="33" s="1"/>
  <c r="G903" i="82"/>
  <c r="G839" i="82"/>
  <c r="G42" i="40" s="1"/>
  <c r="J42" i="40" s="1"/>
  <c r="G678" i="82"/>
  <c r="G41" i="42" s="1"/>
  <c r="J41" i="42" s="1"/>
  <c r="G468" i="82"/>
  <c r="G31" i="46" s="1"/>
  <c r="J31" i="46" s="1"/>
  <c r="G418" i="82"/>
  <c r="G64" i="54" s="1"/>
  <c r="J64" i="54" s="1"/>
  <c r="G178" i="82"/>
  <c r="G64" i="29" s="1"/>
  <c r="J64" i="29" s="1"/>
  <c r="G1019" i="82"/>
  <c r="G65" i="50" s="1"/>
  <c r="J65" i="50" s="1"/>
  <c r="G901" i="82"/>
  <c r="G67" i="32" s="1"/>
  <c r="J67" i="32" s="1"/>
  <c r="G484" i="82"/>
  <c r="G47" i="46" s="1"/>
  <c r="J47" i="46" s="1"/>
  <c r="G400" i="82"/>
  <c r="G43" i="54" s="1"/>
  <c r="J43" i="54" s="1"/>
  <c r="G386" i="82"/>
  <c r="G29" i="54" s="1"/>
  <c r="J29" i="54" s="1"/>
  <c r="G341" i="82"/>
  <c r="G67" i="55" s="1"/>
  <c r="J67" i="55" s="1"/>
  <c r="G313" i="82"/>
  <c r="G36" i="55" s="1"/>
  <c r="J36" i="55" s="1"/>
  <c r="G299" i="82"/>
  <c r="G65" i="39" s="1"/>
  <c r="J65" i="39" s="1"/>
  <c r="G289" i="82"/>
  <c r="G55" i="39" s="1"/>
  <c r="J55" i="39" s="1"/>
  <c r="G243" i="82"/>
  <c r="G46" i="45" s="1"/>
  <c r="J46" i="45" s="1"/>
  <c r="I1681" i="82"/>
  <c r="Q20" i="36" s="1"/>
  <c r="I1677" i="82"/>
  <c r="Q16" i="36" s="1"/>
  <c r="F1684" i="82"/>
  <c r="F1680" i="82"/>
  <c r="G1680" i="82" s="1"/>
  <c r="F1676" i="82"/>
  <c r="G1676" i="82" s="1"/>
  <c r="G15" i="36" s="1"/>
  <c r="J15" i="36" s="1"/>
  <c r="F1672" i="82"/>
  <c r="G1672" i="82" s="1"/>
  <c r="G11" i="36" s="1"/>
  <c r="J11" i="36" s="1"/>
  <c r="F1668" i="82"/>
  <c r="G1668" i="82" s="1"/>
  <c r="G7" i="36" s="1"/>
  <c r="J7" i="36" s="1"/>
  <c r="F1665" i="82"/>
  <c r="G1665" i="82" s="1"/>
  <c r="G4" i="36" s="1"/>
  <c r="J4" i="36" s="1"/>
  <c r="F1662" i="82"/>
  <c r="G1662" i="82" s="1"/>
  <c r="G21" i="30" s="1"/>
  <c r="J21" i="30" s="1"/>
  <c r="I1657" i="82"/>
  <c r="Q16" i="30" s="1"/>
  <c r="I1656" i="82"/>
  <c r="Q15" i="30" s="1"/>
  <c r="I1655" i="82"/>
  <c r="Q14" i="30" s="1"/>
  <c r="F1653" i="82"/>
  <c r="G1653" i="82" s="1"/>
  <c r="G12" i="30" s="1"/>
  <c r="J12" i="30" s="1"/>
  <c r="F1643" i="82"/>
  <c r="E1643" i="82"/>
  <c r="E1642" i="82"/>
  <c r="F1642" i="82"/>
  <c r="I1574" i="82"/>
  <c r="Q13" i="33" s="1"/>
  <c r="F1574" i="82"/>
  <c r="G1574" i="82" s="1"/>
  <c r="G13" i="33" s="1"/>
  <c r="J13" i="33" s="1"/>
  <c r="F1573" i="82"/>
  <c r="G1573" i="82" s="1"/>
  <c r="G12" i="33" s="1"/>
  <c r="J12" i="33" s="1"/>
  <c r="I1573" i="82"/>
  <c r="Q12" i="33" s="1"/>
  <c r="E1572" i="82"/>
  <c r="G1572" i="82" s="1"/>
  <c r="G11" i="33" s="1"/>
  <c r="J11" i="33" s="1"/>
  <c r="I1572" i="82"/>
  <c r="Q11" i="33" s="1"/>
  <c r="F1570" i="82"/>
  <c r="E1570" i="82"/>
  <c r="F1569" i="82"/>
  <c r="E1569" i="82"/>
  <c r="E1568" i="82"/>
  <c r="F1568" i="82"/>
  <c r="J1538" i="82"/>
  <c r="K1538" i="82" s="1"/>
  <c r="N17" i="40" s="1"/>
  <c r="I1530" i="82"/>
  <c r="Q9" i="40" s="1"/>
  <c r="F1530" i="82"/>
  <c r="G1530" i="82" s="1"/>
  <c r="G9" i="40" s="1"/>
  <c r="J9" i="40" s="1"/>
  <c r="F1529" i="82"/>
  <c r="G1529" i="82" s="1"/>
  <c r="G8" i="40" s="1"/>
  <c r="J8" i="40" s="1"/>
  <c r="I1529" i="82"/>
  <c r="Q8" i="40" s="1"/>
  <c r="E1528" i="82"/>
  <c r="G1528" i="82" s="1"/>
  <c r="G7" i="40" s="1"/>
  <c r="J7" i="40" s="1"/>
  <c r="I1528" i="82"/>
  <c r="Q7" i="40" s="1"/>
  <c r="F1526" i="82"/>
  <c r="E1526" i="82"/>
  <c r="F1471" i="82"/>
  <c r="I1471" i="82"/>
  <c r="Q10" i="38" s="1"/>
  <c r="E1471" i="82"/>
  <c r="I1458" i="82"/>
  <c r="Q17" i="42" s="1"/>
  <c r="E1458" i="82"/>
  <c r="F1458" i="82"/>
  <c r="E1456" i="82"/>
  <c r="I1456" i="82"/>
  <c r="Q15" i="42" s="1"/>
  <c r="F1456" i="82"/>
  <c r="I1444" i="82"/>
  <c r="Q23" i="41" s="1"/>
  <c r="E1444" i="82"/>
  <c r="F1444" i="82"/>
  <c r="E1442" i="82"/>
  <c r="I1442" i="82"/>
  <c r="Q21" i="41" s="1"/>
  <c r="F1442" i="82"/>
  <c r="I1400" i="82"/>
  <c r="Q19" i="53" s="1"/>
  <c r="E1400" i="82"/>
  <c r="F1400" i="82"/>
  <c r="E1398" i="82"/>
  <c r="I1398" i="82"/>
  <c r="Q17" i="53" s="1"/>
  <c r="F1398" i="82"/>
  <c r="E1384" i="82"/>
  <c r="I1384" i="82"/>
  <c r="Q23" i="52" s="1"/>
  <c r="F1384" i="82"/>
  <c r="F1311" i="82"/>
  <c r="I1311" i="82"/>
  <c r="Q10" i="54" s="1"/>
  <c r="E1311" i="82"/>
  <c r="I1298" i="82"/>
  <c r="Q17" i="47" s="1"/>
  <c r="E1298" i="82"/>
  <c r="F1298" i="82"/>
  <c r="E1296" i="82"/>
  <c r="I1296" i="82"/>
  <c r="Q15" i="47" s="1"/>
  <c r="F1296" i="82"/>
  <c r="E1285" i="82"/>
  <c r="I1285" i="82"/>
  <c r="Q4" i="47" s="1"/>
  <c r="F1285" i="82"/>
  <c r="F1283" i="82"/>
  <c r="I1283" i="82"/>
  <c r="Q22" i="55" s="1"/>
  <c r="E1283" i="82"/>
  <c r="F1681" i="82"/>
  <c r="G1681" i="82" s="1"/>
  <c r="G20" i="36" s="1"/>
  <c r="J20" i="36" s="1"/>
  <c r="F1677" i="82"/>
  <c r="G1677" i="82" s="1"/>
  <c r="G16" i="36" s="1"/>
  <c r="J16" i="36" s="1"/>
  <c r="F1673" i="82"/>
  <c r="G1673" i="82" s="1"/>
  <c r="G12" i="36" s="1"/>
  <c r="J12" i="36" s="1"/>
  <c r="F1669" i="82"/>
  <c r="G1669" i="82" s="1"/>
  <c r="G8" i="36" s="1"/>
  <c r="J8" i="36" s="1"/>
  <c r="F1663" i="82"/>
  <c r="G1663" i="82" s="1"/>
  <c r="G22" i="30" s="1"/>
  <c r="J22" i="30" s="1"/>
  <c r="F1659" i="82"/>
  <c r="G1659" i="82" s="1"/>
  <c r="G18" i="30" s="1"/>
  <c r="J18" i="30" s="1"/>
  <c r="F1657" i="82"/>
  <c r="G1657" i="82" s="1"/>
  <c r="G16" i="30" s="1"/>
  <c r="J16" i="30" s="1"/>
  <c r="E1652" i="82"/>
  <c r="G1652" i="82" s="1"/>
  <c r="G11" i="30" s="1"/>
  <c r="J11" i="30" s="1"/>
  <c r="F1651" i="82"/>
  <c r="G1651" i="82" s="1"/>
  <c r="G10" i="30" s="1"/>
  <c r="J10" i="30" s="1"/>
  <c r="G1641" i="82"/>
  <c r="G20" i="44" s="1"/>
  <c r="J20" i="44" s="1"/>
  <c r="G1606" i="82"/>
  <c r="G5" i="50" s="1"/>
  <c r="J5" i="50" s="1"/>
  <c r="E1584" i="82"/>
  <c r="F1584" i="82"/>
  <c r="G1564" i="82"/>
  <c r="I1560" i="82"/>
  <c r="Q19" i="32" s="1"/>
  <c r="F1560" i="82"/>
  <c r="G1560" i="82" s="1"/>
  <c r="G19" i="32" s="1"/>
  <c r="J19" i="32" s="1"/>
  <c r="F1559" i="82"/>
  <c r="G1559" i="82" s="1"/>
  <c r="G18" i="32" s="1"/>
  <c r="J18" i="32" s="1"/>
  <c r="I1559" i="82"/>
  <c r="Q18" i="32" s="1"/>
  <c r="E1558" i="82"/>
  <c r="G1558" i="82" s="1"/>
  <c r="G17" i="32" s="1"/>
  <c r="J17" i="32" s="1"/>
  <c r="I1558" i="82"/>
  <c r="Q17" i="32" s="1"/>
  <c r="F1556" i="82"/>
  <c r="E1556" i="82"/>
  <c r="F1555" i="82"/>
  <c r="E1555" i="82"/>
  <c r="E1554" i="82"/>
  <c r="F1554" i="82"/>
  <c r="E1544" i="82"/>
  <c r="G1544" i="82" s="1"/>
  <c r="G23" i="40" s="1"/>
  <c r="J23" i="40" s="1"/>
  <c r="I1544" i="82"/>
  <c r="Q23" i="40" s="1"/>
  <c r="F1542" i="82"/>
  <c r="E1542" i="82"/>
  <c r="F1541" i="82"/>
  <c r="E1541" i="82"/>
  <c r="E1540" i="82"/>
  <c r="F1540" i="82"/>
  <c r="I1516" i="82"/>
  <c r="Q15" i="48" s="1"/>
  <c r="F1516" i="82"/>
  <c r="G1516" i="82" s="1"/>
  <c r="G15" i="48" s="1"/>
  <c r="J15" i="48" s="1"/>
  <c r="F1515" i="82"/>
  <c r="G1515" i="82" s="1"/>
  <c r="G14" i="48" s="1"/>
  <c r="J14" i="48" s="1"/>
  <c r="I1515" i="82"/>
  <c r="Q14" i="48" s="1"/>
  <c r="E1514" i="82"/>
  <c r="G1514" i="82" s="1"/>
  <c r="G13" i="48" s="1"/>
  <c r="J13" i="48" s="1"/>
  <c r="I1514" i="82"/>
  <c r="Q13" i="48" s="1"/>
  <c r="F1512" i="82"/>
  <c r="E1512" i="82"/>
  <c r="F1511" i="82"/>
  <c r="E1511" i="82"/>
  <c r="E1510" i="82"/>
  <c r="F1510" i="82"/>
  <c r="I1502" i="82"/>
  <c r="Q21" i="49" s="1"/>
  <c r="F1502" i="82"/>
  <c r="G1502" i="82" s="1"/>
  <c r="G21" i="49" s="1"/>
  <c r="J21" i="49" s="1"/>
  <c r="F1501" i="82"/>
  <c r="G1501" i="82" s="1"/>
  <c r="G20" i="49" s="1"/>
  <c r="J20" i="49" s="1"/>
  <c r="I1501" i="82"/>
  <c r="Q20" i="49" s="1"/>
  <c r="E1500" i="82"/>
  <c r="G1500" i="82" s="1"/>
  <c r="G19" i="49" s="1"/>
  <c r="J19" i="49" s="1"/>
  <c r="I1500" i="82"/>
  <c r="Q19" i="49" s="1"/>
  <c r="F1498" i="82"/>
  <c r="E1498" i="82"/>
  <c r="F1497" i="82"/>
  <c r="E1497" i="82"/>
  <c r="G1495" i="82"/>
  <c r="G14" i="49" s="1"/>
  <c r="J14" i="49" s="1"/>
  <c r="F1427" i="82"/>
  <c r="I1427" i="82"/>
  <c r="Q6" i="41" s="1"/>
  <c r="E1427" i="82"/>
  <c r="I1425" i="82"/>
  <c r="Q4" i="41" s="1"/>
  <c r="E1425" i="82"/>
  <c r="F1425" i="82"/>
  <c r="I1414" i="82"/>
  <c r="Q13" i="34" s="1"/>
  <c r="E1414" i="82"/>
  <c r="F1414" i="82"/>
  <c r="E1412" i="82"/>
  <c r="I1412" i="82"/>
  <c r="Q11" i="34" s="1"/>
  <c r="F1412" i="82"/>
  <c r="F1369" i="82"/>
  <c r="I1369" i="82"/>
  <c r="Q8" i="52" s="1"/>
  <c r="E1369" i="82"/>
  <c r="F1355" i="82"/>
  <c r="I1355" i="82"/>
  <c r="Q14" i="46" s="1"/>
  <c r="E1355" i="82"/>
  <c r="G1349" i="82"/>
  <c r="G8" i="46" s="1"/>
  <c r="J8" i="46" s="1"/>
  <c r="F1341" i="82"/>
  <c r="I1341" i="82"/>
  <c r="Q20" i="37" s="1"/>
  <c r="E1341" i="82"/>
  <c r="G1321" i="82"/>
  <c r="G20" i="54" s="1"/>
  <c r="J20" i="54" s="1"/>
  <c r="E1656" i="82"/>
  <c r="G1656" i="82" s="1"/>
  <c r="G15" i="30" s="1"/>
  <c r="J15" i="30" s="1"/>
  <c r="F1655" i="82"/>
  <c r="G1655" i="82" s="1"/>
  <c r="G14" i="30" s="1"/>
  <c r="J14" i="30" s="1"/>
  <c r="E1645" i="82"/>
  <c r="F1645" i="82"/>
  <c r="G1622" i="82"/>
  <c r="G21" i="50" s="1"/>
  <c r="J21" i="50" s="1"/>
  <c r="I1618" i="82"/>
  <c r="Q17" i="50" s="1"/>
  <c r="F1618" i="82"/>
  <c r="G1618" i="82" s="1"/>
  <c r="G17" i="50" s="1"/>
  <c r="J17" i="50" s="1"/>
  <c r="F1617" i="82"/>
  <c r="G1617" i="82" s="1"/>
  <c r="G16" i="50" s="1"/>
  <c r="J16" i="50" s="1"/>
  <c r="I1617" i="82"/>
  <c r="Q16" i="50" s="1"/>
  <c r="E1616" i="82"/>
  <c r="G1616" i="82" s="1"/>
  <c r="G15" i="50" s="1"/>
  <c r="J15" i="50" s="1"/>
  <c r="I1616" i="82"/>
  <c r="Q15" i="50" s="1"/>
  <c r="F1614" i="82"/>
  <c r="E1614" i="82"/>
  <c r="F1613" i="82"/>
  <c r="E1613" i="82"/>
  <c r="E1612" i="82"/>
  <c r="F1612" i="82"/>
  <c r="G1592" i="82"/>
  <c r="G11" i="51" s="1"/>
  <c r="J11" i="51" s="1"/>
  <c r="I1588" i="82"/>
  <c r="Q7" i="51" s="1"/>
  <c r="F1588" i="82"/>
  <c r="G1588" i="82" s="1"/>
  <c r="G7" i="51" s="1"/>
  <c r="J7" i="51" s="1"/>
  <c r="F1587" i="82"/>
  <c r="G1587" i="82" s="1"/>
  <c r="G6" i="51" s="1"/>
  <c r="J6" i="51" s="1"/>
  <c r="I1587" i="82"/>
  <c r="Q6" i="51" s="1"/>
  <c r="E1586" i="82"/>
  <c r="G1586" i="82" s="1"/>
  <c r="G5" i="51" s="1"/>
  <c r="J5" i="51" s="1"/>
  <c r="I1586" i="82"/>
  <c r="Q5" i="51" s="1"/>
  <c r="I1585" i="82"/>
  <c r="Q4" i="51" s="1"/>
  <c r="F1585" i="82"/>
  <c r="G1585" i="82" s="1"/>
  <c r="G4" i="51" s="1"/>
  <c r="J4" i="51" s="1"/>
  <c r="G1583" i="82"/>
  <c r="G1553" i="82"/>
  <c r="G1509" i="82"/>
  <c r="G8" i="48" s="1"/>
  <c r="J8" i="48" s="1"/>
  <c r="I1486" i="82"/>
  <c r="Q5" i="49" s="1"/>
  <c r="E1486" i="82"/>
  <c r="F1486" i="82"/>
  <c r="I1472" i="82"/>
  <c r="Q11" i="38" s="1"/>
  <c r="E1472" i="82"/>
  <c r="F1472" i="82"/>
  <c r="E1470" i="82"/>
  <c r="I1470" i="82"/>
  <c r="Q9" i="38" s="1"/>
  <c r="F1470" i="82"/>
  <c r="F1457" i="82"/>
  <c r="I1457" i="82"/>
  <c r="Q16" i="42" s="1"/>
  <c r="E1457" i="82"/>
  <c r="G1451" i="82"/>
  <c r="G10" i="42" s="1"/>
  <c r="J10" i="42" s="1"/>
  <c r="E1445" i="82"/>
  <c r="I1445" i="82"/>
  <c r="Q4" i="42" s="1"/>
  <c r="F1445" i="82"/>
  <c r="F1443" i="82"/>
  <c r="I1443" i="82"/>
  <c r="Q22" i="41" s="1"/>
  <c r="E1443" i="82"/>
  <c r="G1437" i="82"/>
  <c r="G16" i="41" s="1"/>
  <c r="J16" i="41" s="1"/>
  <c r="F1399" i="82"/>
  <c r="I1399" i="82"/>
  <c r="Q18" i="53" s="1"/>
  <c r="E1399" i="82"/>
  <c r="G1393" i="82"/>
  <c r="G12" i="53" s="1"/>
  <c r="J12" i="53" s="1"/>
  <c r="I1326" i="82"/>
  <c r="Q5" i="37" s="1"/>
  <c r="E1326" i="82"/>
  <c r="F1326" i="82"/>
  <c r="I1312" i="82"/>
  <c r="Q11" i="54" s="1"/>
  <c r="E1312" i="82"/>
  <c r="F1312" i="82"/>
  <c r="E1310" i="82"/>
  <c r="I1310" i="82"/>
  <c r="Q9" i="54" s="1"/>
  <c r="F1310" i="82"/>
  <c r="F1297" i="82"/>
  <c r="I1297" i="82"/>
  <c r="Q16" i="47" s="1"/>
  <c r="E1297" i="82"/>
  <c r="I1284" i="82"/>
  <c r="Q23" i="55" s="1"/>
  <c r="E1284" i="82"/>
  <c r="F1284" i="82"/>
  <c r="E1282" i="82"/>
  <c r="I1282" i="82"/>
  <c r="Q21" i="55" s="1"/>
  <c r="F1282" i="82"/>
  <c r="I1632" i="82"/>
  <c r="Q11" i="44" s="1"/>
  <c r="F1632" i="82"/>
  <c r="G1632" i="82" s="1"/>
  <c r="G11" i="44" s="1"/>
  <c r="J11" i="44" s="1"/>
  <c r="F1631" i="82"/>
  <c r="G1631" i="82" s="1"/>
  <c r="G10" i="44" s="1"/>
  <c r="J10" i="44" s="1"/>
  <c r="I1631" i="82"/>
  <c r="Q10" i="44" s="1"/>
  <c r="E1630" i="82"/>
  <c r="G1630" i="82" s="1"/>
  <c r="G9" i="44" s="1"/>
  <c r="J9" i="44" s="1"/>
  <c r="I1630" i="82"/>
  <c r="Q9" i="44" s="1"/>
  <c r="F1628" i="82"/>
  <c r="E1628" i="82"/>
  <c r="F1627" i="82"/>
  <c r="E1627" i="82"/>
  <c r="E1626" i="82"/>
  <c r="F1626" i="82"/>
  <c r="F1625" i="82"/>
  <c r="E1625" i="82"/>
  <c r="E1605" i="82"/>
  <c r="G1605" i="82" s="1"/>
  <c r="G4" i="50" s="1"/>
  <c r="J4" i="50" s="1"/>
  <c r="I1605" i="82"/>
  <c r="Q4" i="50" s="1"/>
  <c r="I1604" i="82"/>
  <c r="Q23" i="51" s="1"/>
  <c r="F1604" i="82"/>
  <c r="G1604" i="82" s="1"/>
  <c r="G23" i="51" s="1"/>
  <c r="J23" i="51" s="1"/>
  <c r="F1603" i="82"/>
  <c r="G1603" i="82" s="1"/>
  <c r="G22" i="51" s="1"/>
  <c r="J22" i="51" s="1"/>
  <c r="I1603" i="82"/>
  <c r="Q22" i="51" s="1"/>
  <c r="E1602" i="82"/>
  <c r="G1602" i="82" s="1"/>
  <c r="G21" i="51" s="1"/>
  <c r="J21" i="51" s="1"/>
  <c r="I1602" i="82"/>
  <c r="Q21" i="51" s="1"/>
  <c r="F1600" i="82"/>
  <c r="E1600" i="82"/>
  <c r="F1599" i="82"/>
  <c r="E1599" i="82"/>
  <c r="E1598" i="82"/>
  <c r="F1598" i="82"/>
  <c r="I1428" i="82"/>
  <c r="Q7" i="41" s="1"/>
  <c r="E1428" i="82"/>
  <c r="F1428" i="82"/>
  <c r="E1426" i="82"/>
  <c r="I1426" i="82"/>
  <c r="Q5" i="41" s="1"/>
  <c r="F1426" i="82"/>
  <c r="F1413" i="82"/>
  <c r="I1413" i="82"/>
  <c r="Q12" i="34" s="1"/>
  <c r="E1413" i="82"/>
  <c r="I1370" i="82"/>
  <c r="Q9" i="52" s="1"/>
  <c r="E1370" i="82"/>
  <c r="F1370" i="82"/>
  <c r="E1368" i="82"/>
  <c r="I1368" i="82"/>
  <c r="Q7" i="52" s="1"/>
  <c r="F1368" i="82"/>
  <c r="I1356" i="82"/>
  <c r="Q15" i="46" s="1"/>
  <c r="E1356" i="82"/>
  <c r="F1356" i="82"/>
  <c r="E1354" i="82"/>
  <c r="I1354" i="82"/>
  <c r="Q13" i="46" s="1"/>
  <c r="F1354" i="82"/>
  <c r="I1342" i="82"/>
  <c r="Q21" i="37" s="1"/>
  <c r="E1342" i="82"/>
  <c r="F1342" i="82"/>
  <c r="E1340" i="82"/>
  <c r="I1340" i="82"/>
  <c r="Q19" i="37" s="1"/>
  <c r="F1340" i="82"/>
  <c r="I1635" i="82"/>
  <c r="I1634" i="82"/>
  <c r="I1621" i="82"/>
  <c r="Q20" i="50" s="1"/>
  <c r="I1620" i="82"/>
  <c r="Q19" i="50" s="1"/>
  <c r="I1591" i="82"/>
  <c r="I1590" i="82"/>
  <c r="I1577" i="82"/>
  <c r="Q16" i="33" s="1"/>
  <c r="I1576" i="82"/>
  <c r="J1576" i="82" s="1"/>
  <c r="K1576" i="82" s="1"/>
  <c r="N15" i="33" s="1"/>
  <c r="I1565" i="82"/>
  <c r="I1563" i="82"/>
  <c r="Q22" i="32" s="1"/>
  <c r="I1562" i="82"/>
  <c r="Q21" i="32" s="1"/>
  <c r="I1547" i="82"/>
  <c r="Q6" i="32" s="1"/>
  <c r="I1546" i="82"/>
  <c r="I1533" i="82"/>
  <c r="Q12" i="40" s="1"/>
  <c r="I1532" i="82"/>
  <c r="I1519" i="82"/>
  <c r="I1518" i="82"/>
  <c r="I1504" i="82"/>
  <c r="Q23" i="49" s="1"/>
  <c r="F1496" i="82"/>
  <c r="G1496" i="82" s="1"/>
  <c r="G15" i="49" s="1"/>
  <c r="J15" i="49" s="1"/>
  <c r="I1489" i="82"/>
  <c r="Q8" i="49" s="1"/>
  <c r="I1488" i="82"/>
  <c r="F1485" i="82"/>
  <c r="E1484" i="82"/>
  <c r="G1484" i="82" s="1"/>
  <c r="G23" i="38" s="1"/>
  <c r="J23" i="38" s="1"/>
  <c r="E1483" i="82"/>
  <c r="G1483" i="82" s="1"/>
  <c r="G22" i="38" s="1"/>
  <c r="J22" i="38" s="1"/>
  <c r="F1482" i="82"/>
  <c r="G1482" i="82" s="1"/>
  <c r="G21" i="38" s="1"/>
  <c r="J21" i="38" s="1"/>
  <c r="I1475" i="82"/>
  <c r="Q14" i="38" s="1"/>
  <c r="I1474" i="82"/>
  <c r="Q13" i="38" s="1"/>
  <c r="E1468" i="82"/>
  <c r="E1467" i="82"/>
  <c r="G1467" i="82" s="1"/>
  <c r="G6" i="38" s="1"/>
  <c r="J6" i="38" s="1"/>
  <c r="F1466" i="82"/>
  <c r="G1466" i="82" s="1"/>
  <c r="G5" i="38" s="1"/>
  <c r="J5" i="38" s="1"/>
  <c r="E1465" i="82"/>
  <c r="G1465" i="82" s="1"/>
  <c r="G4" i="38" s="1"/>
  <c r="J4" i="38" s="1"/>
  <c r="I1461" i="82"/>
  <c r="I1460" i="82"/>
  <c r="E1454" i="82"/>
  <c r="G1454" i="82" s="1"/>
  <c r="G13" i="42" s="1"/>
  <c r="J13" i="42" s="1"/>
  <c r="E1453" i="82"/>
  <c r="G1453" i="82" s="1"/>
  <c r="G12" i="42" s="1"/>
  <c r="J12" i="42" s="1"/>
  <c r="F1452" i="82"/>
  <c r="G1452" i="82" s="1"/>
  <c r="G11" i="42" s="1"/>
  <c r="J11" i="42" s="1"/>
  <c r="E1440" i="82"/>
  <c r="G1440" i="82" s="1"/>
  <c r="G19" i="41" s="1"/>
  <c r="J19" i="41" s="1"/>
  <c r="E1439" i="82"/>
  <c r="G1439" i="82" s="1"/>
  <c r="G18" i="41" s="1"/>
  <c r="J18" i="41" s="1"/>
  <c r="F1438" i="82"/>
  <c r="G1438" i="82" s="1"/>
  <c r="G17" i="41" s="1"/>
  <c r="J17" i="41" s="1"/>
  <c r="I1431" i="82"/>
  <c r="I1430" i="82"/>
  <c r="F1424" i="82"/>
  <c r="G1424" i="82" s="1"/>
  <c r="I1417" i="82"/>
  <c r="Q16" i="34" s="1"/>
  <c r="I1416" i="82"/>
  <c r="Q15" i="34" s="1"/>
  <c r="E1410" i="82"/>
  <c r="G1410" i="82" s="1"/>
  <c r="G9" i="34" s="1"/>
  <c r="J9" i="34" s="1"/>
  <c r="E1409" i="82"/>
  <c r="G1409" i="82" s="1"/>
  <c r="G8" i="34" s="1"/>
  <c r="J8" i="34" s="1"/>
  <c r="F1408" i="82"/>
  <c r="G1408" i="82" s="1"/>
  <c r="G7" i="34" s="1"/>
  <c r="J7" i="34" s="1"/>
  <c r="I1405" i="82"/>
  <c r="I1403" i="82"/>
  <c r="Q22" i="53" s="1"/>
  <c r="I1402" i="82"/>
  <c r="E1396" i="82"/>
  <c r="G1396" i="82" s="1"/>
  <c r="G15" i="53" s="1"/>
  <c r="J15" i="53" s="1"/>
  <c r="E1395" i="82"/>
  <c r="G1395" i="82" s="1"/>
  <c r="G14" i="53" s="1"/>
  <c r="J14" i="53" s="1"/>
  <c r="F1394" i="82"/>
  <c r="G1394" i="82" s="1"/>
  <c r="G13" i="53" s="1"/>
  <c r="J13" i="53" s="1"/>
  <c r="I1387" i="82"/>
  <c r="I1386" i="82"/>
  <c r="Q5" i="53" s="1"/>
  <c r="E1382" i="82"/>
  <c r="G1382" i="82" s="1"/>
  <c r="G21" i="52" s="1"/>
  <c r="J21" i="52" s="1"/>
  <c r="E1381" i="82"/>
  <c r="G1381" i="82" s="1"/>
  <c r="G20" i="52" s="1"/>
  <c r="J20" i="52" s="1"/>
  <c r="F1380" i="82"/>
  <c r="G1380" i="82" s="1"/>
  <c r="G19" i="52" s="1"/>
  <c r="J19" i="52" s="1"/>
  <c r="I1373" i="82"/>
  <c r="Q12" i="52" s="1"/>
  <c r="I1372" i="82"/>
  <c r="E1366" i="82"/>
  <c r="G1366" i="82" s="1"/>
  <c r="G5" i="52" s="1"/>
  <c r="J5" i="52" s="1"/>
  <c r="I1359" i="82"/>
  <c r="Q18" i="46" s="1"/>
  <c r="I1358" i="82"/>
  <c r="Q17" i="46" s="1"/>
  <c r="E1352" i="82"/>
  <c r="G1352" i="82" s="1"/>
  <c r="G11" i="46" s="1"/>
  <c r="J11" i="46" s="1"/>
  <c r="E1351" i="82"/>
  <c r="G1351" i="82" s="1"/>
  <c r="G10" i="46" s="1"/>
  <c r="J10" i="46" s="1"/>
  <c r="F1350" i="82"/>
  <c r="G1350" i="82" s="1"/>
  <c r="G9" i="46" s="1"/>
  <c r="J9" i="46" s="1"/>
  <c r="I1344" i="82"/>
  <c r="Q23" i="37" s="1"/>
  <c r="E1338" i="82"/>
  <c r="G1338" i="82" s="1"/>
  <c r="G17" i="37" s="1"/>
  <c r="J17" i="37" s="1"/>
  <c r="E1337" i="82"/>
  <c r="G1337" i="82" s="1"/>
  <c r="F1336" i="82"/>
  <c r="G1336" i="82" s="1"/>
  <c r="G15" i="37" s="1"/>
  <c r="J15" i="37" s="1"/>
  <c r="I1329" i="82"/>
  <c r="Q8" i="37" s="1"/>
  <c r="I1328" i="82"/>
  <c r="Q7" i="37" s="1"/>
  <c r="F1325" i="82"/>
  <c r="G1325" i="82" s="1"/>
  <c r="E1324" i="82"/>
  <c r="E1323" i="82"/>
  <c r="G1323" i="82" s="1"/>
  <c r="G22" i="54" s="1"/>
  <c r="J22" i="54" s="1"/>
  <c r="F1322" i="82"/>
  <c r="G1322" i="82" s="1"/>
  <c r="G21" i="54" s="1"/>
  <c r="J21" i="54" s="1"/>
  <c r="I1315" i="82"/>
  <c r="Q14" i="54" s="1"/>
  <c r="I1314" i="82"/>
  <c r="Q13" i="54" s="1"/>
  <c r="E1308" i="82"/>
  <c r="E1307" i="82"/>
  <c r="G1307" i="82" s="1"/>
  <c r="G6" i="54" s="1"/>
  <c r="J6" i="54" s="1"/>
  <c r="F1306" i="82"/>
  <c r="G1306" i="82" s="1"/>
  <c r="G5" i="54" s="1"/>
  <c r="J5" i="54" s="1"/>
  <c r="E1305" i="82"/>
  <c r="G1305" i="82" s="1"/>
  <c r="G4" i="54" s="1"/>
  <c r="J4" i="54" s="1"/>
  <c r="I1301" i="82"/>
  <c r="I1300" i="82"/>
  <c r="E1294" i="82"/>
  <c r="E1293" i="82"/>
  <c r="G1293" i="82" s="1"/>
  <c r="G12" i="47" s="1"/>
  <c r="J12" i="47" s="1"/>
  <c r="F1292" i="82"/>
  <c r="G1292" i="82" s="1"/>
  <c r="G11" i="47" s="1"/>
  <c r="J11" i="47" s="1"/>
  <c r="E1280" i="82"/>
  <c r="G1280" i="82" s="1"/>
  <c r="G19" i="55" s="1"/>
  <c r="J19" i="55" s="1"/>
  <c r="E1279" i="82"/>
  <c r="G1279" i="82" s="1"/>
  <c r="G18" i="55" s="1"/>
  <c r="J18" i="55" s="1"/>
  <c r="F1278" i="82"/>
  <c r="G1278" i="82" s="1"/>
  <c r="G17" i="55" s="1"/>
  <c r="J17" i="55" s="1"/>
  <c r="I1271" i="82"/>
  <c r="I1270" i="82"/>
  <c r="F1268" i="82"/>
  <c r="F1265" i="82"/>
  <c r="F1264" i="82"/>
  <c r="G1264" i="82" s="1"/>
  <c r="G23" i="39" s="1"/>
  <c r="J23" i="39" s="1"/>
  <c r="I1257" i="82"/>
  <c r="I1256" i="82"/>
  <c r="F1254" i="82"/>
  <c r="E1250" i="82"/>
  <c r="G1250" i="82" s="1"/>
  <c r="G9" i="39" s="1"/>
  <c r="J9" i="39" s="1"/>
  <c r="E1249" i="82"/>
  <c r="G1249" i="82" s="1"/>
  <c r="G8" i="39" s="1"/>
  <c r="J8" i="39" s="1"/>
  <c r="F1248" i="82"/>
  <c r="G1248" i="82" s="1"/>
  <c r="G7" i="39" s="1"/>
  <c r="J7" i="39" s="1"/>
  <c r="I1245" i="82"/>
  <c r="Q4" i="39" s="1"/>
  <c r="I1243" i="82"/>
  <c r="I1242" i="82"/>
  <c r="Q21" i="45" s="1"/>
  <c r="F1240" i="82"/>
  <c r="E1236" i="82"/>
  <c r="G1236" i="82" s="1"/>
  <c r="G15" i="45" s="1"/>
  <c r="J15" i="45" s="1"/>
  <c r="G1232" i="82"/>
  <c r="G11" i="45" s="1"/>
  <c r="J11" i="45" s="1"/>
  <c r="E1222" i="82"/>
  <c r="F1222" i="82"/>
  <c r="E1214" i="82"/>
  <c r="F1214" i="82"/>
  <c r="G1212" i="82"/>
  <c r="G11" i="35" s="1"/>
  <c r="J11" i="35" s="1"/>
  <c r="G1205" i="82"/>
  <c r="G4" i="35" s="1"/>
  <c r="J4" i="35" s="1"/>
  <c r="E1204" i="82"/>
  <c r="F1204" i="82"/>
  <c r="G1198" i="82"/>
  <c r="G17" i="29" s="1"/>
  <c r="J17" i="29" s="1"/>
  <c r="E1188" i="82"/>
  <c r="F1188" i="82"/>
  <c r="G1184" i="82"/>
  <c r="G23" i="43" s="1"/>
  <c r="J23" i="43" s="1"/>
  <c r="E1174" i="82"/>
  <c r="F1174" i="82"/>
  <c r="G1476" i="82"/>
  <c r="G15" i="38" s="1"/>
  <c r="J15" i="38" s="1"/>
  <c r="G1462" i="82"/>
  <c r="G21" i="42" s="1"/>
  <c r="J21" i="42" s="1"/>
  <c r="G1446" i="82"/>
  <c r="G5" i="42" s="1"/>
  <c r="J5" i="42" s="1"/>
  <c r="G1432" i="82"/>
  <c r="G11" i="41" s="1"/>
  <c r="J11" i="41" s="1"/>
  <c r="G1404" i="82"/>
  <c r="G23" i="53" s="1"/>
  <c r="J23" i="53" s="1"/>
  <c r="G1360" i="82"/>
  <c r="G19" i="46" s="1"/>
  <c r="J19" i="46" s="1"/>
  <c r="G1330" i="82"/>
  <c r="G9" i="37" s="1"/>
  <c r="J9" i="37" s="1"/>
  <c r="G1316" i="82"/>
  <c r="G15" i="54" s="1"/>
  <c r="J15" i="54" s="1"/>
  <c r="G1302" i="82"/>
  <c r="G21" i="47" s="1"/>
  <c r="J21" i="47" s="1"/>
  <c r="G1286" i="82"/>
  <c r="G5" i="47" s="1"/>
  <c r="J5" i="47" s="1"/>
  <c r="E1268" i="82"/>
  <c r="E1267" i="82"/>
  <c r="G1267" i="82" s="1"/>
  <c r="G6" i="55" s="1"/>
  <c r="J6" i="55" s="1"/>
  <c r="F1266" i="82"/>
  <c r="G1266" i="82" s="1"/>
  <c r="G5" i="55" s="1"/>
  <c r="J5" i="55" s="1"/>
  <c r="E1265" i="82"/>
  <c r="G1258" i="82"/>
  <c r="G17" i="39" s="1"/>
  <c r="J17" i="39" s="1"/>
  <c r="E1254" i="82"/>
  <c r="E1253" i="82"/>
  <c r="G1253" i="82" s="1"/>
  <c r="G12" i="39" s="1"/>
  <c r="J12" i="39" s="1"/>
  <c r="F1252" i="82"/>
  <c r="G1252" i="82" s="1"/>
  <c r="G11" i="39" s="1"/>
  <c r="J11" i="39" s="1"/>
  <c r="E1240" i="82"/>
  <c r="E1239" i="82"/>
  <c r="G1239" i="82" s="1"/>
  <c r="G18" i="45" s="1"/>
  <c r="J18" i="45" s="1"/>
  <c r="F1238" i="82"/>
  <c r="G1238" i="82" s="1"/>
  <c r="G17" i="45" s="1"/>
  <c r="J17" i="45" s="1"/>
  <c r="E1231" i="82"/>
  <c r="F1231" i="82"/>
  <c r="G1219" i="82"/>
  <c r="E1206" i="82"/>
  <c r="F1206" i="82"/>
  <c r="G1202" i="82"/>
  <c r="G21" i="29" s="1"/>
  <c r="J21" i="29" s="1"/>
  <c r="E1192" i="82"/>
  <c r="F1192" i="82"/>
  <c r="G1186" i="82"/>
  <c r="E1185" i="82"/>
  <c r="F1185" i="82"/>
  <c r="E1178" i="82"/>
  <c r="F1178" i="82"/>
  <c r="G1172" i="82"/>
  <c r="G11" i="43" s="1"/>
  <c r="J11" i="43" s="1"/>
  <c r="G1168" i="82"/>
  <c r="G7" i="43" s="1"/>
  <c r="J7" i="43" s="1"/>
  <c r="E1218" i="82"/>
  <c r="F1218" i="82"/>
  <c r="E1210" i="82"/>
  <c r="F1210" i="82"/>
  <c r="E1196" i="82"/>
  <c r="F1196" i="82"/>
  <c r="E1182" i="82"/>
  <c r="F1182" i="82"/>
  <c r="E1421" i="82"/>
  <c r="G1421" i="82" s="1"/>
  <c r="G20" i="34" s="1"/>
  <c r="J20" i="34" s="1"/>
  <c r="F1420" i="82"/>
  <c r="G1420" i="82" s="1"/>
  <c r="G19" i="34" s="1"/>
  <c r="J19" i="34" s="1"/>
  <c r="E1289" i="82"/>
  <c r="G1289" i="82" s="1"/>
  <c r="G8" i="47" s="1"/>
  <c r="J8" i="47" s="1"/>
  <c r="F1288" i="82"/>
  <c r="G1288" i="82" s="1"/>
  <c r="G7" i="47" s="1"/>
  <c r="J7" i="47" s="1"/>
  <c r="E1275" i="82"/>
  <c r="G1275" i="82" s="1"/>
  <c r="G14" i="55" s="1"/>
  <c r="J14" i="55" s="1"/>
  <c r="F1274" i="82"/>
  <c r="G1274" i="82" s="1"/>
  <c r="G13" i="55" s="1"/>
  <c r="J13" i="55" s="1"/>
  <c r="I1267" i="82"/>
  <c r="Q6" i="55" s="1"/>
  <c r="I1266" i="82"/>
  <c r="Q5" i="55" s="1"/>
  <c r="I1253" i="82"/>
  <c r="Q12" i="39" s="1"/>
  <c r="I1252" i="82"/>
  <c r="Q11" i="39" s="1"/>
  <c r="I1239" i="82"/>
  <c r="Q18" i="45" s="1"/>
  <c r="I1238" i="82"/>
  <c r="Q17" i="45" s="1"/>
  <c r="E1235" i="82"/>
  <c r="F1235" i="82"/>
  <c r="I1231" i="82"/>
  <c r="Q10" i="45" s="1"/>
  <c r="E1228" i="82"/>
  <c r="F1228" i="82"/>
  <c r="E1225" i="82"/>
  <c r="F1225" i="82"/>
  <c r="E1200" i="82"/>
  <c r="F1200" i="82"/>
  <c r="E1170" i="82"/>
  <c r="F1170" i="82"/>
  <c r="G1167" i="82"/>
  <c r="G6" i="43" s="1"/>
  <c r="J6" i="43" s="1"/>
  <c r="G1096" i="82"/>
  <c r="G62" i="30" s="1"/>
  <c r="J62" i="30" s="1"/>
  <c r="E1092" i="82"/>
  <c r="G1092" i="82" s="1"/>
  <c r="G58" i="30" s="1"/>
  <c r="J58" i="30" s="1"/>
  <c r="E1091" i="82"/>
  <c r="G1091" i="82" s="1"/>
  <c r="G57" i="30" s="1"/>
  <c r="J57" i="30" s="1"/>
  <c r="F1090" i="82"/>
  <c r="G1090" i="82" s="1"/>
  <c r="G56" i="30" s="1"/>
  <c r="J56" i="30" s="1"/>
  <c r="E1078" i="82"/>
  <c r="G1078" i="82" s="1"/>
  <c r="G41" i="30" s="1"/>
  <c r="J41" i="30" s="1"/>
  <c r="I970" i="82"/>
  <c r="Q56" i="51" s="1"/>
  <c r="E970" i="82"/>
  <c r="F970" i="82"/>
  <c r="E968" i="82"/>
  <c r="I968" i="82"/>
  <c r="Q54" i="51" s="1"/>
  <c r="F968" i="82"/>
  <c r="F1227" i="82"/>
  <c r="G1227" i="82" s="1"/>
  <c r="G6" i="45" s="1"/>
  <c r="J6" i="45" s="1"/>
  <c r="F1221" i="82"/>
  <c r="G1221" i="82" s="1"/>
  <c r="G20" i="35" s="1"/>
  <c r="J20" i="35" s="1"/>
  <c r="F1217" i="82"/>
  <c r="G1217" i="82" s="1"/>
  <c r="G16" i="35" s="1"/>
  <c r="J16" i="35" s="1"/>
  <c r="F1213" i="82"/>
  <c r="G1213" i="82" s="1"/>
  <c r="I1132" i="82"/>
  <c r="Q58" i="36" s="1"/>
  <c r="I1131" i="82"/>
  <c r="Q57" i="36" s="1"/>
  <c r="I1130" i="82"/>
  <c r="Q56" i="36" s="1"/>
  <c r="I1118" i="82"/>
  <c r="Q41" i="36" s="1"/>
  <c r="I1117" i="82"/>
  <c r="Q40" i="36" s="1"/>
  <c r="I1116" i="82"/>
  <c r="Q39" i="36" s="1"/>
  <c r="I1074" i="82"/>
  <c r="Q37" i="30" s="1"/>
  <c r="I1073" i="82"/>
  <c r="Q36" i="30" s="1"/>
  <c r="I1072" i="82"/>
  <c r="Q35" i="30" s="1"/>
  <c r="E1066" i="82"/>
  <c r="I1060" i="82"/>
  <c r="Q66" i="44" s="1"/>
  <c r="I1059" i="82"/>
  <c r="Q65" i="44" s="1"/>
  <c r="I1058" i="82"/>
  <c r="Q64" i="44" s="1"/>
  <c r="F1056" i="82"/>
  <c r="G1056" i="82" s="1"/>
  <c r="G62" i="44" s="1"/>
  <c r="J62" i="44" s="1"/>
  <c r="E1051" i="82"/>
  <c r="F1050" i="82"/>
  <c r="G1050" i="82" s="1"/>
  <c r="G56" i="44" s="1"/>
  <c r="J56" i="44" s="1"/>
  <c r="I1044" i="82"/>
  <c r="Q47" i="44" s="1"/>
  <c r="F1042" i="82"/>
  <c r="G1042" i="82" s="1"/>
  <c r="G45" i="44" s="1"/>
  <c r="J45" i="44" s="1"/>
  <c r="E1038" i="82"/>
  <c r="E1037" i="82"/>
  <c r="G1037" i="82" s="1"/>
  <c r="G40" i="44" s="1"/>
  <c r="J40" i="44" s="1"/>
  <c r="F1036" i="82"/>
  <c r="G1036" i="82" s="1"/>
  <c r="G39" i="44" s="1"/>
  <c r="J39" i="44" s="1"/>
  <c r="I1030" i="82"/>
  <c r="Q33" i="44" s="1"/>
  <c r="I1029" i="82"/>
  <c r="Q32" i="44" s="1"/>
  <c r="I1028" i="82"/>
  <c r="Q31" i="44" s="1"/>
  <c r="F1025" i="82"/>
  <c r="G1025" i="82" s="1"/>
  <c r="G28" i="44" s="1"/>
  <c r="J28" i="44" s="1"/>
  <c r="E1024" i="82"/>
  <c r="G1024" i="82" s="1"/>
  <c r="G70" i="50" s="1"/>
  <c r="J70" i="50" s="1"/>
  <c r="E1023" i="82"/>
  <c r="G1023" i="82" s="1"/>
  <c r="G69" i="50" s="1"/>
  <c r="J69" i="50" s="1"/>
  <c r="F1022" i="82"/>
  <c r="G1022" i="82" s="1"/>
  <c r="G68" i="50" s="1"/>
  <c r="J68" i="50" s="1"/>
  <c r="I1016" i="82"/>
  <c r="Q62" i="50" s="1"/>
  <c r="I1015" i="82"/>
  <c r="Q61" i="50" s="1"/>
  <c r="I1014" i="82"/>
  <c r="Q60" i="50" s="1"/>
  <c r="E1008" i="82"/>
  <c r="G1008" i="82" s="1"/>
  <c r="G54" i="50" s="1"/>
  <c r="J54" i="50" s="1"/>
  <c r="G998" i="82"/>
  <c r="G41" i="50" s="1"/>
  <c r="J41" i="50" s="1"/>
  <c r="E984" i="82"/>
  <c r="I984" i="82"/>
  <c r="Q70" i="51" s="1"/>
  <c r="F984" i="82"/>
  <c r="G974" i="82"/>
  <c r="G60" i="51" s="1"/>
  <c r="J60" i="51" s="1"/>
  <c r="F1164" i="82"/>
  <c r="G1164" i="82" s="1"/>
  <c r="F1160" i="82"/>
  <c r="G1160" i="82" s="1"/>
  <c r="F1156" i="82"/>
  <c r="G1156" i="82" s="1"/>
  <c r="G15" i="14" s="1"/>
  <c r="J15" i="14" s="1"/>
  <c r="F1152" i="82"/>
  <c r="G1152" i="82" s="1"/>
  <c r="G11" i="14" s="1"/>
  <c r="J11" i="14" s="1"/>
  <c r="F1148" i="82"/>
  <c r="G1148" i="82" s="1"/>
  <c r="F1145" i="82"/>
  <c r="G1145" i="82" s="1"/>
  <c r="G4" i="14" s="1"/>
  <c r="J4" i="14" s="1"/>
  <c r="F1142" i="82"/>
  <c r="G1142" i="82" s="1"/>
  <c r="F1138" i="82"/>
  <c r="G1138" i="82" s="1"/>
  <c r="I1134" i="82"/>
  <c r="Q60" i="36" s="1"/>
  <c r="F1132" i="82"/>
  <c r="G1132" i="82" s="1"/>
  <c r="G58" i="36" s="1"/>
  <c r="J58" i="36" s="1"/>
  <c r="I1122" i="82"/>
  <c r="I1121" i="82"/>
  <c r="Q44" i="36" s="1"/>
  <c r="I1120" i="82"/>
  <c r="F1118" i="82"/>
  <c r="G1118" i="82" s="1"/>
  <c r="G41" i="36" s="1"/>
  <c r="J41" i="36" s="1"/>
  <c r="I1106" i="82"/>
  <c r="F1104" i="82"/>
  <c r="G1104" i="82" s="1"/>
  <c r="G70" i="30" s="1"/>
  <c r="J70" i="30" s="1"/>
  <c r="I1092" i="82"/>
  <c r="Q58" i="30" s="1"/>
  <c r="I1091" i="82"/>
  <c r="Q57" i="30" s="1"/>
  <c r="I1090" i="82"/>
  <c r="Q56" i="30" s="1"/>
  <c r="F1088" i="82"/>
  <c r="G1088" i="82" s="1"/>
  <c r="G54" i="30" s="1"/>
  <c r="J54" i="30" s="1"/>
  <c r="F1085" i="82"/>
  <c r="G1085" i="82" s="1"/>
  <c r="G51" i="30" s="1"/>
  <c r="J51" i="30" s="1"/>
  <c r="I1078" i="82"/>
  <c r="Q41" i="30" s="1"/>
  <c r="F1074" i="82"/>
  <c r="G1074" i="82" s="1"/>
  <c r="G37" i="30" s="1"/>
  <c r="J37" i="30" s="1"/>
  <c r="F1060" i="82"/>
  <c r="G1060" i="82" s="1"/>
  <c r="G66" i="44" s="1"/>
  <c r="J66" i="44" s="1"/>
  <c r="E1055" i="82"/>
  <c r="F1054" i="82"/>
  <c r="G1054" i="82" s="1"/>
  <c r="G60" i="44" s="1"/>
  <c r="J60" i="44" s="1"/>
  <c r="E1041" i="82"/>
  <c r="G1041" i="82" s="1"/>
  <c r="G44" i="44" s="1"/>
  <c r="J44" i="44" s="1"/>
  <c r="F1040" i="82"/>
  <c r="G1040" i="82" s="1"/>
  <c r="G43" i="44" s="1"/>
  <c r="J43" i="44" s="1"/>
  <c r="F1030" i="82"/>
  <c r="G1030" i="82" s="1"/>
  <c r="G33" i="44" s="1"/>
  <c r="J33" i="44" s="1"/>
  <c r="F1016" i="82"/>
  <c r="G1016" i="82" s="1"/>
  <c r="G62" i="50" s="1"/>
  <c r="J62" i="50" s="1"/>
  <c r="I1005" i="82"/>
  <c r="Q51" i="50" s="1"/>
  <c r="E997" i="82"/>
  <c r="F997" i="82"/>
  <c r="F969" i="82"/>
  <c r="I969" i="82"/>
  <c r="Q55" i="51" s="1"/>
  <c r="E969" i="82"/>
  <c r="E1131" i="82"/>
  <c r="G1131" i="82" s="1"/>
  <c r="G57" i="36" s="1"/>
  <c r="J57" i="36" s="1"/>
  <c r="F1130" i="82"/>
  <c r="G1130" i="82" s="1"/>
  <c r="G56" i="36" s="1"/>
  <c r="J56" i="36" s="1"/>
  <c r="I1124" i="82"/>
  <c r="Q47" i="36" s="1"/>
  <c r="E1117" i="82"/>
  <c r="G1117" i="82" s="1"/>
  <c r="G40" i="36" s="1"/>
  <c r="J40" i="36" s="1"/>
  <c r="F1116" i="82"/>
  <c r="G1116" i="82" s="1"/>
  <c r="G39" i="36" s="1"/>
  <c r="J39" i="36" s="1"/>
  <c r="I1109" i="82"/>
  <c r="J1109" i="82" s="1"/>
  <c r="K1109" i="82" s="1"/>
  <c r="N32" i="36" s="1"/>
  <c r="I1108" i="82"/>
  <c r="Q31" i="36" s="1"/>
  <c r="F1105" i="82"/>
  <c r="G1105" i="82" s="1"/>
  <c r="G28" i="36" s="1"/>
  <c r="J28" i="36" s="1"/>
  <c r="E1103" i="82"/>
  <c r="G1103" i="82" s="1"/>
  <c r="G69" i="30" s="1"/>
  <c r="J69" i="30" s="1"/>
  <c r="F1102" i="82"/>
  <c r="G1102" i="82" s="1"/>
  <c r="G68" i="30" s="1"/>
  <c r="J68" i="30" s="1"/>
  <c r="I1095" i="82"/>
  <c r="Q61" i="30" s="1"/>
  <c r="I1094" i="82"/>
  <c r="E1087" i="82"/>
  <c r="G1087" i="82" s="1"/>
  <c r="G53" i="30" s="1"/>
  <c r="J53" i="30" s="1"/>
  <c r="F1086" i="82"/>
  <c r="G1086" i="82" s="1"/>
  <c r="G52" i="30" s="1"/>
  <c r="J52" i="30" s="1"/>
  <c r="I1081" i="82"/>
  <c r="Q44" i="30" s="1"/>
  <c r="I1080" i="82"/>
  <c r="Q43" i="30" s="1"/>
  <c r="E1073" i="82"/>
  <c r="G1073" i="82" s="1"/>
  <c r="G36" i="30" s="1"/>
  <c r="J36" i="30" s="1"/>
  <c r="F1072" i="82"/>
  <c r="G1072" i="82" s="1"/>
  <c r="G35" i="30" s="1"/>
  <c r="J35" i="30" s="1"/>
  <c r="E1059" i="82"/>
  <c r="G1059" i="82" s="1"/>
  <c r="G65" i="44" s="1"/>
  <c r="J65" i="44" s="1"/>
  <c r="F1058" i="82"/>
  <c r="G1058" i="82" s="1"/>
  <c r="G64" i="44" s="1"/>
  <c r="J64" i="44" s="1"/>
  <c r="F1044" i="82"/>
  <c r="G1044" i="82" s="1"/>
  <c r="G47" i="44" s="1"/>
  <c r="J47" i="44" s="1"/>
  <c r="I1037" i="82"/>
  <c r="Q40" i="44" s="1"/>
  <c r="I1036" i="82"/>
  <c r="Q39" i="44" s="1"/>
  <c r="E1029" i="82"/>
  <c r="G1029" i="82" s="1"/>
  <c r="G32" i="44" s="1"/>
  <c r="J32" i="44" s="1"/>
  <c r="F1028" i="82"/>
  <c r="G1028" i="82" s="1"/>
  <c r="G31" i="44" s="1"/>
  <c r="J31" i="44" s="1"/>
  <c r="I1025" i="82"/>
  <c r="Q28" i="44" s="1"/>
  <c r="I1023" i="82"/>
  <c r="Q69" i="50" s="1"/>
  <c r="I1022" i="82"/>
  <c r="Q68" i="50" s="1"/>
  <c r="G1020" i="82"/>
  <c r="G66" i="50" s="1"/>
  <c r="J66" i="50" s="1"/>
  <c r="E1015" i="82"/>
  <c r="G1015" i="82" s="1"/>
  <c r="G61" i="50" s="1"/>
  <c r="J61" i="50" s="1"/>
  <c r="F1014" i="82"/>
  <c r="G1014" i="82" s="1"/>
  <c r="G60" i="50" s="1"/>
  <c r="J60" i="50" s="1"/>
  <c r="E1007" i="82"/>
  <c r="F1007" i="82"/>
  <c r="E1005" i="82"/>
  <c r="G1005" i="82" s="1"/>
  <c r="G51" i="50" s="1"/>
  <c r="J51" i="50" s="1"/>
  <c r="E1001" i="82"/>
  <c r="F1001" i="82"/>
  <c r="G979" i="82"/>
  <c r="G65" i="51" s="1"/>
  <c r="J65" i="51" s="1"/>
  <c r="E1000" i="82"/>
  <c r="G1000" i="82" s="1"/>
  <c r="G43" i="50" s="1"/>
  <c r="J43" i="50" s="1"/>
  <c r="E996" i="82"/>
  <c r="F994" i="82"/>
  <c r="G994" i="82" s="1"/>
  <c r="G37" i="50" s="1"/>
  <c r="J37" i="50" s="1"/>
  <c r="I987" i="82"/>
  <c r="I986" i="82"/>
  <c r="E982" i="82"/>
  <c r="G982" i="82" s="1"/>
  <c r="G68" i="51" s="1"/>
  <c r="J68" i="51" s="1"/>
  <c r="E981" i="82"/>
  <c r="G981" i="82" s="1"/>
  <c r="G67" i="51" s="1"/>
  <c r="J67" i="51" s="1"/>
  <c r="F980" i="82"/>
  <c r="G980" i="82" s="1"/>
  <c r="G66" i="51" s="1"/>
  <c r="J66" i="51" s="1"/>
  <c r="I974" i="82"/>
  <c r="Q60" i="51" s="1"/>
  <c r="I973" i="82"/>
  <c r="Q59" i="51" s="1"/>
  <c r="I972" i="82"/>
  <c r="I960" i="82"/>
  <c r="Q43" i="51" s="1"/>
  <c r="I959" i="82"/>
  <c r="Q42" i="51" s="1"/>
  <c r="I958" i="82"/>
  <c r="F956" i="82"/>
  <c r="I944" i="82"/>
  <c r="Q70" i="33" s="1"/>
  <c r="F942" i="82"/>
  <c r="I930" i="82"/>
  <c r="I929" i="82"/>
  <c r="Q55" i="33" s="1"/>
  <c r="I928" i="82"/>
  <c r="Q54" i="33" s="1"/>
  <c r="F926" i="82"/>
  <c r="I916" i="82"/>
  <c r="Q39" i="33" s="1"/>
  <c r="I915" i="82"/>
  <c r="I914" i="82"/>
  <c r="F912" i="82"/>
  <c r="E908" i="82"/>
  <c r="E907" i="82"/>
  <c r="G907" i="82" s="1"/>
  <c r="G30" i="33" s="1"/>
  <c r="J30" i="33" s="1"/>
  <c r="F906" i="82"/>
  <c r="G906" i="82" s="1"/>
  <c r="G29" i="33" s="1"/>
  <c r="J29" i="33" s="1"/>
  <c r="E905" i="82"/>
  <c r="G905" i="82" s="1"/>
  <c r="G28" i="33" s="1"/>
  <c r="J28" i="33" s="1"/>
  <c r="I901" i="82"/>
  <c r="Q67" i="32" s="1"/>
  <c r="I900" i="82"/>
  <c r="Q66" i="32" s="1"/>
  <c r="F898" i="82"/>
  <c r="E894" i="82"/>
  <c r="G894" i="82" s="1"/>
  <c r="G60" i="32" s="1"/>
  <c r="J60" i="32" s="1"/>
  <c r="E893" i="82"/>
  <c r="G893" i="82" s="1"/>
  <c r="G59" i="32" s="1"/>
  <c r="J59" i="32" s="1"/>
  <c r="F892" i="82"/>
  <c r="G892" i="82" s="1"/>
  <c r="F884" i="82"/>
  <c r="E880" i="82"/>
  <c r="G880" i="82" s="1"/>
  <c r="G43" i="32" s="1"/>
  <c r="J43" i="32" s="1"/>
  <c r="E879" i="82"/>
  <c r="G879" i="82" s="1"/>
  <c r="F868" i="82"/>
  <c r="I858" i="82"/>
  <c r="Q64" i="40" s="1"/>
  <c r="I857" i="82"/>
  <c r="Q63" i="40" s="1"/>
  <c r="I856" i="82"/>
  <c r="Q62" i="40" s="1"/>
  <c r="E850" i="82"/>
  <c r="E849" i="82"/>
  <c r="G849" i="82" s="1"/>
  <c r="G55" i="40" s="1"/>
  <c r="J55" i="40" s="1"/>
  <c r="F848" i="82"/>
  <c r="G848" i="82" s="1"/>
  <c r="G54" i="40" s="1"/>
  <c r="J54" i="40" s="1"/>
  <c r="I845" i="82"/>
  <c r="Q51" i="40" s="1"/>
  <c r="I844" i="82"/>
  <c r="Q47" i="40" s="1"/>
  <c r="I843" i="82"/>
  <c r="Q46" i="40" s="1"/>
  <c r="I842" i="82"/>
  <c r="Q45" i="40" s="1"/>
  <c r="G840" i="82"/>
  <c r="G43" i="40" s="1"/>
  <c r="J43" i="40" s="1"/>
  <c r="E836" i="82"/>
  <c r="I828" i="82"/>
  <c r="Q31" i="40" s="1"/>
  <c r="I827" i="82"/>
  <c r="Q30" i="40" s="1"/>
  <c r="I826" i="82"/>
  <c r="E822" i="82"/>
  <c r="G822" i="82" s="1"/>
  <c r="G68" i="48" s="1"/>
  <c r="J68" i="48" s="1"/>
  <c r="E821" i="82"/>
  <c r="G821" i="82" s="1"/>
  <c r="G67" i="48" s="1"/>
  <c r="J67" i="48" s="1"/>
  <c r="F820" i="82"/>
  <c r="G820" i="82" s="1"/>
  <c r="G66" i="48" s="1"/>
  <c r="J66" i="48" s="1"/>
  <c r="I813" i="82"/>
  <c r="Q59" i="48" s="1"/>
  <c r="I812" i="82"/>
  <c r="Q58" i="48" s="1"/>
  <c r="F810" i="82"/>
  <c r="G810" i="82" s="1"/>
  <c r="G56" i="48" s="1"/>
  <c r="J56" i="48" s="1"/>
  <c r="E806" i="82"/>
  <c r="G806" i="82" s="1"/>
  <c r="G52" i="48" s="1"/>
  <c r="J52" i="48" s="1"/>
  <c r="G800" i="82"/>
  <c r="G43" i="48" s="1"/>
  <c r="J43" i="48" s="1"/>
  <c r="E794" i="82"/>
  <c r="F794" i="82"/>
  <c r="I791" i="82"/>
  <c r="Q34" i="48" s="1"/>
  <c r="G782" i="82"/>
  <c r="G68" i="49" s="1"/>
  <c r="J68" i="49" s="1"/>
  <c r="G781" i="82"/>
  <c r="G67" i="49" s="1"/>
  <c r="J67" i="49" s="1"/>
  <c r="E765" i="82"/>
  <c r="F765" i="82"/>
  <c r="G988" i="82"/>
  <c r="G31" i="50" s="1"/>
  <c r="J31" i="50" s="1"/>
  <c r="I965" i="82"/>
  <c r="I963" i="82"/>
  <c r="Q46" i="51" s="1"/>
  <c r="I962" i="82"/>
  <c r="E956" i="82"/>
  <c r="E955" i="82"/>
  <c r="G955" i="82" s="1"/>
  <c r="G38" i="51" s="1"/>
  <c r="J38" i="51" s="1"/>
  <c r="F954" i="82"/>
  <c r="G954" i="82" s="1"/>
  <c r="G37" i="51" s="1"/>
  <c r="J37" i="51" s="1"/>
  <c r="I947" i="82"/>
  <c r="Q30" i="51" s="1"/>
  <c r="I946" i="82"/>
  <c r="Q29" i="51" s="1"/>
  <c r="E942" i="82"/>
  <c r="E941" i="82"/>
  <c r="G941" i="82" s="1"/>
  <c r="G67" i="33" s="1"/>
  <c r="J67" i="33" s="1"/>
  <c r="F940" i="82"/>
  <c r="G940" i="82" s="1"/>
  <c r="G66" i="33" s="1"/>
  <c r="J66" i="33" s="1"/>
  <c r="I933" i="82"/>
  <c r="J933" i="82" s="1"/>
  <c r="K933" i="82" s="1"/>
  <c r="N59" i="33" s="1"/>
  <c r="I932" i="82"/>
  <c r="Q58" i="33" s="1"/>
  <c r="E926" i="82"/>
  <c r="I919" i="82"/>
  <c r="Q42" i="33" s="1"/>
  <c r="I918" i="82"/>
  <c r="Q41" i="33" s="1"/>
  <c r="E912" i="82"/>
  <c r="E911" i="82"/>
  <c r="G911" i="82" s="1"/>
  <c r="G34" i="33" s="1"/>
  <c r="J34" i="33" s="1"/>
  <c r="F910" i="82"/>
  <c r="G910" i="82" s="1"/>
  <c r="G33" i="33" s="1"/>
  <c r="J33" i="33" s="1"/>
  <c r="G902" i="82"/>
  <c r="G68" i="32" s="1"/>
  <c r="J68" i="32" s="1"/>
  <c r="E898" i="82"/>
  <c r="E897" i="82"/>
  <c r="G897" i="82" s="1"/>
  <c r="G63" i="32" s="1"/>
  <c r="J63" i="32" s="1"/>
  <c r="F896" i="82"/>
  <c r="G896" i="82" s="1"/>
  <c r="G62" i="32" s="1"/>
  <c r="J62" i="32" s="1"/>
  <c r="F885" i="82"/>
  <c r="G885" i="82" s="1"/>
  <c r="G51" i="32" s="1"/>
  <c r="J51" i="32" s="1"/>
  <c r="E884" i="82"/>
  <c r="E883" i="82"/>
  <c r="G883" i="82" s="1"/>
  <c r="G46" i="32" s="1"/>
  <c r="J46" i="32" s="1"/>
  <c r="F882" i="82"/>
  <c r="G882" i="82" s="1"/>
  <c r="G45" i="32" s="1"/>
  <c r="J45" i="32" s="1"/>
  <c r="I876" i="82"/>
  <c r="Q39" i="32" s="1"/>
  <c r="I875" i="82"/>
  <c r="Q38" i="32" s="1"/>
  <c r="I874" i="82"/>
  <c r="Q37" i="32" s="1"/>
  <c r="E868" i="82"/>
  <c r="E867" i="82"/>
  <c r="G867" i="82" s="1"/>
  <c r="G30" i="32" s="1"/>
  <c r="J30" i="32" s="1"/>
  <c r="I862" i="82"/>
  <c r="F858" i="82"/>
  <c r="G858" i="82" s="1"/>
  <c r="G64" i="40" s="1"/>
  <c r="J64" i="40" s="1"/>
  <c r="F844" i="82"/>
  <c r="G844" i="82" s="1"/>
  <c r="G47" i="40" s="1"/>
  <c r="J47" i="40" s="1"/>
  <c r="I832" i="82"/>
  <c r="I831" i="82"/>
  <c r="Q34" i="40" s="1"/>
  <c r="F828" i="82"/>
  <c r="G828" i="82" s="1"/>
  <c r="G31" i="40" s="1"/>
  <c r="J31" i="40" s="1"/>
  <c r="E798" i="82"/>
  <c r="F798" i="82"/>
  <c r="I795" i="82"/>
  <c r="Q38" i="48" s="1"/>
  <c r="E791" i="82"/>
  <c r="G791" i="82" s="1"/>
  <c r="G34" i="48" s="1"/>
  <c r="J34" i="48" s="1"/>
  <c r="G788" i="82"/>
  <c r="G31" i="48" s="1"/>
  <c r="J31" i="48" s="1"/>
  <c r="E780" i="82"/>
  <c r="F780" i="82"/>
  <c r="E776" i="82"/>
  <c r="F776" i="82"/>
  <c r="E772" i="82"/>
  <c r="F772" i="82"/>
  <c r="E768" i="82"/>
  <c r="F768" i="82"/>
  <c r="E762" i="82"/>
  <c r="F762" i="82"/>
  <c r="E758" i="82"/>
  <c r="F758" i="82"/>
  <c r="E754" i="82"/>
  <c r="F754" i="82"/>
  <c r="I742" i="82"/>
  <c r="Q68" i="38" s="1"/>
  <c r="E742" i="82"/>
  <c r="F742" i="82"/>
  <c r="E740" i="82"/>
  <c r="I740" i="82"/>
  <c r="Q66" i="38" s="1"/>
  <c r="F740" i="82"/>
  <c r="I719" i="82"/>
  <c r="Q42" i="38" s="1"/>
  <c r="E719" i="82"/>
  <c r="F719" i="82"/>
  <c r="G948" i="82"/>
  <c r="G31" i="51" s="1"/>
  <c r="J31" i="51" s="1"/>
  <c r="F944" i="82"/>
  <c r="G944" i="82" s="1"/>
  <c r="I864" i="82"/>
  <c r="Q70" i="40" s="1"/>
  <c r="E857" i="82"/>
  <c r="G857" i="82" s="1"/>
  <c r="G63" i="40" s="1"/>
  <c r="J63" i="40" s="1"/>
  <c r="F856" i="82"/>
  <c r="G856" i="82" s="1"/>
  <c r="G62" i="40" s="1"/>
  <c r="J62" i="40" s="1"/>
  <c r="I849" i="82"/>
  <c r="Q55" i="40" s="1"/>
  <c r="I848" i="82"/>
  <c r="Q54" i="40" s="1"/>
  <c r="F845" i="82"/>
  <c r="G845" i="82" s="1"/>
  <c r="G51" i="40" s="1"/>
  <c r="J51" i="40" s="1"/>
  <c r="E843" i="82"/>
  <c r="G843" i="82" s="1"/>
  <c r="G46" i="40" s="1"/>
  <c r="J46" i="40" s="1"/>
  <c r="F842" i="82"/>
  <c r="G842" i="82" s="1"/>
  <c r="G45" i="40" s="1"/>
  <c r="J45" i="40" s="1"/>
  <c r="I835" i="82"/>
  <c r="Q38" i="40" s="1"/>
  <c r="I834" i="82"/>
  <c r="E827" i="82"/>
  <c r="G827" i="82" s="1"/>
  <c r="G30" i="40" s="1"/>
  <c r="J30" i="40" s="1"/>
  <c r="I822" i="82"/>
  <c r="Q68" i="48" s="1"/>
  <c r="I821" i="82"/>
  <c r="Q67" i="48" s="1"/>
  <c r="I820" i="82"/>
  <c r="Q66" i="48" s="1"/>
  <c r="I806" i="82"/>
  <c r="Q52" i="48" s="1"/>
  <c r="E786" i="82"/>
  <c r="F786" i="82"/>
  <c r="E784" i="82"/>
  <c r="F784" i="82"/>
  <c r="G777" i="82"/>
  <c r="G63" i="49" s="1"/>
  <c r="J63" i="49" s="1"/>
  <c r="G763" i="82"/>
  <c r="G46" i="49" s="1"/>
  <c r="J46" i="49" s="1"/>
  <c r="G759" i="82"/>
  <c r="G42" i="49" s="1"/>
  <c r="J42" i="49" s="1"/>
  <c r="G755" i="82"/>
  <c r="G38" i="49" s="1"/>
  <c r="J38" i="49" s="1"/>
  <c r="E717" i="82"/>
  <c r="I717" i="82"/>
  <c r="Q40" i="38" s="1"/>
  <c r="F717" i="82"/>
  <c r="I955" i="82"/>
  <c r="Q38" i="51" s="1"/>
  <c r="I941" i="82"/>
  <c r="Q67" i="33" s="1"/>
  <c r="I940" i="82"/>
  <c r="Q66" i="33" s="1"/>
  <c r="I911" i="82"/>
  <c r="Q34" i="33" s="1"/>
  <c r="I910" i="82"/>
  <c r="Q33" i="33" s="1"/>
  <c r="I897" i="82"/>
  <c r="Q63" i="32" s="1"/>
  <c r="I896" i="82"/>
  <c r="Q62" i="32" s="1"/>
  <c r="I885" i="82"/>
  <c r="Q51" i="32" s="1"/>
  <c r="I883" i="82"/>
  <c r="Q46" i="32" s="1"/>
  <c r="I882" i="82"/>
  <c r="Q45" i="32" s="1"/>
  <c r="E875" i="82"/>
  <c r="G875" i="82" s="1"/>
  <c r="G38" i="32" s="1"/>
  <c r="J38" i="32" s="1"/>
  <c r="F874" i="82"/>
  <c r="G874" i="82" s="1"/>
  <c r="G37" i="32" s="1"/>
  <c r="J37" i="32" s="1"/>
  <c r="I867" i="82"/>
  <c r="Q30" i="32" s="1"/>
  <c r="I824" i="82"/>
  <c r="Q70" i="48" s="1"/>
  <c r="I809" i="82"/>
  <c r="I808" i="82"/>
  <c r="Q54" i="48" s="1"/>
  <c r="G795" i="82"/>
  <c r="G38" i="48" s="1"/>
  <c r="J38" i="48" s="1"/>
  <c r="E790" i="82"/>
  <c r="F790" i="82"/>
  <c r="F741" i="82"/>
  <c r="I741" i="82"/>
  <c r="Q67" i="38" s="1"/>
  <c r="E741" i="82"/>
  <c r="G729" i="82"/>
  <c r="G55" i="38" s="1"/>
  <c r="J55" i="38" s="1"/>
  <c r="I726" i="82"/>
  <c r="Q52" i="38" s="1"/>
  <c r="E726" i="82"/>
  <c r="F726" i="82"/>
  <c r="I744" i="82"/>
  <c r="Q70" i="38" s="1"/>
  <c r="I730" i="82"/>
  <c r="Q56" i="38" s="1"/>
  <c r="I729" i="82"/>
  <c r="Q55" i="38" s="1"/>
  <c r="I728" i="82"/>
  <c r="F718" i="82"/>
  <c r="G718" i="82" s="1"/>
  <c r="G41" i="38" s="1"/>
  <c r="J41" i="38" s="1"/>
  <c r="I718" i="82"/>
  <c r="Q41" i="38" s="1"/>
  <c r="F711" i="82"/>
  <c r="G711" i="82" s="1"/>
  <c r="G34" i="38" s="1"/>
  <c r="J34" i="38" s="1"/>
  <c r="E695" i="82"/>
  <c r="G695" i="82" s="1"/>
  <c r="G61" i="42" s="1"/>
  <c r="J61" i="42" s="1"/>
  <c r="I695" i="82"/>
  <c r="Q61" i="42" s="1"/>
  <c r="E692" i="82"/>
  <c r="G692" i="82" s="1"/>
  <c r="G58" i="42" s="1"/>
  <c r="J58" i="42" s="1"/>
  <c r="E681" i="82"/>
  <c r="F681" i="82"/>
  <c r="E675" i="82"/>
  <c r="I670" i="82"/>
  <c r="Q33" i="42" s="1"/>
  <c r="F609" i="82"/>
  <c r="E609" i="82"/>
  <c r="I609" i="82"/>
  <c r="Q55" i="34" s="1"/>
  <c r="I747" i="82"/>
  <c r="I746" i="82"/>
  <c r="I733" i="82"/>
  <c r="I732" i="82"/>
  <c r="Q58" i="38" s="1"/>
  <c r="G715" i="82"/>
  <c r="G38" i="38" s="1"/>
  <c r="J38" i="38" s="1"/>
  <c r="I714" i="82"/>
  <c r="Q37" i="38" s="1"/>
  <c r="E709" i="82"/>
  <c r="F709" i="82"/>
  <c r="F704" i="82"/>
  <c r="E704" i="82"/>
  <c r="F688" i="82"/>
  <c r="E688" i="82"/>
  <c r="G686" i="82"/>
  <c r="G52" i="42" s="1"/>
  <c r="J52" i="42" s="1"/>
  <c r="F685" i="82"/>
  <c r="G685" i="82" s="1"/>
  <c r="G51" i="42" s="1"/>
  <c r="J51" i="42" s="1"/>
  <c r="I685" i="82"/>
  <c r="Q51" i="42" s="1"/>
  <c r="E673" i="82"/>
  <c r="G673" i="82" s="1"/>
  <c r="G36" i="42" s="1"/>
  <c r="J36" i="42" s="1"/>
  <c r="I673" i="82"/>
  <c r="Q36" i="42" s="1"/>
  <c r="E670" i="82"/>
  <c r="G670" i="82" s="1"/>
  <c r="G33" i="42" s="1"/>
  <c r="J33" i="42" s="1"/>
  <c r="I667" i="82"/>
  <c r="Q30" i="42" s="1"/>
  <c r="E667" i="82"/>
  <c r="F667" i="82"/>
  <c r="F660" i="82"/>
  <c r="I660" i="82"/>
  <c r="Q66" i="41" s="1"/>
  <c r="E660" i="82"/>
  <c r="F599" i="82"/>
  <c r="E599" i="82"/>
  <c r="I599" i="82"/>
  <c r="Q42" i="34" s="1"/>
  <c r="F696" i="82"/>
  <c r="G696" i="82" s="1"/>
  <c r="G62" i="42" s="1"/>
  <c r="J62" i="42" s="1"/>
  <c r="I696" i="82"/>
  <c r="Q62" i="42" s="1"/>
  <c r="F682" i="82"/>
  <c r="E682" i="82"/>
  <c r="F635" i="82"/>
  <c r="E635" i="82"/>
  <c r="I635" i="82"/>
  <c r="Q38" i="41" s="1"/>
  <c r="F591" i="82"/>
  <c r="E591" i="82"/>
  <c r="I591" i="82"/>
  <c r="Q34" i="34" s="1"/>
  <c r="F710" i="82"/>
  <c r="E710" i="82"/>
  <c r="I704" i="82"/>
  <c r="Q70" i="42" s="1"/>
  <c r="E703" i="82"/>
  <c r="F703" i="82"/>
  <c r="I692" i="82"/>
  <c r="Q58" i="42" s="1"/>
  <c r="I688" i="82"/>
  <c r="Q54" i="42" s="1"/>
  <c r="E687" i="82"/>
  <c r="F687" i="82"/>
  <c r="F683" i="82"/>
  <c r="G683" i="82" s="1"/>
  <c r="G46" i="42" s="1"/>
  <c r="J46" i="42" s="1"/>
  <c r="F675" i="82"/>
  <c r="F674" i="82"/>
  <c r="G674" i="82" s="1"/>
  <c r="G37" i="42" s="1"/>
  <c r="J37" i="42" s="1"/>
  <c r="I674" i="82"/>
  <c r="Q37" i="42" s="1"/>
  <c r="E671" i="82"/>
  <c r="G671" i="82" s="1"/>
  <c r="G34" i="42" s="1"/>
  <c r="J34" i="42" s="1"/>
  <c r="F666" i="82"/>
  <c r="I666" i="82"/>
  <c r="Q29" i="42" s="1"/>
  <c r="E666" i="82"/>
  <c r="G664" i="82"/>
  <c r="G70" i="41" s="1"/>
  <c r="J70" i="41" s="1"/>
  <c r="I661" i="82"/>
  <c r="Q67" i="41" s="1"/>
  <c r="E661" i="82"/>
  <c r="F661" i="82"/>
  <c r="E659" i="82"/>
  <c r="I659" i="82"/>
  <c r="Q65" i="41" s="1"/>
  <c r="F659" i="82"/>
  <c r="G642" i="82"/>
  <c r="G45" i="41" s="1"/>
  <c r="J45" i="41" s="1"/>
  <c r="I639" i="82"/>
  <c r="Q42" i="41" s="1"/>
  <c r="E639" i="82"/>
  <c r="F639" i="82"/>
  <c r="F627" i="82"/>
  <c r="E627" i="82"/>
  <c r="I627" i="82"/>
  <c r="Q30" i="41" s="1"/>
  <c r="F617" i="82"/>
  <c r="E617" i="82"/>
  <c r="I617" i="82"/>
  <c r="Q63" i="34" s="1"/>
  <c r="I664" i="82"/>
  <c r="Q70" i="41" s="1"/>
  <c r="I663" i="82"/>
  <c r="I649" i="82"/>
  <c r="I648" i="82"/>
  <c r="Q54" i="41" s="1"/>
  <c r="I647" i="82"/>
  <c r="I643" i="82"/>
  <c r="I642" i="82"/>
  <c r="Q45" i="41" s="1"/>
  <c r="I641" i="82"/>
  <c r="Q44" i="41" s="1"/>
  <c r="G613" i="82"/>
  <c r="G59" i="34" s="1"/>
  <c r="J59" i="34" s="1"/>
  <c r="G587" i="82"/>
  <c r="G30" i="34" s="1"/>
  <c r="J30" i="34" s="1"/>
  <c r="I581" i="82"/>
  <c r="Q67" i="53" s="1"/>
  <c r="I573" i="82"/>
  <c r="Q59" i="53" s="1"/>
  <c r="G569" i="82"/>
  <c r="G55" i="53" s="1"/>
  <c r="J55" i="53" s="1"/>
  <c r="I563" i="82"/>
  <c r="Q46" i="53" s="1"/>
  <c r="I555" i="82"/>
  <c r="Q38" i="53" s="1"/>
  <c r="G551" i="82"/>
  <c r="G34" i="53" s="1"/>
  <c r="J34" i="53" s="1"/>
  <c r="I547" i="82"/>
  <c r="Q30" i="53" s="1"/>
  <c r="G541" i="82"/>
  <c r="G67" i="52" s="1"/>
  <c r="J67" i="52" s="1"/>
  <c r="I537" i="82"/>
  <c r="Q63" i="52" s="1"/>
  <c r="I529" i="82"/>
  <c r="Q55" i="52" s="1"/>
  <c r="G523" i="82"/>
  <c r="G46" i="52" s="1"/>
  <c r="J46" i="52" s="1"/>
  <c r="I519" i="82"/>
  <c r="Q42" i="52" s="1"/>
  <c r="E511" i="82"/>
  <c r="F511" i="82"/>
  <c r="I509" i="82"/>
  <c r="Q32" i="52" s="1"/>
  <c r="E509" i="82"/>
  <c r="F509" i="82"/>
  <c r="E507" i="82"/>
  <c r="I507" i="82"/>
  <c r="Q30" i="52" s="1"/>
  <c r="F507" i="82"/>
  <c r="I652" i="82"/>
  <c r="Q58" i="41" s="1"/>
  <c r="I651" i="82"/>
  <c r="Q57" i="41" s="1"/>
  <c r="F638" i="82"/>
  <c r="E638" i="82"/>
  <c r="F630" i="82"/>
  <c r="E630" i="82"/>
  <c r="F620" i="82"/>
  <c r="E620" i="82"/>
  <c r="F612" i="82"/>
  <c r="E612" i="82"/>
  <c r="F602" i="82"/>
  <c r="E602" i="82"/>
  <c r="F594" i="82"/>
  <c r="E594" i="82"/>
  <c r="F586" i="82"/>
  <c r="E586" i="82"/>
  <c r="F584" i="82"/>
  <c r="E584" i="82"/>
  <c r="E581" i="82"/>
  <c r="G581" i="82" s="1"/>
  <c r="G67" i="53" s="1"/>
  <c r="J67" i="53" s="1"/>
  <c r="F576" i="82"/>
  <c r="E576" i="82"/>
  <c r="E573" i="82"/>
  <c r="G573" i="82" s="1"/>
  <c r="G59" i="53" s="1"/>
  <c r="J59" i="53" s="1"/>
  <c r="F568" i="82"/>
  <c r="E568" i="82"/>
  <c r="F565" i="82"/>
  <c r="E565" i="82"/>
  <c r="E563" i="82"/>
  <c r="G563" i="82" s="1"/>
  <c r="G46" i="53" s="1"/>
  <c r="J46" i="53" s="1"/>
  <c r="F558" i="82"/>
  <c r="E558" i="82"/>
  <c r="E555" i="82"/>
  <c r="G555" i="82" s="1"/>
  <c r="G38" i="53" s="1"/>
  <c r="J38" i="53" s="1"/>
  <c r="F550" i="82"/>
  <c r="E550" i="82"/>
  <c r="E547" i="82"/>
  <c r="G547" i="82" s="1"/>
  <c r="G30" i="53" s="1"/>
  <c r="J30" i="53" s="1"/>
  <c r="F540" i="82"/>
  <c r="E540" i="82"/>
  <c r="E537" i="82"/>
  <c r="G537" i="82" s="1"/>
  <c r="G63" i="52" s="1"/>
  <c r="J63" i="52" s="1"/>
  <c r="F532" i="82"/>
  <c r="E532" i="82"/>
  <c r="E529" i="82"/>
  <c r="G529" i="82" s="1"/>
  <c r="G55" i="52" s="1"/>
  <c r="J55" i="52" s="1"/>
  <c r="F522" i="82"/>
  <c r="E522" i="82"/>
  <c r="E519" i="82"/>
  <c r="G519" i="82" s="1"/>
  <c r="G42" i="52" s="1"/>
  <c r="J42" i="52" s="1"/>
  <c r="E515" i="82"/>
  <c r="F515" i="82"/>
  <c r="I503" i="82"/>
  <c r="Q69" i="46" s="1"/>
  <c r="E503" i="82"/>
  <c r="F503" i="82"/>
  <c r="G513" i="82"/>
  <c r="G36" i="52" s="1"/>
  <c r="J36" i="52" s="1"/>
  <c r="F508" i="82"/>
  <c r="G508" i="82" s="1"/>
  <c r="G31" i="52" s="1"/>
  <c r="J31" i="52" s="1"/>
  <c r="I508" i="82"/>
  <c r="Q31" i="52" s="1"/>
  <c r="E508" i="82"/>
  <c r="F634" i="82"/>
  <c r="E634" i="82"/>
  <c r="F626" i="82"/>
  <c r="E626" i="82"/>
  <c r="F624" i="82"/>
  <c r="E624" i="82"/>
  <c r="F616" i="82"/>
  <c r="E616" i="82"/>
  <c r="F608" i="82"/>
  <c r="E608" i="82"/>
  <c r="F605" i="82"/>
  <c r="E605" i="82"/>
  <c r="F598" i="82"/>
  <c r="E598" i="82"/>
  <c r="F590" i="82"/>
  <c r="E590" i="82"/>
  <c r="F580" i="82"/>
  <c r="E580" i="82"/>
  <c r="F572" i="82"/>
  <c r="E572" i="82"/>
  <c r="F562" i="82"/>
  <c r="E562" i="82"/>
  <c r="F554" i="82"/>
  <c r="E554" i="82"/>
  <c r="F546" i="82"/>
  <c r="E546" i="82"/>
  <c r="F544" i="82"/>
  <c r="E544" i="82"/>
  <c r="F536" i="82"/>
  <c r="E536" i="82"/>
  <c r="F528" i="82"/>
  <c r="E528" i="82"/>
  <c r="F525" i="82"/>
  <c r="E525" i="82"/>
  <c r="F518" i="82"/>
  <c r="E518" i="82"/>
  <c r="G496" i="82"/>
  <c r="G62" i="46" s="1"/>
  <c r="J62" i="46" s="1"/>
  <c r="G491" i="82"/>
  <c r="G57" i="46" s="1"/>
  <c r="J57" i="46" s="1"/>
  <c r="I505" i="82"/>
  <c r="Q28" i="52" s="1"/>
  <c r="E502" i="82"/>
  <c r="G502" i="82" s="1"/>
  <c r="G68" i="46" s="1"/>
  <c r="J68" i="46" s="1"/>
  <c r="F501" i="82"/>
  <c r="I481" i="82"/>
  <c r="Q44" i="46" s="1"/>
  <c r="E481" i="82"/>
  <c r="F481" i="82"/>
  <c r="E479" i="82"/>
  <c r="I479" i="82"/>
  <c r="Q42" i="46" s="1"/>
  <c r="F479" i="82"/>
  <c r="F458" i="82"/>
  <c r="I458" i="82"/>
  <c r="Q64" i="37" s="1"/>
  <c r="E458" i="82"/>
  <c r="G452" i="82"/>
  <c r="G58" i="37" s="1"/>
  <c r="J58" i="37" s="1"/>
  <c r="I487" i="82"/>
  <c r="Q53" i="46" s="1"/>
  <c r="F487" i="82"/>
  <c r="F486" i="82"/>
  <c r="G486" i="82" s="1"/>
  <c r="G52" i="46" s="1"/>
  <c r="J52" i="46" s="1"/>
  <c r="I486" i="82"/>
  <c r="Q52" i="46" s="1"/>
  <c r="E505" i="82"/>
  <c r="G505" i="82" s="1"/>
  <c r="G28" i="52" s="1"/>
  <c r="J28" i="52" s="1"/>
  <c r="I502" i="82"/>
  <c r="Q68" i="46" s="1"/>
  <c r="I501" i="82"/>
  <c r="Q67" i="46" s="1"/>
  <c r="F498" i="82"/>
  <c r="E498" i="82"/>
  <c r="E497" i="82"/>
  <c r="F497" i="82"/>
  <c r="F480" i="82"/>
  <c r="I480" i="82"/>
  <c r="Q43" i="46" s="1"/>
  <c r="E480" i="82"/>
  <c r="G474" i="82"/>
  <c r="G37" i="46" s="1"/>
  <c r="J37" i="46" s="1"/>
  <c r="I459" i="82"/>
  <c r="Q65" i="37" s="1"/>
  <c r="E459" i="82"/>
  <c r="F459" i="82"/>
  <c r="E457" i="82"/>
  <c r="I457" i="82"/>
  <c r="Q63" i="37" s="1"/>
  <c r="F457" i="82"/>
  <c r="E477" i="82"/>
  <c r="G477" i="82" s="1"/>
  <c r="G40" i="46" s="1"/>
  <c r="J40" i="46" s="1"/>
  <c r="E476" i="82"/>
  <c r="F475" i="82"/>
  <c r="E465" i="82"/>
  <c r="G465" i="82" s="1"/>
  <c r="G28" i="46" s="1"/>
  <c r="J28" i="46" s="1"/>
  <c r="E455" i="82"/>
  <c r="G455" i="82" s="1"/>
  <c r="G61" i="37" s="1"/>
  <c r="J61" i="37" s="1"/>
  <c r="E454" i="82"/>
  <c r="G454" i="82" s="1"/>
  <c r="G60" i="37" s="1"/>
  <c r="J60" i="37" s="1"/>
  <c r="F453" i="82"/>
  <c r="G453" i="82" s="1"/>
  <c r="G59" i="37" s="1"/>
  <c r="J59" i="37" s="1"/>
  <c r="F437" i="82"/>
  <c r="E433" i="82"/>
  <c r="G433" i="82" s="1"/>
  <c r="G36" i="37" s="1"/>
  <c r="J36" i="37" s="1"/>
  <c r="E432" i="82"/>
  <c r="G432" i="82" s="1"/>
  <c r="G35" i="37" s="1"/>
  <c r="J35" i="37" s="1"/>
  <c r="F431" i="82"/>
  <c r="G431" i="82" s="1"/>
  <c r="G34" i="37" s="1"/>
  <c r="J34" i="37" s="1"/>
  <c r="F415" i="82"/>
  <c r="E411" i="82"/>
  <c r="G411" i="82" s="1"/>
  <c r="G57" i="54" s="1"/>
  <c r="J57" i="54" s="1"/>
  <c r="E410" i="82"/>
  <c r="G410" i="82" s="1"/>
  <c r="G56" i="54" s="1"/>
  <c r="J56" i="54" s="1"/>
  <c r="F409" i="82"/>
  <c r="I403" i="82"/>
  <c r="Q46" i="54" s="1"/>
  <c r="F399" i="82"/>
  <c r="G399" i="82" s="1"/>
  <c r="G42" i="54" s="1"/>
  <c r="J42" i="54" s="1"/>
  <c r="I393" i="82"/>
  <c r="Q36" i="54" s="1"/>
  <c r="F389" i="82"/>
  <c r="G389" i="82" s="1"/>
  <c r="G32" i="54" s="1"/>
  <c r="J32" i="54" s="1"/>
  <c r="I387" i="82"/>
  <c r="Q30" i="54" s="1"/>
  <c r="G447" i="82"/>
  <c r="G53" i="37" s="1"/>
  <c r="J53" i="37" s="1"/>
  <c r="G441" i="82"/>
  <c r="G44" i="37" s="1"/>
  <c r="J44" i="37" s="1"/>
  <c r="E437" i="82"/>
  <c r="E436" i="82"/>
  <c r="G436" i="82" s="1"/>
  <c r="G39" i="37" s="1"/>
  <c r="J39" i="37" s="1"/>
  <c r="F435" i="82"/>
  <c r="G435" i="82" s="1"/>
  <c r="G38" i="37" s="1"/>
  <c r="J38" i="37" s="1"/>
  <c r="I429" i="82"/>
  <c r="Q32" i="37" s="1"/>
  <c r="E425" i="82"/>
  <c r="G425" i="82" s="1"/>
  <c r="G28" i="37" s="1"/>
  <c r="J28" i="37" s="1"/>
  <c r="E415" i="82"/>
  <c r="E414" i="82"/>
  <c r="G414" i="82" s="1"/>
  <c r="G60" i="54" s="1"/>
  <c r="J60" i="54" s="1"/>
  <c r="F413" i="82"/>
  <c r="G413" i="82" s="1"/>
  <c r="G59" i="54" s="1"/>
  <c r="J59" i="54" s="1"/>
  <c r="I407" i="82"/>
  <c r="Q53" i="54" s="1"/>
  <c r="F403" i="82"/>
  <c r="G403" i="82" s="1"/>
  <c r="G46" i="54" s="1"/>
  <c r="J46" i="54" s="1"/>
  <c r="F393" i="82"/>
  <c r="G393" i="82" s="1"/>
  <c r="G36" i="54" s="1"/>
  <c r="J36" i="54" s="1"/>
  <c r="F387" i="82"/>
  <c r="G387" i="82" s="1"/>
  <c r="G30" i="54" s="1"/>
  <c r="J30" i="54" s="1"/>
  <c r="G380" i="82"/>
  <c r="G66" i="47" s="1"/>
  <c r="J66" i="47" s="1"/>
  <c r="G429" i="82"/>
  <c r="G32" i="37" s="1"/>
  <c r="J32" i="37" s="1"/>
  <c r="G423" i="82"/>
  <c r="G69" i="54" s="1"/>
  <c r="J69" i="54" s="1"/>
  <c r="G407" i="82"/>
  <c r="G53" i="54" s="1"/>
  <c r="J53" i="54" s="1"/>
  <c r="E494" i="82"/>
  <c r="G494" i="82" s="1"/>
  <c r="G60" i="46" s="1"/>
  <c r="J60" i="46" s="1"/>
  <c r="F493" i="82"/>
  <c r="E472" i="82"/>
  <c r="G472" i="82" s="1"/>
  <c r="G35" i="46" s="1"/>
  <c r="J35" i="46" s="1"/>
  <c r="F471" i="82"/>
  <c r="G471" i="82" s="1"/>
  <c r="G34" i="46" s="1"/>
  <c r="J34" i="46" s="1"/>
  <c r="E450" i="82"/>
  <c r="G450" i="82" s="1"/>
  <c r="G56" i="37" s="1"/>
  <c r="J56" i="37" s="1"/>
  <c r="F449" i="82"/>
  <c r="G449" i="82" s="1"/>
  <c r="G55" i="37" s="1"/>
  <c r="J55" i="37" s="1"/>
  <c r="E444" i="82"/>
  <c r="G444" i="82" s="1"/>
  <c r="F443" i="82"/>
  <c r="G443" i="82" s="1"/>
  <c r="G46" i="37" s="1"/>
  <c r="J46" i="37" s="1"/>
  <c r="I436" i="82"/>
  <c r="Q39" i="37" s="1"/>
  <c r="I435" i="82"/>
  <c r="Q38" i="37" s="1"/>
  <c r="E428" i="82"/>
  <c r="G428" i="82" s="1"/>
  <c r="G31" i="37" s="1"/>
  <c r="J31" i="37" s="1"/>
  <c r="F427" i="82"/>
  <c r="G427" i="82" s="1"/>
  <c r="G30" i="37" s="1"/>
  <c r="J30" i="37" s="1"/>
  <c r="I425" i="82"/>
  <c r="Q28" i="37" s="1"/>
  <c r="E422" i="82"/>
  <c r="G422" i="82" s="1"/>
  <c r="G68" i="54" s="1"/>
  <c r="J68" i="54" s="1"/>
  <c r="F421" i="82"/>
  <c r="G421" i="82" s="1"/>
  <c r="G67" i="54" s="1"/>
  <c r="J67" i="54" s="1"/>
  <c r="I414" i="82"/>
  <c r="Q60" i="54" s="1"/>
  <c r="I413" i="82"/>
  <c r="Q59" i="54" s="1"/>
  <c r="E406" i="82"/>
  <c r="G406" i="82" s="1"/>
  <c r="G52" i="54" s="1"/>
  <c r="J52" i="54" s="1"/>
  <c r="F401" i="82"/>
  <c r="I399" i="82"/>
  <c r="Q42" i="54" s="1"/>
  <c r="F395" i="82"/>
  <c r="I389" i="82"/>
  <c r="Q32" i="54" s="1"/>
  <c r="I380" i="82"/>
  <c r="Q66" i="47" s="1"/>
  <c r="I379" i="82"/>
  <c r="Q65" i="47" s="1"/>
  <c r="F376" i="82"/>
  <c r="E372" i="82"/>
  <c r="G372" i="82" s="1"/>
  <c r="G58" i="47" s="1"/>
  <c r="J58" i="47" s="1"/>
  <c r="E371" i="82"/>
  <c r="G371" i="82" s="1"/>
  <c r="G57" i="47" s="1"/>
  <c r="J57" i="47" s="1"/>
  <c r="F370" i="82"/>
  <c r="G370" i="82" s="1"/>
  <c r="G56" i="47" s="1"/>
  <c r="J56" i="47" s="1"/>
  <c r="F368" i="82"/>
  <c r="G368" i="82" s="1"/>
  <c r="G54" i="47" s="1"/>
  <c r="J54" i="47" s="1"/>
  <c r="F367" i="82"/>
  <c r="G367" i="82" s="1"/>
  <c r="G53" i="47" s="1"/>
  <c r="J53" i="47" s="1"/>
  <c r="I367" i="82"/>
  <c r="Q53" i="47" s="1"/>
  <c r="F364" i="82"/>
  <c r="G364" i="82" s="1"/>
  <c r="G47" i="47" s="1"/>
  <c r="J47" i="47" s="1"/>
  <c r="F362" i="82"/>
  <c r="G350" i="82"/>
  <c r="G33" i="47" s="1"/>
  <c r="J33" i="47" s="1"/>
  <c r="I340" i="82"/>
  <c r="Q66" i="55" s="1"/>
  <c r="E340" i="82"/>
  <c r="G340" i="82" s="1"/>
  <c r="G66" i="55" s="1"/>
  <c r="J66" i="55" s="1"/>
  <c r="F339" i="82"/>
  <c r="I339" i="82"/>
  <c r="Q65" i="55" s="1"/>
  <c r="E339" i="82"/>
  <c r="E338" i="82"/>
  <c r="I338" i="82"/>
  <c r="Q64" i="55" s="1"/>
  <c r="F338" i="82"/>
  <c r="G335" i="82"/>
  <c r="G61" i="55" s="1"/>
  <c r="J61" i="55" s="1"/>
  <c r="E360" i="82"/>
  <c r="F360" i="82"/>
  <c r="I354" i="82"/>
  <c r="Q37" i="47" s="1"/>
  <c r="E354" i="82"/>
  <c r="G354" i="82" s="1"/>
  <c r="G37" i="47" s="1"/>
  <c r="J37" i="47" s="1"/>
  <c r="F353" i="82"/>
  <c r="I353" i="82"/>
  <c r="Q36" i="47" s="1"/>
  <c r="E353" i="82"/>
  <c r="E352" i="82"/>
  <c r="I352" i="82"/>
  <c r="Q35" i="47" s="1"/>
  <c r="F352" i="82"/>
  <c r="E379" i="82"/>
  <c r="G379" i="82" s="1"/>
  <c r="G65" i="47" s="1"/>
  <c r="J65" i="47" s="1"/>
  <c r="I372" i="82"/>
  <c r="Q58" i="47" s="1"/>
  <c r="I371" i="82"/>
  <c r="Q57" i="47" s="1"/>
  <c r="I370" i="82"/>
  <c r="Q56" i="47" s="1"/>
  <c r="E366" i="82"/>
  <c r="G366" i="82" s="1"/>
  <c r="G52" i="47" s="1"/>
  <c r="J52" i="47" s="1"/>
  <c r="I366" i="82"/>
  <c r="Q52" i="47" s="1"/>
  <c r="E332" i="82"/>
  <c r="G332" i="82" s="1"/>
  <c r="G58" i="55" s="1"/>
  <c r="J58" i="55" s="1"/>
  <c r="I332" i="82"/>
  <c r="Q58" i="55" s="1"/>
  <c r="F331" i="82"/>
  <c r="E331" i="82"/>
  <c r="I331" i="82"/>
  <c r="Q57" i="55" s="1"/>
  <c r="E330" i="82"/>
  <c r="F330" i="82"/>
  <c r="I330" i="82"/>
  <c r="Q56" i="55" s="1"/>
  <c r="E324" i="82"/>
  <c r="I324" i="82"/>
  <c r="Q47" i="55" s="1"/>
  <c r="F324" i="82"/>
  <c r="G321" i="82"/>
  <c r="G44" i="55" s="1"/>
  <c r="J44" i="55" s="1"/>
  <c r="I375" i="82"/>
  <c r="Q61" i="47" s="1"/>
  <c r="I374" i="82"/>
  <c r="Q60" i="47" s="1"/>
  <c r="I364" i="82"/>
  <c r="Q47" i="47" s="1"/>
  <c r="I362" i="82"/>
  <c r="Q45" i="47" s="1"/>
  <c r="F361" i="82"/>
  <c r="E361" i="82"/>
  <c r="I360" i="82"/>
  <c r="Q43" i="47" s="1"/>
  <c r="E346" i="82"/>
  <c r="G346" i="82" s="1"/>
  <c r="G29" i="47" s="1"/>
  <c r="J29" i="47" s="1"/>
  <c r="I346" i="82"/>
  <c r="Q29" i="47" s="1"/>
  <c r="G336" i="82"/>
  <c r="G62" i="55" s="1"/>
  <c r="J62" i="55" s="1"/>
  <c r="F310" i="82"/>
  <c r="F296" i="82"/>
  <c r="F282" i="82"/>
  <c r="E262" i="82"/>
  <c r="F262" i="82"/>
  <c r="E258" i="82"/>
  <c r="F258" i="82"/>
  <c r="E254" i="82"/>
  <c r="F254" i="82"/>
  <c r="G344" i="82"/>
  <c r="G70" i="55" s="1"/>
  <c r="J70" i="55" s="1"/>
  <c r="G325" i="82"/>
  <c r="G51" i="55" s="1"/>
  <c r="J51" i="55" s="1"/>
  <c r="I318" i="82"/>
  <c r="Q41" i="55" s="1"/>
  <c r="I317" i="82"/>
  <c r="Q40" i="55" s="1"/>
  <c r="I316" i="82"/>
  <c r="Q39" i="55" s="1"/>
  <c r="E310" i="82"/>
  <c r="E309" i="82"/>
  <c r="G309" i="82" s="1"/>
  <c r="G32" i="55" s="1"/>
  <c r="J32" i="55" s="1"/>
  <c r="F308" i="82"/>
  <c r="I305" i="82"/>
  <c r="Q28" i="55" s="1"/>
  <c r="I304" i="82"/>
  <c r="Q70" i="39" s="1"/>
  <c r="I303" i="82"/>
  <c r="Q69" i="39" s="1"/>
  <c r="I302" i="82"/>
  <c r="Q68" i="39" s="1"/>
  <c r="G300" i="82"/>
  <c r="G66" i="39" s="1"/>
  <c r="J66" i="39" s="1"/>
  <c r="E296" i="82"/>
  <c r="E295" i="82"/>
  <c r="G295" i="82" s="1"/>
  <c r="G61" i="39" s="1"/>
  <c r="J61" i="39" s="1"/>
  <c r="F294" i="82"/>
  <c r="G294" i="82" s="1"/>
  <c r="G60" i="39" s="1"/>
  <c r="J60" i="39" s="1"/>
  <c r="I288" i="82"/>
  <c r="Q54" i="39" s="1"/>
  <c r="I287" i="82"/>
  <c r="Q53" i="39" s="1"/>
  <c r="I286" i="82"/>
  <c r="Q52" i="39" s="1"/>
  <c r="I285" i="82"/>
  <c r="Q51" i="39" s="1"/>
  <c r="E282" i="82"/>
  <c r="E281" i="82"/>
  <c r="G281" i="82" s="1"/>
  <c r="G44" i="39" s="1"/>
  <c r="J44" i="39" s="1"/>
  <c r="F280" i="82"/>
  <c r="I274" i="82"/>
  <c r="Q37" i="39" s="1"/>
  <c r="I273" i="82"/>
  <c r="Q36" i="39" s="1"/>
  <c r="I272" i="82"/>
  <c r="Q35" i="39" s="1"/>
  <c r="G270" i="82"/>
  <c r="G33" i="39" s="1"/>
  <c r="J33" i="39" s="1"/>
  <c r="G255" i="82"/>
  <c r="G61" i="45" s="1"/>
  <c r="J61" i="45" s="1"/>
  <c r="G251" i="82"/>
  <c r="G57" i="45" s="1"/>
  <c r="J57" i="45" s="1"/>
  <c r="E248" i="82"/>
  <c r="F248" i="82"/>
  <c r="I248" i="82"/>
  <c r="Q54" i="45" s="1"/>
  <c r="E246" i="82"/>
  <c r="F246" i="82"/>
  <c r="I246" i="82"/>
  <c r="Q52" i="45" s="1"/>
  <c r="I233" i="82"/>
  <c r="Q36" i="45" s="1"/>
  <c r="E233" i="82"/>
  <c r="F233" i="82"/>
  <c r="F318" i="82"/>
  <c r="F304" i="82"/>
  <c r="F288" i="82"/>
  <c r="F274" i="82"/>
  <c r="G274" i="82" s="1"/>
  <c r="G37" i="39" s="1"/>
  <c r="J37" i="39" s="1"/>
  <c r="E268" i="82"/>
  <c r="F268" i="82"/>
  <c r="F232" i="82"/>
  <c r="I232" i="82"/>
  <c r="Q35" i="45" s="1"/>
  <c r="E232" i="82"/>
  <c r="E317" i="82"/>
  <c r="G317" i="82" s="1"/>
  <c r="G40" i="55" s="1"/>
  <c r="J40" i="55" s="1"/>
  <c r="F316" i="82"/>
  <c r="G316" i="82" s="1"/>
  <c r="G39" i="55" s="1"/>
  <c r="J39" i="55" s="1"/>
  <c r="I309" i="82"/>
  <c r="Q32" i="55" s="1"/>
  <c r="I308" i="82"/>
  <c r="Q31" i="55" s="1"/>
  <c r="F305" i="82"/>
  <c r="G305" i="82" s="1"/>
  <c r="G28" i="55" s="1"/>
  <c r="J28" i="55" s="1"/>
  <c r="E303" i="82"/>
  <c r="G303" i="82" s="1"/>
  <c r="G69" i="39" s="1"/>
  <c r="J69" i="39" s="1"/>
  <c r="F302" i="82"/>
  <c r="G302" i="82" s="1"/>
  <c r="G68" i="39" s="1"/>
  <c r="J68" i="39" s="1"/>
  <c r="I295" i="82"/>
  <c r="Q61" i="39" s="1"/>
  <c r="I294" i="82"/>
  <c r="Q60" i="39" s="1"/>
  <c r="E287" i="82"/>
  <c r="G287" i="82" s="1"/>
  <c r="G53" i="39" s="1"/>
  <c r="J53" i="39" s="1"/>
  <c r="F286" i="82"/>
  <c r="G286" i="82" s="1"/>
  <c r="G52" i="39" s="1"/>
  <c r="J52" i="39" s="1"/>
  <c r="I281" i="82"/>
  <c r="Q44" i="39" s="1"/>
  <c r="I280" i="82"/>
  <c r="Q43" i="39" s="1"/>
  <c r="E273" i="82"/>
  <c r="G273" i="82" s="1"/>
  <c r="G36" i="39" s="1"/>
  <c r="J36" i="39" s="1"/>
  <c r="F272" i="82"/>
  <c r="G272" i="82" s="1"/>
  <c r="G35" i="39" s="1"/>
  <c r="J35" i="39" s="1"/>
  <c r="E265" i="82"/>
  <c r="F265" i="82"/>
  <c r="I262" i="82"/>
  <c r="Q68" i="45" s="1"/>
  <c r="I258" i="82"/>
  <c r="Q64" i="45" s="1"/>
  <c r="I254" i="82"/>
  <c r="Q60" i="45" s="1"/>
  <c r="F247" i="82"/>
  <c r="G247" i="82" s="1"/>
  <c r="G53" i="45" s="1"/>
  <c r="J53" i="45" s="1"/>
  <c r="E247" i="82"/>
  <c r="I247" i="82"/>
  <c r="Q53" i="45" s="1"/>
  <c r="E245" i="82"/>
  <c r="F245" i="82"/>
  <c r="I245" i="82"/>
  <c r="Q51" i="45" s="1"/>
  <c r="E231" i="82"/>
  <c r="I231" i="82"/>
  <c r="Q34" i="45" s="1"/>
  <c r="F231" i="82"/>
  <c r="I250" i="82"/>
  <c r="Q56" i="45" s="1"/>
  <c r="I238" i="82"/>
  <c r="I237" i="82"/>
  <c r="Q40" i="45" s="1"/>
  <c r="I241" i="82"/>
  <c r="Q44" i="45" s="1"/>
  <c r="I240" i="82"/>
  <c r="Q43" i="45" s="1"/>
  <c r="I219" i="82"/>
  <c r="Q65" i="35" s="1"/>
  <c r="I218" i="82"/>
  <c r="Q64" i="35" s="1"/>
  <c r="I217" i="82"/>
  <c r="Q63" i="35" s="1"/>
  <c r="E211" i="82"/>
  <c r="G211" i="82" s="1"/>
  <c r="G57" i="35" s="1"/>
  <c r="J57" i="35" s="1"/>
  <c r="E210" i="82"/>
  <c r="G210" i="82" s="1"/>
  <c r="G56" i="35" s="1"/>
  <c r="J56" i="35" s="1"/>
  <c r="F209" i="82"/>
  <c r="G209" i="82" s="1"/>
  <c r="G55" i="35" s="1"/>
  <c r="J55" i="35" s="1"/>
  <c r="E204" i="82"/>
  <c r="G204" i="82" s="1"/>
  <c r="F203" i="82"/>
  <c r="G203" i="82" s="1"/>
  <c r="G46" i="35" s="1"/>
  <c r="J46" i="35" s="1"/>
  <c r="I197" i="82"/>
  <c r="Q40" i="35" s="1"/>
  <c r="I196" i="82"/>
  <c r="Q39" i="35" s="1"/>
  <c r="I195" i="82"/>
  <c r="Q38" i="35" s="1"/>
  <c r="E189" i="82"/>
  <c r="G189" i="82" s="1"/>
  <c r="G32" i="35" s="1"/>
  <c r="J32" i="35" s="1"/>
  <c r="E188" i="82"/>
  <c r="G188" i="82" s="1"/>
  <c r="G31" i="35" s="1"/>
  <c r="J31" i="35" s="1"/>
  <c r="F187" i="82"/>
  <c r="I185" i="82"/>
  <c r="Q28" i="35" s="1"/>
  <c r="E183" i="82"/>
  <c r="G183" i="82" s="1"/>
  <c r="G69" i="29" s="1"/>
  <c r="J69" i="29" s="1"/>
  <c r="E182" i="82"/>
  <c r="G182" i="82" s="1"/>
  <c r="G68" i="29" s="1"/>
  <c r="J68" i="29" s="1"/>
  <c r="F181" i="82"/>
  <c r="G181" i="82" s="1"/>
  <c r="G67" i="29" s="1"/>
  <c r="J67" i="29" s="1"/>
  <c r="I175" i="82"/>
  <c r="Q61" i="29" s="1"/>
  <c r="I174" i="82"/>
  <c r="Q60" i="29" s="1"/>
  <c r="I173" i="82"/>
  <c r="Q59" i="29" s="1"/>
  <c r="E169" i="82"/>
  <c r="F169" i="82"/>
  <c r="I166" i="82"/>
  <c r="Q52" i="29" s="1"/>
  <c r="E163" i="82"/>
  <c r="F163" i="82"/>
  <c r="E156" i="82"/>
  <c r="G156" i="82" s="1"/>
  <c r="G39" i="29" s="1"/>
  <c r="J39" i="29" s="1"/>
  <c r="F219" i="82"/>
  <c r="G219" i="82" s="1"/>
  <c r="G65" i="35" s="1"/>
  <c r="J65" i="35" s="1"/>
  <c r="F197" i="82"/>
  <c r="F175" i="82"/>
  <c r="I170" i="82"/>
  <c r="Q56" i="29" s="1"/>
  <c r="G229" i="82"/>
  <c r="G32" i="45" s="1"/>
  <c r="J32" i="45" s="1"/>
  <c r="G223" i="82"/>
  <c r="G69" i="35" s="1"/>
  <c r="J69" i="35" s="1"/>
  <c r="E218" i="82"/>
  <c r="G218" i="82" s="1"/>
  <c r="G64" i="35" s="1"/>
  <c r="J64" i="35" s="1"/>
  <c r="F217" i="82"/>
  <c r="G217" i="82" s="1"/>
  <c r="G63" i="35" s="1"/>
  <c r="J63" i="35" s="1"/>
  <c r="I210" i="82"/>
  <c r="Q56" i="35" s="1"/>
  <c r="I209" i="82"/>
  <c r="Q55" i="35" s="1"/>
  <c r="G207" i="82"/>
  <c r="G53" i="35" s="1"/>
  <c r="J53" i="35" s="1"/>
  <c r="I204" i="82"/>
  <c r="Q47" i="35" s="1"/>
  <c r="I203" i="82"/>
  <c r="Q46" i="35" s="1"/>
  <c r="G201" i="82"/>
  <c r="G44" i="35" s="1"/>
  <c r="J44" i="35" s="1"/>
  <c r="E196" i="82"/>
  <c r="G196" i="82" s="1"/>
  <c r="G39" i="35" s="1"/>
  <c r="J39" i="35" s="1"/>
  <c r="F195" i="82"/>
  <c r="I188" i="82"/>
  <c r="Q31" i="35" s="1"/>
  <c r="I187" i="82"/>
  <c r="Q30" i="35" s="1"/>
  <c r="E185" i="82"/>
  <c r="G185" i="82" s="1"/>
  <c r="G28" i="35" s="1"/>
  <c r="J28" i="35" s="1"/>
  <c r="I182" i="82"/>
  <c r="Q68" i="29" s="1"/>
  <c r="I181" i="82"/>
  <c r="Q67" i="29" s="1"/>
  <c r="G179" i="82"/>
  <c r="G65" i="29" s="1"/>
  <c r="J65" i="29" s="1"/>
  <c r="E174" i="82"/>
  <c r="G174" i="82" s="1"/>
  <c r="G60" i="29" s="1"/>
  <c r="J60" i="29" s="1"/>
  <c r="F173" i="82"/>
  <c r="E170" i="82"/>
  <c r="G170" i="82" s="1"/>
  <c r="G56" i="29" s="1"/>
  <c r="J56" i="29" s="1"/>
  <c r="G167" i="82"/>
  <c r="G166" i="82"/>
  <c r="G52" i="29" s="1"/>
  <c r="J52" i="29" s="1"/>
  <c r="E164" i="82"/>
  <c r="G164" i="82" s="1"/>
  <c r="G47" i="29" s="1"/>
  <c r="J47" i="29" s="1"/>
  <c r="G160" i="82"/>
  <c r="G43" i="29" s="1"/>
  <c r="J43" i="29" s="1"/>
  <c r="E155" i="82"/>
  <c r="F155" i="82"/>
  <c r="E159" i="82"/>
  <c r="F159" i="82"/>
  <c r="E105" i="82"/>
  <c r="F105" i="82"/>
  <c r="I135" i="82"/>
  <c r="Q61" i="43" s="1"/>
  <c r="I134" i="82"/>
  <c r="Q60" i="43" s="1"/>
  <c r="I122" i="82"/>
  <c r="Q45" i="43" s="1"/>
  <c r="I121" i="82"/>
  <c r="Q44" i="43" s="1"/>
  <c r="I120" i="82"/>
  <c r="Q43" i="43" s="1"/>
  <c r="G103" i="82"/>
  <c r="G69" i="14" s="1"/>
  <c r="J69" i="14" s="1"/>
  <c r="E98" i="82"/>
  <c r="F98" i="82"/>
  <c r="F151" i="82"/>
  <c r="F147" i="82"/>
  <c r="F141" i="82"/>
  <c r="G141" i="82" s="1"/>
  <c r="G67" i="43" s="1"/>
  <c r="J67" i="43" s="1"/>
  <c r="F137" i="82"/>
  <c r="G137" i="82" s="1"/>
  <c r="G63" i="43" s="1"/>
  <c r="J63" i="43" s="1"/>
  <c r="I124" i="82"/>
  <c r="Q47" i="43" s="1"/>
  <c r="F122" i="82"/>
  <c r="G122" i="82" s="1"/>
  <c r="G45" i="43" s="1"/>
  <c r="J45" i="43" s="1"/>
  <c r="G109" i="82"/>
  <c r="G32" i="43" s="1"/>
  <c r="J32" i="43" s="1"/>
  <c r="I105" i="82"/>
  <c r="Q28" i="43" s="1"/>
  <c r="E102" i="82"/>
  <c r="F102" i="82"/>
  <c r="I99" i="82"/>
  <c r="Q65" i="14" s="1"/>
  <c r="E135" i="82"/>
  <c r="G135" i="82" s="1"/>
  <c r="G61" i="43" s="1"/>
  <c r="J61" i="43" s="1"/>
  <c r="F134" i="82"/>
  <c r="I127" i="82"/>
  <c r="Q53" i="43" s="1"/>
  <c r="I126" i="82"/>
  <c r="Q52" i="43" s="1"/>
  <c r="E121" i="82"/>
  <c r="G121" i="82" s="1"/>
  <c r="G44" i="43" s="1"/>
  <c r="J44" i="43" s="1"/>
  <c r="F120" i="82"/>
  <c r="G120" i="82" s="1"/>
  <c r="G43" i="43" s="1"/>
  <c r="J43" i="43" s="1"/>
  <c r="I113" i="82"/>
  <c r="I112" i="82"/>
  <c r="E108" i="82"/>
  <c r="F108" i="82"/>
  <c r="I103" i="82"/>
  <c r="Q69" i="14" s="1"/>
  <c r="E99" i="82"/>
  <c r="G99" i="82" s="1"/>
  <c r="G65" i="14" s="1"/>
  <c r="J65" i="14" s="1"/>
  <c r="I98" i="82"/>
  <c r="Q64" i="14" s="1"/>
  <c r="E94" i="82"/>
  <c r="F94" i="82"/>
  <c r="E90" i="82"/>
  <c r="F90" i="82"/>
  <c r="F86" i="82"/>
  <c r="F84" i="82"/>
  <c r="F80" i="82"/>
  <c r="F76" i="82"/>
  <c r="G76" i="82" s="1"/>
  <c r="G39" i="14" s="1"/>
  <c r="J39" i="14" s="1"/>
  <c r="G67" i="82"/>
  <c r="G30" i="14" s="1"/>
  <c r="J30" i="14" s="1"/>
  <c r="I71" i="82"/>
  <c r="J71" i="82" s="1"/>
  <c r="K71" i="82" s="1"/>
  <c r="N34" i="14" s="1"/>
  <c r="I70" i="82"/>
  <c r="Q33" i="14" s="1"/>
  <c r="E66" i="82"/>
  <c r="F66" i="82"/>
  <c r="E63" i="82"/>
  <c r="F63" i="82"/>
  <c r="G56" i="82"/>
  <c r="G45" i="82"/>
  <c r="I63" i="82"/>
  <c r="E55" i="82"/>
  <c r="F55" i="82"/>
  <c r="E51" i="82"/>
  <c r="F51" i="82"/>
  <c r="E47" i="82"/>
  <c r="F47" i="82"/>
  <c r="G64" i="82"/>
  <c r="P64" i="82" s="1"/>
  <c r="E59" i="82"/>
  <c r="F59" i="82"/>
  <c r="I56" i="82"/>
  <c r="G52" i="82"/>
  <c r="G30" i="82"/>
  <c r="E23" i="82"/>
  <c r="F23" i="82"/>
  <c r="E19" i="82"/>
  <c r="F19" i="82"/>
  <c r="I39" i="82"/>
  <c r="I38" i="82"/>
  <c r="I37" i="82"/>
  <c r="J37" i="82" s="1"/>
  <c r="K37" i="82" s="1"/>
  <c r="G34" i="82"/>
  <c r="F29" i="82"/>
  <c r="E29" i="82"/>
  <c r="I26" i="82"/>
  <c r="I42" i="82"/>
  <c r="I41" i="82"/>
  <c r="J41" i="82" s="1"/>
  <c r="K41" i="82" s="1"/>
  <c r="N44" i="74" s="1"/>
  <c r="F33" i="82"/>
  <c r="E33" i="82"/>
  <c r="I30" i="82"/>
  <c r="E26" i="82"/>
  <c r="G26" i="82" s="1"/>
  <c r="G8" i="82"/>
  <c r="E18" i="82"/>
  <c r="G18" i="82" s="1"/>
  <c r="F15" i="82"/>
  <c r="G15" i="82" s="1"/>
  <c r="E14" i="82"/>
  <c r="G14" i="82" s="1"/>
  <c r="E10" i="82"/>
  <c r="G10" i="82" s="1"/>
  <c r="E6" i="82"/>
  <c r="G6" i="82" s="1"/>
  <c r="J1376" i="82" l="1"/>
  <c r="K1376" i="82" s="1"/>
  <c r="N15" i="52" s="1"/>
  <c r="J713" i="82"/>
  <c r="K713" i="82" s="1"/>
  <c r="N36" i="38" s="1"/>
  <c r="Q11" i="53"/>
  <c r="J1119" i="82"/>
  <c r="K1119" i="82" s="1"/>
  <c r="N42" i="36" s="1"/>
  <c r="J811" i="82"/>
  <c r="K811" i="82" s="1"/>
  <c r="N57" i="48" s="1"/>
  <c r="Q22" i="52"/>
  <c r="J720" i="82"/>
  <c r="K720" i="82" s="1"/>
  <c r="N43" i="38" s="1"/>
  <c r="Q52" i="41"/>
  <c r="J58" i="82"/>
  <c r="K58" i="82" s="1"/>
  <c r="J1127" i="82"/>
  <c r="K1127" i="82" s="1"/>
  <c r="N53" i="36" s="1"/>
  <c r="J1128" i="82"/>
  <c r="K1128" i="82" s="1"/>
  <c r="N54" i="36" s="1"/>
  <c r="J913" i="82"/>
  <c r="K913" i="82" s="1"/>
  <c r="N36" i="33" s="1"/>
  <c r="J1216" i="82"/>
  <c r="K1216" i="82" s="1"/>
  <c r="N15" i="35" s="1"/>
  <c r="Q13" i="45"/>
  <c r="J1429" i="82"/>
  <c r="K1429" i="82" s="1"/>
  <c r="N8" i="41" s="1"/>
  <c r="J1411" i="82"/>
  <c r="K1411" i="82" s="1"/>
  <c r="N10" i="34" s="1"/>
  <c r="J1247" i="82"/>
  <c r="K1247" i="82" s="1"/>
  <c r="N6" i="39" s="1"/>
  <c r="J1125" i="82"/>
  <c r="M1125" i="82" s="1"/>
  <c r="L1126" i="82" s="1"/>
  <c r="N1125" i="82" s="1"/>
  <c r="J1357" i="82"/>
  <c r="K1357" i="82" s="1"/>
  <c r="N16" i="46" s="1"/>
  <c r="J1126" i="82"/>
  <c r="K1126" i="82" s="1"/>
  <c r="N52" i="36" s="1"/>
  <c r="J775" i="82"/>
  <c r="K775" i="82" s="1"/>
  <c r="N61" i="49" s="1"/>
  <c r="Q57" i="32"/>
  <c r="J1049" i="82"/>
  <c r="K1049" i="82" s="1"/>
  <c r="N55" i="44" s="1"/>
  <c r="J1580" i="82"/>
  <c r="K1580" i="82" s="1"/>
  <c r="N19" i="33" s="1"/>
  <c r="J1365" i="82"/>
  <c r="K1365" i="82" s="1"/>
  <c r="N4" i="52" s="1"/>
  <c r="J1377" i="82"/>
  <c r="K1377" i="82" s="1"/>
  <c r="N16" i="52" s="1"/>
  <c r="Q35" i="42"/>
  <c r="J866" i="82"/>
  <c r="K866" i="82" s="1"/>
  <c r="N29" i="32" s="1"/>
  <c r="G29" i="32"/>
  <c r="J29" i="32" s="1"/>
  <c r="P1224" i="82"/>
  <c r="Y23" i="35" s="1"/>
  <c r="G23" i="35"/>
  <c r="J23" i="35" s="1"/>
  <c r="J939" i="82"/>
  <c r="K939" i="82" s="1"/>
  <c r="N65" i="33" s="1"/>
  <c r="G65" i="33"/>
  <c r="J65" i="33" s="1"/>
  <c r="G4" i="32"/>
  <c r="J4" i="32" s="1"/>
  <c r="J1545" i="82"/>
  <c r="M1545" i="82" s="1"/>
  <c r="L1546" i="82" s="1"/>
  <c r="N1545" i="82" s="1"/>
  <c r="G8" i="53"/>
  <c r="J8" i="53" s="1"/>
  <c r="J1389" i="82"/>
  <c r="K1389" i="82" s="1"/>
  <c r="N8" i="53" s="1"/>
  <c r="G17" i="44"/>
  <c r="J17" i="44" s="1"/>
  <c r="J1638" i="82"/>
  <c r="K1638" i="82" s="1"/>
  <c r="N17" i="44" s="1"/>
  <c r="P944" i="82"/>
  <c r="Y70" i="33" s="1"/>
  <c r="G70" i="33"/>
  <c r="J70" i="33" s="1"/>
  <c r="J879" i="82"/>
  <c r="K879" i="82" s="1"/>
  <c r="N42" i="32" s="1"/>
  <c r="G42" i="32"/>
  <c r="J42" i="32" s="1"/>
  <c r="J1138" i="82"/>
  <c r="K1138" i="82" s="1"/>
  <c r="N64" i="36" s="1"/>
  <c r="G64" i="36"/>
  <c r="J64" i="36" s="1"/>
  <c r="P1564" i="82"/>
  <c r="Y23" i="32" s="1"/>
  <c r="G23" i="32"/>
  <c r="J23" i="32" s="1"/>
  <c r="J1680" i="82"/>
  <c r="K1680" i="82" s="1"/>
  <c r="N19" i="36" s="1"/>
  <c r="G19" i="36"/>
  <c r="J19" i="36" s="1"/>
  <c r="J1579" i="82"/>
  <c r="K1579" i="82" s="1"/>
  <c r="N18" i="33" s="1"/>
  <c r="G18" i="33"/>
  <c r="J18" i="33" s="1"/>
  <c r="P104" i="82"/>
  <c r="Y70" i="14" s="1"/>
  <c r="G70" i="14"/>
  <c r="J70" i="14" s="1"/>
  <c r="J712" i="82"/>
  <c r="K712" i="82" s="1"/>
  <c r="N35" i="38" s="1"/>
  <c r="G35" i="38"/>
  <c r="J35" i="38" s="1"/>
  <c r="J917" i="82"/>
  <c r="K917" i="82" s="1"/>
  <c r="N40" i="33" s="1"/>
  <c r="G40" i="33"/>
  <c r="J40" i="33" s="1"/>
  <c r="P184" i="82"/>
  <c r="Y70" i="29" s="1"/>
  <c r="G70" i="29"/>
  <c r="J70" i="29" s="1"/>
  <c r="J1114" i="82"/>
  <c r="K1114" i="82" s="1"/>
  <c r="N37" i="36" s="1"/>
  <c r="G37" i="36"/>
  <c r="J37" i="36" s="1"/>
  <c r="J1146" i="82"/>
  <c r="K1146" i="82" s="1"/>
  <c r="N5" i="14" s="1"/>
  <c r="G5" i="14"/>
  <c r="J5" i="14" s="1"/>
  <c r="J909" i="82"/>
  <c r="K909" i="82" s="1"/>
  <c r="N32" i="33" s="1"/>
  <c r="G32" i="33"/>
  <c r="J32" i="33" s="1"/>
  <c r="J886" i="82"/>
  <c r="K886" i="82" s="1"/>
  <c r="N52" i="32" s="1"/>
  <c r="G52" i="32"/>
  <c r="J52" i="32" s="1"/>
  <c r="J1137" i="82"/>
  <c r="K1137" i="82" s="1"/>
  <c r="N63" i="36" s="1"/>
  <c r="G63" i="36"/>
  <c r="J63" i="36" s="1"/>
  <c r="J1567" i="82"/>
  <c r="K1567" i="82" s="1"/>
  <c r="N6" i="33" s="1"/>
  <c r="G6" i="33"/>
  <c r="J6" i="33" s="1"/>
  <c r="P864" i="82"/>
  <c r="Y70" i="40" s="1"/>
  <c r="G70" i="40"/>
  <c r="J70" i="40" s="1"/>
  <c r="J167" i="82"/>
  <c r="K167" i="82" s="1"/>
  <c r="N53" i="29" s="1"/>
  <c r="G53" i="29"/>
  <c r="J53" i="29" s="1"/>
  <c r="P444" i="82"/>
  <c r="Y47" i="37" s="1"/>
  <c r="G47" i="37"/>
  <c r="J47" i="37" s="1"/>
  <c r="J1219" i="82"/>
  <c r="K1219" i="82" s="1"/>
  <c r="N18" i="35" s="1"/>
  <c r="G18" i="35"/>
  <c r="J18" i="35" s="1"/>
  <c r="J1553" i="82"/>
  <c r="K1553" i="82" s="1"/>
  <c r="N12" i="32" s="1"/>
  <c r="G12" i="32"/>
  <c r="J12" i="32" s="1"/>
  <c r="J735" i="82"/>
  <c r="K735" i="82" s="1"/>
  <c r="N61" i="38" s="1"/>
  <c r="G61" i="38"/>
  <c r="J61" i="38" s="1"/>
  <c r="J434" i="82"/>
  <c r="K434" i="82" s="1"/>
  <c r="N37" i="37" s="1"/>
  <c r="G37" i="37"/>
  <c r="J37" i="37" s="1"/>
  <c r="J606" i="82"/>
  <c r="K606" i="82" s="1"/>
  <c r="N52" i="34" s="1"/>
  <c r="G52" i="34"/>
  <c r="J52" i="34" s="1"/>
  <c r="J1422" i="82"/>
  <c r="K1422" i="82" s="1"/>
  <c r="N21" i="34" s="1"/>
  <c r="G21" i="34"/>
  <c r="J21" i="34" s="1"/>
  <c r="J1557" i="82"/>
  <c r="K1557" i="82" s="1"/>
  <c r="N16" i="32" s="1"/>
  <c r="G16" i="32"/>
  <c r="J16" i="32" s="1"/>
  <c r="P204" i="82"/>
  <c r="Y47" i="35" s="1"/>
  <c r="G47" i="35"/>
  <c r="J47" i="35" s="1"/>
  <c r="J1160" i="82"/>
  <c r="K1160" i="82" s="1"/>
  <c r="N19" i="14" s="1"/>
  <c r="G19" i="14"/>
  <c r="J19" i="14" s="1"/>
  <c r="J1213" i="82"/>
  <c r="K1213" i="82" s="1"/>
  <c r="N12" i="35" s="1"/>
  <c r="G12" i="35"/>
  <c r="J12" i="35" s="1"/>
  <c r="J1325" i="82"/>
  <c r="K1325" i="82" s="1"/>
  <c r="N4" i="37" s="1"/>
  <c r="G4" i="37"/>
  <c r="J4" i="37" s="1"/>
  <c r="J1337" i="82"/>
  <c r="K1337" i="82" s="1"/>
  <c r="N16" i="37" s="1"/>
  <c r="G16" i="37"/>
  <c r="J16" i="37" s="1"/>
  <c r="J938" i="82"/>
  <c r="K938" i="82" s="1"/>
  <c r="N64" i="33" s="1"/>
  <c r="G64" i="33"/>
  <c r="J64" i="33" s="1"/>
  <c r="J1333" i="82"/>
  <c r="K1333" i="82" s="1"/>
  <c r="N12" i="37" s="1"/>
  <c r="G12" i="37"/>
  <c r="J12" i="37" s="1"/>
  <c r="J999" i="82"/>
  <c r="K999" i="82" s="1"/>
  <c r="N42" i="50" s="1"/>
  <c r="P904" i="82"/>
  <c r="Y70" i="32" s="1"/>
  <c r="G70" i="32"/>
  <c r="J70" i="32" s="1"/>
  <c r="J887" i="82"/>
  <c r="K887" i="82" s="1"/>
  <c r="N53" i="32" s="1"/>
  <c r="G53" i="32"/>
  <c r="J53" i="32" s="1"/>
  <c r="J931" i="82"/>
  <c r="K931" i="82" s="1"/>
  <c r="N57" i="33" s="1"/>
  <c r="G57" i="33"/>
  <c r="J57" i="33" s="1"/>
  <c r="J1189" i="82"/>
  <c r="K1189" i="82" s="1"/>
  <c r="N8" i="29" s="1"/>
  <c r="G8" i="29"/>
  <c r="J8" i="29" s="1"/>
  <c r="J927" i="82"/>
  <c r="K927" i="82" s="1"/>
  <c r="N53" i="33" s="1"/>
  <c r="G53" i="33"/>
  <c r="J53" i="33" s="1"/>
  <c r="J1162" i="82"/>
  <c r="K1162" i="82" s="1"/>
  <c r="N21" i="14" s="1"/>
  <c r="G21" i="14"/>
  <c r="J21" i="14" s="1"/>
  <c r="J869" i="82"/>
  <c r="K869" i="82" s="1"/>
  <c r="N32" i="32" s="1"/>
  <c r="G32" i="32"/>
  <c r="J32" i="32" s="1"/>
  <c r="J1142" i="82"/>
  <c r="K1142" i="82" s="1"/>
  <c r="N68" i="36" s="1"/>
  <c r="G68" i="36"/>
  <c r="J68" i="36" s="1"/>
  <c r="P1424" i="82"/>
  <c r="Y23" i="34" s="1"/>
  <c r="G23" i="34"/>
  <c r="J23" i="34" s="1"/>
  <c r="J614" i="82"/>
  <c r="K614" i="82" s="1"/>
  <c r="N60" i="34" s="1"/>
  <c r="G60" i="34"/>
  <c r="J60" i="34" s="1"/>
  <c r="G1051" i="82"/>
  <c r="G57" i="44" s="1"/>
  <c r="J57" i="44" s="1"/>
  <c r="J1583" i="82"/>
  <c r="K1583" i="82" s="1"/>
  <c r="N22" i="33" s="1"/>
  <c r="G22" i="33"/>
  <c r="J22" i="33" s="1"/>
  <c r="J440" i="82"/>
  <c r="K440" i="82" s="1"/>
  <c r="N43" i="37" s="1"/>
  <c r="J733" i="82"/>
  <c r="K733" i="82" s="1"/>
  <c r="N59" i="38" s="1"/>
  <c r="J892" i="82"/>
  <c r="K892" i="82" s="1"/>
  <c r="N58" i="32" s="1"/>
  <c r="G58" i="32"/>
  <c r="J58" i="32" s="1"/>
  <c r="J915" i="82"/>
  <c r="K915" i="82" s="1"/>
  <c r="N38" i="33" s="1"/>
  <c r="G1055" i="82"/>
  <c r="G61" i="44" s="1"/>
  <c r="J61" i="44" s="1"/>
  <c r="J1120" i="82"/>
  <c r="K1120" i="82" s="1"/>
  <c r="N43" i="36" s="1"/>
  <c r="J1148" i="82"/>
  <c r="K1148" i="82" s="1"/>
  <c r="N7" i="14" s="1"/>
  <c r="G7" i="14"/>
  <c r="J7" i="14" s="1"/>
  <c r="P1164" i="82"/>
  <c r="Y23" i="14" s="1"/>
  <c r="G23" i="14"/>
  <c r="J23" i="14" s="1"/>
  <c r="J1186" i="82"/>
  <c r="K1186" i="82" s="1"/>
  <c r="N5" i="29" s="1"/>
  <c r="G5" i="29"/>
  <c r="J5" i="29" s="1"/>
  <c r="G1468" i="82"/>
  <c r="G7" i="38" s="1"/>
  <c r="J7" i="38" s="1"/>
  <c r="J903" i="82"/>
  <c r="K903" i="82" s="1"/>
  <c r="N69" i="32" s="1"/>
  <c r="G69" i="32"/>
  <c r="J69" i="32" s="1"/>
  <c r="G351" i="82"/>
  <c r="G34" i="47" s="1"/>
  <c r="J34" i="47" s="1"/>
  <c r="J870" i="82"/>
  <c r="K870" i="82" s="1"/>
  <c r="N33" i="32" s="1"/>
  <c r="G33" i="32"/>
  <c r="J33" i="32" s="1"/>
  <c r="J1674" i="82"/>
  <c r="K1674" i="82" s="1"/>
  <c r="N13" i="36" s="1"/>
  <c r="G13" i="36"/>
  <c r="J13" i="36" s="1"/>
  <c r="J1339" i="82"/>
  <c r="K1339" i="82" s="1"/>
  <c r="N18" i="37" s="1"/>
  <c r="G18" i="37"/>
  <c r="J18" i="37" s="1"/>
  <c r="J490" i="82"/>
  <c r="K490" i="82" s="1"/>
  <c r="N56" i="46" s="1"/>
  <c r="J1075" i="82"/>
  <c r="K1075" i="82" s="1"/>
  <c r="N38" i="30" s="1"/>
  <c r="J1571" i="82"/>
  <c r="K1571" i="82" s="1"/>
  <c r="N10" i="33" s="1"/>
  <c r="J1407" i="82"/>
  <c r="K1407" i="82" s="1"/>
  <c r="N6" i="34" s="1"/>
  <c r="J1006" i="82"/>
  <c r="K1006" i="82" s="1"/>
  <c r="N52" i="50" s="1"/>
  <c r="J610" i="82"/>
  <c r="K610" i="82" s="1"/>
  <c r="N56" i="34" s="1"/>
  <c r="G56" i="34"/>
  <c r="J56" i="34" s="1"/>
  <c r="G1215" i="82"/>
  <c r="J1637" i="82"/>
  <c r="K1637" i="82" s="1"/>
  <c r="N16" i="44" s="1"/>
  <c r="Q45" i="74"/>
  <c r="G44" i="74"/>
  <c r="I44" i="74"/>
  <c r="H44" i="74"/>
  <c r="J44" i="74" s="1"/>
  <c r="H45" i="74"/>
  <c r="J45" i="74" s="1"/>
  <c r="I45" i="74"/>
  <c r="H69" i="74"/>
  <c r="I69" i="74"/>
  <c r="I21" i="74"/>
  <c r="H21" i="74"/>
  <c r="H68" i="74"/>
  <c r="I68" i="74"/>
  <c r="H46" i="74"/>
  <c r="I46" i="74"/>
  <c r="H67" i="74"/>
  <c r="I67" i="74"/>
  <c r="I43" i="74"/>
  <c r="H43" i="74"/>
  <c r="Q65" i="74"/>
  <c r="H65" i="74"/>
  <c r="I65" i="74"/>
  <c r="I66" i="74"/>
  <c r="H66" i="74"/>
  <c r="H22" i="74"/>
  <c r="I22" i="74"/>
  <c r="H19" i="74"/>
  <c r="I19" i="74"/>
  <c r="H20" i="74"/>
  <c r="I20" i="74"/>
  <c r="J82" i="82"/>
  <c r="K82" i="82" s="1"/>
  <c r="N45" i="14" s="1"/>
  <c r="J1345" i="82"/>
  <c r="M1345" i="82" s="1"/>
  <c r="L1346" i="82" s="1"/>
  <c r="N1345" i="82" s="1"/>
  <c r="J1327" i="82"/>
  <c r="K1327" i="82" s="1"/>
  <c r="N6" i="37" s="1"/>
  <c r="J1406" i="82"/>
  <c r="K1406" i="82" s="1"/>
  <c r="N5" i="34" s="1"/>
  <c r="J1661" i="82"/>
  <c r="K1661" i="82" s="1"/>
  <c r="N20" i="30" s="1"/>
  <c r="J589" i="82"/>
  <c r="K589" i="82" s="1"/>
  <c r="N32" i="34" s="1"/>
  <c r="J1180" i="82"/>
  <c r="K1180" i="82" s="1"/>
  <c r="N19" i="43" s="1"/>
  <c r="J738" i="82"/>
  <c r="K738" i="82" s="1"/>
  <c r="N64" i="38" s="1"/>
  <c r="G1308" i="82"/>
  <c r="G7" i="54" s="1"/>
  <c r="J7" i="54" s="1"/>
  <c r="J1163" i="82"/>
  <c r="K1163" i="82" s="1"/>
  <c r="N22" i="14" s="1"/>
  <c r="J914" i="82"/>
  <c r="K914" i="82" s="1"/>
  <c r="N37" i="33" s="1"/>
  <c r="J1061" i="82"/>
  <c r="K1061" i="82" s="1"/>
  <c r="N67" i="44" s="1"/>
  <c r="J1601" i="82"/>
  <c r="K1601" i="82" s="1"/>
  <c r="N20" i="51" s="1"/>
  <c r="J734" i="82"/>
  <c r="K734" i="82" s="1"/>
  <c r="N60" i="38" s="1"/>
  <c r="G836" i="82"/>
  <c r="G39" i="40" s="1"/>
  <c r="J39" i="40" s="1"/>
  <c r="G224" i="82"/>
  <c r="G363" i="82"/>
  <c r="G46" i="47" s="1"/>
  <c r="J46" i="47" s="1"/>
  <c r="J731" i="82"/>
  <c r="K731" i="82" s="1"/>
  <c r="N57" i="38" s="1"/>
  <c r="P1504" i="82"/>
  <c r="Y23" i="49" s="1"/>
  <c r="J665" i="82"/>
  <c r="M665" i="82" s="1"/>
  <c r="L666" i="82" s="1"/>
  <c r="N665" i="82" s="1"/>
  <c r="J925" i="82"/>
  <c r="M925" i="82" s="1"/>
  <c r="L926" i="82" s="1"/>
  <c r="N925" i="82" s="1"/>
  <c r="J825" i="82"/>
  <c r="M825" i="82" s="1"/>
  <c r="L826" i="82" s="1"/>
  <c r="N825" i="82" s="1"/>
  <c r="J653" i="82"/>
  <c r="K653" i="82" s="1"/>
  <c r="N59" i="41" s="1"/>
  <c r="J1110" i="82"/>
  <c r="K1110" i="82" s="1"/>
  <c r="N33" i="36" s="1"/>
  <c r="G208" i="82"/>
  <c r="G54" i="35" s="1"/>
  <c r="J54" i="35" s="1"/>
  <c r="G57" i="82"/>
  <c r="J1129" i="82"/>
  <c r="K1129" i="82" s="1"/>
  <c r="N55" i="36" s="1"/>
  <c r="J1255" i="82"/>
  <c r="K1255" i="82" s="1"/>
  <c r="N14" i="39" s="1"/>
  <c r="G476" i="82"/>
  <c r="G39" i="46" s="1"/>
  <c r="J39" i="46" s="1"/>
  <c r="G850" i="82"/>
  <c r="G56" i="40" s="1"/>
  <c r="J56" i="40" s="1"/>
  <c r="G1038" i="82"/>
  <c r="G41" i="44" s="1"/>
  <c r="J41" i="44" s="1"/>
  <c r="G1324" i="82"/>
  <c r="G23" i="54" s="1"/>
  <c r="J23" i="54" s="1"/>
  <c r="J1147" i="82"/>
  <c r="K1147" i="82" s="1"/>
  <c r="N6" i="14" s="1"/>
  <c r="J1391" i="82"/>
  <c r="K1391" i="82" s="1"/>
  <c r="N10" i="53" s="1"/>
  <c r="J1441" i="82"/>
  <c r="K1441" i="82" s="1"/>
  <c r="N20" i="41" s="1"/>
  <c r="J803" i="82"/>
  <c r="K803" i="82" s="1"/>
  <c r="N46" i="48" s="1"/>
  <c r="G908" i="82"/>
  <c r="G31" i="33" s="1"/>
  <c r="J31" i="33" s="1"/>
  <c r="J930" i="82"/>
  <c r="K930" i="82" s="1"/>
  <c r="N56" i="33" s="1"/>
  <c r="G996" i="82"/>
  <c r="G39" i="50" s="1"/>
  <c r="J39" i="50" s="1"/>
  <c r="G1294" i="82"/>
  <c r="J1294" i="82" s="1"/>
  <c r="K1294" i="82" s="1"/>
  <c r="N13" i="47" s="1"/>
  <c r="J774" i="82"/>
  <c r="K774" i="82" s="1"/>
  <c r="N60" i="49" s="1"/>
  <c r="J797" i="82"/>
  <c r="K797" i="82" s="1"/>
  <c r="N40" i="48" s="1"/>
  <c r="G985" i="82"/>
  <c r="G28" i="50" s="1"/>
  <c r="J28" i="50" s="1"/>
  <c r="G1123" i="82"/>
  <c r="G46" i="36" s="1"/>
  <c r="J46" i="36" s="1"/>
  <c r="G1675" i="82"/>
  <c r="G14" i="36" s="1"/>
  <c r="J14" i="36" s="1"/>
  <c r="J1525" i="82"/>
  <c r="M1525" i="82" s="1"/>
  <c r="L1526" i="82" s="1"/>
  <c r="N1525" i="82" s="1"/>
  <c r="J1682" i="82"/>
  <c r="K1682" i="82" s="1"/>
  <c r="N21" i="36" s="1"/>
  <c r="J838" i="82"/>
  <c r="K838" i="82" s="1"/>
  <c r="N41" i="40" s="1"/>
  <c r="J895" i="82"/>
  <c r="K895" i="82" s="1"/>
  <c r="N61" i="32" s="1"/>
  <c r="G1550" i="82"/>
  <c r="G9" i="32" s="1"/>
  <c r="J9" i="32" s="1"/>
  <c r="J1159" i="82"/>
  <c r="K1159" i="82" s="1"/>
  <c r="N18" i="14" s="1"/>
  <c r="G593" i="82"/>
  <c r="G36" i="34" s="1"/>
  <c r="J36" i="34" s="1"/>
  <c r="G244" i="82"/>
  <c r="G47" i="45" s="1"/>
  <c r="J47" i="45" s="1"/>
  <c r="G832" i="82"/>
  <c r="G35" i="40" s="1"/>
  <c r="J35" i="40" s="1"/>
  <c r="G862" i="82"/>
  <c r="G68" i="40" s="1"/>
  <c r="J68" i="40" s="1"/>
  <c r="G824" i="82"/>
  <c r="G70" i="48" s="1"/>
  <c r="J70" i="48" s="1"/>
  <c r="G805" i="82"/>
  <c r="G51" i="48" s="1"/>
  <c r="J51" i="48" s="1"/>
  <c r="G1334" i="82"/>
  <c r="G13" i="37" s="1"/>
  <c r="J13" i="37" s="1"/>
  <c r="G1378" i="82"/>
  <c r="G17" i="52" s="1"/>
  <c r="J17" i="52" s="1"/>
  <c r="G1524" i="82"/>
  <c r="G23" i="48" s="1"/>
  <c r="J23" i="48" s="1"/>
  <c r="G306" i="82"/>
  <c r="G29" i="55" s="1"/>
  <c r="J29" i="55" s="1"/>
  <c r="G533" i="82"/>
  <c r="G59" i="52" s="1"/>
  <c r="J59" i="52" s="1"/>
  <c r="G1595" i="82"/>
  <c r="G1354" i="82"/>
  <c r="G13" i="46" s="1"/>
  <c r="J13" i="46" s="1"/>
  <c r="G1536" i="82"/>
  <c r="G15" i="40" s="1"/>
  <c r="J15" i="40" s="1"/>
  <c r="G1003" i="82"/>
  <c r="G46" i="50" s="1"/>
  <c r="J46" i="50" s="1"/>
  <c r="G1470" i="82"/>
  <c r="G9" i="38" s="1"/>
  <c r="J9" i="38" s="1"/>
  <c r="J1161" i="82"/>
  <c r="K1161" i="82" s="1"/>
  <c r="N20" i="14" s="1"/>
  <c r="J1002" i="82"/>
  <c r="K1002" i="82" s="1"/>
  <c r="N45" i="50" s="1"/>
  <c r="J1122" i="82"/>
  <c r="K1122" i="82" s="1"/>
  <c r="N45" i="36" s="1"/>
  <c r="G525" i="82"/>
  <c r="G51" i="52" s="1"/>
  <c r="J51" i="52" s="1"/>
  <c r="G536" i="82"/>
  <c r="G62" i="52" s="1"/>
  <c r="J62" i="52" s="1"/>
  <c r="G546" i="82"/>
  <c r="G29" i="53" s="1"/>
  <c r="J29" i="53" s="1"/>
  <c r="G562" i="82"/>
  <c r="G45" i="53" s="1"/>
  <c r="J45" i="53" s="1"/>
  <c r="G580" i="82"/>
  <c r="G66" i="53" s="1"/>
  <c r="J66" i="53" s="1"/>
  <c r="G598" i="82"/>
  <c r="G41" i="34" s="1"/>
  <c r="J41" i="34" s="1"/>
  <c r="G608" i="82"/>
  <c r="G624" i="82"/>
  <c r="G634" i="82"/>
  <c r="G37" i="41" s="1"/>
  <c r="J37" i="41" s="1"/>
  <c r="G1643" i="82"/>
  <c r="G22" i="44" s="1"/>
  <c r="J22" i="44" s="1"/>
  <c r="G595" i="82"/>
  <c r="G38" i="34" s="1"/>
  <c r="J38" i="34" s="1"/>
  <c r="G854" i="82"/>
  <c r="G60" i="40" s="1"/>
  <c r="J60" i="40" s="1"/>
  <c r="J983" i="82"/>
  <c r="K983" i="82" s="1"/>
  <c r="N69" i="51" s="1"/>
  <c r="J859" i="82"/>
  <c r="K859" i="82" s="1"/>
  <c r="N65" i="40" s="1"/>
  <c r="J1455" i="82"/>
  <c r="K1455" i="82" s="1"/>
  <c r="N14" i="42" s="1"/>
  <c r="G439" i="82"/>
  <c r="G42" i="37" s="1"/>
  <c r="J42" i="37" s="1"/>
  <c r="G959" i="82"/>
  <c r="G42" i="51" s="1"/>
  <c r="J42" i="51" s="1"/>
  <c r="G1043" i="82"/>
  <c r="G46" i="44" s="1"/>
  <c r="J46" i="44" s="1"/>
  <c r="G949" i="82"/>
  <c r="G32" i="51" s="1"/>
  <c r="J32" i="51" s="1"/>
  <c r="G1098" i="82"/>
  <c r="G64" i="30" s="1"/>
  <c r="J64" i="30" s="1"/>
  <c r="J1459" i="82"/>
  <c r="K1459" i="82" s="1"/>
  <c r="N18" i="42" s="1"/>
  <c r="G1214" i="82"/>
  <c r="G1273" i="82"/>
  <c r="G12" i="55" s="1"/>
  <c r="J12" i="55" s="1"/>
  <c r="G1634" i="82"/>
  <c r="G13" i="44" s="1"/>
  <c r="J13" i="44" s="1"/>
  <c r="G1513" i="82"/>
  <c r="G12" i="48" s="1"/>
  <c r="J12" i="48" s="1"/>
  <c r="J1575" i="82"/>
  <c r="K1575" i="82" s="1"/>
  <c r="N14" i="33" s="1"/>
  <c r="G1499" i="82"/>
  <c r="G18" i="49" s="1"/>
  <c r="J18" i="49" s="1"/>
  <c r="G1480" i="82"/>
  <c r="G19" i="38" s="1"/>
  <c r="J19" i="38" s="1"/>
  <c r="K30" i="14"/>
  <c r="K39" i="14"/>
  <c r="K52" i="29"/>
  <c r="K60" i="29"/>
  <c r="K28" i="35"/>
  <c r="K39" i="35"/>
  <c r="K64" i="35"/>
  <c r="K67" i="29"/>
  <c r="K55" i="37"/>
  <c r="K32" i="37"/>
  <c r="K38" i="32"/>
  <c r="K45" i="32"/>
  <c r="K68" i="32"/>
  <c r="K30" i="33"/>
  <c r="K58" i="36"/>
  <c r="K20" i="34"/>
  <c r="K15" i="37"/>
  <c r="K8" i="34"/>
  <c r="K18" i="32"/>
  <c r="K16" i="36"/>
  <c r="K12" i="33"/>
  <c r="K32" i="14"/>
  <c r="K53" i="14"/>
  <c r="K34" i="35"/>
  <c r="K46" i="14"/>
  <c r="K31" i="29"/>
  <c r="K44" i="34"/>
  <c r="K29" i="36"/>
  <c r="K69" i="36"/>
  <c r="K51" i="37"/>
  <c r="K66" i="37"/>
  <c r="K62" i="35"/>
  <c r="K58" i="29"/>
  <c r="K42" i="14"/>
  <c r="K29" i="35"/>
  <c r="K38" i="14"/>
  <c r="K36" i="35"/>
  <c r="K37" i="29"/>
  <c r="K61" i="14"/>
  <c r="K35" i="14"/>
  <c r="K18" i="29"/>
  <c r="K4" i="33"/>
  <c r="K7" i="37"/>
  <c r="K5" i="33"/>
  <c r="K6" i="29"/>
  <c r="K38" i="34"/>
  <c r="K69" i="34"/>
  <c r="K65" i="34"/>
  <c r="K37" i="33"/>
  <c r="K63" i="33"/>
  <c r="K60" i="33"/>
  <c r="K44" i="36"/>
  <c r="K67" i="36"/>
  <c r="K10" i="14"/>
  <c r="K18" i="34"/>
  <c r="K31" i="34"/>
  <c r="K10" i="34"/>
  <c r="K65" i="14"/>
  <c r="K65" i="29"/>
  <c r="K44" i="35"/>
  <c r="K69" i="35"/>
  <c r="K68" i="29"/>
  <c r="K31" i="35"/>
  <c r="K56" i="35"/>
  <c r="K28" i="37"/>
  <c r="K30" i="34"/>
  <c r="K46" i="32"/>
  <c r="K62" i="32"/>
  <c r="K33" i="33"/>
  <c r="K66" i="33"/>
  <c r="K59" i="32"/>
  <c r="K31" i="33"/>
  <c r="K39" i="36"/>
  <c r="K57" i="36"/>
  <c r="K16" i="35"/>
  <c r="K9" i="37"/>
  <c r="K17" i="34"/>
  <c r="K17" i="29"/>
  <c r="K9" i="34"/>
  <c r="K21" i="38"/>
  <c r="K19" i="32"/>
  <c r="K20" i="36"/>
  <c r="K13" i="33"/>
  <c r="K15" i="36"/>
  <c r="K64" i="29"/>
  <c r="K16" i="34"/>
  <c r="K41" i="14"/>
  <c r="K40" i="29"/>
  <c r="K42" i="35"/>
  <c r="K51" i="29"/>
  <c r="K45" i="29"/>
  <c r="K57" i="37"/>
  <c r="K41" i="32"/>
  <c r="K42" i="33"/>
  <c r="K9" i="29"/>
  <c r="K52" i="37"/>
  <c r="K68" i="34"/>
  <c r="K38" i="33"/>
  <c r="K57" i="29"/>
  <c r="K43" i="35"/>
  <c r="K37" i="14"/>
  <c r="K41" i="29"/>
  <c r="K36" i="29"/>
  <c r="K55" i="14"/>
  <c r="K35" i="36"/>
  <c r="K22" i="34"/>
  <c r="K21" i="33"/>
  <c r="K14" i="29"/>
  <c r="K28" i="14"/>
  <c r="K53" i="34"/>
  <c r="K42" i="37"/>
  <c r="K57" i="32"/>
  <c r="K65" i="32"/>
  <c r="K45" i="36"/>
  <c r="K6" i="34"/>
  <c r="K19" i="33"/>
  <c r="K20" i="14"/>
  <c r="K42" i="36"/>
  <c r="K43" i="38"/>
  <c r="K69" i="14"/>
  <c r="K43" i="29"/>
  <c r="K56" i="29"/>
  <c r="K65" i="35"/>
  <c r="K69" i="29"/>
  <c r="K32" i="35"/>
  <c r="K46" i="35"/>
  <c r="K57" i="35"/>
  <c r="K30" i="37"/>
  <c r="K44" i="37"/>
  <c r="K60" i="37"/>
  <c r="K58" i="37"/>
  <c r="K59" i="34"/>
  <c r="K63" i="32"/>
  <c r="K34" i="33"/>
  <c r="K67" i="33"/>
  <c r="K43" i="32"/>
  <c r="K60" i="32"/>
  <c r="K28" i="33"/>
  <c r="K51" i="50"/>
  <c r="K40" i="36"/>
  <c r="K11" i="14"/>
  <c r="K17" i="37"/>
  <c r="K17" i="32"/>
  <c r="K8" i="36"/>
  <c r="K11" i="33"/>
  <c r="K52" i="35"/>
  <c r="K40" i="32"/>
  <c r="L40" i="32" s="1"/>
  <c r="K16" i="29"/>
  <c r="K54" i="29"/>
  <c r="K59" i="35"/>
  <c r="K33" i="14"/>
  <c r="K66" i="14"/>
  <c r="K45" i="35"/>
  <c r="K61" i="35"/>
  <c r="K29" i="37"/>
  <c r="M29" i="37" s="1"/>
  <c r="K44" i="32"/>
  <c r="K43" i="33"/>
  <c r="K43" i="36"/>
  <c r="K13" i="29"/>
  <c r="K51" i="35"/>
  <c r="K54" i="37"/>
  <c r="K54" i="32"/>
  <c r="K56" i="33"/>
  <c r="K58" i="35"/>
  <c r="K62" i="29"/>
  <c r="K44" i="29"/>
  <c r="K57" i="14"/>
  <c r="K60" i="35"/>
  <c r="K59" i="14"/>
  <c r="K66" i="36"/>
  <c r="K17" i="36"/>
  <c r="J863" i="82"/>
  <c r="K863" i="82" s="1"/>
  <c r="N69" i="40" s="1"/>
  <c r="K45" i="33"/>
  <c r="K59" i="33"/>
  <c r="K7" i="35"/>
  <c r="K10" i="33"/>
  <c r="K6" i="14"/>
  <c r="K22" i="14"/>
  <c r="K18" i="14"/>
  <c r="K31" i="14"/>
  <c r="K63" i="35"/>
  <c r="K39" i="29"/>
  <c r="K31" i="37"/>
  <c r="K53" i="37"/>
  <c r="K36" i="37"/>
  <c r="K67" i="34"/>
  <c r="K37" i="32"/>
  <c r="K39" i="32"/>
  <c r="K30" i="32"/>
  <c r="K51" i="32"/>
  <c r="K29" i="33"/>
  <c r="M29" i="33" s="1"/>
  <c r="K15" i="14"/>
  <c r="K19" i="34"/>
  <c r="K21" i="29"/>
  <c r="K7" i="34"/>
  <c r="K67" i="32"/>
  <c r="K44" i="33"/>
  <c r="K51" i="14"/>
  <c r="K32" i="29"/>
  <c r="K54" i="14"/>
  <c r="K67" i="35"/>
  <c r="M67" i="35" s="1"/>
  <c r="K67" i="14"/>
  <c r="K63" i="29"/>
  <c r="M63" i="29" s="1"/>
  <c r="K29" i="29"/>
  <c r="K67" i="37"/>
  <c r="K39" i="34"/>
  <c r="K59" i="38"/>
  <c r="K55" i="32"/>
  <c r="K20" i="29"/>
  <c r="L20" i="29" s="1"/>
  <c r="K45" i="37"/>
  <c r="K62" i="37"/>
  <c r="K35" i="34"/>
  <c r="K64" i="34"/>
  <c r="K66" i="32"/>
  <c r="K28" i="29"/>
  <c r="L28" i="29" s="1"/>
  <c r="K66" i="35"/>
  <c r="K36" i="14"/>
  <c r="K33" i="35"/>
  <c r="K44" i="14"/>
  <c r="K66" i="29"/>
  <c r="K58" i="14"/>
  <c r="K34" i="14"/>
  <c r="K40" i="14"/>
  <c r="K6" i="36"/>
  <c r="K16" i="14"/>
  <c r="K13" i="38"/>
  <c r="K18" i="36"/>
  <c r="K43" i="37"/>
  <c r="K61" i="34"/>
  <c r="K51" i="33"/>
  <c r="K61" i="33"/>
  <c r="K46" i="33"/>
  <c r="K8" i="37"/>
  <c r="K15" i="33"/>
  <c r="K14" i="33"/>
  <c r="G94" i="82"/>
  <c r="G60" i="14" s="1"/>
  <c r="J60" i="14" s="1"/>
  <c r="J113" i="82"/>
  <c r="K113" i="82" s="1"/>
  <c r="N36" i="43" s="1"/>
  <c r="Q36" i="43"/>
  <c r="G102" i="82"/>
  <c r="G68" i="14" s="1"/>
  <c r="J68" i="14" s="1"/>
  <c r="K45" i="43"/>
  <c r="K32" i="45"/>
  <c r="K36" i="39"/>
  <c r="K53" i="39"/>
  <c r="M53" i="39" s="1"/>
  <c r="K69" i="39"/>
  <c r="K39" i="55"/>
  <c r="M39" i="55" s="1"/>
  <c r="K57" i="45"/>
  <c r="K44" i="39"/>
  <c r="M44" i="39" s="1"/>
  <c r="K51" i="55"/>
  <c r="K58" i="55"/>
  <c r="L58" i="55" s="1"/>
  <c r="K66" i="55"/>
  <c r="P364" i="82"/>
  <c r="Y47" i="47" s="1"/>
  <c r="K56" i="47"/>
  <c r="K46" i="37"/>
  <c r="K34" i="46"/>
  <c r="K53" i="54"/>
  <c r="K30" i="54"/>
  <c r="K59" i="54"/>
  <c r="K56" i="54"/>
  <c r="K35" i="37"/>
  <c r="M35" i="37" s="1"/>
  <c r="K39" i="46"/>
  <c r="J474" i="82"/>
  <c r="K474" i="82" s="1"/>
  <c r="N37" i="46" s="1"/>
  <c r="K65" i="46"/>
  <c r="K55" i="52"/>
  <c r="K46" i="53"/>
  <c r="K46" i="52"/>
  <c r="K55" i="53"/>
  <c r="Q46" i="41"/>
  <c r="J663" i="82"/>
  <c r="K663" i="82" s="1"/>
  <c r="N69" i="41" s="1"/>
  <c r="Q69" i="41"/>
  <c r="K42" i="42"/>
  <c r="K38" i="38"/>
  <c r="J747" i="82"/>
  <c r="K747" i="82" s="1"/>
  <c r="N30" i="49" s="1"/>
  <c r="Q30" i="49"/>
  <c r="K58" i="42"/>
  <c r="K38" i="48"/>
  <c r="J777" i="82"/>
  <c r="K777" i="82" s="1"/>
  <c r="N63" i="49" s="1"/>
  <c r="K31" i="51"/>
  <c r="Q68" i="40"/>
  <c r="K37" i="51"/>
  <c r="K52" i="48"/>
  <c r="K66" i="48"/>
  <c r="K54" i="40"/>
  <c r="J986" i="82"/>
  <c r="K986" i="82" s="1"/>
  <c r="N29" i="50" s="1"/>
  <c r="Q29" i="50"/>
  <c r="K43" i="50"/>
  <c r="K61" i="50"/>
  <c r="J1058" i="82"/>
  <c r="K1058" i="82" s="1"/>
  <c r="N64" i="44" s="1"/>
  <c r="J1094" i="82"/>
  <c r="K1094" i="82" s="1"/>
  <c r="N60" i="30" s="1"/>
  <c r="Q60" i="30"/>
  <c r="J1105" i="82"/>
  <c r="M1105" i="82" s="1"/>
  <c r="L1106" i="82" s="1"/>
  <c r="K43" i="44"/>
  <c r="K66" i="44"/>
  <c r="K54" i="30"/>
  <c r="P1104" i="82"/>
  <c r="Y70" i="30" s="1"/>
  <c r="K60" i="51"/>
  <c r="K41" i="50"/>
  <c r="K28" i="44"/>
  <c r="K39" i="44"/>
  <c r="K20" i="35"/>
  <c r="K56" i="30"/>
  <c r="K6" i="43"/>
  <c r="K7" i="47"/>
  <c r="K15" i="55"/>
  <c r="K17" i="45"/>
  <c r="K11" i="39"/>
  <c r="J1272" i="82"/>
  <c r="K1272" i="82" s="1"/>
  <c r="N11" i="55" s="1"/>
  <c r="J1476" i="82"/>
  <c r="K1476" i="82" s="1"/>
  <c r="N15" i="38" s="1"/>
  <c r="K11" i="35"/>
  <c r="J1248" i="82"/>
  <c r="K1248" i="82" s="1"/>
  <c r="N7" i="39" s="1"/>
  <c r="J1256" i="82"/>
  <c r="K1256" i="82" s="1"/>
  <c r="N15" i="39" s="1"/>
  <c r="Q15" i="39"/>
  <c r="K18" i="55"/>
  <c r="K5" i="54"/>
  <c r="K10" i="46"/>
  <c r="K5" i="52"/>
  <c r="J1381" i="82"/>
  <c r="K1381" i="82" s="1"/>
  <c r="N20" i="52" s="1"/>
  <c r="J1394" i="82"/>
  <c r="K1394" i="82" s="1"/>
  <c r="N13" i="53" s="1"/>
  <c r="J1430" i="82"/>
  <c r="K1430" i="82" s="1"/>
  <c r="N9" i="41" s="1"/>
  <c r="Q9" i="41"/>
  <c r="J1440" i="82"/>
  <c r="K1440" i="82" s="1"/>
  <c r="N19" i="41" s="1"/>
  <c r="J1460" i="82"/>
  <c r="K1460" i="82" s="1"/>
  <c r="N19" i="42" s="1"/>
  <c r="Q19" i="42"/>
  <c r="J1467" i="82"/>
  <c r="K1467" i="82" s="1"/>
  <c r="N6" i="38" s="1"/>
  <c r="J1488" i="82"/>
  <c r="K1488" i="82" s="1"/>
  <c r="N7" i="49" s="1"/>
  <c r="Q7" i="49"/>
  <c r="J1518" i="82"/>
  <c r="K1518" i="82" s="1"/>
  <c r="N17" i="48" s="1"/>
  <c r="Q17" i="48"/>
  <c r="J1546" i="82"/>
  <c r="K1546" i="82" s="1"/>
  <c r="N5" i="32" s="1"/>
  <c r="Q5" i="32"/>
  <c r="J1565" i="82"/>
  <c r="K1565" i="82" s="1"/>
  <c r="N4" i="33" s="1"/>
  <c r="Q4" i="33"/>
  <c r="J1591" i="82"/>
  <c r="K1591" i="82" s="1"/>
  <c r="N10" i="51" s="1"/>
  <c r="Q10" i="51"/>
  <c r="J1635" i="82"/>
  <c r="K1635" i="82" s="1"/>
  <c r="N14" i="44" s="1"/>
  <c r="Q14" i="44"/>
  <c r="K13" i="46"/>
  <c r="K21" i="51"/>
  <c r="K9" i="44"/>
  <c r="J1393" i="82"/>
  <c r="K1393" i="82" s="1"/>
  <c r="N12" i="53" s="1"/>
  <c r="K16" i="41"/>
  <c r="J1509" i="82"/>
  <c r="K1509" i="82" s="1"/>
  <c r="N8" i="48" s="1"/>
  <c r="K4" i="51"/>
  <c r="K11" i="51"/>
  <c r="K15" i="50"/>
  <c r="K14" i="30"/>
  <c r="K21" i="49"/>
  <c r="K15" i="48"/>
  <c r="K20" i="44"/>
  <c r="K18" i="30"/>
  <c r="K7" i="40"/>
  <c r="J1672" i="82"/>
  <c r="K1672" i="82" s="1"/>
  <c r="N11" i="36" s="1"/>
  <c r="K65" i="39"/>
  <c r="K43" i="54"/>
  <c r="K65" i="50"/>
  <c r="J678" i="82"/>
  <c r="K678" i="82" s="1"/>
  <c r="N41" i="42" s="1"/>
  <c r="K30" i="51"/>
  <c r="K44" i="30"/>
  <c r="K35" i="52"/>
  <c r="J633" i="82"/>
  <c r="K633" i="82" s="1"/>
  <c r="N36" i="41" s="1"/>
  <c r="J837" i="82"/>
  <c r="K837" i="82" s="1"/>
  <c r="N40" i="40" s="1"/>
  <c r="K61" i="30"/>
  <c r="K16" i="39"/>
  <c r="K16" i="33"/>
  <c r="J1259" i="82"/>
  <c r="K1259" i="82" s="1"/>
  <c r="N18" i="39" s="1"/>
  <c r="K20" i="42"/>
  <c r="J1375" i="82"/>
  <c r="K1375" i="82" s="1"/>
  <c r="N14" i="52" s="1"/>
  <c r="J1535" i="82"/>
  <c r="K1535" i="82" s="1"/>
  <c r="N14" i="40" s="1"/>
  <c r="K52" i="43"/>
  <c r="K33" i="29"/>
  <c r="K39" i="43"/>
  <c r="L39" i="43" s="1"/>
  <c r="K43" i="45"/>
  <c r="K67" i="39"/>
  <c r="M67" i="39" s="1"/>
  <c r="K38" i="45"/>
  <c r="K60" i="55"/>
  <c r="K60" i="47"/>
  <c r="K54" i="54"/>
  <c r="M54" i="54" s="1"/>
  <c r="K29" i="43"/>
  <c r="K58" i="45"/>
  <c r="K68" i="47"/>
  <c r="K63" i="54"/>
  <c r="M63" i="54" s="1"/>
  <c r="K37" i="55"/>
  <c r="K67" i="47"/>
  <c r="M67" i="47" s="1"/>
  <c r="K66" i="54"/>
  <c r="K68" i="37"/>
  <c r="M68" i="37" s="1"/>
  <c r="K45" i="46"/>
  <c r="J500" i="82"/>
  <c r="K500" i="82" s="1"/>
  <c r="N66" i="46" s="1"/>
  <c r="K44" i="52"/>
  <c r="K65" i="52"/>
  <c r="L65" i="52" s="1"/>
  <c r="K40" i="53"/>
  <c r="K55" i="41"/>
  <c r="K28" i="38"/>
  <c r="K60" i="38"/>
  <c r="K32" i="48"/>
  <c r="K63" i="48"/>
  <c r="J861" i="82"/>
  <c r="K861" i="82" s="1"/>
  <c r="N67" i="40" s="1"/>
  <c r="K59" i="51"/>
  <c r="J1021" i="82"/>
  <c r="K1021" i="82" s="1"/>
  <c r="N67" i="50" s="1"/>
  <c r="J1053" i="82"/>
  <c r="K1053" i="82" s="1"/>
  <c r="N59" i="44" s="1"/>
  <c r="K16" i="43"/>
  <c r="K22" i="35"/>
  <c r="K15" i="39"/>
  <c r="J1313" i="82"/>
  <c r="K1313" i="82" s="1"/>
  <c r="N12" i="54" s="1"/>
  <c r="K5" i="53"/>
  <c r="K30" i="55"/>
  <c r="P404" i="82"/>
  <c r="Y47" i="54" s="1"/>
  <c r="K51" i="46"/>
  <c r="P504" i="82"/>
  <c r="Y70" i="46" s="1"/>
  <c r="K40" i="52"/>
  <c r="K39" i="53"/>
  <c r="K52" i="53"/>
  <c r="K64" i="53"/>
  <c r="K40" i="34"/>
  <c r="K54" i="41"/>
  <c r="J662" i="82"/>
  <c r="K662" i="82" s="1"/>
  <c r="N68" i="41" s="1"/>
  <c r="K65" i="42"/>
  <c r="J766" i="82"/>
  <c r="K766" i="82" s="1"/>
  <c r="N52" i="49" s="1"/>
  <c r="J796" i="82"/>
  <c r="K796" i="82" s="1"/>
  <c r="N39" i="48" s="1"/>
  <c r="K58" i="40"/>
  <c r="K29" i="51"/>
  <c r="K57" i="50"/>
  <c r="K58" i="54"/>
  <c r="K55" i="47"/>
  <c r="K69" i="55"/>
  <c r="K42" i="55"/>
  <c r="K32" i="39"/>
  <c r="K37" i="45"/>
  <c r="P144" i="82"/>
  <c r="Y70" i="43" s="1"/>
  <c r="K63" i="14"/>
  <c r="K51" i="47"/>
  <c r="K63" i="45"/>
  <c r="K37" i="54"/>
  <c r="K61" i="47"/>
  <c r="K41" i="47"/>
  <c r="K45" i="55"/>
  <c r="K46" i="39"/>
  <c r="K55" i="45"/>
  <c r="K31" i="45"/>
  <c r="K34" i="43"/>
  <c r="K66" i="43"/>
  <c r="K30" i="43"/>
  <c r="K51" i="43"/>
  <c r="K54" i="43"/>
  <c r="J785" i="82"/>
  <c r="M785" i="82" s="1"/>
  <c r="L786" i="82" s="1"/>
  <c r="N785" i="82" s="1"/>
  <c r="K31" i="36"/>
  <c r="K19" i="42"/>
  <c r="J1517" i="82"/>
  <c r="K1517" i="82" s="1"/>
  <c r="N16" i="48" s="1"/>
  <c r="J1670" i="82"/>
  <c r="K1670" i="82" s="1"/>
  <c r="N9" i="36" s="1"/>
  <c r="K10" i="29"/>
  <c r="J1065" i="82"/>
  <c r="M1065" i="82" s="1"/>
  <c r="L1066" i="82" s="1"/>
  <c r="N1065" i="82" s="1"/>
  <c r="J1287" i="82"/>
  <c r="K1287" i="82" s="1"/>
  <c r="N6" i="47" s="1"/>
  <c r="K6" i="49"/>
  <c r="J1629" i="82"/>
  <c r="K1629" i="82" s="1"/>
  <c r="N8" i="44" s="1"/>
  <c r="J1649" i="82"/>
  <c r="K1649" i="82" s="1"/>
  <c r="N8" i="30" s="1"/>
  <c r="J72" i="82"/>
  <c r="K72" i="82" s="1"/>
  <c r="N35" i="14" s="1"/>
  <c r="J378" i="82"/>
  <c r="K378" i="82" s="1"/>
  <c r="N64" i="47" s="1"/>
  <c r="Q64" i="47"/>
  <c r="J600" i="82"/>
  <c r="K600" i="82" s="1"/>
  <c r="N43" i="34" s="1"/>
  <c r="Q43" i="34"/>
  <c r="G402" i="82"/>
  <c r="G45" i="54" s="1"/>
  <c r="J45" i="54" s="1"/>
  <c r="J658" i="82"/>
  <c r="K658" i="82" s="1"/>
  <c r="N64" i="41" s="1"/>
  <c r="J745" i="82"/>
  <c r="M745" i="82" s="1"/>
  <c r="L746" i="82" s="1"/>
  <c r="N745" i="82" s="1"/>
  <c r="Q28" i="49"/>
  <c r="K32" i="42"/>
  <c r="K59" i="42"/>
  <c r="P724" i="82"/>
  <c r="Y47" i="38" s="1"/>
  <c r="K40" i="49"/>
  <c r="P684" i="82"/>
  <c r="Y47" i="42" s="1"/>
  <c r="K31" i="49"/>
  <c r="K34" i="49"/>
  <c r="K43" i="49"/>
  <c r="K61" i="48"/>
  <c r="J950" i="82"/>
  <c r="K950" i="82" s="1"/>
  <c r="N33" i="51" s="1"/>
  <c r="Q33" i="51"/>
  <c r="K36" i="44"/>
  <c r="G808" i="82"/>
  <c r="G54" i="48" s="1"/>
  <c r="J54" i="48" s="1"/>
  <c r="K65" i="40"/>
  <c r="G929" i="82"/>
  <c r="G55" i="33" s="1"/>
  <c r="J55" i="33" s="1"/>
  <c r="K34" i="51"/>
  <c r="J985" i="82"/>
  <c r="M985" i="82" s="1"/>
  <c r="L986" i="82" s="1"/>
  <c r="M986" i="82" s="1"/>
  <c r="L987" i="82" s="1"/>
  <c r="K42" i="50"/>
  <c r="G1069" i="82"/>
  <c r="G32" i="30" s="1"/>
  <c r="J32" i="30" s="1"/>
  <c r="K19" i="39"/>
  <c r="K69" i="49"/>
  <c r="K37" i="44"/>
  <c r="J1169" i="82"/>
  <c r="K1169" i="82" s="1"/>
  <c r="N8" i="43" s="1"/>
  <c r="G978" i="82"/>
  <c r="G64" i="51" s="1"/>
  <c r="J64" i="51" s="1"/>
  <c r="K58" i="44"/>
  <c r="P1064" i="82"/>
  <c r="Y70" i="44" s="1"/>
  <c r="G1220" i="82"/>
  <c r="G19" i="35" s="1"/>
  <c r="J19" i="35" s="1"/>
  <c r="K8" i="54"/>
  <c r="J1367" i="82"/>
  <c r="K1367" i="82" s="1"/>
  <c r="N6" i="52" s="1"/>
  <c r="K4" i="53"/>
  <c r="K16" i="53"/>
  <c r="J1433" i="82"/>
  <c r="K1433" i="82" s="1"/>
  <c r="N12" i="41" s="1"/>
  <c r="K14" i="42"/>
  <c r="J1493" i="82"/>
  <c r="K1493" i="82" s="1"/>
  <c r="N12" i="49" s="1"/>
  <c r="Q12" i="49"/>
  <c r="J1499" i="82"/>
  <c r="K1499" i="82" s="1"/>
  <c r="N18" i="49" s="1"/>
  <c r="Q18" i="49"/>
  <c r="G1519" i="82"/>
  <c r="G18" i="48" s="1"/>
  <c r="J18" i="48" s="1"/>
  <c r="K15" i="40"/>
  <c r="G1563" i="82"/>
  <c r="G22" i="32" s="1"/>
  <c r="J22" i="32" s="1"/>
  <c r="K16" i="51"/>
  <c r="K22" i="36"/>
  <c r="K8" i="50"/>
  <c r="Q58" i="50"/>
  <c r="K13" i="30"/>
  <c r="J1536" i="82"/>
  <c r="K1536" i="82" s="1"/>
  <c r="N15" i="40" s="1"/>
  <c r="Q15" i="40"/>
  <c r="K51" i="48"/>
  <c r="Q57" i="51"/>
  <c r="Q5" i="43"/>
  <c r="K10" i="43"/>
  <c r="J1273" i="82"/>
  <c r="K1273" i="82" s="1"/>
  <c r="N12" i="55" s="1"/>
  <c r="J650" i="82"/>
  <c r="K650" i="82" s="1"/>
  <c r="N56" i="41" s="1"/>
  <c r="Q56" i="41"/>
  <c r="K29" i="38"/>
  <c r="J830" i="82"/>
  <c r="K830" i="82" s="1"/>
  <c r="N33" i="40" s="1"/>
  <c r="Q33" i="40"/>
  <c r="K8" i="35"/>
  <c r="J1397" i="82"/>
  <c r="K1397" i="82" s="1"/>
  <c r="N16" i="53" s="1"/>
  <c r="Q16" i="53"/>
  <c r="J708" i="82"/>
  <c r="K708" i="82" s="1"/>
  <c r="N31" i="38" s="1"/>
  <c r="Q31" i="38"/>
  <c r="P1344" i="82"/>
  <c r="Y23" i="37" s="1"/>
  <c r="K16" i="52"/>
  <c r="K36" i="38"/>
  <c r="J833" i="82"/>
  <c r="K833" i="82" s="1"/>
  <c r="N36" i="40" s="1"/>
  <c r="Q36" i="40"/>
  <c r="K58" i="51"/>
  <c r="K51" i="36"/>
  <c r="J1237" i="82"/>
  <c r="K1237" i="82" s="1"/>
  <c r="N16" i="45" s="1"/>
  <c r="Q16" i="45"/>
  <c r="J1290" i="82"/>
  <c r="K1290" i="82" s="1"/>
  <c r="N9" i="47" s="1"/>
  <c r="Q9" i="47"/>
  <c r="K7" i="49"/>
  <c r="L7" i="49" s="1"/>
  <c r="G438" i="82"/>
  <c r="G41" i="37" s="1"/>
  <c r="J41" i="37" s="1"/>
  <c r="K57" i="38"/>
  <c r="J1513" i="82"/>
  <c r="K1513" i="82" s="1"/>
  <c r="N12" i="48" s="1"/>
  <c r="Q12" i="48"/>
  <c r="J1660" i="82"/>
  <c r="K1660" i="82" s="1"/>
  <c r="N19" i="30" s="1"/>
  <c r="Q19" i="30"/>
  <c r="J1633" i="82"/>
  <c r="K1633" i="82" s="1"/>
  <c r="N12" i="44" s="1"/>
  <c r="Q12" i="44"/>
  <c r="K13" i="44"/>
  <c r="K12" i="48"/>
  <c r="K20" i="51"/>
  <c r="K18" i="49"/>
  <c r="M18" i="49" s="1"/>
  <c r="K11" i="32"/>
  <c r="K19" i="38"/>
  <c r="Q8" i="35"/>
  <c r="Q45" i="36"/>
  <c r="Q20" i="14"/>
  <c r="Q38" i="33"/>
  <c r="K32" i="36"/>
  <c r="Q43" i="37"/>
  <c r="Q37" i="33"/>
  <c r="K43" i="43"/>
  <c r="P164" i="82"/>
  <c r="Y47" i="29" s="1"/>
  <c r="K53" i="45"/>
  <c r="K28" i="55"/>
  <c r="K40" i="55"/>
  <c r="K61" i="45"/>
  <c r="K66" i="39"/>
  <c r="P344" i="82"/>
  <c r="Y70" i="55" s="1"/>
  <c r="K29" i="47"/>
  <c r="K44" i="55"/>
  <c r="K37" i="47"/>
  <c r="K61" i="55"/>
  <c r="K57" i="47"/>
  <c r="M57" i="47" s="1"/>
  <c r="K67" i="54"/>
  <c r="K35" i="46"/>
  <c r="M35" i="46" s="1"/>
  <c r="K69" i="54"/>
  <c r="K36" i="54"/>
  <c r="K60" i="54"/>
  <c r="K38" i="37"/>
  <c r="K42" i="54"/>
  <c r="K57" i="54"/>
  <c r="K61" i="37"/>
  <c r="K40" i="46"/>
  <c r="M40" i="46" s="1"/>
  <c r="K52" i="46"/>
  <c r="J491" i="82"/>
  <c r="K491" i="82" s="1"/>
  <c r="N57" i="46" s="1"/>
  <c r="K31" i="52"/>
  <c r="K42" i="52"/>
  <c r="K38" i="53"/>
  <c r="K59" i="53"/>
  <c r="K34" i="53"/>
  <c r="J647" i="82"/>
  <c r="K647" i="82" s="1"/>
  <c r="N53" i="41" s="1"/>
  <c r="Q53" i="41"/>
  <c r="K37" i="42"/>
  <c r="K37" i="38"/>
  <c r="K33" i="42"/>
  <c r="J755" i="82"/>
  <c r="K755" i="82" s="1"/>
  <c r="N38" i="49" s="1"/>
  <c r="K34" i="48"/>
  <c r="K45" i="40"/>
  <c r="J832" i="82"/>
  <c r="K832" i="82" s="1"/>
  <c r="N35" i="40" s="1"/>
  <c r="Q35" i="40"/>
  <c r="K38" i="51"/>
  <c r="J965" i="82"/>
  <c r="K965" i="82" s="1"/>
  <c r="N51" i="51" s="1"/>
  <c r="Q51" i="51"/>
  <c r="J781" i="82"/>
  <c r="K781" i="82" s="1"/>
  <c r="N67" i="49" s="1"/>
  <c r="K56" i="48"/>
  <c r="K67" i="48"/>
  <c r="K55" i="40"/>
  <c r="J980" i="82"/>
  <c r="K980" i="82" s="1"/>
  <c r="N66" i="51" s="1"/>
  <c r="J987" i="82"/>
  <c r="K987" i="82" s="1"/>
  <c r="N30" i="50" s="1"/>
  <c r="Q30" i="50"/>
  <c r="K65" i="51"/>
  <c r="J1020" i="82"/>
  <c r="K1020" i="82" s="1"/>
  <c r="N66" i="50" s="1"/>
  <c r="K31" i="44"/>
  <c r="P1044" i="82"/>
  <c r="Y47" i="44" s="1"/>
  <c r="K65" i="44"/>
  <c r="K44" i="44"/>
  <c r="K37" i="30"/>
  <c r="J1106" i="82"/>
  <c r="K1106" i="82" s="1"/>
  <c r="N29" i="36" s="1"/>
  <c r="Q29" i="36"/>
  <c r="K54" i="50"/>
  <c r="K68" i="50"/>
  <c r="K40" i="44"/>
  <c r="K56" i="44"/>
  <c r="K6" i="45"/>
  <c r="K57" i="30"/>
  <c r="J1289" i="82"/>
  <c r="K1289" i="82" s="1"/>
  <c r="N8" i="47" s="1"/>
  <c r="J1168" i="82"/>
  <c r="K1168" i="82" s="1"/>
  <c r="N7" i="43" s="1"/>
  <c r="K18" i="45"/>
  <c r="K12" i="39"/>
  <c r="K5" i="55"/>
  <c r="M5" i="55" s="1"/>
  <c r="J1286" i="82"/>
  <c r="K1286" i="82" s="1"/>
  <c r="N5" i="47" s="1"/>
  <c r="K19" i="46"/>
  <c r="J1432" i="82"/>
  <c r="K1432" i="82" s="1"/>
  <c r="N11" i="41" s="1"/>
  <c r="K9" i="49"/>
  <c r="P1184" i="82"/>
  <c r="Y23" i="43" s="1"/>
  <c r="K11" i="45"/>
  <c r="M11" i="45" s="1"/>
  <c r="J1249" i="82"/>
  <c r="K1249" i="82" s="1"/>
  <c r="N8" i="39" s="1"/>
  <c r="J1257" i="82"/>
  <c r="K1257" i="82" s="1"/>
  <c r="N16" i="39" s="1"/>
  <c r="Q16" i="39"/>
  <c r="J1270" i="82"/>
  <c r="K1270" i="82" s="1"/>
  <c r="N9" i="55" s="1"/>
  <c r="Q9" i="55"/>
  <c r="J1280" i="82"/>
  <c r="K1280" i="82" s="1"/>
  <c r="N19" i="55" s="1"/>
  <c r="J1300" i="82"/>
  <c r="K1300" i="82" s="1"/>
  <c r="N19" i="47" s="1"/>
  <c r="Q19" i="47"/>
  <c r="K6" i="54"/>
  <c r="M6" i="54" s="1"/>
  <c r="K21" i="54"/>
  <c r="J1352" i="82"/>
  <c r="K1352" i="82" s="1"/>
  <c r="N11" i="46" s="1"/>
  <c r="J1372" i="82"/>
  <c r="K1372" i="82" s="1"/>
  <c r="N11" i="52" s="1"/>
  <c r="Q11" i="52"/>
  <c r="K21" i="52"/>
  <c r="J1395" i="82"/>
  <c r="K1395" i="82" s="1"/>
  <c r="N14" i="53" s="1"/>
  <c r="J1405" i="82"/>
  <c r="M1405" i="82" s="1"/>
  <c r="L1406" i="82" s="1"/>
  <c r="Q4" i="34"/>
  <c r="J1431" i="82"/>
  <c r="K1431" i="82" s="1"/>
  <c r="N10" i="41" s="1"/>
  <c r="Q10" i="41"/>
  <c r="J1452" i="82"/>
  <c r="K1452" i="82" s="1"/>
  <c r="N11" i="42" s="1"/>
  <c r="J1461" i="82"/>
  <c r="K1461" i="82" s="1"/>
  <c r="N20" i="42" s="1"/>
  <c r="Q20" i="42"/>
  <c r="K7" i="38"/>
  <c r="M7" i="38" s="1"/>
  <c r="K22" i="38"/>
  <c r="Q18" i="48"/>
  <c r="G1342" i="82"/>
  <c r="G21" i="37" s="1"/>
  <c r="J21" i="37" s="1"/>
  <c r="K18" i="40"/>
  <c r="K6" i="51"/>
  <c r="K21" i="50"/>
  <c r="K15" i="30"/>
  <c r="K19" i="49"/>
  <c r="K13" i="48"/>
  <c r="K10" i="30"/>
  <c r="J1663" i="82"/>
  <c r="K1663" i="82" s="1"/>
  <c r="N22" i="30" s="1"/>
  <c r="K12" i="30"/>
  <c r="K21" i="30"/>
  <c r="K36" i="55"/>
  <c r="P484" i="82"/>
  <c r="Y47" i="46" s="1"/>
  <c r="K42" i="40"/>
  <c r="K30" i="50"/>
  <c r="L30" i="50" s="1"/>
  <c r="J1097" i="82"/>
  <c r="K1097" i="82" s="1"/>
  <c r="N63" i="30" s="1"/>
  <c r="J535" i="82"/>
  <c r="K535" i="82" s="1"/>
  <c r="N61" i="52" s="1"/>
  <c r="K60" i="41"/>
  <c r="K14" i="43"/>
  <c r="K18" i="46"/>
  <c r="K46" i="30"/>
  <c r="J1361" i="82"/>
  <c r="K1361" i="82" s="1"/>
  <c r="N20" i="46" s="1"/>
  <c r="J1477" i="82"/>
  <c r="K1477" i="82" s="1"/>
  <c r="N16" i="38" s="1"/>
  <c r="K12" i="51"/>
  <c r="J1623" i="82"/>
  <c r="K1623" i="82" s="1"/>
  <c r="N22" i="50" s="1"/>
  <c r="K62" i="14"/>
  <c r="K41" i="43"/>
  <c r="K35" i="43"/>
  <c r="K56" i="45"/>
  <c r="P284" i="82"/>
  <c r="Y47" i="39" s="1"/>
  <c r="K46" i="55"/>
  <c r="K28" i="54"/>
  <c r="K42" i="45"/>
  <c r="K31" i="47"/>
  <c r="K40" i="54"/>
  <c r="P424" i="82"/>
  <c r="Y70" i="54" s="1"/>
  <c r="P464" i="82"/>
  <c r="Y70" i="37" s="1"/>
  <c r="K46" i="46"/>
  <c r="K61" i="46"/>
  <c r="K29" i="52"/>
  <c r="P524" i="82"/>
  <c r="Y47" i="52" s="1"/>
  <c r="J543" i="82"/>
  <c r="K543" i="82" s="1"/>
  <c r="N69" i="52" s="1"/>
  <c r="K44" i="53"/>
  <c r="K31" i="41"/>
  <c r="K61" i="41"/>
  <c r="P764" i="82"/>
  <c r="Y47" i="49" s="1"/>
  <c r="K44" i="48"/>
  <c r="K69" i="48"/>
  <c r="K29" i="50"/>
  <c r="J1027" i="82"/>
  <c r="K1027" i="82" s="1"/>
  <c r="N30" i="44" s="1"/>
  <c r="J1062" i="82"/>
  <c r="K1062" i="82" s="1"/>
  <c r="N68" i="44" s="1"/>
  <c r="J1107" i="82"/>
  <c r="K1107" i="82" s="1"/>
  <c r="N30" i="36" s="1"/>
  <c r="K8" i="14"/>
  <c r="K21" i="39"/>
  <c r="J1401" i="82"/>
  <c r="K1401" i="82" s="1"/>
  <c r="N20" i="53" s="1"/>
  <c r="K55" i="55"/>
  <c r="K33" i="37"/>
  <c r="K30" i="46"/>
  <c r="K33" i="52"/>
  <c r="K52" i="52"/>
  <c r="K68" i="52"/>
  <c r="K42" i="53"/>
  <c r="K56" i="53"/>
  <c r="K68" i="53"/>
  <c r="K58" i="41"/>
  <c r="J677" i="82"/>
  <c r="K677" i="82" s="1"/>
  <c r="N40" i="42" s="1"/>
  <c r="J723" i="82"/>
  <c r="K723" i="82" s="1"/>
  <c r="N46" i="38" s="1"/>
  <c r="J770" i="82"/>
  <c r="K770" i="82" s="1"/>
  <c r="N56" i="49" s="1"/>
  <c r="K58" i="48"/>
  <c r="K66" i="40"/>
  <c r="K35" i="51"/>
  <c r="K59" i="50"/>
  <c r="K59" i="55"/>
  <c r="P264" i="82"/>
  <c r="Y70" i="45" s="1"/>
  <c r="K40" i="47"/>
  <c r="K42" i="39"/>
  <c r="K62" i="45"/>
  <c r="K39" i="45"/>
  <c r="K38" i="39"/>
  <c r="K65" i="43"/>
  <c r="K68" i="35"/>
  <c r="K35" i="35"/>
  <c r="K40" i="43"/>
  <c r="K42" i="43"/>
  <c r="J1203" i="82"/>
  <c r="K1203" i="82" s="1"/>
  <c r="N22" i="29" s="1"/>
  <c r="K8" i="38"/>
  <c r="J1527" i="82"/>
  <c r="K1527" i="82" s="1"/>
  <c r="N6" i="40" s="1"/>
  <c r="J1658" i="82"/>
  <c r="K1658" i="82" s="1"/>
  <c r="N17" i="30" s="1"/>
  <c r="J1671" i="82"/>
  <c r="K1671" i="82" s="1"/>
  <c r="N10" i="36" s="1"/>
  <c r="K22" i="46"/>
  <c r="J1071" i="82"/>
  <c r="K1071" i="82" s="1"/>
  <c r="N34" i="30" s="1"/>
  <c r="J1115" i="82"/>
  <c r="K1115" i="82" s="1"/>
  <c r="N38" i="36" s="1"/>
  <c r="K19" i="47"/>
  <c r="K17" i="48"/>
  <c r="J1636" i="82"/>
  <c r="K1636" i="82" s="1"/>
  <c r="N15" i="44" s="1"/>
  <c r="J1650" i="82"/>
  <c r="K1650" i="82" s="1"/>
  <c r="N9" i="30" s="1"/>
  <c r="K60" i="53"/>
  <c r="K57" i="43"/>
  <c r="K64" i="47"/>
  <c r="K53" i="52"/>
  <c r="K29" i="55"/>
  <c r="K59" i="52"/>
  <c r="K64" i="42"/>
  <c r="J637" i="82"/>
  <c r="K637" i="82" s="1"/>
  <c r="N40" i="41" s="1"/>
  <c r="Q40" i="41"/>
  <c r="K56" i="41"/>
  <c r="J691" i="82"/>
  <c r="K691" i="82" s="1"/>
  <c r="N57" i="42" s="1"/>
  <c r="Q57" i="42"/>
  <c r="J752" i="82"/>
  <c r="K752" i="82" s="1"/>
  <c r="N35" i="49" s="1"/>
  <c r="K53" i="49"/>
  <c r="J819" i="82"/>
  <c r="K819" i="82" s="1"/>
  <c r="N65" i="48" s="1"/>
  <c r="Q65" i="48"/>
  <c r="J953" i="82"/>
  <c r="K953" i="82" s="1"/>
  <c r="N36" i="51" s="1"/>
  <c r="K45" i="50"/>
  <c r="J655" i="82"/>
  <c r="K655" i="82" s="1"/>
  <c r="N61" i="41" s="1"/>
  <c r="Q61" i="41"/>
  <c r="K41" i="51"/>
  <c r="K29" i="44"/>
  <c r="K18" i="47"/>
  <c r="J771" i="82"/>
  <c r="K771" i="82" s="1"/>
  <c r="N57" i="49" s="1"/>
  <c r="Q57" i="49"/>
  <c r="K55" i="48"/>
  <c r="K42" i="51"/>
  <c r="P1004" i="82"/>
  <c r="Y47" i="50" s="1"/>
  <c r="K10" i="40"/>
  <c r="K10" i="37"/>
  <c r="J1362" i="82"/>
  <c r="K1362" i="82" s="1"/>
  <c r="N21" i="46" s="1"/>
  <c r="Q21" i="46"/>
  <c r="P1464" i="82"/>
  <c r="Y23" i="42" s="1"/>
  <c r="K12" i="49"/>
  <c r="J1654" i="82"/>
  <c r="K1654" i="82" s="1"/>
  <c r="N13" i="30" s="1"/>
  <c r="Q13" i="30"/>
  <c r="K20" i="48"/>
  <c r="K7" i="30"/>
  <c r="K46" i="50"/>
  <c r="G1080" i="82"/>
  <c r="G43" i="30" s="1"/>
  <c r="J43" i="30" s="1"/>
  <c r="K66" i="30"/>
  <c r="G1166" i="82"/>
  <c r="G5" i="43" s="1"/>
  <c r="J5" i="43" s="1"/>
  <c r="J1347" i="82"/>
  <c r="K1347" i="82" s="1"/>
  <c r="N6" i="46" s="1"/>
  <c r="Q6" i="46"/>
  <c r="J1390" i="82"/>
  <c r="K1390" i="82" s="1"/>
  <c r="N9" i="53" s="1"/>
  <c r="Q9" i="53"/>
  <c r="K6" i="35"/>
  <c r="K18" i="38"/>
  <c r="K7" i="50"/>
  <c r="J607" i="82"/>
  <c r="K607" i="82" s="1"/>
  <c r="N53" i="34" s="1"/>
  <c r="K31" i="38"/>
  <c r="K30" i="49"/>
  <c r="K46" i="48"/>
  <c r="K36" i="40"/>
  <c r="J935" i="82"/>
  <c r="K935" i="82" s="1"/>
  <c r="N61" i="33" s="1"/>
  <c r="K44" i="51"/>
  <c r="K9" i="55"/>
  <c r="K9" i="47"/>
  <c r="K12" i="46"/>
  <c r="K29" i="49"/>
  <c r="K40" i="48"/>
  <c r="K41" i="40"/>
  <c r="K54" i="36"/>
  <c r="P1364" i="82"/>
  <c r="Y23" i="46" s="1"/>
  <c r="J1473" i="82"/>
  <c r="K1473" i="82" s="1"/>
  <c r="N12" i="38" s="1"/>
  <c r="J438" i="82"/>
  <c r="K438" i="82" s="1"/>
  <c r="N41" i="37" s="1"/>
  <c r="Q41" i="37"/>
  <c r="K14" i="50"/>
  <c r="P1664" i="82"/>
  <c r="Y23" i="30" s="1"/>
  <c r="K9" i="50"/>
  <c r="K13" i="37"/>
  <c r="G1415" i="82"/>
  <c r="G14" i="34" s="1"/>
  <c r="J14" i="34" s="1"/>
  <c r="G1562" i="82"/>
  <c r="G21" i="32" s="1"/>
  <c r="J21" i="32" s="1"/>
  <c r="G1590" i="82"/>
  <c r="G9" i="51" s="1"/>
  <c r="J9" i="51" s="1"/>
  <c r="J1610" i="82"/>
  <c r="K1610" i="82" s="1"/>
  <c r="N9" i="50" s="1"/>
  <c r="Q9" i="50"/>
  <c r="Q34" i="14"/>
  <c r="K61" i="32"/>
  <c r="Q14" i="33"/>
  <c r="Q53" i="34"/>
  <c r="K52" i="36"/>
  <c r="Q14" i="34"/>
  <c r="Q15" i="33"/>
  <c r="K36" i="33"/>
  <c r="Q32" i="36"/>
  <c r="Q35" i="14"/>
  <c r="K44" i="43"/>
  <c r="M44" i="43" s="1"/>
  <c r="K61" i="43"/>
  <c r="K63" i="43"/>
  <c r="L63" i="43" s="1"/>
  <c r="K53" i="35"/>
  <c r="K55" i="35"/>
  <c r="K65" i="45"/>
  <c r="K60" i="39"/>
  <c r="K52" i="47"/>
  <c r="K65" i="47"/>
  <c r="K33" i="47"/>
  <c r="K53" i="47"/>
  <c r="K58" i="47"/>
  <c r="K52" i="54"/>
  <c r="K68" i="54"/>
  <c r="K46" i="54"/>
  <c r="K39" i="37"/>
  <c r="K28" i="46"/>
  <c r="K62" i="46"/>
  <c r="K51" i="52"/>
  <c r="M51" i="52" s="1"/>
  <c r="K29" i="53"/>
  <c r="K45" i="53"/>
  <c r="K66" i="53"/>
  <c r="J634" i="82"/>
  <c r="K634" i="82" s="1"/>
  <c r="N37" i="41" s="1"/>
  <c r="K36" i="52"/>
  <c r="K30" i="53"/>
  <c r="L30" i="53" s="1"/>
  <c r="K51" i="42"/>
  <c r="J702" i="82"/>
  <c r="K702" i="82" s="1"/>
  <c r="N68" i="42" s="1"/>
  <c r="K61" i="42"/>
  <c r="K41" i="38"/>
  <c r="L41" i="38" s="1"/>
  <c r="K55" i="38"/>
  <c r="J809" i="82"/>
  <c r="K809" i="82" s="1"/>
  <c r="N55" i="48" s="1"/>
  <c r="Q55" i="48"/>
  <c r="K42" i="49"/>
  <c r="K30" i="40"/>
  <c r="K46" i="40"/>
  <c r="K62" i="40"/>
  <c r="K31" i="48"/>
  <c r="P844" i="82"/>
  <c r="Y47" i="40" s="1"/>
  <c r="J988" i="82"/>
  <c r="K988" i="82" s="1"/>
  <c r="N31" i="50" s="1"/>
  <c r="J782" i="82"/>
  <c r="K782" i="82" s="1"/>
  <c r="N68" i="49" s="1"/>
  <c r="K42" i="48"/>
  <c r="K68" i="48"/>
  <c r="J836" i="82"/>
  <c r="K836" i="82" s="1"/>
  <c r="N39" i="40" s="1"/>
  <c r="K56" i="40"/>
  <c r="L56" i="40" s="1"/>
  <c r="J972" i="82"/>
  <c r="K972" i="82" s="1"/>
  <c r="N58" i="51" s="1"/>
  <c r="Q58" i="51"/>
  <c r="J981" i="82"/>
  <c r="K981" i="82" s="1"/>
  <c r="N67" i="51" s="1"/>
  <c r="K37" i="50"/>
  <c r="K32" i="44"/>
  <c r="K51" i="44"/>
  <c r="K35" i="30"/>
  <c r="K52" i="30"/>
  <c r="J1102" i="82"/>
  <c r="K1102" i="82" s="1"/>
  <c r="N68" i="30" s="1"/>
  <c r="K56" i="36"/>
  <c r="K62" i="50"/>
  <c r="K60" i="44"/>
  <c r="K41" i="36"/>
  <c r="K4" i="14"/>
  <c r="K69" i="50"/>
  <c r="K41" i="44"/>
  <c r="K57" i="44"/>
  <c r="K41" i="30"/>
  <c r="K58" i="30"/>
  <c r="K13" i="55"/>
  <c r="K11" i="43"/>
  <c r="M11" i="43" s="1"/>
  <c r="K6" i="55"/>
  <c r="K21" i="47"/>
  <c r="L21" i="47" s="1"/>
  <c r="J1374" i="82"/>
  <c r="K1374" i="82" s="1"/>
  <c r="N13" i="52" s="1"/>
  <c r="J1446" i="82"/>
  <c r="K1446" i="82" s="1"/>
  <c r="N5" i="42" s="1"/>
  <c r="J1233" i="82"/>
  <c r="K1233" i="82" s="1"/>
  <c r="N12" i="45" s="1"/>
  <c r="J1243" i="82"/>
  <c r="K1243" i="82" s="1"/>
  <c r="N22" i="45" s="1"/>
  <c r="Q22" i="45"/>
  <c r="J1250" i="82"/>
  <c r="K1250" i="82" s="1"/>
  <c r="N9" i="39" s="1"/>
  <c r="P1264" i="82"/>
  <c r="Y23" i="39" s="1"/>
  <c r="J1271" i="82"/>
  <c r="K1271" i="82" s="1"/>
  <c r="N10" i="55" s="1"/>
  <c r="Q10" i="55"/>
  <c r="K11" i="47"/>
  <c r="J1301" i="82"/>
  <c r="K1301" i="82" s="1"/>
  <c r="N20" i="47" s="1"/>
  <c r="Q20" i="47"/>
  <c r="K7" i="54"/>
  <c r="J1323" i="82"/>
  <c r="K1323" i="82" s="1"/>
  <c r="N22" i="54" s="1"/>
  <c r="J1396" i="82"/>
  <c r="K1396" i="82" s="1"/>
  <c r="N15" i="53" s="1"/>
  <c r="J1438" i="82"/>
  <c r="K1438" i="82" s="1"/>
  <c r="N17" i="41" s="1"/>
  <c r="J1453" i="82"/>
  <c r="K1453" i="82" s="1"/>
  <c r="N12" i="42" s="1"/>
  <c r="K4" i="38"/>
  <c r="P1484" i="82"/>
  <c r="Y23" i="38" s="1"/>
  <c r="J1496" i="82"/>
  <c r="K1496" i="82" s="1"/>
  <c r="N15" i="49" s="1"/>
  <c r="J1532" i="82"/>
  <c r="K1532" i="82" s="1"/>
  <c r="N11" i="40" s="1"/>
  <c r="Q11" i="40"/>
  <c r="K22" i="51"/>
  <c r="K4" i="50"/>
  <c r="K10" i="44"/>
  <c r="K7" i="51"/>
  <c r="K16" i="50"/>
  <c r="K20" i="54"/>
  <c r="J1481" i="82"/>
  <c r="K1481" i="82" s="1"/>
  <c r="N20" i="38" s="1"/>
  <c r="J1520" i="82"/>
  <c r="K1520" i="82" s="1"/>
  <c r="N19" i="48" s="1"/>
  <c r="P1544" i="82"/>
  <c r="Y23" i="40" s="1"/>
  <c r="J1652" i="82"/>
  <c r="K1652" i="82" s="1"/>
  <c r="N11" i="30" s="1"/>
  <c r="K8" i="40"/>
  <c r="K4" i="36"/>
  <c r="K46" i="45"/>
  <c r="K67" i="55"/>
  <c r="K45" i="38"/>
  <c r="K64" i="54"/>
  <c r="J1063" i="82"/>
  <c r="K1063" i="82" s="1"/>
  <c r="N69" i="44" s="1"/>
  <c r="K36" i="53"/>
  <c r="K39" i="42"/>
  <c r="J1179" i="82"/>
  <c r="K1179" i="82" s="1"/>
  <c r="N18" i="43" s="1"/>
  <c r="K14" i="38"/>
  <c r="K12" i="52"/>
  <c r="K8" i="49"/>
  <c r="J1607" i="82"/>
  <c r="K1607" i="82" s="1"/>
  <c r="N6" i="50" s="1"/>
  <c r="J1463" i="82"/>
  <c r="K1463" i="82" s="1"/>
  <c r="N22" i="42" s="1"/>
  <c r="K33" i="43"/>
  <c r="K69" i="43"/>
  <c r="P124" i="82"/>
  <c r="Y47" i="43" s="1"/>
  <c r="K30" i="45"/>
  <c r="J290" i="82"/>
  <c r="K290" i="82" s="1"/>
  <c r="N56" i="39" s="1"/>
  <c r="K35" i="55"/>
  <c r="K63" i="55"/>
  <c r="K31" i="54"/>
  <c r="K29" i="39"/>
  <c r="K39" i="47"/>
  <c r="K51" i="54"/>
  <c r="K40" i="39"/>
  <c r="K68" i="55"/>
  <c r="K39" i="54"/>
  <c r="K51" i="39"/>
  <c r="K52" i="55"/>
  <c r="K32" i="46"/>
  <c r="K54" i="46"/>
  <c r="K39" i="52"/>
  <c r="K56" i="52"/>
  <c r="K31" i="53"/>
  <c r="K53" i="53"/>
  <c r="J640" i="82"/>
  <c r="K640" i="82" s="1"/>
  <c r="N43" i="41" s="1"/>
  <c r="K31" i="42"/>
  <c r="K39" i="38"/>
  <c r="K64" i="49"/>
  <c r="P804" i="82"/>
  <c r="Y47" i="48" s="1"/>
  <c r="J853" i="82"/>
  <c r="K853" i="82" s="1"/>
  <c r="N59" i="40" s="1"/>
  <c r="K52" i="51"/>
  <c r="J992" i="82"/>
  <c r="K992" i="82" s="1"/>
  <c r="N35" i="50" s="1"/>
  <c r="J1035" i="82"/>
  <c r="K1035" i="82" s="1"/>
  <c r="N38" i="44" s="1"/>
  <c r="J1076" i="82"/>
  <c r="K1076" i="82" s="1"/>
  <c r="N39" i="30" s="1"/>
  <c r="K9" i="45"/>
  <c r="K22" i="39"/>
  <c r="K17" i="46"/>
  <c r="J351" i="82"/>
  <c r="K351" i="82" s="1"/>
  <c r="N34" i="47" s="1"/>
  <c r="J492" i="82"/>
  <c r="K492" i="82" s="1"/>
  <c r="N58" i="46" s="1"/>
  <c r="K57" i="52"/>
  <c r="K28" i="53"/>
  <c r="K43" i="53"/>
  <c r="K57" i="53"/>
  <c r="K69" i="53"/>
  <c r="K57" i="34"/>
  <c r="K28" i="41"/>
  <c r="K59" i="41"/>
  <c r="J689" i="82"/>
  <c r="K689" i="82" s="1"/>
  <c r="N55" i="42" s="1"/>
  <c r="K56" i="38"/>
  <c r="J792" i="82"/>
  <c r="K792" i="82" s="1"/>
  <c r="N35" i="48" s="1"/>
  <c r="K62" i="48"/>
  <c r="J957" i="82"/>
  <c r="K957" i="82" s="1"/>
  <c r="N40" i="51" s="1"/>
  <c r="J1032" i="82"/>
  <c r="K1032" i="82" s="1"/>
  <c r="N35" i="44" s="1"/>
  <c r="K69" i="47"/>
  <c r="K38" i="47"/>
  <c r="K59" i="39"/>
  <c r="K67" i="45"/>
  <c r="K44" i="45"/>
  <c r="K59" i="43"/>
  <c r="K41" i="54"/>
  <c r="P384" i="82"/>
  <c r="Y70" i="47" s="1"/>
  <c r="K32" i="47"/>
  <c r="K34" i="55"/>
  <c r="K34" i="39"/>
  <c r="K59" i="45"/>
  <c r="K64" i="43"/>
  <c r="K46" i="47"/>
  <c r="K30" i="39"/>
  <c r="K41" i="35"/>
  <c r="K53" i="43"/>
  <c r="K35" i="29"/>
  <c r="K36" i="43"/>
  <c r="J1068" i="82"/>
  <c r="K1068" i="82" s="1"/>
  <c r="N31" i="30" s="1"/>
  <c r="J1295" i="82"/>
  <c r="K1295" i="82" s="1"/>
  <c r="N14" i="47" s="1"/>
  <c r="K15" i="41"/>
  <c r="K4" i="48"/>
  <c r="K7" i="32"/>
  <c r="J1666" i="82"/>
  <c r="K1666" i="82" s="1"/>
  <c r="N5" i="36" s="1"/>
  <c r="K10" i="32"/>
  <c r="K60" i="30"/>
  <c r="P1124" i="82"/>
  <c r="Y47" i="36" s="1"/>
  <c r="J1269" i="82"/>
  <c r="K1269" i="82" s="1"/>
  <c r="N8" i="55" s="1"/>
  <c r="K17" i="54"/>
  <c r="J1435" i="82"/>
  <c r="K1435" i="82" s="1"/>
  <c r="N14" i="41" s="1"/>
  <c r="J1543" i="82"/>
  <c r="K1543" i="82" s="1"/>
  <c r="N22" i="40" s="1"/>
  <c r="K10" i="51"/>
  <c r="J1639" i="82"/>
  <c r="K1639" i="82" s="1"/>
  <c r="N18" i="44" s="1"/>
  <c r="J327" i="82"/>
  <c r="K327" i="82" s="1"/>
  <c r="N53" i="55" s="1"/>
  <c r="Q53" i="55"/>
  <c r="J242" i="82"/>
  <c r="K242" i="82" s="1"/>
  <c r="N45" i="45" s="1"/>
  <c r="Q45" i="45"/>
  <c r="K69" i="45"/>
  <c r="K32" i="41"/>
  <c r="K62" i="54"/>
  <c r="K40" i="41"/>
  <c r="J700" i="82"/>
  <c r="K700" i="82" s="1"/>
  <c r="N66" i="42" s="1"/>
  <c r="Q66" i="42"/>
  <c r="K34" i="41"/>
  <c r="P644" i="82"/>
  <c r="Y47" i="41" s="1"/>
  <c r="K57" i="42"/>
  <c r="K64" i="38"/>
  <c r="K36" i="49"/>
  <c r="J1009" i="82"/>
  <c r="K1009" i="82" s="1"/>
  <c r="N55" i="50" s="1"/>
  <c r="J1047" i="82"/>
  <c r="K1047" i="82" s="1"/>
  <c r="N53" i="44" s="1"/>
  <c r="Q53" i="44"/>
  <c r="G990" i="82"/>
  <c r="G33" i="50" s="1"/>
  <c r="J33" i="50" s="1"/>
  <c r="J1181" i="82"/>
  <c r="K1181" i="82" s="1"/>
  <c r="N20" i="43" s="1"/>
  <c r="K16" i="54"/>
  <c r="K60" i="49"/>
  <c r="K35" i="40"/>
  <c r="J1070" i="82"/>
  <c r="K1070" i="82" s="1"/>
  <c r="N33" i="30" s="1"/>
  <c r="P1084" i="82"/>
  <c r="Y47" i="30" s="1"/>
  <c r="J1229" i="82"/>
  <c r="K1229" i="82" s="1"/>
  <c r="N8" i="45" s="1"/>
  <c r="Q8" i="45"/>
  <c r="J1353" i="82"/>
  <c r="K1353" i="82" s="1"/>
  <c r="N12" i="46" s="1"/>
  <c r="Q12" i="46"/>
  <c r="K21" i="46"/>
  <c r="L21" i="46" s="1"/>
  <c r="O21" i="46" s="1"/>
  <c r="P21" i="46" s="1"/>
  <c r="K17" i="52"/>
  <c r="K9" i="53"/>
  <c r="L9" i="53" s="1"/>
  <c r="J1594" i="82"/>
  <c r="K1594" i="82" s="1"/>
  <c r="N13" i="51" s="1"/>
  <c r="Q13" i="51"/>
  <c r="J1640" i="82"/>
  <c r="K1640" i="82" s="1"/>
  <c r="N19" i="44" s="1"/>
  <c r="K8" i="53"/>
  <c r="K14" i="44"/>
  <c r="G1012" i="82"/>
  <c r="G58" i="50" s="1"/>
  <c r="J58" i="50" s="1"/>
  <c r="G1111" i="82"/>
  <c r="G34" i="36" s="1"/>
  <c r="J34" i="36" s="1"/>
  <c r="K10" i="35"/>
  <c r="K10" i="39"/>
  <c r="K7" i="53"/>
  <c r="K13" i="40"/>
  <c r="J805" i="82"/>
  <c r="M805" i="82" s="1"/>
  <c r="L806" i="82" s="1"/>
  <c r="N805" i="82" s="1"/>
  <c r="Q51" i="48"/>
  <c r="J1113" i="82"/>
  <c r="K1113" i="82" s="1"/>
  <c r="N36" i="36" s="1"/>
  <c r="Q36" i="36"/>
  <c r="J1331" i="82"/>
  <c r="K1331" i="82" s="1"/>
  <c r="N10" i="37" s="1"/>
  <c r="Q10" i="37"/>
  <c r="K6" i="46"/>
  <c r="J1537" i="82"/>
  <c r="K1537" i="82" s="1"/>
  <c r="N16" i="40" s="1"/>
  <c r="Q16" i="40"/>
  <c r="J721" i="82"/>
  <c r="K721" i="82" s="1"/>
  <c r="N44" i="38" s="1"/>
  <c r="Q44" i="38"/>
  <c r="K37" i="40"/>
  <c r="K45" i="51"/>
  <c r="K55" i="44"/>
  <c r="K17" i="40"/>
  <c r="K4" i="52"/>
  <c r="K38" i="30"/>
  <c r="K33" i="36"/>
  <c r="K55" i="36"/>
  <c r="K20" i="47"/>
  <c r="K10" i="53"/>
  <c r="K18" i="42"/>
  <c r="K52" i="41"/>
  <c r="J1596" i="82"/>
  <c r="K1596" i="82" s="1"/>
  <c r="N15" i="51" s="1"/>
  <c r="Q15" i="51"/>
  <c r="J1480" i="82"/>
  <c r="K1480" i="82" s="1"/>
  <c r="N19" i="38" s="1"/>
  <c r="Q19" i="38"/>
  <c r="K44" i="38"/>
  <c r="K57" i="48"/>
  <c r="Q61" i="32"/>
  <c r="K17" i="14"/>
  <c r="Q17" i="14"/>
  <c r="Q59" i="38"/>
  <c r="Q56" i="33"/>
  <c r="Q61" i="33"/>
  <c r="J112" i="82"/>
  <c r="K112" i="82" s="1"/>
  <c r="N35" i="43" s="1"/>
  <c r="Q35" i="43"/>
  <c r="K32" i="43"/>
  <c r="K67" i="43"/>
  <c r="J238" i="82"/>
  <c r="K238" i="82" s="1"/>
  <c r="N41" i="45" s="1"/>
  <c r="Q41" i="45"/>
  <c r="K35" i="39"/>
  <c r="K52" i="39"/>
  <c r="K68" i="39"/>
  <c r="K37" i="39"/>
  <c r="K33" i="39"/>
  <c r="K61" i="39"/>
  <c r="L61" i="39" s="1"/>
  <c r="K32" i="55"/>
  <c r="K62" i="55"/>
  <c r="K54" i="47"/>
  <c r="K56" i="37"/>
  <c r="K60" i="46"/>
  <c r="K66" i="47"/>
  <c r="K32" i="54"/>
  <c r="K34" i="37"/>
  <c r="K59" i="37"/>
  <c r="K28" i="52"/>
  <c r="K68" i="46"/>
  <c r="K67" i="53"/>
  <c r="K63" i="52"/>
  <c r="K67" i="52"/>
  <c r="J649" i="82"/>
  <c r="K649" i="82" s="1"/>
  <c r="N55" i="41" s="1"/>
  <c r="Q55" i="41"/>
  <c r="K45" i="41"/>
  <c r="P664" i="82"/>
  <c r="Y70" i="41" s="1"/>
  <c r="K34" i="42"/>
  <c r="K46" i="42"/>
  <c r="K62" i="42"/>
  <c r="K36" i="42"/>
  <c r="J686" i="82"/>
  <c r="K686" i="82" s="1"/>
  <c r="N52" i="42" s="1"/>
  <c r="J746" i="82"/>
  <c r="K746" i="82" s="1"/>
  <c r="N29" i="49" s="1"/>
  <c r="Q29" i="49"/>
  <c r="K34" i="38"/>
  <c r="L34" i="38" s="1"/>
  <c r="J728" i="82"/>
  <c r="K728" i="82" s="1"/>
  <c r="N54" i="38" s="1"/>
  <c r="Q54" i="38"/>
  <c r="J763" i="82"/>
  <c r="K763" i="82" s="1"/>
  <c r="N46" i="49" s="1"/>
  <c r="J834" i="82"/>
  <c r="K834" i="82" s="1"/>
  <c r="N37" i="40" s="1"/>
  <c r="Q37" i="40"/>
  <c r="K51" i="40"/>
  <c r="K63" i="40"/>
  <c r="J945" i="82"/>
  <c r="K945" i="82" s="1"/>
  <c r="N28" i="51" s="1"/>
  <c r="K31" i="40"/>
  <c r="K64" i="40"/>
  <c r="J962" i="82"/>
  <c r="K962" i="82" s="1"/>
  <c r="N45" i="51" s="1"/>
  <c r="Q45" i="51"/>
  <c r="J800" i="82"/>
  <c r="K800" i="82" s="1"/>
  <c r="N43" i="48" s="1"/>
  <c r="Q29" i="40"/>
  <c r="J840" i="82"/>
  <c r="K840" i="82" s="1"/>
  <c r="N43" i="40" s="1"/>
  <c r="J958" i="82"/>
  <c r="K958" i="82" s="1"/>
  <c r="N41" i="51" s="1"/>
  <c r="Q41" i="51"/>
  <c r="J982" i="82"/>
  <c r="K982" i="82" s="1"/>
  <c r="N68" i="51" s="1"/>
  <c r="K39" i="50"/>
  <c r="K60" i="50"/>
  <c r="L60" i="50" s="1"/>
  <c r="J1048" i="82"/>
  <c r="K1048" i="82" s="1"/>
  <c r="N54" i="44" s="1"/>
  <c r="K36" i="30"/>
  <c r="M36" i="30" s="1"/>
  <c r="J1087" i="82"/>
  <c r="K1087" i="82" s="1"/>
  <c r="N53" i="30" s="1"/>
  <c r="J1103" i="82"/>
  <c r="K1103" i="82" s="1"/>
  <c r="N69" i="30" s="1"/>
  <c r="K33" i="44"/>
  <c r="K61" i="44"/>
  <c r="K51" i="30"/>
  <c r="P1024" i="82"/>
  <c r="Y70" i="50" s="1"/>
  <c r="J1042" i="82"/>
  <c r="K1042" i="82" s="1"/>
  <c r="N45" i="44" s="1"/>
  <c r="J1056" i="82"/>
  <c r="K1056" i="82" s="1"/>
  <c r="N62" i="44" s="1"/>
  <c r="K45" i="30"/>
  <c r="J1096" i="82"/>
  <c r="K1096" i="82" s="1"/>
  <c r="N62" i="30" s="1"/>
  <c r="J1275" i="82"/>
  <c r="K1275" i="82" s="1"/>
  <c r="N14" i="55" s="1"/>
  <c r="P1244" i="82"/>
  <c r="Y23" i="45" s="1"/>
  <c r="J1258" i="82"/>
  <c r="K1258" i="82" s="1"/>
  <c r="N17" i="39" s="1"/>
  <c r="J1316" i="82"/>
  <c r="K1316" i="82" s="1"/>
  <c r="N15" i="54" s="1"/>
  <c r="P1404" i="82"/>
  <c r="Y23" i="53" s="1"/>
  <c r="K21" i="42"/>
  <c r="K4" i="35"/>
  <c r="K15" i="45"/>
  <c r="J1278" i="82"/>
  <c r="K1278" i="82" s="1"/>
  <c r="N17" i="55" s="1"/>
  <c r="J1293" i="82"/>
  <c r="K1293" i="82" s="1"/>
  <c r="N12" i="47" s="1"/>
  <c r="K4" i="54"/>
  <c r="K9" i="46"/>
  <c r="K19" i="52"/>
  <c r="J1387" i="82"/>
  <c r="K1387" i="82" s="1"/>
  <c r="N6" i="53" s="1"/>
  <c r="Q6" i="53"/>
  <c r="J1402" i="82"/>
  <c r="K1402" i="82" s="1"/>
  <c r="N21" i="53" s="1"/>
  <c r="Q21" i="53"/>
  <c r="J1439" i="82"/>
  <c r="K1439" i="82" s="1"/>
  <c r="N18" i="41" s="1"/>
  <c r="J1454" i="82"/>
  <c r="K1454" i="82" s="1"/>
  <c r="N13" i="42" s="1"/>
  <c r="K5" i="38"/>
  <c r="J1590" i="82"/>
  <c r="K1590" i="82" s="1"/>
  <c r="N9" i="51" s="1"/>
  <c r="Q9" i="51"/>
  <c r="J1634" i="82"/>
  <c r="K1634" i="82" s="1"/>
  <c r="N13" i="44" s="1"/>
  <c r="Q13" i="44"/>
  <c r="P1604" i="82"/>
  <c r="Y23" i="51" s="1"/>
  <c r="K11" i="44"/>
  <c r="K18" i="52"/>
  <c r="G1399" i="82"/>
  <c r="G18" i="53" s="1"/>
  <c r="J18" i="53" s="1"/>
  <c r="J1451" i="82"/>
  <c r="K1451" i="82" s="1"/>
  <c r="N10" i="42" s="1"/>
  <c r="K9" i="38"/>
  <c r="K5" i="51"/>
  <c r="K17" i="50"/>
  <c r="K14" i="37"/>
  <c r="J1349" i="82"/>
  <c r="K1349" i="82" s="1"/>
  <c r="N8" i="46" s="1"/>
  <c r="J1495" i="82"/>
  <c r="K1495" i="82" s="1"/>
  <c r="N14" i="49" s="1"/>
  <c r="K20" i="49"/>
  <c r="K14" i="48"/>
  <c r="K5" i="50"/>
  <c r="K16" i="30"/>
  <c r="K12" i="36"/>
  <c r="K9" i="40"/>
  <c r="J1668" i="82"/>
  <c r="K1668" i="82" s="1"/>
  <c r="N7" i="36" s="1"/>
  <c r="K55" i="39"/>
  <c r="K29" i="54"/>
  <c r="K31" i="46"/>
  <c r="J1067" i="82"/>
  <c r="K1067" i="82" s="1"/>
  <c r="N30" i="30" s="1"/>
  <c r="K29" i="45"/>
  <c r="K65" i="53"/>
  <c r="K32" i="50"/>
  <c r="J1183" i="82"/>
  <c r="K1183" i="82" s="1"/>
  <c r="N22" i="43" s="1"/>
  <c r="K8" i="32"/>
  <c r="K22" i="45"/>
  <c r="K6" i="42"/>
  <c r="K12" i="40"/>
  <c r="J1646" i="82"/>
  <c r="K1646" i="82" s="1"/>
  <c r="N5" i="30" s="1"/>
  <c r="K10" i="49"/>
  <c r="K37" i="43"/>
  <c r="K37" i="35"/>
  <c r="K56" i="43"/>
  <c r="K33" i="45"/>
  <c r="K39" i="39"/>
  <c r="K64" i="39"/>
  <c r="K38" i="55"/>
  <c r="K28" i="47"/>
  <c r="J391" i="82"/>
  <c r="K391" i="82" s="1"/>
  <c r="N34" i="54" s="1"/>
  <c r="K28" i="45"/>
  <c r="K43" i="55"/>
  <c r="K45" i="45"/>
  <c r="K63" i="39"/>
  <c r="K53" i="55"/>
  <c r="K65" i="54"/>
  <c r="K33" i="46"/>
  <c r="K55" i="46"/>
  <c r="K43" i="52"/>
  <c r="K60" i="52"/>
  <c r="K35" i="53"/>
  <c r="K51" i="41"/>
  <c r="J697" i="82"/>
  <c r="K697" i="82" s="1"/>
  <c r="N63" i="42" s="1"/>
  <c r="J779" i="82"/>
  <c r="K779" i="82" s="1"/>
  <c r="N65" i="49" s="1"/>
  <c r="K60" i="48"/>
  <c r="K61" i="40"/>
  <c r="K53" i="51"/>
  <c r="K56" i="50"/>
  <c r="J1039" i="82"/>
  <c r="K1039" i="82" s="1"/>
  <c r="N42" i="44" s="1"/>
  <c r="J1079" i="82"/>
  <c r="K1079" i="82" s="1"/>
  <c r="N42" i="30" s="1"/>
  <c r="K60" i="36"/>
  <c r="J1173" i="82"/>
  <c r="K1173" i="82" s="1"/>
  <c r="N12" i="43" s="1"/>
  <c r="K4" i="39"/>
  <c r="K16" i="55"/>
  <c r="J1371" i="82"/>
  <c r="K1371" i="82" s="1"/>
  <c r="N10" i="52" s="1"/>
  <c r="K58" i="39"/>
  <c r="K35" i="54"/>
  <c r="K41" i="46"/>
  <c r="K37" i="52"/>
  <c r="K64" i="52"/>
  <c r="K32" i="53"/>
  <c r="P564" i="82"/>
  <c r="Y47" i="53" s="1"/>
  <c r="K63" i="53"/>
  <c r="J636" i="82"/>
  <c r="K636" i="82" s="1"/>
  <c r="N39" i="41" s="1"/>
  <c r="K62" i="41"/>
  <c r="K56" i="42"/>
  <c r="P744" i="82"/>
  <c r="Y70" i="38" s="1"/>
  <c r="J793" i="82"/>
  <c r="K793" i="82" s="1"/>
  <c r="N36" i="48" s="1"/>
  <c r="K28" i="40"/>
  <c r="J995" i="82"/>
  <c r="K995" i="82" s="1"/>
  <c r="N38" i="50" s="1"/>
  <c r="K63" i="44"/>
  <c r="K30" i="47"/>
  <c r="K54" i="55"/>
  <c r="K41" i="39"/>
  <c r="K66" i="45"/>
  <c r="K41" i="45"/>
  <c r="K58" i="43"/>
  <c r="K33" i="54"/>
  <c r="K59" i="47"/>
  <c r="K63" i="47"/>
  <c r="K42" i="47"/>
  <c r="K57" i="39"/>
  <c r="K40" i="45"/>
  <c r="K55" i="43"/>
  <c r="J208" i="82"/>
  <c r="K208" i="82" s="1"/>
  <c r="N54" i="35" s="1"/>
  <c r="K38" i="43"/>
  <c r="K62" i="43"/>
  <c r="K68" i="43"/>
  <c r="J1089" i="82"/>
  <c r="K1089" i="82" s="1"/>
  <c r="N55" i="30" s="1"/>
  <c r="J1153" i="82"/>
  <c r="K1153" i="82" s="1"/>
  <c r="N12" i="14" s="1"/>
  <c r="K13" i="54"/>
  <c r="K9" i="42"/>
  <c r="K7" i="48"/>
  <c r="K20" i="50"/>
  <c r="K67" i="30"/>
  <c r="J1136" i="82"/>
  <c r="K1136" i="82" s="1"/>
  <c r="N62" i="36" s="1"/>
  <c r="J1281" i="82"/>
  <c r="K1281" i="82" s="1"/>
  <c r="N20" i="55" s="1"/>
  <c r="K19" i="54"/>
  <c r="K5" i="32"/>
  <c r="P1624" i="82"/>
  <c r="Y23" i="50" s="1"/>
  <c r="P1644" i="82"/>
  <c r="Y23" i="44" s="1"/>
  <c r="J466" i="82"/>
  <c r="K466" i="82" s="1"/>
  <c r="N29" i="46" s="1"/>
  <c r="Q29" i="46"/>
  <c r="J228" i="82"/>
  <c r="K228" i="82" s="1"/>
  <c r="N31" i="45" s="1"/>
  <c r="Q31" i="45"/>
  <c r="J130" i="82"/>
  <c r="K130" i="82" s="1"/>
  <c r="N56" i="43" s="1"/>
  <c r="Q56" i="43"/>
  <c r="J575" i="82"/>
  <c r="K575" i="82" s="1"/>
  <c r="N61" i="53" s="1"/>
  <c r="Q61" i="53"/>
  <c r="K46" i="43"/>
  <c r="K58" i="38"/>
  <c r="P244" i="82"/>
  <c r="Y47" i="45" s="1"/>
  <c r="G643" i="82"/>
  <c r="G46" i="41" s="1"/>
  <c r="J46" i="41" s="1"/>
  <c r="K28" i="49"/>
  <c r="G585" i="82"/>
  <c r="G28" i="34" s="1"/>
  <c r="J28" i="34" s="1"/>
  <c r="K66" i="42"/>
  <c r="J632" i="82"/>
  <c r="K632" i="82" s="1"/>
  <c r="N35" i="41" s="1"/>
  <c r="J680" i="82"/>
  <c r="K680" i="82" s="1"/>
  <c r="N43" i="42" s="1"/>
  <c r="K54" i="38"/>
  <c r="J739" i="82"/>
  <c r="K739" i="82" s="1"/>
  <c r="N65" i="38" s="1"/>
  <c r="K39" i="49"/>
  <c r="J760" i="82"/>
  <c r="K760" i="82" s="1"/>
  <c r="N43" i="49" s="1"/>
  <c r="Q43" i="49"/>
  <c r="J807" i="82"/>
  <c r="K807" i="82" s="1"/>
  <c r="N53" i="48" s="1"/>
  <c r="Q53" i="48"/>
  <c r="J814" i="82"/>
  <c r="K814" i="82" s="1"/>
  <c r="N60" i="48" s="1"/>
  <c r="Q60" i="48"/>
  <c r="G826" i="82"/>
  <c r="G29" i="40" s="1"/>
  <c r="J29" i="40" s="1"/>
  <c r="J977" i="82"/>
  <c r="K977" i="82" s="1"/>
  <c r="N63" i="51" s="1"/>
  <c r="K53" i="44"/>
  <c r="J841" i="82"/>
  <c r="K841" i="82" s="1"/>
  <c r="N44" i="40" s="1"/>
  <c r="K69" i="51"/>
  <c r="J993" i="82"/>
  <c r="K993" i="82" s="1"/>
  <c r="N36" i="50" s="1"/>
  <c r="J761" i="82"/>
  <c r="K761" i="82" s="1"/>
  <c r="N44" i="49" s="1"/>
  <c r="K61" i="49"/>
  <c r="G787" i="82"/>
  <c r="G30" i="48" s="1"/>
  <c r="J30" i="48" s="1"/>
  <c r="K45" i="48"/>
  <c r="G813" i="82"/>
  <c r="G59" i="48" s="1"/>
  <c r="J59" i="48" s="1"/>
  <c r="J1093" i="82"/>
  <c r="K1093" i="82" s="1"/>
  <c r="N59" i="30" s="1"/>
  <c r="G743" i="82"/>
  <c r="G69" i="38" s="1"/>
  <c r="J69" i="38" s="1"/>
  <c r="P824" i="82"/>
  <c r="Y70" i="48" s="1"/>
  <c r="G846" i="82"/>
  <c r="G52" i="40" s="1"/>
  <c r="J52" i="40" s="1"/>
  <c r="K15" i="43"/>
  <c r="K8" i="45"/>
  <c r="K14" i="39"/>
  <c r="J1309" i="82"/>
  <c r="K1309" i="82" s="1"/>
  <c r="N8" i="54" s="1"/>
  <c r="Q8" i="54"/>
  <c r="K22" i="52"/>
  <c r="K11" i="53"/>
  <c r="K15" i="51"/>
  <c r="K18" i="50"/>
  <c r="J1675" i="82"/>
  <c r="K1675" i="82" s="1"/>
  <c r="N14" i="36" s="1"/>
  <c r="K11" i="49"/>
  <c r="J1531" i="82"/>
  <c r="K1531" i="82" s="1"/>
  <c r="N10" i="40" s="1"/>
  <c r="Q10" i="40"/>
  <c r="J1597" i="82"/>
  <c r="K1597" i="82" s="1"/>
  <c r="N16" i="51" s="1"/>
  <c r="Q16" i="51"/>
  <c r="J1609" i="82"/>
  <c r="K1609" i="82" s="1"/>
  <c r="N8" i="50" s="1"/>
  <c r="Q8" i="50"/>
  <c r="K32" i="51"/>
  <c r="K64" i="30"/>
  <c r="K11" i="37"/>
  <c r="G971" i="82"/>
  <c r="G57" i="51" s="1"/>
  <c r="J57" i="51" s="1"/>
  <c r="K36" i="36"/>
  <c r="L36" i="36" s="1"/>
  <c r="J1171" i="82"/>
  <c r="K1171" i="82" s="1"/>
  <c r="N10" i="43" s="1"/>
  <c r="Q10" i="43"/>
  <c r="G1303" i="82"/>
  <c r="G22" i="47" s="1"/>
  <c r="J22" i="47" s="1"/>
  <c r="G818" i="82"/>
  <c r="G64" i="48" s="1"/>
  <c r="J64" i="48" s="1"/>
  <c r="K16" i="40"/>
  <c r="K56" i="46"/>
  <c r="K43" i="34"/>
  <c r="K53" i="38"/>
  <c r="K53" i="48"/>
  <c r="J899" i="82"/>
  <c r="K899" i="82" s="1"/>
  <c r="N65" i="32" s="1"/>
  <c r="K67" i="44"/>
  <c r="J706" i="82"/>
  <c r="K706" i="82" s="1"/>
  <c r="N29" i="38" s="1"/>
  <c r="Q29" i="38"/>
  <c r="J816" i="82"/>
  <c r="K816" i="82" s="1"/>
  <c r="N62" i="48" s="1"/>
  <c r="Q62" i="48"/>
  <c r="K16" i="45"/>
  <c r="J961" i="82"/>
  <c r="K961" i="82" s="1"/>
  <c r="N44" i="51" s="1"/>
  <c r="Q44" i="51"/>
  <c r="K13" i="45"/>
  <c r="K13" i="51"/>
  <c r="K12" i="44"/>
  <c r="J1378" i="82"/>
  <c r="K1378" i="82" s="1"/>
  <c r="N17" i="52" s="1"/>
  <c r="Q17" i="52"/>
  <c r="K20" i="41"/>
  <c r="K22" i="49"/>
  <c r="Q18" i="14"/>
  <c r="Q43" i="36"/>
  <c r="Q13" i="37"/>
  <c r="K21" i="36"/>
  <c r="Q59" i="33"/>
  <c r="K69" i="41"/>
  <c r="K15" i="52"/>
  <c r="K70" i="40"/>
  <c r="K28" i="42"/>
  <c r="K33" i="40"/>
  <c r="K10" i="41"/>
  <c r="K16" i="44"/>
  <c r="M16" i="44" s="1"/>
  <c r="K5" i="39"/>
  <c r="K29" i="46"/>
  <c r="K57" i="49"/>
  <c r="K52" i="50"/>
  <c r="K33" i="51"/>
  <c r="K6" i="39"/>
  <c r="K65" i="48"/>
  <c r="L65" i="48" s="1"/>
  <c r="K51" i="51"/>
  <c r="K15" i="35"/>
  <c r="K53" i="36"/>
  <c r="K11" i="40"/>
  <c r="L11" i="40" s="1"/>
  <c r="K35" i="42"/>
  <c r="K9" i="41"/>
  <c r="K53" i="41"/>
  <c r="K8" i="41"/>
  <c r="K19" i="43"/>
  <c r="M19" i="43" s="1"/>
  <c r="K16" i="46"/>
  <c r="K4" i="46"/>
  <c r="K19" i="30"/>
  <c r="K23" i="49"/>
  <c r="K20" i="30"/>
  <c r="K11" i="52"/>
  <c r="K10" i="55"/>
  <c r="K4" i="40"/>
  <c r="K6" i="53"/>
  <c r="K61" i="53"/>
  <c r="K4" i="34"/>
  <c r="K21" i="53"/>
  <c r="G924" i="82"/>
  <c r="G47" i="33" s="1"/>
  <c r="J47" i="33" s="1"/>
  <c r="G1589" i="82"/>
  <c r="G8" i="51" s="1"/>
  <c r="J8" i="51" s="1"/>
  <c r="G46" i="74"/>
  <c r="Q46" i="74"/>
  <c r="Q66" i="74"/>
  <c r="Q20" i="74"/>
  <c r="Q21" i="74"/>
  <c r="Q43" i="74"/>
  <c r="Q68" i="74"/>
  <c r="Q67" i="74"/>
  <c r="J1085" i="82"/>
  <c r="M1085" i="82" s="1"/>
  <c r="L1086" i="82" s="1"/>
  <c r="J325" i="82"/>
  <c r="M325" i="82" s="1"/>
  <c r="L326" i="82" s="1"/>
  <c r="N325" i="82" s="1"/>
  <c r="J587" i="82"/>
  <c r="K587" i="82" s="1"/>
  <c r="N30" i="34" s="1"/>
  <c r="J799" i="82"/>
  <c r="K799" i="82" s="1"/>
  <c r="N42" i="48" s="1"/>
  <c r="J1038" i="82"/>
  <c r="K1038" i="82" s="1"/>
  <c r="N41" i="44" s="1"/>
  <c r="J1292" i="82"/>
  <c r="K1292" i="82" s="1"/>
  <c r="N11" i="47" s="1"/>
  <c r="J1321" i="82"/>
  <c r="K1321" i="82" s="1"/>
  <c r="N20" i="54" s="1"/>
  <c r="J920" i="82"/>
  <c r="K920" i="82" s="1"/>
  <c r="N43" i="33" s="1"/>
  <c r="J1505" i="82"/>
  <c r="M1505" i="82" s="1"/>
  <c r="L1506" i="82" s="1"/>
  <c r="N1505" i="82" s="1"/>
  <c r="J523" i="82"/>
  <c r="K523" i="82" s="1"/>
  <c r="N46" i="52" s="1"/>
  <c r="J1082" i="82"/>
  <c r="K1082" i="82" s="1"/>
  <c r="N45" i="30" s="1"/>
  <c r="J1205" i="82"/>
  <c r="K1205" i="82" s="1"/>
  <c r="N4" i="35" s="1"/>
  <c r="J1606" i="82"/>
  <c r="K1606" i="82" s="1"/>
  <c r="N5" i="50" s="1"/>
  <c r="J468" i="82"/>
  <c r="K468" i="82" s="1"/>
  <c r="N31" i="46" s="1"/>
  <c r="J989" i="82"/>
  <c r="K989" i="82" s="1"/>
  <c r="N32" i="50" s="1"/>
  <c r="J1549" i="82"/>
  <c r="K1549" i="82" s="1"/>
  <c r="N8" i="32" s="1"/>
  <c r="J149" i="82"/>
  <c r="K149" i="82" s="1"/>
  <c r="N32" i="29" s="1"/>
  <c r="J298" i="82"/>
  <c r="K298" i="82" s="1"/>
  <c r="N64" i="39" s="1"/>
  <c r="J297" i="82"/>
  <c r="K297" i="82" s="1"/>
  <c r="N63" i="39" s="1"/>
  <c r="J596" i="82"/>
  <c r="K596" i="82" s="1"/>
  <c r="N39" i="34" s="1"/>
  <c r="J855" i="82"/>
  <c r="K855" i="82" s="1"/>
  <c r="N61" i="40" s="1"/>
  <c r="J1277" i="82"/>
  <c r="K1277" i="82" s="1"/>
  <c r="N16" i="55" s="1"/>
  <c r="J656" i="82"/>
  <c r="K656" i="82" s="1"/>
  <c r="N62" i="41" s="1"/>
  <c r="J260" i="82"/>
  <c r="K260" i="82" s="1"/>
  <c r="N66" i="45" s="1"/>
  <c r="J335" i="82"/>
  <c r="K335" i="82" s="1"/>
  <c r="N61" i="55" s="1"/>
  <c r="J477" i="82"/>
  <c r="K477" i="82" s="1"/>
  <c r="N40" i="46" s="1"/>
  <c r="J423" i="82"/>
  <c r="K423" i="82" s="1"/>
  <c r="N69" i="54" s="1"/>
  <c r="J1653" i="82"/>
  <c r="K1653" i="82" s="1"/>
  <c r="N12" i="30" s="1"/>
  <c r="J137" i="82"/>
  <c r="K137" i="82" s="1"/>
  <c r="N63" i="43" s="1"/>
  <c r="J880" i="82"/>
  <c r="K880" i="82" s="1"/>
  <c r="N43" i="32" s="1"/>
  <c r="J1330" i="82"/>
  <c r="K1330" i="82" s="1"/>
  <c r="N9" i="37" s="1"/>
  <c r="J1223" i="82"/>
  <c r="K1223" i="82" s="1"/>
  <c r="N22" i="35" s="1"/>
  <c r="J1191" i="82"/>
  <c r="K1191" i="82" s="1"/>
  <c r="N10" i="29" s="1"/>
  <c r="J1000" i="82"/>
  <c r="K1000" i="82" s="1"/>
  <c r="N43" i="50" s="1"/>
  <c r="J34" i="82"/>
  <c r="K34" i="82" s="1"/>
  <c r="J141" i="82"/>
  <c r="K141" i="82" s="1"/>
  <c r="N67" i="43" s="1"/>
  <c r="J1041" i="82"/>
  <c r="K1041" i="82" s="1"/>
  <c r="N44" i="44" s="1"/>
  <c r="J1662" i="82"/>
  <c r="K1662" i="82" s="1"/>
  <c r="N21" i="30" s="1"/>
  <c r="J839" i="82"/>
  <c r="K839" i="82" s="1"/>
  <c r="N42" i="40" s="1"/>
  <c r="J1593" i="82"/>
  <c r="K1593" i="82" s="1"/>
  <c r="N12" i="51" s="1"/>
  <c r="J1190" i="82"/>
  <c r="K1190" i="82" s="1"/>
  <c r="N9" i="29" s="1"/>
  <c r="J622" i="82"/>
  <c r="K622" i="82" s="1"/>
  <c r="N68" i="34" s="1"/>
  <c r="J860" i="82"/>
  <c r="K860" i="82" s="1"/>
  <c r="N66" i="40" s="1"/>
  <c r="J1013" i="82"/>
  <c r="K1013" i="82" s="1"/>
  <c r="N59" i="50" s="1"/>
  <c r="J1112" i="82"/>
  <c r="K1112" i="82" s="1"/>
  <c r="N35" i="36" s="1"/>
  <c r="J1423" i="82"/>
  <c r="K1423" i="82" s="1"/>
  <c r="N22" i="34" s="1"/>
  <c r="J1469" i="82"/>
  <c r="K1469" i="82" s="1"/>
  <c r="N8" i="38" s="1"/>
  <c r="J1195" i="82"/>
  <c r="K1195" i="82" s="1"/>
  <c r="N14" i="29" s="1"/>
  <c r="J286" i="82"/>
  <c r="K286" i="82" s="1"/>
  <c r="N52" i="39" s="1"/>
  <c r="J168" i="82"/>
  <c r="K168" i="82" s="1"/>
  <c r="N54" i="29" s="1"/>
  <c r="J388" i="82"/>
  <c r="K388" i="82" s="1"/>
  <c r="N31" i="54" s="1"/>
  <c r="J205" i="82"/>
  <c r="M205" i="82" s="1"/>
  <c r="L206" i="82" s="1"/>
  <c r="J211" i="82"/>
  <c r="K211" i="82" s="1"/>
  <c r="N57" i="35" s="1"/>
  <c r="J676" i="82"/>
  <c r="K676" i="82" s="1"/>
  <c r="N39" i="42" s="1"/>
  <c r="J715" i="82"/>
  <c r="K715" i="82" s="1"/>
  <c r="N38" i="38" s="1"/>
  <c r="J1217" i="82"/>
  <c r="K1217" i="82" s="1"/>
  <c r="N16" i="35" s="1"/>
  <c r="J1462" i="82"/>
  <c r="K1462" i="82" s="1"/>
  <c r="N21" i="42" s="1"/>
  <c r="J1409" i="82"/>
  <c r="K1409" i="82" s="1"/>
  <c r="N8" i="34" s="1"/>
  <c r="J170" i="82"/>
  <c r="K170" i="82" s="1"/>
  <c r="N56" i="29" s="1"/>
  <c r="J513" i="82"/>
  <c r="K513" i="82" s="1"/>
  <c r="N36" i="52" s="1"/>
  <c r="J323" i="82"/>
  <c r="K323" i="82" s="1"/>
  <c r="N46" i="55" s="1"/>
  <c r="J467" i="82"/>
  <c r="K467" i="82" s="1"/>
  <c r="N30" i="46" s="1"/>
  <c r="J559" i="82"/>
  <c r="K559" i="82" s="1"/>
  <c r="N42" i="53" s="1"/>
  <c r="J171" i="82"/>
  <c r="K171" i="82" s="1"/>
  <c r="N57" i="29" s="1"/>
  <c r="J27" i="82"/>
  <c r="K27" i="82" s="1"/>
  <c r="J756" i="82"/>
  <c r="K756" i="82" s="1"/>
  <c r="N39" i="49" s="1"/>
  <c r="J109" i="82"/>
  <c r="K109" i="82" s="1"/>
  <c r="N32" i="43" s="1"/>
  <c r="J1040" i="82"/>
  <c r="K1040" i="82" s="1"/>
  <c r="N43" i="44" s="1"/>
  <c r="J1088" i="82"/>
  <c r="K1088" i="82" s="1"/>
  <c r="N54" i="30" s="1"/>
  <c r="J1167" i="82"/>
  <c r="K1167" i="82" s="1"/>
  <c r="N6" i="43" s="1"/>
  <c r="J270" i="82"/>
  <c r="K270" i="82" s="1"/>
  <c r="N33" i="39" s="1"/>
  <c r="J1338" i="82"/>
  <c r="K1338" i="82" s="1"/>
  <c r="N17" i="37" s="1"/>
  <c r="J1382" i="82"/>
  <c r="K1382" i="82" s="1"/>
  <c r="N21" i="52" s="1"/>
  <c r="J1552" i="82"/>
  <c r="K1552" i="82" s="1"/>
  <c r="N11" i="32" s="1"/>
  <c r="J954" i="82"/>
  <c r="K954" i="82" s="1"/>
  <c r="N37" i="51" s="1"/>
  <c r="J894" i="82"/>
  <c r="K894" i="82" s="1"/>
  <c r="N60" i="32" s="1"/>
  <c r="J905" i="82"/>
  <c r="K905" i="82" s="1"/>
  <c r="N28" i="33" s="1"/>
  <c r="J1152" i="82"/>
  <c r="K1152" i="82" s="1"/>
  <c r="N11" i="14" s="1"/>
  <c r="J1482" i="82"/>
  <c r="K1482" i="82" s="1"/>
  <c r="N21" i="38" s="1"/>
  <c r="J921" i="82"/>
  <c r="K921" i="82" s="1"/>
  <c r="N44" i="33" s="1"/>
  <c r="J226" i="82"/>
  <c r="K226" i="82" s="1"/>
  <c r="N29" i="45" s="1"/>
  <c r="J1491" i="82"/>
  <c r="K1491" i="82" s="1"/>
  <c r="N10" i="49" s="1"/>
  <c r="J1010" i="82"/>
  <c r="K1010" i="82" s="1"/>
  <c r="N56" i="50" s="1"/>
  <c r="J49" i="82"/>
  <c r="K49" i="82" s="1"/>
  <c r="J948" i="82"/>
  <c r="K948" i="82" s="1"/>
  <c r="N31" i="51" s="1"/>
  <c r="J101" i="82"/>
  <c r="K101" i="82" s="1"/>
  <c r="N67" i="14" s="1"/>
  <c r="J230" i="82"/>
  <c r="K230" i="82" s="1"/>
  <c r="N33" i="45" s="1"/>
  <c r="J320" i="82"/>
  <c r="K320" i="82" s="1"/>
  <c r="N43" i="55" s="1"/>
  <c r="J889" i="82"/>
  <c r="K889" i="82" s="1"/>
  <c r="N55" i="32" s="1"/>
  <c r="J442" i="82"/>
  <c r="K442" i="82" s="1"/>
  <c r="N45" i="37" s="1"/>
  <c r="J328" i="82"/>
  <c r="K328" i="82" s="1"/>
  <c r="N54" i="55" s="1"/>
  <c r="J278" i="82"/>
  <c r="K278" i="82" s="1"/>
  <c r="N41" i="39" s="1"/>
  <c r="J132" i="82"/>
  <c r="K132" i="82" s="1"/>
  <c r="N58" i="43" s="1"/>
  <c r="J377" i="82"/>
  <c r="K377" i="82" s="1"/>
  <c r="N63" i="47" s="1"/>
  <c r="J40" i="82"/>
  <c r="K40" i="82" s="1"/>
  <c r="N43" i="74" s="1"/>
  <c r="J14" i="82"/>
  <c r="K14" i="82" s="1"/>
  <c r="J16" i="82"/>
  <c r="K16" i="82" s="1"/>
  <c r="J455" i="82"/>
  <c r="K455" i="82" s="1"/>
  <c r="N61" i="37" s="1"/>
  <c r="J1175" i="82"/>
  <c r="K1175" i="82" s="1"/>
  <c r="N14" i="43" s="1"/>
  <c r="J1083" i="82"/>
  <c r="K1083" i="82" s="1"/>
  <c r="N46" i="30" s="1"/>
  <c r="J823" i="82"/>
  <c r="K823" i="82" s="1"/>
  <c r="N69" i="48" s="1"/>
  <c r="J139" i="82"/>
  <c r="K139" i="82" s="1"/>
  <c r="N65" i="43" s="1"/>
  <c r="J1665" i="82"/>
  <c r="K1665" i="82" s="1"/>
  <c r="N4" i="36" s="1"/>
  <c r="J1197" i="82"/>
  <c r="K1197" i="82" s="1"/>
  <c r="N16" i="29" s="1"/>
  <c r="J1230" i="82"/>
  <c r="K1230" i="82" s="1"/>
  <c r="N9" i="45" s="1"/>
  <c r="J888" i="82"/>
  <c r="K888" i="82" s="1"/>
  <c r="N54" i="32" s="1"/>
  <c r="J46" i="82"/>
  <c r="K46" i="82" s="1"/>
  <c r="J452" i="82"/>
  <c r="K452" i="82" s="1"/>
  <c r="N58" i="37" s="1"/>
  <c r="J1539" i="82"/>
  <c r="K1539" i="82" s="1"/>
  <c r="N18" i="40" s="1"/>
  <c r="J1622" i="82"/>
  <c r="K1622" i="82" s="1"/>
  <c r="N21" i="50" s="1"/>
  <c r="J817" i="82"/>
  <c r="K817" i="82" s="1"/>
  <c r="N63" i="48" s="1"/>
  <c r="J517" i="82"/>
  <c r="K517" i="82" s="1"/>
  <c r="N40" i="52" s="1"/>
  <c r="J1011" i="82"/>
  <c r="K1011" i="82" s="1"/>
  <c r="N57" i="50" s="1"/>
  <c r="J1260" i="82"/>
  <c r="K1260" i="82" s="1"/>
  <c r="N19" i="39" s="1"/>
  <c r="J1418" i="82"/>
  <c r="K1418" i="82" s="1"/>
  <c r="N17" i="34" s="1"/>
  <c r="J411" i="82"/>
  <c r="K411" i="82" s="1"/>
  <c r="N57" i="54" s="1"/>
  <c r="J433" i="82"/>
  <c r="K433" i="82" s="1"/>
  <c r="N36" i="37" s="1"/>
  <c r="J711" i="82"/>
  <c r="K711" i="82" s="1"/>
  <c r="N34" i="38" s="1"/>
  <c r="J1051" i="82"/>
  <c r="K1051" i="82" s="1"/>
  <c r="N57" i="44" s="1"/>
  <c r="J1274" i="82"/>
  <c r="K1274" i="82" s="1"/>
  <c r="N13" i="55" s="1"/>
  <c r="J1408" i="82"/>
  <c r="K1408" i="82" s="1"/>
  <c r="N7" i="34" s="1"/>
  <c r="J1651" i="82"/>
  <c r="K1651" i="82" s="1"/>
  <c r="N10" i="30" s="1"/>
  <c r="J1676" i="82"/>
  <c r="K1676" i="82" s="1"/>
  <c r="N15" i="36" s="1"/>
  <c r="J654" i="82"/>
  <c r="K654" i="82" s="1"/>
  <c r="N60" i="41" s="1"/>
  <c r="J78" i="82"/>
  <c r="K78" i="82" s="1"/>
  <c r="N41" i="14" s="1"/>
  <c r="J118" i="82"/>
  <c r="K118" i="82" s="1"/>
  <c r="N41" i="43" s="1"/>
  <c r="J165" i="82"/>
  <c r="K165" i="82" s="1"/>
  <c r="N51" i="29" s="1"/>
  <c r="J483" i="82"/>
  <c r="K483" i="82" s="1"/>
  <c r="N46" i="46" s="1"/>
  <c r="J628" i="82"/>
  <c r="K628" i="82" s="1"/>
  <c r="N31" i="41" s="1"/>
  <c r="J801" i="82"/>
  <c r="K801" i="82" s="1"/>
  <c r="N44" i="48" s="1"/>
  <c r="J878" i="82"/>
  <c r="K878" i="82" s="1"/>
  <c r="N41" i="32" s="1"/>
  <c r="J1262" i="82"/>
  <c r="K1262" i="82" s="1"/>
  <c r="N21" i="39" s="1"/>
  <c r="J1363" i="82"/>
  <c r="K1363" i="82" s="1"/>
  <c r="N22" i="46" s="1"/>
  <c r="J1582" i="82"/>
  <c r="K1582" i="82" s="1"/>
  <c r="N21" i="33" s="1"/>
  <c r="J1026" i="82"/>
  <c r="K1026" i="82" s="1"/>
  <c r="N29" i="44" s="1"/>
  <c r="J1299" i="82"/>
  <c r="K1299" i="82" s="1"/>
  <c r="N18" i="47" s="1"/>
  <c r="J1521" i="82"/>
  <c r="K1521" i="82" s="1"/>
  <c r="N20" i="48" s="1"/>
  <c r="J52" i="82"/>
  <c r="K52" i="82" s="1"/>
  <c r="J996" i="82"/>
  <c r="K996" i="82" s="1"/>
  <c r="N39" i="50" s="1"/>
  <c r="J1014" i="82"/>
  <c r="K1014" i="82" s="1"/>
  <c r="N60" i="50" s="1"/>
  <c r="J1336" i="82"/>
  <c r="K1336" i="82" s="1"/>
  <c r="N15" i="37" s="1"/>
  <c r="J1350" i="82"/>
  <c r="K1350" i="82" s="1"/>
  <c r="N9" i="46" s="1"/>
  <c r="J1335" i="82"/>
  <c r="K1335" i="82" s="1"/>
  <c r="N14" i="37" s="1"/>
  <c r="J1669" i="82"/>
  <c r="K1669" i="82" s="1"/>
  <c r="N8" i="36" s="1"/>
  <c r="J1263" i="82"/>
  <c r="K1263" i="82" s="1"/>
  <c r="N22" i="39" s="1"/>
  <c r="J398" i="82"/>
  <c r="K398" i="82" s="1"/>
  <c r="N41" i="54" s="1"/>
  <c r="J349" i="82"/>
  <c r="K349" i="82" s="1"/>
  <c r="N32" i="47" s="1"/>
  <c r="J138" i="82"/>
  <c r="K138" i="82" s="1"/>
  <c r="N64" i="43" s="1"/>
  <c r="J99" i="82"/>
  <c r="K99" i="82" s="1"/>
  <c r="N65" i="14" s="1"/>
  <c r="J443" i="82"/>
  <c r="K443" i="82" s="1"/>
  <c r="N46" i="37" s="1"/>
  <c r="J476" i="82"/>
  <c r="K476" i="82" s="1"/>
  <c r="N39" i="46" s="1"/>
  <c r="J906" i="82"/>
  <c r="K906" i="82" s="1"/>
  <c r="N29" i="33" s="1"/>
  <c r="J1050" i="82"/>
  <c r="K1050" i="82" s="1"/>
  <c r="N56" i="44" s="1"/>
  <c r="J1227" i="82"/>
  <c r="K1227" i="82" s="1"/>
  <c r="N6" i="45" s="1"/>
  <c r="J1360" i="82"/>
  <c r="K1360" i="82" s="1"/>
  <c r="N19" i="46" s="1"/>
  <c r="J1322" i="82"/>
  <c r="K1322" i="82" s="1"/>
  <c r="N21" i="54" s="1"/>
  <c r="J1468" i="82"/>
  <c r="K1468" i="82" s="1"/>
  <c r="N7" i="38" s="1"/>
  <c r="J482" i="82"/>
  <c r="K482" i="82" s="1"/>
  <c r="N45" i="46" s="1"/>
  <c r="J699" i="82"/>
  <c r="K699" i="82" s="1"/>
  <c r="N65" i="42" s="1"/>
  <c r="J852" i="82"/>
  <c r="K852" i="82" s="1"/>
  <c r="N58" i="40" s="1"/>
  <c r="J542" i="82"/>
  <c r="K542" i="82" s="1"/>
  <c r="N68" i="52" s="1"/>
  <c r="J1656" i="82"/>
  <c r="K1656" i="82" s="1"/>
  <c r="N15" i="30" s="1"/>
  <c r="J95" i="82"/>
  <c r="K95" i="82" s="1"/>
  <c r="N61" i="14" s="1"/>
  <c r="J1072" i="82"/>
  <c r="K1072" i="82" s="1"/>
  <c r="N35" i="30" s="1"/>
  <c r="J158" i="82"/>
  <c r="K158" i="82" s="1"/>
  <c r="N41" i="29" s="1"/>
  <c r="J1470" i="82"/>
  <c r="K1470" i="82" s="1"/>
  <c r="N9" i="38" s="1"/>
  <c r="J277" i="82"/>
  <c r="K277" i="82" s="1"/>
  <c r="N40" i="39" s="1"/>
  <c r="J1043" i="82"/>
  <c r="K1043" i="82" s="1"/>
  <c r="N46" i="44" s="1"/>
  <c r="J1211" i="82"/>
  <c r="K1211" i="82" s="1"/>
  <c r="N10" i="35" s="1"/>
  <c r="J1251" i="82"/>
  <c r="K1251" i="82" s="1"/>
  <c r="N10" i="39" s="1"/>
  <c r="J1207" i="82"/>
  <c r="K1207" i="82" s="1"/>
  <c r="N6" i="35" s="1"/>
  <c r="J1479" i="82"/>
  <c r="K1479" i="82" s="1"/>
  <c r="N18" i="38" s="1"/>
  <c r="J1608" i="82"/>
  <c r="K1608" i="82" s="1"/>
  <c r="N7" i="50" s="1"/>
  <c r="J1317" i="82"/>
  <c r="K1317" i="82" s="1"/>
  <c r="N16" i="54" s="1"/>
  <c r="J223" i="82"/>
  <c r="K223" i="82" s="1"/>
  <c r="N69" i="35" s="1"/>
  <c r="J259" i="82"/>
  <c r="K259" i="82" s="1"/>
  <c r="N65" i="45" s="1"/>
  <c r="J428" i="82"/>
  <c r="K428" i="82" s="1"/>
  <c r="N31" i="37" s="1"/>
  <c r="J1421" i="82"/>
  <c r="K1421" i="82" s="1"/>
  <c r="N20" i="34" s="1"/>
  <c r="J1305" i="82"/>
  <c r="K1305" i="82" s="1"/>
  <c r="N4" i="54" s="1"/>
  <c r="J1466" i="82"/>
  <c r="K1466" i="82" s="1"/>
  <c r="N5" i="38" s="1"/>
  <c r="J32" i="82"/>
  <c r="K32" i="82" s="1"/>
  <c r="J757" i="82"/>
  <c r="K757" i="82" s="1"/>
  <c r="N40" i="49" s="1"/>
  <c r="J76" i="82"/>
  <c r="K76" i="82" s="1"/>
  <c r="N39" i="14" s="1"/>
  <c r="J160" i="82"/>
  <c r="K160" i="82" s="1"/>
  <c r="N43" i="29" s="1"/>
  <c r="J183" i="82"/>
  <c r="K183" i="82" s="1"/>
  <c r="N69" i="29" s="1"/>
  <c r="J336" i="82"/>
  <c r="K336" i="82" s="1"/>
  <c r="N62" i="55" s="1"/>
  <c r="J406" i="82"/>
  <c r="K406" i="82" s="1"/>
  <c r="N52" i="54" s="1"/>
  <c r="J422" i="82"/>
  <c r="K422" i="82" s="1"/>
  <c r="N68" i="54" s="1"/>
  <c r="J562" i="82"/>
  <c r="K562" i="82" s="1"/>
  <c r="N45" i="53" s="1"/>
  <c r="J679" i="82"/>
  <c r="K679" i="82" s="1"/>
  <c r="N42" i="42" s="1"/>
  <c r="J979" i="82"/>
  <c r="K979" i="82" s="1"/>
  <c r="N65" i="51" s="1"/>
  <c r="J1156" i="82"/>
  <c r="K1156" i="82" s="1"/>
  <c r="N15" i="14" s="1"/>
  <c r="J1276" i="82"/>
  <c r="K1276" i="82" s="1"/>
  <c r="N15" i="55" s="1"/>
  <c r="J1198" i="82"/>
  <c r="K1198" i="82" s="1"/>
  <c r="N17" i="29" s="1"/>
  <c r="J1279" i="82"/>
  <c r="K1279" i="82" s="1"/>
  <c r="N18" i="55" s="1"/>
  <c r="J1366" i="82"/>
  <c r="K1366" i="82" s="1"/>
  <c r="N5" i="52" s="1"/>
  <c r="J1437" i="82"/>
  <c r="K1437" i="82" s="1"/>
  <c r="N16" i="41" s="1"/>
  <c r="J386" i="82"/>
  <c r="K386" i="82" s="1"/>
  <c r="N29" i="54" s="1"/>
  <c r="J579" i="82"/>
  <c r="K579" i="82" s="1"/>
  <c r="N65" i="53" s="1"/>
  <c r="J276" i="82"/>
  <c r="K276" i="82" s="1"/>
  <c r="N39" i="39" s="1"/>
  <c r="J315" i="82"/>
  <c r="K315" i="82" s="1"/>
  <c r="N38" i="55" s="1"/>
  <c r="J345" i="82"/>
  <c r="K345" i="82" s="1"/>
  <c r="N28" i="47" s="1"/>
  <c r="J419" i="82"/>
  <c r="K419" i="82" s="1"/>
  <c r="N65" i="54" s="1"/>
  <c r="J645" i="82"/>
  <c r="M645" i="82" s="1"/>
  <c r="L646" i="82" s="1"/>
  <c r="N645" i="82" s="1"/>
  <c r="J967" i="82"/>
  <c r="K967" i="82" s="1"/>
  <c r="N53" i="51" s="1"/>
  <c r="J1201" i="82"/>
  <c r="K1201" i="82" s="1"/>
  <c r="N20" i="29" s="1"/>
  <c r="J392" i="82"/>
  <c r="K392" i="82" s="1"/>
  <c r="N35" i="54" s="1"/>
  <c r="J456" i="82"/>
  <c r="K456" i="82" s="1"/>
  <c r="N62" i="37" s="1"/>
  <c r="J478" i="82"/>
  <c r="K478" i="82" s="1"/>
  <c r="N41" i="46" s="1"/>
  <c r="J538" i="82"/>
  <c r="K538" i="82" s="1"/>
  <c r="N64" i="52" s="1"/>
  <c r="J549" i="82"/>
  <c r="K549" i="82" s="1"/>
  <c r="N32" i="53" s="1"/>
  <c r="J592" i="82"/>
  <c r="K592" i="82" s="1"/>
  <c r="N35" i="34" s="1"/>
  <c r="J618" i="82"/>
  <c r="K618" i="82" s="1"/>
  <c r="N64" i="34" s="1"/>
  <c r="J1057" i="82"/>
  <c r="K1057" i="82" s="1"/>
  <c r="N63" i="44" s="1"/>
  <c r="J145" i="82"/>
  <c r="M145" i="82" s="1"/>
  <c r="L146" i="82" s="1"/>
  <c r="J390" i="82"/>
  <c r="K390" i="82" s="1"/>
  <c r="N33" i="54" s="1"/>
  <c r="J359" i="82"/>
  <c r="K359" i="82" s="1"/>
  <c r="N42" i="47" s="1"/>
  <c r="J291" i="82"/>
  <c r="K291" i="82" s="1"/>
  <c r="N57" i="39" s="1"/>
  <c r="J81" i="82"/>
  <c r="K81" i="82" s="1"/>
  <c r="N44" i="14" s="1"/>
  <c r="J17" i="82"/>
  <c r="K17" i="82" s="1"/>
  <c r="J136" i="82"/>
  <c r="K136" i="82" s="1"/>
  <c r="N62" i="43" s="1"/>
  <c r="J25" i="82"/>
  <c r="M25" i="82" s="1"/>
  <c r="L26" i="82" s="1"/>
  <c r="N25" i="82" s="1"/>
  <c r="J57" i="82"/>
  <c r="K57" i="82" s="1"/>
  <c r="J9" i="82"/>
  <c r="K9" i="82" s="1"/>
  <c r="J1450" i="82"/>
  <c r="K1450" i="82" s="1"/>
  <c r="N9" i="42" s="1"/>
  <c r="J1508" i="82"/>
  <c r="K1508" i="82" s="1"/>
  <c r="N7" i="48" s="1"/>
  <c r="J1667" i="82"/>
  <c r="K1667" i="82" s="1"/>
  <c r="N6" i="36" s="1"/>
  <c r="J1157" i="82"/>
  <c r="K1157" i="82" s="1"/>
  <c r="N16" i="14" s="1"/>
  <c r="J1101" i="82"/>
  <c r="K1101" i="82" s="1"/>
  <c r="N67" i="30" s="1"/>
  <c r="J1320" i="82"/>
  <c r="K1320" i="82" s="1"/>
  <c r="N19" i="54" s="1"/>
  <c r="J1679" i="82"/>
  <c r="K1679" i="82" s="1"/>
  <c r="N18" i="36" s="1"/>
  <c r="J527" i="82"/>
  <c r="K527" i="82" s="1"/>
  <c r="N53" i="52" s="1"/>
  <c r="J306" i="82"/>
  <c r="K306" i="82" s="1"/>
  <c r="N29" i="55" s="1"/>
  <c r="J783" i="82"/>
  <c r="K783" i="82" s="1"/>
  <c r="N69" i="49" s="1"/>
  <c r="J1052" i="82"/>
  <c r="K1052" i="82" s="1"/>
  <c r="N58" i="44" s="1"/>
  <c r="J1385" i="82"/>
  <c r="M1385" i="82" s="1"/>
  <c r="L1386" i="82" s="1"/>
  <c r="N1385" i="82" s="1"/>
  <c r="J421" i="82"/>
  <c r="K421" i="82" s="1"/>
  <c r="N67" i="54" s="1"/>
  <c r="J486" i="82"/>
  <c r="K486" i="82" s="1"/>
  <c r="N52" i="46" s="1"/>
  <c r="J613" i="82"/>
  <c r="K613" i="82" s="1"/>
  <c r="N59" i="34" s="1"/>
  <c r="J759" i="82"/>
  <c r="K759" i="82" s="1"/>
  <c r="N42" i="49" s="1"/>
  <c r="J1380" i="82"/>
  <c r="K1380" i="82" s="1"/>
  <c r="N19" i="52" s="1"/>
  <c r="J100" i="82"/>
  <c r="K100" i="82" s="1"/>
  <c r="N66" i="14" s="1"/>
  <c r="J266" i="82"/>
  <c r="K266" i="82" s="1"/>
  <c r="N29" i="39" s="1"/>
  <c r="J469" i="82"/>
  <c r="K469" i="82" s="1"/>
  <c r="N32" i="46" s="1"/>
  <c r="J668" i="82"/>
  <c r="K668" i="82" s="1"/>
  <c r="N31" i="42" s="1"/>
  <c r="J531" i="82"/>
  <c r="K531" i="82" s="1"/>
  <c r="N57" i="52" s="1"/>
  <c r="J15" i="82"/>
  <c r="K15" i="82" s="1"/>
  <c r="J368" i="82"/>
  <c r="K368" i="82" s="1"/>
  <c r="N54" i="47" s="1"/>
  <c r="J494" i="82"/>
  <c r="K494" i="82" s="1"/>
  <c r="N60" i="46" s="1"/>
  <c r="J547" i="82"/>
  <c r="K547" i="82" s="1"/>
  <c r="N30" i="53" s="1"/>
  <c r="J907" i="82"/>
  <c r="K907" i="82" s="1"/>
  <c r="N30" i="33" s="1"/>
  <c r="J1045" i="82"/>
  <c r="K1045" i="82" s="1"/>
  <c r="N51" i="44" s="1"/>
  <c r="J1086" i="82"/>
  <c r="K1086" i="82" s="1"/>
  <c r="N52" i="30" s="1"/>
  <c r="J1054" i="82"/>
  <c r="K1054" i="82" s="1"/>
  <c r="N60" i="44" s="1"/>
  <c r="J1145" i="82"/>
  <c r="M1145" i="82" s="1"/>
  <c r="L1146" i="82" s="1"/>
  <c r="J1008" i="82"/>
  <c r="K1008" i="82" s="1"/>
  <c r="N54" i="50" s="1"/>
  <c r="J1253" i="82"/>
  <c r="K1253" i="82" s="1"/>
  <c r="N12" i="39" s="1"/>
  <c r="J1490" i="82"/>
  <c r="K1490" i="82" s="1"/>
  <c r="N9" i="49" s="1"/>
  <c r="J1232" i="82"/>
  <c r="K1232" i="82" s="1"/>
  <c r="N11" i="45" s="1"/>
  <c r="J1307" i="82"/>
  <c r="K1307" i="82" s="1"/>
  <c r="N6" i="54" s="1"/>
  <c r="J1483" i="82"/>
  <c r="K1483" i="82" s="1"/>
  <c r="N22" i="38" s="1"/>
  <c r="J1342" i="82"/>
  <c r="K1342" i="82" s="1"/>
  <c r="N21" i="37" s="1"/>
  <c r="J1659" i="82"/>
  <c r="K1659" i="82" s="1"/>
  <c r="N18" i="30" s="1"/>
  <c r="J1019" i="82"/>
  <c r="K1019" i="82" s="1"/>
  <c r="N65" i="50" s="1"/>
  <c r="J53" i="82"/>
  <c r="K53" i="82" s="1"/>
  <c r="J148" i="82"/>
  <c r="K148" i="82" s="1"/>
  <c r="N31" i="29" s="1"/>
  <c r="J382" i="82"/>
  <c r="K382" i="82" s="1"/>
  <c r="N68" i="47" s="1"/>
  <c r="J521" i="82"/>
  <c r="K521" i="82" s="1"/>
  <c r="N44" i="52" s="1"/>
  <c r="J1143" i="82"/>
  <c r="K1143" i="82" s="1"/>
  <c r="N69" i="36" s="1"/>
  <c r="J566" i="82"/>
  <c r="K566" i="82" s="1"/>
  <c r="N52" i="53" s="1"/>
  <c r="J7" i="82"/>
  <c r="K7" i="82" s="1"/>
  <c r="J54" i="82"/>
  <c r="K54" i="82" s="1"/>
  <c r="J1003" i="82"/>
  <c r="K1003" i="82" s="1"/>
  <c r="N46" i="50" s="1"/>
  <c r="J122" i="82"/>
  <c r="K122" i="82" s="1"/>
  <c r="N45" i="43" s="1"/>
  <c r="J1379" i="82"/>
  <c r="K1379" i="82" s="1"/>
  <c r="N18" i="52" s="1"/>
  <c r="J65" i="82"/>
  <c r="K65" i="82" s="1"/>
  <c r="N28" i="14" s="1"/>
  <c r="J1220" i="82"/>
  <c r="K1220" i="82" s="1"/>
  <c r="N19" i="35" s="1"/>
  <c r="J6" i="82"/>
  <c r="K6" i="82" s="1"/>
  <c r="J18" i="82"/>
  <c r="K18" i="82" s="1"/>
  <c r="J496" i="82"/>
  <c r="K496" i="82" s="1"/>
  <c r="N62" i="46" s="1"/>
  <c r="J525" i="82"/>
  <c r="M525" i="82" s="1"/>
  <c r="L526" i="82" s="1"/>
  <c r="J551" i="82"/>
  <c r="K551" i="82" s="1"/>
  <c r="N34" i="53" s="1"/>
  <c r="J621" i="82"/>
  <c r="K621" i="82" s="1"/>
  <c r="N67" i="34" s="1"/>
  <c r="J810" i="82"/>
  <c r="K810" i="82" s="1"/>
  <c r="N56" i="48" s="1"/>
  <c r="J1221" i="82"/>
  <c r="K1221" i="82" s="1"/>
  <c r="N20" i="35" s="1"/>
  <c r="J1288" i="82"/>
  <c r="K1288" i="82" s="1"/>
  <c r="N7" i="47" s="1"/>
  <c r="J1306" i="82"/>
  <c r="K1306" i="82" s="1"/>
  <c r="N5" i="54" s="1"/>
  <c r="J1351" i="82"/>
  <c r="K1351" i="82" s="1"/>
  <c r="N10" i="46" s="1"/>
  <c r="J1410" i="82"/>
  <c r="K1410" i="82" s="1"/>
  <c r="N9" i="34" s="1"/>
  <c r="J1602" i="82"/>
  <c r="K1602" i="82" s="1"/>
  <c r="N21" i="51" s="1"/>
  <c r="J1592" i="82"/>
  <c r="K1592" i="82" s="1"/>
  <c r="N11" i="51" s="1"/>
  <c r="J1657" i="82"/>
  <c r="K1657" i="82" s="1"/>
  <c r="N16" i="30" s="1"/>
  <c r="J1673" i="82"/>
  <c r="K1673" i="82" s="1"/>
  <c r="N12" i="36" s="1"/>
  <c r="J722" i="82"/>
  <c r="K722" i="82" s="1"/>
  <c r="N45" i="38" s="1"/>
  <c r="J206" i="82"/>
  <c r="K206" i="82" s="1"/>
  <c r="N52" i="35" s="1"/>
  <c r="J877" i="82"/>
  <c r="K877" i="82" s="1"/>
  <c r="N40" i="32" s="1"/>
  <c r="J110" i="82"/>
  <c r="K110" i="82" s="1"/>
  <c r="N33" i="43" s="1"/>
  <c r="J143" i="82"/>
  <c r="K143" i="82" s="1"/>
  <c r="N69" i="43" s="1"/>
  <c r="J227" i="82"/>
  <c r="K227" i="82" s="1"/>
  <c r="N30" i="45" s="1"/>
  <c r="J337" i="82"/>
  <c r="K337" i="82" s="1"/>
  <c r="N63" i="55" s="1"/>
  <c r="J215" i="82"/>
  <c r="K215" i="82" s="1"/>
  <c r="N61" i="35" s="1"/>
  <c r="J326" i="82"/>
  <c r="K326" i="82" s="1"/>
  <c r="N52" i="55" s="1"/>
  <c r="J716" i="82"/>
  <c r="K716" i="82" s="1"/>
  <c r="N39" i="38" s="1"/>
  <c r="J778" i="82"/>
  <c r="K778" i="82" s="1"/>
  <c r="N64" i="49" s="1"/>
  <c r="J881" i="82"/>
  <c r="K881" i="82" s="1"/>
  <c r="N44" i="32" s="1"/>
  <c r="J611" i="82"/>
  <c r="K611" i="82" s="1"/>
  <c r="N57" i="34" s="1"/>
  <c r="J625" i="82"/>
  <c r="M625" i="82" s="1"/>
  <c r="L626" i="82" s="1"/>
  <c r="N625" i="82" s="1"/>
  <c r="J355" i="82"/>
  <c r="K355" i="82" s="1"/>
  <c r="N38" i="47" s="1"/>
  <c r="J267" i="82"/>
  <c r="K267" i="82" s="1"/>
  <c r="N30" i="39" s="1"/>
  <c r="J62" i="82"/>
  <c r="K62" i="82" s="1"/>
  <c r="N68" i="74" s="1"/>
  <c r="J93" i="82"/>
  <c r="K93" i="82" s="1"/>
  <c r="N59" i="14" s="1"/>
  <c r="J48" i="82"/>
  <c r="K48" i="82" s="1"/>
  <c r="J1140" i="82"/>
  <c r="K1140" i="82" s="1"/>
  <c r="N66" i="36" s="1"/>
  <c r="J1548" i="82"/>
  <c r="K1548" i="82" s="1"/>
  <c r="N7" i="32" s="1"/>
  <c r="J1551" i="82"/>
  <c r="K1551" i="82" s="1"/>
  <c r="N10" i="32" s="1"/>
  <c r="J1318" i="82"/>
  <c r="K1318" i="82" s="1"/>
  <c r="N17" i="54" s="1"/>
  <c r="J1678" i="82"/>
  <c r="K1678" i="82" s="1"/>
  <c r="N17" i="36" s="1"/>
  <c r="J629" i="82"/>
  <c r="K629" i="82" s="1"/>
  <c r="N32" i="41" s="1"/>
  <c r="J631" i="82"/>
  <c r="K631" i="82" s="1"/>
  <c r="N34" i="41" s="1"/>
  <c r="J753" i="82"/>
  <c r="K753" i="82" s="1"/>
  <c r="N36" i="49" s="1"/>
  <c r="J1141" i="82"/>
  <c r="K1141" i="82" s="1"/>
  <c r="N67" i="36" s="1"/>
  <c r="J1648" i="82"/>
  <c r="K1648" i="82" s="1"/>
  <c r="N7" i="30" s="1"/>
  <c r="J1100" i="82"/>
  <c r="K1100" i="82" s="1"/>
  <c r="N66" i="30" s="1"/>
  <c r="J68" i="82"/>
  <c r="K68" i="82" s="1"/>
  <c r="N31" i="14" s="1"/>
  <c r="J179" i="82"/>
  <c r="K179" i="82" s="1"/>
  <c r="N65" i="29" s="1"/>
  <c r="J201" i="82"/>
  <c r="K201" i="82" s="1"/>
  <c r="N44" i="35" s="1"/>
  <c r="J321" i="82"/>
  <c r="K321" i="82" s="1"/>
  <c r="N44" i="55" s="1"/>
  <c r="J340" i="82"/>
  <c r="K340" i="82" s="1"/>
  <c r="N66" i="55" s="1"/>
  <c r="J427" i="82"/>
  <c r="K427" i="82" s="1"/>
  <c r="N30" i="37" s="1"/>
  <c r="J471" i="82"/>
  <c r="K471" i="82" s="1"/>
  <c r="N34" i="46" s="1"/>
  <c r="J441" i="82"/>
  <c r="K441" i="82" s="1"/>
  <c r="N44" i="37" s="1"/>
  <c r="J454" i="82"/>
  <c r="K454" i="82" s="1"/>
  <c r="N60" i="37" s="1"/>
  <c r="J499" i="82"/>
  <c r="K499" i="82" s="1"/>
  <c r="N65" i="46" s="1"/>
  <c r="J541" i="82"/>
  <c r="K541" i="82" s="1"/>
  <c r="N67" i="52" s="1"/>
  <c r="J671" i="82"/>
  <c r="K671" i="82" s="1"/>
  <c r="N34" i="42" s="1"/>
  <c r="J685" i="82"/>
  <c r="M685" i="82" s="1"/>
  <c r="L686" i="82" s="1"/>
  <c r="J893" i="82"/>
  <c r="K893" i="82" s="1"/>
  <c r="N59" i="32" s="1"/>
  <c r="J1073" i="82"/>
  <c r="K1073" i="82" s="1"/>
  <c r="N36" i="30" s="1"/>
  <c r="J1030" i="82"/>
  <c r="K1030" i="82" s="1"/>
  <c r="N33" i="44" s="1"/>
  <c r="J1078" i="82"/>
  <c r="K1078" i="82" s="1"/>
  <c r="N41" i="30" s="1"/>
  <c r="J1420" i="82"/>
  <c r="K1420" i="82" s="1"/>
  <c r="N19" i="34" s="1"/>
  <c r="J1172" i="82"/>
  <c r="K1172" i="82" s="1"/>
  <c r="N11" i="43" s="1"/>
  <c r="J1202" i="82"/>
  <c r="K1202" i="82" s="1"/>
  <c r="N21" i="29" s="1"/>
  <c r="J1302" i="82"/>
  <c r="K1302" i="82" s="1"/>
  <c r="N21" i="47" s="1"/>
  <c r="J1308" i="82"/>
  <c r="K1308" i="82" s="1"/>
  <c r="N7" i="54" s="1"/>
  <c r="J1465" i="82"/>
  <c r="M1465" i="82" s="1"/>
  <c r="L1466" i="82" s="1"/>
  <c r="N1465" i="82" s="1"/>
  <c r="J299" i="82"/>
  <c r="K299" i="82" s="1"/>
  <c r="N65" i="39" s="1"/>
  <c r="J512" i="82"/>
  <c r="K512" i="82" s="1"/>
  <c r="N35" i="52" s="1"/>
  <c r="J28" i="82"/>
  <c r="K28" i="82" s="1"/>
  <c r="J116" i="82"/>
  <c r="K116" i="82" s="1"/>
  <c r="N39" i="43" s="1"/>
  <c r="J83" i="82"/>
  <c r="K83" i="82" s="1"/>
  <c r="N46" i="14" s="1"/>
  <c r="J408" i="82"/>
  <c r="K408" i="82" s="1"/>
  <c r="N54" i="54" s="1"/>
  <c r="J106" i="82"/>
  <c r="K106" i="82" s="1"/>
  <c r="N29" i="43" s="1"/>
  <c r="J601" i="82"/>
  <c r="K601" i="82" s="1"/>
  <c r="N44" i="34" s="1"/>
  <c r="J705" i="82"/>
  <c r="M705" i="82" s="1"/>
  <c r="L706" i="82" s="1"/>
  <c r="N705" i="82" s="1"/>
  <c r="J789" i="82"/>
  <c r="K789" i="82" s="1"/>
  <c r="N32" i="48" s="1"/>
  <c r="J1177" i="82"/>
  <c r="K1177" i="82" s="1"/>
  <c r="N16" i="43" s="1"/>
  <c r="J445" i="82"/>
  <c r="M445" i="82" s="1"/>
  <c r="L446" i="82" s="1"/>
  <c r="N445" i="82" s="1"/>
  <c r="J597" i="82"/>
  <c r="K597" i="82" s="1"/>
  <c r="N40" i="34" s="1"/>
  <c r="J343" i="82"/>
  <c r="K343" i="82" s="1"/>
  <c r="N69" i="55" s="1"/>
  <c r="J319" i="82"/>
  <c r="K319" i="82" s="1"/>
  <c r="N42" i="55" s="1"/>
  <c r="J172" i="82"/>
  <c r="K172" i="82" s="1"/>
  <c r="N58" i="29" s="1"/>
  <c r="J283" i="82"/>
  <c r="K283" i="82" s="1"/>
  <c r="N46" i="39" s="1"/>
  <c r="J249" i="82"/>
  <c r="K249" i="82" s="1"/>
  <c r="N55" i="45" s="1"/>
  <c r="J186" i="82"/>
  <c r="K186" i="82" s="1"/>
  <c r="N29" i="35" s="1"/>
  <c r="J107" i="82"/>
  <c r="K107" i="82" s="1"/>
  <c r="N30" i="43" s="1"/>
  <c r="J61" i="82"/>
  <c r="K61" i="82" s="1"/>
  <c r="N67" i="74" s="1"/>
  <c r="J1199" i="82"/>
  <c r="K1199" i="82" s="1"/>
  <c r="N18" i="29" s="1"/>
  <c r="J1487" i="82"/>
  <c r="K1487" i="82" s="1"/>
  <c r="N6" i="49" s="1"/>
  <c r="J1566" i="82"/>
  <c r="K1566" i="82" s="1"/>
  <c r="N5" i="33" s="1"/>
  <c r="J623" i="82"/>
  <c r="K623" i="82" s="1"/>
  <c r="N69" i="34" s="1"/>
  <c r="J669" i="82"/>
  <c r="K669" i="82" s="1"/>
  <c r="N32" i="42" s="1"/>
  <c r="J693" i="82"/>
  <c r="K693" i="82" s="1"/>
  <c r="N59" i="42" s="1"/>
  <c r="J619" i="82"/>
  <c r="K619" i="82" s="1"/>
  <c r="N65" i="34" s="1"/>
  <c r="J1033" i="82"/>
  <c r="K1033" i="82" s="1"/>
  <c r="N36" i="44" s="1"/>
  <c r="J937" i="82"/>
  <c r="K937" i="82" s="1"/>
  <c r="N63" i="33" s="1"/>
  <c r="J951" i="82"/>
  <c r="K951" i="82" s="1"/>
  <c r="N34" i="51" s="1"/>
  <c r="J802" i="82"/>
  <c r="K802" i="82" s="1"/>
  <c r="N45" i="48" s="1"/>
  <c r="J923" i="82"/>
  <c r="K923" i="82" s="1"/>
  <c r="N46" i="33" s="1"/>
  <c r="J743" i="82"/>
  <c r="K743" i="82" s="1"/>
  <c r="N69" i="38" s="1"/>
  <c r="J846" i="82"/>
  <c r="K846" i="82" s="1"/>
  <c r="N52" i="40" s="1"/>
  <c r="J1176" i="82"/>
  <c r="K1176" i="82" s="1"/>
  <c r="N15" i="43" s="1"/>
  <c r="J1208" i="82"/>
  <c r="K1208" i="82" s="1"/>
  <c r="N7" i="35" s="1"/>
  <c r="J1619" i="82"/>
  <c r="K1619" i="82" s="1"/>
  <c r="N18" i="50" s="1"/>
  <c r="J1492" i="82"/>
  <c r="K1492" i="82" s="1"/>
  <c r="N11" i="49" s="1"/>
  <c r="J949" i="82"/>
  <c r="K949" i="82" s="1"/>
  <c r="N32" i="51" s="1"/>
  <c r="J1098" i="82"/>
  <c r="K1098" i="82" s="1"/>
  <c r="N64" i="30" s="1"/>
  <c r="J727" i="82"/>
  <c r="K727" i="82" s="1"/>
  <c r="N53" i="38" s="1"/>
  <c r="J1503" i="82"/>
  <c r="K1503" i="82" s="1"/>
  <c r="N22" i="49" s="1"/>
  <c r="J237" i="82"/>
  <c r="K237" i="82" s="1"/>
  <c r="N40" i="45" s="1"/>
  <c r="J114" i="82"/>
  <c r="K114" i="82" s="1"/>
  <c r="N37" i="43" s="1"/>
  <c r="J588" i="82"/>
  <c r="K588" i="82" s="1"/>
  <c r="N31" i="34" s="1"/>
  <c r="G473" i="82"/>
  <c r="G36" i="46" s="1"/>
  <c r="J36" i="46" s="1"/>
  <c r="J698" i="82"/>
  <c r="K698" i="82" s="1"/>
  <c r="N64" i="42" s="1"/>
  <c r="J751" i="82"/>
  <c r="K751" i="82" s="1"/>
  <c r="N34" i="49" s="1"/>
  <c r="G657" i="82"/>
  <c r="G63" i="41" s="1"/>
  <c r="J63" i="41" s="1"/>
  <c r="G1135" i="82"/>
  <c r="G61" i="36" s="1"/>
  <c r="J61" i="36" s="1"/>
  <c r="G1291" i="82"/>
  <c r="G10" i="47" s="1"/>
  <c r="J10" i="47" s="1"/>
  <c r="J1332" i="82"/>
  <c r="K1332" i="82" s="1"/>
  <c r="N11" i="37" s="1"/>
  <c r="J1388" i="82"/>
  <c r="K1388" i="82" s="1"/>
  <c r="N7" i="53" s="1"/>
  <c r="J1534" i="82"/>
  <c r="K1534" i="82" s="1"/>
  <c r="N13" i="40" s="1"/>
  <c r="G1226" i="82"/>
  <c r="G5" i="45" s="1"/>
  <c r="J5" i="45" s="1"/>
  <c r="G1304" i="82"/>
  <c r="G23" i="47" s="1"/>
  <c r="J23" i="47" s="1"/>
  <c r="G1348" i="82"/>
  <c r="G7" i="46" s="1"/>
  <c r="J7" i="46" s="1"/>
  <c r="G1494" i="82"/>
  <c r="G13" i="49" s="1"/>
  <c r="J13" i="49" s="1"/>
  <c r="G829" i="82"/>
  <c r="G32" i="40" s="1"/>
  <c r="J32" i="40" s="1"/>
  <c r="G928" i="82"/>
  <c r="G54" i="33" s="1"/>
  <c r="J54" i="33" s="1"/>
  <c r="G1144" i="82"/>
  <c r="G70" i="36" s="1"/>
  <c r="J70" i="36" s="1"/>
  <c r="G43" i="74"/>
  <c r="J43" i="74" s="1"/>
  <c r="G873" i="82"/>
  <c r="G36" i="32" s="1"/>
  <c r="J36" i="32" s="1"/>
  <c r="G964" i="82"/>
  <c r="G47" i="51" s="1"/>
  <c r="J47" i="51" s="1"/>
  <c r="J407" i="82"/>
  <c r="K407" i="82" s="1"/>
  <c r="N53" i="54" s="1"/>
  <c r="G704" i="82"/>
  <c r="G70" i="42" s="1"/>
  <c r="J70" i="42" s="1"/>
  <c r="J692" i="82"/>
  <c r="K692" i="82" s="1"/>
  <c r="N58" i="42" s="1"/>
  <c r="J1060" i="82"/>
  <c r="K1060" i="82" s="1"/>
  <c r="N66" i="44" s="1"/>
  <c r="K1405" i="82"/>
  <c r="N4" i="34" s="1"/>
  <c r="J375" i="82"/>
  <c r="K375" i="82" s="1"/>
  <c r="N61" i="47" s="1"/>
  <c r="G60" i="82"/>
  <c r="G66" i="74" s="1"/>
  <c r="J439" i="82"/>
  <c r="K439" i="82" s="1"/>
  <c r="N42" i="37" s="1"/>
  <c r="J1080" i="82"/>
  <c r="K1080" i="82" s="1"/>
  <c r="N43" i="30" s="1"/>
  <c r="Q44" i="74"/>
  <c r="J38" i="82"/>
  <c r="K38" i="82" s="1"/>
  <c r="J332" i="82"/>
  <c r="K332" i="82" s="1"/>
  <c r="N58" i="55" s="1"/>
  <c r="G169" i="82"/>
  <c r="G55" i="29" s="1"/>
  <c r="J55" i="29" s="1"/>
  <c r="J302" i="82"/>
  <c r="K302" i="82" s="1"/>
  <c r="N68" i="39" s="1"/>
  <c r="G324" i="82"/>
  <c r="G47" i="55" s="1"/>
  <c r="J47" i="55" s="1"/>
  <c r="G515" i="82"/>
  <c r="G38" i="52" s="1"/>
  <c r="J38" i="52" s="1"/>
  <c r="J537" i="82"/>
  <c r="K537" i="82" s="1"/>
  <c r="N63" i="52" s="1"/>
  <c r="G627" i="82"/>
  <c r="G30" i="41" s="1"/>
  <c r="J30" i="41" s="1"/>
  <c r="J941" i="82"/>
  <c r="K941" i="82" s="1"/>
  <c r="N67" i="33" s="1"/>
  <c r="J1558" i="82"/>
  <c r="K1558" i="82" s="1"/>
  <c r="N17" i="32" s="1"/>
  <c r="J1528" i="82"/>
  <c r="K1528" i="82" s="1"/>
  <c r="N7" i="40" s="1"/>
  <c r="J1572" i="82"/>
  <c r="K1572" i="82" s="1"/>
  <c r="N11" i="33" s="1"/>
  <c r="J240" i="82"/>
  <c r="K240" i="82" s="1"/>
  <c r="N43" i="45" s="1"/>
  <c r="J301" i="82"/>
  <c r="K301" i="82" s="1"/>
  <c r="N67" i="39" s="1"/>
  <c r="J506" i="82"/>
  <c r="K506" i="82" s="1"/>
  <c r="N29" i="52" s="1"/>
  <c r="J446" i="82"/>
  <c r="K446" i="82" s="1"/>
  <c r="N52" i="37" s="1"/>
  <c r="J570" i="82"/>
  <c r="K570" i="82" s="1"/>
  <c r="N56" i="53" s="1"/>
  <c r="J236" i="82"/>
  <c r="K236" i="82" s="1"/>
  <c r="N39" i="45" s="1"/>
  <c r="J200" i="82"/>
  <c r="K200" i="82" s="1"/>
  <c r="N43" i="35" s="1"/>
  <c r="J131" i="82"/>
  <c r="K131" i="82" s="1"/>
  <c r="N57" i="43" s="1"/>
  <c r="J263" i="82"/>
  <c r="K263" i="82" s="1"/>
  <c r="N69" i="45" s="1"/>
  <c r="G463" i="82"/>
  <c r="G69" i="37" s="1"/>
  <c r="J69" i="37" s="1"/>
  <c r="G736" i="82"/>
  <c r="G62" i="38" s="1"/>
  <c r="J62" i="38" s="1"/>
  <c r="G603" i="82"/>
  <c r="G46" i="34" s="1"/>
  <c r="J46" i="34" s="1"/>
  <c r="G707" i="82"/>
  <c r="G30" i="38" s="1"/>
  <c r="J30" i="38" s="1"/>
  <c r="J767" i="82"/>
  <c r="K767" i="82" s="1"/>
  <c r="N53" i="49" s="1"/>
  <c r="G773" i="82"/>
  <c r="G59" i="49" s="1"/>
  <c r="J59" i="49" s="1"/>
  <c r="J922" i="82"/>
  <c r="K922" i="82" s="1"/>
  <c r="N45" i="33" s="1"/>
  <c r="G750" i="82"/>
  <c r="G33" i="49" s="1"/>
  <c r="J33" i="49" s="1"/>
  <c r="G872" i="82"/>
  <c r="G35" i="32" s="1"/>
  <c r="J35" i="32" s="1"/>
  <c r="G960" i="82"/>
  <c r="G43" i="51" s="1"/>
  <c r="J43" i="51" s="1"/>
  <c r="G1241" i="82"/>
  <c r="G20" i="45" s="1"/>
  <c r="J20" i="45" s="1"/>
  <c r="G1523" i="82"/>
  <c r="G22" i="48" s="1"/>
  <c r="J22" i="48" s="1"/>
  <c r="G865" i="82"/>
  <c r="G28" i="32" s="1"/>
  <c r="J28" i="32" s="1"/>
  <c r="G1031" i="82"/>
  <c r="G34" i="44" s="1"/>
  <c r="J34" i="44" s="1"/>
  <c r="G1620" i="82"/>
  <c r="G19" i="50" s="1"/>
  <c r="J19" i="50" s="1"/>
  <c r="G67" i="74"/>
  <c r="G68" i="74"/>
  <c r="G1522" i="82"/>
  <c r="G21" i="48" s="1"/>
  <c r="J21" i="48" s="1"/>
  <c r="G1547" i="82"/>
  <c r="G6" i="32" s="1"/>
  <c r="J6" i="32" s="1"/>
  <c r="G1581" i="82"/>
  <c r="G20" i="33" s="1"/>
  <c r="J20" i="33" s="1"/>
  <c r="J346" i="82"/>
  <c r="J370" i="82"/>
  <c r="K370" i="82" s="1"/>
  <c r="N56" i="47" s="1"/>
  <c r="J403" i="82"/>
  <c r="K403" i="82" s="1"/>
  <c r="N46" i="54" s="1"/>
  <c r="J529" i="82"/>
  <c r="K529" i="82" s="1"/>
  <c r="N55" i="52" s="1"/>
  <c r="G681" i="82"/>
  <c r="G44" i="42" s="1"/>
  <c r="J44" i="42" s="1"/>
  <c r="J1130" i="82"/>
  <c r="K1130" i="82" s="1"/>
  <c r="N56" i="36" s="1"/>
  <c r="G1426" i="82"/>
  <c r="G5" i="41" s="1"/>
  <c r="J5" i="41" s="1"/>
  <c r="G1457" i="82"/>
  <c r="G16" i="42" s="1"/>
  <c r="J16" i="42" s="1"/>
  <c r="J356" i="82"/>
  <c r="K356" i="82" s="1"/>
  <c r="N39" i="47" s="1"/>
  <c r="J396" i="82"/>
  <c r="K396" i="82" s="1"/>
  <c r="N39" i="54" s="1"/>
  <c r="J571" i="82"/>
  <c r="K571" i="82" s="1"/>
  <c r="N57" i="53" s="1"/>
  <c r="J293" i="82"/>
  <c r="K293" i="82" s="1"/>
  <c r="N59" i="39" s="1"/>
  <c r="J261" i="82"/>
  <c r="K261" i="82" s="1"/>
  <c r="N67" i="45" s="1"/>
  <c r="J311" i="82"/>
  <c r="K311" i="82" s="1"/>
  <c r="N34" i="55" s="1"/>
  <c r="J214" i="82"/>
  <c r="K214" i="82" s="1"/>
  <c r="N60" i="35" s="1"/>
  <c r="J123" i="82"/>
  <c r="K123" i="82" s="1"/>
  <c r="N46" i="43" s="1"/>
  <c r="J615" i="82"/>
  <c r="K615" i="82" s="1"/>
  <c r="N61" i="34" s="1"/>
  <c r="G641" i="82"/>
  <c r="G44" i="41" s="1"/>
  <c r="J44" i="41" s="1"/>
  <c r="G1046" i="82"/>
  <c r="G52" i="44" s="1"/>
  <c r="J52" i="44" s="1"/>
  <c r="G701" i="82"/>
  <c r="G67" i="42" s="1"/>
  <c r="J67" i="42" s="1"/>
  <c r="G725" i="82"/>
  <c r="G51" i="38" s="1"/>
  <c r="J51" i="38" s="1"/>
  <c r="G769" i="82"/>
  <c r="G55" i="49" s="1"/>
  <c r="J55" i="49" s="1"/>
  <c r="G1154" i="82"/>
  <c r="G13" i="14" s="1"/>
  <c r="J13" i="14" s="1"/>
  <c r="G1165" i="82"/>
  <c r="G4" i="43" s="1"/>
  <c r="J4" i="43" s="1"/>
  <c r="G890" i="82"/>
  <c r="G56" i="32" s="1"/>
  <c r="J56" i="32" s="1"/>
  <c r="G916" i="82"/>
  <c r="G39" i="33" s="1"/>
  <c r="J39" i="33" s="1"/>
  <c r="J978" i="82"/>
  <c r="K978" i="82" s="1"/>
  <c r="N64" i="51" s="1"/>
  <c r="G1346" i="82"/>
  <c r="G5" i="46" s="1"/>
  <c r="J5" i="46" s="1"/>
  <c r="G1578" i="82"/>
  <c r="G17" i="33" s="1"/>
  <c r="J17" i="33" s="1"/>
  <c r="G847" i="82"/>
  <c r="G53" i="40" s="1"/>
  <c r="J53" i="40" s="1"/>
  <c r="G1416" i="82"/>
  <c r="G15" i="34" s="1"/>
  <c r="J15" i="34" s="1"/>
  <c r="G19" i="74"/>
  <c r="J19" i="74" s="1"/>
  <c r="G20" i="74"/>
  <c r="G21" i="74"/>
  <c r="J21" i="74" s="1"/>
  <c r="J10" i="82"/>
  <c r="K10" i="82" s="1"/>
  <c r="J94" i="82"/>
  <c r="K94" i="82" s="1"/>
  <c r="N60" i="14" s="1"/>
  <c r="J102" i="82"/>
  <c r="K102" i="82" s="1"/>
  <c r="N68" i="14" s="1"/>
  <c r="G147" i="82"/>
  <c r="G30" i="29" s="1"/>
  <c r="J30" i="29" s="1"/>
  <c r="J156" i="82"/>
  <c r="K156" i="82" s="1"/>
  <c r="N39" i="29" s="1"/>
  <c r="J472" i="82"/>
  <c r="K472" i="82" s="1"/>
  <c r="N35" i="46" s="1"/>
  <c r="J1131" i="82"/>
  <c r="K1131" i="82" s="1"/>
  <c r="N57" i="36" s="1"/>
  <c r="J1489" i="82"/>
  <c r="K1489" i="82" s="1"/>
  <c r="N8" i="49" s="1"/>
  <c r="J50" i="82"/>
  <c r="K50" i="82" s="1"/>
  <c r="J22" i="82"/>
  <c r="K22" i="82" s="1"/>
  <c r="N21" i="74" s="1"/>
  <c r="J193" i="82"/>
  <c r="K193" i="82" s="1"/>
  <c r="N36" i="35" s="1"/>
  <c r="J21" i="82"/>
  <c r="K21" i="82" s="1"/>
  <c r="N20" i="74" s="1"/>
  <c r="J292" i="82"/>
  <c r="K292" i="82" s="1"/>
  <c r="N58" i="39" s="1"/>
  <c r="J577" i="82"/>
  <c r="K577" i="82" s="1"/>
  <c r="N63" i="53" s="1"/>
  <c r="J357" i="82"/>
  <c r="K357" i="82" s="1"/>
  <c r="N40" i="47" s="1"/>
  <c r="J129" i="82"/>
  <c r="K129" i="82" s="1"/>
  <c r="N55" i="43" s="1"/>
  <c r="J73" i="82"/>
  <c r="K73" i="82" s="1"/>
  <c r="N36" i="14" s="1"/>
  <c r="J222" i="82"/>
  <c r="K222" i="82" s="1"/>
  <c r="N68" i="35" s="1"/>
  <c r="J154" i="82"/>
  <c r="K154" i="82" s="1"/>
  <c r="N37" i="29" s="1"/>
  <c r="J402" i="82"/>
  <c r="K402" i="82" s="1"/>
  <c r="N45" i="54" s="1"/>
  <c r="J8" i="82"/>
  <c r="K8" i="82" s="1"/>
  <c r="G19" i="82"/>
  <c r="J19" i="82" s="1"/>
  <c r="K19" i="82" s="1"/>
  <c r="G155" i="82"/>
  <c r="G38" i="29" s="1"/>
  <c r="J38" i="29" s="1"/>
  <c r="J207" i="82"/>
  <c r="K207" i="82" s="1"/>
  <c r="N53" i="35" s="1"/>
  <c r="G175" i="82"/>
  <c r="G61" i="29" s="1"/>
  <c r="J61" i="29" s="1"/>
  <c r="G187" i="82"/>
  <c r="G30" i="35" s="1"/>
  <c r="J30" i="35" s="1"/>
  <c r="G318" i="82"/>
  <c r="G41" i="55" s="1"/>
  <c r="J41" i="55" s="1"/>
  <c r="J255" i="82"/>
  <c r="K255" i="82" s="1"/>
  <c r="N61" i="45" s="1"/>
  <c r="J300" i="82"/>
  <c r="K300" i="82" s="1"/>
  <c r="N66" i="39" s="1"/>
  <c r="J410" i="82"/>
  <c r="K410" i="82" s="1"/>
  <c r="N56" i="54" s="1"/>
  <c r="J432" i="82"/>
  <c r="K432" i="82" s="1"/>
  <c r="N35" i="37" s="1"/>
  <c r="G497" i="82"/>
  <c r="G63" i="46" s="1"/>
  <c r="J63" i="46" s="1"/>
  <c r="G481" i="82"/>
  <c r="G44" i="46" s="1"/>
  <c r="J44" i="46" s="1"/>
  <c r="J536" i="82"/>
  <c r="K536" i="82" s="1"/>
  <c r="N62" i="52" s="1"/>
  <c r="J546" i="82"/>
  <c r="K546" i="82" s="1"/>
  <c r="N29" i="53" s="1"/>
  <c r="J580" i="82"/>
  <c r="K580" i="82" s="1"/>
  <c r="N66" i="53" s="1"/>
  <c r="J1121" i="82"/>
  <c r="K1121" i="82" s="1"/>
  <c r="N44" i="36" s="1"/>
  <c r="G1188" i="82"/>
  <c r="G7" i="29" s="1"/>
  <c r="J7" i="29" s="1"/>
  <c r="J289" i="82"/>
  <c r="K289" i="82" s="1"/>
  <c r="N55" i="39" s="1"/>
  <c r="J553" i="82"/>
  <c r="K553" i="82" s="1"/>
  <c r="N36" i="53" s="1"/>
  <c r="J31" i="82"/>
  <c r="K31" i="82" s="1"/>
  <c r="J213" i="82"/>
  <c r="K213" i="82" s="1"/>
  <c r="N59" i="35" s="1"/>
  <c r="J348" i="82"/>
  <c r="K348" i="82" s="1"/>
  <c r="N31" i="47" s="1"/>
  <c r="J539" i="82"/>
  <c r="K539" i="82" s="1"/>
  <c r="N65" i="52" s="1"/>
  <c r="J557" i="82"/>
  <c r="K557" i="82" s="1"/>
  <c r="N40" i="53" s="1"/>
  <c r="J412" i="82"/>
  <c r="K412" i="82" s="1"/>
  <c r="N58" i="54" s="1"/>
  <c r="J369" i="82"/>
  <c r="K369" i="82" s="1"/>
  <c r="N55" i="47" s="1"/>
  <c r="J269" i="82"/>
  <c r="K269" i="82" s="1"/>
  <c r="N32" i="39" s="1"/>
  <c r="J216" i="82"/>
  <c r="K216" i="82" s="1"/>
  <c r="N62" i="35" s="1"/>
  <c r="J97" i="82"/>
  <c r="K97" i="82" s="1"/>
  <c r="N63" i="14" s="1"/>
  <c r="J253" i="82"/>
  <c r="K253" i="82" s="1"/>
  <c r="N59" i="45" s="1"/>
  <c r="J394" i="82"/>
  <c r="K394" i="82" s="1"/>
  <c r="N37" i="54" s="1"/>
  <c r="J358" i="82"/>
  <c r="K358" i="82" s="1"/>
  <c r="N41" i="47" s="1"/>
  <c r="J111" i="82"/>
  <c r="K111" i="82" s="1"/>
  <c r="N34" i="43" s="1"/>
  <c r="J212" i="82"/>
  <c r="K212" i="82" s="1"/>
  <c r="N58" i="35" s="1"/>
  <c r="J198" i="82"/>
  <c r="K198" i="82" s="1"/>
  <c r="N41" i="35" s="1"/>
  <c r="J161" i="82"/>
  <c r="K161" i="82" s="1"/>
  <c r="N44" i="29" s="1"/>
  <c r="J91" i="82"/>
  <c r="K91" i="82" s="1"/>
  <c r="N57" i="14" s="1"/>
  <c r="J20" i="82"/>
  <c r="K20" i="82" s="1"/>
  <c r="N19" i="74" s="1"/>
  <c r="J12" i="82"/>
  <c r="K12" i="82" s="1"/>
  <c r="J153" i="82"/>
  <c r="K153" i="82" s="1"/>
  <c r="N36" i="29" s="1"/>
  <c r="J119" i="82"/>
  <c r="K119" i="82" s="1"/>
  <c r="N42" i="43" s="1"/>
  <c r="J140" i="82"/>
  <c r="K140" i="82" s="1"/>
  <c r="N66" i="43" s="1"/>
  <c r="J416" i="82"/>
  <c r="K416" i="82" s="1"/>
  <c r="N62" i="54" s="1"/>
  <c r="J533" i="82"/>
  <c r="K533" i="82" s="1"/>
  <c r="N59" i="52" s="1"/>
  <c r="J827" i="82"/>
  <c r="K827" i="82" s="1"/>
  <c r="N30" i="40" s="1"/>
  <c r="J126" i="82"/>
  <c r="K126" i="82" s="1"/>
  <c r="N52" i="43" s="1"/>
  <c r="J221" i="82"/>
  <c r="K221" i="82" s="1"/>
  <c r="N67" i="35" s="1"/>
  <c r="J162" i="82"/>
  <c r="K162" i="82" s="1"/>
  <c r="N45" i="29" s="1"/>
  <c r="J451" i="82"/>
  <c r="K451" i="82" s="1"/>
  <c r="N57" i="37" s="1"/>
  <c r="J495" i="82"/>
  <c r="K495" i="82" s="1"/>
  <c r="N61" i="46" s="1"/>
  <c r="J561" i="82"/>
  <c r="K561" i="82" s="1"/>
  <c r="N44" i="53" s="1"/>
  <c r="J45" i="82"/>
  <c r="G5" i="82"/>
  <c r="J1419" i="82"/>
  <c r="K1419" i="82" s="1"/>
  <c r="N18" i="34" s="1"/>
  <c r="G1478" i="82"/>
  <c r="G17" i="38" s="1"/>
  <c r="J17" i="38" s="1"/>
  <c r="J1683" i="82"/>
  <c r="K1683" i="82" s="1"/>
  <c r="N22" i="36" s="1"/>
  <c r="G1448" i="82"/>
  <c r="G7" i="42" s="1"/>
  <c r="J7" i="42" s="1"/>
  <c r="G1150" i="82"/>
  <c r="G9" i="14" s="1"/>
  <c r="J9" i="14" s="1"/>
  <c r="G1403" i="82"/>
  <c r="G22" i="53" s="1"/>
  <c r="J22" i="53" s="1"/>
  <c r="J1031" i="82"/>
  <c r="K1031" i="82" s="1"/>
  <c r="N34" i="44" s="1"/>
  <c r="G1018" i="82"/>
  <c r="G64" i="50" s="1"/>
  <c r="J64" i="50" s="1"/>
  <c r="G1647" i="82"/>
  <c r="G6" i="30" s="1"/>
  <c r="J6" i="30" s="1"/>
  <c r="G749" i="82"/>
  <c r="G32" i="49" s="1"/>
  <c r="J32" i="49" s="1"/>
  <c r="G835" i="82"/>
  <c r="G38" i="40" s="1"/>
  <c r="J38" i="40" s="1"/>
  <c r="G871" i="82"/>
  <c r="G34" i="32" s="1"/>
  <c r="J34" i="32" s="1"/>
  <c r="G975" i="82"/>
  <c r="G61" i="51" s="1"/>
  <c r="J61" i="51" s="1"/>
  <c r="G1193" i="82"/>
  <c r="G12" i="29" s="1"/>
  <c r="J12" i="29" s="1"/>
  <c r="G1139" i="82"/>
  <c r="G65" i="36" s="1"/>
  <c r="J65" i="36" s="1"/>
  <c r="J1151" i="82"/>
  <c r="K1151" i="82" s="1"/>
  <c r="N10" i="14" s="1"/>
  <c r="G66" i="82"/>
  <c r="G29" i="14" s="1"/>
  <c r="J29" i="14" s="1"/>
  <c r="J67" i="82"/>
  <c r="K67" i="82" s="1"/>
  <c r="N30" i="14" s="1"/>
  <c r="G84" i="82"/>
  <c r="G47" i="14" s="1"/>
  <c r="J47" i="14" s="1"/>
  <c r="J120" i="82"/>
  <c r="K120" i="82" s="1"/>
  <c r="N43" i="43" s="1"/>
  <c r="J229" i="82"/>
  <c r="K229" i="82" s="1"/>
  <c r="N32" i="45" s="1"/>
  <c r="J273" i="82"/>
  <c r="K273" i="82" s="1"/>
  <c r="N36" i="39" s="1"/>
  <c r="J303" i="82"/>
  <c r="K303" i="82" s="1"/>
  <c r="N69" i="39" s="1"/>
  <c r="J316" i="82"/>
  <c r="K316" i="82" s="1"/>
  <c r="N39" i="55" s="1"/>
  <c r="G232" i="82"/>
  <c r="G35" i="45" s="1"/>
  <c r="J35" i="45" s="1"/>
  <c r="G288" i="82"/>
  <c r="G54" i="39" s="1"/>
  <c r="J54" i="39" s="1"/>
  <c r="G308" i="82"/>
  <c r="G31" i="55" s="1"/>
  <c r="J31" i="55" s="1"/>
  <c r="J366" i="82"/>
  <c r="K366" i="82" s="1"/>
  <c r="N52" i="47" s="1"/>
  <c r="J350" i="82"/>
  <c r="K350" i="82" s="1"/>
  <c r="N33" i="47" s="1"/>
  <c r="J449" i="82"/>
  <c r="K449" i="82" s="1"/>
  <c r="N55" i="37" s="1"/>
  <c r="G493" i="82"/>
  <c r="G59" i="46" s="1"/>
  <c r="J59" i="46" s="1"/>
  <c r="J429" i="82"/>
  <c r="K429" i="82" s="1"/>
  <c r="N32" i="37" s="1"/>
  <c r="J447" i="82"/>
  <c r="K447" i="82" s="1"/>
  <c r="N53" i="37" s="1"/>
  <c r="G437" i="82"/>
  <c r="G40" i="37" s="1"/>
  <c r="J40" i="37" s="1"/>
  <c r="G540" i="82"/>
  <c r="G66" i="52" s="1"/>
  <c r="J66" i="52" s="1"/>
  <c r="J569" i="82"/>
  <c r="K569" i="82" s="1"/>
  <c r="N55" i="53" s="1"/>
  <c r="J683" i="82"/>
  <c r="K683" i="82" s="1"/>
  <c r="N46" i="42" s="1"/>
  <c r="G688" i="82"/>
  <c r="G54" i="42" s="1"/>
  <c r="J54" i="42" s="1"/>
  <c r="J732" i="82"/>
  <c r="K732" i="82" s="1"/>
  <c r="N58" i="38" s="1"/>
  <c r="J730" i="82"/>
  <c r="K730" i="82" s="1"/>
  <c r="N56" i="38" s="1"/>
  <c r="J857" i="82"/>
  <c r="K857" i="82" s="1"/>
  <c r="N63" i="40" s="1"/>
  <c r="G758" i="82"/>
  <c r="G41" i="49" s="1"/>
  <c r="J41" i="49" s="1"/>
  <c r="G768" i="82"/>
  <c r="G54" i="49" s="1"/>
  <c r="J54" i="49" s="1"/>
  <c r="G776" i="82"/>
  <c r="G62" i="49" s="1"/>
  <c r="J62" i="49" s="1"/>
  <c r="J788" i="82"/>
  <c r="K788" i="82" s="1"/>
  <c r="N31" i="48" s="1"/>
  <c r="J902" i="82"/>
  <c r="K902" i="82" s="1"/>
  <c r="N68" i="32" s="1"/>
  <c r="J946" i="82"/>
  <c r="K946" i="82" s="1"/>
  <c r="N29" i="51" s="1"/>
  <c r="J812" i="82"/>
  <c r="K812" i="82" s="1"/>
  <c r="N58" i="48" s="1"/>
  <c r="J900" i="82"/>
  <c r="K900" i="82" s="1"/>
  <c r="N66" i="32" s="1"/>
  <c r="J929" i="82"/>
  <c r="K929" i="82" s="1"/>
  <c r="N55" i="33" s="1"/>
  <c r="J994" i="82"/>
  <c r="K994" i="82" s="1"/>
  <c r="N37" i="50" s="1"/>
  <c r="G969" i="82"/>
  <c r="G55" i="51" s="1"/>
  <c r="J55" i="51" s="1"/>
  <c r="G1066" i="82"/>
  <c r="G29" i="30" s="1"/>
  <c r="J29" i="30" s="1"/>
  <c r="J1091" i="82"/>
  <c r="K1091" i="82" s="1"/>
  <c r="N57" i="30" s="1"/>
  <c r="J1329" i="82"/>
  <c r="K1329" i="82" s="1"/>
  <c r="N8" i="37" s="1"/>
  <c r="J1358" i="82"/>
  <c r="K1358" i="82" s="1"/>
  <c r="N17" i="46" s="1"/>
  <c r="J1373" i="82"/>
  <c r="K1373" i="82" s="1"/>
  <c r="N12" i="52" s="1"/>
  <c r="J1474" i="82"/>
  <c r="K1474" i="82" s="1"/>
  <c r="N13" i="38" s="1"/>
  <c r="J1577" i="82"/>
  <c r="K1577" i="82" s="1"/>
  <c r="N16" i="33" s="1"/>
  <c r="J1621" i="82"/>
  <c r="K1621" i="82" s="1"/>
  <c r="N20" i="50" s="1"/>
  <c r="G1425" i="82"/>
  <c r="G4" i="41" s="1"/>
  <c r="J4" i="41" s="1"/>
  <c r="J1502" i="82"/>
  <c r="K1502" i="82" s="1"/>
  <c r="N21" i="49" s="1"/>
  <c r="J1516" i="82"/>
  <c r="K1516" i="82" s="1"/>
  <c r="N15" i="48" s="1"/>
  <c r="J1641" i="82"/>
  <c r="K1641" i="82" s="1"/>
  <c r="N20" i="44" s="1"/>
  <c r="J1677" i="82"/>
  <c r="K1677" i="82" s="1"/>
  <c r="N16" i="36" s="1"/>
  <c r="G1456" i="82"/>
  <c r="G15" i="42" s="1"/>
  <c r="J15" i="42" s="1"/>
  <c r="G1471" i="82"/>
  <c r="G10" i="38" s="1"/>
  <c r="J10" i="38" s="1"/>
  <c r="G1684" i="82"/>
  <c r="G23" i="36" s="1"/>
  <c r="J23" i="36" s="1"/>
  <c r="J400" i="82"/>
  <c r="K400" i="82" s="1"/>
  <c r="N43" i="54" s="1"/>
  <c r="J1447" i="82"/>
  <c r="K1447" i="82" s="1"/>
  <c r="N6" i="42" s="1"/>
  <c r="J85" i="82"/>
  <c r="J150" i="82"/>
  <c r="K150" i="82" s="1"/>
  <c r="N33" i="29" s="1"/>
  <c r="J35" i="82"/>
  <c r="K35" i="82" s="1"/>
  <c r="J88" i="82"/>
  <c r="K88" i="82" s="1"/>
  <c r="N54" i="14" s="1"/>
  <c r="J191" i="82"/>
  <c r="K191" i="82" s="1"/>
  <c r="N34" i="35" s="1"/>
  <c r="J177" i="82"/>
  <c r="K177" i="82" s="1"/>
  <c r="N63" i="29" s="1"/>
  <c r="J202" i="82"/>
  <c r="K202" i="82" s="1"/>
  <c r="N45" i="35" s="1"/>
  <c r="J235" i="82"/>
  <c r="K235" i="82" s="1"/>
  <c r="N38" i="45" s="1"/>
  <c r="J334" i="82"/>
  <c r="K334" i="82" s="1"/>
  <c r="N60" i="55" s="1"/>
  <c r="J252" i="82"/>
  <c r="K252" i="82" s="1"/>
  <c r="N58" i="45" s="1"/>
  <c r="J314" i="82"/>
  <c r="K314" i="82" s="1"/>
  <c r="N37" i="55" s="1"/>
  <c r="J381" i="82"/>
  <c r="K381" i="82" s="1"/>
  <c r="N67" i="47" s="1"/>
  <c r="J461" i="82"/>
  <c r="K461" i="82" s="1"/>
  <c r="N67" i="37" s="1"/>
  <c r="J470" i="82"/>
  <c r="K470" i="82" s="1"/>
  <c r="N33" i="46" s="1"/>
  <c r="J488" i="82"/>
  <c r="K488" i="82" s="1"/>
  <c r="N54" i="46" s="1"/>
  <c r="J516" i="82"/>
  <c r="K516" i="82" s="1"/>
  <c r="N39" i="52" s="1"/>
  <c r="J530" i="82"/>
  <c r="K530" i="82" s="1"/>
  <c r="N56" i="52" s="1"/>
  <c r="J548" i="82"/>
  <c r="K548" i="82" s="1"/>
  <c r="N31" i="53" s="1"/>
  <c r="J567" i="82"/>
  <c r="K567" i="82" s="1"/>
  <c r="N53" i="53" s="1"/>
  <c r="J966" i="82"/>
  <c r="J1149" i="82"/>
  <c r="K1149" i="82" s="1"/>
  <c r="N8" i="14" s="1"/>
  <c r="J460" i="82"/>
  <c r="K460" i="82" s="1"/>
  <c r="N66" i="37" s="1"/>
  <c r="J485" i="82"/>
  <c r="J556" i="82"/>
  <c r="K556" i="82" s="1"/>
  <c r="N39" i="53" s="1"/>
  <c r="J578" i="82"/>
  <c r="K578" i="82" s="1"/>
  <c r="N64" i="53" s="1"/>
  <c r="J952" i="82"/>
  <c r="K952" i="82" s="1"/>
  <c r="N35" i="51" s="1"/>
  <c r="J373" i="82"/>
  <c r="K373" i="82" s="1"/>
  <c r="N59" i="47" s="1"/>
  <c r="J275" i="82"/>
  <c r="K275" i="82" s="1"/>
  <c r="N38" i="39" s="1"/>
  <c r="J190" i="82"/>
  <c r="K190" i="82" s="1"/>
  <c r="N33" i="35" s="1"/>
  <c r="J115" i="82"/>
  <c r="K115" i="82" s="1"/>
  <c r="N38" i="43" s="1"/>
  <c r="J574" i="82"/>
  <c r="K574" i="82" s="1"/>
  <c r="N60" i="53" s="1"/>
  <c r="G604" i="82"/>
  <c r="G47" i="34" s="1"/>
  <c r="J47" i="34" s="1"/>
  <c r="J748" i="82"/>
  <c r="K748" i="82" s="1"/>
  <c r="N31" i="49" s="1"/>
  <c r="G963" i="82"/>
  <c r="G46" i="51" s="1"/>
  <c r="J46" i="51" s="1"/>
  <c r="G737" i="82"/>
  <c r="G63" i="38" s="1"/>
  <c r="J63" i="38" s="1"/>
  <c r="G831" i="82"/>
  <c r="G34" i="40" s="1"/>
  <c r="J34" i="40" s="1"/>
  <c r="G976" i="82"/>
  <c r="G62" i="51" s="1"/>
  <c r="J62" i="51" s="1"/>
  <c r="G991" i="82"/>
  <c r="G34" i="50" s="1"/>
  <c r="J34" i="50" s="1"/>
  <c r="G1099" i="82"/>
  <c r="G65" i="30" s="1"/>
  <c r="J65" i="30" s="1"/>
  <c r="G1343" i="82"/>
  <c r="G22" i="37" s="1"/>
  <c r="J22" i="37" s="1"/>
  <c r="G1449" i="82"/>
  <c r="G8" i="42" s="1"/>
  <c r="J8" i="42" s="1"/>
  <c r="G1507" i="82"/>
  <c r="G6" i="48" s="1"/>
  <c r="J6" i="48" s="1"/>
  <c r="G1611" i="82"/>
  <c r="G10" i="50" s="1"/>
  <c r="J10" i="50" s="1"/>
  <c r="G851" i="82"/>
  <c r="G57" i="40" s="1"/>
  <c r="J57" i="40" s="1"/>
  <c r="G1315" i="82"/>
  <c r="G14" i="54" s="1"/>
  <c r="J14" i="54" s="1"/>
  <c r="G1434" i="82"/>
  <c r="G13" i="41" s="1"/>
  <c r="J13" i="41" s="1"/>
  <c r="G1017" i="82"/>
  <c r="G63" i="50" s="1"/>
  <c r="J63" i="50" s="1"/>
  <c r="G1077" i="82"/>
  <c r="G40" i="30" s="1"/>
  <c r="J40" i="30" s="1"/>
  <c r="G1319" i="82"/>
  <c r="G18" i="54" s="1"/>
  <c r="J18" i="54" s="1"/>
  <c r="G1506" i="82"/>
  <c r="G5" i="48" s="1"/>
  <c r="J5" i="48" s="1"/>
  <c r="G936" i="82"/>
  <c r="G62" i="33" s="1"/>
  <c r="J62" i="33" s="1"/>
  <c r="G173" i="82"/>
  <c r="G59" i="29" s="1"/>
  <c r="J59" i="29" s="1"/>
  <c r="G195" i="82"/>
  <c r="G38" i="35" s="1"/>
  <c r="J38" i="35" s="1"/>
  <c r="J189" i="82"/>
  <c r="K189" i="82" s="1"/>
  <c r="N32" i="35" s="1"/>
  <c r="G245" i="82"/>
  <c r="G51" i="45" s="1"/>
  <c r="J51" i="45" s="1"/>
  <c r="G265" i="82"/>
  <c r="G28" i="39" s="1"/>
  <c r="J28" i="39" s="1"/>
  <c r="J251" i="82"/>
  <c r="K251" i="82" s="1"/>
  <c r="N57" i="45" s="1"/>
  <c r="G280" i="82"/>
  <c r="G43" i="39" s="1"/>
  <c r="J43" i="39" s="1"/>
  <c r="G362" i="82"/>
  <c r="G45" i="47" s="1"/>
  <c r="J45" i="47" s="1"/>
  <c r="G376" i="82"/>
  <c r="G62" i="47" s="1"/>
  <c r="J62" i="47" s="1"/>
  <c r="J436" i="82"/>
  <c r="K436" i="82" s="1"/>
  <c r="N39" i="37" s="1"/>
  <c r="J431" i="82"/>
  <c r="K431" i="82" s="1"/>
  <c r="N34" i="37" s="1"/>
  <c r="J453" i="82"/>
  <c r="K453" i="82" s="1"/>
  <c r="N59" i="37" s="1"/>
  <c r="G475" i="82"/>
  <c r="G38" i="46" s="1"/>
  <c r="J38" i="46" s="1"/>
  <c r="J648" i="82"/>
  <c r="K648" i="82" s="1"/>
  <c r="N54" i="41" s="1"/>
  <c r="J729" i="82"/>
  <c r="K729" i="82" s="1"/>
  <c r="N55" i="38" s="1"/>
  <c r="J808" i="82"/>
  <c r="K808" i="82" s="1"/>
  <c r="N54" i="48" s="1"/>
  <c r="J850" i="82"/>
  <c r="K850" i="82" s="1"/>
  <c r="N56" i="40" s="1"/>
  <c r="G786" i="82"/>
  <c r="G29" i="48" s="1"/>
  <c r="J29" i="48" s="1"/>
  <c r="J835" i="82"/>
  <c r="K835" i="82" s="1"/>
  <c r="N38" i="40" s="1"/>
  <c r="J828" i="82"/>
  <c r="K828" i="82" s="1"/>
  <c r="N31" i="40" s="1"/>
  <c r="J858" i="82"/>
  <c r="K858" i="82" s="1"/>
  <c r="N64" i="40" s="1"/>
  <c r="J947" i="82"/>
  <c r="K947" i="82" s="1"/>
  <c r="N30" i="51" s="1"/>
  <c r="G765" i="82"/>
  <c r="G51" i="49" s="1"/>
  <c r="J51" i="49" s="1"/>
  <c r="J813" i="82"/>
  <c r="K813" i="82" s="1"/>
  <c r="N59" i="48" s="1"/>
  <c r="J901" i="82"/>
  <c r="K901" i="82" s="1"/>
  <c r="N67" i="32" s="1"/>
  <c r="J908" i="82"/>
  <c r="K908" i="82" s="1"/>
  <c r="N31" i="33" s="1"/>
  <c r="J916" i="82"/>
  <c r="K916" i="82" s="1"/>
  <c r="N39" i="33" s="1"/>
  <c r="J973" i="82"/>
  <c r="K973" i="82" s="1"/>
  <c r="N59" i="51" s="1"/>
  <c r="J1029" i="82"/>
  <c r="K1029" i="82" s="1"/>
  <c r="N32" i="44" s="1"/>
  <c r="J1095" i="82"/>
  <c r="K1095" i="82" s="1"/>
  <c r="N61" i="30" s="1"/>
  <c r="J1108" i="82"/>
  <c r="K1108" i="82" s="1"/>
  <c r="N31" i="36" s="1"/>
  <c r="J1055" i="82"/>
  <c r="K1055" i="82" s="1"/>
  <c r="N61" i="44" s="1"/>
  <c r="J998" i="82"/>
  <c r="K998" i="82" s="1"/>
  <c r="N41" i="50" s="1"/>
  <c r="G1185" i="82"/>
  <c r="G4" i="29" s="1"/>
  <c r="J4" i="29" s="1"/>
  <c r="J1212" i="82"/>
  <c r="K1212" i="82" s="1"/>
  <c r="N11" i="35" s="1"/>
  <c r="J1236" i="82"/>
  <c r="K1236" i="82" s="1"/>
  <c r="N15" i="45" s="1"/>
  <c r="J1314" i="82"/>
  <c r="K1314" i="82" s="1"/>
  <c r="N13" i="54" s="1"/>
  <c r="G1485" i="82"/>
  <c r="G4" i="49" s="1"/>
  <c r="J4" i="49" s="1"/>
  <c r="J1632" i="82"/>
  <c r="K1632" i="82" s="1"/>
  <c r="N11" i="44" s="1"/>
  <c r="J1618" i="82"/>
  <c r="K1618" i="82" s="1"/>
  <c r="N17" i="50" s="1"/>
  <c r="G1427" i="82"/>
  <c r="G6" i="41" s="1"/>
  <c r="J6" i="41" s="1"/>
  <c r="J1681" i="82"/>
  <c r="K1681" i="82" s="1"/>
  <c r="N20" i="36" s="1"/>
  <c r="J1530" i="82"/>
  <c r="K1530" i="82" s="1"/>
  <c r="N9" i="40" s="1"/>
  <c r="J243" i="82"/>
  <c r="K243" i="82" s="1"/>
  <c r="N46" i="45" s="1"/>
  <c r="J341" i="82"/>
  <c r="K341" i="82" s="1"/>
  <c r="N67" i="55" s="1"/>
  <c r="J157" i="82"/>
  <c r="K157" i="82" s="1"/>
  <c r="N40" i="29" s="1"/>
  <c r="J92" i="82"/>
  <c r="K92" i="82" s="1"/>
  <c r="N58" i="14" s="1"/>
  <c r="J312" i="82"/>
  <c r="K312" i="82" s="1"/>
  <c r="N35" i="55" s="1"/>
  <c r="J146" i="82"/>
  <c r="K146" i="82" s="1"/>
  <c r="N29" i="29" s="1"/>
  <c r="J75" i="82"/>
  <c r="K75" i="82" s="1"/>
  <c r="N38" i="14" s="1"/>
  <c r="J462" i="82"/>
  <c r="K462" i="82" s="1"/>
  <c r="N68" i="37" s="1"/>
  <c r="J552" i="82"/>
  <c r="K552" i="82" s="1"/>
  <c r="N35" i="53" s="1"/>
  <c r="J1194" i="82"/>
  <c r="K1194" i="82" s="1"/>
  <c r="N13" i="29" s="1"/>
  <c r="J510" i="82"/>
  <c r="K510" i="82" s="1"/>
  <c r="N33" i="52" s="1"/>
  <c r="J526" i="82"/>
  <c r="K526" i="82" s="1"/>
  <c r="N52" i="52" s="1"/>
  <c r="J690" i="82"/>
  <c r="K690" i="82" s="1"/>
  <c r="N56" i="42" s="1"/>
  <c r="J383" i="82"/>
  <c r="K383" i="82" s="1"/>
  <c r="N69" i="47" s="1"/>
  <c r="J79" i="82"/>
  <c r="K79" i="82" s="1"/>
  <c r="N42" i="14" s="1"/>
  <c r="J363" i="82"/>
  <c r="K363" i="82" s="1"/>
  <c r="N46" i="47" s="1"/>
  <c r="J1436" i="82"/>
  <c r="K1436" i="82" s="1"/>
  <c r="N15" i="41" s="1"/>
  <c r="J1187" i="82"/>
  <c r="K1187" i="82" s="1"/>
  <c r="N6" i="29" s="1"/>
  <c r="G651" i="82"/>
  <c r="G57" i="41" s="1"/>
  <c r="J57" i="41" s="1"/>
  <c r="G918" i="82"/>
  <c r="G41" i="33" s="1"/>
  <c r="J41" i="33" s="1"/>
  <c r="G694" i="82"/>
  <c r="G60" i="42" s="1"/>
  <c r="J60" i="42" s="1"/>
  <c r="J1034" i="82"/>
  <c r="K1034" i="82" s="1"/>
  <c r="N37" i="44" s="1"/>
  <c r="J934" i="82"/>
  <c r="K934" i="82" s="1"/>
  <c r="N60" i="33" s="1"/>
  <c r="G932" i="82"/>
  <c r="G58" i="33" s="1"/>
  <c r="J58" i="33" s="1"/>
  <c r="G1561" i="82"/>
  <c r="G20" i="32" s="1"/>
  <c r="J20" i="32" s="1"/>
  <c r="J1111" i="82"/>
  <c r="K1111" i="82" s="1"/>
  <c r="N34" i="36" s="1"/>
  <c r="G1261" i="82"/>
  <c r="G20" i="39" s="1"/>
  <c r="J20" i="39" s="1"/>
  <c r="G943" i="82"/>
  <c r="G69" i="33" s="1"/>
  <c r="J69" i="33" s="1"/>
  <c r="G1133" i="82"/>
  <c r="G59" i="36" s="1"/>
  <c r="J59" i="36" s="1"/>
  <c r="G1155" i="82"/>
  <c r="G14" i="14" s="1"/>
  <c r="J14" i="14" s="1"/>
  <c r="G1242" i="82"/>
  <c r="G21" i="45" s="1"/>
  <c r="J21" i="45" s="1"/>
  <c r="J274" i="82"/>
  <c r="K274" i="82" s="1"/>
  <c r="N37" i="39" s="1"/>
  <c r="J354" i="82"/>
  <c r="K354" i="82" s="1"/>
  <c r="N37" i="47" s="1"/>
  <c r="J371" i="82"/>
  <c r="K371" i="82" s="1"/>
  <c r="N57" i="47" s="1"/>
  <c r="J393" i="82"/>
  <c r="K393" i="82" s="1"/>
  <c r="N36" i="54" s="1"/>
  <c r="J414" i="82"/>
  <c r="K414" i="82" s="1"/>
  <c r="N60" i="54" s="1"/>
  <c r="J821" i="82"/>
  <c r="K821" i="82" s="1"/>
  <c r="N67" i="48" s="1"/>
  <c r="J514" i="82"/>
  <c r="K514" i="82" s="1"/>
  <c r="N37" i="52" s="1"/>
  <c r="J234" i="82"/>
  <c r="K234" i="82" s="1"/>
  <c r="N37" i="45" s="1"/>
  <c r="J271" i="82"/>
  <c r="K271" i="82" s="1"/>
  <c r="N34" i="39" s="1"/>
  <c r="J322" i="82"/>
  <c r="K322" i="82" s="1"/>
  <c r="N45" i="55" s="1"/>
  <c r="J176" i="82"/>
  <c r="K176" i="82" s="1"/>
  <c r="N62" i="29" s="1"/>
  <c r="J152" i="82"/>
  <c r="K152" i="82" s="1"/>
  <c r="N35" i="29" s="1"/>
  <c r="J89" i="82"/>
  <c r="K89" i="82" s="1"/>
  <c r="N55" i="14" s="1"/>
  <c r="J582" i="82"/>
  <c r="K582" i="82" s="1"/>
  <c r="N68" i="53" s="1"/>
  <c r="J287" i="82"/>
  <c r="K287" i="82" s="1"/>
  <c r="N53" i="39" s="1"/>
  <c r="J379" i="82"/>
  <c r="K379" i="82" s="1"/>
  <c r="N65" i="47" s="1"/>
  <c r="J563" i="82"/>
  <c r="K563" i="82" s="1"/>
  <c r="N46" i="53" s="1"/>
  <c r="J673" i="82"/>
  <c r="K673" i="82" s="1"/>
  <c r="N36" i="42" s="1"/>
  <c r="J883" i="82"/>
  <c r="K883" i="82" s="1"/>
  <c r="N46" i="32" s="1"/>
  <c r="J1074" i="82"/>
  <c r="K1074" i="82" s="1"/>
  <c r="N37" i="30" s="1"/>
  <c r="J1037" i="82"/>
  <c r="K1037" i="82" s="1"/>
  <c r="N40" i="44" s="1"/>
  <c r="J1015" i="82"/>
  <c r="K1015" i="82" s="1"/>
  <c r="N61" i="50" s="1"/>
  <c r="J1252" i="82"/>
  <c r="K1252" i="82" s="1"/>
  <c r="N11" i="39" s="1"/>
  <c r="J281" i="82"/>
  <c r="K281" i="82" s="1"/>
  <c r="N44" i="39" s="1"/>
  <c r="J135" i="82"/>
  <c r="K135" i="82" s="1"/>
  <c r="N61" i="43" s="1"/>
  <c r="J173" i="82"/>
  <c r="K173" i="82" s="1"/>
  <c r="N59" i="29" s="1"/>
  <c r="J219" i="82"/>
  <c r="K219" i="82" s="1"/>
  <c r="N65" i="35" s="1"/>
  <c r="J196" i="82"/>
  <c r="K196" i="82" s="1"/>
  <c r="N39" i="35" s="1"/>
  <c r="J502" i="82"/>
  <c r="K502" i="82" s="1"/>
  <c r="N68" i="46" s="1"/>
  <c r="J508" i="82"/>
  <c r="K508" i="82" s="1"/>
  <c r="N31" i="52" s="1"/>
  <c r="J696" i="82"/>
  <c r="K696" i="82" s="1"/>
  <c r="N62" i="42" s="1"/>
  <c r="J874" i="82"/>
  <c r="K874" i="82" s="1"/>
  <c r="N37" i="32" s="1"/>
  <c r="J843" i="82"/>
  <c r="K843" i="82" s="1"/>
  <c r="N46" i="40" s="1"/>
  <c r="J897" i="82"/>
  <c r="K897" i="82" s="1"/>
  <c r="N63" i="32" s="1"/>
  <c r="J911" i="82"/>
  <c r="K911" i="82" s="1"/>
  <c r="N34" i="33" s="1"/>
  <c r="J1059" i="82"/>
  <c r="K1059" i="82" s="1"/>
  <c r="N65" i="44" s="1"/>
  <c r="J822" i="82"/>
  <c r="K822" i="82" s="1"/>
  <c r="N68" i="48" s="1"/>
  <c r="J418" i="82"/>
  <c r="K418" i="82" s="1"/>
  <c r="N64" i="54" s="1"/>
  <c r="J69" i="82"/>
  <c r="K69" i="82" s="1"/>
  <c r="N32" i="14" s="1"/>
  <c r="J87" i="82"/>
  <c r="K87" i="82" s="1"/>
  <c r="N53" i="14" s="1"/>
  <c r="J117" i="82"/>
  <c r="K117" i="82" s="1"/>
  <c r="N40" i="43" s="1"/>
  <c r="J192" i="82"/>
  <c r="K192" i="82" s="1"/>
  <c r="N35" i="35" s="1"/>
  <c r="J36" i="82"/>
  <c r="K36" i="82" s="1"/>
  <c r="J128" i="82"/>
  <c r="K128" i="82" s="1"/>
  <c r="N54" i="43" s="1"/>
  <c r="J180" i="82"/>
  <c r="K180" i="82" s="1"/>
  <c r="N66" i="29" s="1"/>
  <c r="J405" i="82"/>
  <c r="J13" i="82"/>
  <c r="K13" i="82" s="1"/>
  <c r="J256" i="82"/>
  <c r="K256" i="82" s="1"/>
  <c r="N62" i="45" s="1"/>
  <c r="J489" i="82"/>
  <c r="K489" i="82" s="1"/>
  <c r="N55" i="46" s="1"/>
  <c r="J534" i="82"/>
  <c r="K534" i="82" s="1"/>
  <c r="N60" i="52" s="1"/>
  <c r="J329" i="82"/>
  <c r="K329" i="82" s="1"/>
  <c r="N55" i="55" s="1"/>
  <c r="J430" i="82"/>
  <c r="K430" i="82" s="1"/>
  <c r="N33" i="37" s="1"/>
  <c r="J241" i="82"/>
  <c r="K241" i="82" s="1"/>
  <c r="N44" i="45" s="1"/>
  <c r="J133" i="82"/>
  <c r="K133" i="82" s="1"/>
  <c r="N59" i="43" s="1"/>
  <c r="J257" i="82"/>
  <c r="K257" i="82" s="1"/>
  <c r="N63" i="45" s="1"/>
  <c r="J520" i="82"/>
  <c r="K520" i="82" s="1"/>
  <c r="N43" i="52" s="1"/>
  <c r="J1239" i="82"/>
  <c r="K1239" i="82" s="1"/>
  <c r="N18" i="45" s="1"/>
  <c r="J1603" i="82"/>
  <c r="K1603" i="82" s="1"/>
  <c r="N22" i="51" s="1"/>
  <c r="J1605" i="82"/>
  <c r="J1586" i="82"/>
  <c r="K1586" i="82" s="1"/>
  <c r="N5" i="51" s="1"/>
  <c r="J1500" i="82"/>
  <c r="K1500" i="82" s="1"/>
  <c r="N19" i="49" s="1"/>
  <c r="J1514" i="82"/>
  <c r="K1514" i="82" s="1"/>
  <c r="N13" i="48" s="1"/>
  <c r="J174" i="82"/>
  <c r="K174" i="82" s="1"/>
  <c r="N60" i="29" s="1"/>
  <c r="J218" i="82"/>
  <c r="K218" i="82" s="1"/>
  <c r="N64" i="35" s="1"/>
  <c r="J245" i="82"/>
  <c r="J247" i="82"/>
  <c r="K247" i="82" s="1"/>
  <c r="N53" i="45" s="1"/>
  <c r="J305" i="82"/>
  <c r="J317" i="82"/>
  <c r="K317" i="82" s="1"/>
  <c r="N40" i="55" s="1"/>
  <c r="J295" i="82"/>
  <c r="K295" i="82" s="1"/>
  <c r="N61" i="39" s="1"/>
  <c r="J309" i="82"/>
  <c r="K309" i="82" s="1"/>
  <c r="N32" i="55" s="1"/>
  <c r="J450" i="82"/>
  <c r="K450" i="82" s="1"/>
  <c r="N56" i="37" s="1"/>
  <c r="J435" i="82"/>
  <c r="K435" i="82" s="1"/>
  <c r="N38" i="37" s="1"/>
  <c r="J465" i="82"/>
  <c r="J505" i="82"/>
  <c r="J519" i="82"/>
  <c r="K519" i="82" s="1"/>
  <c r="N42" i="52" s="1"/>
  <c r="J555" i="82"/>
  <c r="K555" i="82" s="1"/>
  <c r="N38" i="53" s="1"/>
  <c r="J573" i="82"/>
  <c r="K573" i="82" s="1"/>
  <c r="N59" i="53" s="1"/>
  <c r="J595" i="82"/>
  <c r="K595" i="82" s="1"/>
  <c r="N38" i="34" s="1"/>
  <c r="J714" i="82"/>
  <c r="K714" i="82" s="1"/>
  <c r="N37" i="38" s="1"/>
  <c r="J670" i="82"/>
  <c r="K670" i="82" s="1"/>
  <c r="N33" i="42" s="1"/>
  <c r="J795" i="82"/>
  <c r="K795" i="82" s="1"/>
  <c r="N38" i="48" s="1"/>
  <c r="J875" i="82"/>
  <c r="K875" i="82" s="1"/>
  <c r="N38" i="32" s="1"/>
  <c r="J845" i="82"/>
  <c r="J867" i="82"/>
  <c r="K867" i="82" s="1"/>
  <c r="N30" i="32" s="1"/>
  <c r="J885" i="82"/>
  <c r="J955" i="82"/>
  <c r="K955" i="82" s="1"/>
  <c r="N38" i="51" s="1"/>
  <c r="J806" i="82"/>
  <c r="J960" i="82"/>
  <c r="K960" i="82" s="1"/>
  <c r="N43" i="51" s="1"/>
  <c r="J969" i="82"/>
  <c r="K969" i="82" s="1"/>
  <c r="N55" i="51" s="1"/>
  <c r="J1016" i="82"/>
  <c r="K1016" i="82" s="1"/>
  <c r="N62" i="50" s="1"/>
  <c r="J1005" i="82"/>
  <c r="J1090" i="82"/>
  <c r="K1090" i="82" s="1"/>
  <c r="N56" i="30" s="1"/>
  <c r="J1267" i="82"/>
  <c r="K1267" i="82" s="1"/>
  <c r="N6" i="55" s="1"/>
  <c r="J1354" i="82"/>
  <c r="K1354" i="82" s="1"/>
  <c r="N13" i="46" s="1"/>
  <c r="J1585" i="82"/>
  <c r="J1616" i="82"/>
  <c r="K1616" i="82" s="1"/>
  <c r="N15" i="50" s="1"/>
  <c r="J1655" i="82"/>
  <c r="K1655" i="82" s="1"/>
  <c r="N14" i="30" s="1"/>
  <c r="J1560" i="82"/>
  <c r="K1560" i="82" s="1"/>
  <c r="N19" i="32" s="1"/>
  <c r="J178" i="82"/>
  <c r="K178" i="82" s="1"/>
  <c r="N64" i="29" s="1"/>
  <c r="J1475" i="82"/>
  <c r="K1475" i="82" s="1"/>
  <c r="N14" i="38" s="1"/>
  <c r="J96" i="82"/>
  <c r="K96" i="82" s="1"/>
  <c r="N62" i="14" s="1"/>
  <c r="J194" i="82"/>
  <c r="K194" i="82" s="1"/>
  <c r="N37" i="35" s="1"/>
  <c r="J43" i="82"/>
  <c r="K43" i="82" s="1"/>
  <c r="N46" i="74" s="1"/>
  <c r="J385" i="82"/>
  <c r="J225" i="82"/>
  <c r="J239" i="82"/>
  <c r="K239" i="82" s="1"/>
  <c r="N42" i="45" s="1"/>
  <c r="J374" i="82"/>
  <c r="K374" i="82" s="1"/>
  <c r="N60" i="47" s="1"/>
  <c r="J77" i="82"/>
  <c r="K77" i="82" s="1"/>
  <c r="N40" i="14" s="1"/>
  <c r="J342" i="82"/>
  <c r="K342" i="82" s="1"/>
  <c r="N68" i="55" s="1"/>
  <c r="J417" i="82"/>
  <c r="K417" i="82" s="1"/>
  <c r="N63" i="54" s="1"/>
  <c r="J285" i="82"/>
  <c r="J426" i="82"/>
  <c r="K426" i="82" s="1"/>
  <c r="N29" i="37" s="1"/>
  <c r="J919" i="82"/>
  <c r="K919" i="82" s="1"/>
  <c r="N42" i="33" s="1"/>
  <c r="J1245" i="82"/>
  <c r="J448" i="82"/>
  <c r="K448" i="82" s="1"/>
  <c r="N54" i="37" s="1"/>
  <c r="J545" i="82"/>
  <c r="J560" i="82"/>
  <c r="K560" i="82" s="1"/>
  <c r="N43" i="53" s="1"/>
  <c r="J583" i="82"/>
  <c r="K583" i="82" s="1"/>
  <c r="N69" i="53" s="1"/>
  <c r="J347" i="82"/>
  <c r="K347" i="82" s="1"/>
  <c r="N30" i="47" s="1"/>
  <c r="J74" i="82"/>
  <c r="K74" i="82" s="1"/>
  <c r="N37" i="14" s="1"/>
  <c r="J333" i="82"/>
  <c r="K333" i="82" s="1"/>
  <c r="N59" i="55" s="1"/>
  <c r="J1630" i="82"/>
  <c r="K1630" i="82" s="1"/>
  <c r="N9" i="44" s="1"/>
  <c r="J1471" i="82"/>
  <c r="K1471" i="82" s="1"/>
  <c r="N10" i="38" s="1"/>
  <c r="J1529" i="82"/>
  <c r="K1529" i="82" s="1"/>
  <c r="N8" i="40" s="1"/>
  <c r="J1573" i="82"/>
  <c r="K1573" i="82" s="1"/>
  <c r="N12" i="33" s="1"/>
  <c r="J313" i="82"/>
  <c r="K313" i="82" s="1"/>
  <c r="N36" i="55" s="1"/>
  <c r="J220" i="82"/>
  <c r="K220" i="82" s="1"/>
  <c r="N66" i="35" s="1"/>
  <c r="J70" i="82"/>
  <c r="K70" i="82" s="1"/>
  <c r="N33" i="14" s="1"/>
  <c r="J125" i="82"/>
  <c r="J199" i="82"/>
  <c r="K199" i="82" s="1"/>
  <c r="N42" i="35" s="1"/>
  <c r="J397" i="82"/>
  <c r="K397" i="82" s="1"/>
  <c r="N40" i="54" s="1"/>
  <c r="J279" i="82"/>
  <c r="K279" i="82" s="1"/>
  <c r="N42" i="39" s="1"/>
  <c r="J365" i="82"/>
  <c r="J420" i="82"/>
  <c r="K420" i="82" s="1"/>
  <c r="N66" i="54" s="1"/>
  <c r="J1386" i="82"/>
  <c r="K1386" i="82" s="1"/>
  <c r="N5" i="53" s="1"/>
  <c r="J307" i="82"/>
  <c r="K307" i="82" s="1"/>
  <c r="N30" i="55" s="1"/>
  <c r="J11" i="82"/>
  <c r="K11" i="82" s="1"/>
  <c r="J142" i="82"/>
  <c r="K142" i="82" s="1"/>
  <c r="N68" i="43" s="1"/>
  <c r="G1240" i="82"/>
  <c r="G19" i="45" s="1"/>
  <c r="J19" i="45" s="1"/>
  <c r="J42" i="82"/>
  <c r="K42" i="82" s="1"/>
  <c r="N45" i="74" s="1"/>
  <c r="G29" i="82"/>
  <c r="J29" i="82" s="1"/>
  <c r="K29" i="82" s="1"/>
  <c r="G51" i="82"/>
  <c r="J51" i="82" s="1"/>
  <c r="K51" i="82" s="1"/>
  <c r="G80" i="82"/>
  <c r="G43" i="14" s="1"/>
  <c r="J43" i="14" s="1"/>
  <c r="G108" i="82"/>
  <c r="G31" i="43" s="1"/>
  <c r="J31" i="43" s="1"/>
  <c r="G134" i="82"/>
  <c r="G60" i="43" s="1"/>
  <c r="J60" i="43" s="1"/>
  <c r="G151" i="82"/>
  <c r="G34" i="29" s="1"/>
  <c r="J34" i="29" s="1"/>
  <c r="G105" i="82"/>
  <c r="G28" i="43" s="1"/>
  <c r="J28" i="43" s="1"/>
  <c r="J250" i="82"/>
  <c r="K250" i="82" s="1"/>
  <c r="N56" i="45" s="1"/>
  <c r="G233" i="82"/>
  <c r="G36" i="45" s="1"/>
  <c r="J36" i="45" s="1"/>
  <c r="G248" i="82"/>
  <c r="G54" i="45" s="1"/>
  <c r="J54" i="45" s="1"/>
  <c r="G258" i="82"/>
  <c r="G64" i="45" s="1"/>
  <c r="J64" i="45" s="1"/>
  <c r="G361" i="82"/>
  <c r="G44" i="47" s="1"/>
  <c r="J44" i="47" s="1"/>
  <c r="G330" i="82"/>
  <c r="G56" i="55" s="1"/>
  <c r="J56" i="55" s="1"/>
  <c r="G401" i="82"/>
  <c r="G44" i="54" s="1"/>
  <c r="J44" i="54" s="1"/>
  <c r="G459" i="82"/>
  <c r="G65" i="37" s="1"/>
  <c r="J65" i="37" s="1"/>
  <c r="G501" i="82"/>
  <c r="G67" i="46" s="1"/>
  <c r="J67" i="46" s="1"/>
  <c r="G532" i="82"/>
  <c r="G58" i="52" s="1"/>
  <c r="J58" i="52" s="1"/>
  <c r="G565" i="82"/>
  <c r="G51" i="53" s="1"/>
  <c r="J51" i="53" s="1"/>
  <c r="G584" i="82"/>
  <c r="G70" i="53" s="1"/>
  <c r="J70" i="53" s="1"/>
  <c r="G594" i="82"/>
  <c r="G37" i="34" s="1"/>
  <c r="J37" i="34" s="1"/>
  <c r="G612" i="82"/>
  <c r="G58" i="34" s="1"/>
  <c r="J58" i="34" s="1"/>
  <c r="G630" i="82"/>
  <c r="G33" i="41" s="1"/>
  <c r="J33" i="41" s="1"/>
  <c r="J652" i="82"/>
  <c r="K652" i="82" s="1"/>
  <c r="N58" i="41" s="1"/>
  <c r="G509" i="82"/>
  <c r="G32" i="52" s="1"/>
  <c r="J32" i="52" s="1"/>
  <c r="G617" i="82"/>
  <c r="G63" i="34" s="1"/>
  <c r="J63" i="34" s="1"/>
  <c r="G639" i="82"/>
  <c r="G42" i="41" s="1"/>
  <c r="J42" i="41" s="1"/>
  <c r="G591" i="82"/>
  <c r="G34" i="34" s="1"/>
  <c r="J34" i="34" s="1"/>
  <c r="G599" i="82"/>
  <c r="G42" i="34" s="1"/>
  <c r="J42" i="34" s="1"/>
  <c r="G667" i="82"/>
  <c r="G30" i="42" s="1"/>
  <c r="J30" i="42" s="1"/>
  <c r="G709" i="82"/>
  <c r="G32" i="38" s="1"/>
  <c r="J32" i="38" s="1"/>
  <c r="G719" i="82"/>
  <c r="G42" i="38" s="1"/>
  <c r="J42" i="38" s="1"/>
  <c r="G794" i="82"/>
  <c r="G37" i="48" s="1"/>
  <c r="J37" i="48" s="1"/>
  <c r="J1134" i="82"/>
  <c r="K1134" i="82" s="1"/>
  <c r="N60" i="36" s="1"/>
  <c r="G1192" i="82"/>
  <c r="G11" i="29" s="1"/>
  <c r="J11" i="29" s="1"/>
  <c r="G1174" i="82"/>
  <c r="G13" i="43" s="1"/>
  <c r="J13" i="43" s="1"/>
  <c r="J1328" i="82"/>
  <c r="K1328" i="82" s="1"/>
  <c r="N7" i="37" s="1"/>
  <c r="G1600" i="82"/>
  <c r="G19" i="51" s="1"/>
  <c r="J19" i="51" s="1"/>
  <c r="G1626" i="82"/>
  <c r="G5" i="44" s="1"/>
  <c r="J5" i="44" s="1"/>
  <c r="G1284" i="82"/>
  <c r="G23" i="55" s="1"/>
  <c r="J23" i="55" s="1"/>
  <c r="G1612" i="82"/>
  <c r="G11" i="50" s="1"/>
  <c r="J11" i="50" s="1"/>
  <c r="G1414" i="82"/>
  <c r="G13" i="34" s="1"/>
  <c r="J13" i="34" s="1"/>
  <c r="G1540" i="82"/>
  <c r="G19" i="40" s="1"/>
  <c r="J19" i="40" s="1"/>
  <c r="G1554" i="82"/>
  <c r="G13" i="32" s="1"/>
  <c r="J13" i="32" s="1"/>
  <c r="G1526" i="82"/>
  <c r="G5" i="40" s="1"/>
  <c r="J5" i="40" s="1"/>
  <c r="G1570" i="82"/>
  <c r="G9" i="33" s="1"/>
  <c r="J9" i="33" s="1"/>
  <c r="J127" i="82"/>
  <c r="K127" i="82" s="1"/>
  <c r="N53" i="43" s="1"/>
  <c r="G352" i="82"/>
  <c r="G35" i="47" s="1"/>
  <c r="J35" i="47" s="1"/>
  <c r="G458" i="82"/>
  <c r="G64" i="37" s="1"/>
  <c r="J64" i="37" s="1"/>
  <c r="G740" i="82"/>
  <c r="G66" i="38" s="1"/>
  <c r="J66" i="38" s="1"/>
  <c r="G968" i="82"/>
  <c r="G54" i="51" s="1"/>
  <c r="J54" i="51" s="1"/>
  <c r="J1417" i="82"/>
  <c r="K1417" i="82" s="1"/>
  <c r="N16" i="34" s="1"/>
  <c r="G1368" i="82"/>
  <c r="G7" i="52" s="1"/>
  <c r="J7" i="52" s="1"/>
  <c r="G86" i="82"/>
  <c r="G52" i="14" s="1"/>
  <c r="J52" i="14" s="1"/>
  <c r="G159" i="82"/>
  <c r="G42" i="29" s="1"/>
  <c r="J42" i="29" s="1"/>
  <c r="G197" i="82"/>
  <c r="G40" i="35" s="1"/>
  <c r="J40" i="35" s="1"/>
  <c r="G163" i="82"/>
  <c r="G46" i="29" s="1"/>
  <c r="J46" i="29" s="1"/>
  <c r="G304" i="82"/>
  <c r="G70" i="39" s="1"/>
  <c r="J70" i="39" s="1"/>
  <c r="G353" i="82"/>
  <c r="G36" i="47" s="1"/>
  <c r="J36" i="47" s="1"/>
  <c r="G395" i="82"/>
  <c r="G38" i="54" s="1"/>
  <c r="J38" i="54" s="1"/>
  <c r="G409" i="82"/>
  <c r="G55" i="54" s="1"/>
  <c r="J55" i="54" s="1"/>
  <c r="G480" i="82"/>
  <c r="G43" i="46" s="1"/>
  <c r="J43" i="46" s="1"/>
  <c r="G498" i="82"/>
  <c r="G64" i="46" s="1"/>
  <c r="J64" i="46" s="1"/>
  <c r="G487" i="82"/>
  <c r="G53" i="46" s="1"/>
  <c r="J53" i="46" s="1"/>
  <c r="G661" i="82"/>
  <c r="G67" i="41" s="1"/>
  <c r="J67" i="41" s="1"/>
  <c r="G687" i="82"/>
  <c r="G53" i="42" s="1"/>
  <c r="J53" i="42" s="1"/>
  <c r="G726" i="82"/>
  <c r="G52" i="38" s="1"/>
  <c r="J52" i="38" s="1"/>
  <c r="G790" i="82"/>
  <c r="G33" i="48" s="1"/>
  <c r="J33" i="48" s="1"/>
  <c r="G868" i="82"/>
  <c r="G31" i="32" s="1"/>
  <c r="J31" i="32" s="1"/>
  <c r="G956" i="82"/>
  <c r="G39" i="51" s="1"/>
  <c r="J39" i="51" s="1"/>
  <c r="J1081" i="82"/>
  <c r="K1081" i="82" s="1"/>
  <c r="N44" i="30" s="1"/>
  <c r="G984" i="82"/>
  <c r="G70" i="51" s="1"/>
  <c r="J70" i="51" s="1"/>
  <c r="G1170" i="82"/>
  <c r="G9" i="43" s="1"/>
  <c r="J9" i="43" s="1"/>
  <c r="G1225" i="82"/>
  <c r="G4" i="45" s="1"/>
  <c r="J4" i="45" s="1"/>
  <c r="G1196" i="82"/>
  <c r="G15" i="29" s="1"/>
  <c r="J15" i="29" s="1"/>
  <c r="G1218" i="82"/>
  <c r="G17" i="35" s="1"/>
  <c r="J17" i="35" s="1"/>
  <c r="J1359" i="82"/>
  <c r="K1359" i="82" s="1"/>
  <c r="N18" i="46" s="1"/>
  <c r="J1533" i="82"/>
  <c r="K1533" i="82" s="1"/>
  <c r="N12" i="40" s="1"/>
  <c r="J1563" i="82"/>
  <c r="K1563" i="82" s="1"/>
  <c r="N22" i="32" s="1"/>
  <c r="G1356" i="82"/>
  <c r="G15" i="46" s="1"/>
  <c r="J15" i="46" s="1"/>
  <c r="G1428" i="82"/>
  <c r="G7" i="41" s="1"/>
  <c r="J7" i="41" s="1"/>
  <c r="G1297" i="82"/>
  <c r="G16" i="47" s="1"/>
  <c r="J16" i="47" s="1"/>
  <c r="G1312" i="82"/>
  <c r="G11" i="54" s="1"/>
  <c r="J11" i="54" s="1"/>
  <c r="G1326" i="82"/>
  <c r="G5" i="37" s="1"/>
  <c r="J5" i="37" s="1"/>
  <c r="G1510" i="82"/>
  <c r="G9" i="48" s="1"/>
  <c r="J9" i="48" s="1"/>
  <c r="G1584" i="82"/>
  <c r="G23" i="33" s="1"/>
  <c r="J23" i="33" s="1"/>
  <c r="G1442" i="82"/>
  <c r="G21" i="41" s="1"/>
  <c r="J21" i="41" s="1"/>
  <c r="G1569" i="82"/>
  <c r="G8" i="33" s="1"/>
  <c r="J8" i="33" s="1"/>
  <c r="G23" i="82"/>
  <c r="J23" i="82" s="1"/>
  <c r="K23" i="82" s="1"/>
  <c r="N22" i="74" s="1"/>
  <c r="G47" i="82"/>
  <c r="J47" i="82" s="1"/>
  <c r="K47" i="82" s="1"/>
  <c r="G55" i="82"/>
  <c r="J55" i="82" s="1"/>
  <c r="K55" i="82" s="1"/>
  <c r="G63" i="82"/>
  <c r="J63" i="82" s="1"/>
  <c r="K63" i="82" s="1"/>
  <c r="J203" i="82"/>
  <c r="K203" i="82" s="1"/>
  <c r="N46" i="35" s="1"/>
  <c r="J272" i="82"/>
  <c r="K272" i="82" s="1"/>
  <c r="N35" i="39" s="1"/>
  <c r="G254" i="82"/>
  <c r="G60" i="45" s="1"/>
  <c r="J60" i="45" s="1"/>
  <c r="G262" i="82"/>
  <c r="G68" i="45" s="1"/>
  <c r="J68" i="45" s="1"/>
  <c r="G310" i="82"/>
  <c r="G33" i="55" s="1"/>
  <c r="J33" i="55" s="1"/>
  <c r="G360" i="82"/>
  <c r="G43" i="47" s="1"/>
  <c r="J43" i="47" s="1"/>
  <c r="J372" i="82"/>
  <c r="K372" i="82" s="1"/>
  <c r="N58" i="47" s="1"/>
  <c r="J425" i="82"/>
  <c r="G511" i="82"/>
  <c r="G34" i="52" s="1"/>
  <c r="J34" i="52" s="1"/>
  <c r="J642" i="82"/>
  <c r="K642" i="82" s="1"/>
  <c r="N45" i="41" s="1"/>
  <c r="G784" i="82"/>
  <c r="G70" i="49" s="1"/>
  <c r="J70" i="49" s="1"/>
  <c r="J791" i="82"/>
  <c r="K791" i="82" s="1"/>
  <c r="N34" i="48" s="1"/>
  <c r="J856" i="82"/>
  <c r="K856" i="82" s="1"/>
  <c r="N62" i="40" s="1"/>
  <c r="G742" i="82"/>
  <c r="G68" i="38" s="1"/>
  <c r="J68" i="38" s="1"/>
  <c r="G798" i="82"/>
  <c r="G41" i="48" s="1"/>
  <c r="J41" i="48" s="1"/>
  <c r="G1001" i="82"/>
  <c r="G44" i="50" s="1"/>
  <c r="J44" i="50" s="1"/>
  <c r="G997" i="82"/>
  <c r="G40" i="50" s="1"/>
  <c r="J40" i="50" s="1"/>
  <c r="J1022" i="82"/>
  <c r="K1022" i="82" s="1"/>
  <c r="N68" i="50" s="1"/>
  <c r="G970" i="82"/>
  <c r="G56" i="51" s="1"/>
  <c r="J56" i="51" s="1"/>
  <c r="G1200" i="82"/>
  <c r="G19" i="29" s="1"/>
  <c r="J19" i="29" s="1"/>
  <c r="G1228" i="82"/>
  <c r="G7" i="45" s="1"/>
  <c r="J7" i="45" s="1"/>
  <c r="G1182" i="82"/>
  <c r="G21" i="43" s="1"/>
  <c r="J21" i="43" s="1"/>
  <c r="G1210" i="82"/>
  <c r="G9" i="35" s="1"/>
  <c r="J9" i="35" s="1"/>
  <c r="G1268" i="82"/>
  <c r="G7" i="55" s="1"/>
  <c r="J7" i="55" s="1"/>
  <c r="G1285" i="82"/>
  <c r="G4" i="47" s="1"/>
  <c r="J4" i="47" s="1"/>
  <c r="G1296" i="82"/>
  <c r="G15" i="47" s="1"/>
  <c r="J15" i="47" s="1"/>
  <c r="G1311" i="82"/>
  <c r="G10" i="54" s="1"/>
  <c r="J10" i="54" s="1"/>
  <c r="G1384" i="82"/>
  <c r="G23" i="52" s="1"/>
  <c r="J23" i="52" s="1"/>
  <c r="G1398" i="82"/>
  <c r="G17" i="53" s="1"/>
  <c r="J17" i="53" s="1"/>
  <c r="G1458" i="82"/>
  <c r="G17" i="42" s="1"/>
  <c r="J17" i="42" s="1"/>
  <c r="J103" i="82"/>
  <c r="K103" i="82" s="1"/>
  <c r="N69" i="14" s="1"/>
  <c r="J185" i="82"/>
  <c r="J399" i="82"/>
  <c r="K399" i="82" s="1"/>
  <c r="N42" i="54" s="1"/>
  <c r="J1023" i="82"/>
  <c r="K1023" i="82" s="1"/>
  <c r="N69" i="50" s="1"/>
  <c r="J1238" i="82"/>
  <c r="K1238" i="82" s="1"/>
  <c r="N17" i="45" s="1"/>
  <c r="J1092" i="82"/>
  <c r="K1092" i="82" s="1"/>
  <c r="N58" i="30" s="1"/>
  <c r="G1628" i="82"/>
  <c r="G7" i="44" s="1"/>
  <c r="J7" i="44" s="1"/>
  <c r="J1631" i="82"/>
  <c r="K1631" i="82" s="1"/>
  <c r="N10" i="44" s="1"/>
  <c r="J1457" i="82"/>
  <c r="K1457" i="82" s="1"/>
  <c r="N16" i="42" s="1"/>
  <c r="G1613" i="82"/>
  <c r="G12" i="50" s="1"/>
  <c r="J12" i="50" s="1"/>
  <c r="J1427" i="82"/>
  <c r="K1427" i="82" s="1"/>
  <c r="N6" i="41" s="1"/>
  <c r="G1497" i="82"/>
  <c r="G16" i="49" s="1"/>
  <c r="J16" i="49" s="1"/>
  <c r="G1511" i="82"/>
  <c r="G10" i="48" s="1"/>
  <c r="J10" i="48" s="1"/>
  <c r="G1542" i="82"/>
  <c r="G21" i="40" s="1"/>
  <c r="J21" i="40" s="1"/>
  <c r="G1556" i="82"/>
  <c r="G15" i="32" s="1"/>
  <c r="J15" i="32" s="1"/>
  <c r="J1559" i="82"/>
  <c r="K1559" i="82" s="1"/>
  <c r="N18" i="32" s="1"/>
  <c r="G1444" i="82"/>
  <c r="G23" i="41" s="1"/>
  <c r="J23" i="41" s="1"/>
  <c r="J1574" i="82"/>
  <c r="K1574" i="82" s="1"/>
  <c r="N13" i="33" s="1"/>
  <c r="G1642" i="82"/>
  <c r="G21" i="44" s="1"/>
  <c r="J21" i="44" s="1"/>
  <c r="G33" i="82"/>
  <c r="J33" i="82" s="1"/>
  <c r="K33" i="82" s="1"/>
  <c r="J30" i="82"/>
  <c r="K30" i="82" s="1"/>
  <c r="J121" i="82"/>
  <c r="K121" i="82" s="1"/>
  <c r="N44" i="43" s="1"/>
  <c r="J195" i="82"/>
  <c r="K195" i="82" s="1"/>
  <c r="N38" i="35" s="1"/>
  <c r="J217" i="82"/>
  <c r="K217" i="82" s="1"/>
  <c r="N63" i="35" s="1"/>
  <c r="J181" i="82"/>
  <c r="K181" i="82" s="1"/>
  <c r="N67" i="29" s="1"/>
  <c r="J209" i="82"/>
  <c r="K209" i="82" s="1"/>
  <c r="N55" i="35" s="1"/>
  <c r="G231" i="82"/>
  <c r="G34" i="45" s="1"/>
  <c r="J34" i="45" s="1"/>
  <c r="G282" i="82"/>
  <c r="G45" i="39" s="1"/>
  <c r="J45" i="39" s="1"/>
  <c r="G331" i="82"/>
  <c r="G57" i="55" s="1"/>
  <c r="J57" i="55" s="1"/>
  <c r="G338" i="82"/>
  <c r="G64" i="55" s="1"/>
  <c r="J64" i="55" s="1"/>
  <c r="J367" i="82"/>
  <c r="K367" i="82" s="1"/>
  <c r="N53" i="47" s="1"/>
  <c r="J380" i="82"/>
  <c r="K380" i="82" s="1"/>
  <c r="N66" i="47" s="1"/>
  <c r="G415" i="82"/>
  <c r="G61" i="54" s="1"/>
  <c r="J61" i="54" s="1"/>
  <c r="J581" i="82"/>
  <c r="K581" i="82" s="1"/>
  <c r="N67" i="53" s="1"/>
  <c r="G522" i="82"/>
  <c r="G45" i="52" s="1"/>
  <c r="J45" i="52" s="1"/>
  <c r="G558" i="82"/>
  <c r="G41" i="53" s="1"/>
  <c r="J41" i="53" s="1"/>
  <c r="G576" i="82"/>
  <c r="G62" i="53" s="1"/>
  <c r="J62" i="53" s="1"/>
  <c r="G507" i="82"/>
  <c r="G30" i="52" s="1"/>
  <c r="J30" i="52" s="1"/>
  <c r="G659" i="82"/>
  <c r="G65" i="41" s="1"/>
  <c r="J65" i="41" s="1"/>
  <c r="J674" i="82"/>
  <c r="K674" i="82" s="1"/>
  <c r="N37" i="42" s="1"/>
  <c r="G609" i="82"/>
  <c r="G55" i="34" s="1"/>
  <c r="J55" i="34" s="1"/>
  <c r="J695" i="82"/>
  <c r="K695" i="82" s="1"/>
  <c r="N61" i="42" s="1"/>
  <c r="J882" i="82"/>
  <c r="K882" i="82" s="1"/>
  <c r="N45" i="32" s="1"/>
  <c r="J820" i="82"/>
  <c r="K820" i="82" s="1"/>
  <c r="N66" i="48" s="1"/>
  <c r="J848" i="82"/>
  <c r="K848" i="82" s="1"/>
  <c r="N54" i="40" s="1"/>
  <c r="G912" i="82"/>
  <c r="G35" i="33" s="1"/>
  <c r="J35" i="33" s="1"/>
  <c r="G926" i="82"/>
  <c r="G52" i="33" s="1"/>
  <c r="J52" i="33" s="1"/>
  <c r="G942" i="82"/>
  <c r="G68" i="33" s="1"/>
  <c r="J68" i="33" s="1"/>
  <c r="J1116" i="82"/>
  <c r="K1116" i="82" s="1"/>
  <c r="N39" i="36" s="1"/>
  <c r="J959" i="82"/>
  <c r="K959" i="82" s="1"/>
  <c r="N42" i="51" s="1"/>
  <c r="J974" i="82"/>
  <c r="K974" i="82" s="1"/>
  <c r="N60" i="51" s="1"/>
  <c r="J1117" i="82"/>
  <c r="K1117" i="82" s="1"/>
  <c r="N40" i="36" s="1"/>
  <c r="J1266" i="82"/>
  <c r="K1266" i="82" s="1"/>
  <c r="N5" i="55" s="1"/>
  <c r="G1340" i="82"/>
  <c r="G19" i="37" s="1"/>
  <c r="J19" i="37" s="1"/>
  <c r="G1599" i="82"/>
  <c r="G18" i="51" s="1"/>
  <c r="J18" i="51" s="1"/>
  <c r="G1443" i="82"/>
  <c r="G22" i="41" s="1"/>
  <c r="J22" i="41" s="1"/>
  <c r="J1587" i="82"/>
  <c r="K1587" i="82" s="1"/>
  <c r="N6" i="51" s="1"/>
  <c r="G1355" i="82"/>
  <c r="G14" i="46" s="1"/>
  <c r="J14" i="46" s="1"/>
  <c r="G1369" i="82"/>
  <c r="G8" i="52" s="1"/>
  <c r="J8" i="52" s="1"/>
  <c r="G1412" i="82"/>
  <c r="G11" i="34" s="1"/>
  <c r="J11" i="34" s="1"/>
  <c r="J26" i="82"/>
  <c r="G59" i="82"/>
  <c r="J39" i="82"/>
  <c r="K39" i="82" s="1"/>
  <c r="J56" i="82"/>
  <c r="K56" i="82" s="1"/>
  <c r="G90" i="82"/>
  <c r="G56" i="14" s="1"/>
  <c r="J56" i="14" s="1"/>
  <c r="G98" i="82"/>
  <c r="G64" i="14" s="1"/>
  <c r="J64" i="14" s="1"/>
  <c r="J166" i="82"/>
  <c r="J182" i="82"/>
  <c r="K182" i="82" s="1"/>
  <c r="N68" i="29" s="1"/>
  <c r="J188" i="82"/>
  <c r="K188" i="82" s="1"/>
  <c r="N31" i="35" s="1"/>
  <c r="J210" i="82"/>
  <c r="K210" i="82" s="1"/>
  <c r="N56" i="35" s="1"/>
  <c r="G268" i="82"/>
  <c r="G31" i="39" s="1"/>
  <c r="J31" i="39" s="1"/>
  <c r="G246" i="82"/>
  <c r="G52" i="45" s="1"/>
  <c r="J52" i="45" s="1"/>
  <c r="J294" i="82"/>
  <c r="K294" i="82" s="1"/>
  <c r="N60" i="39" s="1"/>
  <c r="J308" i="82"/>
  <c r="K308" i="82" s="1"/>
  <c r="N31" i="55" s="1"/>
  <c r="G296" i="82"/>
  <c r="G62" i="39" s="1"/>
  <c r="J62" i="39" s="1"/>
  <c r="G339" i="82"/>
  <c r="G65" i="55" s="1"/>
  <c r="J65" i="55" s="1"/>
  <c r="J387" i="82"/>
  <c r="K387" i="82" s="1"/>
  <c r="N30" i="54" s="1"/>
  <c r="J413" i="82"/>
  <c r="K413" i="82" s="1"/>
  <c r="N59" i="54" s="1"/>
  <c r="J389" i="82"/>
  <c r="K389" i="82" s="1"/>
  <c r="N32" i="54" s="1"/>
  <c r="G457" i="82"/>
  <c r="G63" i="37" s="1"/>
  <c r="J63" i="37" s="1"/>
  <c r="G479" i="82"/>
  <c r="G42" i="46" s="1"/>
  <c r="J42" i="46" s="1"/>
  <c r="G518" i="82"/>
  <c r="G41" i="52" s="1"/>
  <c r="J41" i="52" s="1"/>
  <c r="G528" i="82"/>
  <c r="G54" i="52" s="1"/>
  <c r="J54" i="52" s="1"/>
  <c r="G544" i="82"/>
  <c r="G70" i="52" s="1"/>
  <c r="J70" i="52" s="1"/>
  <c r="G554" i="82"/>
  <c r="G37" i="53" s="1"/>
  <c r="J37" i="53" s="1"/>
  <c r="G572" i="82"/>
  <c r="G58" i="53" s="1"/>
  <c r="J58" i="53" s="1"/>
  <c r="G590" i="82"/>
  <c r="G33" i="34" s="1"/>
  <c r="J33" i="34" s="1"/>
  <c r="G605" i="82"/>
  <c r="G51" i="34" s="1"/>
  <c r="J51" i="34" s="1"/>
  <c r="G616" i="82"/>
  <c r="G62" i="34" s="1"/>
  <c r="J62" i="34" s="1"/>
  <c r="G626" i="82"/>
  <c r="G29" i="41" s="1"/>
  <c r="J29" i="41" s="1"/>
  <c r="G503" i="82"/>
  <c r="G69" i="46" s="1"/>
  <c r="J69" i="46" s="1"/>
  <c r="G550" i="82"/>
  <c r="G33" i="53" s="1"/>
  <c r="J33" i="53" s="1"/>
  <c r="G568" i="82"/>
  <c r="G54" i="53" s="1"/>
  <c r="J54" i="53" s="1"/>
  <c r="G586" i="82"/>
  <c r="G29" i="34" s="1"/>
  <c r="J29" i="34" s="1"/>
  <c r="G602" i="82"/>
  <c r="G45" i="34" s="1"/>
  <c r="J45" i="34" s="1"/>
  <c r="G620" i="82"/>
  <c r="G66" i="34" s="1"/>
  <c r="J66" i="34" s="1"/>
  <c r="G638" i="82"/>
  <c r="G41" i="41" s="1"/>
  <c r="J41" i="41" s="1"/>
  <c r="G666" i="82"/>
  <c r="G29" i="42" s="1"/>
  <c r="J29" i="42" s="1"/>
  <c r="G675" i="82"/>
  <c r="G38" i="42" s="1"/>
  <c r="J38" i="42" s="1"/>
  <c r="G703" i="82"/>
  <c r="G69" i="42" s="1"/>
  <c r="J69" i="42" s="1"/>
  <c r="G710" i="82"/>
  <c r="G33" i="38" s="1"/>
  <c r="J33" i="38" s="1"/>
  <c r="G635" i="82"/>
  <c r="G38" i="41" s="1"/>
  <c r="J38" i="41" s="1"/>
  <c r="G682" i="82"/>
  <c r="G45" i="42" s="1"/>
  <c r="J45" i="42" s="1"/>
  <c r="G660" i="82"/>
  <c r="G66" i="41" s="1"/>
  <c r="J66" i="41" s="1"/>
  <c r="J718" i="82"/>
  <c r="K718" i="82" s="1"/>
  <c r="N41" i="38" s="1"/>
  <c r="G741" i="82"/>
  <c r="G67" i="38" s="1"/>
  <c r="J67" i="38" s="1"/>
  <c r="G717" i="82"/>
  <c r="G40" i="38" s="1"/>
  <c r="J40" i="38" s="1"/>
  <c r="J842" i="82"/>
  <c r="K842" i="82" s="1"/>
  <c r="N45" i="40" s="1"/>
  <c r="J876" i="82"/>
  <c r="K876" i="82" s="1"/>
  <c r="N39" i="32" s="1"/>
  <c r="G754" i="82"/>
  <c r="G37" i="49" s="1"/>
  <c r="J37" i="49" s="1"/>
  <c r="G762" i="82"/>
  <c r="G45" i="49" s="1"/>
  <c r="J45" i="49" s="1"/>
  <c r="G772" i="82"/>
  <c r="G58" i="49" s="1"/>
  <c r="J58" i="49" s="1"/>
  <c r="G780" i="82"/>
  <c r="G66" i="49" s="1"/>
  <c r="J66" i="49" s="1"/>
  <c r="J896" i="82"/>
  <c r="K896" i="82" s="1"/>
  <c r="N62" i="32" s="1"/>
  <c r="J910" i="82"/>
  <c r="K910" i="82" s="1"/>
  <c r="N33" i="33" s="1"/>
  <c r="J940" i="82"/>
  <c r="K940" i="82" s="1"/>
  <c r="N66" i="33" s="1"/>
  <c r="J849" i="82"/>
  <c r="K849" i="82" s="1"/>
  <c r="N55" i="40" s="1"/>
  <c r="G884" i="82"/>
  <c r="G47" i="32" s="1"/>
  <c r="J47" i="32" s="1"/>
  <c r="G898" i="82"/>
  <c r="G64" i="32" s="1"/>
  <c r="J64" i="32" s="1"/>
  <c r="G1007" i="82"/>
  <c r="G53" i="50" s="1"/>
  <c r="J53" i="50" s="1"/>
  <c r="J1028" i="82"/>
  <c r="K1028" i="82" s="1"/>
  <c r="N31" i="44" s="1"/>
  <c r="J1118" i="82"/>
  <c r="K1118" i="82" s="1"/>
  <c r="N41" i="36" s="1"/>
  <c r="J1132" i="82"/>
  <c r="K1132" i="82" s="1"/>
  <c r="N58" i="36" s="1"/>
  <c r="J1025" i="82"/>
  <c r="J1036" i="82"/>
  <c r="K1036" i="82" s="1"/>
  <c r="N39" i="44" s="1"/>
  <c r="G1235" i="82"/>
  <c r="G14" i="45" s="1"/>
  <c r="J14" i="45" s="1"/>
  <c r="G1178" i="82"/>
  <c r="G17" i="43" s="1"/>
  <c r="J17" i="43" s="1"/>
  <c r="G1206" i="82"/>
  <c r="G5" i="35" s="1"/>
  <c r="J5" i="35" s="1"/>
  <c r="G1231" i="82"/>
  <c r="G10" i="45" s="1"/>
  <c r="J10" i="45" s="1"/>
  <c r="G1204" i="82"/>
  <c r="G23" i="29" s="1"/>
  <c r="J23" i="29" s="1"/>
  <c r="G1222" i="82"/>
  <c r="G21" i="35" s="1"/>
  <c r="J21" i="35" s="1"/>
  <c r="G1254" i="82"/>
  <c r="G13" i="39" s="1"/>
  <c r="J13" i="39" s="1"/>
  <c r="G1265" i="82"/>
  <c r="G4" i="55" s="1"/>
  <c r="J4" i="55" s="1"/>
  <c r="G1370" i="82"/>
  <c r="G9" i="52" s="1"/>
  <c r="J9" i="52" s="1"/>
  <c r="G1413" i="82"/>
  <c r="G12" i="34" s="1"/>
  <c r="J12" i="34" s="1"/>
  <c r="G1598" i="82"/>
  <c r="G17" i="51" s="1"/>
  <c r="J17" i="51" s="1"/>
  <c r="G1625" i="82"/>
  <c r="G4" i="44" s="1"/>
  <c r="J4" i="44" s="1"/>
  <c r="G1627" i="82"/>
  <c r="G6" i="44" s="1"/>
  <c r="J6" i="44" s="1"/>
  <c r="G1282" i="82"/>
  <c r="G21" i="55" s="1"/>
  <c r="J21" i="55" s="1"/>
  <c r="G1310" i="82"/>
  <c r="G9" i="54" s="1"/>
  <c r="J9" i="54" s="1"/>
  <c r="G1445" i="82"/>
  <c r="G4" i="42" s="1"/>
  <c r="J4" i="42" s="1"/>
  <c r="G1472" i="82"/>
  <c r="G11" i="38" s="1"/>
  <c r="J11" i="38" s="1"/>
  <c r="G1486" i="82"/>
  <c r="G5" i="49" s="1"/>
  <c r="J5" i="49" s="1"/>
  <c r="J1588" i="82"/>
  <c r="K1588" i="82" s="1"/>
  <c r="N7" i="51" s="1"/>
  <c r="G1614" i="82"/>
  <c r="G13" i="50" s="1"/>
  <c r="J13" i="50" s="1"/>
  <c r="J1617" i="82"/>
  <c r="K1617" i="82" s="1"/>
  <c r="N16" i="50" s="1"/>
  <c r="G1645" i="82"/>
  <c r="G4" i="30" s="1"/>
  <c r="J4" i="30" s="1"/>
  <c r="G1341" i="82"/>
  <c r="G20" i="37" s="1"/>
  <c r="J20" i="37" s="1"/>
  <c r="G1498" i="82"/>
  <c r="G17" i="49" s="1"/>
  <c r="J17" i="49" s="1"/>
  <c r="J1501" i="82"/>
  <c r="K1501" i="82" s="1"/>
  <c r="N20" i="49" s="1"/>
  <c r="G1512" i="82"/>
  <c r="G11" i="48" s="1"/>
  <c r="J11" i="48" s="1"/>
  <c r="J1515" i="82"/>
  <c r="K1515" i="82" s="1"/>
  <c r="N14" i="48" s="1"/>
  <c r="G1541" i="82"/>
  <c r="G20" i="40" s="1"/>
  <c r="J20" i="40" s="1"/>
  <c r="G1555" i="82"/>
  <c r="G14" i="32" s="1"/>
  <c r="J14" i="32" s="1"/>
  <c r="G1283" i="82"/>
  <c r="G22" i="55" s="1"/>
  <c r="J22" i="55" s="1"/>
  <c r="G1298" i="82"/>
  <c r="G17" i="47" s="1"/>
  <c r="J17" i="47" s="1"/>
  <c r="G1400" i="82"/>
  <c r="G19" i="53" s="1"/>
  <c r="J19" i="53" s="1"/>
  <c r="G1568" i="82"/>
  <c r="G7" i="33" s="1"/>
  <c r="J7" i="33" s="1"/>
  <c r="M1365" i="82" l="1"/>
  <c r="L1366" i="82" s="1"/>
  <c r="N1365" i="82" s="1"/>
  <c r="K1125" i="82"/>
  <c r="N51" i="36" s="1"/>
  <c r="K1345" i="82"/>
  <c r="N4" i="46" s="1"/>
  <c r="M965" i="82"/>
  <c r="L966" i="82" s="1"/>
  <c r="N965" i="82" s="1"/>
  <c r="K1545" i="82"/>
  <c r="N4" i="32" s="1"/>
  <c r="K925" i="82"/>
  <c r="N51" i="33" s="1"/>
  <c r="M945" i="82"/>
  <c r="L946" i="82" s="1"/>
  <c r="N945" i="82" s="1"/>
  <c r="K825" i="82"/>
  <c r="N28" i="40" s="1"/>
  <c r="K1525" i="82"/>
  <c r="N4" i="40" s="1"/>
  <c r="K805" i="82"/>
  <c r="N51" i="48" s="1"/>
  <c r="K985" i="82"/>
  <c r="N28" i="50" s="1"/>
  <c r="K785" i="82"/>
  <c r="N28" i="48" s="1"/>
  <c r="M1106" i="82"/>
  <c r="L1107" i="82" s="1"/>
  <c r="M1107" i="82" s="1"/>
  <c r="L1108" i="82" s="1"/>
  <c r="K1105" i="82"/>
  <c r="N28" i="36" s="1"/>
  <c r="M1565" i="82"/>
  <c r="L1566" i="82" s="1"/>
  <c r="N1565" i="82" s="1"/>
  <c r="M1325" i="82"/>
  <c r="L1326" i="82" s="1"/>
  <c r="N1325" i="82" s="1"/>
  <c r="O30" i="50"/>
  <c r="P30" i="50" s="1"/>
  <c r="M65" i="82"/>
  <c r="L66" i="82" s="1"/>
  <c r="N65" i="82" s="1"/>
  <c r="K1065" i="82"/>
  <c r="N28" i="30" s="1"/>
  <c r="K745" i="82"/>
  <c r="N28" i="49" s="1"/>
  <c r="O28" i="49" s="1"/>
  <c r="P28" i="49" s="1"/>
  <c r="T28" i="49" s="1"/>
  <c r="S29" i="49" s="1"/>
  <c r="O65" i="48"/>
  <c r="P65" i="48" s="1"/>
  <c r="O36" i="36"/>
  <c r="P36" i="36" s="1"/>
  <c r="P224" i="82"/>
  <c r="Y70" i="35" s="1"/>
  <c r="G70" i="35"/>
  <c r="J70" i="35" s="1"/>
  <c r="J1399" i="82"/>
  <c r="K1399" i="82" s="1"/>
  <c r="N18" i="53" s="1"/>
  <c r="J641" i="82"/>
  <c r="K641" i="82" s="1"/>
  <c r="N44" i="41" s="1"/>
  <c r="J818" i="82"/>
  <c r="K818" i="82" s="1"/>
  <c r="N64" i="48" s="1"/>
  <c r="J1123" i="82"/>
  <c r="K1123" i="82" s="1"/>
  <c r="N46" i="36" s="1"/>
  <c r="O9" i="53"/>
  <c r="P9" i="53" s="1"/>
  <c r="J1334" i="82"/>
  <c r="K1334" i="82" s="1"/>
  <c r="N13" i="37" s="1"/>
  <c r="J608" i="82"/>
  <c r="K608" i="82" s="1"/>
  <c r="N54" i="34" s="1"/>
  <c r="G54" i="34"/>
  <c r="J54" i="34" s="1"/>
  <c r="J1214" i="82"/>
  <c r="K1214" i="82" s="1"/>
  <c r="N13" i="35" s="1"/>
  <c r="G13" i="35"/>
  <c r="J13" i="35" s="1"/>
  <c r="J598" i="82"/>
  <c r="K598" i="82" s="1"/>
  <c r="N41" i="34" s="1"/>
  <c r="K665" i="82"/>
  <c r="N28" i="42" s="1"/>
  <c r="M1406" i="82"/>
  <c r="L1407" i="82" s="1"/>
  <c r="M1407" i="82" s="1"/>
  <c r="L1408" i="82" s="1"/>
  <c r="J1562" i="82"/>
  <c r="K1562" i="82" s="1"/>
  <c r="N21" i="32" s="1"/>
  <c r="J1595" i="82"/>
  <c r="K1595" i="82" s="1"/>
  <c r="N14" i="51" s="1"/>
  <c r="G14" i="51"/>
  <c r="K13" i="47"/>
  <c r="G13" i="47"/>
  <c r="J13" i="47" s="1"/>
  <c r="K17" i="44"/>
  <c r="P1524" i="82"/>
  <c r="Y23" i="48" s="1"/>
  <c r="J1519" i="82"/>
  <c r="K1519" i="82" s="1"/>
  <c r="N18" i="48" s="1"/>
  <c r="K4" i="32"/>
  <c r="P624" i="82"/>
  <c r="Y70" i="34" s="1"/>
  <c r="G70" i="34"/>
  <c r="J70" i="34" s="1"/>
  <c r="J1215" i="82"/>
  <c r="K1215" i="82" s="1"/>
  <c r="N14" i="35" s="1"/>
  <c r="G14" i="35"/>
  <c r="J14" i="35" s="1"/>
  <c r="O7" i="49"/>
  <c r="P7" i="49" s="1"/>
  <c r="J20" i="74"/>
  <c r="J67" i="74"/>
  <c r="J68" i="74"/>
  <c r="J66" i="74"/>
  <c r="J46" i="74"/>
  <c r="M60" i="55"/>
  <c r="M57" i="54"/>
  <c r="M36" i="54"/>
  <c r="M46" i="54"/>
  <c r="L52" i="54"/>
  <c r="O52" i="54" s="1"/>
  <c r="P52" i="54" s="1"/>
  <c r="L46" i="52"/>
  <c r="O46" i="52" s="1"/>
  <c r="P46" i="52" s="1"/>
  <c r="L9" i="49"/>
  <c r="L20" i="47"/>
  <c r="O20" i="47" s="1"/>
  <c r="P20" i="47" s="1"/>
  <c r="M19" i="46"/>
  <c r="M11" i="44"/>
  <c r="L61" i="44"/>
  <c r="L62" i="42"/>
  <c r="L18" i="42"/>
  <c r="O18" i="42" s="1"/>
  <c r="P18" i="42" s="1"/>
  <c r="L5" i="39"/>
  <c r="O5" i="39" s="1"/>
  <c r="P5" i="39" s="1"/>
  <c r="M38" i="37"/>
  <c r="L67" i="37"/>
  <c r="L31" i="37"/>
  <c r="O31" i="37" s="1"/>
  <c r="P31" i="37" s="1"/>
  <c r="L32" i="29"/>
  <c r="L67" i="53"/>
  <c r="M6" i="53"/>
  <c r="L61" i="53"/>
  <c r="L11" i="52"/>
  <c r="O11" i="52" s="1"/>
  <c r="P11" i="52" s="1"/>
  <c r="M4" i="52"/>
  <c r="L21" i="52"/>
  <c r="O21" i="52" s="1"/>
  <c r="P21" i="52" s="1"/>
  <c r="M55" i="52"/>
  <c r="L67" i="52"/>
  <c r="O67" i="52" s="1"/>
  <c r="P67" i="52" s="1"/>
  <c r="L33" i="51"/>
  <c r="O33" i="51" s="1"/>
  <c r="P33" i="51" s="1"/>
  <c r="M54" i="50"/>
  <c r="L21" i="30"/>
  <c r="O21" i="30" s="1"/>
  <c r="P21" i="30" s="1"/>
  <c r="L65" i="47"/>
  <c r="O65" i="47" s="1"/>
  <c r="P65" i="47" s="1"/>
  <c r="L66" i="47"/>
  <c r="L18" i="45"/>
  <c r="L46" i="43"/>
  <c r="O46" i="43" s="1"/>
  <c r="P46" i="43" s="1"/>
  <c r="L14" i="43"/>
  <c r="O14" i="43" s="1"/>
  <c r="P14" i="43" s="1"/>
  <c r="L52" i="43"/>
  <c r="M9" i="40"/>
  <c r="O11" i="40"/>
  <c r="P11" i="40" s="1"/>
  <c r="L37" i="40"/>
  <c r="O37" i="40" s="1"/>
  <c r="P37" i="40" s="1"/>
  <c r="M34" i="37"/>
  <c r="J258" i="82"/>
  <c r="K258" i="82" s="1"/>
  <c r="N64" i="45" s="1"/>
  <c r="M13" i="47"/>
  <c r="K46" i="36"/>
  <c r="L46" i="36" s="1"/>
  <c r="K32" i="34"/>
  <c r="L32" i="34" s="1"/>
  <c r="O32" i="34" s="1"/>
  <c r="P32" i="34" s="1"/>
  <c r="P1324" i="82"/>
  <c r="Y23" i="54" s="1"/>
  <c r="O61" i="53"/>
  <c r="P61" i="53" s="1"/>
  <c r="M17" i="54"/>
  <c r="L10" i="32"/>
  <c r="O10" i="32" s="1"/>
  <c r="P10" i="32" s="1"/>
  <c r="L7" i="32"/>
  <c r="L15" i="41"/>
  <c r="L35" i="29"/>
  <c r="L41" i="35"/>
  <c r="L46" i="47"/>
  <c r="O46" i="47" s="1"/>
  <c r="P46" i="47" s="1"/>
  <c r="M59" i="45"/>
  <c r="M34" i="55"/>
  <c r="M59" i="43"/>
  <c r="M67" i="45"/>
  <c r="L38" i="47"/>
  <c r="O38" i="47" s="1"/>
  <c r="P38" i="47" s="1"/>
  <c r="L62" i="48"/>
  <c r="O62" i="48" s="1"/>
  <c r="P62" i="48" s="1"/>
  <c r="M56" i="38"/>
  <c r="M59" i="41"/>
  <c r="M57" i="34"/>
  <c r="L57" i="53"/>
  <c r="L28" i="53"/>
  <c r="M17" i="46"/>
  <c r="M9" i="45"/>
  <c r="L52" i="51"/>
  <c r="M39" i="38"/>
  <c r="M10" i="43"/>
  <c r="M31" i="36"/>
  <c r="M54" i="43"/>
  <c r="M30" i="43"/>
  <c r="M34" i="43"/>
  <c r="M45" i="55"/>
  <c r="M61" i="47"/>
  <c r="M63" i="45"/>
  <c r="M63" i="14"/>
  <c r="M37" i="45"/>
  <c r="M40" i="34"/>
  <c r="M52" i="53"/>
  <c r="M40" i="52"/>
  <c r="M30" i="55"/>
  <c r="L22" i="35"/>
  <c r="O22" i="35" s="1"/>
  <c r="P22" i="35" s="1"/>
  <c r="L63" i="48"/>
  <c r="O63" i="48" s="1"/>
  <c r="P63" i="48" s="1"/>
  <c r="M60" i="38"/>
  <c r="L37" i="32"/>
  <c r="O37" i="32" s="1"/>
  <c r="P37" i="32" s="1"/>
  <c r="M31" i="53"/>
  <c r="L39" i="52"/>
  <c r="M32" i="46"/>
  <c r="M51" i="39"/>
  <c r="L5" i="52"/>
  <c r="O5" i="52" s="1"/>
  <c r="P5" i="52" s="1"/>
  <c r="J362" i="82"/>
  <c r="K362" i="82" s="1"/>
  <c r="N45" i="47" s="1"/>
  <c r="L12" i="44"/>
  <c r="O12" i="44" s="1"/>
  <c r="P12" i="44" s="1"/>
  <c r="L64" i="30"/>
  <c r="O64" i="30" s="1"/>
  <c r="P64" i="30" s="1"/>
  <c r="L15" i="51"/>
  <c r="M22" i="52"/>
  <c r="M14" i="39"/>
  <c r="M15" i="43"/>
  <c r="M61" i="49"/>
  <c r="M19" i="52"/>
  <c r="M4" i="54"/>
  <c r="L51" i="30"/>
  <c r="M33" i="44"/>
  <c r="M39" i="50"/>
  <c r="M68" i="55"/>
  <c r="M51" i="54"/>
  <c r="M29" i="39"/>
  <c r="M63" i="55"/>
  <c r="M33" i="43"/>
  <c r="M12" i="52"/>
  <c r="M36" i="53"/>
  <c r="M64" i="54"/>
  <c r="M67" i="55"/>
  <c r="M4" i="36"/>
  <c r="M4" i="50"/>
  <c r="L7" i="54"/>
  <c r="L41" i="36"/>
  <c r="M68" i="48"/>
  <c r="L41" i="40"/>
  <c r="O41" i="40" s="1"/>
  <c r="P41" i="40" s="1"/>
  <c r="L29" i="49"/>
  <c r="M30" i="49"/>
  <c r="L20" i="48"/>
  <c r="O20" i="48" s="1"/>
  <c r="P20" i="48" s="1"/>
  <c r="L12" i="49"/>
  <c r="O12" i="49" s="1"/>
  <c r="P12" i="49" s="1"/>
  <c r="L42" i="51"/>
  <c r="M29" i="44"/>
  <c r="M53" i="52"/>
  <c r="L22" i="46"/>
  <c r="O22" i="46" s="1"/>
  <c r="P22" i="46" s="1"/>
  <c r="M42" i="43"/>
  <c r="M35" i="35"/>
  <c r="L65" i="43"/>
  <c r="L39" i="45"/>
  <c r="O39" i="45" s="1"/>
  <c r="P39" i="45" s="1"/>
  <c r="M42" i="39"/>
  <c r="L66" i="40"/>
  <c r="L68" i="53"/>
  <c r="O68" i="53" s="1"/>
  <c r="P68" i="53" s="1"/>
  <c r="M42" i="53"/>
  <c r="L52" i="52"/>
  <c r="M30" i="46"/>
  <c r="L55" i="55"/>
  <c r="O55" i="55" s="1"/>
  <c r="P55" i="55" s="1"/>
  <c r="L21" i="39"/>
  <c r="O21" i="39" s="1"/>
  <c r="P21" i="39" s="1"/>
  <c r="L69" i="48"/>
  <c r="O69" i="48" s="1"/>
  <c r="P69" i="48" s="1"/>
  <c r="M31" i="41"/>
  <c r="M29" i="52"/>
  <c r="M31" i="47"/>
  <c r="M28" i="54"/>
  <c r="L43" i="43"/>
  <c r="M43" i="49"/>
  <c r="L42" i="55"/>
  <c r="O42" i="55" s="1"/>
  <c r="P42" i="55" s="1"/>
  <c r="M58" i="40"/>
  <c r="M16" i="39"/>
  <c r="L35" i="52"/>
  <c r="O35" i="52" s="1"/>
  <c r="P35" i="52" s="1"/>
  <c r="M30" i="51"/>
  <c r="M65" i="50"/>
  <c r="M65" i="39"/>
  <c r="J1550" i="82"/>
  <c r="K1550" i="82" s="1"/>
  <c r="N9" i="32" s="1"/>
  <c r="L36" i="37"/>
  <c r="M66" i="53"/>
  <c r="M29" i="53"/>
  <c r="L69" i="49"/>
  <c r="O69" i="49" s="1"/>
  <c r="P69" i="49" s="1"/>
  <c r="L32" i="45"/>
  <c r="O32" i="45" s="1"/>
  <c r="P32" i="45" s="1"/>
  <c r="J1426" i="82"/>
  <c r="K1426" i="82" s="1"/>
  <c r="N5" i="41" s="1"/>
  <c r="J585" i="82"/>
  <c r="M585" i="82" s="1"/>
  <c r="L586" i="82" s="1"/>
  <c r="N585" i="82" s="1"/>
  <c r="K46" i="44"/>
  <c r="L46" i="44" s="1"/>
  <c r="O46" i="44" s="1"/>
  <c r="P46" i="44" s="1"/>
  <c r="K41" i="34"/>
  <c r="L41" i="34" s="1"/>
  <c r="K62" i="52"/>
  <c r="L62" i="52" s="1"/>
  <c r="O62" i="52" s="1"/>
  <c r="P62" i="52" s="1"/>
  <c r="J862" i="82"/>
  <c r="K862" i="82" s="1"/>
  <c r="N68" i="40" s="1"/>
  <c r="J1643" i="82"/>
  <c r="K1643" i="82" s="1"/>
  <c r="N22" i="44" s="1"/>
  <c r="J288" i="82"/>
  <c r="K288" i="82" s="1"/>
  <c r="N54" i="39" s="1"/>
  <c r="J187" i="82"/>
  <c r="K187" i="82" s="1"/>
  <c r="N30" i="35" s="1"/>
  <c r="L68" i="46"/>
  <c r="L10" i="53"/>
  <c r="O10" i="53" s="1"/>
  <c r="P10" i="53" s="1"/>
  <c r="L17" i="40"/>
  <c r="O17" i="40" s="1"/>
  <c r="P17" i="40" s="1"/>
  <c r="L17" i="52"/>
  <c r="M60" i="30"/>
  <c r="M36" i="43"/>
  <c r="M53" i="43"/>
  <c r="M30" i="39"/>
  <c r="L13" i="55"/>
  <c r="O13" i="55" s="1"/>
  <c r="P13" i="55" s="1"/>
  <c r="M61" i="42"/>
  <c r="M51" i="42"/>
  <c r="L36" i="52"/>
  <c r="M45" i="53"/>
  <c r="L62" i="46"/>
  <c r="O62" i="46" s="1"/>
  <c r="P62" i="46" s="1"/>
  <c r="L65" i="45"/>
  <c r="O65" i="45" s="1"/>
  <c r="P65" i="45" s="1"/>
  <c r="L40" i="48"/>
  <c r="O40" i="48" s="1"/>
  <c r="P40" i="48" s="1"/>
  <c r="L64" i="42"/>
  <c r="L29" i="55"/>
  <c r="O29" i="55" s="1"/>
  <c r="P29" i="55" s="1"/>
  <c r="L64" i="47"/>
  <c r="O64" i="47" s="1"/>
  <c r="P64" i="47" s="1"/>
  <c r="L40" i="43"/>
  <c r="L68" i="35"/>
  <c r="M38" i="39"/>
  <c r="M62" i="45"/>
  <c r="L40" i="47"/>
  <c r="O40" i="47" s="1"/>
  <c r="P40" i="47" s="1"/>
  <c r="L59" i="55"/>
  <c r="O59" i="55" s="1"/>
  <c r="P59" i="55" s="1"/>
  <c r="M35" i="51"/>
  <c r="L56" i="53"/>
  <c r="O56" i="53" s="1"/>
  <c r="P56" i="53" s="1"/>
  <c r="M68" i="52"/>
  <c r="L33" i="52"/>
  <c r="O33" i="52" s="1"/>
  <c r="P33" i="52" s="1"/>
  <c r="L33" i="37"/>
  <c r="O33" i="37" s="1"/>
  <c r="P33" i="37" s="1"/>
  <c r="M29" i="50"/>
  <c r="L61" i="41"/>
  <c r="O61" i="41" s="1"/>
  <c r="P61" i="41" s="1"/>
  <c r="L44" i="53"/>
  <c r="L61" i="46"/>
  <c r="O61" i="46" s="1"/>
  <c r="P61" i="46" s="1"/>
  <c r="L40" i="54"/>
  <c r="O40" i="54" s="1"/>
  <c r="P40" i="54" s="1"/>
  <c r="L42" i="45"/>
  <c r="M46" i="55"/>
  <c r="M41" i="43"/>
  <c r="L22" i="38"/>
  <c r="O22" i="38" s="1"/>
  <c r="P22" i="38" s="1"/>
  <c r="M21" i="54"/>
  <c r="M12" i="39"/>
  <c r="M68" i="50"/>
  <c r="M55" i="40"/>
  <c r="L34" i="48"/>
  <c r="O34" i="48" s="1"/>
  <c r="P34" i="48" s="1"/>
  <c r="M33" i="42"/>
  <c r="L61" i="37"/>
  <c r="O61" i="37" s="1"/>
  <c r="P61" i="37" s="1"/>
  <c r="M42" i="54"/>
  <c r="L60" i="54"/>
  <c r="M69" i="54"/>
  <c r="M67" i="54"/>
  <c r="L44" i="55"/>
  <c r="O44" i="55" s="1"/>
  <c r="P44" i="55" s="1"/>
  <c r="M32" i="36"/>
  <c r="M15" i="40"/>
  <c r="M36" i="44"/>
  <c r="L61" i="48"/>
  <c r="O61" i="48" s="1"/>
  <c r="P61" i="48" s="1"/>
  <c r="L32" i="42"/>
  <c r="O32" i="42" s="1"/>
  <c r="P32" i="42" s="1"/>
  <c r="L6" i="49"/>
  <c r="M19" i="42"/>
  <c r="L51" i="43"/>
  <c r="L66" i="43"/>
  <c r="O66" i="43" s="1"/>
  <c r="P66" i="43" s="1"/>
  <c r="M31" i="45"/>
  <c r="M46" i="39"/>
  <c r="M41" i="47"/>
  <c r="M37" i="54"/>
  <c r="M51" i="47"/>
  <c r="M32" i="39"/>
  <c r="M69" i="55"/>
  <c r="M58" i="54"/>
  <c r="L29" i="51"/>
  <c r="M65" i="42"/>
  <c r="L54" i="41"/>
  <c r="L64" i="53"/>
  <c r="L39" i="53"/>
  <c r="M5" i="53"/>
  <c r="M15" i="39"/>
  <c r="L16" i="43"/>
  <c r="M32" i="48"/>
  <c r="L28" i="38"/>
  <c r="L40" i="53"/>
  <c r="O40" i="53" s="1"/>
  <c r="P40" i="53" s="1"/>
  <c r="L44" i="52"/>
  <c r="M45" i="46"/>
  <c r="M66" i="54"/>
  <c r="L37" i="55"/>
  <c r="O37" i="55" s="1"/>
  <c r="P37" i="55" s="1"/>
  <c r="M68" i="47"/>
  <c r="M29" i="43"/>
  <c r="M60" i="47"/>
  <c r="M38" i="45"/>
  <c r="M43" i="45"/>
  <c r="M33" i="29"/>
  <c r="M20" i="42"/>
  <c r="M16" i="33"/>
  <c r="L61" i="30"/>
  <c r="O61" i="30" s="1"/>
  <c r="P61" i="30" s="1"/>
  <c r="M44" i="30"/>
  <c r="M43" i="54"/>
  <c r="M7" i="40"/>
  <c r="M20" i="44"/>
  <c r="L21" i="49"/>
  <c r="M15" i="50"/>
  <c r="L16" i="41"/>
  <c r="M10" i="46"/>
  <c r="M56" i="30"/>
  <c r="M43" i="50"/>
  <c r="L54" i="40"/>
  <c r="O54" i="40" s="1"/>
  <c r="P54" i="40" s="1"/>
  <c r="M52" i="48"/>
  <c r="L36" i="14"/>
  <c r="L62" i="29"/>
  <c r="O62" i="29" s="1"/>
  <c r="P62" i="29" s="1"/>
  <c r="L65" i="35"/>
  <c r="O65" i="35" s="1"/>
  <c r="P65" i="35" s="1"/>
  <c r="M20" i="14"/>
  <c r="M22" i="34"/>
  <c r="L41" i="29"/>
  <c r="O41" i="29" s="1"/>
  <c r="P41" i="29" s="1"/>
  <c r="M38" i="33"/>
  <c r="M42" i="33"/>
  <c r="L21" i="38"/>
  <c r="O21" i="38" s="1"/>
  <c r="P21" i="38" s="1"/>
  <c r="L66" i="33"/>
  <c r="O66" i="33" s="1"/>
  <c r="P66" i="33" s="1"/>
  <c r="M62" i="32"/>
  <c r="L68" i="29"/>
  <c r="O68" i="29" s="1"/>
  <c r="P68" i="29" s="1"/>
  <c r="M31" i="34"/>
  <c r="L63" i="33"/>
  <c r="O63" i="33" s="1"/>
  <c r="P63" i="33" s="1"/>
  <c r="L65" i="34"/>
  <c r="O65" i="34" s="1"/>
  <c r="P65" i="34" s="1"/>
  <c r="M20" i="34"/>
  <c r="M30" i="33"/>
  <c r="L39" i="14"/>
  <c r="O39" i="14" s="1"/>
  <c r="P39" i="14" s="1"/>
  <c r="L35" i="43"/>
  <c r="M62" i="14"/>
  <c r="L60" i="41"/>
  <c r="L42" i="40"/>
  <c r="O42" i="40" s="1"/>
  <c r="P42" i="40" s="1"/>
  <c r="M36" i="55"/>
  <c r="M18" i="40"/>
  <c r="M20" i="51"/>
  <c r="L13" i="44"/>
  <c r="O13" i="44" s="1"/>
  <c r="P13" i="44" s="1"/>
  <c r="L22" i="36"/>
  <c r="O22" i="36" s="1"/>
  <c r="P22" i="36" s="1"/>
  <c r="L14" i="42"/>
  <c r="O14" i="42" s="1"/>
  <c r="P14" i="42" s="1"/>
  <c r="L37" i="44"/>
  <c r="O37" i="44" s="1"/>
  <c r="P37" i="44" s="1"/>
  <c r="L19" i="39"/>
  <c r="O19" i="39" s="1"/>
  <c r="P19" i="39" s="1"/>
  <c r="M55" i="53"/>
  <c r="L65" i="46"/>
  <c r="L39" i="46"/>
  <c r="L56" i="54"/>
  <c r="O56" i="54" s="1"/>
  <c r="P56" i="54" s="1"/>
  <c r="L30" i="54"/>
  <c r="O30" i="54" s="1"/>
  <c r="P30" i="54" s="1"/>
  <c r="L34" i="46"/>
  <c r="M56" i="47"/>
  <c r="L66" i="55"/>
  <c r="O66" i="55" s="1"/>
  <c r="P66" i="55" s="1"/>
  <c r="L51" i="55"/>
  <c r="L69" i="39"/>
  <c r="O69" i="39" s="1"/>
  <c r="P69" i="39" s="1"/>
  <c r="M36" i="39"/>
  <c r="M4" i="32"/>
  <c r="L8" i="37"/>
  <c r="O8" i="37" s="1"/>
  <c r="P8" i="37" s="1"/>
  <c r="L13" i="38"/>
  <c r="M6" i="36"/>
  <c r="M34" i="14"/>
  <c r="M66" i="29"/>
  <c r="L33" i="35"/>
  <c r="O33" i="35" s="1"/>
  <c r="P33" i="35" s="1"/>
  <c r="M66" i="35"/>
  <c r="L66" i="32"/>
  <c r="O66" i="32" s="1"/>
  <c r="P66" i="32" s="1"/>
  <c r="L35" i="34"/>
  <c r="O35" i="34" s="1"/>
  <c r="P35" i="34" s="1"/>
  <c r="M45" i="37"/>
  <c r="M39" i="34"/>
  <c r="L29" i="29"/>
  <c r="O29" i="29" s="1"/>
  <c r="P29" i="29" s="1"/>
  <c r="M67" i="14"/>
  <c r="L21" i="29"/>
  <c r="O21" i="29" s="1"/>
  <c r="P21" i="29" s="1"/>
  <c r="M39" i="32"/>
  <c r="L31" i="14"/>
  <c r="O31" i="14" s="1"/>
  <c r="P31" i="14" s="1"/>
  <c r="M22" i="14"/>
  <c r="M8" i="36"/>
  <c r="M17" i="37"/>
  <c r="M40" i="36"/>
  <c r="L28" i="33"/>
  <c r="O28" i="33" s="1"/>
  <c r="P28" i="33" s="1"/>
  <c r="T28" i="33" s="1"/>
  <c r="S29" i="33" s="1"/>
  <c r="M34" i="33"/>
  <c r="L60" i="37"/>
  <c r="M30" i="37"/>
  <c r="L69" i="29"/>
  <c r="O69" i="29" s="1"/>
  <c r="P69" i="29" s="1"/>
  <c r="M42" i="37"/>
  <c r="M28" i="14"/>
  <c r="L41" i="32"/>
  <c r="O41" i="32" s="1"/>
  <c r="P41" i="32" s="1"/>
  <c r="L42" i="35"/>
  <c r="O42" i="35" s="1"/>
  <c r="P42" i="35" s="1"/>
  <c r="L64" i="29"/>
  <c r="O64" i="29" s="1"/>
  <c r="P64" i="29" s="1"/>
  <c r="L19" i="32"/>
  <c r="L17" i="34"/>
  <c r="M16" i="35"/>
  <c r="M39" i="36"/>
  <c r="M59" i="32"/>
  <c r="L33" i="33"/>
  <c r="O33" i="33" s="1"/>
  <c r="P33" i="33" s="1"/>
  <c r="M28" i="37"/>
  <c r="M65" i="29"/>
  <c r="L69" i="34"/>
  <c r="L35" i="14"/>
  <c r="O35" i="14" s="1"/>
  <c r="P35" i="14" s="1"/>
  <c r="L37" i="29"/>
  <c r="O37" i="29" s="1"/>
  <c r="P37" i="29" s="1"/>
  <c r="M38" i="14"/>
  <c r="L42" i="14"/>
  <c r="O42" i="14" s="1"/>
  <c r="P42" i="14" s="1"/>
  <c r="M62" i="35"/>
  <c r="L31" i="29"/>
  <c r="M34" i="35"/>
  <c r="L32" i="14"/>
  <c r="O32" i="14" s="1"/>
  <c r="P32" i="14" s="1"/>
  <c r="J593" i="82"/>
  <c r="K593" i="82" s="1"/>
  <c r="N36" i="34" s="1"/>
  <c r="M21" i="36"/>
  <c r="L22" i="49"/>
  <c r="M67" i="44"/>
  <c r="M32" i="51"/>
  <c r="L11" i="53"/>
  <c r="O11" i="53" s="1"/>
  <c r="P11" i="53" s="1"/>
  <c r="M66" i="42"/>
  <c r="L28" i="49"/>
  <c r="L36" i="42"/>
  <c r="L63" i="52"/>
  <c r="O63" i="52" s="1"/>
  <c r="P63" i="52" s="1"/>
  <c r="L32" i="54"/>
  <c r="L60" i="46"/>
  <c r="L32" i="55"/>
  <c r="O32" i="55" s="1"/>
  <c r="P32" i="55" s="1"/>
  <c r="M64" i="43"/>
  <c r="M34" i="39"/>
  <c r="L32" i="47"/>
  <c r="O32" i="47" s="1"/>
  <c r="P32" i="47" s="1"/>
  <c r="M41" i="54"/>
  <c r="M59" i="39"/>
  <c r="M69" i="47"/>
  <c r="M28" i="41"/>
  <c r="L69" i="53"/>
  <c r="O69" i="53" s="1"/>
  <c r="P69" i="53" s="1"/>
  <c r="L43" i="53"/>
  <c r="O43" i="53" s="1"/>
  <c r="P43" i="53" s="1"/>
  <c r="M57" i="52"/>
  <c r="M22" i="39"/>
  <c r="M64" i="49"/>
  <c r="L31" i="42"/>
  <c r="M53" i="53"/>
  <c r="M56" i="52"/>
  <c r="L52" i="55"/>
  <c r="O52" i="55" s="1"/>
  <c r="P52" i="55" s="1"/>
  <c r="M39" i="54"/>
  <c r="L40" i="39"/>
  <c r="O40" i="39" s="1"/>
  <c r="P40" i="39" s="1"/>
  <c r="M39" i="47"/>
  <c r="M31" i="54"/>
  <c r="M35" i="55"/>
  <c r="L30" i="45"/>
  <c r="M69" i="43"/>
  <c r="L8" i="49"/>
  <c r="O8" i="49" s="1"/>
  <c r="P8" i="49" s="1"/>
  <c r="M39" i="42"/>
  <c r="M10" i="44"/>
  <c r="L22" i="51"/>
  <c r="L6" i="55"/>
  <c r="O6" i="55" s="1"/>
  <c r="P6" i="55" s="1"/>
  <c r="L37" i="50"/>
  <c r="O37" i="50" s="1"/>
  <c r="P37" i="50" s="1"/>
  <c r="L39" i="37"/>
  <c r="O39" i="37" s="1"/>
  <c r="P39" i="37" s="1"/>
  <c r="L68" i="54"/>
  <c r="O68" i="54" s="1"/>
  <c r="P68" i="54" s="1"/>
  <c r="L33" i="47"/>
  <c r="M61" i="43"/>
  <c r="L31" i="38"/>
  <c r="O31" i="38" s="1"/>
  <c r="P31" i="38" s="1"/>
  <c r="L40" i="14"/>
  <c r="O40" i="14" s="1"/>
  <c r="P40" i="14" s="1"/>
  <c r="L64" i="34"/>
  <c r="O64" i="34" s="1"/>
  <c r="P64" i="34" s="1"/>
  <c r="L62" i="37"/>
  <c r="O62" i="37" s="1"/>
  <c r="P62" i="37" s="1"/>
  <c r="L30" i="32"/>
  <c r="O30" i="32" s="1"/>
  <c r="P30" i="32" s="1"/>
  <c r="L33" i="14"/>
  <c r="O33" i="14" s="1"/>
  <c r="P33" i="14" s="1"/>
  <c r="L40" i="29"/>
  <c r="O40" i="29" s="1"/>
  <c r="P40" i="29" s="1"/>
  <c r="L6" i="43"/>
  <c r="L61" i="50"/>
  <c r="L66" i="48"/>
  <c r="M37" i="51"/>
  <c r="L31" i="51"/>
  <c r="O31" i="51" s="1"/>
  <c r="P31" i="51" s="1"/>
  <c r="L67" i="32"/>
  <c r="O67" i="32" s="1"/>
  <c r="P67" i="32" s="1"/>
  <c r="L39" i="29"/>
  <c r="L42" i="36"/>
  <c r="O42" i="36" s="1"/>
  <c r="P42" i="36" s="1"/>
  <c r="L21" i="33"/>
  <c r="O21" i="33" s="1"/>
  <c r="P21" i="33" s="1"/>
  <c r="L35" i="36"/>
  <c r="L36" i="29"/>
  <c r="L37" i="14"/>
  <c r="L68" i="34"/>
  <c r="L41" i="14"/>
  <c r="O41" i="14" s="1"/>
  <c r="P41" i="14" s="1"/>
  <c r="L8" i="34"/>
  <c r="M58" i="36"/>
  <c r="L68" i="32"/>
  <c r="O68" i="32" s="1"/>
  <c r="P68" i="32" s="1"/>
  <c r="M38" i="32"/>
  <c r="M55" i="37"/>
  <c r="M64" i="35"/>
  <c r="L28" i="35"/>
  <c r="M30" i="14"/>
  <c r="J459" i="82"/>
  <c r="K459" i="82" s="1"/>
  <c r="N65" i="37" s="1"/>
  <c r="J688" i="82"/>
  <c r="K688" i="82" s="1"/>
  <c r="N54" i="42" s="1"/>
  <c r="L21" i="53"/>
  <c r="O21" i="53" s="1"/>
  <c r="P21" i="53" s="1"/>
  <c r="M4" i="40"/>
  <c r="L23" i="49"/>
  <c r="R23" i="49" s="1"/>
  <c r="M17" i="44"/>
  <c r="M57" i="49"/>
  <c r="L28" i="42"/>
  <c r="M15" i="52"/>
  <c r="L67" i="44"/>
  <c r="O67" i="44" s="1"/>
  <c r="P67" i="44" s="1"/>
  <c r="M16" i="40"/>
  <c r="M11" i="49"/>
  <c r="L69" i="51"/>
  <c r="O69" i="51" s="1"/>
  <c r="P69" i="51" s="1"/>
  <c r="L53" i="44"/>
  <c r="O53" i="44" s="1"/>
  <c r="P53" i="44" s="1"/>
  <c r="M39" i="49"/>
  <c r="M19" i="54"/>
  <c r="M20" i="50"/>
  <c r="M9" i="42"/>
  <c r="M68" i="43"/>
  <c r="M38" i="43"/>
  <c r="M55" i="43"/>
  <c r="M57" i="39"/>
  <c r="M63" i="47"/>
  <c r="M33" i="54"/>
  <c r="M41" i="45"/>
  <c r="L41" i="39"/>
  <c r="M30" i="47"/>
  <c r="L56" i="42"/>
  <c r="O56" i="42" s="1"/>
  <c r="P56" i="42" s="1"/>
  <c r="L64" i="52"/>
  <c r="M41" i="46"/>
  <c r="M58" i="39"/>
  <c r="M16" i="55"/>
  <c r="M61" i="40"/>
  <c r="L60" i="52"/>
  <c r="O60" i="52" s="1"/>
  <c r="P60" i="52" s="1"/>
  <c r="L65" i="54"/>
  <c r="O65" i="54" s="1"/>
  <c r="P65" i="54" s="1"/>
  <c r="M63" i="39"/>
  <c r="M43" i="55"/>
  <c r="L38" i="55"/>
  <c r="O38" i="55" s="1"/>
  <c r="P38" i="55" s="1"/>
  <c r="L39" i="39"/>
  <c r="O39" i="39" s="1"/>
  <c r="P39" i="39" s="1"/>
  <c r="M56" i="43"/>
  <c r="L37" i="43"/>
  <c r="M6" i="42"/>
  <c r="L32" i="50"/>
  <c r="O32" i="50" s="1"/>
  <c r="P32" i="50" s="1"/>
  <c r="L29" i="45"/>
  <c r="L31" i="46"/>
  <c r="J352" i="82"/>
  <c r="K352" i="82" s="1"/>
  <c r="N35" i="47" s="1"/>
  <c r="L10" i="55"/>
  <c r="O10" i="55" s="1"/>
  <c r="P10" i="55" s="1"/>
  <c r="L20" i="30"/>
  <c r="O20" i="30" s="1"/>
  <c r="P20" i="30" s="1"/>
  <c r="L35" i="42"/>
  <c r="O35" i="42" s="1"/>
  <c r="P35" i="42" s="1"/>
  <c r="L6" i="39"/>
  <c r="O6" i="39" s="1"/>
  <c r="P6" i="39" s="1"/>
  <c r="M29" i="46"/>
  <c r="L33" i="40"/>
  <c r="O33" i="40" s="1"/>
  <c r="P33" i="40" s="1"/>
  <c r="L70" i="40"/>
  <c r="R70" i="40" s="1"/>
  <c r="L69" i="41"/>
  <c r="O69" i="41" s="1"/>
  <c r="P69" i="41" s="1"/>
  <c r="M20" i="41"/>
  <c r="M67" i="30"/>
  <c r="M13" i="54"/>
  <c r="L62" i="43"/>
  <c r="O62" i="43" s="1"/>
  <c r="P62" i="43" s="1"/>
  <c r="M40" i="45"/>
  <c r="M42" i="47"/>
  <c r="L58" i="43"/>
  <c r="L66" i="45"/>
  <c r="O66" i="45" s="1"/>
  <c r="P66" i="45" s="1"/>
  <c r="L54" i="55"/>
  <c r="O54" i="55" s="1"/>
  <c r="P54" i="55" s="1"/>
  <c r="M63" i="44"/>
  <c r="M28" i="40"/>
  <c r="M62" i="41"/>
  <c r="M63" i="53"/>
  <c r="L32" i="53"/>
  <c r="L37" i="52"/>
  <c r="O37" i="52" s="1"/>
  <c r="P37" i="52" s="1"/>
  <c r="M35" i="54"/>
  <c r="M4" i="39"/>
  <c r="M60" i="36"/>
  <c r="L60" i="48"/>
  <c r="M35" i="53"/>
  <c r="L43" i="52"/>
  <c r="O43" i="52" s="1"/>
  <c r="P43" i="52" s="1"/>
  <c r="M33" i="46"/>
  <c r="L53" i="55"/>
  <c r="O53" i="55" s="1"/>
  <c r="P53" i="55" s="1"/>
  <c r="M28" i="45"/>
  <c r="M28" i="47"/>
  <c r="M64" i="39"/>
  <c r="M33" i="45"/>
  <c r="M37" i="35"/>
  <c r="L10" i="49"/>
  <c r="O10" i="49" s="1"/>
  <c r="P10" i="49" s="1"/>
  <c r="L12" i="40"/>
  <c r="O12" i="40" s="1"/>
  <c r="P12" i="40" s="1"/>
  <c r="L22" i="45"/>
  <c r="O22" i="45" s="1"/>
  <c r="P22" i="45" s="1"/>
  <c r="M65" i="53"/>
  <c r="M29" i="54"/>
  <c r="L20" i="49"/>
  <c r="M18" i="52"/>
  <c r="M31" i="40"/>
  <c r="M63" i="40"/>
  <c r="L46" i="42"/>
  <c r="M33" i="39"/>
  <c r="M68" i="39"/>
  <c r="M35" i="39"/>
  <c r="M67" i="43"/>
  <c r="L38" i="30"/>
  <c r="O38" i="30" s="1"/>
  <c r="P38" i="30" s="1"/>
  <c r="M13" i="40"/>
  <c r="L10" i="39"/>
  <c r="O10" i="39" s="1"/>
  <c r="P10" i="39" s="1"/>
  <c r="M8" i="53"/>
  <c r="M60" i="49"/>
  <c r="L36" i="49"/>
  <c r="O36" i="49" s="1"/>
  <c r="P36" i="49" s="1"/>
  <c r="L57" i="42"/>
  <c r="O57" i="42" s="1"/>
  <c r="P57" i="42" s="1"/>
  <c r="M34" i="41"/>
  <c r="L40" i="41"/>
  <c r="O40" i="41" s="1"/>
  <c r="P40" i="41" s="1"/>
  <c r="M32" i="41"/>
  <c r="L20" i="54"/>
  <c r="O20" i="54" s="1"/>
  <c r="P20" i="54" s="1"/>
  <c r="M41" i="30"/>
  <c r="M41" i="44"/>
  <c r="M60" i="44"/>
  <c r="L51" i="44"/>
  <c r="O51" i="44" s="1"/>
  <c r="P51" i="44" s="1"/>
  <c r="T51" i="44" s="1"/>
  <c r="S52" i="44" s="1"/>
  <c r="M42" i="48"/>
  <c r="M31" i="48"/>
  <c r="M46" i="40"/>
  <c r="M42" i="49"/>
  <c r="M61" i="32"/>
  <c r="M9" i="55"/>
  <c r="L36" i="40"/>
  <c r="O36" i="40" s="1"/>
  <c r="P36" i="40" s="1"/>
  <c r="M66" i="30"/>
  <c r="L41" i="51"/>
  <c r="L60" i="53"/>
  <c r="L40" i="44"/>
  <c r="O40" i="44" s="1"/>
  <c r="P40" i="44" s="1"/>
  <c r="M37" i="30"/>
  <c r="L65" i="44"/>
  <c r="L31" i="44"/>
  <c r="O31" i="44" s="1"/>
  <c r="P31" i="44" s="1"/>
  <c r="M65" i="51"/>
  <c r="M67" i="48"/>
  <c r="M38" i="51"/>
  <c r="L45" i="40"/>
  <c r="L37" i="38"/>
  <c r="M59" i="53"/>
  <c r="M42" i="52"/>
  <c r="M37" i="47"/>
  <c r="M29" i="47"/>
  <c r="L66" i="39"/>
  <c r="O66" i="39" s="1"/>
  <c r="P66" i="39" s="1"/>
  <c r="M40" i="55"/>
  <c r="L36" i="38"/>
  <c r="O36" i="38" s="1"/>
  <c r="P36" i="38" s="1"/>
  <c r="L4" i="53"/>
  <c r="M8" i="54"/>
  <c r="M58" i="44"/>
  <c r="L42" i="50"/>
  <c r="O42" i="50" s="1"/>
  <c r="P42" i="50" s="1"/>
  <c r="M34" i="51"/>
  <c r="M65" i="40"/>
  <c r="L34" i="49"/>
  <c r="L9" i="44"/>
  <c r="O9" i="44" s="1"/>
  <c r="P9" i="44" s="1"/>
  <c r="L39" i="44"/>
  <c r="O39" i="44" s="1"/>
  <c r="P39" i="44" s="1"/>
  <c r="L41" i="50"/>
  <c r="O41" i="50" s="1"/>
  <c r="P41" i="50" s="1"/>
  <c r="M66" i="44"/>
  <c r="M58" i="42"/>
  <c r="M38" i="38"/>
  <c r="M46" i="53"/>
  <c r="L45" i="43"/>
  <c r="L61" i="33"/>
  <c r="M61" i="34"/>
  <c r="M67" i="34"/>
  <c r="L66" i="36"/>
  <c r="O66" i="36" s="1"/>
  <c r="P66" i="36" s="1"/>
  <c r="M60" i="35"/>
  <c r="M61" i="35"/>
  <c r="M66" i="14"/>
  <c r="L69" i="14"/>
  <c r="O69" i="14" s="1"/>
  <c r="P69" i="14" s="1"/>
  <c r="L65" i="32"/>
  <c r="M31" i="35"/>
  <c r="M69" i="35"/>
  <c r="M67" i="36"/>
  <c r="M60" i="33"/>
  <c r="L37" i="33"/>
  <c r="O37" i="33" s="1"/>
  <c r="P37" i="33" s="1"/>
  <c r="M55" i="39"/>
  <c r="L21" i="42"/>
  <c r="M64" i="40"/>
  <c r="L51" i="40"/>
  <c r="M34" i="42"/>
  <c r="L28" i="52"/>
  <c r="M62" i="55"/>
  <c r="L37" i="39"/>
  <c r="L52" i="39"/>
  <c r="O52" i="39" s="1"/>
  <c r="P52" i="39" s="1"/>
  <c r="L32" i="43"/>
  <c r="O32" i="43" s="1"/>
  <c r="P32" i="43" s="1"/>
  <c r="M33" i="36"/>
  <c r="M55" i="44"/>
  <c r="M7" i="53"/>
  <c r="L14" i="44"/>
  <c r="O14" i="44" s="1"/>
  <c r="P14" i="44" s="1"/>
  <c r="M35" i="40"/>
  <c r="M16" i="54"/>
  <c r="M64" i="38"/>
  <c r="L62" i="54"/>
  <c r="L69" i="45"/>
  <c r="L8" i="40"/>
  <c r="O8" i="40" s="1"/>
  <c r="P8" i="40" s="1"/>
  <c r="L57" i="44"/>
  <c r="O57" i="44" s="1"/>
  <c r="P57" i="44" s="1"/>
  <c r="L69" i="50"/>
  <c r="M62" i="50"/>
  <c r="L35" i="30"/>
  <c r="O35" i="30" s="1"/>
  <c r="P35" i="30" s="1"/>
  <c r="L32" i="44"/>
  <c r="O32" i="44" s="1"/>
  <c r="P32" i="44" s="1"/>
  <c r="M62" i="40"/>
  <c r="M30" i="40"/>
  <c r="M28" i="46"/>
  <c r="M60" i="39"/>
  <c r="L36" i="33"/>
  <c r="O36" i="33" s="1"/>
  <c r="P36" i="33" s="1"/>
  <c r="M10" i="40"/>
  <c r="L53" i="49"/>
  <c r="O53" i="49" s="1"/>
  <c r="P53" i="49" s="1"/>
  <c r="M59" i="52"/>
  <c r="L57" i="43"/>
  <c r="O57" i="43" s="1"/>
  <c r="P57" i="43" s="1"/>
  <c r="L19" i="49"/>
  <c r="M21" i="50"/>
  <c r="M56" i="44"/>
  <c r="M44" i="44"/>
  <c r="L37" i="42"/>
  <c r="L34" i="53"/>
  <c r="O34" i="53" s="1"/>
  <c r="P34" i="53" s="1"/>
  <c r="M38" i="53"/>
  <c r="M31" i="52"/>
  <c r="L61" i="55"/>
  <c r="L61" i="45"/>
  <c r="O61" i="45" s="1"/>
  <c r="P61" i="45" s="1"/>
  <c r="M28" i="55"/>
  <c r="L16" i="52"/>
  <c r="O16" i="52" s="1"/>
  <c r="P16" i="52" s="1"/>
  <c r="L29" i="38"/>
  <c r="L16" i="53"/>
  <c r="O16" i="53" s="1"/>
  <c r="P16" i="53" s="1"/>
  <c r="L31" i="49"/>
  <c r="O31" i="49" s="1"/>
  <c r="P31" i="49" s="1"/>
  <c r="L40" i="49"/>
  <c r="L59" i="42"/>
  <c r="L21" i="51"/>
  <c r="O21" i="51" s="1"/>
  <c r="P21" i="51" s="1"/>
  <c r="L5" i="54"/>
  <c r="O5" i="54" s="1"/>
  <c r="P5" i="54" s="1"/>
  <c r="L18" i="55"/>
  <c r="O18" i="55" s="1"/>
  <c r="P18" i="55" s="1"/>
  <c r="L11" i="39"/>
  <c r="L15" i="55"/>
  <c r="O15" i="55" s="1"/>
  <c r="P15" i="55" s="1"/>
  <c r="M20" i="35"/>
  <c r="L28" i="44"/>
  <c r="M60" i="51"/>
  <c r="L43" i="44"/>
  <c r="L38" i="48"/>
  <c r="O38" i="48" s="1"/>
  <c r="P38" i="48" s="1"/>
  <c r="M42" i="42"/>
  <c r="L59" i="54"/>
  <c r="O59" i="54" s="1"/>
  <c r="P59" i="54" s="1"/>
  <c r="M53" i="54"/>
  <c r="M63" i="35"/>
  <c r="L60" i="32"/>
  <c r="M67" i="33"/>
  <c r="L63" i="32"/>
  <c r="M32" i="35"/>
  <c r="M20" i="36"/>
  <c r="L31" i="33"/>
  <c r="L30" i="34"/>
  <c r="O30" i="34" s="1"/>
  <c r="P30" i="34" s="1"/>
  <c r="L65" i="14"/>
  <c r="O65" i="14" s="1"/>
  <c r="P65" i="14" s="1"/>
  <c r="L38" i="34"/>
  <c r="M61" i="14"/>
  <c r="M36" i="35"/>
  <c r="M29" i="35"/>
  <c r="M66" i="37"/>
  <c r="L69" i="36"/>
  <c r="L32" i="37"/>
  <c r="O32" i="37" s="1"/>
  <c r="P32" i="37" s="1"/>
  <c r="M67" i="29"/>
  <c r="M39" i="35"/>
  <c r="M60" i="29"/>
  <c r="J854" i="82"/>
  <c r="K854" i="82" s="1"/>
  <c r="N60" i="40" s="1"/>
  <c r="L58" i="47"/>
  <c r="O58" i="47" s="1"/>
  <c r="P58" i="47" s="1"/>
  <c r="L52" i="47"/>
  <c r="O52" i="47" s="1"/>
  <c r="P52" i="47" s="1"/>
  <c r="L54" i="36"/>
  <c r="O54" i="36" s="1"/>
  <c r="P54" i="36" s="1"/>
  <c r="L10" i="37"/>
  <c r="O10" i="37" s="1"/>
  <c r="P10" i="37" s="1"/>
  <c r="M19" i="47"/>
  <c r="M58" i="48"/>
  <c r="L58" i="41"/>
  <c r="L8" i="14"/>
  <c r="O8" i="14" s="1"/>
  <c r="P8" i="14" s="1"/>
  <c r="L44" i="48"/>
  <c r="O44" i="48" s="1"/>
  <c r="P44" i="48" s="1"/>
  <c r="M56" i="45"/>
  <c r="L46" i="30"/>
  <c r="L6" i="51"/>
  <c r="O6" i="51" s="1"/>
  <c r="P6" i="51" s="1"/>
  <c r="M19" i="38"/>
  <c r="M46" i="32"/>
  <c r="M10" i="34"/>
  <c r="L4" i="33"/>
  <c r="O4" i="33" s="1"/>
  <c r="P4" i="33" s="1"/>
  <c r="T4" i="33" s="1"/>
  <c r="S5" i="33" s="1"/>
  <c r="M51" i="37"/>
  <c r="L16" i="36"/>
  <c r="O16" i="36" s="1"/>
  <c r="P16" i="36" s="1"/>
  <c r="M18" i="38"/>
  <c r="L9" i="34"/>
  <c r="O9" i="34" s="1"/>
  <c r="P9" i="34" s="1"/>
  <c r="L52" i="29"/>
  <c r="L56" i="41"/>
  <c r="O56" i="41" s="1"/>
  <c r="P56" i="41" s="1"/>
  <c r="L13" i="33"/>
  <c r="L5" i="33"/>
  <c r="O5" i="33" s="1"/>
  <c r="P5" i="33" s="1"/>
  <c r="L14" i="33"/>
  <c r="O14" i="33" s="1"/>
  <c r="P14" i="33" s="1"/>
  <c r="M46" i="33"/>
  <c r="L51" i="33"/>
  <c r="L18" i="36"/>
  <c r="O18" i="36" s="1"/>
  <c r="P18" i="36" s="1"/>
  <c r="M16" i="14"/>
  <c r="L58" i="14"/>
  <c r="O58" i="14" s="1"/>
  <c r="P58" i="14" s="1"/>
  <c r="L44" i="14"/>
  <c r="L59" i="38"/>
  <c r="O59" i="38" s="1"/>
  <c r="P59" i="38" s="1"/>
  <c r="M44" i="33"/>
  <c r="L7" i="35"/>
  <c r="O7" i="35" s="1"/>
  <c r="P7" i="35" s="1"/>
  <c r="M45" i="33"/>
  <c r="M17" i="36"/>
  <c r="L59" i="14"/>
  <c r="O59" i="14" s="1"/>
  <c r="P59" i="14" s="1"/>
  <c r="M57" i="14"/>
  <c r="L56" i="33"/>
  <c r="O56" i="33" s="1"/>
  <c r="P56" i="33" s="1"/>
  <c r="L54" i="37"/>
  <c r="O54" i="37" s="1"/>
  <c r="P54" i="37" s="1"/>
  <c r="M13" i="29"/>
  <c r="M43" i="33"/>
  <c r="L45" i="35"/>
  <c r="L54" i="29"/>
  <c r="O54" i="29" s="1"/>
  <c r="P54" i="29" s="1"/>
  <c r="L11" i="33"/>
  <c r="O11" i="33" s="1"/>
  <c r="P11" i="33" s="1"/>
  <c r="M17" i="32"/>
  <c r="L11" i="14"/>
  <c r="L43" i="29"/>
  <c r="O43" i="29" s="1"/>
  <c r="P43" i="29" s="1"/>
  <c r="L43" i="38"/>
  <c r="O43" i="38" s="1"/>
  <c r="P43" i="38" s="1"/>
  <c r="M6" i="34"/>
  <c r="M45" i="36"/>
  <c r="L57" i="32"/>
  <c r="O57" i="32" s="1"/>
  <c r="P57" i="32" s="1"/>
  <c r="M53" i="34"/>
  <c r="M14" i="29"/>
  <c r="L55" i="14"/>
  <c r="L43" i="35"/>
  <c r="O43" i="35" s="1"/>
  <c r="P43" i="35" s="1"/>
  <c r="M52" i="37"/>
  <c r="L57" i="37"/>
  <c r="O57" i="37" s="1"/>
  <c r="P57" i="37" s="1"/>
  <c r="M51" i="29"/>
  <c r="M16" i="34"/>
  <c r="M15" i="36"/>
  <c r="M17" i="29"/>
  <c r="L9" i="37"/>
  <c r="O9" i="37" s="1"/>
  <c r="P9" i="37" s="1"/>
  <c r="L57" i="36"/>
  <c r="O57" i="36" s="1"/>
  <c r="P57" i="36" s="1"/>
  <c r="L56" i="35"/>
  <c r="O56" i="35" s="1"/>
  <c r="P56" i="35" s="1"/>
  <c r="L44" i="35"/>
  <c r="O44" i="35" s="1"/>
  <c r="P44" i="35" s="1"/>
  <c r="M10" i="14"/>
  <c r="M44" i="36"/>
  <c r="M15" i="37"/>
  <c r="L45" i="32"/>
  <c r="O45" i="32" s="1"/>
  <c r="P45" i="32" s="1"/>
  <c r="L55" i="48"/>
  <c r="O55" i="48" s="1"/>
  <c r="P55" i="48" s="1"/>
  <c r="M18" i="47"/>
  <c r="L43" i="32"/>
  <c r="O43" i="32" s="1"/>
  <c r="P43" i="32" s="1"/>
  <c r="L57" i="29"/>
  <c r="O57" i="29" s="1"/>
  <c r="P57" i="29" s="1"/>
  <c r="L9" i="29"/>
  <c r="O9" i="29" s="1"/>
  <c r="P9" i="29" s="1"/>
  <c r="M45" i="29"/>
  <c r="L4" i="46"/>
  <c r="M15" i="35"/>
  <c r="L53" i="48"/>
  <c r="O53" i="48" s="1"/>
  <c r="P53" i="48" s="1"/>
  <c r="O15" i="51"/>
  <c r="P15" i="51" s="1"/>
  <c r="L45" i="48"/>
  <c r="O45" i="48" s="1"/>
  <c r="P45" i="48" s="1"/>
  <c r="L54" i="38"/>
  <c r="O54" i="38" s="1"/>
  <c r="P54" i="38" s="1"/>
  <c r="L5" i="51"/>
  <c r="O5" i="51" s="1"/>
  <c r="P5" i="51" s="1"/>
  <c r="M56" i="37"/>
  <c r="L44" i="38"/>
  <c r="O44" i="38" s="1"/>
  <c r="P44" i="38" s="1"/>
  <c r="L11" i="47"/>
  <c r="O11" i="47" s="1"/>
  <c r="P11" i="47" s="1"/>
  <c r="L53" i="47"/>
  <c r="O53" i="47" s="1"/>
  <c r="P53" i="47" s="1"/>
  <c r="L7" i="50"/>
  <c r="O7" i="50" s="1"/>
  <c r="P7" i="50" s="1"/>
  <c r="L6" i="35"/>
  <c r="O6" i="35" s="1"/>
  <c r="P6" i="35" s="1"/>
  <c r="M7" i="30"/>
  <c r="M17" i="48"/>
  <c r="L8" i="38"/>
  <c r="O8" i="38" s="1"/>
  <c r="P8" i="38" s="1"/>
  <c r="M59" i="50"/>
  <c r="M46" i="46"/>
  <c r="M12" i="51"/>
  <c r="L18" i="46"/>
  <c r="O18" i="46" s="1"/>
  <c r="P18" i="46" s="1"/>
  <c r="L12" i="30"/>
  <c r="O12" i="30" s="1"/>
  <c r="P12" i="30" s="1"/>
  <c r="M10" i="30"/>
  <c r="L11" i="32"/>
  <c r="O11" i="32" s="1"/>
  <c r="P11" i="32" s="1"/>
  <c r="L57" i="38"/>
  <c r="O57" i="38" s="1"/>
  <c r="P57" i="38" s="1"/>
  <c r="M5" i="38"/>
  <c r="L10" i="51"/>
  <c r="O10" i="51" s="1"/>
  <c r="P10" i="51" s="1"/>
  <c r="M4" i="48"/>
  <c r="M44" i="45"/>
  <c r="M54" i="46"/>
  <c r="M14" i="38"/>
  <c r="L45" i="38"/>
  <c r="O45" i="38" s="1"/>
  <c r="P45" i="38" s="1"/>
  <c r="M46" i="45"/>
  <c r="L51" i="36"/>
  <c r="O51" i="36" s="1"/>
  <c r="P51" i="36" s="1"/>
  <c r="T51" i="36" s="1"/>
  <c r="S52" i="36" s="1"/>
  <c r="M10" i="29"/>
  <c r="M55" i="45"/>
  <c r="L55" i="47"/>
  <c r="O55" i="47" s="1"/>
  <c r="P55" i="47" s="1"/>
  <c r="L57" i="50"/>
  <c r="O57" i="50" s="1"/>
  <c r="P57" i="50" s="1"/>
  <c r="L51" i="46"/>
  <c r="M59" i="51"/>
  <c r="L55" i="41"/>
  <c r="O55" i="41" s="1"/>
  <c r="P55" i="41" s="1"/>
  <c r="M58" i="45"/>
  <c r="L18" i="30"/>
  <c r="O18" i="30" s="1"/>
  <c r="P18" i="30" s="1"/>
  <c r="L15" i="48"/>
  <c r="O15" i="48" s="1"/>
  <c r="P15" i="48" s="1"/>
  <c r="L11" i="51"/>
  <c r="O11" i="51" s="1"/>
  <c r="P11" i="51" s="1"/>
  <c r="L57" i="45"/>
  <c r="O57" i="45" s="1"/>
  <c r="P57" i="45" s="1"/>
  <c r="M55" i="32"/>
  <c r="L59" i="34"/>
  <c r="O59" i="34" s="1"/>
  <c r="P59" i="34" s="1"/>
  <c r="M11" i="37"/>
  <c r="L56" i="48"/>
  <c r="O56" i="48" s="1"/>
  <c r="P56" i="48" s="1"/>
  <c r="L52" i="46"/>
  <c r="L54" i="30"/>
  <c r="O54" i="30" s="1"/>
  <c r="P54" i="30" s="1"/>
  <c r="M16" i="46"/>
  <c r="L51" i="51"/>
  <c r="O51" i="51" s="1"/>
  <c r="M53" i="38"/>
  <c r="M56" i="46"/>
  <c r="M58" i="38"/>
  <c r="L5" i="32"/>
  <c r="O5" i="32" s="1"/>
  <c r="P5" i="32" s="1"/>
  <c r="L7" i="48"/>
  <c r="O7" i="48" s="1"/>
  <c r="P7" i="48" s="1"/>
  <c r="M59" i="47"/>
  <c r="M53" i="51"/>
  <c r="M45" i="45"/>
  <c r="M12" i="36"/>
  <c r="L5" i="50"/>
  <c r="O5" i="50" s="1"/>
  <c r="P5" i="50" s="1"/>
  <c r="M17" i="50"/>
  <c r="M54" i="47"/>
  <c r="M55" i="36"/>
  <c r="M6" i="46"/>
  <c r="M4" i="38"/>
  <c r="L56" i="36"/>
  <c r="O56" i="36" s="1"/>
  <c r="P56" i="36" s="1"/>
  <c r="L52" i="30"/>
  <c r="O52" i="30" s="1"/>
  <c r="P52" i="30" s="1"/>
  <c r="M43" i="37"/>
  <c r="L15" i="14"/>
  <c r="O15" i="14" s="1"/>
  <c r="P15" i="14" s="1"/>
  <c r="M53" i="37"/>
  <c r="M44" i="29"/>
  <c r="M58" i="35"/>
  <c r="M54" i="32"/>
  <c r="M51" i="35"/>
  <c r="L43" i="36"/>
  <c r="O43" i="36" s="1"/>
  <c r="P43" i="36" s="1"/>
  <c r="M44" i="32"/>
  <c r="L59" i="35"/>
  <c r="O59" i="35" s="1"/>
  <c r="P59" i="35" s="1"/>
  <c r="L16" i="29"/>
  <c r="O16" i="29" s="1"/>
  <c r="P16" i="29" s="1"/>
  <c r="L56" i="29"/>
  <c r="O56" i="29" s="1"/>
  <c r="P56" i="29" s="1"/>
  <c r="L19" i="33"/>
  <c r="O19" i="33" s="1"/>
  <c r="P19" i="33" s="1"/>
  <c r="M53" i="41"/>
  <c r="M10" i="41"/>
  <c r="M43" i="34"/>
  <c r="L56" i="50"/>
  <c r="O56" i="50" s="1"/>
  <c r="P56" i="50" s="1"/>
  <c r="M51" i="41"/>
  <c r="M55" i="46"/>
  <c r="M8" i="32"/>
  <c r="M16" i="30"/>
  <c r="L14" i="48"/>
  <c r="O14" i="48" s="1"/>
  <c r="P14" i="48" s="1"/>
  <c r="L14" i="37"/>
  <c r="O14" i="37" s="1"/>
  <c r="P14" i="37" s="1"/>
  <c r="L9" i="46"/>
  <c r="O9" i="46" s="1"/>
  <c r="P9" i="46" s="1"/>
  <c r="M15" i="45"/>
  <c r="M45" i="41"/>
  <c r="M10" i="35"/>
  <c r="L16" i="50"/>
  <c r="O16" i="50" s="1"/>
  <c r="P16" i="50" s="1"/>
  <c r="M58" i="30"/>
  <c r="L55" i="35"/>
  <c r="O55" i="35" s="1"/>
  <c r="P55" i="35" s="1"/>
  <c r="M52" i="36"/>
  <c r="L13" i="37"/>
  <c r="L9" i="47"/>
  <c r="O9" i="47" s="1"/>
  <c r="P9" i="47" s="1"/>
  <c r="L44" i="51"/>
  <c r="O44" i="51" s="1"/>
  <c r="P44" i="51" s="1"/>
  <c r="L57" i="30"/>
  <c r="M8" i="35"/>
  <c r="L14" i="30"/>
  <c r="O14" i="30" s="1"/>
  <c r="P14" i="30" s="1"/>
  <c r="L46" i="37"/>
  <c r="O46" i="37" s="1"/>
  <c r="P46" i="37" s="1"/>
  <c r="M15" i="33"/>
  <c r="M7" i="34"/>
  <c r="M19" i="34"/>
  <c r="M18" i="14"/>
  <c r="M6" i="14"/>
  <c r="M51" i="50"/>
  <c r="L58" i="37"/>
  <c r="O58" i="37" s="1"/>
  <c r="P58" i="37" s="1"/>
  <c r="M44" i="37"/>
  <c r="M57" i="35"/>
  <c r="M6" i="29"/>
  <c r="M7" i="37"/>
  <c r="L18" i="29"/>
  <c r="O18" i="29" s="1"/>
  <c r="P18" i="29" s="1"/>
  <c r="M58" i="29"/>
  <c r="M44" i="34"/>
  <c r="L46" i="14"/>
  <c r="O46" i="14" s="1"/>
  <c r="P46" i="14" s="1"/>
  <c r="M53" i="14"/>
  <c r="M12" i="33"/>
  <c r="L18" i="32"/>
  <c r="O18" i="32" s="1"/>
  <c r="P18" i="32" s="1"/>
  <c r="L4" i="34"/>
  <c r="O4" i="34" s="1"/>
  <c r="M19" i="30"/>
  <c r="M8" i="41"/>
  <c r="L9" i="41"/>
  <c r="O9" i="41" s="1"/>
  <c r="P9" i="41" s="1"/>
  <c r="L53" i="36"/>
  <c r="O53" i="36" s="1"/>
  <c r="P53" i="36" s="1"/>
  <c r="L52" i="50"/>
  <c r="O52" i="50" s="1"/>
  <c r="P52" i="50" s="1"/>
  <c r="L13" i="51"/>
  <c r="O13" i="51" s="1"/>
  <c r="P13" i="51" s="1"/>
  <c r="M18" i="50"/>
  <c r="M8" i="45"/>
  <c r="L59" i="37"/>
  <c r="O59" i="37" s="1"/>
  <c r="P59" i="37" s="1"/>
  <c r="L17" i="14"/>
  <c r="O17" i="14" s="1"/>
  <c r="P17" i="14" s="1"/>
  <c r="M57" i="48"/>
  <c r="M52" i="41"/>
  <c r="M45" i="51"/>
  <c r="L4" i="14"/>
  <c r="M46" i="48"/>
  <c r="M12" i="48"/>
  <c r="M8" i="50"/>
  <c r="L16" i="51"/>
  <c r="L54" i="14"/>
  <c r="O54" i="14" s="1"/>
  <c r="P54" i="14" s="1"/>
  <c r="M51" i="14"/>
  <c r="L51" i="32"/>
  <c r="L10" i="33"/>
  <c r="O10" i="33" s="1"/>
  <c r="P10" i="33" s="1"/>
  <c r="L59" i="33"/>
  <c r="O59" i="33" s="1"/>
  <c r="P59" i="33" s="1"/>
  <c r="L46" i="35"/>
  <c r="O46" i="35" s="1"/>
  <c r="P46" i="35" s="1"/>
  <c r="M18" i="34"/>
  <c r="L13" i="45"/>
  <c r="O13" i="45" s="1"/>
  <c r="P13" i="45" s="1"/>
  <c r="L16" i="45"/>
  <c r="O16" i="45" s="1"/>
  <c r="P16" i="45" s="1"/>
  <c r="L9" i="38"/>
  <c r="O9" i="38" s="1"/>
  <c r="P9" i="38" s="1"/>
  <c r="L4" i="35"/>
  <c r="O4" i="35" s="1"/>
  <c r="P4" i="35" s="1"/>
  <c r="T4" i="35" s="1"/>
  <c r="S5" i="35" s="1"/>
  <c r="L45" i="30"/>
  <c r="L7" i="51"/>
  <c r="O7" i="51" s="1"/>
  <c r="P7" i="51" s="1"/>
  <c r="M55" i="38"/>
  <c r="L53" i="35"/>
  <c r="O53" i="35" s="1"/>
  <c r="P53" i="35" s="1"/>
  <c r="L9" i="50"/>
  <c r="O9" i="50" s="1"/>
  <c r="P9" i="50" s="1"/>
  <c r="L14" i="50"/>
  <c r="O14" i="50" s="1"/>
  <c r="P14" i="50" s="1"/>
  <c r="L12" i="46"/>
  <c r="O12" i="46" s="1"/>
  <c r="P12" i="46" s="1"/>
  <c r="L46" i="50"/>
  <c r="O46" i="50" s="1"/>
  <c r="P46" i="50" s="1"/>
  <c r="M45" i="50"/>
  <c r="M13" i="48"/>
  <c r="M15" i="30"/>
  <c r="L6" i="45"/>
  <c r="O6" i="45" s="1"/>
  <c r="P6" i="45" s="1"/>
  <c r="L53" i="45"/>
  <c r="O53" i="45" s="1"/>
  <c r="P53" i="45" s="1"/>
  <c r="L58" i="51"/>
  <c r="O58" i="51" s="1"/>
  <c r="P58" i="51" s="1"/>
  <c r="L51" i="48"/>
  <c r="L13" i="30"/>
  <c r="O13" i="30" s="1"/>
  <c r="P13" i="30" s="1"/>
  <c r="M4" i="51"/>
  <c r="M13" i="46"/>
  <c r="L11" i="35"/>
  <c r="O11" i="35" s="1"/>
  <c r="P11" i="35" s="1"/>
  <c r="M17" i="45"/>
  <c r="L7" i="47"/>
  <c r="O7" i="47" s="1"/>
  <c r="P7" i="47" s="1"/>
  <c r="L52" i="35"/>
  <c r="O52" i="35" s="1"/>
  <c r="P52" i="35" s="1"/>
  <c r="J1598" i="82"/>
  <c r="K1598" i="82" s="1"/>
  <c r="N17" i="51" s="1"/>
  <c r="J1206" i="82"/>
  <c r="K1206" i="82" s="1"/>
  <c r="N5" i="35" s="1"/>
  <c r="J1007" i="82"/>
  <c r="K1007" i="82" s="1"/>
  <c r="N53" i="50" s="1"/>
  <c r="J772" i="82"/>
  <c r="K772" i="82" s="1"/>
  <c r="N58" i="49" s="1"/>
  <c r="J620" i="82"/>
  <c r="K620" i="82" s="1"/>
  <c r="N66" i="34" s="1"/>
  <c r="J1225" i="82"/>
  <c r="K1225" i="82" s="1"/>
  <c r="N4" i="45" s="1"/>
  <c r="J956" i="82"/>
  <c r="K956" i="82" s="1"/>
  <c r="N39" i="51" s="1"/>
  <c r="J687" i="82"/>
  <c r="K687" i="82" s="1"/>
  <c r="N53" i="42" s="1"/>
  <c r="J480" i="82"/>
  <c r="K480" i="82" s="1"/>
  <c r="N43" i="46" s="1"/>
  <c r="P304" i="82"/>
  <c r="Y70" i="39" s="1"/>
  <c r="J86" i="82"/>
  <c r="K86" i="82" s="1"/>
  <c r="N52" i="14" s="1"/>
  <c r="J740" i="82"/>
  <c r="K740" i="82" s="1"/>
  <c r="N66" i="38" s="1"/>
  <c r="J1570" i="82"/>
  <c r="K1570" i="82" s="1"/>
  <c r="N9" i="33" s="1"/>
  <c r="J1414" i="82"/>
  <c r="K1414" i="82" s="1"/>
  <c r="N13" i="34" s="1"/>
  <c r="J1600" i="82"/>
  <c r="K1600" i="82" s="1"/>
  <c r="N19" i="51" s="1"/>
  <c r="J667" i="82"/>
  <c r="K667" i="82" s="1"/>
  <c r="N30" i="42" s="1"/>
  <c r="J617" i="82"/>
  <c r="K617" i="82" s="1"/>
  <c r="N63" i="34" s="1"/>
  <c r="J612" i="82"/>
  <c r="K612" i="82" s="1"/>
  <c r="N58" i="34" s="1"/>
  <c r="J532" i="82"/>
  <c r="K532" i="82" s="1"/>
  <c r="N58" i="52" s="1"/>
  <c r="K56" i="55"/>
  <c r="K36" i="45"/>
  <c r="J134" i="82"/>
  <c r="K134" i="82" s="1"/>
  <c r="N60" i="43" s="1"/>
  <c r="J1133" i="82"/>
  <c r="K1133" i="82" s="1"/>
  <c r="N59" i="36" s="1"/>
  <c r="J1561" i="82"/>
  <c r="K1561" i="82" s="1"/>
  <c r="N20" i="32" s="1"/>
  <c r="J694" i="82"/>
  <c r="K694" i="82" s="1"/>
  <c r="N60" i="42" s="1"/>
  <c r="J475" i="82"/>
  <c r="K475" i="82" s="1"/>
  <c r="N38" i="46" s="1"/>
  <c r="K62" i="47"/>
  <c r="M62" i="47" s="1"/>
  <c r="K28" i="39"/>
  <c r="K59" i="29"/>
  <c r="J1077" i="82"/>
  <c r="K1077" i="82" s="1"/>
  <c r="N40" i="30" s="1"/>
  <c r="J851" i="82"/>
  <c r="K851" i="82" s="1"/>
  <c r="N57" i="40" s="1"/>
  <c r="J1343" i="82"/>
  <c r="K1343" i="82" s="1"/>
  <c r="N22" i="37" s="1"/>
  <c r="J831" i="82"/>
  <c r="K831" i="82" s="1"/>
  <c r="N34" i="40" s="1"/>
  <c r="P604" i="82"/>
  <c r="Y47" i="34" s="1"/>
  <c r="J1456" i="82"/>
  <c r="K1456" i="82" s="1"/>
  <c r="N15" i="42" s="1"/>
  <c r="J758" i="82"/>
  <c r="K758" i="82" s="1"/>
  <c r="N41" i="49" s="1"/>
  <c r="K54" i="42"/>
  <c r="J437" i="82"/>
  <c r="K437" i="82" s="1"/>
  <c r="N40" i="37" s="1"/>
  <c r="K54" i="39"/>
  <c r="J1193" i="82"/>
  <c r="K1193" i="82" s="1"/>
  <c r="N12" i="29" s="1"/>
  <c r="J749" i="82"/>
  <c r="K749" i="82" s="1"/>
  <c r="N32" i="49" s="1"/>
  <c r="J1188" i="82"/>
  <c r="K1188" i="82" s="1"/>
  <c r="N7" i="29" s="1"/>
  <c r="J318" i="82"/>
  <c r="K318" i="82" s="1"/>
  <c r="N41" i="55" s="1"/>
  <c r="J155" i="82"/>
  <c r="K155" i="82" s="1"/>
  <c r="N38" i="29" s="1"/>
  <c r="J1578" i="82"/>
  <c r="K1578" i="82" s="1"/>
  <c r="N17" i="33" s="1"/>
  <c r="J890" i="82"/>
  <c r="K890" i="82" s="1"/>
  <c r="N56" i="32" s="1"/>
  <c r="J725" i="82"/>
  <c r="K725" i="82" s="1"/>
  <c r="N51" i="38" s="1"/>
  <c r="K16" i="42"/>
  <c r="J1522" i="82"/>
  <c r="K1522" i="82" s="1"/>
  <c r="N21" i="48" s="1"/>
  <c r="K34" i="44"/>
  <c r="K43" i="51"/>
  <c r="J773" i="82"/>
  <c r="K773" i="82" s="1"/>
  <c r="N59" i="49" s="1"/>
  <c r="J736" i="82"/>
  <c r="K736" i="82" s="1"/>
  <c r="N62" i="38" s="1"/>
  <c r="P324" i="82"/>
  <c r="Y47" i="55" s="1"/>
  <c r="J873" i="82"/>
  <c r="K873" i="82" s="1"/>
  <c r="N36" i="32" s="1"/>
  <c r="J829" i="82"/>
  <c r="K829" i="82" s="1"/>
  <c r="N32" i="40" s="1"/>
  <c r="J1226" i="82"/>
  <c r="K1226" i="82" s="1"/>
  <c r="N5" i="45" s="1"/>
  <c r="J1291" i="82"/>
  <c r="K1291" i="82" s="1"/>
  <c r="N10" i="47" s="1"/>
  <c r="K63" i="36"/>
  <c r="K70" i="33"/>
  <c r="M70" i="33" s="1"/>
  <c r="K32" i="32"/>
  <c r="J971" i="82"/>
  <c r="K971" i="82" s="1"/>
  <c r="N57" i="51" s="1"/>
  <c r="J703" i="82"/>
  <c r="K703" i="82" s="1"/>
  <c r="N69" i="42" s="1"/>
  <c r="J550" i="82"/>
  <c r="K550" i="82" s="1"/>
  <c r="N33" i="53" s="1"/>
  <c r="J605" i="82"/>
  <c r="K605" i="82" s="1"/>
  <c r="N51" i="34" s="1"/>
  <c r="P544" i="82"/>
  <c r="Y70" i="52" s="1"/>
  <c r="J457" i="82"/>
  <c r="K457" i="82" s="1"/>
  <c r="N63" i="37" s="1"/>
  <c r="J912" i="82"/>
  <c r="K912" i="82" s="1"/>
  <c r="N35" i="33" s="1"/>
  <c r="J507" i="82"/>
  <c r="K507" i="82" s="1"/>
  <c r="N30" i="52" s="1"/>
  <c r="J1642" i="82"/>
  <c r="K1642" i="82" s="1"/>
  <c r="N21" i="44" s="1"/>
  <c r="J1628" i="82"/>
  <c r="K1628" i="82" s="1"/>
  <c r="N7" i="44" s="1"/>
  <c r="J1297" i="82"/>
  <c r="K1297" i="82" s="1"/>
  <c r="N16" i="47" s="1"/>
  <c r="J1512" i="82"/>
  <c r="K1512" i="82" s="1"/>
  <c r="N11" i="48" s="1"/>
  <c r="J1645" i="82"/>
  <c r="M1645" i="82" s="1"/>
  <c r="L1646" i="82" s="1"/>
  <c r="N1645" i="82" s="1"/>
  <c r="J1282" i="82"/>
  <c r="K1282" i="82" s="1"/>
  <c r="N21" i="55" s="1"/>
  <c r="J1413" i="82"/>
  <c r="K1413" i="82" s="1"/>
  <c r="N12" i="34" s="1"/>
  <c r="J1222" i="82"/>
  <c r="K1222" i="82" s="1"/>
  <c r="N21" i="35" s="1"/>
  <c r="J1178" i="82"/>
  <c r="K1178" i="82" s="1"/>
  <c r="N17" i="43" s="1"/>
  <c r="J762" i="82"/>
  <c r="K762" i="82" s="1"/>
  <c r="N45" i="49" s="1"/>
  <c r="J338" i="82"/>
  <c r="K338" i="82" s="1"/>
  <c r="N64" i="55" s="1"/>
  <c r="J310" i="82"/>
  <c r="K310" i="82" s="1"/>
  <c r="N33" i="55" s="1"/>
  <c r="J1510" i="82"/>
  <c r="K1510" i="82" s="1"/>
  <c r="N9" i="48" s="1"/>
  <c r="J1428" i="82"/>
  <c r="K1428" i="82" s="1"/>
  <c r="N7" i="41" s="1"/>
  <c r="J108" i="82"/>
  <c r="K108" i="82" s="1"/>
  <c r="N31" i="43" s="1"/>
  <c r="J943" i="82"/>
  <c r="K943" i="82" s="1"/>
  <c r="N69" i="33" s="1"/>
  <c r="J932" i="82"/>
  <c r="K932" i="82" s="1"/>
  <c r="N58" i="33" s="1"/>
  <c r="J918" i="82"/>
  <c r="K918" i="82" s="1"/>
  <c r="N41" i="33" s="1"/>
  <c r="J765" i="82"/>
  <c r="M765" i="82" s="1"/>
  <c r="L766" i="82" s="1"/>
  <c r="K45" i="47"/>
  <c r="K51" i="45"/>
  <c r="J936" i="82"/>
  <c r="K936" i="82" s="1"/>
  <c r="N62" i="33" s="1"/>
  <c r="J1017" i="82"/>
  <c r="K1017" i="82" s="1"/>
  <c r="N63" i="50" s="1"/>
  <c r="J1611" i="82"/>
  <c r="K1611" i="82" s="1"/>
  <c r="N10" i="50" s="1"/>
  <c r="J1099" i="82"/>
  <c r="K1099" i="82" s="1"/>
  <c r="N65" i="30" s="1"/>
  <c r="J737" i="82"/>
  <c r="K737" i="82" s="1"/>
  <c r="N63" i="38" s="1"/>
  <c r="J1425" i="82"/>
  <c r="M1425" i="82" s="1"/>
  <c r="L1426" i="82" s="1"/>
  <c r="N1425" i="82" s="1"/>
  <c r="J1066" i="82"/>
  <c r="K1066" i="82" s="1"/>
  <c r="N29" i="30" s="1"/>
  <c r="J232" i="82"/>
  <c r="K232" i="82" s="1"/>
  <c r="N35" i="45" s="1"/>
  <c r="J66" i="82"/>
  <c r="M66" i="82" s="1"/>
  <c r="L67" i="82" s="1"/>
  <c r="J975" i="82"/>
  <c r="K975" i="82" s="1"/>
  <c r="N61" i="51" s="1"/>
  <c r="J1647" i="82"/>
  <c r="K1647" i="82" s="1"/>
  <c r="N6" i="30" s="1"/>
  <c r="J1403" i="82"/>
  <c r="K1403" i="82" s="1"/>
  <c r="N22" i="53" s="1"/>
  <c r="J1478" i="82"/>
  <c r="K1478" i="82" s="1"/>
  <c r="N17" i="38" s="1"/>
  <c r="K30" i="35"/>
  <c r="J1346" i="82"/>
  <c r="K1346" i="82" s="1"/>
  <c r="N5" i="46" s="1"/>
  <c r="J1165" i="82"/>
  <c r="M1165" i="82" s="1"/>
  <c r="L1166" i="82" s="1"/>
  <c r="J701" i="82"/>
  <c r="K701" i="82" s="1"/>
  <c r="N67" i="42" s="1"/>
  <c r="K5" i="41"/>
  <c r="J681" i="82"/>
  <c r="K681" i="82" s="1"/>
  <c r="N44" i="42" s="1"/>
  <c r="J865" i="82"/>
  <c r="M865" i="82" s="1"/>
  <c r="L866" i="82" s="1"/>
  <c r="J872" i="82"/>
  <c r="K872" i="82" s="1"/>
  <c r="N35" i="32" s="1"/>
  <c r="J463" i="82"/>
  <c r="K463" i="82" s="1"/>
  <c r="N69" i="37" s="1"/>
  <c r="J627" i="82"/>
  <c r="K627" i="82" s="1"/>
  <c r="N30" i="41" s="1"/>
  <c r="P704" i="82"/>
  <c r="Y70" i="42" s="1"/>
  <c r="J1494" i="82"/>
  <c r="K1494" i="82" s="1"/>
  <c r="N13" i="49" s="1"/>
  <c r="J1135" i="82"/>
  <c r="K1135" i="82" s="1"/>
  <c r="N61" i="36" s="1"/>
  <c r="J473" i="82"/>
  <c r="K473" i="82" s="1"/>
  <c r="N36" i="46" s="1"/>
  <c r="P924" i="82"/>
  <c r="Y47" i="33" s="1"/>
  <c r="M11" i="52"/>
  <c r="M20" i="30"/>
  <c r="L19" i="30"/>
  <c r="O19" i="30" s="1"/>
  <c r="P19" i="30" s="1"/>
  <c r="M9" i="41"/>
  <c r="L15" i="35"/>
  <c r="O15" i="35" s="1"/>
  <c r="P15" i="35" s="1"/>
  <c r="M6" i="39"/>
  <c r="M52" i="50"/>
  <c r="L29" i="46"/>
  <c r="O29" i="46" s="1"/>
  <c r="P29" i="46" s="1"/>
  <c r="M69" i="41"/>
  <c r="K64" i="33"/>
  <c r="K23" i="35"/>
  <c r="K29" i="32"/>
  <c r="L20" i="41"/>
  <c r="O20" i="41" s="1"/>
  <c r="P20" i="41" s="1"/>
  <c r="M16" i="45"/>
  <c r="R16" i="45" s="1"/>
  <c r="J1556" i="82"/>
  <c r="K1556" i="82" s="1"/>
  <c r="N15" i="32" s="1"/>
  <c r="J511" i="82"/>
  <c r="K511" i="82" s="1"/>
  <c r="N34" i="52" s="1"/>
  <c r="P1584" i="82"/>
  <c r="Y23" i="33" s="1"/>
  <c r="J1283" i="82"/>
  <c r="K1283" i="82" s="1"/>
  <c r="N22" i="55" s="1"/>
  <c r="J1486" i="82"/>
  <c r="K1486" i="82" s="1"/>
  <c r="N5" i="49" s="1"/>
  <c r="J717" i="82"/>
  <c r="K717" i="82" s="1"/>
  <c r="N40" i="38" s="1"/>
  <c r="J682" i="82"/>
  <c r="K682" i="82" s="1"/>
  <c r="N45" i="42" s="1"/>
  <c r="J675" i="82"/>
  <c r="K675" i="82" s="1"/>
  <c r="N38" i="42" s="1"/>
  <c r="J602" i="82"/>
  <c r="K602" i="82" s="1"/>
  <c r="N45" i="34" s="1"/>
  <c r="J503" i="82"/>
  <c r="K503" i="82" s="1"/>
  <c r="N69" i="46" s="1"/>
  <c r="J590" i="82"/>
  <c r="K590" i="82" s="1"/>
  <c r="N33" i="34" s="1"/>
  <c r="J528" i="82"/>
  <c r="K528" i="82" s="1"/>
  <c r="N54" i="52" s="1"/>
  <c r="J576" i="82"/>
  <c r="K576" i="82" s="1"/>
  <c r="N62" i="53" s="1"/>
  <c r="P1384" i="82"/>
  <c r="Y23" i="52" s="1"/>
  <c r="J1268" i="82"/>
  <c r="K1268" i="82" s="1"/>
  <c r="N7" i="55" s="1"/>
  <c r="J1200" i="82"/>
  <c r="K1200" i="82" s="1"/>
  <c r="N19" i="29" s="1"/>
  <c r="J1170" i="82"/>
  <c r="K1170" i="82" s="1"/>
  <c r="N9" i="43" s="1"/>
  <c r="J868" i="82"/>
  <c r="K868" i="82" s="1"/>
  <c r="N31" i="32" s="1"/>
  <c r="J661" i="82"/>
  <c r="K661" i="82" s="1"/>
  <c r="N67" i="41" s="1"/>
  <c r="J409" i="82"/>
  <c r="K409" i="82" s="1"/>
  <c r="N55" i="54" s="1"/>
  <c r="J163" i="82"/>
  <c r="K163" i="82" s="1"/>
  <c r="N46" i="29" s="1"/>
  <c r="J1368" i="82"/>
  <c r="K1368" i="82" s="1"/>
  <c r="N7" i="52" s="1"/>
  <c r="J458" i="82"/>
  <c r="K458" i="82" s="1"/>
  <c r="N64" i="37" s="1"/>
  <c r="J1526" i="82"/>
  <c r="K1526" i="82" s="1"/>
  <c r="N5" i="40" s="1"/>
  <c r="J1612" i="82"/>
  <c r="K1612" i="82" s="1"/>
  <c r="N11" i="50" s="1"/>
  <c r="J794" i="82"/>
  <c r="K794" i="82" s="1"/>
  <c r="N37" i="48" s="1"/>
  <c r="J599" i="82"/>
  <c r="K599" i="82" s="1"/>
  <c r="N42" i="34" s="1"/>
  <c r="J509" i="82"/>
  <c r="K509" i="82" s="1"/>
  <c r="N32" i="52" s="1"/>
  <c r="J594" i="82"/>
  <c r="K594" i="82" s="1"/>
  <c r="N37" i="34" s="1"/>
  <c r="J501" i="82"/>
  <c r="K501" i="82" s="1"/>
  <c r="N67" i="46" s="1"/>
  <c r="J361" i="82"/>
  <c r="K361" i="82" s="1"/>
  <c r="N44" i="47" s="1"/>
  <c r="J1568" i="82"/>
  <c r="K1568" i="82" s="1"/>
  <c r="N7" i="33" s="1"/>
  <c r="J1555" i="82"/>
  <c r="K1555" i="82" s="1"/>
  <c r="N14" i="32" s="1"/>
  <c r="J1472" i="82"/>
  <c r="K1472" i="82" s="1"/>
  <c r="N11" i="38" s="1"/>
  <c r="J1627" i="82"/>
  <c r="K1627" i="82" s="1"/>
  <c r="N6" i="44" s="1"/>
  <c r="J1370" i="82"/>
  <c r="K1370" i="82" s="1"/>
  <c r="N9" i="52" s="1"/>
  <c r="P1204" i="82"/>
  <c r="Y23" i="29" s="1"/>
  <c r="J1235" i="82"/>
  <c r="K1235" i="82" s="1"/>
  <c r="N14" i="45" s="1"/>
  <c r="P884" i="82"/>
  <c r="Y47" i="32" s="1"/>
  <c r="J754" i="82"/>
  <c r="K754" i="82" s="1"/>
  <c r="N37" i="49" s="1"/>
  <c r="J741" i="82"/>
  <c r="K741" i="82" s="1"/>
  <c r="N67" i="38" s="1"/>
  <c r="J635" i="82"/>
  <c r="K635" i="82" s="1"/>
  <c r="N38" i="41" s="1"/>
  <c r="J666" i="82"/>
  <c r="K666" i="82" s="1"/>
  <c r="N29" i="42" s="1"/>
  <c r="J586" i="82"/>
  <c r="K586" i="82" s="1"/>
  <c r="N29" i="34" s="1"/>
  <c r="J626" i="82"/>
  <c r="K626" i="82" s="1"/>
  <c r="N29" i="41" s="1"/>
  <c r="J572" i="82"/>
  <c r="K572" i="82" s="1"/>
  <c r="N58" i="53" s="1"/>
  <c r="J518" i="82"/>
  <c r="K518" i="82" s="1"/>
  <c r="N41" i="52" s="1"/>
  <c r="J296" i="82"/>
  <c r="K296" i="82" s="1"/>
  <c r="N62" i="39" s="1"/>
  <c r="J1412" i="82"/>
  <c r="K1412" i="82" s="1"/>
  <c r="N11" i="34" s="1"/>
  <c r="J1443" i="82"/>
  <c r="K1443" i="82" s="1"/>
  <c r="N22" i="41" s="1"/>
  <c r="J942" i="82"/>
  <c r="K942" i="82" s="1"/>
  <c r="N68" i="33" s="1"/>
  <c r="J558" i="82"/>
  <c r="K558" i="82" s="1"/>
  <c r="N41" i="53" s="1"/>
  <c r="J415" i="82"/>
  <c r="K415" i="82" s="1"/>
  <c r="N61" i="54" s="1"/>
  <c r="J331" i="82"/>
  <c r="K331" i="82" s="1"/>
  <c r="N57" i="55" s="1"/>
  <c r="J233" i="82"/>
  <c r="K233" i="82" s="1"/>
  <c r="N36" i="45" s="1"/>
  <c r="P1444" i="82"/>
  <c r="Y23" i="41" s="1"/>
  <c r="J1511" i="82"/>
  <c r="K1511" i="82" s="1"/>
  <c r="N10" i="48" s="1"/>
  <c r="J1311" i="82"/>
  <c r="K1311" i="82" s="1"/>
  <c r="N10" i="54" s="1"/>
  <c r="J1210" i="82"/>
  <c r="K1210" i="82" s="1"/>
  <c r="N9" i="35" s="1"/>
  <c r="J970" i="82"/>
  <c r="K970" i="82" s="1"/>
  <c r="N56" i="51" s="1"/>
  <c r="J798" i="82"/>
  <c r="K798" i="82" s="1"/>
  <c r="N41" i="48" s="1"/>
  <c r="P784" i="82"/>
  <c r="Y70" i="49" s="1"/>
  <c r="J262" i="82"/>
  <c r="K262" i="82" s="1"/>
  <c r="N68" i="45" s="1"/>
  <c r="J1569" i="82"/>
  <c r="K1569" i="82" s="1"/>
  <c r="N8" i="33" s="1"/>
  <c r="J1326" i="82"/>
  <c r="M1326" i="82" s="1"/>
  <c r="L1327" i="82" s="1"/>
  <c r="M1327" i="82" s="1"/>
  <c r="L1328" i="82" s="1"/>
  <c r="J1356" i="82"/>
  <c r="K1356" i="82" s="1"/>
  <c r="N15" i="46" s="1"/>
  <c r="J1218" i="82"/>
  <c r="K1218" i="82" s="1"/>
  <c r="N17" i="35" s="1"/>
  <c r="P984" i="82"/>
  <c r="Y70" i="51" s="1"/>
  <c r="J790" i="82"/>
  <c r="K790" i="82" s="1"/>
  <c r="N33" i="48" s="1"/>
  <c r="J487" i="82"/>
  <c r="K487" i="82" s="1"/>
  <c r="N53" i="46" s="1"/>
  <c r="J395" i="82"/>
  <c r="K395" i="82" s="1"/>
  <c r="N38" i="54" s="1"/>
  <c r="J197" i="82"/>
  <c r="K197" i="82" s="1"/>
  <c r="N40" i="35" s="1"/>
  <c r="K35" i="47"/>
  <c r="J1554" i="82"/>
  <c r="K1554" i="82" s="1"/>
  <c r="N13" i="32" s="1"/>
  <c r="P1284" i="82"/>
  <c r="Y23" i="55" s="1"/>
  <c r="J1174" i="82"/>
  <c r="K1174" i="82" s="1"/>
  <c r="N13" i="43" s="1"/>
  <c r="J719" i="82"/>
  <c r="K719" i="82" s="1"/>
  <c r="N42" i="38" s="1"/>
  <c r="J591" i="82"/>
  <c r="K591" i="82" s="1"/>
  <c r="N34" i="34" s="1"/>
  <c r="P584" i="82"/>
  <c r="Y70" i="53" s="1"/>
  <c r="K65" i="37"/>
  <c r="K64" i="45"/>
  <c r="J105" i="82"/>
  <c r="K105" i="82" s="1"/>
  <c r="N28" i="43" s="1"/>
  <c r="J80" i="82"/>
  <c r="K80" i="82" s="1"/>
  <c r="N43" i="14" s="1"/>
  <c r="J1240" i="82"/>
  <c r="K1240" i="82" s="1"/>
  <c r="N19" i="45" s="1"/>
  <c r="J376" i="82"/>
  <c r="K376" i="82" s="1"/>
  <c r="N62" i="47" s="1"/>
  <c r="J1242" i="82"/>
  <c r="K1242" i="82" s="1"/>
  <c r="N21" i="45" s="1"/>
  <c r="J1261" i="82"/>
  <c r="K1261" i="82" s="1"/>
  <c r="N20" i="39" s="1"/>
  <c r="J651" i="82"/>
  <c r="K651" i="82" s="1"/>
  <c r="N57" i="41" s="1"/>
  <c r="J1485" i="82"/>
  <c r="K1485" i="82" s="1"/>
  <c r="N4" i="49" s="1"/>
  <c r="J1185" i="82"/>
  <c r="K1185" i="82" s="1"/>
  <c r="N4" i="29" s="1"/>
  <c r="J786" i="82"/>
  <c r="M786" i="82" s="1"/>
  <c r="L787" i="82" s="1"/>
  <c r="J280" i="82"/>
  <c r="K280" i="82" s="1"/>
  <c r="N43" i="39" s="1"/>
  <c r="J1506" i="82"/>
  <c r="K1506" i="82" s="1"/>
  <c r="N5" i="48" s="1"/>
  <c r="J1434" i="82"/>
  <c r="K1434" i="82" s="1"/>
  <c r="N13" i="41" s="1"/>
  <c r="J1507" i="82"/>
  <c r="K1507" i="82" s="1"/>
  <c r="N6" i="48" s="1"/>
  <c r="J991" i="82"/>
  <c r="K991" i="82" s="1"/>
  <c r="N34" i="50" s="1"/>
  <c r="J963" i="82"/>
  <c r="K963" i="82" s="1"/>
  <c r="N46" i="51" s="1"/>
  <c r="P1684" i="82"/>
  <c r="Y23" i="36" s="1"/>
  <c r="K55" i="51"/>
  <c r="J776" i="82"/>
  <c r="K776" i="82" s="1"/>
  <c r="N62" i="49" s="1"/>
  <c r="J871" i="82"/>
  <c r="K871" i="82" s="1"/>
  <c r="N34" i="32" s="1"/>
  <c r="J1018" i="82"/>
  <c r="K1018" i="82" s="1"/>
  <c r="N64" i="50" s="1"/>
  <c r="J1150" i="82"/>
  <c r="K1150" i="82" s="1"/>
  <c r="N9" i="14" s="1"/>
  <c r="J481" i="82"/>
  <c r="K481" i="82" s="1"/>
  <c r="N44" i="46" s="1"/>
  <c r="J175" i="82"/>
  <c r="K175" i="82" s="1"/>
  <c r="N61" i="29" s="1"/>
  <c r="J1416" i="82"/>
  <c r="K1416" i="82" s="1"/>
  <c r="N15" i="34" s="1"/>
  <c r="J1154" i="82"/>
  <c r="K1154" i="82" s="1"/>
  <c r="N13" i="14" s="1"/>
  <c r="J1046" i="82"/>
  <c r="K1046" i="82" s="1"/>
  <c r="N52" i="44" s="1"/>
  <c r="J1581" i="82"/>
  <c r="K1581" i="82" s="1"/>
  <c r="N20" i="33" s="1"/>
  <c r="J1523" i="82"/>
  <c r="K1523" i="82" s="1"/>
  <c r="N22" i="48" s="1"/>
  <c r="J750" i="82"/>
  <c r="K750" i="82" s="1"/>
  <c r="N33" i="49" s="1"/>
  <c r="J707" i="82"/>
  <c r="K707" i="82" s="1"/>
  <c r="N30" i="38" s="1"/>
  <c r="J169" i="82"/>
  <c r="K169" i="82" s="1"/>
  <c r="N55" i="29" s="1"/>
  <c r="P1144" i="82"/>
  <c r="Y70" i="36" s="1"/>
  <c r="J1348" i="82"/>
  <c r="K1348" i="82" s="1"/>
  <c r="N7" i="46" s="1"/>
  <c r="J657" i="82"/>
  <c r="K657" i="82" s="1"/>
  <c r="N63" i="41" s="1"/>
  <c r="M21" i="53"/>
  <c r="M4" i="34"/>
  <c r="M61" i="53"/>
  <c r="L4" i="40"/>
  <c r="M10" i="55"/>
  <c r="M23" i="49"/>
  <c r="M4" i="46"/>
  <c r="L19" i="43"/>
  <c r="O19" i="43" s="1"/>
  <c r="P19" i="43" s="1"/>
  <c r="L8" i="41"/>
  <c r="O8" i="41" s="1"/>
  <c r="P8" i="41" s="1"/>
  <c r="M35" i="42"/>
  <c r="M11" i="40"/>
  <c r="M53" i="36"/>
  <c r="M51" i="51"/>
  <c r="M65" i="48"/>
  <c r="M33" i="51"/>
  <c r="L57" i="49"/>
  <c r="O57" i="49" s="1"/>
  <c r="P57" i="49" s="1"/>
  <c r="M5" i="39"/>
  <c r="L16" i="44"/>
  <c r="O16" i="44" s="1"/>
  <c r="M33" i="40"/>
  <c r="M70" i="40"/>
  <c r="L21" i="36"/>
  <c r="O21" i="36" s="1"/>
  <c r="P21" i="36" s="1"/>
  <c r="K70" i="14"/>
  <c r="K60" i="34"/>
  <c r="K13" i="35"/>
  <c r="K52" i="32"/>
  <c r="M22" i="49"/>
  <c r="M12" i="44"/>
  <c r="K36" i="50"/>
  <c r="K44" i="40"/>
  <c r="J1298" i="82"/>
  <c r="K1298" i="82" s="1"/>
  <c r="N17" i="47" s="1"/>
  <c r="J1341" i="82"/>
  <c r="K1341" i="82" s="1"/>
  <c r="N20" i="37" s="1"/>
  <c r="J1310" i="82"/>
  <c r="K1310" i="82" s="1"/>
  <c r="N9" i="54" s="1"/>
  <c r="J1254" i="82"/>
  <c r="K1254" i="82" s="1"/>
  <c r="N13" i="39" s="1"/>
  <c r="J660" i="82"/>
  <c r="K660" i="82" s="1"/>
  <c r="N66" i="41" s="1"/>
  <c r="J98" i="82"/>
  <c r="K98" i="82" s="1"/>
  <c r="N64" i="14" s="1"/>
  <c r="J1355" i="82"/>
  <c r="K1355" i="82" s="1"/>
  <c r="N14" i="46" s="1"/>
  <c r="J1340" i="82"/>
  <c r="K1340" i="82" s="1"/>
  <c r="N19" i="37" s="1"/>
  <c r="J282" i="82"/>
  <c r="K282" i="82" s="1"/>
  <c r="N45" i="39" s="1"/>
  <c r="J1398" i="82"/>
  <c r="K1398" i="82" s="1"/>
  <c r="N17" i="53" s="1"/>
  <c r="J1285" i="82"/>
  <c r="K1285" i="82" s="1"/>
  <c r="N4" i="47" s="1"/>
  <c r="J1228" i="82"/>
  <c r="K1228" i="82" s="1"/>
  <c r="N7" i="45" s="1"/>
  <c r="J997" i="82"/>
  <c r="K997" i="82" s="1"/>
  <c r="N40" i="50" s="1"/>
  <c r="J898" i="82"/>
  <c r="K898" i="82" s="1"/>
  <c r="N64" i="32" s="1"/>
  <c r="J339" i="82"/>
  <c r="K339" i="82" s="1"/>
  <c r="N65" i="55" s="1"/>
  <c r="J246" i="82"/>
  <c r="K246" i="82" s="1"/>
  <c r="N52" i="45" s="1"/>
  <c r="J90" i="82"/>
  <c r="K90" i="82" s="1"/>
  <c r="N56" i="14" s="1"/>
  <c r="J609" i="82"/>
  <c r="K609" i="82" s="1"/>
  <c r="N55" i="34" s="1"/>
  <c r="J1542" i="82"/>
  <c r="K1542" i="82" s="1"/>
  <c r="N21" i="40" s="1"/>
  <c r="J1613" i="82"/>
  <c r="K1613" i="82" s="1"/>
  <c r="N12" i="50" s="1"/>
  <c r="J1001" i="82"/>
  <c r="K1001" i="82" s="1"/>
  <c r="N44" i="50" s="1"/>
  <c r="J1400" i="82"/>
  <c r="K1400" i="82" s="1"/>
  <c r="N19" i="53" s="1"/>
  <c r="J1541" i="82"/>
  <c r="K1541" i="82" s="1"/>
  <c r="N20" i="40" s="1"/>
  <c r="J1498" i="82"/>
  <c r="K1498" i="82" s="1"/>
  <c r="N17" i="49" s="1"/>
  <c r="J1614" i="82"/>
  <c r="K1614" i="82" s="1"/>
  <c r="N13" i="50" s="1"/>
  <c r="J1445" i="82"/>
  <c r="M1445" i="82" s="1"/>
  <c r="L1446" i="82" s="1"/>
  <c r="M1446" i="82" s="1"/>
  <c r="L1447" i="82" s="1"/>
  <c r="J1625" i="82"/>
  <c r="M1625" i="82" s="1"/>
  <c r="L1626" i="82" s="1"/>
  <c r="J1265" i="82"/>
  <c r="M1265" i="82" s="1"/>
  <c r="L1266" i="82" s="1"/>
  <c r="M1266" i="82" s="1"/>
  <c r="L1267" i="82" s="1"/>
  <c r="J1231" i="82"/>
  <c r="K1231" i="82" s="1"/>
  <c r="N10" i="45" s="1"/>
  <c r="J780" i="82"/>
  <c r="K780" i="82" s="1"/>
  <c r="N66" i="49" s="1"/>
  <c r="J710" i="82"/>
  <c r="K710" i="82" s="1"/>
  <c r="N33" i="38" s="1"/>
  <c r="J638" i="82"/>
  <c r="K638" i="82" s="1"/>
  <c r="N41" i="41" s="1"/>
  <c r="J568" i="82"/>
  <c r="K568" i="82" s="1"/>
  <c r="N54" i="53" s="1"/>
  <c r="J616" i="82"/>
  <c r="K616" i="82" s="1"/>
  <c r="N62" i="34" s="1"/>
  <c r="J554" i="82"/>
  <c r="K554" i="82" s="1"/>
  <c r="N37" i="53" s="1"/>
  <c r="J479" i="82"/>
  <c r="K479" i="82" s="1"/>
  <c r="N42" i="46" s="1"/>
  <c r="J268" i="82"/>
  <c r="K268" i="82" s="1"/>
  <c r="N31" i="39" s="1"/>
  <c r="J1369" i="82"/>
  <c r="K1369" i="82" s="1"/>
  <c r="N8" i="52" s="1"/>
  <c r="J1599" i="82"/>
  <c r="K1599" i="82" s="1"/>
  <c r="N18" i="51" s="1"/>
  <c r="J926" i="82"/>
  <c r="K926" i="82" s="1"/>
  <c r="N52" i="33" s="1"/>
  <c r="J659" i="82"/>
  <c r="K659" i="82" s="1"/>
  <c r="N65" i="41" s="1"/>
  <c r="J522" i="82"/>
  <c r="K522" i="82" s="1"/>
  <c r="N45" i="52" s="1"/>
  <c r="J330" i="82"/>
  <c r="K330" i="82" s="1"/>
  <c r="N56" i="55" s="1"/>
  <c r="J231" i="82"/>
  <c r="K231" i="82" s="1"/>
  <c r="N34" i="45" s="1"/>
  <c r="J1497" i="82"/>
  <c r="K1497" i="82" s="1"/>
  <c r="N16" i="49" s="1"/>
  <c r="J1458" i="82"/>
  <c r="K1458" i="82" s="1"/>
  <c r="N17" i="42" s="1"/>
  <c r="J1296" i="82"/>
  <c r="K1296" i="82" s="1"/>
  <c r="N15" i="47" s="1"/>
  <c r="J1182" i="82"/>
  <c r="K1182" i="82" s="1"/>
  <c r="N21" i="43" s="1"/>
  <c r="J742" i="82"/>
  <c r="K742" i="82" s="1"/>
  <c r="N68" i="38" s="1"/>
  <c r="J360" i="82"/>
  <c r="K360" i="82" s="1"/>
  <c r="N43" i="47" s="1"/>
  <c r="J254" i="82"/>
  <c r="K254" i="82" s="1"/>
  <c r="N60" i="45" s="1"/>
  <c r="J1442" i="82"/>
  <c r="K1442" i="82" s="1"/>
  <c r="N21" i="41" s="1"/>
  <c r="J1312" i="82"/>
  <c r="K1312" i="82" s="1"/>
  <c r="N11" i="54" s="1"/>
  <c r="J1196" i="82"/>
  <c r="K1196" i="82" s="1"/>
  <c r="N15" i="29" s="1"/>
  <c r="J726" i="82"/>
  <c r="K726" i="82" s="1"/>
  <c r="N52" i="38" s="1"/>
  <c r="J498" i="82"/>
  <c r="K498" i="82" s="1"/>
  <c r="N64" i="46" s="1"/>
  <c r="J353" i="82"/>
  <c r="K353" i="82" s="1"/>
  <c r="N36" i="47" s="1"/>
  <c r="J159" i="82"/>
  <c r="K159" i="82" s="1"/>
  <c r="N42" i="29" s="1"/>
  <c r="J968" i="82"/>
  <c r="K968" i="82" s="1"/>
  <c r="N54" i="51" s="1"/>
  <c r="J1540" i="82"/>
  <c r="K1540" i="82" s="1"/>
  <c r="N19" i="40" s="1"/>
  <c r="J1626" i="82"/>
  <c r="K1626" i="82" s="1"/>
  <c r="N5" i="44" s="1"/>
  <c r="J1192" i="82"/>
  <c r="K1192" i="82" s="1"/>
  <c r="N11" i="29" s="1"/>
  <c r="J709" i="82"/>
  <c r="K709" i="82" s="1"/>
  <c r="N32" i="38" s="1"/>
  <c r="J639" i="82"/>
  <c r="K639" i="82" s="1"/>
  <c r="N42" i="41" s="1"/>
  <c r="J630" i="82"/>
  <c r="K630" i="82" s="1"/>
  <c r="N33" i="41" s="1"/>
  <c r="J565" i="82"/>
  <c r="K565" i="82" s="1"/>
  <c r="N51" i="53" s="1"/>
  <c r="J401" i="82"/>
  <c r="K401" i="82" s="1"/>
  <c r="N44" i="54" s="1"/>
  <c r="J248" i="82"/>
  <c r="K248" i="82" s="1"/>
  <c r="N54" i="45" s="1"/>
  <c r="J151" i="82"/>
  <c r="K151" i="82" s="1"/>
  <c r="N34" i="29" s="1"/>
  <c r="J265" i="82"/>
  <c r="M265" i="82" s="1"/>
  <c r="L266" i="82" s="1"/>
  <c r="M266" i="82" s="1"/>
  <c r="L267" i="82" s="1"/>
  <c r="N266" i="82" s="1"/>
  <c r="J1155" i="82"/>
  <c r="K1155" i="82" s="1"/>
  <c r="N14" i="14" s="1"/>
  <c r="K6" i="41"/>
  <c r="K38" i="35"/>
  <c r="J1319" i="82"/>
  <c r="K1319" i="82" s="1"/>
  <c r="N18" i="54" s="1"/>
  <c r="J1315" i="82"/>
  <c r="K1315" i="82" s="1"/>
  <c r="N14" i="54" s="1"/>
  <c r="J1449" i="82"/>
  <c r="K1449" i="82" s="1"/>
  <c r="N8" i="42" s="1"/>
  <c r="J976" i="82"/>
  <c r="K976" i="82" s="1"/>
  <c r="N62" i="51" s="1"/>
  <c r="K10" i="38"/>
  <c r="J768" i="82"/>
  <c r="K768" i="82" s="1"/>
  <c r="N54" i="49" s="1"/>
  <c r="J540" i="82"/>
  <c r="K540" i="82" s="1"/>
  <c r="N66" i="52" s="1"/>
  <c r="J493" i="82"/>
  <c r="K493" i="82" s="1"/>
  <c r="N59" i="46" s="1"/>
  <c r="K31" i="55"/>
  <c r="P84" i="82"/>
  <c r="Y47" i="14" s="1"/>
  <c r="J1139" i="82"/>
  <c r="K1139" i="82" s="1"/>
  <c r="N65" i="36" s="1"/>
  <c r="K38" i="40"/>
  <c r="J1448" i="82"/>
  <c r="K1448" i="82" s="1"/>
  <c r="N7" i="42" s="1"/>
  <c r="J60" i="82"/>
  <c r="K60" i="82" s="1"/>
  <c r="N66" i="74" s="1"/>
  <c r="J497" i="82"/>
  <c r="K497" i="82" s="1"/>
  <c r="N63" i="46" s="1"/>
  <c r="J147" i="82"/>
  <c r="K147" i="82" s="1"/>
  <c r="N30" i="29" s="1"/>
  <c r="J847" i="82"/>
  <c r="K847" i="82" s="1"/>
  <c r="N53" i="40" s="1"/>
  <c r="K39" i="33"/>
  <c r="J769" i="82"/>
  <c r="K769" i="82" s="1"/>
  <c r="N55" i="49" s="1"/>
  <c r="K44" i="41"/>
  <c r="J1547" i="82"/>
  <c r="K1547" i="82" s="1"/>
  <c r="N6" i="32" s="1"/>
  <c r="J1620" i="82"/>
  <c r="K1620" i="82" s="1"/>
  <c r="N19" i="50" s="1"/>
  <c r="J1241" i="82"/>
  <c r="K1241" i="82" s="1"/>
  <c r="N20" i="45" s="1"/>
  <c r="J603" i="82"/>
  <c r="K603" i="82" s="1"/>
  <c r="N46" i="34" s="1"/>
  <c r="J515" i="82"/>
  <c r="K515" i="82" s="1"/>
  <c r="N38" i="52" s="1"/>
  <c r="P964" i="82"/>
  <c r="Y47" i="51" s="1"/>
  <c r="J928" i="82"/>
  <c r="K928" i="82" s="1"/>
  <c r="N54" i="33" s="1"/>
  <c r="P1304" i="82"/>
  <c r="Y23" i="47" s="1"/>
  <c r="J1589" i="82"/>
  <c r="K1589" i="82" s="1"/>
  <c r="N8" i="51" s="1"/>
  <c r="L6" i="53"/>
  <c r="O6" i="53" s="1"/>
  <c r="P6" i="53" s="1"/>
  <c r="L16" i="46"/>
  <c r="O16" i="46" s="1"/>
  <c r="P16" i="46" s="1"/>
  <c r="L53" i="41"/>
  <c r="O53" i="41" s="1"/>
  <c r="P53" i="41" s="1"/>
  <c r="L17" i="44"/>
  <c r="O17" i="44" s="1"/>
  <c r="P17" i="44" s="1"/>
  <c r="L10" i="41"/>
  <c r="O10" i="41" s="1"/>
  <c r="P10" i="41" s="1"/>
  <c r="M28" i="42"/>
  <c r="L15" i="52"/>
  <c r="O15" i="52" s="1"/>
  <c r="P15" i="52" s="1"/>
  <c r="K61" i="38"/>
  <c r="O22" i="49"/>
  <c r="P22" i="49" s="1"/>
  <c r="J1303" i="82"/>
  <c r="K1303" i="82" s="1"/>
  <c r="N22" i="47" s="1"/>
  <c r="K52" i="40"/>
  <c r="K28" i="34"/>
  <c r="K47" i="45"/>
  <c r="O58" i="43"/>
  <c r="P58" i="43" s="1"/>
  <c r="O32" i="53"/>
  <c r="P32" i="53" s="1"/>
  <c r="O60" i="48"/>
  <c r="P60" i="48" s="1"/>
  <c r="O20" i="49"/>
  <c r="P20" i="49" s="1"/>
  <c r="K23" i="51"/>
  <c r="K23" i="53"/>
  <c r="K17" i="39"/>
  <c r="K14" i="55"/>
  <c r="O45" i="30"/>
  <c r="P45" i="30" s="1"/>
  <c r="K70" i="50"/>
  <c r="O60" i="50"/>
  <c r="P60" i="50" s="1"/>
  <c r="K43" i="40"/>
  <c r="K46" i="49"/>
  <c r="O36" i="42"/>
  <c r="P36" i="42" s="1"/>
  <c r="O67" i="53"/>
  <c r="P67" i="53" s="1"/>
  <c r="O32" i="54"/>
  <c r="P32" i="54" s="1"/>
  <c r="O60" i="46"/>
  <c r="P60" i="46" s="1"/>
  <c r="O61" i="39"/>
  <c r="P61" i="39" s="1"/>
  <c r="K56" i="34"/>
  <c r="K47" i="37"/>
  <c r="K32" i="33"/>
  <c r="K7" i="14"/>
  <c r="K47" i="35"/>
  <c r="K52" i="34"/>
  <c r="K5" i="14"/>
  <c r="K58" i="50"/>
  <c r="K19" i="44"/>
  <c r="O17" i="52"/>
  <c r="P17" i="52" s="1"/>
  <c r="K47" i="30"/>
  <c r="K47" i="41"/>
  <c r="O62" i="54"/>
  <c r="P62" i="54" s="1"/>
  <c r="O69" i="45"/>
  <c r="P69" i="45" s="1"/>
  <c r="O7" i="32"/>
  <c r="P7" i="32" s="1"/>
  <c r="O15" i="41"/>
  <c r="P15" i="41" s="1"/>
  <c r="O35" i="29"/>
  <c r="P35" i="29" s="1"/>
  <c r="O41" i="35"/>
  <c r="P41" i="35" s="1"/>
  <c r="O57" i="53"/>
  <c r="P57" i="53" s="1"/>
  <c r="O39" i="52"/>
  <c r="P39" i="52" s="1"/>
  <c r="K15" i="49"/>
  <c r="O7" i="54"/>
  <c r="P7" i="54" s="1"/>
  <c r="K23" i="39"/>
  <c r="K5" i="42"/>
  <c r="O21" i="47"/>
  <c r="P21" i="47" s="1"/>
  <c r="O69" i="50"/>
  <c r="P69" i="50" s="1"/>
  <c r="O41" i="36"/>
  <c r="P41" i="36" s="1"/>
  <c r="K39" i="40"/>
  <c r="O30" i="53"/>
  <c r="P30" i="53" s="1"/>
  <c r="K37" i="41"/>
  <c r="O33" i="47"/>
  <c r="P33" i="47" s="1"/>
  <c r="O63" i="43"/>
  <c r="P63" i="43" s="1"/>
  <c r="K64" i="36"/>
  <c r="K70" i="35"/>
  <c r="K35" i="38"/>
  <c r="K12" i="38"/>
  <c r="K43" i="30"/>
  <c r="K23" i="42"/>
  <c r="K47" i="50"/>
  <c r="K36" i="51"/>
  <c r="O64" i="42"/>
  <c r="P64" i="42" s="1"/>
  <c r="O60" i="53"/>
  <c r="P60" i="53" s="1"/>
  <c r="K9" i="30"/>
  <c r="K38" i="36"/>
  <c r="K17" i="30"/>
  <c r="O65" i="43"/>
  <c r="P65" i="43" s="1"/>
  <c r="K70" i="45"/>
  <c r="O66" i="40"/>
  <c r="P66" i="40" s="1"/>
  <c r="K56" i="49"/>
  <c r="K40" i="42"/>
  <c r="O52" i="52"/>
  <c r="P52" i="52" s="1"/>
  <c r="K30" i="36"/>
  <c r="K30" i="44"/>
  <c r="K47" i="49"/>
  <c r="K69" i="52"/>
  <c r="K70" i="54"/>
  <c r="K47" i="39"/>
  <c r="O35" i="43"/>
  <c r="P35" i="43" s="1"/>
  <c r="K20" i="46"/>
  <c r="O60" i="41"/>
  <c r="P60" i="41" s="1"/>
  <c r="K63" i="30"/>
  <c r="K22" i="30"/>
  <c r="O19" i="49"/>
  <c r="P19" i="49" s="1"/>
  <c r="O57" i="30"/>
  <c r="P57" i="30" s="1"/>
  <c r="O65" i="44"/>
  <c r="P65" i="44" s="1"/>
  <c r="K66" i="51"/>
  <c r="O37" i="38"/>
  <c r="P37" i="38" s="1"/>
  <c r="K57" i="46"/>
  <c r="O52" i="46"/>
  <c r="P52" i="46" s="1"/>
  <c r="K70" i="55"/>
  <c r="O43" i="43"/>
  <c r="P43" i="43" s="1"/>
  <c r="K16" i="32"/>
  <c r="J1415" i="82"/>
  <c r="K1415" i="82" s="1"/>
  <c r="N14" i="34" s="1"/>
  <c r="K23" i="37"/>
  <c r="O29" i="38"/>
  <c r="P29" i="38" s="1"/>
  <c r="K22" i="32"/>
  <c r="K70" i="44"/>
  <c r="K64" i="51"/>
  <c r="K8" i="43"/>
  <c r="J1069" i="82"/>
  <c r="K1069" i="82" s="1"/>
  <c r="N32" i="30" s="1"/>
  <c r="K28" i="50"/>
  <c r="K55" i="33"/>
  <c r="O40" i="49"/>
  <c r="P40" i="49" s="1"/>
  <c r="O59" i="42"/>
  <c r="P59" i="42" s="1"/>
  <c r="O65" i="52"/>
  <c r="P65" i="52" s="1"/>
  <c r="O39" i="43"/>
  <c r="P39" i="43" s="1"/>
  <c r="O52" i="43"/>
  <c r="P52" i="43" s="1"/>
  <c r="O21" i="49"/>
  <c r="P21" i="49" s="1"/>
  <c r="K8" i="48"/>
  <c r="O16" i="41"/>
  <c r="P16" i="41" s="1"/>
  <c r="K6" i="38"/>
  <c r="K19" i="41"/>
  <c r="K11" i="55"/>
  <c r="O6" i="43"/>
  <c r="P6" i="43" s="1"/>
  <c r="O43" i="44"/>
  <c r="P43" i="44" s="1"/>
  <c r="O65" i="46"/>
  <c r="P65" i="46" s="1"/>
  <c r="O39" i="46"/>
  <c r="P39" i="46" s="1"/>
  <c r="K47" i="47"/>
  <c r="O45" i="43"/>
  <c r="P45" i="43" s="1"/>
  <c r="K60" i="14"/>
  <c r="O61" i="33"/>
  <c r="P61" i="33" s="1"/>
  <c r="O44" i="14"/>
  <c r="P44" i="14" s="1"/>
  <c r="O36" i="14"/>
  <c r="P36" i="14" s="1"/>
  <c r="O20" i="29"/>
  <c r="P20" i="29" s="1"/>
  <c r="O67" i="37"/>
  <c r="P67" i="37" s="1"/>
  <c r="O32" i="29"/>
  <c r="P32" i="29" s="1"/>
  <c r="O39" i="29"/>
  <c r="P39" i="29" s="1"/>
  <c r="O60" i="32"/>
  <c r="P60" i="32" s="1"/>
  <c r="O63" i="32"/>
  <c r="P63" i="32" s="1"/>
  <c r="O65" i="32"/>
  <c r="P65" i="32" s="1"/>
  <c r="O35" i="36"/>
  <c r="P35" i="36" s="1"/>
  <c r="O36" i="29"/>
  <c r="P36" i="29" s="1"/>
  <c r="O37" i="14"/>
  <c r="P37" i="14" s="1"/>
  <c r="O68" i="34"/>
  <c r="P68" i="34" s="1"/>
  <c r="O13" i="33"/>
  <c r="P13" i="33" s="1"/>
  <c r="O31" i="33"/>
  <c r="P31" i="33" s="1"/>
  <c r="O69" i="34"/>
  <c r="P69" i="34" s="1"/>
  <c r="O38" i="34"/>
  <c r="P38" i="34" s="1"/>
  <c r="O69" i="36"/>
  <c r="P69" i="36" s="1"/>
  <c r="M53" i="48"/>
  <c r="L43" i="34"/>
  <c r="O43" i="34" s="1"/>
  <c r="P43" i="34" s="1"/>
  <c r="L16" i="40"/>
  <c r="O16" i="40" s="1"/>
  <c r="P16" i="40" s="1"/>
  <c r="L11" i="37"/>
  <c r="O11" i="37" s="1"/>
  <c r="P11" i="37" s="1"/>
  <c r="L32" i="51"/>
  <c r="O32" i="51" s="1"/>
  <c r="P32" i="51" s="1"/>
  <c r="K14" i="36"/>
  <c r="M15" i="51"/>
  <c r="M11" i="53"/>
  <c r="L8" i="45"/>
  <c r="O8" i="45" s="1"/>
  <c r="P8" i="45" s="1"/>
  <c r="K70" i="48"/>
  <c r="K59" i="30"/>
  <c r="M45" i="48"/>
  <c r="K44" i="49"/>
  <c r="K63" i="51"/>
  <c r="M54" i="38"/>
  <c r="L66" i="42"/>
  <c r="O66" i="42" s="1"/>
  <c r="P66" i="42" s="1"/>
  <c r="M28" i="49"/>
  <c r="K23" i="50"/>
  <c r="L19" i="54"/>
  <c r="O19" i="54" s="1"/>
  <c r="P19" i="54" s="1"/>
  <c r="K62" i="36"/>
  <c r="L20" i="50"/>
  <c r="O20" i="50" s="1"/>
  <c r="P20" i="50" s="1"/>
  <c r="L9" i="42"/>
  <c r="O9" i="42" s="1"/>
  <c r="P9" i="42" s="1"/>
  <c r="K12" i="14"/>
  <c r="L68" i="43"/>
  <c r="O68" i="43" s="1"/>
  <c r="P68" i="43" s="1"/>
  <c r="L38" i="43"/>
  <c r="O38" i="43" s="1"/>
  <c r="P38" i="43" s="1"/>
  <c r="L55" i="43"/>
  <c r="O55" i="43" s="1"/>
  <c r="P55" i="43" s="1"/>
  <c r="L57" i="39"/>
  <c r="O57" i="39" s="1"/>
  <c r="P57" i="39" s="1"/>
  <c r="L63" i="47"/>
  <c r="O63" i="47" s="1"/>
  <c r="P63" i="47" s="1"/>
  <c r="L33" i="54"/>
  <c r="O33" i="54" s="1"/>
  <c r="P33" i="54" s="1"/>
  <c r="L41" i="45"/>
  <c r="O41" i="45" s="1"/>
  <c r="P41" i="45" s="1"/>
  <c r="M41" i="39"/>
  <c r="L30" i="47"/>
  <c r="O30" i="47" s="1"/>
  <c r="P30" i="47" s="1"/>
  <c r="K38" i="50"/>
  <c r="K36" i="48"/>
  <c r="M56" i="42"/>
  <c r="K39" i="41"/>
  <c r="K47" i="53"/>
  <c r="M64" i="52"/>
  <c r="L41" i="46"/>
  <c r="O41" i="46" s="1"/>
  <c r="P41" i="46" s="1"/>
  <c r="L58" i="39"/>
  <c r="O58" i="39" s="1"/>
  <c r="P58" i="39" s="1"/>
  <c r="L16" i="55"/>
  <c r="O16" i="55" s="1"/>
  <c r="P16" i="55" s="1"/>
  <c r="K12" i="43"/>
  <c r="K42" i="30"/>
  <c r="M56" i="50"/>
  <c r="L61" i="40"/>
  <c r="O61" i="40" s="1"/>
  <c r="P61" i="40" s="1"/>
  <c r="K65" i="49"/>
  <c r="L51" i="41"/>
  <c r="M60" i="52"/>
  <c r="L55" i="46"/>
  <c r="O55" i="46" s="1"/>
  <c r="P55" i="46" s="1"/>
  <c r="M65" i="54"/>
  <c r="L63" i="39"/>
  <c r="O63" i="39" s="1"/>
  <c r="P63" i="39" s="1"/>
  <c r="L43" i="55"/>
  <c r="O43" i="55" s="1"/>
  <c r="P43" i="55" s="1"/>
  <c r="K34" i="54"/>
  <c r="M38" i="55"/>
  <c r="M39" i="39"/>
  <c r="L56" i="43"/>
  <c r="O56" i="43" s="1"/>
  <c r="P56" i="43" s="1"/>
  <c r="M37" i="43"/>
  <c r="K5" i="30"/>
  <c r="L6" i="42"/>
  <c r="O6" i="42" s="1"/>
  <c r="P6" i="42" s="1"/>
  <c r="L8" i="32"/>
  <c r="O8" i="32" s="1"/>
  <c r="P8" i="32" s="1"/>
  <c r="M32" i="50"/>
  <c r="M29" i="45"/>
  <c r="M31" i="46"/>
  <c r="L55" i="39"/>
  <c r="O55" i="39" s="1"/>
  <c r="P55" i="39" s="1"/>
  <c r="L16" i="30"/>
  <c r="O16" i="30" s="1"/>
  <c r="P16" i="30" s="1"/>
  <c r="M14" i="48"/>
  <c r="K14" i="49"/>
  <c r="M14" i="37"/>
  <c r="M9" i="38"/>
  <c r="K18" i="53"/>
  <c r="L11" i="44"/>
  <c r="O11" i="44" s="1"/>
  <c r="P11" i="44" s="1"/>
  <c r="K13" i="42"/>
  <c r="L19" i="52"/>
  <c r="O19" i="52" s="1"/>
  <c r="P19" i="52" s="1"/>
  <c r="M9" i="46"/>
  <c r="K12" i="47"/>
  <c r="M4" i="35"/>
  <c r="M45" i="30"/>
  <c r="K45" i="44"/>
  <c r="M61" i="44"/>
  <c r="K69" i="30"/>
  <c r="L36" i="30"/>
  <c r="O36" i="30" s="1"/>
  <c r="P36" i="30" s="1"/>
  <c r="L39" i="50"/>
  <c r="O39" i="50" s="1"/>
  <c r="P39" i="50" s="1"/>
  <c r="K43" i="48"/>
  <c r="L31" i="40"/>
  <c r="O31" i="40" s="1"/>
  <c r="P31" i="40" s="1"/>
  <c r="L63" i="40"/>
  <c r="O63" i="40" s="1"/>
  <c r="P63" i="40" s="1"/>
  <c r="M36" i="42"/>
  <c r="M46" i="42"/>
  <c r="K70" i="41"/>
  <c r="M67" i="52"/>
  <c r="M67" i="53"/>
  <c r="M28" i="52"/>
  <c r="M59" i="37"/>
  <c r="M32" i="54"/>
  <c r="M60" i="46"/>
  <c r="L54" i="47"/>
  <c r="O54" i="47" s="1"/>
  <c r="P54" i="47" s="1"/>
  <c r="M61" i="39"/>
  <c r="M37" i="39"/>
  <c r="L68" i="39"/>
  <c r="O68" i="39" s="1"/>
  <c r="P68" i="39" s="1"/>
  <c r="L35" i="39"/>
  <c r="O35" i="39" s="1"/>
  <c r="P35" i="39" s="1"/>
  <c r="L67" i="43"/>
  <c r="O67" i="43" s="1"/>
  <c r="P67" i="43" s="1"/>
  <c r="K12" i="35"/>
  <c r="K23" i="34"/>
  <c r="K40" i="33"/>
  <c r="M17" i="14"/>
  <c r="K53" i="32"/>
  <c r="L57" i="48"/>
  <c r="O57" i="48" s="1"/>
  <c r="M18" i="42"/>
  <c r="M20" i="47"/>
  <c r="L33" i="36"/>
  <c r="O33" i="36" s="1"/>
  <c r="L4" i="52"/>
  <c r="O4" i="52" s="1"/>
  <c r="P4" i="52" s="1"/>
  <c r="T4" i="52" s="1"/>
  <c r="S5" i="52" s="1"/>
  <c r="M17" i="40"/>
  <c r="M37" i="40"/>
  <c r="L6" i="46"/>
  <c r="O6" i="46" s="1"/>
  <c r="P6" i="46" s="1"/>
  <c r="L13" i="40"/>
  <c r="O13" i="40" s="1"/>
  <c r="P13" i="40" s="1"/>
  <c r="L10" i="35"/>
  <c r="O10" i="35" s="1"/>
  <c r="P10" i="35" s="1"/>
  <c r="L8" i="53"/>
  <c r="O8" i="53" s="1"/>
  <c r="P8" i="53" s="1"/>
  <c r="M17" i="52"/>
  <c r="L60" i="49"/>
  <c r="O60" i="49" s="1"/>
  <c r="K20" i="43"/>
  <c r="L64" i="38"/>
  <c r="O64" i="38" s="1"/>
  <c r="P64" i="38" s="1"/>
  <c r="M62" i="54"/>
  <c r="M69" i="45"/>
  <c r="M10" i="51"/>
  <c r="K14" i="41"/>
  <c r="K8" i="55"/>
  <c r="L60" i="30"/>
  <c r="O60" i="30" s="1"/>
  <c r="P60" i="30" s="1"/>
  <c r="K5" i="36"/>
  <c r="L4" i="48"/>
  <c r="K14" i="47"/>
  <c r="L36" i="43"/>
  <c r="O36" i="43" s="1"/>
  <c r="P36" i="43" s="1"/>
  <c r="L53" i="43"/>
  <c r="O53" i="43" s="1"/>
  <c r="P53" i="43" s="1"/>
  <c r="L30" i="39"/>
  <c r="O30" i="39" s="1"/>
  <c r="P30" i="39" s="1"/>
  <c r="L64" i="43"/>
  <c r="O64" i="43" s="1"/>
  <c r="P64" i="43" s="1"/>
  <c r="L34" i="39"/>
  <c r="O34" i="39" s="1"/>
  <c r="P34" i="39" s="1"/>
  <c r="M32" i="47"/>
  <c r="L41" i="54"/>
  <c r="O41" i="54" s="1"/>
  <c r="P41" i="54" s="1"/>
  <c r="L44" i="45"/>
  <c r="O44" i="45" s="1"/>
  <c r="P44" i="45" s="1"/>
  <c r="L59" i="39"/>
  <c r="O59" i="39" s="1"/>
  <c r="P59" i="39" s="1"/>
  <c r="L69" i="47"/>
  <c r="O69" i="47" s="1"/>
  <c r="P69" i="47" s="1"/>
  <c r="K40" i="51"/>
  <c r="K35" i="48"/>
  <c r="K55" i="42"/>
  <c r="L28" i="41"/>
  <c r="M69" i="53"/>
  <c r="M43" i="53"/>
  <c r="L57" i="52"/>
  <c r="O57" i="52" s="1"/>
  <c r="P57" i="52" s="1"/>
  <c r="K34" i="47"/>
  <c r="L22" i="39"/>
  <c r="O22" i="39" s="1"/>
  <c r="P22" i="39" s="1"/>
  <c r="K39" i="30"/>
  <c r="K35" i="50"/>
  <c r="K59" i="40"/>
  <c r="L64" i="49"/>
  <c r="O64" i="49" s="1"/>
  <c r="P64" i="49" s="1"/>
  <c r="M31" i="42"/>
  <c r="L53" i="53"/>
  <c r="O53" i="53" s="1"/>
  <c r="P53" i="53" s="1"/>
  <c r="L56" i="52"/>
  <c r="O56" i="52" s="1"/>
  <c r="P56" i="52" s="1"/>
  <c r="L54" i="46"/>
  <c r="O54" i="46" s="1"/>
  <c r="P54" i="46" s="1"/>
  <c r="M52" i="55"/>
  <c r="L39" i="54"/>
  <c r="O39" i="54" s="1"/>
  <c r="P39" i="54" s="1"/>
  <c r="M40" i="39"/>
  <c r="L39" i="47"/>
  <c r="O39" i="47" s="1"/>
  <c r="P39" i="47" s="1"/>
  <c r="L31" i="54"/>
  <c r="O31" i="54" s="1"/>
  <c r="P31" i="54" s="1"/>
  <c r="L35" i="55"/>
  <c r="O35" i="55" s="1"/>
  <c r="P35" i="55" s="1"/>
  <c r="M30" i="45"/>
  <c r="L69" i="43"/>
  <c r="O69" i="43" s="1"/>
  <c r="P69" i="43" s="1"/>
  <c r="K22" i="42"/>
  <c r="M8" i="49"/>
  <c r="L14" i="38"/>
  <c r="O14" i="38" s="1"/>
  <c r="P14" i="38" s="1"/>
  <c r="L39" i="42"/>
  <c r="O39" i="42" s="1"/>
  <c r="P39" i="42" s="1"/>
  <c r="K69" i="44"/>
  <c r="M45" i="38"/>
  <c r="L46" i="45"/>
  <c r="O46" i="45" s="1"/>
  <c r="P46" i="45" s="1"/>
  <c r="K11" i="30"/>
  <c r="K19" i="48"/>
  <c r="K20" i="38"/>
  <c r="M20" i="54"/>
  <c r="M7" i="51"/>
  <c r="L10" i="44"/>
  <c r="O10" i="44" s="1"/>
  <c r="P10" i="44" s="1"/>
  <c r="M22" i="51"/>
  <c r="L4" i="38"/>
  <c r="K17" i="41"/>
  <c r="M7" i="54"/>
  <c r="M11" i="47"/>
  <c r="M21" i="47"/>
  <c r="L11" i="43"/>
  <c r="O11" i="43" s="1"/>
  <c r="P11" i="43" s="1"/>
  <c r="L58" i="30"/>
  <c r="O58" i="30" s="1"/>
  <c r="P58" i="30" s="1"/>
  <c r="L41" i="44"/>
  <c r="O41" i="44" s="1"/>
  <c r="P41" i="44" s="1"/>
  <c r="M41" i="36"/>
  <c r="L62" i="50"/>
  <c r="O62" i="50" s="1"/>
  <c r="P62" i="50" s="1"/>
  <c r="K68" i="30"/>
  <c r="M35" i="30"/>
  <c r="M32" i="44"/>
  <c r="M37" i="50"/>
  <c r="L42" i="48"/>
  <c r="O42" i="48" s="1"/>
  <c r="P42" i="48" s="1"/>
  <c r="K31" i="50"/>
  <c r="K47" i="40"/>
  <c r="L62" i="40"/>
  <c r="O62" i="40" s="1"/>
  <c r="P62" i="40" s="1"/>
  <c r="L30" i="40"/>
  <c r="O30" i="40" s="1"/>
  <c r="P30" i="40" s="1"/>
  <c r="L61" i="42"/>
  <c r="O61" i="42" s="1"/>
  <c r="P61" i="42" s="1"/>
  <c r="L51" i="42"/>
  <c r="M30" i="53"/>
  <c r="L66" i="53"/>
  <c r="O66" i="53" s="1"/>
  <c r="P66" i="53" s="1"/>
  <c r="L29" i="53"/>
  <c r="O29" i="53" s="1"/>
  <c r="P29" i="53" s="1"/>
  <c r="L51" i="52"/>
  <c r="L28" i="46"/>
  <c r="M39" i="37"/>
  <c r="M68" i="54"/>
  <c r="M58" i="47"/>
  <c r="M33" i="47"/>
  <c r="M65" i="47"/>
  <c r="L60" i="39"/>
  <c r="O60" i="39" s="1"/>
  <c r="P60" i="39" s="1"/>
  <c r="M65" i="45"/>
  <c r="M53" i="35"/>
  <c r="M63" i="43"/>
  <c r="L44" i="43"/>
  <c r="O44" i="43" s="1"/>
  <c r="P44" i="43" s="1"/>
  <c r="K18" i="33"/>
  <c r="K22" i="33"/>
  <c r="K16" i="37"/>
  <c r="K54" i="34"/>
  <c r="L61" i="32"/>
  <c r="O61" i="32" s="1"/>
  <c r="P61" i="32" s="1"/>
  <c r="K9" i="51"/>
  <c r="M13" i="37"/>
  <c r="M14" i="50"/>
  <c r="M54" i="36"/>
  <c r="M40" i="48"/>
  <c r="M12" i="46"/>
  <c r="L9" i="55"/>
  <c r="O9" i="55" s="1"/>
  <c r="P9" i="55" s="1"/>
  <c r="M44" i="51"/>
  <c r="M36" i="40"/>
  <c r="L30" i="49"/>
  <c r="O30" i="49" s="1"/>
  <c r="P30" i="49" s="1"/>
  <c r="M7" i="50"/>
  <c r="M6" i="35"/>
  <c r="K5" i="43"/>
  <c r="M20" i="48"/>
  <c r="M55" i="48"/>
  <c r="L18" i="47"/>
  <c r="O18" i="47" s="1"/>
  <c r="P18" i="47" s="1"/>
  <c r="M41" i="51"/>
  <c r="L45" i="50"/>
  <c r="O45" i="50" s="1"/>
  <c r="M53" i="49"/>
  <c r="M56" i="41"/>
  <c r="M64" i="42"/>
  <c r="L53" i="52"/>
  <c r="O53" i="52" s="1"/>
  <c r="P53" i="52" s="1"/>
  <c r="M57" i="43"/>
  <c r="L17" i="48"/>
  <c r="O17" i="48" s="1"/>
  <c r="P17" i="48" s="1"/>
  <c r="M22" i="46"/>
  <c r="M8" i="38"/>
  <c r="L42" i="43"/>
  <c r="O42" i="43" s="1"/>
  <c r="P42" i="43" s="1"/>
  <c r="L35" i="35"/>
  <c r="O35" i="35" s="1"/>
  <c r="P35" i="35" s="1"/>
  <c r="M65" i="43"/>
  <c r="M39" i="45"/>
  <c r="L42" i="39"/>
  <c r="O42" i="39" s="1"/>
  <c r="P42" i="39" s="1"/>
  <c r="L59" i="50"/>
  <c r="O59" i="50" s="1"/>
  <c r="P59" i="50" s="1"/>
  <c r="M66" i="40"/>
  <c r="M68" i="53"/>
  <c r="L42" i="53"/>
  <c r="O42" i="53" s="1"/>
  <c r="P42" i="53" s="1"/>
  <c r="M52" i="52"/>
  <c r="L30" i="46"/>
  <c r="O30" i="46" s="1"/>
  <c r="P30" i="46" s="1"/>
  <c r="M55" i="55"/>
  <c r="M21" i="39"/>
  <c r="M69" i="48"/>
  <c r="L31" i="41"/>
  <c r="O31" i="41" s="1"/>
  <c r="P31" i="41" s="1"/>
  <c r="L29" i="52"/>
  <c r="O29" i="52" s="1"/>
  <c r="P29" i="52" s="1"/>
  <c r="L46" i="46"/>
  <c r="O46" i="46" s="1"/>
  <c r="P46" i="46" s="1"/>
  <c r="L31" i="47"/>
  <c r="O31" i="47" s="1"/>
  <c r="P31" i="47" s="1"/>
  <c r="L28" i="54"/>
  <c r="M35" i="43"/>
  <c r="L62" i="14"/>
  <c r="O62" i="14" s="1"/>
  <c r="P62" i="14" s="1"/>
  <c r="L12" i="51"/>
  <c r="O12" i="51" s="1"/>
  <c r="P12" i="51" s="1"/>
  <c r="M18" i="46"/>
  <c r="M60" i="41"/>
  <c r="M42" i="40"/>
  <c r="L36" i="55"/>
  <c r="O36" i="55" s="1"/>
  <c r="P36" i="55" s="1"/>
  <c r="M12" i="30"/>
  <c r="L13" i="48"/>
  <c r="O13" i="48" s="1"/>
  <c r="P13" i="48" s="1"/>
  <c r="L15" i="30"/>
  <c r="O15" i="30" s="1"/>
  <c r="P15" i="30" s="1"/>
  <c r="L18" i="40"/>
  <c r="O18" i="40" s="1"/>
  <c r="P18" i="40" s="1"/>
  <c r="K21" i="37"/>
  <c r="L7" i="38"/>
  <c r="O7" i="38" s="1"/>
  <c r="P7" i="38" s="1"/>
  <c r="K11" i="42"/>
  <c r="M21" i="52"/>
  <c r="K11" i="46"/>
  <c r="L6" i="54"/>
  <c r="O6" i="54" s="1"/>
  <c r="P6" i="54" s="1"/>
  <c r="K19" i="55"/>
  <c r="L11" i="45"/>
  <c r="O11" i="45" s="1"/>
  <c r="P11" i="45" s="1"/>
  <c r="M9" i="49"/>
  <c r="L19" i="46"/>
  <c r="O19" i="46" s="1"/>
  <c r="P19" i="46" s="1"/>
  <c r="L5" i="55"/>
  <c r="O5" i="55" s="1"/>
  <c r="P5" i="55" s="1"/>
  <c r="M18" i="45"/>
  <c r="K8" i="47"/>
  <c r="M57" i="30"/>
  <c r="M40" i="44"/>
  <c r="L54" i="50"/>
  <c r="O54" i="50" s="1"/>
  <c r="P54" i="50" s="1"/>
  <c r="L44" i="44"/>
  <c r="O44" i="44" s="1"/>
  <c r="P44" i="44" s="1"/>
  <c r="M65" i="44"/>
  <c r="M31" i="44"/>
  <c r="L65" i="51"/>
  <c r="O65" i="51" s="1"/>
  <c r="P65" i="51" s="1"/>
  <c r="M56" i="48"/>
  <c r="M34" i="48"/>
  <c r="L33" i="42"/>
  <c r="O33" i="42" s="1"/>
  <c r="P33" i="42" s="1"/>
  <c r="M37" i="38"/>
  <c r="M34" i="53"/>
  <c r="L59" i="53"/>
  <c r="O59" i="53" s="1"/>
  <c r="P59" i="53" s="1"/>
  <c r="L42" i="52"/>
  <c r="O42" i="52" s="1"/>
  <c r="P42" i="52" s="1"/>
  <c r="M52" i="46"/>
  <c r="M61" i="37"/>
  <c r="L42" i="54"/>
  <c r="O42" i="54" s="1"/>
  <c r="P42" i="54" s="1"/>
  <c r="M60" i="54"/>
  <c r="L69" i="54"/>
  <c r="O69" i="54" s="1"/>
  <c r="P69" i="54" s="1"/>
  <c r="L67" i="54"/>
  <c r="O67" i="54" s="1"/>
  <c r="P67" i="54" s="1"/>
  <c r="L37" i="47"/>
  <c r="O37" i="47" s="1"/>
  <c r="P37" i="47" s="1"/>
  <c r="M66" i="39"/>
  <c r="L28" i="55"/>
  <c r="K13" i="36"/>
  <c r="K8" i="29"/>
  <c r="K69" i="32"/>
  <c r="L18" i="49"/>
  <c r="O18" i="49" s="1"/>
  <c r="P18" i="49" s="1"/>
  <c r="L12" i="48"/>
  <c r="O12" i="48" s="1"/>
  <c r="P12" i="48" s="1"/>
  <c r="M57" i="38"/>
  <c r="M51" i="36"/>
  <c r="M58" i="51"/>
  <c r="M36" i="38"/>
  <c r="M29" i="38"/>
  <c r="K12" i="55"/>
  <c r="M13" i="30"/>
  <c r="L8" i="50"/>
  <c r="O8" i="50" s="1"/>
  <c r="P8" i="50" s="1"/>
  <c r="M22" i="36"/>
  <c r="L15" i="40"/>
  <c r="O15" i="40" s="1"/>
  <c r="P15" i="40" s="1"/>
  <c r="M14" i="42"/>
  <c r="M16" i="53"/>
  <c r="K6" i="52"/>
  <c r="M69" i="49"/>
  <c r="L65" i="40"/>
  <c r="O65" i="40" s="1"/>
  <c r="P65" i="40" s="1"/>
  <c r="L36" i="44"/>
  <c r="O36" i="44" s="1"/>
  <c r="P36" i="44" s="1"/>
  <c r="M61" i="48"/>
  <c r="M31" i="49"/>
  <c r="M40" i="49"/>
  <c r="M59" i="42"/>
  <c r="K8" i="30"/>
  <c r="M6" i="49"/>
  <c r="K28" i="30"/>
  <c r="K9" i="36"/>
  <c r="L19" i="42"/>
  <c r="O19" i="42" s="1"/>
  <c r="P19" i="42" s="1"/>
  <c r="K28" i="48"/>
  <c r="M51" i="43"/>
  <c r="M66" i="43"/>
  <c r="L31" i="45"/>
  <c r="O31" i="45" s="1"/>
  <c r="P31" i="45" s="1"/>
  <c r="L46" i="39"/>
  <c r="O46" i="39" s="1"/>
  <c r="P46" i="39" s="1"/>
  <c r="L41" i="47"/>
  <c r="O41" i="47" s="1"/>
  <c r="P41" i="47" s="1"/>
  <c r="L37" i="54"/>
  <c r="O37" i="54" s="1"/>
  <c r="P37" i="54" s="1"/>
  <c r="L51" i="47"/>
  <c r="K70" i="43"/>
  <c r="L32" i="39"/>
  <c r="O32" i="39" s="1"/>
  <c r="P32" i="39" s="1"/>
  <c r="L69" i="55"/>
  <c r="O69" i="55" s="1"/>
  <c r="P69" i="55" s="1"/>
  <c r="L58" i="54"/>
  <c r="O58" i="54" s="1"/>
  <c r="P58" i="54" s="1"/>
  <c r="M29" i="51"/>
  <c r="K39" i="48"/>
  <c r="L65" i="42"/>
  <c r="O65" i="42" s="1"/>
  <c r="P65" i="42" s="1"/>
  <c r="M54" i="41"/>
  <c r="M64" i="53"/>
  <c r="M39" i="53"/>
  <c r="K70" i="46"/>
  <c r="K47" i="54"/>
  <c r="L5" i="53"/>
  <c r="O5" i="53" s="1"/>
  <c r="P5" i="53" s="1"/>
  <c r="L15" i="39"/>
  <c r="O15" i="39" s="1"/>
  <c r="P15" i="39" s="1"/>
  <c r="M16" i="43"/>
  <c r="K67" i="50"/>
  <c r="K67" i="40"/>
  <c r="L32" i="48"/>
  <c r="O32" i="48" s="1"/>
  <c r="P32" i="48" s="1"/>
  <c r="M28" i="38"/>
  <c r="M40" i="53"/>
  <c r="M44" i="52"/>
  <c r="L45" i="46"/>
  <c r="O45" i="46" s="1"/>
  <c r="P45" i="46" s="1"/>
  <c r="L66" i="54"/>
  <c r="O66" i="54" s="1"/>
  <c r="P66" i="54" s="1"/>
  <c r="M37" i="55"/>
  <c r="L68" i="47"/>
  <c r="O68" i="47" s="1"/>
  <c r="P68" i="47" s="1"/>
  <c r="L29" i="43"/>
  <c r="O29" i="43" s="1"/>
  <c r="P29" i="43" s="1"/>
  <c r="L60" i="47"/>
  <c r="O60" i="47" s="1"/>
  <c r="P60" i="47" s="1"/>
  <c r="L38" i="45"/>
  <c r="O38" i="45" s="1"/>
  <c r="P38" i="45" s="1"/>
  <c r="L43" i="45"/>
  <c r="O43" i="45" s="1"/>
  <c r="P43" i="45" s="1"/>
  <c r="L33" i="29"/>
  <c r="O33" i="29" s="1"/>
  <c r="P33" i="29" s="1"/>
  <c r="K14" i="40"/>
  <c r="L20" i="42"/>
  <c r="O20" i="42" s="1"/>
  <c r="P20" i="42" s="1"/>
  <c r="L16" i="33"/>
  <c r="O16" i="33" s="1"/>
  <c r="P16" i="33" s="1"/>
  <c r="M61" i="30"/>
  <c r="K36" i="41"/>
  <c r="L44" i="30"/>
  <c r="O44" i="30" s="1"/>
  <c r="P44" i="30" s="1"/>
  <c r="K41" i="42"/>
  <c r="L43" i="54"/>
  <c r="O43" i="54" s="1"/>
  <c r="P43" i="54" s="1"/>
  <c r="K22" i="44"/>
  <c r="M18" i="30"/>
  <c r="M15" i="48"/>
  <c r="L15" i="50"/>
  <c r="O15" i="50" s="1"/>
  <c r="P15" i="50" s="1"/>
  <c r="K12" i="53"/>
  <c r="M9" i="44"/>
  <c r="K13" i="53"/>
  <c r="M5" i="52"/>
  <c r="M11" i="35"/>
  <c r="L17" i="45"/>
  <c r="O17" i="45" s="1"/>
  <c r="P17" i="45" s="1"/>
  <c r="M7" i="47"/>
  <c r="L56" i="30"/>
  <c r="O56" i="30" s="1"/>
  <c r="P56" i="30" s="1"/>
  <c r="L20" i="35"/>
  <c r="O20" i="35" s="1"/>
  <c r="P20" i="35" s="1"/>
  <c r="M28" i="44"/>
  <c r="L60" i="51"/>
  <c r="O60" i="51" s="1"/>
  <c r="P60" i="51" s="1"/>
  <c r="M54" i="30"/>
  <c r="M43" i="44"/>
  <c r="M61" i="50"/>
  <c r="M54" i="40"/>
  <c r="M66" i="48"/>
  <c r="L37" i="51"/>
  <c r="O37" i="51" s="1"/>
  <c r="P37" i="51" s="1"/>
  <c r="M31" i="51"/>
  <c r="K63" i="49"/>
  <c r="M38" i="48"/>
  <c r="L58" i="42"/>
  <c r="O58" i="42" s="1"/>
  <c r="P58" i="42" s="1"/>
  <c r="L38" i="38"/>
  <c r="O38" i="38" s="1"/>
  <c r="P38" i="38" s="1"/>
  <c r="J643" i="82"/>
  <c r="K643" i="82" s="1"/>
  <c r="N46" i="41" s="1"/>
  <c r="M46" i="52"/>
  <c r="M65" i="46"/>
  <c r="M39" i="46"/>
  <c r="M56" i="54"/>
  <c r="O34" i="46"/>
  <c r="P34" i="46" s="1"/>
  <c r="O58" i="55"/>
  <c r="P58" i="55" s="1"/>
  <c r="M57" i="45"/>
  <c r="M69" i="39"/>
  <c r="L36" i="39"/>
  <c r="O36" i="39" s="1"/>
  <c r="P36" i="39" s="1"/>
  <c r="K68" i="14"/>
  <c r="M14" i="33"/>
  <c r="O51" i="33"/>
  <c r="P51" i="33" s="1"/>
  <c r="T51" i="33" s="1"/>
  <c r="S52" i="33" s="1"/>
  <c r="M18" i="36"/>
  <c r="L16" i="14"/>
  <c r="O16" i="14" s="1"/>
  <c r="P16" i="14" s="1"/>
  <c r="M40" i="14"/>
  <c r="M58" i="14"/>
  <c r="M44" i="14"/>
  <c r="M36" i="14"/>
  <c r="M28" i="29"/>
  <c r="M64" i="34"/>
  <c r="M62" i="37"/>
  <c r="M20" i="29"/>
  <c r="M59" i="38"/>
  <c r="M67" i="37"/>
  <c r="L63" i="29"/>
  <c r="O63" i="29" s="1"/>
  <c r="P63" i="29" s="1"/>
  <c r="L67" i="35"/>
  <c r="O67" i="35" s="1"/>
  <c r="P67" i="35" s="1"/>
  <c r="M32" i="29"/>
  <c r="L44" i="33"/>
  <c r="O44" i="33" s="1"/>
  <c r="P44" i="33" s="1"/>
  <c r="M30" i="32"/>
  <c r="O36" i="37"/>
  <c r="P36" i="37" s="1"/>
  <c r="M39" i="29"/>
  <c r="L45" i="33"/>
  <c r="O45" i="33" s="1"/>
  <c r="P45" i="33" s="1"/>
  <c r="O45" i="35"/>
  <c r="P45" i="35" s="1"/>
  <c r="O40" i="32"/>
  <c r="P40" i="32" s="1"/>
  <c r="L8" i="36"/>
  <c r="O8" i="36" s="1"/>
  <c r="P8" i="36" s="1"/>
  <c r="O60" i="37"/>
  <c r="P60" i="37" s="1"/>
  <c r="M65" i="35"/>
  <c r="M42" i="36"/>
  <c r="L42" i="37"/>
  <c r="O42" i="37" s="1"/>
  <c r="P42" i="37" s="1"/>
  <c r="L28" i="14"/>
  <c r="O28" i="14" s="1"/>
  <c r="P28" i="14" s="1"/>
  <c r="T28" i="14" s="1"/>
  <c r="S29" i="14" s="1"/>
  <c r="M21" i="33"/>
  <c r="M35" i="36"/>
  <c r="M36" i="29"/>
  <c r="M37" i="14"/>
  <c r="M57" i="29"/>
  <c r="M68" i="34"/>
  <c r="M9" i="29"/>
  <c r="M41" i="32"/>
  <c r="L45" i="29"/>
  <c r="O45" i="29" s="1"/>
  <c r="P45" i="29" s="1"/>
  <c r="M42" i="35"/>
  <c r="M41" i="14"/>
  <c r="M64" i="29"/>
  <c r="M13" i="33"/>
  <c r="O19" i="32"/>
  <c r="P19" i="32" s="1"/>
  <c r="M21" i="38"/>
  <c r="L17" i="29"/>
  <c r="O17" i="29" s="1"/>
  <c r="P17" i="29" s="1"/>
  <c r="M9" i="37"/>
  <c r="L39" i="36"/>
  <c r="O39" i="36" s="1"/>
  <c r="P39" i="36" s="1"/>
  <c r="M66" i="33"/>
  <c r="L62" i="32"/>
  <c r="O62" i="32" s="1"/>
  <c r="P62" i="32" s="1"/>
  <c r="M56" i="35"/>
  <c r="L65" i="29"/>
  <c r="O65" i="29" s="1"/>
  <c r="P65" i="29" s="1"/>
  <c r="L10" i="14"/>
  <c r="O10" i="14" s="1"/>
  <c r="P10" i="14" s="1"/>
  <c r="M69" i="34"/>
  <c r="M29" i="36"/>
  <c r="L29" i="36"/>
  <c r="O29" i="36" s="1"/>
  <c r="P29" i="36" s="1"/>
  <c r="O31" i="29"/>
  <c r="P31" i="29" s="1"/>
  <c r="L15" i="37"/>
  <c r="O15" i="37" s="1"/>
  <c r="P15" i="37" s="1"/>
  <c r="L20" i="34"/>
  <c r="O20" i="34" s="1"/>
  <c r="P20" i="34" s="1"/>
  <c r="M68" i="32"/>
  <c r="L38" i="32"/>
  <c r="O38" i="32" s="1"/>
  <c r="P38" i="32" s="1"/>
  <c r="M39" i="14"/>
  <c r="J787" i="82"/>
  <c r="K787" i="82" s="1"/>
  <c r="N30" i="48" s="1"/>
  <c r="K65" i="38"/>
  <c r="K35" i="41"/>
  <c r="O41" i="39"/>
  <c r="P41" i="39" s="1"/>
  <c r="O64" i="52"/>
  <c r="P64" i="52" s="1"/>
  <c r="O37" i="43"/>
  <c r="P37" i="43" s="1"/>
  <c r="O29" i="45"/>
  <c r="P29" i="45" s="1"/>
  <c r="O31" i="46"/>
  <c r="P31" i="46" s="1"/>
  <c r="O21" i="42"/>
  <c r="P21" i="42" s="1"/>
  <c r="K15" i="54"/>
  <c r="K23" i="45"/>
  <c r="K62" i="30"/>
  <c r="O61" i="44"/>
  <c r="P61" i="44" s="1"/>
  <c r="O34" i="38"/>
  <c r="P34" i="38" s="1"/>
  <c r="K52" i="42"/>
  <c r="O62" i="42"/>
  <c r="P62" i="42" s="1"/>
  <c r="O46" i="42"/>
  <c r="P46" i="42" s="1"/>
  <c r="O68" i="46"/>
  <c r="P68" i="46" s="1"/>
  <c r="O66" i="47"/>
  <c r="P66" i="47" s="1"/>
  <c r="O37" i="39"/>
  <c r="P37" i="39" s="1"/>
  <c r="K6" i="33"/>
  <c r="K53" i="29"/>
  <c r="K18" i="37"/>
  <c r="K70" i="34"/>
  <c r="K53" i="33"/>
  <c r="K42" i="32"/>
  <c r="K21" i="14"/>
  <c r="K33" i="30"/>
  <c r="O31" i="42"/>
  <c r="P31" i="42" s="1"/>
  <c r="O30" i="45"/>
  <c r="P30" i="45" s="1"/>
  <c r="O22" i="51"/>
  <c r="P22" i="51" s="1"/>
  <c r="K23" i="38"/>
  <c r="K22" i="54"/>
  <c r="K9" i="39"/>
  <c r="K12" i="45"/>
  <c r="K13" i="52"/>
  <c r="K67" i="51"/>
  <c r="O56" i="40"/>
  <c r="P56" i="40" s="1"/>
  <c r="O41" i="38"/>
  <c r="P41" i="38" s="1"/>
  <c r="K68" i="42"/>
  <c r="O36" i="52"/>
  <c r="P36" i="52" s="1"/>
  <c r="K65" i="33"/>
  <c r="K12" i="37"/>
  <c r="K23" i="32"/>
  <c r="K21" i="32"/>
  <c r="K23" i="30"/>
  <c r="K23" i="46"/>
  <c r="O29" i="49"/>
  <c r="P29" i="49" s="1"/>
  <c r="O42" i="51"/>
  <c r="P42" i="51" s="1"/>
  <c r="O41" i="51"/>
  <c r="P41" i="51" s="1"/>
  <c r="K15" i="44"/>
  <c r="K34" i="30"/>
  <c r="K10" i="36"/>
  <c r="K6" i="40"/>
  <c r="K22" i="29"/>
  <c r="O40" i="43"/>
  <c r="P40" i="43" s="1"/>
  <c r="O68" i="35"/>
  <c r="P68" i="35" s="1"/>
  <c r="K46" i="38"/>
  <c r="O58" i="41"/>
  <c r="P58" i="41" s="1"/>
  <c r="K20" i="53"/>
  <c r="K68" i="44"/>
  <c r="O44" i="53"/>
  <c r="P44" i="53" s="1"/>
  <c r="K47" i="52"/>
  <c r="K70" i="37"/>
  <c r="O42" i="45"/>
  <c r="P42" i="45" s="1"/>
  <c r="K22" i="50"/>
  <c r="L22" i="50" s="1"/>
  <c r="O22" i="50" s="1"/>
  <c r="P22" i="50" s="1"/>
  <c r="K16" i="38"/>
  <c r="O46" i="30"/>
  <c r="P46" i="30" s="1"/>
  <c r="K61" i="52"/>
  <c r="K47" i="46"/>
  <c r="O9" i="49"/>
  <c r="P9" i="49" s="1"/>
  <c r="O18" i="45"/>
  <c r="P18" i="45" s="1"/>
  <c r="K47" i="44"/>
  <c r="K66" i="50"/>
  <c r="K67" i="49"/>
  <c r="O45" i="40"/>
  <c r="P45" i="40" s="1"/>
  <c r="O37" i="42"/>
  <c r="P37" i="42" s="1"/>
  <c r="O60" i="54"/>
  <c r="P60" i="54" s="1"/>
  <c r="O61" i="55"/>
  <c r="P61" i="55" s="1"/>
  <c r="K4" i="37"/>
  <c r="K5" i="29"/>
  <c r="K68" i="36"/>
  <c r="K18" i="35"/>
  <c r="K23" i="14"/>
  <c r="K58" i="32"/>
  <c r="K41" i="37"/>
  <c r="J1166" i="82"/>
  <c r="K1166" i="82" s="1"/>
  <c r="N5" i="43" s="1"/>
  <c r="O16" i="51"/>
  <c r="P16" i="51" s="1"/>
  <c r="K19" i="35"/>
  <c r="O34" i="49"/>
  <c r="P34" i="49" s="1"/>
  <c r="K47" i="42"/>
  <c r="K47" i="38"/>
  <c r="K45" i="54"/>
  <c r="O6" i="49"/>
  <c r="P6" i="49" s="1"/>
  <c r="O29" i="51"/>
  <c r="P29" i="51" s="1"/>
  <c r="O54" i="41"/>
  <c r="P54" i="41" s="1"/>
  <c r="O64" i="53"/>
  <c r="P64" i="53" s="1"/>
  <c r="O39" i="53"/>
  <c r="P39" i="53" s="1"/>
  <c r="O16" i="43"/>
  <c r="P16" i="43" s="1"/>
  <c r="O44" i="52"/>
  <c r="P44" i="52" s="1"/>
  <c r="K11" i="36"/>
  <c r="K7" i="39"/>
  <c r="K15" i="38"/>
  <c r="O11" i="39"/>
  <c r="P11" i="39" s="1"/>
  <c r="K70" i="30"/>
  <c r="K28" i="36"/>
  <c r="O61" i="50"/>
  <c r="P61" i="50" s="1"/>
  <c r="O66" i="48"/>
  <c r="P66" i="48" s="1"/>
  <c r="L55" i="52"/>
  <c r="O55" i="52" s="1"/>
  <c r="P55" i="52" s="1"/>
  <c r="K37" i="46"/>
  <c r="M30" i="54"/>
  <c r="M34" i="46"/>
  <c r="M58" i="55"/>
  <c r="L44" i="39"/>
  <c r="O44" i="39" s="1"/>
  <c r="P44" i="39" s="1"/>
  <c r="M8" i="37"/>
  <c r="L46" i="33"/>
  <c r="O46" i="33" s="1"/>
  <c r="P46" i="33" s="1"/>
  <c r="M51" i="33"/>
  <c r="O13" i="38"/>
  <c r="P13" i="38" s="1"/>
  <c r="M21" i="29"/>
  <c r="M51" i="32"/>
  <c r="M36" i="37"/>
  <c r="M31" i="37"/>
  <c r="M31" i="14"/>
  <c r="L22" i="14"/>
  <c r="O22" i="14" s="1"/>
  <c r="P22" i="14" s="1"/>
  <c r="M7" i="35"/>
  <c r="M59" i="33"/>
  <c r="L17" i="36"/>
  <c r="O17" i="36" s="1"/>
  <c r="P17" i="36" s="1"/>
  <c r="M59" i="14"/>
  <c r="L57" i="14"/>
  <c r="O57" i="14" s="1"/>
  <c r="P57" i="14" s="1"/>
  <c r="M62" i="29"/>
  <c r="M56" i="33"/>
  <c r="M54" i="37"/>
  <c r="L13" i="29"/>
  <c r="O13" i="29" s="1"/>
  <c r="P13" i="29" s="1"/>
  <c r="L43" i="33"/>
  <c r="O43" i="33" s="1"/>
  <c r="P43" i="33" s="1"/>
  <c r="L29" i="37"/>
  <c r="O29" i="37" s="1"/>
  <c r="P29" i="37" s="1"/>
  <c r="M45" i="35"/>
  <c r="M33" i="14"/>
  <c r="M54" i="29"/>
  <c r="M40" i="32"/>
  <c r="O11" i="14"/>
  <c r="P11" i="14" s="1"/>
  <c r="L40" i="36"/>
  <c r="O40" i="36" s="1"/>
  <c r="P40" i="36" s="1"/>
  <c r="M28" i="33"/>
  <c r="M43" i="32"/>
  <c r="L34" i="33"/>
  <c r="O34" i="33" s="1"/>
  <c r="P34" i="33" s="1"/>
  <c r="M59" i="34"/>
  <c r="M60" i="37"/>
  <c r="L30" i="37"/>
  <c r="O30" i="37" s="1"/>
  <c r="P30" i="37" s="1"/>
  <c r="M46" i="35"/>
  <c r="M69" i="29"/>
  <c r="M43" i="29"/>
  <c r="L20" i="14"/>
  <c r="O20" i="14" s="1"/>
  <c r="P20" i="14" s="1"/>
  <c r="L45" i="36"/>
  <c r="O45" i="36" s="1"/>
  <c r="P45" i="36" s="1"/>
  <c r="M57" i="32"/>
  <c r="O55" i="14"/>
  <c r="P55" i="14" s="1"/>
  <c r="M19" i="32"/>
  <c r="O17" i="34"/>
  <c r="P17" i="34" s="1"/>
  <c r="M68" i="29"/>
  <c r="L44" i="36"/>
  <c r="O44" i="36" s="1"/>
  <c r="P44" i="36" s="1"/>
  <c r="M63" i="33"/>
  <c r="M5" i="33"/>
  <c r="M4" i="33"/>
  <c r="M35" i="14"/>
  <c r="M37" i="29"/>
  <c r="L38" i="14"/>
  <c r="O38" i="14" s="1"/>
  <c r="P38" i="14" s="1"/>
  <c r="M42" i="14"/>
  <c r="L62" i="35"/>
  <c r="O62" i="35" s="1"/>
  <c r="P62" i="35" s="1"/>
  <c r="L51" i="37"/>
  <c r="M31" i="29"/>
  <c r="L34" i="35"/>
  <c r="O34" i="35" s="1"/>
  <c r="P34" i="35" s="1"/>
  <c r="M32" i="14"/>
  <c r="M16" i="36"/>
  <c r="O8" i="34"/>
  <c r="P8" i="34" s="1"/>
  <c r="K23" i="54"/>
  <c r="L30" i="33"/>
  <c r="O30" i="33" s="1"/>
  <c r="P30" i="33" s="1"/>
  <c r="L55" i="37"/>
  <c r="O55" i="37" s="1"/>
  <c r="P55" i="37" s="1"/>
  <c r="L64" i="35"/>
  <c r="O64" i="35" s="1"/>
  <c r="P64" i="35" s="1"/>
  <c r="M28" i="35"/>
  <c r="M52" i="29"/>
  <c r="M13" i="51"/>
  <c r="M13" i="45"/>
  <c r="L53" i="38"/>
  <c r="O53" i="38" s="1"/>
  <c r="P53" i="38" s="1"/>
  <c r="L56" i="46"/>
  <c r="O56" i="46" s="1"/>
  <c r="P56" i="46" s="1"/>
  <c r="K64" i="48"/>
  <c r="M36" i="36"/>
  <c r="M64" i="30"/>
  <c r="L11" i="49"/>
  <c r="O11" i="49" s="1"/>
  <c r="P11" i="49" s="1"/>
  <c r="L18" i="50"/>
  <c r="O18" i="50" s="1"/>
  <c r="P18" i="50" s="1"/>
  <c r="L22" i="52"/>
  <c r="O22" i="52" s="1"/>
  <c r="P22" i="52" s="1"/>
  <c r="L14" i="39"/>
  <c r="O14" i="39" s="1"/>
  <c r="P14" i="39" s="1"/>
  <c r="L15" i="43"/>
  <c r="O15" i="43" s="1"/>
  <c r="P15" i="43" s="1"/>
  <c r="K69" i="38"/>
  <c r="K59" i="48"/>
  <c r="L61" i="49"/>
  <c r="O61" i="49" s="1"/>
  <c r="P61" i="49" s="1"/>
  <c r="M69" i="51"/>
  <c r="M53" i="44"/>
  <c r="K29" i="40"/>
  <c r="L39" i="49"/>
  <c r="O39" i="49" s="1"/>
  <c r="P39" i="49" s="1"/>
  <c r="K43" i="42"/>
  <c r="K46" i="41"/>
  <c r="L58" i="38"/>
  <c r="O58" i="38" s="1"/>
  <c r="P58" i="38" s="1"/>
  <c r="M46" i="43"/>
  <c r="K23" i="44"/>
  <c r="M5" i="32"/>
  <c r="K20" i="55"/>
  <c r="M20" i="55" s="1"/>
  <c r="L67" i="30"/>
  <c r="O67" i="30" s="1"/>
  <c r="P67" i="30" s="1"/>
  <c r="M7" i="48"/>
  <c r="L13" i="54"/>
  <c r="O13" i="54" s="1"/>
  <c r="P13" i="54" s="1"/>
  <c r="K55" i="30"/>
  <c r="M62" i="43"/>
  <c r="K54" i="35"/>
  <c r="L40" i="45"/>
  <c r="O40" i="45" s="1"/>
  <c r="P40" i="45" s="1"/>
  <c r="L42" i="47"/>
  <c r="O42" i="47" s="1"/>
  <c r="P42" i="47" s="1"/>
  <c r="L59" i="47"/>
  <c r="O59" i="47" s="1"/>
  <c r="P59" i="47" s="1"/>
  <c r="M58" i="43"/>
  <c r="M66" i="45"/>
  <c r="M54" i="55"/>
  <c r="L63" i="44"/>
  <c r="O63" i="44" s="1"/>
  <c r="P63" i="44" s="1"/>
  <c r="L28" i="40"/>
  <c r="K70" i="38"/>
  <c r="L62" i="41"/>
  <c r="O62" i="41" s="1"/>
  <c r="P62" i="41" s="1"/>
  <c r="L63" i="53"/>
  <c r="O63" i="53" s="1"/>
  <c r="P63" i="53" s="1"/>
  <c r="M32" i="53"/>
  <c r="M37" i="52"/>
  <c r="L35" i="54"/>
  <c r="O35" i="54" s="1"/>
  <c r="P35" i="54" s="1"/>
  <c r="K10" i="52"/>
  <c r="L4" i="39"/>
  <c r="L60" i="36"/>
  <c r="O60" i="36" s="1"/>
  <c r="P60" i="36" s="1"/>
  <c r="K42" i="44"/>
  <c r="L53" i="51"/>
  <c r="O53" i="51" s="1"/>
  <c r="P53" i="51" s="1"/>
  <c r="M60" i="48"/>
  <c r="K63" i="42"/>
  <c r="L35" i="53"/>
  <c r="O35" i="53" s="1"/>
  <c r="P35" i="53" s="1"/>
  <c r="M43" i="52"/>
  <c r="L33" i="46"/>
  <c r="O33" i="46" s="1"/>
  <c r="P33" i="46" s="1"/>
  <c r="M53" i="55"/>
  <c r="L45" i="45"/>
  <c r="O45" i="45" s="1"/>
  <c r="P45" i="45" s="1"/>
  <c r="L28" i="45"/>
  <c r="L28" i="47"/>
  <c r="O28" i="47" s="1"/>
  <c r="P28" i="47" s="1"/>
  <c r="T28" i="47" s="1"/>
  <c r="S29" i="47" s="1"/>
  <c r="L64" i="39"/>
  <c r="O64" i="39" s="1"/>
  <c r="P64" i="39" s="1"/>
  <c r="L33" i="45"/>
  <c r="O33" i="45" s="1"/>
  <c r="P33" i="45" s="1"/>
  <c r="L37" i="35"/>
  <c r="O37" i="35" s="1"/>
  <c r="P37" i="35" s="1"/>
  <c r="M10" i="49"/>
  <c r="M12" i="40"/>
  <c r="M22" i="45"/>
  <c r="K22" i="43"/>
  <c r="L65" i="53"/>
  <c r="O65" i="53" s="1"/>
  <c r="P65" i="53" s="1"/>
  <c r="K30" i="30"/>
  <c r="L29" i="54"/>
  <c r="O29" i="54" s="1"/>
  <c r="P29" i="54" s="1"/>
  <c r="K7" i="36"/>
  <c r="L9" i="40"/>
  <c r="O9" i="40" s="1"/>
  <c r="P9" i="40" s="1"/>
  <c r="L12" i="36"/>
  <c r="O12" i="36" s="1"/>
  <c r="P12" i="36" s="1"/>
  <c r="M5" i="50"/>
  <c r="M20" i="49"/>
  <c r="K8" i="46"/>
  <c r="L17" i="50"/>
  <c r="O17" i="50" s="1"/>
  <c r="P17" i="50" s="1"/>
  <c r="M5" i="51"/>
  <c r="K10" i="42"/>
  <c r="M10" i="42" s="1"/>
  <c r="L18" i="52"/>
  <c r="O18" i="52" s="1"/>
  <c r="P18" i="52" s="1"/>
  <c r="L5" i="38"/>
  <c r="O5" i="38" s="1"/>
  <c r="P5" i="38" s="1"/>
  <c r="K18" i="41"/>
  <c r="L4" i="54"/>
  <c r="O4" i="54" s="1"/>
  <c r="P4" i="54" s="1"/>
  <c r="T4" i="54" s="1"/>
  <c r="S5" i="54" s="1"/>
  <c r="K17" i="55"/>
  <c r="L15" i="45"/>
  <c r="O15" i="45" s="1"/>
  <c r="P15" i="45" s="1"/>
  <c r="M21" i="42"/>
  <c r="K62" i="44"/>
  <c r="M51" i="30"/>
  <c r="L33" i="44"/>
  <c r="O33" i="44" s="1"/>
  <c r="P33" i="44" s="1"/>
  <c r="K53" i="30"/>
  <c r="K54" i="44"/>
  <c r="M60" i="50"/>
  <c r="K68" i="51"/>
  <c r="J826" i="82"/>
  <c r="K826" i="82" s="1"/>
  <c r="N29" i="40" s="1"/>
  <c r="L64" i="40"/>
  <c r="O64" i="40" s="1"/>
  <c r="P64" i="40" s="1"/>
  <c r="K28" i="51"/>
  <c r="M51" i="40"/>
  <c r="M34" i="38"/>
  <c r="M62" i="42"/>
  <c r="L34" i="42"/>
  <c r="O34" i="42" s="1"/>
  <c r="P34" i="42" s="1"/>
  <c r="L45" i="41"/>
  <c r="O45" i="41" s="1"/>
  <c r="P45" i="41" s="1"/>
  <c r="M63" i="52"/>
  <c r="M68" i="46"/>
  <c r="L34" i="37"/>
  <c r="O34" i="37" s="1"/>
  <c r="P34" i="37" s="1"/>
  <c r="M66" i="47"/>
  <c r="L56" i="37"/>
  <c r="O56" i="37" s="1"/>
  <c r="P56" i="37" s="1"/>
  <c r="L62" i="55"/>
  <c r="O62" i="55" s="1"/>
  <c r="P62" i="55" s="1"/>
  <c r="M32" i="55"/>
  <c r="L33" i="39"/>
  <c r="O33" i="39" s="1"/>
  <c r="P33" i="39" s="1"/>
  <c r="M52" i="39"/>
  <c r="M32" i="43"/>
  <c r="K37" i="37"/>
  <c r="K19" i="14"/>
  <c r="K14" i="35"/>
  <c r="K5" i="34"/>
  <c r="K33" i="32"/>
  <c r="M44" i="38"/>
  <c r="L52" i="41"/>
  <c r="O52" i="41" s="1"/>
  <c r="P52" i="41" s="1"/>
  <c r="M10" i="53"/>
  <c r="L55" i="36"/>
  <c r="O55" i="36" s="1"/>
  <c r="P55" i="36" s="1"/>
  <c r="M38" i="30"/>
  <c r="L55" i="44"/>
  <c r="O55" i="44" s="1"/>
  <c r="P55" i="44" s="1"/>
  <c r="L45" i="51"/>
  <c r="O45" i="51" s="1"/>
  <c r="P45" i="51" s="1"/>
  <c r="L7" i="53"/>
  <c r="O7" i="53" s="1"/>
  <c r="P7" i="53" s="1"/>
  <c r="M10" i="39"/>
  <c r="K34" i="36"/>
  <c r="M14" i="44"/>
  <c r="K23" i="48"/>
  <c r="M9" i="53"/>
  <c r="M21" i="46"/>
  <c r="R21" i="46" s="1"/>
  <c r="L35" i="40"/>
  <c r="O35" i="40" s="1"/>
  <c r="P35" i="40" s="1"/>
  <c r="L16" i="54"/>
  <c r="O16" i="54" s="1"/>
  <c r="P16" i="54" s="1"/>
  <c r="J990" i="82"/>
  <c r="K990" i="82" s="1"/>
  <c r="N33" i="50" s="1"/>
  <c r="K55" i="50"/>
  <c r="M36" i="49"/>
  <c r="M57" i="42"/>
  <c r="L34" i="41"/>
  <c r="O34" i="41" s="1"/>
  <c r="P34" i="41" s="1"/>
  <c r="M40" i="41"/>
  <c r="L32" i="41"/>
  <c r="O32" i="41" s="1"/>
  <c r="P32" i="41" s="1"/>
  <c r="K18" i="44"/>
  <c r="K22" i="40"/>
  <c r="L17" i="54"/>
  <c r="O17" i="54" s="1"/>
  <c r="P17" i="54" s="1"/>
  <c r="K47" i="36"/>
  <c r="M10" i="32"/>
  <c r="M7" i="32"/>
  <c r="M15" i="41"/>
  <c r="K31" i="30"/>
  <c r="M35" i="29"/>
  <c r="M41" i="35"/>
  <c r="M46" i="47"/>
  <c r="L59" i="45"/>
  <c r="O59" i="45" s="1"/>
  <c r="P59" i="45" s="1"/>
  <c r="L34" i="55"/>
  <c r="O34" i="55" s="1"/>
  <c r="P34" i="55" s="1"/>
  <c r="K70" i="47"/>
  <c r="L59" i="43"/>
  <c r="O59" i="43" s="1"/>
  <c r="P59" i="43" s="1"/>
  <c r="L67" i="45"/>
  <c r="O67" i="45" s="1"/>
  <c r="P67" i="45" s="1"/>
  <c r="M38" i="47"/>
  <c r="K35" i="44"/>
  <c r="M62" i="48"/>
  <c r="L56" i="38"/>
  <c r="O56" i="38" s="1"/>
  <c r="P56" i="38" s="1"/>
  <c r="L59" i="41"/>
  <c r="O59" i="41" s="1"/>
  <c r="L57" i="34"/>
  <c r="O57" i="34" s="1"/>
  <c r="P57" i="34" s="1"/>
  <c r="M57" i="53"/>
  <c r="M28" i="53"/>
  <c r="K58" i="46"/>
  <c r="L17" i="46"/>
  <c r="O17" i="46" s="1"/>
  <c r="P17" i="46" s="1"/>
  <c r="L9" i="45"/>
  <c r="O9" i="45" s="1"/>
  <c r="P9" i="45" s="1"/>
  <c r="K38" i="44"/>
  <c r="M52" i="51"/>
  <c r="K47" i="48"/>
  <c r="L39" i="38"/>
  <c r="O39" i="38" s="1"/>
  <c r="P39" i="38" s="1"/>
  <c r="K43" i="41"/>
  <c r="L31" i="53"/>
  <c r="O31" i="53" s="1"/>
  <c r="P31" i="53" s="1"/>
  <c r="M39" i="52"/>
  <c r="L32" i="46"/>
  <c r="O32" i="46" s="1"/>
  <c r="P32" i="46" s="1"/>
  <c r="L51" i="39"/>
  <c r="L68" i="55"/>
  <c r="O68" i="55" s="1"/>
  <c r="P68" i="55" s="1"/>
  <c r="L51" i="54"/>
  <c r="L29" i="39"/>
  <c r="O29" i="39" s="1"/>
  <c r="P29" i="39" s="1"/>
  <c r="L63" i="55"/>
  <c r="O63" i="55" s="1"/>
  <c r="P63" i="55" s="1"/>
  <c r="K56" i="39"/>
  <c r="K47" i="43"/>
  <c r="L33" i="43"/>
  <c r="O33" i="43" s="1"/>
  <c r="P33" i="43" s="1"/>
  <c r="K6" i="50"/>
  <c r="L12" i="52"/>
  <c r="O12" i="52" s="1"/>
  <c r="P12" i="52" s="1"/>
  <c r="K18" i="43"/>
  <c r="L36" i="53"/>
  <c r="O36" i="53" s="1"/>
  <c r="P36" i="53" s="1"/>
  <c r="L64" i="54"/>
  <c r="O64" i="54" s="1"/>
  <c r="P64" i="54" s="1"/>
  <c r="L67" i="55"/>
  <c r="O67" i="55" s="1"/>
  <c r="P67" i="55" s="1"/>
  <c r="L4" i="36"/>
  <c r="O4" i="36" s="1"/>
  <c r="P4" i="36" s="1"/>
  <c r="T4" i="36" s="1"/>
  <c r="S5" i="36" s="1"/>
  <c r="M8" i="40"/>
  <c r="K23" i="40"/>
  <c r="M16" i="50"/>
  <c r="L4" i="50"/>
  <c r="K12" i="42"/>
  <c r="K15" i="53"/>
  <c r="M6" i="55"/>
  <c r="M13" i="55"/>
  <c r="L41" i="30"/>
  <c r="O41" i="30" s="1"/>
  <c r="P41" i="30" s="1"/>
  <c r="M57" i="44"/>
  <c r="M69" i="50"/>
  <c r="M4" i="14"/>
  <c r="L60" i="44"/>
  <c r="O60" i="44" s="1"/>
  <c r="P60" i="44" s="1"/>
  <c r="M56" i="36"/>
  <c r="M52" i="30"/>
  <c r="M51" i="44"/>
  <c r="M56" i="40"/>
  <c r="L68" i="48"/>
  <c r="O68" i="48" s="1"/>
  <c r="P68" i="48" s="1"/>
  <c r="K68" i="49"/>
  <c r="L31" i="48"/>
  <c r="O31" i="48" s="1"/>
  <c r="P31" i="48" s="1"/>
  <c r="L46" i="40"/>
  <c r="O46" i="40" s="1"/>
  <c r="P46" i="40" s="1"/>
  <c r="L42" i="49"/>
  <c r="O42" i="49" s="1"/>
  <c r="P42" i="49" s="1"/>
  <c r="L55" i="38"/>
  <c r="O55" i="38" s="1"/>
  <c r="P55" i="38" s="1"/>
  <c r="M41" i="38"/>
  <c r="M36" i="52"/>
  <c r="L45" i="53"/>
  <c r="O45" i="53" s="1"/>
  <c r="P45" i="53" s="1"/>
  <c r="M62" i="52"/>
  <c r="M62" i="46"/>
  <c r="L46" i="54"/>
  <c r="O46" i="54" s="1"/>
  <c r="P46" i="54" s="1"/>
  <c r="M52" i="54"/>
  <c r="M53" i="47"/>
  <c r="M52" i="47"/>
  <c r="M55" i="35"/>
  <c r="L61" i="43"/>
  <c r="O61" i="43" s="1"/>
  <c r="P61" i="43" s="1"/>
  <c r="K6" i="37"/>
  <c r="K37" i="36"/>
  <c r="M36" i="33"/>
  <c r="K70" i="29"/>
  <c r="K57" i="33"/>
  <c r="L52" i="36"/>
  <c r="O52" i="36" s="1"/>
  <c r="P52" i="36" s="1"/>
  <c r="K21" i="34"/>
  <c r="K12" i="32"/>
  <c r="K14" i="34"/>
  <c r="M9" i="50"/>
  <c r="M41" i="40"/>
  <c r="M29" i="49"/>
  <c r="M9" i="47"/>
  <c r="L46" i="48"/>
  <c r="O46" i="48" s="1"/>
  <c r="M31" i="38"/>
  <c r="L18" i="38"/>
  <c r="O18" i="38" s="1"/>
  <c r="P18" i="38" s="1"/>
  <c r="L66" i="30"/>
  <c r="O66" i="30" s="1"/>
  <c r="P66" i="30" s="1"/>
  <c r="M46" i="50"/>
  <c r="L7" i="30"/>
  <c r="O7" i="30" s="1"/>
  <c r="P7" i="30" s="1"/>
  <c r="M12" i="49"/>
  <c r="M10" i="37"/>
  <c r="L10" i="40"/>
  <c r="O10" i="40" s="1"/>
  <c r="P10" i="40" s="1"/>
  <c r="M42" i="51"/>
  <c r="L29" i="44"/>
  <c r="O29" i="44" s="1"/>
  <c r="P29" i="44" s="1"/>
  <c r="K35" i="49"/>
  <c r="L59" i="52"/>
  <c r="O59" i="52" s="1"/>
  <c r="P59" i="52" s="1"/>
  <c r="M29" i="55"/>
  <c r="M64" i="47"/>
  <c r="M60" i="53"/>
  <c r="L19" i="47"/>
  <c r="O19" i="47" s="1"/>
  <c r="P19" i="47" s="1"/>
  <c r="M40" i="43"/>
  <c r="M68" i="35"/>
  <c r="L38" i="39"/>
  <c r="O38" i="39" s="1"/>
  <c r="P38" i="39" s="1"/>
  <c r="L62" i="45"/>
  <c r="O62" i="45" s="1"/>
  <c r="P62" i="45" s="1"/>
  <c r="M40" i="47"/>
  <c r="M59" i="55"/>
  <c r="L35" i="51"/>
  <c r="O35" i="51" s="1"/>
  <c r="P35" i="51" s="1"/>
  <c r="L58" i="48"/>
  <c r="O58" i="48" s="1"/>
  <c r="P58" i="48" s="1"/>
  <c r="M58" i="41"/>
  <c r="M56" i="53"/>
  <c r="L68" i="52"/>
  <c r="O68" i="52" s="1"/>
  <c r="P68" i="52" s="1"/>
  <c r="M33" i="52"/>
  <c r="M33" i="37"/>
  <c r="M8" i="14"/>
  <c r="L29" i="50"/>
  <c r="O29" i="50" s="1"/>
  <c r="P29" i="50" s="1"/>
  <c r="M44" i="48"/>
  <c r="M61" i="41"/>
  <c r="M44" i="53"/>
  <c r="M61" i="46"/>
  <c r="M40" i="54"/>
  <c r="M42" i="45"/>
  <c r="L46" i="55"/>
  <c r="O46" i="55" s="1"/>
  <c r="P46" i="55" s="1"/>
  <c r="L56" i="45"/>
  <c r="O56" i="45" s="1"/>
  <c r="P56" i="45" s="1"/>
  <c r="L41" i="43"/>
  <c r="O41" i="43" s="1"/>
  <c r="P41" i="43" s="1"/>
  <c r="M46" i="30"/>
  <c r="M14" i="43"/>
  <c r="M30" i="50"/>
  <c r="M21" i="30"/>
  <c r="L10" i="30"/>
  <c r="O10" i="30" s="1"/>
  <c r="P10" i="30" s="1"/>
  <c r="M19" i="49"/>
  <c r="L21" i="50"/>
  <c r="O21" i="50" s="1"/>
  <c r="P21" i="50" s="1"/>
  <c r="M6" i="51"/>
  <c r="M22" i="38"/>
  <c r="K14" i="53"/>
  <c r="L21" i="54"/>
  <c r="O21" i="54" s="1"/>
  <c r="P21" i="54" s="1"/>
  <c r="K8" i="39"/>
  <c r="K23" i="43"/>
  <c r="K11" i="41"/>
  <c r="K5" i="47"/>
  <c r="L12" i="39"/>
  <c r="O12" i="39" s="1"/>
  <c r="P12" i="39" s="1"/>
  <c r="K7" i="43"/>
  <c r="M6" i="45"/>
  <c r="L56" i="44"/>
  <c r="O56" i="44" s="1"/>
  <c r="P56" i="44" s="1"/>
  <c r="L68" i="50"/>
  <c r="O68" i="50" s="1"/>
  <c r="P68" i="50" s="1"/>
  <c r="L37" i="30"/>
  <c r="O37" i="30" s="1"/>
  <c r="P37" i="30" s="1"/>
  <c r="L55" i="40"/>
  <c r="O55" i="40" s="1"/>
  <c r="P55" i="40" s="1"/>
  <c r="L67" i="48"/>
  <c r="O67" i="48" s="1"/>
  <c r="P67" i="48" s="1"/>
  <c r="L38" i="51"/>
  <c r="O38" i="51" s="1"/>
  <c r="P38" i="51" s="1"/>
  <c r="M45" i="40"/>
  <c r="K38" i="49"/>
  <c r="M37" i="42"/>
  <c r="L38" i="53"/>
  <c r="O38" i="53" s="1"/>
  <c r="P38" i="53" s="1"/>
  <c r="L31" i="52"/>
  <c r="O31" i="52" s="1"/>
  <c r="P31" i="52" s="1"/>
  <c r="L40" i="46"/>
  <c r="O40" i="46" s="1"/>
  <c r="P40" i="46" s="1"/>
  <c r="L57" i="54"/>
  <c r="O57" i="54" s="1"/>
  <c r="P57" i="54" s="1"/>
  <c r="L38" i="37"/>
  <c r="O38" i="37" s="1"/>
  <c r="P38" i="37" s="1"/>
  <c r="L36" i="54"/>
  <c r="O36" i="54" s="1"/>
  <c r="P36" i="54" s="1"/>
  <c r="L35" i="46"/>
  <c r="O35" i="46" s="1"/>
  <c r="P35" i="46" s="1"/>
  <c r="L57" i="47"/>
  <c r="O57" i="47" s="1"/>
  <c r="P57" i="47" s="1"/>
  <c r="M61" i="55"/>
  <c r="M44" i="55"/>
  <c r="L29" i="47"/>
  <c r="M61" i="45"/>
  <c r="L40" i="55"/>
  <c r="O40" i="55" s="1"/>
  <c r="P40" i="55" s="1"/>
  <c r="M53" i="45"/>
  <c r="K47" i="29"/>
  <c r="M43" i="43"/>
  <c r="L32" i="36"/>
  <c r="O32" i="36" s="1"/>
  <c r="P32" i="36" s="1"/>
  <c r="K19" i="36"/>
  <c r="K45" i="14"/>
  <c r="K70" i="32"/>
  <c r="L19" i="38"/>
  <c r="O19" i="38" s="1"/>
  <c r="P19" i="38" s="1"/>
  <c r="M11" i="32"/>
  <c r="L20" i="51"/>
  <c r="O20" i="51" s="1"/>
  <c r="P20" i="51" s="1"/>
  <c r="M13" i="44"/>
  <c r="M7" i="49"/>
  <c r="M16" i="52"/>
  <c r="L8" i="35"/>
  <c r="O8" i="35" s="1"/>
  <c r="P8" i="35" s="1"/>
  <c r="L10" i="43"/>
  <c r="O10" i="43" s="1"/>
  <c r="P10" i="43" s="1"/>
  <c r="M51" i="48"/>
  <c r="J1012" i="82"/>
  <c r="K1012" i="82" s="1"/>
  <c r="N58" i="50" s="1"/>
  <c r="M16" i="51"/>
  <c r="K18" i="48"/>
  <c r="K12" i="41"/>
  <c r="M4" i="53"/>
  <c r="L8" i="54"/>
  <c r="O8" i="54" s="1"/>
  <c r="P8" i="54" s="1"/>
  <c r="L58" i="44"/>
  <c r="O58" i="44" s="1"/>
  <c r="P58" i="44" s="1"/>
  <c r="M37" i="44"/>
  <c r="M19" i="39"/>
  <c r="M42" i="50"/>
  <c r="L34" i="51"/>
  <c r="O34" i="51" s="1"/>
  <c r="P34" i="51" s="1"/>
  <c r="K54" i="48"/>
  <c r="L43" i="49"/>
  <c r="O43" i="49" s="1"/>
  <c r="P43" i="49" s="1"/>
  <c r="M34" i="49"/>
  <c r="M32" i="42"/>
  <c r="K64" i="41"/>
  <c r="K8" i="44"/>
  <c r="K6" i="47"/>
  <c r="L10" i="29"/>
  <c r="O10" i="29" s="1"/>
  <c r="P10" i="29" s="1"/>
  <c r="K16" i="48"/>
  <c r="L31" i="36"/>
  <c r="O31" i="36" s="1"/>
  <c r="P31" i="36" s="1"/>
  <c r="L54" i="43"/>
  <c r="O54" i="43" s="1"/>
  <c r="P54" i="43" s="1"/>
  <c r="L30" i="43"/>
  <c r="O30" i="43" s="1"/>
  <c r="P30" i="43" s="1"/>
  <c r="L34" i="43"/>
  <c r="O34" i="43" s="1"/>
  <c r="P34" i="43" s="1"/>
  <c r="L55" i="45"/>
  <c r="O55" i="45" s="1"/>
  <c r="P55" i="45" s="1"/>
  <c r="L45" i="55"/>
  <c r="O45" i="55" s="1"/>
  <c r="P45" i="55" s="1"/>
  <c r="L61" i="47"/>
  <c r="O61" i="47" s="1"/>
  <c r="P61" i="47" s="1"/>
  <c r="L63" i="45"/>
  <c r="O63" i="45" s="1"/>
  <c r="P63" i="45" s="1"/>
  <c r="L63" i="14"/>
  <c r="O63" i="14" s="1"/>
  <c r="P63" i="14" s="1"/>
  <c r="L37" i="45"/>
  <c r="O37" i="45" s="1"/>
  <c r="P37" i="45" s="1"/>
  <c r="M42" i="55"/>
  <c r="M55" i="47"/>
  <c r="M57" i="50"/>
  <c r="L58" i="40"/>
  <c r="O58" i="40" s="1"/>
  <c r="P58" i="40" s="1"/>
  <c r="K52" i="49"/>
  <c r="K68" i="41"/>
  <c r="L40" i="34"/>
  <c r="O40" i="34" s="1"/>
  <c r="P40" i="34" s="1"/>
  <c r="L52" i="53"/>
  <c r="O52" i="53" s="1"/>
  <c r="P52" i="53" s="1"/>
  <c r="L40" i="52"/>
  <c r="O40" i="52" s="1"/>
  <c r="P40" i="52" s="1"/>
  <c r="M51" i="46"/>
  <c r="L30" i="55"/>
  <c r="O30" i="55" s="1"/>
  <c r="P30" i="55" s="1"/>
  <c r="K12" i="54"/>
  <c r="M22" i="35"/>
  <c r="K59" i="44"/>
  <c r="L59" i="51"/>
  <c r="O59" i="51" s="1"/>
  <c r="P59" i="51" s="1"/>
  <c r="M63" i="48"/>
  <c r="L60" i="38"/>
  <c r="O60" i="38" s="1"/>
  <c r="M55" i="41"/>
  <c r="M65" i="52"/>
  <c r="K66" i="46"/>
  <c r="L68" i="37"/>
  <c r="O68" i="37" s="1"/>
  <c r="P68" i="37" s="1"/>
  <c r="L67" i="47"/>
  <c r="O67" i="47" s="1"/>
  <c r="P67" i="47" s="1"/>
  <c r="L63" i="54"/>
  <c r="O63" i="54" s="1"/>
  <c r="P63" i="54" s="1"/>
  <c r="L58" i="45"/>
  <c r="O58" i="45" s="1"/>
  <c r="P58" i="45" s="1"/>
  <c r="L54" i="54"/>
  <c r="O54" i="54" s="1"/>
  <c r="P54" i="54" s="1"/>
  <c r="L60" i="55"/>
  <c r="O60" i="55" s="1"/>
  <c r="P60" i="55" s="1"/>
  <c r="L67" i="39"/>
  <c r="O67" i="39" s="1"/>
  <c r="P67" i="39" s="1"/>
  <c r="M39" i="43"/>
  <c r="M52" i="43"/>
  <c r="K14" i="52"/>
  <c r="K18" i="39"/>
  <c r="L16" i="39"/>
  <c r="O16" i="39" s="1"/>
  <c r="P16" i="39" s="1"/>
  <c r="K40" i="40"/>
  <c r="M35" i="52"/>
  <c r="L30" i="51"/>
  <c r="O30" i="51" s="1"/>
  <c r="P30" i="51" s="1"/>
  <c r="L65" i="50"/>
  <c r="O65" i="50" s="1"/>
  <c r="P65" i="50" s="1"/>
  <c r="L65" i="39"/>
  <c r="O65" i="39" s="1"/>
  <c r="P65" i="39" s="1"/>
  <c r="L7" i="40"/>
  <c r="O7" i="40" s="1"/>
  <c r="P7" i="40" s="1"/>
  <c r="L20" i="44"/>
  <c r="O20" i="44" s="1"/>
  <c r="P20" i="44" s="1"/>
  <c r="M21" i="49"/>
  <c r="M14" i="30"/>
  <c r="M11" i="51"/>
  <c r="L4" i="51"/>
  <c r="M16" i="41"/>
  <c r="M21" i="51"/>
  <c r="L13" i="46"/>
  <c r="O13" i="46" s="1"/>
  <c r="P13" i="46" s="1"/>
  <c r="K20" i="52"/>
  <c r="L10" i="46"/>
  <c r="O10" i="46" s="1"/>
  <c r="P10" i="46" s="1"/>
  <c r="M5" i="54"/>
  <c r="M18" i="55"/>
  <c r="M11" i="39"/>
  <c r="M15" i="55"/>
  <c r="M6" i="43"/>
  <c r="M39" i="44"/>
  <c r="M41" i="50"/>
  <c r="L66" i="44"/>
  <c r="O66" i="44" s="1"/>
  <c r="P66" i="44" s="1"/>
  <c r="K64" i="44"/>
  <c r="L43" i="50"/>
  <c r="O43" i="50" s="1"/>
  <c r="P43" i="50" s="1"/>
  <c r="L52" i="48"/>
  <c r="L42" i="42"/>
  <c r="O42" i="42" s="1"/>
  <c r="P42" i="42" s="1"/>
  <c r="L55" i="53"/>
  <c r="O55" i="53" s="1"/>
  <c r="P55" i="53" s="1"/>
  <c r="L46" i="53"/>
  <c r="O46" i="53" s="1"/>
  <c r="P46" i="53" s="1"/>
  <c r="L35" i="37"/>
  <c r="O35" i="37" s="1"/>
  <c r="P35" i="37" s="1"/>
  <c r="M59" i="54"/>
  <c r="L53" i="54"/>
  <c r="O53" i="54" s="1"/>
  <c r="P53" i="54" s="1"/>
  <c r="M46" i="37"/>
  <c r="L56" i="47"/>
  <c r="O56" i="47" s="1"/>
  <c r="P56" i="47" s="1"/>
  <c r="M66" i="55"/>
  <c r="M51" i="55"/>
  <c r="L39" i="55"/>
  <c r="O39" i="55" s="1"/>
  <c r="P39" i="55" s="1"/>
  <c r="L53" i="39"/>
  <c r="O53" i="39" s="1"/>
  <c r="P53" i="39" s="1"/>
  <c r="M32" i="45"/>
  <c r="M45" i="43"/>
  <c r="L4" i="32"/>
  <c r="O4" i="32" s="1"/>
  <c r="P4" i="32" s="1"/>
  <c r="T4" i="32" s="1"/>
  <c r="S5" i="32" s="1"/>
  <c r="L15" i="33"/>
  <c r="O15" i="33" s="1"/>
  <c r="P15" i="33" s="1"/>
  <c r="M61" i="33"/>
  <c r="L61" i="34"/>
  <c r="O61" i="34" s="1"/>
  <c r="P61" i="34" s="1"/>
  <c r="L43" i="37"/>
  <c r="O43" i="37" s="1"/>
  <c r="P43" i="37" s="1"/>
  <c r="M13" i="38"/>
  <c r="L6" i="36"/>
  <c r="O6" i="36" s="1"/>
  <c r="P6" i="36" s="1"/>
  <c r="L34" i="14"/>
  <c r="O34" i="14" s="1"/>
  <c r="P34" i="14" s="1"/>
  <c r="L66" i="29"/>
  <c r="O66" i="29" s="1"/>
  <c r="P66" i="29" s="1"/>
  <c r="M33" i="35"/>
  <c r="L66" i="35"/>
  <c r="O66" i="35" s="1"/>
  <c r="P66" i="35" s="1"/>
  <c r="M66" i="32"/>
  <c r="M35" i="34"/>
  <c r="L45" i="37"/>
  <c r="O45" i="37" s="1"/>
  <c r="P45" i="37" s="1"/>
  <c r="L55" i="32"/>
  <c r="O55" i="32" s="1"/>
  <c r="P55" i="32" s="1"/>
  <c r="L39" i="34"/>
  <c r="O39" i="34" s="1"/>
  <c r="P39" i="34" s="1"/>
  <c r="M29" i="29"/>
  <c r="L67" i="14"/>
  <c r="O67" i="14" s="1"/>
  <c r="P67" i="14" s="1"/>
  <c r="M54" i="14"/>
  <c r="L51" i="14"/>
  <c r="M67" i="32"/>
  <c r="L7" i="34"/>
  <c r="O7" i="34" s="1"/>
  <c r="P7" i="34" s="1"/>
  <c r="L19" i="34"/>
  <c r="O19" i="34" s="1"/>
  <c r="P19" i="34" s="1"/>
  <c r="M15" i="14"/>
  <c r="L29" i="33"/>
  <c r="O29" i="33" s="1"/>
  <c r="P29" i="33" s="1"/>
  <c r="L39" i="32"/>
  <c r="O39" i="32" s="1"/>
  <c r="P39" i="32" s="1"/>
  <c r="M37" i="32"/>
  <c r="L67" i="34"/>
  <c r="O67" i="34" s="1"/>
  <c r="P67" i="34" s="1"/>
  <c r="L53" i="37"/>
  <c r="O53" i="37" s="1"/>
  <c r="P53" i="37" s="1"/>
  <c r="L63" i="35"/>
  <c r="O63" i="35" s="1"/>
  <c r="P63" i="35" s="1"/>
  <c r="L18" i="14"/>
  <c r="O18" i="14" s="1"/>
  <c r="P18" i="14" s="1"/>
  <c r="L6" i="14"/>
  <c r="O6" i="14" s="1"/>
  <c r="M10" i="33"/>
  <c r="K69" i="40"/>
  <c r="M66" i="36"/>
  <c r="L60" i="35"/>
  <c r="O60" i="35" s="1"/>
  <c r="P60" i="35" s="1"/>
  <c r="L44" i="29"/>
  <c r="O44" i="29" s="1"/>
  <c r="P44" i="29" s="1"/>
  <c r="L58" i="35"/>
  <c r="O58" i="35" s="1"/>
  <c r="P58" i="35" s="1"/>
  <c r="L54" i="32"/>
  <c r="O54" i="32" s="1"/>
  <c r="P54" i="32" s="1"/>
  <c r="L51" i="35"/>
  <c r="M43" i="36"/>
  <c r="L44" i="32"/>
  <c r="O44" i="32" s="1"/>
  <c r="P44" i="32" s="1"/>
  <c r="L61" i="35"/>
  <c r="O61" i="35" s="1"/>
  <c r="P61" i="35" s="1"/>
  <c r="L66" i="14"/>
  <c r="O66" i="14" s="1"/>
  <c r="P66" i="14" s="1"/>
  <c r="M59" i="35"/>
  <c r="M16" i="29"/>
  <c r="M52" i="35"/>
  <c r="M11" i="33"/>
  <c r="L17" i="32"/>
  <c r="O17" i="32" s="1"/>
  <c r="P17" i="32" s="1"/>
  <c r="L17" i="37"/>
  <c r="O17" i="37" s="1"/>
  <c r="P17" i="37" s="1"/>
  <c r="M11" i="14"/>
  <c r="L51" i="50"/>
  <c r="M60" i="32"/>
  <c r="L67" i="33"/>
  <c r="O67" i="33" s="1"/>
  <c r="P67" i="33" s="1"/>
  <c r="M63" i="32"/>
  <c r="M58" i="37"/>
  <c r="L44" i="37"/>
  <c r="O44" i="37" s="1"/>
  <c r="P44" i="37" s="1"/>
  <c r="L57" i="35"/>
  <c r="O57" i="35" s="1"/>
  <c r="P57" i="35" s="1"/>
  <c r="L32" i="35"/>
  <c r="O32" i="35" s="1"/>
  <c r="P32" i="35" s="1"/>
  <c r="M56" i="29"/>
  <c r="M69" i="14"/>
  <c r="M43" i="38"/>
  <c r="M19" i="33"/>
  <c r="L6" i="34"/>
  <c r="O6" i="34" s="1"/>
  <c r="M65" i="32"/>
  <c r="L53" i="34"/>
  <c r="O53" i="34" s="1"/>
  <c r="P53" i="34" s="1"/>
  <c r="L14" i="29"/>
  <c r="O14" i="29" s="1"/>
  <c r="P14" i="29" s="1"/>
  <c r="L22" i="34"/>
  <c r="O22" i="34" s="1"/>
  <c r="P22" i="34" s="1"/>
  <c r="M55" i="14"/>
  <c r="M41" i="29"/>
  <c r="M43" i="35"/>
  <c r="L38" i="33"/>
  <c r="O38" i="33" s="1"/>
  <c r="P38" i="33" s="1"/>
  <c r="L52" i="37"/>
  <c r="O52" i="37" s="1"/>
  <c r="P52" i="37" s="1"/>
  <c r="L42" i="33"/>
  <c r="O42" i="33" s="1"/>
  <c r="P42" i="33" s="1"/>
  <c r="M57" i="37"/>
  <c r="L51" i="29"/>
  <c r="O51" i="29" s="1"/>
  <c r="P51" i="29" s="1"/>
  <c r="T51" i="29" s="1"/>
  <c r="S52" i="29" s="1"/>
  <c r="M40" i="29"/>
  <c r="L16" i="34"/>
  <c r="O16" i="34" s="1"/>
  <c r="P16" i="34" s="1"/>
  <c r="L15" i="36"/>
  <c r="O15" i="36" s="1"/>
  <c r="P15" i="36" s="1"/>
  <c r="L20" i="36"/>
  <c r="O20" i="36" s="1"/>
  <c r="P20" i="36" s="1"/>
  <c r="M9" i="34"/>
  <c r="M17" i="34"/>
  <c r="L16" i="35"/>
  <c r="O16" i="35" s="1"/>
  <c r="P16" i="35" s="1"/>
  <c r="M57" i="36"/>
  <c r="M31" i="33"/>
  <c r="L59" i="32"/>
  <c r="O59" i="32" s="1"/>
  <c r="P59" i="32" s="1"/>
  <c r="M33" i="33"/>
  <c r="L46" i="32"/>
  <c r="O46" i="32" s="1"/>
  <c r="P46" i="32" s="1"/>
  <c r="M30" i="34"/>
  <c r="L28" i="37"/>
  <c r="L31" i="35"/>
  <c r="O31" i="35" s="1"/>
  <c r="P31" i="35" s="1"/>
  <c r="L69" i="35"/>
  <c r="O69" i="35" s="1"/>
  <c r="P69" i="35" s="1"/>
  <c r="M44" i="35"/>
  <c r="M65" i="14"/>
  <c r="L10" i="34"/>
  <c r="O10" i="34" s="1"/>
  <c r="L31" i="34"/>
  <c r="O31" i="34" s="1"/>
  <c r="P31" i="34" s="1"/>
  <c r="L18" i="34"/>
  <c r="O18" i="34" s="1"/>
  <c r="P18" i="34" s="1"/>
  <c r="L67" i="36"/>
  <c r="O67" i="36" s="1"/>
  <c r="P67" i="36" s="1"/>
  <c r="L60" i="33"/>
  <c r="O60" i="33" s="1"/>
  <c r="P60" i="33" s="1"/>
  <c r="M37" i="33"/>
  <c r="M65" i="34"/>
  <c r="M38" i="34"/>
  <c r="L6" i="29"/>
  <c r="O6" i="29" s="1"/>
  <c r="P6" i="29" s="1"/>
  <c r="L7" i="37"/>
  <c r="O7" i="37" s="1"/>
  <c r="P7" i="37" s="1"/>
  <c r="M18" i="29"/>
  <c r="L61" i="14"/>
  <c r="O61" i="14" s="1"/>
  <c r="P61" i="14" s="1"/>
  <c r="L36" i="35"/>
  <c r="O36" i="35" s="1"/>
  <c r="P36" i="35" s="1"/>
  <c r="L29" i="35"/>
  <c r="O29" i="35" s="1"/>
  <c r="P29" i="35" s="1"/>
  <c r="L58" i="29"/>
  <c r="O58" i="29" s="1"/>
  <c r="P58" i="29" s="1"/>
  <c r="L66" i="37"/>
  <c r="O66" i="37" s="1"/>
  <c r="P66" i="37" s="1"/>
  <c r="M69" i="36"/>
  <c r="L44" i="34"/>
  <c r="O44" i="34" s="1"/>
  <c r="P44" i="34" s="1"/>
  <c r="M46" i="14"/>
  <c r="L53" i="14"/>
  <c r="O53" i="14" s="1"/>
  <c r="P53" i="14" s="1"/>
  <c r="L12" i="33"/>
  <c r="O12" i="33" s="1"/>
  <c r="P12" i="33" s="1"/>
  <c r="M18" i="32"/>
  <c r="M8" i="34"/>
  <c r="L58" i="36"/>
  <c r="O58" i="36" s="1"/>
  <c r="P58" i="36" s="1"/>
  <c r="M45" i="32"/>
  <c r="M32" i="37"/>
  <c r="L67" i="29"/>
  <c r="O67" i="29" s="1"/>
  <c r="P67" i="29" s="1"/>
  <c r="L39" i="35"/>
  <c r="O39" i="35" s="1"/>
  <c r="P39" i="35" s="1"/>
  <c r="L60" i="29"/>
  <c r="O60" i="29" s="1"/>
  <c r="P60" i="29" s="1"/>
  <c r="L30" i="14"/>
  <c r="O30" i="14" s="1"/>
  <c r="P30" i="14" s="1"/>
  <c r="K325" i="82"/>
  <c r="N51" i="55" s="1"/>
  <c r="M1205" i="82"/>
  <c r="L1206" i="82" s="1"/>
  <c r="N1205" i="82" s="1"/>
  <c r="M165" i="82"/>
  <c r="L166" i="82" s="1"/>
  <c r="N165" i="82" s="1"/>
  <c r="M1086" i="82"/>
  <c r="L1087" i="82" s="1"/>
  <c r="N1086" i="82" s="1"/>
  <c r="K1085" i="82"/>
  <c r="N51" i="30" s="1"/>
  <c r="O51" i="30" s="1"/>
  <c r="P51" i="30" s="1"/>
  <c r="T51" i="30" s="1"/>
  <c r="S52" i="30" s="1"/>
  <c r="K205" i="82"/>
  <c r="N51" i="35" s="1"/>
  <c r="K1505" i="82"/>
  <c r="N4" i="48" s="1"/>
  <c r="N1085" i="82"/>
  <c r="M1665" i="82"/>
  <c r="L1666" i="82" s="1"/>
  <c r="N1665" i="82" s="1"/>
  <c r="M746" i="82"/>
  <c r="L747" i="82" s="1"/>
  <c r="N746" i="82" s="1"/>
  <c r="M905" i="82"/>
  <c r="L906" i="82" s="1"/>
  <c r="N905" i="82" s="1"/>
  <c r="N985" i="82"/>
  <c r="K1385" i="82"/>
  <c r="N4" i="53" s="1"/>
  <c r="O4" i="53" s="1"/>
  <c r="P4" i="53" s="1"/>
  <c r="T4" i="53" s="1"/>
  <c r="S5" i="53" s="1"/>
  <c r="N1405" i="82"/>
  <c r="K645" i="82"/>
  <c r="N51" i="41" s="1"/>
  <c r="K685" i="82"/>
  <c r="N51" i="42" s="1"/>
  <c r="M345" i="82"/>
  <c r="L346" i="82" s="1"/>
  <c r="N345" i="82" s="1"/>
  <c r="M1305" i="82"/>
  <c r="L1306" i="82" s="1"/>
  <c r="N1305" i="82" s="1"/>
  <c r="N1105" i="82"/>
  <c r="K625" i="82"/>
  <c r="N28" i="41" s="1"/>
  <c r="K1465" i="82"/>
  <c r="N4" i="38" s="1"/>
  <c r="K25" i="82"/>
  <c r="K445" i="82"/>
  <c r="N51" i="37" s="1"/>
  <c r="N685" i="82"/>
  <c r="M686" i="82"/>
  <c r="L687" i="82" s="1"/>
  <c r="N686" i="82" s="1"/>
  <c r="M1146" i="82"/>
  <c r="L1147" i="82" s="1"/>
  <c r="M1147" i="82" s="1"/>
  <c r="L1148" i="82" s="1"/>
  <c r="N1145" i="82"/>
  <c r="N145" i="82"/>
  <c r="M146" i="82"/>
  <c r="L147" i="82" s="1"/>
  <c r="N146" i="82" s="1"/>
  <c r="K1145" i="82"/>
  <c r="N4" i="14" s="1"/>
  <c r="M1045" i="82"/>
  <c r="L1046" i="82" s="1"/>
  <c r="K705" i="82"/>
  <c r="N28" i="38" s="1"/>
  <c r="K145" i="82"/>
  <c r="N28" i="29" s="1"/>
  <c r="O28" i="29" s="1"/>
  <c r="P28" i="29" s="1"/>
  <c r="T28" i="29" s="1"/>
  <c r="S29" i="29" s="1"/>
  <c r="M1466" i="82"/>
  <c r="L1467" i="82" s="1"/>
  <c r="N1466" i="82" s="1"/>
  <c r="M526" i="82"/>
  <c r="L527" i="82" s="1"/>
  <c r="N526" i="82" s="1"/>
  <c r="N525" i="82"/>
  <c r="M326" i="82"/>
  <c r="L327" i="82" s="1"/>
  <c r="N326" i="82" s="1"/>
  <c r="M1386" i="82"/>
  <c r="L1387" i="82" s="1"/>
  <c r="N1386" i="82" s="1"/>
  <c r="M446" i="82"/>
  <c r="L447" i="82" s="1"/>
  <c r="N446" i="82" s="1"/>
  <c r="M646" i="82"/>
  <c r="L647" i="82" s="1"/>
  <c r="N646" i="82" s="1"/>
  <c r="K525" i="82"/>
  <c r="N51" i="52" s="1"/>
  <c r="M1025" i="82"/>
  <c r="L1026" i="82" s="1"/>
  <c r="M1026" i="82" s="1"/>
  <c r="L1027" i="82" s="1"/>
  <c r="K1025" i="82"/>
  <c r="N28" i="44" s="1"/>
  <c r="O28" i="44" s="1"/>
  <c r="P28" i="44" s="1"/>
  <c r="T28" i="44" s="1"/>
  <c r="S29" i="44" s="1"/>
  <c r="M425" i="82"/>
  <c r="L426" i="82" s="1"/>
  <c r="M426" i="82" s="1"/>
  <c r="L427" i="82" s="1"/>
  <c r="K425" i="82"/>
  <c r="N28" i="37" s="1"/>
  <c r="M365" i="82"/>
  <c r="L366" i="82" s="1"/>
  <c r="N365" i="82" s="1"/>
  <c r="K365" i="82"/>
  <c r="N51" i="47" s="1"/>
  <c r="M125" i="82"/>
  <c r="L126" i="82" s="1"/>
  <c r="N125" i="82" s="1"/>
  <c r="K125" i="82"/>
  <c r="N51" i="43" s="1"/>
  <c r="M1245" i="82"/>
  <c r="L1246" i="82" s="1"/>
  <c r="K1245" i="82"/>
  <c r="N4" i="39" s="1"/>
  <c r="M465" i="82"/>
  <c r="L466" i="82" s="1"/>
  <c r="K465" i="82"/>
  <c r="N28" i="46" s="1"/>
  <c r="M1605" i="82"/>
  <c r="L1606" i="82" s="1"/>
  <c r="M1606" i="82" s="1"/>
  <c r="K1605" i="82"/>
  <c r="N4" i="50" s="1"/>
  <c r="M485" i="82"/>
  <c r="L486" i="82" s="1"/>
  <c r="K485" i="82"/>
  <c r="N51" i="46" s="1"/>
  <c r="O51" i="46" s="1"/>
  <c r="P51" i="46" s="1"/>
  <c r="T51" i="46" s="1"/>
  <c r="S52" i="46" s="1"/>
  <c r="G22" i="74"/>
  <c r="J22" i="74" s="1"/>
  <c r="N205" i="82"/>
  <c r="M206" i="82"/>
  <c r="L207" i="82" s="1"/>
  <c r="M207" i="82" s="1"/>
  <c r="L208" i="82" s="1"/>
  <c r="M208" i="82" s="1"/>
  <c r="L209" i="82" s="1"/>
  <c r="M706" i="82"/>
  <c r="L707" i="82" s="1"/>
  <c r="M1546" i="82"/>
  <c r="L1547" i="82" s="1"/>
  <c r="K166" i="82"/>
  <c r="N52" i="29" s="1"/>
  <c r="M545" i="82"/>
  <c r="L546" i="82" s="1"/>
  <c r="N545" i="82" s="1"/>
  <c r="K545" i="82"/>
  <c r="N28" i="53" s="1"/>
  <c r="O28" i="53" s="1"/>
  <c r="P28" i="53" s="1"/>
  <c r="T28" i="53" s="1"/>
  <c r="S29" i="53" s="1"/>
  <c r="M225" i="82"/>
  <c r="L226" i="82" s="1"/>
  <c r="M226" i="82" s="1"/>
  <c r="L227" i="82" s="1"/>
  <c r="K225" i="82"/>
  <c r="N28" i="45" s="1"/>
  <c r="M1005" i="82"/>
  <c r="L1006" i="82" s="1"/>
  <c r="N1005" i="82" s="1"/>
  <c r="K1005" i="82"/>
  <c r="N51" i="50" s="1"/>
  <c r="M806" i="82"/>
  <c r="L807" i="82" s="1"/>
  <c r="N806" i="82" s="1"/>
  <c r="K806" i="82"/>
  <c r="N52" i="48" s="1"/>
  <c r="M845" i="82"/>
  <c r="L846" i="82" s="1"/>
  <c r="M846" i="82" s="1"/>
  <c r="L847" i="82" s="1"/>
  <c r="N846" i="82" s="1"/>
  <c r="K845" i="82"/>
  <c r="N51" i="40" s="1"/>
  <c r="M405" i="82"/>
  <c r="L406" i="82" s="1"/>
  <c r="N405" i="82" s="1"/>
  <c r="K405" i="82"/>
  <c r="N51" i="54" s="1"/>
  <c r="J59" i="82"/>
  <c r="K59" i="82" s="1"/>
  <c r="N65" i="74" s="1"/>
  <c r="G65" i="74"/>
  <c r="J65" i="74" s="1"/>
  <c r="M185" i="82"/>
  <c r="L186" i="82" s="1"/>
  <c r="M186" i="82" s="1"/>
  <c r="L187" i="82" s="1"/>
  <c r="K185" i="82"/>
  <c r="N28" i="35" s="1"/>
  <c r="M385" i="82"/>
  <c r="L386" i="82" s="1"/>
  <c r="N385" i="82" s="1"/>
  <c r="K385" i="82"/>
  <c r="N28" i="54" s="1"/>
  <c r="M245" i="82"/>
  <c r="L246" i="82" s="1"/>
  <c r="N245" i="82" s="1"/>
  <c r="K245" i="82"/>
  <c r="N51" i="45" s="1"/>
  <c r="M85" i="82"/>
  <c r="L86" i="82" s="1"/>
  <c r="N85" i="82" s="1"/>
  <c r="K85" i="82"/>
  <c r="N51" i="14" s="1"/>
  <c r="M45" i="82"/>
  <c r="L46" i="82" s="1"/>
  <c r="K45" i="82"/>
  <c r="K346" i="82"/>
  <c r="N29" i="47" s="1"/>
  <c r="M1366" i="82"/>
  <c r="L1367" i="82" s="1"/>
  <c r="M1126" i="82"/>
  <c r="L1127" i="82" s="1"/>
  <c r="M26" i="82"/>
  <c r="L27" i="82" s="1"/>
  <c r="N26" i="82" s="1"/>
  <c r="K26" i="82"/>
  <c r="M285" i="82"/>
  <c r="L286" i="82" s="1"/>
  <c r="N285" i="82" s="1"/>
  <c r="K285" i="82"/>
  <c r="N51" i="39" s="1"/>
  <c r="M1585" i="82"/>
  <c r="L1586" i="82" s="1"/>
  <c r="N1585" i="82" s="1"/>
  <c r="K1585" i="82"/>
  <c r="N4" i="51" s="1"/>
  <c r="M885" i="82"/>
  <c r="L886" i="82" s="1"/>
  <c r="M886" i="82" s="1"/>
  <c r="L887" i="82" s="1"/>
  <c r="M887" i="82" s="1"/>
  <c r="L888" i="82" s="1"/>
  <c r="K885" i="82"/>
  <c r="N51" i="32" s="1"/>
  <c r="M505" i="82"/>
  <c r="L506" i="82" s="1"/>
  <c r="K505" i="82"/>
  <c r="N28" i="52" s="1"/>
  <c r="M305" i="82"/>
  <c r="L306" i="82" s="1"/>
  <c r="K305" i="82"/>
  <c r="N28" i="55" s="1"/>
  <c r="K966" i="82"/>
  <c r="N52" i="51" s="1"/>
  <c r="J5" i="82"/>
  <c r="N1106" i="82"/>
  <c r="N986" i="82"/>
  <c r="M987" i="82"/>
  <c r="L988" i="82" s="1"/>
  <c r="O28" i="40" l="1"/>
  <c r="P28" i="40" s="1"/>
  <c r="T28" i="40" s="1"/>
  <c r="S29" i="40" s="1"/>
  <c r="O4" i="40"/>
  <c r="P4" i="40" s="1"/>
  <c r="T4" i="40" s="1"/>
  <c r="S5" i="40" s="1"/>
  <c r="M966" i="82"/>
  <c r="L967" i="82" s="1"/>
  <c r="M967" i="82" s="1"/>
  <c r="L968" i="82" s="1"/>
  <c r="N967" i="82" s="1"/>
  <c r="O4" i="46"/>
  <c r="P4" i="46" s="1"/>
  <c r="T4" i="46" s="1"/>
  <c r="S5" i="46" s="1"/>
  <c r="M1526" i="82"/>
  <c r="L1527" i="82" s="1"/>
  <c r="N1526" i="82" s="1"/>
  <c r="K765" i="82"/>
  <c r="N51" i="49" s="1"/>
  <c r="K1425" i="82"/>
  <c r="N4" i="41" s="1"/>
  <c r="R31" i="38"/>
  <c r="R36" i="33"/>
  <c r="M1285" i="82"/>
  <c r="L1286" i="82" s="1"/>
  <c r="M1286" i="82" s="1"/>
  <c r="L1287" i="82" s="1"/>
  <c r="M1287" i="82" s="1"/>
  <c r="L1288" i="82" s="1"/>
  <c r="M1566" i="82"/>
  <c r="L1567" i="82" s="1"/>
  <c r="N1566" i="82" s="1"/>
  <c r="R7" i="49"/>
  <c r="R33" i="40"/>
  <c r="K1625" i="82"/>
  <c r="N4" i="44" s="1"/>
  <c r="M946" i="82"/>
  <c r="L947" i="82" s="1"/>
  <c r="M947" i="82" s="1"/>
  <c r="L948" i="82" s="1"/>
  <c r="M948" i="82" s="1"/>
  <c r="L949" i="82" s="1"/>
  <c r="R39" i="43"/>
  <c r="R14" i="44"/>
  <c r="R20" i="49"/>
  <c r="R33" i="51"/>
  <c r="K66" i="82"/>
  <c r="N29" i="14" s="1"/>
  <c r="M565" i="82"/>
  <c r="L566" i="82" s="1"/>
  <c r="N565" i="82" s="1"/>
  <c r="M725" i="82"/>
  <c r="L726" i="82" s="1"/>
  <c r="N725" i="82" s="1"/>
  <c r="M666" i="82"/>
  <c r="L667" i="82" s="1"/>
  <c r="M667" i="82" s="1"/>
  <c r="L668" i="82" s="1"/>
  <c r="N667" i="82" s="1"/>
  <c r="R36" i="36"/>
  <c r="O51" i="48"/>
  <c r="P51" i="48" s="1"/>
  <c r="T51" i="48" s="1"/>
  <c r="S52" i="48" s="1"/>
  <c r="R54" i="36"/>
  <c r="R40" i="41"/>
  <c r="R29" i="43"/>
  <c r="R22" i="45"/>
  <c r="M1626" i="82"/>
  <c r="L1627" i="82" s="1"/>
  <c r="M1627" i="82" s="1"/>
  <c r="L1628" i="82" s="1"/>
  <c r="R65" i="48"/>
  <c r="N1406" i="82"/>
  <c r="K865" i="82"/>
  <c r="N28" i="32" s="1"/>
  <c r="R42" i="50"/>
  <c r="R16" i="40"/>
  <c r="K585" i="82"/>
  <c r="N28" i="34" s="1"/>
  <c r="R38" i="30"/>
  <c r="R53" i="55"/>
  <c r="R56" i="33"/>
  <c r="O28" i="42"/>
  <c r="P28" i="42" s="1"/>
  <c r="T28" i="42" s="1"/>
  <c r="S29" i="42" s="1"/>
  <c r="R69" i="51"/>
  <c r="M1185" i="82"/>
  <c r="L1186" i="82" s="1"/>
  <c r="M1186" i="82" s="1"/>
  <c r="L1187" i="82" s="1"/>
  <c r="M1225" i="82"/>
  <c r="L1226" i="82" s="1"/>
  <c r="N1225" i="82" s="1"/>
  <c r="M105" i="82"/>
  <c r="L106" i="82" s="1"/>
  <c r="N105" i="82" s="1"/>
  <c r="R63" i="43"/>
  <c r="K1165" i="82"/>
  <c r="N4" i="43" s="1"/>
  <c r="K1645" i="82"/>
  <c r="N4" i="30" s="1"/>
  <c r="R9" i="53"/>
  <c r="R53" i="44"/>
  <c r="R39" i="42"/>
  <c r="R30" i="50"/>
  <c r="O41" i="34"/>
  <c r="P41" i="34" s="1"/>
  <c r="M1506" i="82"/>
  <c r="L1507" i="82" s="1"/>
  <c r="N1506" i="82" s="1"/>
  <c r="M626" i="82"/>
  <c r="L627" i="82" s="1"/>
  <c r="N626" i="82" s="1"/>
  <c r="M926" i="82"/>
  <c r="L927" i="82" s="1"/>
  <c r="M927" i="82" s="1"/>
  <c r="L928" i="82" s="1"/>
  <c r="N927" i="82" s="1"/>
  <c r="M787" i="82"/>
  <c r="L788" i="82" s="1"/>
  <c r="M788" i="82" s="1"/>
  <c r="L789" i="82" s="1"/>
  <c r="N788" i="82" s="1"/>
  <c r="R44" i="38"/>
  <c r="R41" i="45"/>
  <c r="R30" i="53"/>
  <c r="R60" i="50"/>
  <c r="R60" i="48"/>
  <c r="K786" i="82"/>
  <c r="N29" i="48" s="1"/>
  <c r="K1445" i="82"/>
  <c r="N4" i="42" s="1"/>
  <c r="K265" i="82"/>
  <c r="N28" i="39" s="1"/>
  <c r="R44" i="53"/>
  <c r="R61" i="48"/>
  <c r="O13" i="37"/>
  <c r="P13" i="37" s="1"/>
  <c r="O51" i="40"/>
  <c r="P51" i="40" s="1"/>
  <c r="T51" i="40" s="1"/>
  <c r="S52" i="40" s="1"/>
  <c r="R37" i="33"/>
  <c r="M1485" i="82"/>
  <c r="L1486" i="82" s="1"/>
  <c r="N1485" i="82" s="1"/>
  <c r="K1265" i="82"/>
  <c r="N4" i="55" s="1"/>
  <c r="R19" i="33"/>
  <c r="M1346" i="82"/>
  <c r="L1347" i="82" s="1"/>
  <c r="M1347" i="82" s="1"/>
  <c r="L1348" i="82" s="1"/>
  <c r="M605" i="82"/>
  <c r="L606" i="82" s="1"/>
  <c r="M606" i="82" s="1"/>
  <c r="L607" i="82" s="1"/>
  <c r="M607" i="82" s="1"/>
  <c r="L608" i="82" s="1"/>
  <c r="M1066" i="82"/>
  <c r="L1067" i="82" s="1"/>
  <c r="M1067" i="82" s="1"/>
  <c r="L1068" i="82" s="1"/>
  <c r="O28" i="38"/>
  <c r="P28" i="38" s="1"/>
  <c r="T28" i="38" s="1"/>
  <c r="S29" i="38" s="1"/>
  <c r="T29" i="38" s="1"/>
  <c r="S30" i="38" s="1"/>
  <c r="R41" i="29"/>
  <c r="R42" i="51"/>
  <c r="R42" i="36"/>
  <c r="R35" i="42"/>
  <c r="R60" i="39"/>
  <c r="R64" i="43"/>
  <c r="O46" i="36"/>
  <c r="P46" i="36" s="1"/>
  <c r="R40" i="44"/>
  <c r="R13" i="44"/>
  <c r="M46" i="44"/>
  <c r="R61" i="39"/>
  <c r="J14" i="51"/>
  <c r="L14" i="51" s="1"/>
  <c r="O14" i="51" s="1"/>
  <c r="P14" i="51" s="1"/>
  <c r="K14" i="51"/>
  <c r="K1326" i="82"/>
  <c r="N5" i="37" s="1"/>
  <c r="R60" i="53"/>
  <c r="R19" i="49"/>
  <c r="R62" i="43"/>
  <c r="R16" i="53"/>
  <c r="R34" i="53"/>
  <c r="R65" i="43"/>
  <c r="R36" i="40"/>
  <c r="R18" i="42"/>
  <c r="R11" i="40"/>
  <c r="R6" i="43"/>
  <c r="M46" i="36"/>
  <c r="R62" i="37"/>
  <c r="O51" i="43"/>
  <c r="P51" i="43" s="1"/>
  <c r="T51" i="43" s="1"/>
  <c r="S52" i="43" s="1"/>
  <c r="T52" i="43" s="1"/>
  <c r="S53" i="43" s="1"/>
  <c r="R57" i="42"/>
  <c r="R41" i="40"/>
  <c r="M41" i="34"/>
  <c r="R21" i="53"/>
  <c r="R66" i="55"/>
  <c r="R15" i="55"/>
  <c r="O51" i="55"/>
  <c r="P51" i="55" s="1"/>
  <c r="T51" i="55" s="1"/>
  <c r="S52" i="55" s="1"/>
  <c r="T52" i="55" s="1"/>
  <c r="S53" i="55" s="1"/>
  <c r="R42" i="55"/>
  <c r="R54" i="55"/>
  <c r="R44" i="55"/>
  <c r="R10" i="55"/>
  <c r="R11" i="53"/>
  <c r="R6" i="53"/>
  <c r="R11" i="52"/>
  <c r="R43" i="52"/>
  <c r="O52" i="51"/>
  <c r="P52" i="51" s="1"/>
  <c r="R12" i="49"/>
  <c r="R20" i="30"/>
  <c r="R40" i="48"/>
  <c r="R41" i="46"/>
  <c r="R32" i="45"/>
  <c r="R39" i="45"/>
  <c r="R12" i="44"/>
  <c r="R40" i="43"/>
  <c r="R32" i="43"/>
  <c r="R32" i="42"/>
  <c r="R14" i="42"/>
  <c r="R60" i="41"/>
  <c r="R17" i="40"/>
  <c r="R10" i="39"/>
  <c r="R5" i="39"/>
  <c r="R21" i="38"/>
  <c r="R36" i="38"/>
  <c r="R22" i="38"/>
  <c r="R22" i="35"/>
  <c r="O28" i="35"/>
  <c r="P28" i="35" s="1"/>
  <c r="T28" i="35" s="1"/>
  <c r="S29" i="35" s="1"/>
  <c r="T29" i="35" s="1"/>
  <c r="S30" i="35" s="1"/>
  <c r="R41" i="35"/>
  <c r="M32" i="34"/>
  <c r="R32" i="34" s="1"/>
  <c r="R31" i="33"/>
  <c r="R10" i="33"/>
  <c r="R21" i="33"/>
  <c r="R20" i="29"/>
  <c r="R54" i="14"/>
  <c r="R29" i="55"/>
  <c r="O28" i="52"/>
  <c r="P28" i="52" s="1"/>
  <c r="T28" i="52" s="1"/>
  <c r="S29" i="52" s="1"/>
  <c r="T29" i="52" s="1"/>
  <c r="S30" i="52" s="1"/>
  <c r="R17" i="52"/>
  <c r="R66" i="40"/>
  <c r="O52" i="29"/>
  <c r="P52" i="29" s="1"/>
  <c r="R37" i="32"/>
  <c r="R60" i="32"/>
  <c r="R59" i="54"/>
  <c r="R52" i="54"/>
  <c r="R61" i="53"/>
  <c r="R68" i="53"/>
  <c r="R57" i="53"/>
  <c r="R10" i="53"/>
  <c r="R69" i="50"/>
  <c r="R20" i="47"/>
  <c r="L22" i="43"/>
  <c r="O22" i="43" s="1"/>
  <c r="P22" i="43" s="1"/>
  <c r="L70" i="34"/>
  <c r="R70" i="34" s="1"/>
  <c r="L29" i="32"/>
  <c r="O29" i="32" s="1"/>
  <c r="P29" i="32" s="1"/>
  <c r="R16" i="52"/>
  <c r="R33" i="52"/>
  <c r="R63" i="48"/>
  <c r="M23" i="48"/>
  <c r="R64" i="47"/>
  <c r="R9" i="47"/>
  <c r="L13" i="47"/>
  <c r="O13" i="47" s="1"/>
  <c r="P13" i="47" s="1"/>
  <c r="R21" i="47"/>
  <c r="L54" i="39"/>
  <c r="O54" i="39" s="1"/>
  <c r="P54" i="39" s="1"/>
  <c r="L42" i="32"/>
  <c r="O42" i="32" s="1"/>
  <c r="P42" i="32" s="1"/>
  <c r="R6" i="39"/>
  <c r="R43" i="43"/>
  <c r="R9" i="50"/>
  <c r="R39" i="52"/>
  <c r="R32" i="53"/>
  <c r="R39" i="50"/>
  <c r="R65" i="14"/>
  <c r="R61" i="33"/>
  <c r="R35" i="52"/>
  <c r="R52" i="43"/>
  <c r="R51" i="44"/>
  <c r="V51" i="44" s="1"/>
  <c r="U51" i="44" s="1"/>
  <c r="R13" i="55"/>
  <c r="R10" i="49"/>
  <c r="R35" i="43"/>
  <c r="R45" i="43"/>
  <c r="R18" i="55"/>
  <c r="R65" i="52"/>
  <c r="R61" i="55"/>
  <c r="R61" i="46"/>
  <c r="R41" i="38"/>
  <c r="R36" i="49"/>
  <c r="R32" i="55"/>
  <c r="R12" i="40"/>
  <c r="R32" i="39"/>
  <c r="R22" i="39"/>
  <c r="R30" i="32"/>
  <c r="R46" i="52"/>
  <c r="R64" i="42"/>
  <c r="R37" i="50"/>
  <c r="L38" i="40"/>
  <c r="O38" i="40" s="1"/>
  <c r="P38" i="40" s="1"/>
  <c r="L38" i="35"/>
  <c r="O38" i="35" s="1"/>
  <c r="P38" i="35" s="1"/>
  <c r="R20" i="42"/>
  <c r="R15" i="40"/>
  <c r="R57" i="39"/>
  <c r="R37" i="40"/>
  <c r="M1206" i="82"/>
  <c r="L1207" i="82" s="1"/>
  <c r="M1207" i="82" s="1"/>
  <c r="L1208" i="82" s="1"/>
  <c r="N1207" i="82" s="1"/>
  <c r="R21" i="49"/>
  <c r="R34" i="49"/>
  <c r="R62" i="46"/>
  <c r="R57" i="44"/>
  <c r="R37" i="52"/>
  <c r="R58" i="55"/>
  <c r="R5" i="55"/>
  <c r="R41" i="54"/>
  <c r="R19" i="52"/>
  <c r="R41" i="14"/>
  <c r="R20" i="54"/>
  <c r="R21" i="36"/>
  <c r="T52" i="29"/>
  <c r="S53" i="29" s="1"/>
  <c r="R58" i="54"/>
  <c r="M22" i="29"/>
  <c r="M15" i="44"/>
  <c r="R42" i="48"/>
  <c r="M13" i="52"/>
  <c r="M9" i="39"/>
  <c r="R60" i="46"/>
  <c r="R5" i="54"/>
  <c r="R61" i="45"/>
  <c r="R56" i="53"/>
  <c r="R59" i="55"/>
  <c r="R53" i="43"/>
  <c r="R36" i="42"/>
  <c r="M70" i="50"/>
  <c r="L61" i="38"/>
  <c r="O61" i="38" s="1"/>
  <c r="P61" i="38" s="1"/>
  <c r="M34" i="44"/>
  <c r="M16" i="42"/>
  <c r="R42" i="45"/>
  <c r="R61" i="41"/>
  <c r="R29" i="49"/>
  <c r="R6" i="55"/>
  <c r="R46" i="39"/>
  <c r="L47" i="44"/>
  <c r="R47" i="44" s="1"/>
  <c r="M21" i="14"/>
  <c r="M23" i="45"/>
  <c r="R39" i="46"/>
  <c r="R40" i="49"/>
  <c r="L69" i="32"/>
  <c r="O69" i="32" s="1"/>
  <c r="P69" i="32" s="1"/>
  <c r="L19" i="55"/>
  <c r="O19" i="55" s="1"/>
  <c r="P19" i="55" s="1"/>
  <c r="R41" i="36"/>
  <c r="M70" i="41"/>
  <c r="L36" i="51"/>
  <c r="O36" i="51" s="1"/>
  <c r="P36" i="51" s="1"/>
  <c r="M8" i="39"/>
  <c r="M18" i="43"/>
  <c r="M56" i="39"/>
  <c r="R62" i="42"/>
  <c r="R42" i="14"/>
  <c r="R36" i="43"/>
  <c r="R8" i="53"/>
  <c r="R68" i="39"/>
  <c r="R39" i="29"/>
  <c r="R9" i="44"/>
  <c r="R66" i="39"/>
  <c r="M11" i="42"/>
  <c r="L5" i="43"/>
  <c r="M20" i="38"/>
  <c r="L69" i="44"/>
  <c r="O69" i="44" s="1"/>
  <c r="P69" i="44" s="1"/>
  <c r="R32" i="54"/>
  <c r="M70" i="48"/>
  <c r="M30" i="44"/>
  <c r="M37" i="41"/>
  <c r="K9" i="32"/>
  <c r="M40" i="40"/>
  <c r="M66" i="46"/>
  <c r="M8" i="44"/>
  <c r="M38" i="49"/>
  <c r="R21" i="30"/>
  <c r="R40" i="54"/>
  <c r="R60" i="37"/>
  <c r="R30" i="54"/>
  <c r="R30" i="49"/>
  <c r="R69" i="55"/>
  <c r="L41" i="37"/>
  <c r="O41" i="37" s="1"/>
  <c r="P41" i="37" s="1"/>
  <c r="R6" i="54"/>
  <c r="R56" i="52"/>
  <c r="R34" i="39"/>
  <c r="R56" i="43"/>
  <c r="R41" i="32"/>
  <c r="R22" i="36"/>
  <c r="R65" i="44"/>
  <c r="R42" i="40"/>
  <c r="R21" i="39"/>
  <c r="L56" i="49"/>
  <c r="O56" i="49" s="1"/>
  <c r="P56" i="49" s="1"/>
  <c r="L28" i="39"/>
  <c r="R39" i="44"/>
  <c r="R45" i="40"/>
  <c r="M7" i="43"/>
  <c r="L35" i="49"/>
  <c r="O35" i="49" s="1"/>
  <c r="P35" i="49" s="1"/>
  <c r="R36" i="52"/>
  <c r="R8" i="40"/>
  <c r="R21" i="42"/>
  <c r="M23" i="14"/>
  <c r="M68" i="36"/>
  <c r="R69" i="54"/>
  <c r="R59" i="39"/>
  <c r="R58" i="39"/>
  <c r="R39" i="14"/>
  <c r="R31" i="49"/>
  <c r="R20" i="48"/>
  <c r="R57" i="49"/>
  <c r="R67" i="44"/>
  <c r="K36" i="34"/>
  <c r="M15" i="53"/>
  <c r="R21" i="29"/>
  <c r="R37" i="54"/>
  <c r="M45" i="54"/>
  <c r="M47" i="42"/>
  <c r="R33" i="42"/>
  <c r="R61" i="40"/>
  <c r="M6" i="52"/>
  <c r="R46" i="44"/>
  <c r="L23" i="34"/>
  <c r="R23" i="34" s="1"/>
  <c r="L38" i="50"/>
  <c r="O38" i="50" s="1"/>
  <c r="P38" i="50" s="1"/>
  <c r="M22" i="32"/>
  <c r="M52" i="49"/>
  <c r="M70" i="38"/>
  <c r="R19" i="42"/>
  <c r="R43" i="55"/>
  <c r="M65" i="38"/>
  <c r="R40" i="14"/>
  <c r="M13" i="53"/>
  <c r="M22" i="44"/>
  <c r="M67" i="50"/>
  <c r="L28" i="48"/>
  <c r="O28" i="48" s="1"/>
  <c r="P28" i="48" s="1"/>
  <c r="T28" i="48" s="1"/>
  <c r="S29" i="48" s="1"/>
  <c r="M21" i="37"/>
  <c r="R55" i="55"/>
  <c r="L47" i="40"/>
  <c r="R47" i="40" s="1"/>
  <c r="M68" i="30"/>
  <c r="M34" i="47"/>
  <c r="M35" i="48"/>
  <c r="M65" i="37"/>
  <c r="K68" i="40"/>
  <c r="L70" i="32"/>
  <c r="R70" i="32" s="1"/>
  <c r="L38" i="44"/>
  <c r="O38" i="44" s="1"/>
  <c r="P38" i="44" s="1"/>
  <c r="L35" i="44"/>
  <c r="O35" i="44" s="1"/>
  <c r="P35" i="44" s="1"/>
  <c r="L31" i="30"/>
  <c r="O31" i="30" s="1"/>
  <c r="P31" i="30" s="1"/>
  <c r="L22" i="40"/>
  <c r="O22" i="40" s="1"/>
  <c r="P22" i="40" s="1"/>
  <c r="M28" i="51"/>
  <c r="M68" i="51"/>
  <c r="L69" i="38"/>
  <c r="O69" i="38" s="1"/>
  <c r="P69" i="38" s="1"/>
  <c r="L37" i="46"/>
  <c r="O37" i="46" s="1"/>
  <c r="P37" i="46" s="1"/>
  <c r="L23" i="46"/>
  <c r="R23" i="46" s="1"/>
  <c r="M21" i="32"/>
  <c r="L67" i="51"/>
  <c r="O67" i="51" s="1"/>
  <c r="P67" i="51" s="1"/>
  <c r="L22" i="54"/>
  <c r="O22" i="54" s="1"/>
  <c r="P22" i="54" s="1"/>
  <c r="M40" i="33"/>
  <c r="L69" i="30"/>
  <c r="O69" i="30" s="1"/>
  <c r="P69" i="30" s="1"/>
  <c r="M13" i="42"/>
  <c r="M36" i="48"/>
  <c r="L36" i="50"/>
  <c r="O36" i="50" s="1"/>
  <c r="P36" i="50" s="1"/>
  <c r="L70" i="37"/>
  <c r="R70" i="37" s="1"/>
  <c r="M36" i="45"/>
  <c r="M12" i="55"/>
  <c r="L12" i="43"/>
  <c r="O12" i="43" s="1"/>
  <c r="P12" i="43" s="1"/>
  <c r="M39" i="41"/>
  <c r="L62" i="36"/>
  <c r="O62" i="36" s="1"/>
  <c r="P62" i="36" s="1"/>
  <c r="M11" i="55"/>
  <c r="M70" i="55"/>
  <c r="L70" i="45"/>
  <c r="R70" i="45" s="1"/>
  <c r="M46" i="49"/>
  <c r="M14" i="55"/>
  <c r="L23" i="53"/>
  <c r="R23" i="53" s="1"/>
  <c r="L18" i="39"/>
  <c r="O18" i="39" s="1"/>
  <c r="P18" i="39" s="1"/>
  <c r="L59" i="44"/>
  <c r="O59" i="44" s="1"/>
  <c r="P59" i="44" s="1"/>
  <c r="L30" i="30"/>
  <c r="O30" i="30" s="1"/>
  <c r="P30" i="30" s="1"/>
  <c r="L70" i="30"/>
  <c r="R70" i="30" s="1"/>
  <c r="M7" i="39"/>
  <c r="L23" i="30"/>
  <c r="R23" i="30" s="1"/>
  <c r="L68" i="42"/>
  <c r="O68" i="42" s="1"/>
  <c r="P68" i="42" s="1"/>
  <c r="L8" i="55"/>
  <c r="O8" i="55" s="1"/>
  <c r="P8" i="55" s="1"/>
  <c r="L44" i="49"/>
  <c r="O44" i="49" s="1"/>
  <c r="P44" i="49" s="1"/>
  <c r="L60" i="14"/>
  <c r="O60" i="14" s="1"/>
  <c r="P60" i="14" s="1"/>
  <c r="M28" i="50"/>
  <c r="L47" i="39"/>
  <c r="R47" i="39" s="1"/>
  <c r="L69" i="52"/>
  <c r="O69" i="52" s="1"/>
  <c r="P69" i="52" s="1"/>
  <c r="M64" i="36"/>
  <c r="L32" i="33"/>
  <c r="O32" i="33" s="1"/>
  <c r="P32" i="33" s="1"/>
  <c r="L43" i="40"/>
  <c r="O43" i="40" s="1"/>
  <c r="P43" i="40" s="1"/>
  <c r="L23" i="51"/>
  <c r="R23" i="51" s="1"/>
  <c r="M44" i="40"/>
  <c r="M69" i="40"/>
  <c r="M70" i="29"/>
  <c r="M47" i="43"/>
  <c r="M34" i="36"/>
  <c r="M33" i="32"/>
  <c r="L37" i="37"/>
  <c r="O37" i="37" s="1"/>
  <c r="P37" i="37" s="1"/>
  <c r="M826" i="82"/>
  <c r="L827" i="82" s="1"/>
  <c r="M827" i="82" s="1"/>
  <c r="L828" i="82" s="1"/>
  <c r="M828" i="82" s="1"/>
  <c r="L829" i="82" s="1"/>
  <c r="R21" i="51"/>
  <c r="R19" i="39"/>
  <c r="R37" i="42"/>
  <c r="M14" i="53"/>
  <c r="R14" i="43"/>
  <c r="R68" i="35"/>
  <c r="R62" i="52"/>
  <c r="R56" i="40"/>
  <c r="M63" i="42"/>
  <c r="L42" i="44"/>
  <c r="O42" i="44" s="1"/>
  <c r="P42" i="44" s="1"/>
  <c r="M10" i="52"/>
  <c r="R58" i="43"/>
  <c r="M23" i="44"/>
  <c r="M23" i="54"/>
  <c r="R40" i="32"/>
  <c r="M28" i="36"/>
  <c r="M67" i="49"/>
  <c r="M68" i="44"/>
  <c r="M6" i="40"/>
  <c r="M34" i="30"/>
  <c r="R67" i="43"/>
  <c r="R63" i="40"/>
  <c r="L62" i="30"/>
  <c r="O62" i="30" s="1"/>
  <c r="P62" i="30" s="1"/>
  <c r="L15" i="54"/>
  <c r="O15" i="54" s="1"/>
  <c r="P15" i="54" s="1"/>
  <c r="R11" i="44"/>
  <c r="R16" i="55"/>
  <c r="R38" i="43"/>
  <c r="R42" i="35"/>
  <c r="R69" i="39"/>
  <c r="R43" i="44"/>
  <c r="R69" i="49"/>
  <c r="R22" i="46"/>
  <c r="L22" i="33"/>
  <c r="O22" i="33" s="1"/>
  <c r="P22" i="33" s="1"/>
  <c r="R68" i="54"/>
  <c r="R7" i="54"/>
  <c r="L20" i="43"/>
  <c r="O20" i="43" s="1"/>
  <c r="P20" i="43" s="1"/>
  <c r="R67" i="53"/>
  <c r="M45" i="44"/>
  <c r="M18" i="53"/>
  <c r="M14" i="49"/>
  <c r="M34" i="54"/>
  <c r="M65" i="49"/>
  <c r="M42" i="30"/>
  <c r="L47" i="53"/>
  <c r="R47" i="53" s="1"/>
  <c r="M23" i="50"/>
  <c r="L20" i="46"/>
  <c r="O20" i="46" s="1"/>
  <c r="P20" i="46" s="1"/>
  <c r="L40" i="42"/>
  <c r="O40" i="42" s="1"/>
  <c r="P40" i="42" s="1"/>
  <c r="M38" i="36"/>
  <c r="M35" i="38"/>
  <c r="M39" i="40"/>
  <c r="L5" i="42"/>
  <c r="O5" i="42" s="1"/>
  <c r="P5" i="42" s="1"/>
  <c r="L15" i="49"/>
  <c r="O15" i="49" s="1"/>
  <c r="P15" i="49" s="1"/>
  <c r="M17" i="39"/>
  <c r="L52" i="40"/>
  <c r="O52" i="40" s="1"/>
  <c r="P52" i="40" s="1"/>
  <c r="L39" i="33"/>
  <c r="O39" i="33" s="1"/>
  <c r="P39" i="33" s="1"/>
  <c r="L31" i="55"/>
  <c r="O31" i="55" s="1"/>
  <c r="P31" i="55" s="1"/>
  <c r="L23" i="35"/>
  <c r="R23" i="35" s="1"/>
  <c r="M32" i="32"/>
  <c r="M63" i="36"/>
  <c r="M54" i="39"/>
  <c r="M54" i="42"/>
  <c r="K60" i="40"/>
  <c r="R40" i="29"/>
  <c r="M64" i="44"/>
  <c r="L23" i="43"/>
  <c r="R23" i="43" s="1"/>
  <c r="M54" i="44"/>
  <c r="R41" i="50"/>
  <c r="R11" i="39"/>
  <c r="M20" i="52"/>
  <c r="L14" i="52"/>
  <c r="O14" i="52" s="1"/>
  <c r="P14" i="52" s="1"/>
  <c r="M68" i="41"/>
  <c r="R37" i="44"/>
  <c r="R33" i="37"/>
  <c r="R40" i="47"/>
  <c r="M21" i="34"/>
  <c r="M37" i="36"/>
  <c r="L68" i="49"/>
  <c r="O68" i="49" s="1"/>
  <c r="P68" i="49" s="1"/>
  <c r="L12" i="42"/>
  <c r="O12" i="42" s="1"/>
  <c r="P12" i="42" s="1"/>
  <c r="M23" i="40"/>
  <c r="L70" i="47"/>
  <c r="R70" i="47" s="1"/>
  <c r="R61" i="32"/>
  <c r="R52" i="39"/>
  <c r="R63" i="52"/>
  <c r="L62" i="44"/>
  <c r="O62" i="44" s="1"/>
  <c r="P62" i="44" s="1"/>
  <c r="M17" i="55"/>
  <c r="R46" i="43"/>
  <c r="M43" i="42"/>
  <c r="M29" i="40"/>
  <c r="L64" i="48"/>
  <c r="O64" i="48" s="1"/>
  <c r="P64" i="48" s="1"/>
  <c r="R34" i="46"/>
  <c r="R60" i="47"/>
  <c r="R65" i="40"/>
  <c r="R42" i="54"/>
  <c r="L66" i="50"/>
  <c r="O66" i="50" s="1"/>
  <c r="P66" i="50" s="1"/>
  <c r="L61" i="52"/>
  <c r="O61" i="52" s="1"/>
  <c r="P61" i="52" s="1"/>
  <c r="M20" i="53"/>
  <c r="R9" i="55"/>
  <c r="M23" i="32"/>
  <c r="L65" i="33"/>
  <c r="O65" i="33" s="1"/>
  <c r="P65" i="33" s="1"/>
  <c r="R62" i="40"/>
  <c r="R69" i="43"/>
  <c r="L52" i="42"/>
  <c r="O52" i="42" s="1"/>
  <c r="P52" i="42" s="1"/>
  <c r="R31" i="40"/>
  <c r="R9" i="42"/>
  <c r="L35" i="41"/>
  <c r="O35" i="41" s="1"/>
  <c r="P35" i="41" s="1"/>
  <c r="R9" i="37"/>
  <c r="L68" i="14"/>
  <c r="O68" i="14" s="1"/>
  <c r="P68" i="14" s="1"/>
  <c r="R56" i="54"/>
  <c r="L63" i="49"/>
  <c r="O63" i="49" s="1"/>
  <c r="P63" i="49" s="1"/>
  <c r="L36" i="41"/>
  <c r="O36" i="41" s="1"/>
  <c r="P36" i="41" s="1"/>
  <c r="L67" i="40"/>
  <c r="O67" i="40" s="1"/>
  <c r="P67" i="40" s="1"/>
  <c r="L47" i="54"/>
  <c r="R47" i="54" s="1"/>
  <c r="L39" i="48"/>
  <c r="O39" i="48" s="1"/>
  <c r="P39" i="48" s="1"/>
  <c r="L28" i="30"/>
  <c r="O28" i="30" s="1"/>
  <c r="P28" i="30" s="1"/>
  <c r="T28" i="30" s="1"/>
  <c r="S29" i="30" s="1"/>
  <c r="R59" i="42"/>
  <c r="R31" i="44"/>
  <c r="R52" i="52"/>
  <c r="R39" i="37"/>
  <c r="L31" i="50"/>
  <c r="O31" i="50" s="1"/>
  <c r="P31" i="50" s="1"/>
  <c r="L22" i="42"/>
  <c r="O22" i="42" s="1"/>
  <c r="P22" i="42" s="1"/>
  <c r="M59" i="40"/>
  <c r="M39" i="30"/>
  <c r="M55" i="42"/>
  <c r="M40" i="51"/>
  <c r="R62" i="54"/>
  <c r="R67" i="52"/>
  <c r="M63" i="51"/>
  <c r="M8" i="43"/>
  <c r="M70" i="44"/>
  <c r="M66" i="51"/>
  <c r="L22" i="30"/>
  <c r="O22" i="30" s="1"/>
  <c r="P22" i="30" s="1"/>
  <c r="L63" i="30"/>
  <c r="O63" i="30" s="1"/>
  <c r="P63" i="30" s="1"/>
  <c r="L70" i="54"/>
  <c r="R70" i="54" s="1"/>
  <c r="L47" i="49"/>
  <c r="R47" i="49" s="1"/>
  <c r="M70" i="35"/>
  <c r="L23" i="39"/>
  <c r="R23" i="39" s="1"/>
  <c r="M19" i="44"/>
  <c r="M60" i="34"/>
  <c r="L65" i="37"/>
  <c r="O65" i="37" s="1"/>
  <c r="P65" i="37" s="1"/>
  <c r="L70" i="14"/>
  <c r="R70" i="14" s="1"/>
  <c r="L64" i="45"/>
  <c r="O64" i="45" s="1"/>
  <c r="P64" i="45" s="1"/>
  <c r="L35" i="47"/>
  <c r="O35" i="47" s="1"/>
  <c r="P35" i="47" s="1"/>
  <c r="M64" i="33"/>
  <c r="M30" i="35"/>
  <c r="L56" i="55"/>
  <c r="O56" i="55" s="1"/>
  <c r="P56" i="55" s="1"/>
  <c r="M12" i="54"/>
  <c r="M64" i="41"/>
  <c r="M18" i="44"/>
  <c r="M47" i="52"/>
  <c r="M23" i="38"/>
  <c r="L33" i="30"/>
  <c r="O33" i="30" s="1"/>
  <c r="P33" i="30" s="1"/>
  <c r="M12" i="53"/>
  <c r="L41" i="42"/>
  <c r="O41" i="42" s="1"/>
  <c r="P41" i="42" s="1"/>
  <c r="L14" i="40"/>
  <c r="O14" i="40" s="1"/>
  <c r="P14" i="40" s="1"/>
  <c r="M70" i="46"/>
  <c r="L70" i="43"/>
  <c r="R70" i="43" s="1"/>
  <c r="L35" i="50"/>
  <c r="O35" i="50" s="1"/>
  <c r="P35" i="50" s="1"/>
  <c r="M64" i="51"/>
  <c r="M23" i="37"/>
  <c r="L30" i="36"/>
  <c r="O30" i="36" s="1"/>
  <c r="P30" i="36" s="1"/>
  <c r="L23" i="42"/>
  <c r="R23" i="42" s="1"/>
  <c r="M28" i="34"/>
  <c r="R69" i="14"/>
  <c r="R7" i="32"/>
  <c r="R36" i="37"/>
  <c r="R36" i="14"/>
  <c r="R69" i="36"/>
  <c r="R46" i="30"/>
  <c r="R5" i="33"/>
  <c r="R8" i="37"/>
  <c r="R15" i="50"/>
  <c r="R46" i="50"/>
  <c r="R66" i="47"/>
  <c r="R7" i="35"/>
  <c r="R58" i="14"/>
  <c r="R19" i="30"/>
  <c r="R53" i="41"/>
  <c r="L16" i="48"/>
  <c r="O16" i="48" s="1"/>
  <c r="P16" i="48" s="1"/>
  <c r="M18" i="48"/>
  <c r="L6" i="37"/>
  <c r="O6" i="37" s="1"/>
  <c r="P6" i="37" s="1"/>
  <c r="R52" i="47"/>
  <c r="M6" i="50"/>
  <c r="L6" i="41"/>
  <c r="O6" i="41" s="1"/>
  <c r="P6" i="41" s="1"/>
  <c r="R57" i="37"/>
  <c r="R13" i="51"/>
  <c r="R30" i="47"/>
  <c r="R69" i="48"/>
  <c r="P51" i="51"/>
  <c r="T51" i="51" s="1"/>
  <c r="S52" i="51" s="1"/>
  <c r="R51" i="51"/>
  <c r="R66" i="45"/>
  <c r="R57" i="32"/>
  <c r="R59" i="38"/>
  <c r="R45" i="32"/>
  <c r="R16" i="41"/>
  <c r="R16" i="51"/>
  <c r="R32" i="14"/>
  <c r="R56" i="48"/>
  <c r="R11" i="47"/>
  <c r="R52" i="50"/>
  <c r="R55" i="35"/>
  <c r="R19" i="47"/>
  <c r="L14" i="34"/>
  <c r="O14" i="34" s="1"/>
  <c r="P14" i="34" s="1"/>
  <c r="R4" i="33"/>
  <c r="V4" i="33" s="1"/>
  <c r="U4" i="33" s="1"/>
  <c r="R64" i="29"/>
  <c r="R54" i="38"/>
  <c r="R10" i="41"/>
  <c r="R16" i="36"/>
  <c r="R43" i="29"/>
  <c r="R8" i="38"/>
  <c r="R58" i="47"/>
  <c r="R11" i="32"/>
  <c r="R10" i="32"/>
  <c r="R56" i="35"/>
  <c r="R13" i="33"/>
  <c r="M53" i="32"/>
  <c r="R59" i="37"/>
  <c r="M5" i="30"/>
  <c r="L12" i="14"/>
  <c r="O12" i="14" s="1"/>
  <c r="P12" i="14" s="1"/>
  <c r="R45" i="48"/>
  <c r="R17" i="34"/>
  <c r="R44" i="35"/>
  <c r="R13" i="38"/>
  <c r="R19" i="32"/>
  <c r="R51" i="33"/>
  <c r="V51" i="33" s="1"/>
  <c r="U51" i="33" s="1"/>
  <c r="R69" i="41"/>
  <c r="R14" i="33"/>
  <c r="R11" i="35"/>
  <c r="R52" i="46"/>
  <c r="R65" i="45"/>
  <c r="R53" i="48"/>
  <c r="R43" i="38"/>
  <c r="R32" i="37"/>
  <c r="R38" i="47"/>
  <c r="R15" i="41"/>
  <c r="L55" i="50"/>
  <c r="O55" i="50" s="1"/>
  <c r="P55" i="50" s="1"/>
  <c r="R7" i="48"/>
  <c r="R5" i="32"/>
  <c r="R64" i="30"/>
  <c r="R45" i="35"/>
  <c r="R54" i="37"/>
  <c r="R65" i="35"/>
  <c r="R44" i="14"/>
  <c r="R18" i="36"/>
  <c r="R12" i="30"/>
  <c r="M12" i="35"/>
  <c r="M43" i="48"/>
  <c r="L47" i="47"/>
  <c r="R47" i="47" s="1"/>
  <c r="L5" i="14"/>
  <c r="O5" i="14" s="1"/>
  <c r="P5" i="14" s="1"/>
  <c r="M47" i="35"/>
  <c r="M56" i="34"/>
  <c r="L19" i="48"/>
  <c r="O19" i="48" s="1"/>
  <c r="P19" i="48" s="1"/>
  <c r="L9" i="51"/>
  <c r="O9" i="51" s="1"/>
  <c r="P9" i="51" s="1"/>
  <c r="M14" i="47"/>
  <c r="M47" i="45"/>
  <c r="M55" i="51"/>
  <c r="R13" i="48"/>
  <c r="L43" i="51"/>
  <c r="O43" i="51" s="1"/>
  <c r="P43" i="51" s="1"/>
  <c r="R55" i="46"/>
  <c r="R5" i="51"/>
  <c r="R7" i="50"/>
  <c r="R38" i="34"/>
  <c r="R16" i="29"/>
  <c r="R53" i="45"/>
  <c r="R10" i="37"/>
  <c r="T52" i="36"/>
  <c r="S53" i="36" s="1"/>
  <c r="T53" i="36" s="1"/>
  <c r="R56" i="36"/>
  <c r="M43" i="41"/>
  <c r="R62" i="48"/>
  <c r="R35" i="29"/>
  <c r="R33" i="29"/>
  <c r="R57" i="29"/>
  <c r="R57" i="45"/>
  <c r="R37" i="38"/>
  <c r="R69" i="45"/>
  <c r="R17" i="14"/>
  <c r="R55" i="14"/>
  <c r="R43" i="36"/>
  <c r="R55" i="41"/>
  <c r="R55" i="47"/>
  <c r="R31" i="14"/>
  <c r="R56" i="41"/>
  <c r="M6" i="38"/>
  <c r="L16" i="32"/>
  <c r="O16" i="32" s="1"/>
  <c r="P16" i="32" s="1"/>
  <c r="L17" i="30"/>
  <c r="O17" i="30" s="1"/>
  <c r="P17" i="30" s="1"/>
  <c r="M47" i="50"/>
  <c r="L47" i="30"/>
  <c r="R47" i="30" s="1"/>
  <c r="M59" i="29"/>
  <c r="R15" i="14"/>
  <c r="R4" i="35"/>
  <c r="V4" i="35" s="1"/>
  <c r="U4" i="35" s="1"/>
  <c r="R57" i="50"/>
  <c r="R31" i="29"/>
  <c r="R43" i="32"/>
  <c r="R58" i="51"/>
  <c r="R18" i="46"/>
  <c r="R15" i="51"/>
  <c r="R8" i="34"/>
  <c r="R30" i="34"/>
  <c r="R65" i="32"/>
  <c r="R59" i="35"/>
  <c r="R33" i="35"/>
  <c r="R58" i="41"/>
  <c r="R37" i="29"/>
  <c r="R44" i="30"/>
  <c r="R67" i="37"/>
  <c r="R57" i="36"/>
  <c r="R11" i="33"/>
  <c r="R29" i="29"/>
  <c r="R46" i="37"/>
  <c r="L47" i="29"/>
  <c r="R47" i="29" s="1"/>
  <c r="R6" i="51"/>
  <c r="R44" i="48"/>
  <c r="M58" i="46"/>
  <c r="L5" i="34"/>
  <c r="O5" i="34" s="1"/>
  <c r="P5" i="34" s="1"/>
  <c r="L19" i="14"/>
  <c r="O19" i="14" s="1"/>
  <c r="P19" i="14" s="1"/>
  <c r="R34" i="38"/>
  <c r="R29" i="46"/>
  <c r="R13" i="45"/>
  <c r="R68" i="29"/>
  <c r="R69" i="29"/>
  <c r="R59" i="34"/>
  <c r="R54" i="29"/>
  <c r="R62" i="29"/>
  <c r="R59" i="33"/>
  <c r="R31" i="37"/>
  <c r="R37" i="51"/>
  <c r="R32" i="48"/>
  <c r="R11" i="45"/>
  <c r="L16" i="38"/>
  <c r="O16" i="38" s="1"/>
  <c r="P16" i="38" s="1"/>
  <c r="M46" i="38"/>
  <c r="R62" i="50"/>
  <c r="R9" i="29"/>
  <c r="R36" i="29"/>
  <c r="R65" i="46"/>
  <c r="M8" i="30"/>
  <c r="R29" i="38"/>
  <c r="R57" i="38"/>
  <c r="R57" i="30"/>
  <c r="R55" i="48"/>
  <c r="R6" i="35"/>
  <c r="R33" i="47"/>
  <c r="R45" i="30"/>
  <c r="L55" i="33"/>
  <c r="O55" i="33" s="1"/>
  <c r="P55" i="33" s="1"/>
  <c r="M5" i="41"/>
  <c r="R54" i="30"/>
  <c r="R18" i="32"/>
  <c r="R67" i="32"/>
  <c r="R29" i="36"/>
  <c r="M5" i="47"/>
  <c r="R53" i="47"/>
  <c r="R16" i="50"/>
  <c r="L14" i="35"/>
  <c r="O14" i="35" s="1"/>
  <c r="P14" i="35" s="1"/>
  <c r="R5" i="50"/>
  <c r="R37" i="14"/>
  <c r="L54" i="34"/>
  <c r="O54" i="34" s="1"/>
  <c r="P54" i="34" s="1"/>
  <c r="M11" i="30"/>
  <c r="L45" i="47"/>
  <c r="O45" i="47" s="1"/>
  <c r="P45" i="47" s="1"/>
  <c r="R33" i="33"/>
  <c r="R63" i="32"/>
  <c r="R11" i="14"/>
  <c r="R66" i="32"/>
  <c r="M54" i="48"/>
  <c r="M19" i="36"/>
  <c r="R45" i="45"/>
  <c r="R9" i="41"/>
  <c r="M11" i="36"/>
  <c r="M10" i="36"/>
  <c r="R66" i="33"/>
  <c r="M9" i="36"/>
  <c r="M11" i="46"/>
  <c r="R7" i="51"/>
  <c r="R9" i="46"/>
  <c r="M52" i="32"/>
  <c r="L53" i="30"/>
  <c r="O53" i="30" s="1"/>
  <c r="P53" i="30" s="1"/>
  <c r="L18" i="41"/>
  <c r="O18" i="41" s="1"/>
  <c r="P18" i="41" s="1"/>
  <c r="R35" i="14"/>
  <c r="M47" i="38"/>
  <c r="R54" i="47"/>
  <c r="R69" i="34"/>
  <c r="R14" i="50"/>
  <c r="R10" i="51"/>
  <c r="M51" i="45"/>
  <c r="P4" i="34"/>
  <c r="T4" i="34" s="1"/>
  <c r="S5" i="34" s="1"/>
  <c r="R4" i="34"/>
  <c r="O51" i="32"/>
  <c r="P51" i="32" s="1"/>
  <c r="T51" i="32" s="1"/>
  <c r="S52" i="32" s="1"/>
  <c r="R46" i="14"/>
  <c r="R18" i="29"/>
  <c r="R65" i="34"/>
  <c r="R9" i="34"/>
  <c r="R11" i="51"/>
  <c r="M6" i="47"/>
  <c r="L7" i="36"/>
  <c r="O7" i="36" s="1"/>
  <c r="P7" i="36" s="1"/>
  <c r="M59" i="48"/>
  <c r="R63" i="33"/>
  <c r="R46" i="35"/>
  <c r="R33" i="14"/>
  <c r="M15" i="38"/>
  <c r="L4" i="37"/>
  <c r="O4" i="37" s="1"/>
  <c r="P4" i="37" s="1"/>
  <c r="T4" i="37" s="1"/>
  <c r="S5" i="37" s="1"/>
  <c r="M53" i="29"/>
  <c r="R64" i="34"/>
  <c r="R7" i="47"/>
  <c r="L59" i="30"/>
  <c r="O59" i="30" s="1"/>
  <c r="P59" i="30" s="1"/>
  <c r="L19" i="41"/>
  <c r="O19" i="41" s="1"/>
  <c r="P19" i="41" s="1"/>
  <c r="L43" i="30"/>
  <c r="O43" i="30" s="1"/>
  <c r="P43" i="30" s="1"/>
  <c r="M12" i="38"/>
  <c r="L47" i="41"/>
  <c r="R47" i="41" s="1"/>
  <c r="L58" i="50"/>
  <c r="O58" i="50" s="1"/>
  <c r="P58" i="50" s="1"/>
  <c r="M44" i="41"/>
  <c r="O4" i="14"/>
  <c r="P4" i="14" s="1"/>
  <c r="T4" i="14" s="1"/>
  <c r="S5" i="14" s="1"/>
  <c r="R56" i="29"/>
  <c r="R58" i="37"/>
  <c r="T29" i="33"/>
  <c r="S30" i="33" s="1"/>
  <c r="T30" i="33" s="1"/>
  <c r="S31" i="33" s="1"/>
  <c r="R35" i="34"/>
  <c r="R14" i="30"/>
  <c r="M45" i="14"/>
  <c r="R43" i="37"/>
  <c r="M11" i="41"/>
  <c r="M57" i="33"/>
  <c r="M47" i="48"/>
  <c r="R46" i="47"/>
  <c r="L47" i="36"/>
  <c r="R47" i="36" s="1"/>
  <c r="R59" i="14"/>
  <c r="M19" i="35"/>
  <c r="R13" i="30"/>
  <c r="R68" i="32"/>
  <c r="R32" i="29"/>
  <c r="M13" i="36"/>
  <c r="R65" i="47"/>
  <c r="M17" i="41"/>
  <c r="M5" i="36"/>
  <c r="M14" i="41"/>
  <c r="L12" i="47"/>
  <c r="O12" i="47" s="1"/>
  <c r="P12" i="47" s="1"/>
  <c r="M8" i="48"/>
  <c r="L57" i="46"/>
  <c r="O57" i="46" s="1"/>
  <c r="P57" i="46" s="1"/>
  <c r="L52" i="34"/>
  <c r="O52" i="34" s="1"/>
  <c r="P52" i="34" s="1"/>
  <c r="L7" i="14"/>
  <c r="O7" i="14" s="1"/>
  <c r="P7" i="14" s="1"/>
  <c r="L47" i="37"/>
  <c r="R47" i="37" s="1"/>
  <c r="M10" i="38"/>
  <c r="R53" i="36"/>
  <c r="R43" i="35"/>
  <c r="R52" i="35"/>
  <c r="R66" i="36"/>
  <c r="M12" i="41"/>
  <c r="R6" i="45"/>
  <c r="R8" i="14"/>
  <c r="R52" i="30"/>
  <c r="R8" i="45"/>
  <c r="R68" i="46"/>
  <c r="L8" i="46"/>
  <c r="O8" i="46" s="1"/>
  <c r="P8" i="46" s="1"/>
  <c r="M54" i="35"/>
  <c r="L55" i="30"/>
  <c r="O55" i="30" s="1"/>
  <c r="P55" i="30" s="1"/>
  <c r="L46" i="41"/>
  <c r="O46" i="41" s="1"/>
  <c r="P46" i="41" s="1"/>
  <c r="R28" i="33"/>
  <c r="V28" i="33" s="1"/>
  <c r="U28" i="33" s="1"/>
  <c r="R68" i="47"/>
  <c r="L58" i="32"/>
  <c r="O58" i="32" s="1"/>
  <c r="P58" i="32" s="1"/>
  <c r="M18" i="35"/>
  <c r="L5" i="29"/>
  <c r="O5" i="29" s="1"/>
  <c r="P5" i="29" s="1"/>
  <c r="L47" i="46"/>
  <c r="R47" i="46" s="1"/>
  <c r="M12" i="37"/>
  <c r="L12" i="45"/>
  <c r="O12" i="45" s="1"/>
  <c r="P12" i="45" s="1"/>
  <c r="R69" i="47"/>
  <c r="L53" i="33"/>
  <c r="O53" i="33" s="1"/>
  <c r="P53" i="33" s="1"/>
  <c r="L18" i="37"/>
  <c r="O18" i="37" s="1"/>
  <c r="P18" i="37" s="1"/>
  <c r="L6" i="33"/>
  <c r="O6" i="33" s="1"/>
  <c r="P6" i="33" s="1"/>
  <c r="R68" i="34"/>
  <c r="R35" i="36"/>
  <c r="R38" i="48"/>
  <c r="L8" i="29"/>
  <c r="O8" i="29" s="1"/>
  <c r="P8" i="29" s="1"/>
  <c r="L8" i="47"/>
  <c r="O8" i="47" s="1"/>
  <c r="P8" i="47" s="1"/>
  <c r="R44" i="51"/>
  <c r="L16" i="37"/>
  <c r="O16" i="37" s="1"/>
  <c r="P16" i="37" s="1"/>
  <c r="L18" i="33"/>
  <c r="O18" i="33" s="1"/>
  <c r="P18" i="33" s="1"/>
  <c r="M14" i="36"/>
  <c r="M9" i="30"/>
  <c r="M13" i="35"/>
  <c r="N786" i="82"/>
  <c r="O28" i="37"/>
  <c r="P28" i="37" s="1"/>
  <c r="T28" i="37" s="1"/>
  <c r="S29" i="37" s="1"/>
  <c r="T29" i="37" s="1"/>
  <c r="L69" i="40"/>
  <c r="O69" i="40" s="1"/>
  <c r="P69" i="40" s="1"/>
  <c r="L64" i="44"/>
  <c r="O64" i="44" s="1"/>
  <c r="P64" i="44" s="1"/>
  <c r="L20" i="52"/>
  <c r="O20" i="52" s="1"/>
  <c r="P20" i="52" s="1"/>
  <c r="O4" i="51"/>
  <c r="P4" i="51" s="1"/>
  <c r="T4" i="51" s="1"/>
  <c r="S5" i="51" s="1"/>
  <c r="T5" i="51" s="1"/>
  <c r="S6" i="51" s="1"/>
  <c r="M14" i="52"/>
  <c r="L12" i="54"/>
  <c r="O12" i="54" s="1"/>
  <c r="P12" i="54" s="1"/>
  <c r="L68" i="41"/>
  <c r="O68" i="41" s="1"/>
  <c r="P68" i="41" s="1"/>
  <c r="L6" i="47"/>
  <c r="O6" i="47" s="1"/>
  <c r="P6" i="47" s="1"/>
  <c r="L64" i="41"/>
  <c r="O64" i="41" s="1"/>
  <c r="P64" i="41" s="1"/>
  <c r="L12" i="41"/>
  <c r="O12" i="41" s="1"/>
  <c r="P12" i="41" s="1"/>
  <c r="M70" i="32"/>
  <c r="L19" i="36"/>
  <c r="O19" i="36" s="1"/>
  <c r="P19" i="36" s="1"/>
  <c r="L5" i="47"/>
  <c r="O5" i="47" s="1"/>
  <c r="P5" i="47" s="1"/>
  <c r="M23" i="43"/>
  <c r="M35" i="49"/>
  <c r="P46" i="48"/>
  <c r="R46" i="48"/>
  <c r="M12" i="32"/>
  <c r="L12" i="32"/>
  <c r="O12" i="32" s="1"/>
  <c r="P12" i="32" s="1"/>
  <c r="L21" i="34"/>
  <c r="O21" i="34" s="1"/>
  <c r="P21" i="34" s="1"/>
  <c r="L70" i="29"/>
  <c r="R70" i="29" s="1"/>
  <c r="L37" i="36"/>
  <c r="O37" i="36" s="1"/>
  <c r="P37" i="36" s="1"/>
  <c r="M68" i="49"/>
  <c r="M12" i="42"/>
  <c r="L23" i="40"/>
  <c r="R23" i="40" s="1"/>
  <c r="L47" i="43"/>
  <c r="R47" i="43" s="1"/>
  <c r="O51" i="39"/>
  <c r="P51" i="39" s="1"/>
  <c r="T51" i="39" s="1"/>
  <c r="S52" i="39" s="1"/>
  <c r="T52" i="39" s="1"/>
  <c r="L43" i="41"/>
  <c r="O43" i="41" s="1"/>
  <c r="P43" i="41" s="1"/>
  <c r="L47" i="48"/>
  <c r="R47" i="48" s="1"/>
  <c r="R28" i="53"/>
  <c r="V28" i="53" s="1"/>
  <c r="U28" i="53" s="1"/>
  <c r="M70" i="47"/>
  <c r="M47" i="36"/>
  <c r="L18" i="44"/>
  <c r="O18" i="44" s="1"/>
  <c r="P18" i="44" s="1"/>
  <c r="L23" i="48"/>
  <c r="R23" i="48" s="1"/>
  <c r="L33" i="32"/>
  <c r="O33" i="32" s="1"/>
  <c r="P33" i="32" s="1"/>
  <c r="M14" i="35"/>
  <c r="M37" i="37"/>
  <c r="L54" i="44"/>
  <c r="O54" i="44" s="1"/>
  <c r="P54" i="44" s="1"/>
  <c r="T5" i="54"/>
  <c r="S6" i="54" s="1"/>
  <c r="L10" i="42"/>
  <c r="O10" i="42" s="1"/>
  <c r="P10" i="42" s="1"/>
  <c r="M8" i="46"/>
  <c r="M30" i="30"/>
  <c r="M22" i="43"/>
  <c r="O28" i="45"/>
  <c r="P28" i="45" s="1"/>
  <c r="T28" i="45" s="1"/>
  <c r="S29" i="45" s="1"/>
  <c r="T29" i="45" s="1"/>
  <c r="L54" i="35"/>
  <c r="O54" i="35" s="1"/>
  <c r="P54" i="35" s="1"/>
  <c r="L20" i="55"/>
  <c r="O20" i="55" s="1"/>
  <c r="P20" i="55" s="1"/>
  <c r="M46" i="41"/>
  <c r="L29" i="40"/>
  <c r="O29" i="40" s="1"/>
  <c r="P29" i="40" s="1"/>
  <c r="T29" i="40" s="1"/>
  <c r="S30" i="40" s="1"/>
  <c r="T30" i="40" s="1"/>
  <c r="M69" i="38"/>
  <c r="M64" i="48"/>
  <c r="L23" i="54"/>
  <c r="R23" i="54" s="1"/>
  <c r="R52" i="37"/>
  <c r="R22" i="34"/>
  <c r="R55" i="53"/>
  <c r="L28" i="36"/>
  <c r="O28" i="36" s="1"/>
  <c r="P28" i="36" s="1"/>
  <c r="T28" i="36" s="1"/>
  <c r="S29" i="36" s="1"/>
  <c r="L15" i="38"/>
  <c r="O15" i="38" s="1"/>
  <c r="P15" i="38" s="1"/>
  <c r="L47" i="38"/>
  <c r="R47" i="38" s="1"/>
  <c r="L19" i="35"/>
  <c r="O19" i="35" s="1"/>
  <c r="P19" i="35" s="1"/>
  <c r="M58" i="32"/>
  <c r="L18" i="35"/>
  <c r="O18" i="35" s="1"/>
  <c r="P18" i="35" s="1"/>
  <c r="M5" i="29"/>
  <c r="L67" i="49"/>
  <c r="O67" i="49" s="1"/>
  <c r="P67" i="49" s="1"/>
  <c r="M66" i="50"/>
  <c r="M22" i="50"/>
  <c r="R22" i="50" s="1"/>
  <c r="M70" i="37"/>
  <c r="L68" i="44"/>
  <c r="O68" i="44" s="1"/>
  <c r="P68" i="44" s="1"/>
  <c r="L20" i="53"/>
  <c r="O20" i="53" s="1"/>
  <c r="P20" i="53" s="1"/>
  <c r="R35" i="51"/>
  <c r="L6" i="40"/>
  <c r="O6" i="40" s="1"/>
  <c r="P6" i="40" s="1"/>
  <c r="L34" i="30"/>
  <c r="O34" i="30" s="1"/>
  <c r="P34" i="30" s="1"/>
  <c r="M23" i="46"/>
  <c r="L23" i="32"/>
  <c r="R23" i="32" s="1"/>
  <c r="M65" i="33"/>
  <c r="M67" i="51"/>
  <c r="L13" i="52"/>
  <c r="O13" i="52" s="1"/>
  <c r="P13" i="52" s="1"/>
  <c r="L9" i="39"/>
  <c r="O9" i="39" s="1"/>
  <c r="P9" i="39" s="1"/>
  <c r="L23" i="38"/>
  <c r="R23" i="38" s="1"/>
  <c r="M33" i="30"/>
  <c r="R52" i="41"/>
  <c r="M53" i="33"/>
  <c r="M18" i="37"/>
  <c r="M6" i="33"/>
  <c r="L23" i="45"/>
  <c r="R23" i="45" s="1"/>
  <c r="T29" i="49"/>
  <c r="S30" i="49" s="1"/>
  <c r="T30" i="49" s="1"/>
  <c r="L65" i="38"/>
  <c r="O65" i="38" s="1"/>
  <c r="P65" i="38" s="1"/>
  <c r="K30" i="48"/>
  <c r="R64" i="35"/>
  <c r="R38" i="14"/>
  <c r="T5" i="33"/>
  <c r="S6" i="33" s="1"/>
  <c r="R20" i="14"/>
  <c r="R28" i="29"/>
  <c r="V28" i="29" s="1"/>
  <c r="U28" i="29" s="1"/>
  <c r="M68" i="14"/>
  <c r="M63" i="49"/>
  <c r="R54" i="40"/>
  <c r="R5" i="52"/>
  <c r="L12" i="53"/>
  <c r="O12" i="53" s="1"/>
  <c r="P12" i="53" s="1"/>
  <c r="R18" i="30"/>
  <c r="M41" i="42"/>
  <c r="M36" i="41"/>
  <c r="M14" i="40"/>
  <c r="R37" i="55"/>
  <c r="R40" i="53"/>
  <c r="M67" i="40"/>
  <c r="L70" i="46"/>
  <c r="R70" i="46" s="1"/>
  <c r="R54" i="41"/>
  <c r="R29" i="51"/>
  <c r="M70" i="43"/>
  <c r="L9" i="36"/>
  <c r="O9" i="36" s="1"/>
  <c r="P9" i="36" s="1"/>
  <c r="R6" i="49"/>
  <c r="L6" i="52"/>
  <c r="O6" i="52" s="1"/>
  <c r="P6" i="52" s="1"/>
  <c r="L12" i="55"/>
  <c r="O12" i="55" s="1"/>
  <c r="P12" i="55" s="1"/>
  <c r="R12" i="48"/>
  <c r="M69" i="32"/>
  <c r="R45" i="36"/>
  <c r="R61" i="37"/>
  <c r="R34" i="48"/>
  <c r="R16" i="39"/>
  <c r="L11" i="46"/>
  <c r="O11" i="46" s="1"/>
  <c r="P11" i="46" s="1"/>
  <c r="L11" i="42"/>
  <c r="O11" i="42" s="1"/>
  <c r="P11" i="42" s="1"/>
  <c r="L21" i="37"/>
  <c r="O21" i="37" s="1"/>
  <c r="P21" i="37" s="1"/>
  <c r="O28" i="54"/>
  <c r="P28" i="54" s="1"/>
  <c r="T28" i="54" s="1"/>
  <c r="S29" i="54" s="1"/>
  <c r="T29" i="54" s="1"/>
  <c r="S30" i="54" s="1"/>
  <c r="M5" i="43"/>
  <c r="R12" i="46"/>
  <c r="M54" i="34"/>
  <c r="M16" i="37"/>
  <c r="M18" i="33"/>
  <c r="O51" i="52"/>
  <c r="P51" i="52" s="1"/>
  <c r="T51" i="52" s="1"/>
  <c r="S52" i="52" s="1"/>
  <c r="T52" i="52" s="1"/>
  <c r="O51" i="42"/>
  <c r="P51" i="42" s="1"/>
  <c r="T51" i="42" s="1"/>
  <c r="S52" i="42" s="1"/>
  <c r="M31" i="50"/>
  <c r="R35" i="30"/>
  <c r="L17" i="41"/>
  <c r="O17" i="41" s="1"/>
  <c r="P17" i="41" s="1"/>
  <c r="M19" i="48"/>
  <c r="M22" i="42"/>
  <c r="R52" i="55"/>
  <c r="R31" i="42"/>
  <c r="M35" i="50"/>
  <c r="R43" i="53"/>
  <c r="L55" i="42"/>
  <c r="O55" i="42" s="1"/>
  <c r="P55" i="42" s="1"/>
  <c r="L40" i="51"/>
  <c r="O40" i="51" s="1"/>
  <c r="P40" i="51" s="1"/>
  <c r="L14" i="47"/>
  <c r="O14" i="47" s="1"/>
  <c r="P14" i="47" s="1"/>
  <c r="L14" i="41"/>
  <c r="O14" i="41" s="1"/>
  <c r="P14" i="41" s="1"/>
  <c r="P60" i="49"/>
  <c r="R60" i="49"/>
  <c r="T5" i="52"/>
  <c r="S6" i="52" s="1"/>
  <c r="M23" i="34"/>
  <c r="L12" i="35"/>
  <c r="O12" i="35" s="1"/>
  <c r="P12" i="35" s="1"/>
  <c r="R37" i="39"/>
  <c r="L43" i="48"/>
  <c r="O43" i="48" s="1"/>
  <c r="P43" i="48" s="1"/>
  <c r="M69" i="30"/>
  <c r="L13" i="42"/>
  <c r="O13" i="42" s="1"/>
  <c r="P13" i="42" s="1"/>
  <c r="R9" i="38"/>
  <c r="R14" i="48"/>
  <c r="R29" i="45"/>
  <c r="L5" i="30"/>
  <c r="O5" i="30" s="1"/>
  <c r="P5" i="30" s="1"/>
  <c r="R39" i="39"/>
  <c r="R60" i="52"/>
  <c r="M12" i="43"/>
  <c r="L39" i="41"/>
  <c r="O39" i="41" s="1"/>
  <c r="P39" i="41" s="1"/>
  <c r="L36" i="48"/>
  <c r="O36" i="48" s="1"/>
  <c r="P36" i="48" s="1"/>
  <c r="R41" i="39"/>
  <c r="M12" i="14"/>
  <c r="M62" i="36"/>
  <c r="L23" i="50"/>
  <c r="R23" i="50" s="1"/>
  <c r="R43" i="49"/>
  <c r="M44" i="49"/>
  <c r="L70" i="48"/>
  <c r="R70" i="48" s="1"/>
  <c r="R61" i="14"/>
  <c r="R62" i="32"/>
  <c r="R36" i="39"/>
  <c r="M47" i="47"/>
  <c r="R60" i="30"/>
  <c r="L6" i="38"/>
  <c r="O6" i="38" s="1"/>
  <c r="P6" i="38" s="1"/>
  <c r="L8" i="48"/>
  <c r="O8" i="48" s="1"/>
  <c r="P8" i="48" s="1"/>
  <c r="R7" i="40"/>
  <c r="R67" i="47"/>
  <c r="R63" i="14"/>
  <c r="L28" i="50"/>
  <c r="O28" i="50" s="1"/>
  <c r="P28" i="50" s="1"/>
  <c r="T28" i="50" s="1"/>
  <c r="S29" i="50" s="1"/>
  <c r="T29" i="50" s="1"/>
  <c r="S30" i="50" s="1"/>
  <c r="L8" i="43"/>
  <c r="O8" i="43" s="1"/>
  <c r="P8" i="43" s="1"/>
  <c r="L70" i="44"/>
  <c r="R70" i="44" s="1"/>
  <c r="R8" i="50"/>
  <c r="L23" i="37"/>
  <c r="R23" i="37" s="1"/>
  <c r="M16" i="32"/>
  <c r="L70" i="55"/>
  <c r="R70" i="55" s="1"/>
  <c r="R38" i="37"/>
  <c r="M57" i="46"/>
  <c r="L66" i="51"/>
  <c r="O66" i="51" s="1"/>
  <c r="P66" i="51" s="1"/>
  <c r="R44" i="44"/>
  <c r="R21" i="54"/>
  <c r="M70" i="54"/>
  <c r="M47" i="49"/>
  <c r="M30" i="36"/>
  <c r="R30" i="46"/>
  <c r="M40" i="42"/>
  <c r="M70" i="45"/>
  <c r="R42" i="43"/>
  <c r="L9" i="30"/>
  <c r="O9" i="30" s="1"/>
  <c r="P9" i="30" s="1"/>
  <c r="L47" i="50"/>
  <c r="R47" i="50" s="1"/>
  <c r="R6" i="46"/>
  <c r="L12" i="38"/>
  <c r="O12" i="38" s="1"/>
  <c r="P12" i="38" s="1"/>
  <c r="L35" i="38"/>
  <c r="O35" i="38" s="1"/>
  <c r="P35" i="38" s="1"/>
  <c r="L70" i="35"/>
  <c r="R70" i="35" s="1"/>
  <c r="L37" i="41"/>
  <c r="O37" i="41" s="1"/>
  <c r="P37" i="41" s="1"/>
  <c r="L39" i="40"/>
  <c r="O39" i="40" s="1"/>
  <c r="P39" i="40" s="1"/>
  <c r="T52" i="30"/>
  <c r="S53" i="30" s="1"/>
  <c r="M5" i="42"/>
  <c r="M23" i="39"/>
  <c r="M15" i="49"/>
  <c r="R67" i="55"/>
  <c r="R29" i="39"/>
  <c r="R17" i="46"/>
  <c r="M47" i="41"/>
  <c r="R35" i="40"/>
  <c r="M58" i="50"/>
  <c r="R55" i="44"/>
  <c r="M52" i="34"/>
  <c r="M7" i="14"/>
  <c r="M47" i="37"/>
  <c r="L46" i="49"/>
  <c r="O46" i="49" s="1"/>
  <c r="P46" i="49" s="1"/>
  <c r="R45" i="51"/>
  <c r="L14" i="55"/>
  <c r="O14" i="55" s="1"/>
  <c r="P14" i="55" s="1"/>
  <c r="M23" i="53"/>
  <c r="R5" i="38"/>
  <c r="L47" i="45"/>
  <c r="R47" i="45" s="1"/>
  <c r="R44" i="32"/>
  <c r="R61" i="34"/>
  <c r="R59" i="53"/>
  <c r="R55" i="38"/>
  <c r="R32" i="41"/>
  <c r="R17" i="50"/>
  <c r="R33" i="46"/>
  <c r="R13" i="54"/>
  <c r="R43" i="33"/>
  <c r="R17" i="37"/>
  <c r="R8" i="36"/>
  <c r="R52" i="53"/>
  <c r="K20" i="45"/>
  <c r="K6" i="32"/>
  <c r="K55" i="49"/>
  <c r="K53" i="40"/>
  <c r="K63" i="46"/>
  <c r="M38" i="40"/>
  <c r="R34" i="35"/>
  <c r="M6" i="41"/>
  <c r="R63" i="45"/>
  <c r="K34" i="29"/>
  <c r="K44" i="54"/>
  <c r="K33" i="41"/>
  <c r="K32" i="38"/>
  <c r="K5" i="44"/>
  <c r="K54" i="51"/>
  <c r="K36" i="47"/>
  <c r="K52" i="38"/>
  <c r="K11" i="54"/>
  <c r="K60" i="45"/>
  <c r="K68" i="38"/>
  <c r="K65" i="41"/>
  <c r="K18" i="51"/>
  <c r="K31" i="39"/>
  <c r="K37" i="53"/>
  <c r="K54" i="53"/>
  <c r="K33" i="38"/>
  <c r="K10" i="45"/>
  <c r="K4" i="44"/>
  <c r="K13" i="50"/>
  <c r="K20" i="40"/>
  <c r="K44" i="50"/>
  <c r="K21" i="40"/>
  <c r="R39" i="36"/>
  <c r="K7" i="45"/>
  <c r="K17" i="53"/>
  <c r="K19" i="37"/>
  <c r="K64" i="14"/>
  <c r="K13" i="39"/>
  <c r="K20" i="37"/>
  <c r="R45" i="29"/>
  <c r="R55" i="32"/>
  <c r="R61" i="47"/>
  <c r="R45" i="53"/>
  <c r="R46" i="45"/>
  <c r="R44" i="45"/>
  <c r="L44" i="40"/>
  <c r="O44" i="40" s="1"/>
  <c r="P44" i="40" s="1"/>
  <c r="R18" i="50"/>
  <c r="R22" i="49"/>
  <c r="L13" i="35"/>
  <c r="O13" i="35" s="1"/>
  <c r="P13" i="35" s="1"/>
  <c r="M70" i="14"/>
  <c r="P16" i="44"/>
  <c r="R16" i="44"/>
  <c r="R18" i="40"/>
  <c r="R34" i="41"/>
  <c r="K70" i="36"/>
  <c r="R29" i="52"/>
  <c r="K13" i="14"/>
  <c r="K61" i="29"/>
  <c r="R18" i="34"/>
  <c r="K62" i="49"/>
  <c r="L55" i="51"/>
  <c r="O55" i="51" s="1"/>
  <c r="P55" i="51" s="1"/>
  <c r="K46" i="51"/>
  <c r="K6" i="48"/>
  <c r="K5" i="48"/>
  <c r="K29" i="48"/>
  <c r="K21" i="45"/>
  <c r="R53" i="14"/>
  <c r="R5" i="53"/>
  <c r="M64" i="45"/>
  <c r="M35" i="47"/>
  <c r="K38" i="54"/>
  <c r="K33" i="48"/>
  <c r="K17" i="35"/>
  <c r="K5" i="37"/>
  <c r="K68" i="45"/>
  <c r="K41" i="48"/>
  <c r="K9" i="35"/>
  <c r="K10" i="48"/>
  <c r="R67" i="29"/>
  <c r="K61" i="54"/>
  <c r="K68" i="33"/>
  <c r="K54" i="52"/>
  <c r="K69" i="46"/>
  <c r="K38" i="42"/>
  <c r="K40" i="38"/>
  <c r="K22" i="55"/>
  <c r="K34" i="52"/>
  <c r="R32" i="35"/>
  <c r="R7" i="34"/>
  <c r="R15" i="45"/>
  <c r="R6" i="42"/>
  <c r="R55" i="43"/>
  <c r="R15" i="43"/>
  <c r="M29" i="32"/>
  <c r="R8" i="41"/>
  <c r="R43" i="50"/>
  <c r="R15" i="30"/>
  <c r="R54" i="54"/>
  <c r="K61" i="36"/>
  <c r="K70" i="42"/>
  <c r="K69" i="37"/>
  <c r="K28" i="32"/>
  <c r="L5" i="41"/>
  <c r="O5" i="41" s="1"/>
  <c r="P5" i="41" s="1"/>
  <c r="R62" i="35"/>
  <c r="K22" i="53"/>
  <c r="K61" i="51"/>
  <c r="K35" i="45"/>
  <c r="R54" i="46"/>
  <c r="K65" i="30"/>
  <c r="K63" i="50"/>
  <c r="L51" i="45"/>
  <c r="O51" i="45" s="1"/>
  <c r="P51" i="45" s="1"/>
  <c r="T51" i="45" s="1"/>
  <c r="S52" i="45" s="1"/>
  <c r="K51" i="49"/>
  <c r="K58" i="33"/>
  <c r="R40" i="55"/>
  <c r="R29" i="37"/>
  <c r="K7" i="41"/>
  <c r="K33" i="55"/>
  <c r="R31" i="35"/>
  <c r="R67" i="35"/>
  <c r="R43" i="45"/>
  <c r="R19" i="46"/>
  <c r="R7" i="30"/>
  <c r="R68" i="48"/>
  <c r="R31" i="53"/>
  <c r="R56" i="37"/>
  <c r="R11" i="49"/>
  <c r="L70" i="33"/>
  <c r="R70" i="33" s="1"/>
  <c r="R15" i="52"/>
  <c r="R17" i="44"/>
  <c r="R4" i="36"/>
  <c r="V4" i="36" s="1"/>
  <c r="U4" i="36" s="1"/>
  <c r="R20" i="34"/>
  <c r="R20" i="35"/>
  <c r="R19" i="34"/>
  <c r="K5" i="45"/>
  <c r="K36" i="32"/>
  <c r="M43" i="51"/>
  <c r="R34" i="43"/>
  <c r="R55" i="37"/>
  <c r="L54" i="42"/>
  <c r="O54" i="42" s="1"/>
  <c r="P54" i="42" s="1"/>
  <c r="K34" i="40"/>
  <c r="K57" i="40"/>
  <c r="L59" i="29"/>
  <c r="O59" i="29" s="1"/>
  <c r="P59" i="29" s="1"/>
  <c r="L62" i="47"/>
  <c r="O62" i="47" s="1"/>
  <c r="P62" i="47" s="1"/>
  <c r="R59" i="51"/>
  <c r="K20" i="32"/>
  <c r="R37" i="47"/>
  <c r="L36" i="45"/>
  <c r="O36" i="45" s="1"/>
  <c r="P36" i="45" s="1"/>
  <c r="K58" i="52"/>
  <c r="K63" i="34"/>
  <c r="K19" i="51"/>
  <c r="K9" i="33"/>
  <c r="K52" i="14"/>
  <c r="K43" i="46"/>
  <c r="K39" i="51"/>
  <c r="K66" i="34"/>
  <c r="K53" i="50"/>
  <c r="K17" i="51"/>
  <c r="R4" i="52"/>
  <c r="V4" i="52" s="1"/>
  <c r="U4" i="52" s="1"/>
  <c r="R36" i="44"/>
  <c r="R65" i="50"/>
  <c r="T29" i="44"/>
  <c r="S30" i="44" s="1"/>
  <c r="O4" i="50"/>
  <c r="P4" i="50" s="1"/>
  <c r="T4" i="50" s="1"/>
  <c r="S5" i="50" s="1"/>
  <c r="K33" i="50"/>
  <c r="R19" i="38"/>
  <c r="R51" i="30"/>
  <c r="V51" i="30" s="1"/>
  <c r="U51" i="30" s="1"/>
  <c r="O4" i="39"/>
  <c r="P4" i="39" s="1"/>
  <c r="T4" i="39" s="1"/>
  <c r="S5" i="39" s="1"/>
  <c r="R16" i="35"/>
  <c r="R53" i="34"/>
  <c r="T29" i="29"/>
  <c r="S30" i="29" s="1"/>
  <c r="R20" i="51"/>
  <c r="R31" i="51"/>
  <c r="R61" i="50"/>
  <c r="R28" i="44"/>
  <c r="V28" i="44" s="1"/>
  <c r="U28" i="44" s="1"/>
  <c r="R61" i="30"/>
  <c r="T5" i="53"/>
  <c r="S6" i="53" s="1"/>
  <c r="R51" i="36"/>
  <c r="V51" i="36" s="1"/>
  <c r="U51" i="36" s="1"/>
  <c r="R38" i="33"/>
  <c r="O28" i="55"/>
  <c r="P28" i="55" s="1"/>
  <c r="T28" i="55" s="1"/>
  <c r="S29" i="55" s="1"/>
  <c r="O5" i="43"/>
  <c r="P5" i="43" s="1"/>
  <c r="T29" i="53"/>
  <c r="S30" i="53" s="1"/>
  <c r="O4" i="38"/>
  <c r="P4" i="38" s="1"/>
  <c r="T4" i="38" s="1"/>
  <c r="S5" i="38" s="1"/>
  <c r="R45" i="38"/>
  <c r="R69" i="53"/>
  <c r="R32" i="47"/>
  <c r="O4" i="48"/>
  <c r="P4" i="48" s="1"/>
  <c r="T4" i="48" s="1"/>
  <c r="S5" i="48" s="1"/>
  <c r="P33" i="36"/>
  <c r="R33" i="36"/>
  <c r="P57" i="48"/>
  <c r="R57" i="48"/>
  <c r="R61" i="44"/>
  <c r="R14" i="37"/>
  <c r="R32" i="50"/>
  <c r="R38" i="55"/>
  <c r="O51" i="41"/>
  <c r="P51" i="41" s="1"/>
  <c r="T51" i="41" s="1"/>
  <c r="S52" i="41" s="1"/>
  <c r="R56" i="50"/>
  <c r="R64" i="52"/>
  <c r="R10" i="43"/>
  <c r="R65" i="29"/>
  <c r="R20" i="36"/>
  <c r="R45" i="33"/>
  <c r="R15" i="39"/>
  <c r="R65" i="39"/>
  <c r="R60" i="55"/>
  <c r="R30" i="55"/>
  <c r="R45" i="55"/>
  <c r="K32" i="30"/>
  <c r="R57" i="54"/>
  <c r="R42" i="52"/>
  <c r="R65" i="51"/>
  <c r="R41" i="30"/>
  <c r="R64" i="54"/>
  <c r="R68" i="55"/>
  <c r="R39" i="38"/>
  <c r="R33" i="39"/>
  <c r="R34" i="42"/>
  <c r="R29" i="54"/>
  <c r="R37" i="35"/>
  <c r="R39" i="49"/>
  <c r="R54" i="32"/>
  <c r="R38" i="38"/>
  <c r="R38" i="51"/>
  <c r="R46" i="40"/>
  <c r="R55" i="36"/>
  <c r="R12" i="36"/>
  <c r="R35" i="53"/>
  <c r="R62" i="41"/>
  <c r="R67" i="30"/>
  <c r="R11" i="37"/>
  <c r="R56" i="46"/>
  <c r="R12" i="51"/>
  <c r="R40" i="52"/>
  <c r="R29" i="33"/>
  <c r="R44" i="34"/>
  <c r="K54" i="33"/>
  <c r="R66" i="44"/>
  <c r="R67" i="39"/>
  <c r="K7" i="42"/>
  <c r="K65" i="36"/>
  <c r="K66" i="52"/>
  <c r="R16" i="33"/>
  <c r="K62" i="51"/>
  <c r="K14" i="54"/>
  <c r="R13" i="29"/>
  <c r="R53" i="39"/>
  <c r="K15" i="47"/>
  <c r="K16" i="49"/>
  <c r="K56" i="14"/>
  <c r="K65" i="55"/>
  <c r="R58" i="36"/>
  <c r="R39" i="32"/>
  <c r="R66" i="35"/>
  <c r="R56" i="45"/>
  <c r="R31" i="54"/>
  <c r="R10" i="40"/>
  <c r="L52" i="32"/>
  <c r="O52" i="32" s="1"/>
  <c r="P52" i="32" s="1"/>
  <c r="L60" i="34"/>
  <c r="O60" i="34" s="1"/>
  <c r="P60" i="34" s="1"/>
  <c r="R31" i="41"/>
  <c r="R40" i="34"/>
  <c r="R7" i="53"/>
  <c r="K30" i="38"/>
  <c r="K22" i="48"/>
  <c r="R55" i="52"/>
  <c r="K9" i="14"/>
  <c r="K34" i="32"/>
  <c r="K23" i="36"/>
  <c r="K4" i="49"/>
  <c r="R60" i="33"/>
  <c r="R54" i="43"/>
  <c r="K19" i="45"/>
  <c r="K28" i="43"/>
  <c r="K34" i="34"/>
  <c r="K13" i="43"/>
  <c r="K13" i="32"/>
  <c r="R16" i="34"/>
  <c r="K11" i="34"/>
  <c r="K41" i="52"/>
  <c r="K29" i="41"/>
  <c r="K29" i="42"/>
  <c r="K67" i="38"/>
  <c r="K47" i="32"/>
  <c r="K23" i="29"/>
  <c r="K6" i="44"/>
  <c r="K14" i="32"/>
  <c r="K44" i="47"/>
  <c r="K37" i="34"/>
  <c r="K42" i="34"/>
  <c r="K11" i="50"/>
  <c r="K64" i="37"/>
  <c r="K46" i="29"/>
  <c r="K67" i="41"/>
  <c r="K9" i="43"/>
  <c r="K7" i="55"/>
  <c r="R58" i="30"/>
  <c r="R57" i="35"/>
  <c r="R60" i="51"/>
  <c r="R30" i="40"/>
  <c r="R16" i="30"/>
  <c r="R63" i="39"/>
  <c r="R68" i="43"/>
  <c r="R22" i="52"/>
  <c r="M23" i="35"/>
  <c r="L64" i="33"/>
  <c r="O64" i="33" s="1"/>
  <c r="P64" i="33" s="1"/>
  <c r="R19" i="43"/>
  <c r="K47" i="33"/>
  <c r="R10" i="30"/>
  <c r="R10" i="46"/>
  <c r="R55" i="45"/>
  <c r="K4" i="43"/>
  <c r="L30" i="35"/>
  <c r="O30" i="35" s="1"/>
  <c r="P30" i="35" s="1"/>
  <c r="R41" i="47"/>
  <c r="K4" i="41"/>
  <c r="R53" i="53"/>
  <c r="R38" i="32"/>
  <c r="R42" i="39"/>
  <c r="K45" i="49"/>
  <c r="K21" i="35"/>
  <c r="K21" i="55"/>
  <c r="K11" i="48"/>
  <c r="K7" i="44"/>
  <c r="K30" i="52"/>
  <c r="K63" i="37"/>
  <c r="K51" i="34"/>
  <c r="K69" i="42"/>
  <c r="R16" i="14"/>
  <c r="R57" i="47"/>
  <c r="R7" i="38"/>
  <c r="R44" i="43"/>
  <c r="R36" i="53"/>
  <c r="R56" i="38"/>
  <c r="R34" i="37"/>
  <c r="L32" i="32"/>
  <c r="O32" i="32" s="1"/>
  <c r="P32" i="32" s="1"/>
  <c r="L63" i="36"/>
  <c r="O63" i="36" s="1"/>
  <c r="P63" i="36" s="1"/>
  <c r="R15" i="36"/>
  <c r="R42" i="42"/>
  <c r="R30" i="39"/>
  <c r="R29" i="35"/>
  <c r="R67" i="33"/>
  <c r="K59" i="49"/>
  <c r="L34" i="44"/>
  <c r="O34" i="44" s="1"/>
  <c r="P34" i="44" s="1"/>
  <c r="L16" i="42"/>
  <c r="O16" i="42" s="1"/>
  <c r="P16" i="42" s="1"/>
  <c r="K56" i="32"/>
  <c r="K38" i="29"/>
  <c r="R29" i="53"/>
  <c r="K32" i="49"/>
  <c r="R30" i="14"/>
  <c r="K40" i="37"/>
  <c r="K41" i="49"/>
  <c r="R38" i="45"/>
  <c r="R35" i="55"/>
  <c r="R35" i="35"/>
  <c r="R20" i="41"/>
  <c r="R14" i="39"/>
  <c r="R13" i="40"/>
  <c r="P6" i="34"/>
  <c r="R6" i="34"/>
  <c r="O51" i="50"/>
  <c r="P51" i="50" s="1"/>
  <c r="T51" i="50" s="1"/>
  <c r="S52" i="50" s="1"/>
  <c r="O51" i="35"/>
  <c r="P51" i="35" s="1"/>
  <c r="T51" i="35" s="1"/>
  <c r="S52" i="35" s="1"/>
  <c r="T52" i="35" s="1"/>
  <c r="S53" i="35" s="1"/>
  <c r="O52" i="48"/>
  <c r="P52" i="48" s="1"/>
  <c r="L40" i="40"/>
  <c r="O40" i="40" s="1"/>
  <c r="P40" i="40" s="1"/>
  <c r="M18" i="39"/>
  <c r="L66" i="46"/>
  <c r="O66" i="46" s="1"/>
  <c r="P66" i="46" s="1"/>
  <c r="P60" i="38"/>
  <c r="R60" i="38"/>
  <c r="M59" i="44"/>
  <c r="L52" i="49"/>
  <c r="O52" i="49" s="1"/>
  <c r="P52" i="49" s="1"/>
  <c r="M16" i="48"/>
  <c r="L8" i="44"/>
  <c r="O8" i="44" s="1"/>
  <c r="P8" i="44" s="1"/>
  <c r="L54" i="48"/>
  <c r="O54" i="48" s="1"/>
  <c r="P54" i="48" s="1"/>
  <c r="R4" i="53"/>
  <c r="V4" i="53" s="1"/>
  <c r="U4" i="53" s="1"/>
  <c r="L18" i="48"/>
  <c r="O18" i="48" s="1"/>
  <c r="P18" i="48" s="1"/>
  <c r="L45" i="14"/>
  <c r="O45" i="14" s="1"/>
  <c r="P45" i="14" s="1"/>
  <c r="M47" i="29"/>
  <c r="O29" i="47"/>
  <c r="P29" i="47" s="1"/>
  <c r="T29" i="47" s="1"/>
  <c r="S30" i="47" s="1"/>
  <c r="L38" i="49"/>
  <c r="O38" i="49" s="1"/>
  <c r="P38" i="49" s="1"/>
  <c r="L7" i="43"/>
  <c r="O7" i="43" s="1"/>
  <c r="P7" i="43" s="1"/>
  <c r="L11" i="41"/>
  <c r="O11" i="41" s="1"/>
  <c r="P11" i="41" s="1"/>
  <c r="L8" i="39"/>
  <c r="O8" i="39" s="1"/>
  <c r="P8" i="39" s="1"/>
  <c r="L14" i="53"/>
  <c r="O14" i="53" s="1"/>
  <c r="P14" i="53" s="1"/>
  <c r="M14" i="34"/>
  <c r="L57" i="33"/>
  <c r="O57" i="33" s="1"/>
  <c r="P57" i="33" s="1"/>
  <c r="M6" i="37"/>
  <c r="L15" i="53"/>
  <c r="O15" i="53" s="1"/>
  <c r="P15" i="53" s="1"/>
  <c r="L18" i="43"/>
  <c r="O18" i="43" s="1"/>
  <c r="P18" i="43" s="1"/>
  <c r="L6" i="50"/>
  <c r="O6" i="50" s="1"/>
  <c r="P6" i="50" s="1"/>
  <c r="L56" i="39"/>
  <c r="O56" i="39" s="1"/>
  <c r="P56" i="39" s="1"/>
  <c r="O51" i="54"/>
  <c r="P51" i="54" s="1"/>
  <c r="T51" i="54" s="1"/>
  <c r="S52" i="54" s="1"/>
  <c r="M38" i="44"/>
  <c r="L58" i="46"/>
  <c r="O58" i="46" s="1"/>
  <c r="P58" i="46" s="1"/>
  <c r="M35" i="44"/>
  <c r="M31" i="30"/>
  <c r="M22" i="40"/>
  <c r="M55" i="50"/>
  <c r="L34" i="36"/>
  <c r="O34" i="36" s="1"/>
  <c r="P34" i="36" s="1"/>
  <c r="M5" i="34"/>
  <c r="M19" i="14"/>
  <c r="L28" i="51"/>
  <c r="O28" i="51" s="1"/>
  <c r="P28" i="51" s="1"/>
  <c r="T28" i="51" s="1"/>
  <c r="S29" i="51" s="1"/>
  <c r="T29" i="51" s="1"/>
  <c r="S30" i="51" s="1"/>
  <c r="L68" i="51"/>
  <c r="O68" i="51" s="1"/>
  <c r="P68" i="51" s="1"/>
  <c r="M53" i="30"/>
  <c r="M62" i="44"/>
  <c r="L17" i="55"/>
  <c r="O17" i="55" s="1"/>
  <c r="P17" i="55" s="1"/>
  <c r="M18" i="41"/>
  <c r="M7" i="36"/>
  <c r="L63" i="42"/>
  <c r="O63" i="42" s="1"/>
  <c r="P63" i="42" s="1"/>
  <c r="M42" i="44"/>
  <c r="L10" i="52"/>
  <c r="O10" i="52" s="1"/>
  <c r="P10" i="52" s="1"/>
  <c r="L70" i="38"/>
  <c r="R70" i="38" s="1"/>
  <c r="M55" i="30"/>
  <c r="L23" i="44"/>
  <c r="R23" i="44" s="1"/>
  <c r="L43" i="42"/>
  <c r="O43" i="42" s="1"/>
  <c r="P43" i="42" s="1"/>
  <c r="L59" i="48"/>
  <c r="O59" i="48" s="1"/>
  <c r="P59" i="48" s="1"/>
  <c r="R17" i="32"/>
  <c r="R39" i="34"/>
  <c r="R56" i="47"/>
  <c r="M37" i="46"/>
  <c r="M70" i="30"/>
  <c r="L7" i="39"/>
  <c r="O7" i="39" s="1"/>
  <c r="P7" i="39" s="1"/>
  <c r="L11" i="36"/>
  <c r="O11" i="36" s="1"/>
  <c r="P11" i="36" s="1"/>
  <c r="L45" i="54"/>
  <c r="O45" i="54" s="1"/>
  <c r="P45" i="54" s="1"/>
  <c r="L47" i="42"/>
  <c r="R47" i="42" s="1"/>
  <c r="R34" i="51"/>
  <c r="R58" i="44"/>
  <c r="M41" i="37"/>
  <c r="L23" i="14"/>
  <c r="R23" i="14" s="1"/>
  <c r="L68" i="36"/>
  <c r="O68" i="36" s="1"/>
  <c r="P68" i="36" s="1"/>
  <c r="M4" i="37"/>
  <c r="R31" i="52"/>
  <c r="M47" i="44"/>
  <c r="M47" i="46"/>
  <c r="M61" i="52"/>
  <c r="M16" i="38"/>
  <c r="L47" i="52"/>
  <c r="R47" i="52" s="1"/>
  <c r="L46" i="38"/>
  <c r="O46" i="38" s="1"/>
  <c r="P46" i="38" s="1"/>
  <c r="L22" i="29"/>
  <c r="O22" i="29" s="1"/>
  <c r="P22" i="29" s="1"/>
  <c r="L10" i="36"/>
  <c r="O10" i="36" s="1"/>
  <c r="P10" i="36" s="1"/>
  <c r="L15" i="44"/>
  <c r="O15" i="44" s="1"/>
  <c r="P15" i="44" s="1"/>
  <c r="M23" i="30"/>
  <c r="L21" i="32"/>
  <c r="O21" i="32" s="1"/>
  <c r="P21" i="32" s="1"/>
  <c r="L12" i="37"/>
  <c r="O12" i="37" s="1"/>
  <c r="P12" i="37" s="1"/>
  <c r="R32" i="36"/>
  <c r="M68" i="42"/>
  <c r="M12" i="45"/>
  <c r="M22" i="54"/>
  <c r="L21" i="14"/>
  <c r="O21" i="14" s="1"/>
  <c r="P21" i="14" s="1"/>
  <c r="M42" i="32"/>
  <c r="M70" i="34"/>
  <c r="L53" i="29"/>
  <c r="O53" i="29" s="1"/>
  <c r="P53" i="29" s="1"/>
  <c r="M52" i="42"/>
  <c r="R41" i="51"/>
  <c r="M62" i="30"/>
  <c r="M15" i="54"/>
  <c r="R9" i="40"/>
  <c r="M35" i="41"/>
  <c r="R57" i="14"/>
  <c r="L13" i="53"/>
  <c r="O13" i="53" s="1"/>
  <c r="P13" i="53" s="1"/>
  <c r="L22" i="44"/>
  <c r="O22" i="44" s="1"/>
  <c r="P22" i="44" s="1"/>
  <c r="L67" i="50"/>
  <c r="O67" i="50" s="1"/>
  <c r="P67" i="50" s="1"/>
  <c r="M47" i="54"/>
  <c r="R39" i="53"/>
  <c r="M39" i="48"/>
  <c r="O51" i="47"/>
  <c r="P51" i="47" s="1"/>
  <c r="T51" i="47" s="1"/>
  <c r="S52" i="47" s="1"/>
  <c r="T52" i="47" s="1"/>
  <c r="S53" i="47" s="1"/>
  <c r="M28" i="48"/>
  <c r="M28" i="30"/>
  <c r="L8" i="30"/>
  <c r="O8" i="30" s="1"/>
  <c r="P8" i="30" s="1"/>
  <c r="M8" i="29"/>
  <c r="L13" i="36"/>
  <c r="O13" i="36" s="1"/>
  <c r="P13" i="36" s="1"/>
  <c r="R60" i="54"/>
  <c r="M8" i="47"/>
  <c r="R9" i="49"/>
  <c r="M19" i="55"/>
  <c r="R21" i="52"/>
  <c r="R57" i="43"/>
  <c r="R53" i="49"/>
  <c r="M9" i="51"/>
  <c r="M22" i="33"/>
  <c r="M47" i="40"/>
  <c r="L68" i="30"/>
  <c r="O68" i="30" s="1"/>
  <c r="P68" i="30" s="1"/>
  <c r="R22" i="51"/>
  <c r="L20" i="38"/>
  <c r="O20" i="38" s="1"/>
  <c r="P20" i="38" s="1"/>
  <c r="L11" i="30"/>
  <c r="O11" i="30" s="1"/>
  <c r="P11" i="30" s="1"/>
  <c r="M69" i="44"/>
  <c r="R8" i="49"/>
  <c r="R30" i="45"/>
  <c r="R40" i="39"/>
  <c r="L59" i="40"/>
  <c r="O59" i="40" s="1"/>
  <c r="P59" i="40" s="1"/>
  <c r="L39" i="30"/>
  <c r="O39" i="30" s="1"/>
  <c r="P39" i="30" s="1"/>
  <c r="L34" i="47"/>
  <c r="O34" i="47" s="1"/>
  <c r="P34" i="47" s="1"/>
  <c r="O28" i="41"/>
  <c r="P28" i="41" s="1"/>
  <c r="T28" i="41" s="1"/>
  <c r="S29" i="41" s="1"/>
  <c r="L35" i="48"/>
  <c r="O35" i="48" s="1"/>
  <c r="P35" i="48" s="1"/>
  <c r="L5" i="36"/>
  <c r="O5" i="36" s="1"/>
  <c r="P5" i="36" s="1"/>
  <c r="T5" i="36" s="1"/>
  <c r="S6" i="36" s="1"/>
  <c r="M8" i="55"/>
  <c r="M20" i="43"/>
  <c r="L53" i="32"/>
  <c r="O53" i="32" s="1"/>
  <c r="P53" i="32" s="1"/>
  <c r="L40" i="33"/>
  <c r="O40" i="33" s="1"/>
  <c r="P40" i="33" s="1"/>
  <c r="L70" i="41"/>
  <c r="R70" i="41" s="1"/>
  <c r="L45" i="44"/>
  <c r="O45" i="44" s="1"/>
  <c r="P45" i="44" s="1"/>
  <c r="M12" i="47"/>
  <c r="L18" i="53"/>
  <c r="O18" i="53" s="1"/>
  <c r="P18" i="53" s="1"/>
  <c r="L14" i="49"/>
  <c r="O14" i="49" s="1"/>
  <c r="P14" i="49" s="1"/>
  <c r="R37" i="43"/>
  <c r="L34" i="54"/>
  <c r="O34" i="54" s="1"/>
  <c r="P34" i="54" s="1"/>
  <c r="R65" i="54"/>
  <c r="L65" i="49"/>
  <c r="O65" i="49" s="1"/>
  <c r="P65" i="49" s="1"/>
  <c r="L42" i="30"/>
  <c r="O42" i="30" s="1"/>
  <c r="P42" i="30" s="1"/>
  <c r="M47" i="53"/>
  <c r="R56" i="42"/>
  <c r="M38" i="50"/>
  <c r="L63" i="51"/>
  <c r="O63" i="51" s="1"/>
  <c r="P63" i="51" s="1"/>
  <c r="M59" i="30"/>
  <c r="L14" i="36"/>
  <c r="O14" i="36" s="1"/>
  <c r="P14" i="36" s="1"/>
  <c r="R60" i="29"/>
  <c r="R58" i="29"/>
  <c r="R7" i="37"/>
  <c r="R67" i="36"/>
  <c r="R28" i="14"/>
  <c r="V28" i="14" s="1"/>
  <c r="U28" i="14" s="1"/>
  <c r="M60" i="14"/>
  <c r="R53" i="54"/>
  <c r="L11" i="55"/>
  <c r="O11" i="55" s="1"/>
  <c r="P11" i="55" s="1"/>
  <c r="M19" i="41"/>
  <c r="R17" i="48"/>
  <c r="R58" i="45"/>
  <c r="R31" i="36"/>
  <c r="M55" i="33"/>
  <c r="L64" i="51"/>
  <c r="O64" i="51" s="1"/>
  <c r="P64" i="51" s="1"/>
  <c r="R8" i="54"/>
  <c r="L22" i="32"/>
  <c r="O22" i="32" s="1"/>
  <c r="P22" i="32" s="1"/>
  <c r="R18" i="49"/>
  <c r="T52" i="46"/>
  <c r="S53" i="46" s="1"/>
  <c r="R55" i="40"/>
  <c r="M22" i="30"/>
  <c r="M63" i="30"/>
  <c r="M20" i="46"/>
  <c r="M47" i="39"/>
  <c r="M69" i="52"/>
  <c r="L30" i="44"/>
  <c r="O30" i="44" s="1"/>
  <c r="P30" i="44" s="1"/>
  <c r="M56" i="49"/>
  <c r="M17" i="30"/>
  <c r="L38" i="36"/>
  <c r="O38" i="36" s="1"/>
  <c r="P38" i="36" s="1"/>
  <c r="R53" i="52"/>
  <c r="M36" i="51"/>
  <c r="M23" i="42"/>
  <c r="M43" i="30"/>
  <c r="R15" i="33"/>
  <c r="L64" i="36"/>
  <c r="O64" i="36" s="1"/>
  <c r="P64" i="36" s="1"/>
  <c r="R11" i="43"/>
  <c r="R12" i="52"/>
  <c r="R34" i="55"/>
  <c r="R64" i="38"/>
  <c r="M47" i="30"/>
  <c r="L19" i="44"/>
  <c r="O19" i="44" s="1"/>
  <c r="P19" i="44" s="1"/>
  <c r="M5" i="14"/>
  <c r="L47" i="35"/>
  <c r="R47" i="35" s="1"/>
  <c r="M32" i="33"/>
  <c r="L56" i="34"/>
  <c r="O56" i="34" s="1"/>
  <c r="P56" i="34" s="1"/>
  <c r="M43" i="40"/>
  <c r="L70" i="50"/>
  <c r="R70" i="50" s="1"/>
  <c r="L17" i="39"/>
  <c r="O17" i="39" s="1"/>
  <c r="P17" i="39" s="1"/>
  <c r="M23" i="51"/>
  <c r="R64" i="39"/>
  <c r="R63" i="53"/>
  <c r="T5" i="32"/>
  <c r="S6" i="32" s="1"/>
  <c r="L28" i="34"/>
  <c r="R66" i="14"/>
  <c r="R58" i="35"/>
  <c r="R17" i="45"/>
  <c r="R67" i="48"/>
  <c r="R60" i="44"/>
  <c r="R35" i="39"/>
  <c r="R65" i="53"/>
  <c r="R53" i="51"/>
  <c r="R59" i="47"/>
  <c r="R58" i="38"/>
  <c r="M52" i="40"/>
  <c r="R53" i="38"/>
  <c r="M61" i="38"/>
  <c r="R59" i="50"/>
  <c r="R46" i="46"/>
  <c r="R69" i="35"/>
  <c r="R30" i="43"/>
  <c r="R42" i="37"/>
  <c r="K46" i="34"/>
  <c r="K19" i="50"/>
  <c r="L44" i="41"/>
  <c r="O44" i="41" s="1"/>
  <c r="P44" i="41" s="1"/>
  <c r="M39" i="33"/>
  <c r="K30" i="29"/>
  <c r="R31" i="47"/>
  <c r="M31" i="55"/>
  <c r="L10" i="38"/>
  <c r="O10" i="38" s="1"/>
  <c r="P10" i="38" s="1"/>
  <c r="M38" i="35"/>
  <c r="R6" i="29"/>
  <c r="R46" i="32"/>
  <c r="R56" i="30"/>
  <c r="K54" i="45"/>
  <c r="K51" i="53"/>
  <c r="K42" i="41"/>
  <c r="K11" i="29"/>
  <c r="K19" i="40"/>
  <c r="K42" i="29"/>
  <c r="K64" i="46"/>
  <c r="K15" i="29"/>
  <c r="K21" i="41"/>
  <c r="K43" i="47"/>
  <c r="R68" i="50"/>
  <c r="K45" i="52"/>
  <c r="K52" i="33"/>
  <c r="K8" i="52"/>
  <c r="K42" i="46"/>
  <c r="K62" i="34"/>
  <c r="K41" i="41"/>
  <c r="K66" i="49"/>
  <c r="K4" i="55"/>
  <c r="K4" i="42"/>
  <c r="K17" i="49"/>
  <c r="K19" i="53"/>
  <c r="K12" i="50"/>
  <c r="K55" i="34"/>
  <c r="K40" i="50"/>
  <c r="K4" i="47"/>
  <c r="K45" i="39"/>
  <c r="K14" i="46"/>
  <c r="K66" i="41"/>
  <c r="K9" i="54"/>
  <c r="K17" i="47"/>
  <c r="R66" i="29"/>
  <c r="R18" i="38"/>
  <c r="R61" i="42"/>
  <c r="R39" i="47"/>
  <c r="R36" i="30"/>
  <c r="R10" i="29"/>
  <c r="R15" i="37"/>
  <c r="R31" i="34"/>
  <c r="K7" i="46"/>
  <c r="K55" i="29"/>
  <c r="K52" i="44"/>
  <c r="K15" i="34"/>
  <c r="K44" i="46"/>
  <c r="R58" i="48"/>
  <c r="K34" i="50"/>
  <c r="K13" i="41"/>
  <c r="K43" i="39"/>
  <c r="R30" i="51"/>
  <c r="K20" i="39"/>
  <c r="R37" i="30"/>
  <c r="R62" i="45"/>
  <c r="K40" i="35"/>
  <c r="K53" i="46"/>
  <c r="K70" i="51"/>
  <c r="K15" i="46"/>
  <c r="K8" i="33"/>
  <c r="K70" i="49"/>
  <c r="K56" i="51"/>
  <c r="K10" i="54"/>
  <c r="K23" i="41"/>
  <c r="K57" i="55"/>
  <c r="K41" i="53"/>
  <c r="R40" i="36"/>
  <c r="K62" i="53"/>
  <c r="K33" i="34"/>
  <c r="K45" i="34"/>
  <c r="K45" i="42"/>
  <c r="K5" i="49"/>
  <c r="K23" i="33"/>
  <c r="K15" i="32"/>
  <c r="R44" i="37"/>
  <c r="R10" i="35"/>
  <c r="R55" i="39"/>
  <c r="R33" i="54"/>
  <c r="R20" i="50"/>
  <c r="R32" i="51"/>
  <c r="R41" i="43"/>
  <c r="R64" i="49"/>
  <c r="K36" i="46"/>
  <c r="K13" i="49"/>
  <c r="K30" i="41"/>
  <c r="K35" i="32"/>
  <c r="K44" i="42"/>
  <c r="R60" i="35"/>
  <c r="K17" i="38"/>
  <c r="K6" i="30"/>
  <c r="K29" i="14"/>
  <c r="R53" i="37"/>
  <c r="K63" i="38"/>
  <c r="K10" i="50"/>
  <c r="K62" i="33"/>
  <c r="M45" i="47"/>
  <c r="K41" i="33"/>
  <c r="K69" i="33"/>
  <c r="R13" i="46"/>
  <c r="K31" i="43"/>
  <c r="K9" i="48"/>
  <c r="K64" i="55"/>
  <c r="R46" i="33"/>
  <c r="R35" i="46"/>
  <c r="R36" i="55"/>
  <c r="R46" i="54"/>
  <c r="R33" i="43"/>
  <c r="R67" i="45"/>
  <c r="R33" i="44"/>
  <c r="R51" i="29"/>
  <c r="V51" i="29" s="1"/>
  <c r="U51" i="29" s="1"/>
  <c r="R17" i="29"/>
  <c r="R17" i="36"/>
  <c r="K10" i="47"/>
  <c r="K32" i="40"/>
  <c r="R58" i="42"/>
  <c r="R4" i="32"/>
  <c r="V4" i="32" s="1"/>
  <c r="U4" i="32" s="1"/>
  <c r="K7" i="29"/>
  <c r="K47" i="34"/>
  <c r="K22" i="37"/>
  <c r="K40" i="30"/>
  <c r="M28" i="39"/>
  <c r="K38" i="46"/>
  <c r="K60" i="42"/>
  <c r="K59" i="36"/>
  <c r="K60" i="43"/>
  <c r="K58" i="34"/>
  <c r="K30" i="42"/>
  <c r="K13" i="34"/>
  <c r="K66" i="38"/>
  <c r="K70" i="39"/>
  <c r="K53" i="42"/>
  <c r="K4" i="45"/>
  <c r="K58" i="49"/>
  <c r="K5" i="35"/>
  <c r="R16" i="46"/>
  <c r="R15" i="35"/>
  <c r="R28" i="40"/>
  <c r="V28" i="40" s="1"/>
  <c r="U28" i="40" s="1"/>
  <c r="P10" i="34"/>
  <c r="R10" i="34"/>
  <c r="P6" i="14"/>
  <c r="R6" i="14"/>
  <c r="O51" i="14"/>
  <c r="P51" i="14" s="1"/>
  <c r="T51" i="14" s="1"/>
  <c r="S52" i="14" s="1"/>
  <c r="R51" i="46"/>
  <c r="V51" i="46" s="1"/>
  <c r="U51" i="46" s="1"/>
  <c r="P59" i="41"/>
  <c r="R59" i="41"/>
  <c r="O51" i="37"/>
  <c r="P51" i="37" s="1"/>
  <c r="T51" i="37" s="1"/>
  <c r="S52" i="37" s="1"/>
  <c r="R59" i="32"/>
  <c r="R42" i="33"/>
  <c r="R45" i="37"/>
  <c r="R34" i="14"/>
  <c r="R38" i="53"/>
  <c r="R56" i="44"/>
  <c r="R29" i="50"/>
  <c r="R68" i="52"/>
  <c r="R38" i="39"/>
  <c r="R29" i="44"/>
  <c r="R22" i="14"/>
  <c r="R66" i="48"/>
  <c r="R15" i="48"/>
  <c r="R44" i="52"/>
  <c r="R16" i="43"/>
  <c r="R64" i="53"/>
  <c r="R66" i="43"/>
  <c r="R28" i="49"/>
  <c r="V28" i="49" s="1"/>
  <c r="U28" i="49" s="1"/>
  <c r="R8" i="35"/>
  <c r="R18" i="45"/>
  <c r="P45" i="50"/>
  <c r="R45" i="50"/>
  <c r="R53" i="35"/>
  <c r="O28" i="46"/>
  <c r="P28" i="46" s="1"/>
  <c r="T28" i="46" s="1"/>
  <c r="S29" i="46" s="1"/>
  <c r="R32" i="44"/>
  <c r="R46" i="42"/>
  <c r="R31" i="46"/>
  <c r="R39" i="35"/>
  <c r="R12" i="33"/>
  <c r="R36" i="35"/>
  <c r="R10" i="14"/>
  <c r="R67" i="34"/>
  <c r="R63" i="29"/>
  <c r="R46" i="53"/>
  <c r="R20" i="44"/>
  <c r="R63" i="54"/>
  <c r="R58" i="40"/>
  <c r="R37" i="45"/>
  <c r="R43" i="34"/>
  <c r="R36" i="54"/>
  <c r="R12" i="39"/>
  <c r="R21" i="50"/>
  <c r="R62" i="14"/>
  <c r="R52" i="36"/>
  <c r="R66" i="53"/>
  <c r="R31" i="48"/>
  <c r="R63" i="55"/>
  <c r="R32" i="46"/>
  <c r="R9" i="45"/>
  <c r="R57" i="34"/>
  <c r="R66" i="42"/>
  <c r="R16" i="54"/>
  <c r="R62" i="55"/>
  <c r="R64" i="40"/>
  <c r="R28" i="47"/>
  <c r="V28" i="47" s="1"/>
  <c r="U28" i="47" s="1"/>
  <c r="R35" i="54"/>
  <c r="R63" i="44"/>
  <c r="R42" i="47"/>
  <c r="R31" i="45"/>
  <c r="R61" i="35"/>
  <c r="R44" i="29"/>
  <c r="R66" i="30"/>
  <c r="R41" i="44"/>
  <c r="R18" i="52"/>
  <c r="R33" i="45"/>
  <c r="R60" i="36"/>
  <c r="R40" i="45"/>
  <c r="R61" i="49"/>
  <c r="K22" i="47"/>
  <c r="K8" i="51"/>
  <c r="R14" i="29"/>
  <c r="R18" i="47"/>
  <c r="R57" i="52"/>
  <c r="K23" i="47"/>
  <c r="K47" i="51"/>
  <c r="K38" i="52"/>
  <c r="R59" i="45"/>
  <c r="K47" i="14"/>
  <c r="K59" i="46"/>
  <c r="K54" i="49"/>
  <c r="K8" i="42"/>
  <c r="K18" i="54"/>
  <c r="K14" i="14"/>
  <c r="R34" i="33"/>
  <c r="R66" i="54"/>
  <c r="K21" i="43"/>
  <c r="K17" i="42"/>
  <c r="K34" i="45"/>
  <c r="K52" i="45"/>
  <c r="K64" i="32"/>
  <c r="R67" i="14"/>
  <c r="R68" i="37"/>
  <c r="R61" i="43"/>
  <c r="R10" i="44"/>
  <c r="R39" i="54"/>
  <c r="M36" i="50"/>
  <c r="R46" i="55"/>
  <c r="R30" i="33"/>
  <c r="K63" i="41"/>
  <c r="K33" i="49"/>
  <c r="K20" i="33"/>
  <c r="K64" i="50"/>
  <c r="R39" i="55"/>
  <c r="R66" i="37"/>
  <c r="K4" i="29"/>
  <c r="K57" i="41"/>
  <c r="R44" i="39"/>
  <c r="K43" i="14"/>
  <c r="K70" i="53"/>
  <c r="K42" i="38"/>
  <c r="K23" i="55"/>
  <c r="K22" i="41"/>
  <c r="K62" i="39"/>
  <c r="K58" i="53"/>
  <c r="K29" i="34"/>
  <c r="K38" i="41"/>
  <c r="K37" i="49"/>
  <c r="K14" i="45"/>
  <c r="K9" i="52"/>
  <c r="K11" i="38"/>
  <c r="K7" i="33"/>
  <c r="K67" i="46"/>
  <c r="K32" i="52"/>
  <c r="K37" i="48"/>
  <c r="K5" i="40"/>
  <c r="K7" i="52"/>
  <c r="K55" i="54"/>
  <c r="K31" i="32"/>
  <c r="K19" i="29"/>
  <c r="K23" i="52"/>
  <c r="R63" i="35"/>
  <c r="R59" i="52"/>
  <c r="R45" i="41"/>
  <c r="R8" i="32"/>
  <c r="R63" i="47"/>
  <c r="R19" i="54"/>
  <c r="R18" i="14"/>
  <c r="R40" i="46"/>
  <c r="R45" i="46"/>
  <c r="R17" i="54"/>
  <c r="K67" i="42"/>
  <c r="K5" i="46"/>
  <c r="R44" i="36"/>
  <c r="K29" i="30"/>
  <c r="R43" i="54"/>
  <c r="R14" i="38"/>
  <c r="K17" i="43"/>
  <c r="K12" i="34"/>
  <c r="K4" i="30"/>
  <c r="K16" i="47"/>
  <c r="K21" i="44"/>
  <c r="K35" i="33"/>
  <c r="K70" i="52"/>
  <c r="K33" i="53"/>
  <c r="R44" i="33"/>
  <c r="R35" i="37"/>
  <c r="R54" i="50"/>
  <c r="R42" i="53"/>
  <c r="R59" i="43"/>
  <c r="K57" i="51"/>
  <c r="R65" i="42"/>
  <c r="R67" i="54"/>
  <c r="R30" i="37"/>
  <c r="K47" i="55"/>
  <c r="K62" i="38"/>
  <c r="K21" i="48"/>
  <c r="K51" i="38"/>
  <c r="K17" i="33"/>
  <c r="K41" i="55"/>
  <c r="K12" i="29"/>
  <c r="K15" i="42"/>
  <c r="M56" i="55"/>
  <c r="R4" i="54"/>
  <c r="V4" i="54" s="1"/>
  <c r="U4" i="54" s="1"/>
  <c r="R6" i="36"/>
  <c r="R42" i="49"/>
  <c r="M1087" i="82"/>
  <c r="L1088" i="82" s="1"/>
  <c r="N1087" i="82" s="1"/>
  <c r="M166" i="82"/>
  <c r="L167" i="82" s="1"/>
  <c r="M167" i="82" s="1"/>
  <c r="L168" i="82" s="1"/>
  <c r="N167" i="82" s="1"/>
  <c r="M1666" i="82"/>
  <c r="L1667" i="82" s="1"/>
  <c r="M647" i="82"/>
  <c r="L648" i="82" s="1"/>
  <c r="N647" i="82" s="1"/>
  <c r="N1265" i="82"/>
  <c r="M807" i="82"/>
  <c r="L808" i="82" s="1"/>
  <c r="N807" i="82" s="1"/>
  <c r="M747" i="82"/>
  <c r="L748" i="82" s="1"/>
  <c r="M748" i="82" s="1"/>
  <c r="L749" i="82" s="1"/>
  <c r="N748" i="82" s="1"/>
  <c r="N207" i="82"/>
  <c r="N1146" i="82"/>
  <c r="M1306" i="82"/>
  <c r="L1307" i="82" s="1"/>
  <c r="L1607" i="82"/>
  <c r="M1607" i="82" s="1"/>
  <c r="L1608" i="82" s="1"/>
  <c r="N1607" i="82" s="1"/>
  <c r="M906" i="82"/>
  <c r="L907" i="82" s="1"/>
  <c r="M907" i="82" s="1"/>
  <c r="L908" i="82" s="1"/>
  <c r="M908" i="82" s="1"/>
  <c r="L909" i="82" s="1"/>
  <c r="M1646" i="82"/>
  <c r="L1647" i="82" s="1"/>
  <c r="M1647" i="82" s="1"/>
  <c r="L1648" i="82" s="1"/>
  <c r="M386" i="82"/>
  <c r="L387" i="82" s="1"/>
  <c r="N386" i="82" s="1"/>
  <c r="N185" i="82"/>
  <c r="M847" i="82"/>
  <c r="L848" i="82" s="1"/>
  <c r="N847" i="82" s="1"/>
  <c r="N845" i="82"/>
  <c r="M346" i="82"/>
  <c r="L347" i="82" s="1"/>
  <c r="M347" i="82" s="1"/>
  <c r="L348" i="82" s="1"/>
  <c r="M27" i="82"/>
  <c r="L28" i="82" s="1"/>
  <c r="N27" i="82" s="1"/>
  <c r="M126" i="82"/>
  <c r="L127" i="82" s="1"/>
  <c r="M127" i="82" s="1"/>
  <c r="L128" i="82" s="1"/>
  <c r="M406" i="82"/>
  <c r="L407" i="82" s="1"/>
  <c r="N406" i="82" s="1"/>
  <c r="N1445" i="82"/>
  <c r="N1605" i="82"/>
  <c r="N206" i="82"/>
  <c r="N425" i="82"/>
  <c r="M327" i="82"/>
  <c r="L328" i="82" s="1"/>
  <c r="N327" i="82" s="1"/>
  <c r="M546" i="82"/>
  <c r="L547" i="82" s="1"/>
  <c r="M547" i="82" s="1"/>
  <c r="L548" i="82" s="1"/>
  <c r="M687" i="82"/>
  <c r="L688" i="82" s="1"/>
  <c r="M688" i="82" s="1"/>
  <c r="L689" i="82" s="1"/>
  <c r="N886" i="82"/>
  <c r="N1326" i="82"/>
  <c r="M147" i="82"/>
  <c r="L148" i="82" s="1"/>
  <c r="M148" i="82" s="1"/>
  <c r="L149" i="82" s="1"/>
  <c r="M149" i="82" s="1"/>
  <c r="L150" i="82" s="1"/>
  <c r="M246" i="82"/>
  <c r="L247" i="82" s="1"/>
  <c r="M247" i="82" s="1"/>
  <c r="L248" i="82" s="1"/>
  <c r="M248" i="82" s="1"/>
  <c r="L249" i="82" s="1"/>
  <c r="M527" i="82"/>
  <c r="L528" i="82" s="1"/>
  <c r="N527" i="82" s="1"/>
  <c r="N1625" i="82"/>
  <c r="M1467" i="82"/>
  <c r="L1468" i="82" s="1"/>
  <c r="N1467" i="82" s="1"/>
  <c r="N225" i="82"/>
  <c r="M1006" i="82"/>
  <c r="L1007" i="82" s="1"/>
  <c r="M1586" i="82"/>
  <c r="L1587" i="82" s="1"/>
  <c r="N1586" i="82" s="1"/>
  <c r="M447" i="82"/>
  <c r="L448" i="82" s="1"/>
  <c r="M448" i="82" s="1"/>
  <c r="L449" i="82" s="1"/>
  <c r="M449" i="82" s="1"/>
  <c r="L450" i="82" s="1"/>
  <c r="N1045" i="82"/>
  <c r="M1046" i="82"/>
  <c r="L1047" i="82" s="1"/>
  <c r="M1387" i="82"/>
  <c r="L1388" i="82" s="1"/>
  <c r="M1388" i="82" s="1"/>
  <c r="L1389" i="82" s="1"/>
  <c r="M366" i="82"/>
  <c r="L367" i="82" s="1"/>
  <c r="N366" i="82" s="1"/>
  <c r="M1426" i="82"/>
  <c r="L1427" i="82" s="1"/>
  <c r="M267" i="82"/>
  <c r="L268" i="82" s="1"/>
  <c r="N267" i="82" s="1"/>
  <c r="N1025" i="82"/>
  <c r="N265" i="82"/>
  <c r="N865" i="82"/>
  <c r="M866" i="82"/>
  <c r="L867" i="82" s="1"/>
  <c r="M306" i="82"/>
  <c r="L307" i="82" s="1"/>
  <c r="N305" i="82"/>
  <c r="N1366" i="82"/>
  <c r="M1367" i="82"/>
  <c r="L1368" i="82" s="1"/>
  <c r="M1166" i="82"/>
  <c r="L1167" i="82" s="1"/>
  <c r="N1165" i="82"/>
  <c r="N45" i="82"/>
  <c r="M46" i="82"/>
  <c r="L47" i="82" s="1"/>
  <c r="M86" i="82"/>
  <c r="L87" i="82" s="1"/>
  <c r="N1546" i="82"/>
  <c r="M1547" i="82"/>
  <c r="L1548" i="82" s="1"/>
  <c r="N765" i="82"/>
  <c r="M766" i="82"/>
  <c r="L767" i="82" s="1"/>
  <c r="M1246" i="82"/>
  <c r="L1247" i="82" s="1"/>
  <c r="N1245" i="82"/>
  <c r="M286" i="82"/>
  <c r="L287" i="82" s="1"/>
  <c r="M5" i="82"/>
  <c r="L6" i="82" s="1"/>
  <c r="N5" i="82" s="1"/>
  <c r="K5" i="82"/>
  <c r="N505" i="82"/>
  <c r="M506" i="82"/>
  <c r="L507" i="82" s="1"/>
  <c r="N66" i="82"/>
  <c r="M67" i="82"/>
  <c r="L68" i="82" s="1"/>
  <c r="N706" i="82"/>
  <c r="M707" i="82"/>
  <c r="L708" i="82" s="1"/>
  <c r="N885" i="82"/>
  <c r="M1127" i="82"/>
  <c r="L1128" i="82" s="1"/>
  <c r="N1126" i="82"/>
  <c r="N485" i="82"/>
  <c r="M486" i="82"/>
  <c r="L487" i="82" s="1"/>
  <c r="M466" i="82"/>
  <c r="L467" i="82" s="1"/>
  <c r="N465" i="82"/>
  <c r="M586" i="82"/>
  <c r="L587" i="82" s="1"/>
  <c r="N226" i="82"/>
  <c r="M227" i="82"/>
  <c r="L228" i="82" s="1"/>
  <c r="M1447" i="82"/>
  <c r="L1448" i="82" s="1"/>
  <c r="N1446" i="82"/>
  <c r="M1027" i="82"/>
  <c r="L1028" i="82" s="1"/>
  <c r="N1026" i="82"/>
  <c r="N887" i="82"/>
  <c r="M888" i="82"/>
  <c r="L889" i="82" s="1"/>
  <c r="N1407" i="82"/>
  <c r="M1408" i="82"/>
  <c r="L1409" i="82" s="1"/>
  <c r="N1147" i="82"/>
  <c r="M1148" i="82"/>
  <c r="L1149" i="82" s="1"/>
  <c r="N208" i="82"/>
  <c r="M209" i="82"/>
  <c r="L210" i="82" s="1"/>
  <c r="M1267" i="82"/>
  <c r="L1268" i="82" s="1"/>
  <c r="N1266" i="82"/>
  <c r="N186" i="82"/>
  <c r="M187" i="82"/>
  <c r="L188" i="82" s="1"/>
  <c r="N426" i="82"/>
  <c r="M427" i="82"/>
  <c r="L428" i="82" s="1"/>
  <c r="M988" i="82"/>
  <c r="L989" i="82" s="1"/>
  <c r="N987" i="82"/>
  <c r="N1327" i="82"/>
  <c r="M1328" i="82"/>
  <c r="L1329" i="82" s="1"/>
  <c r="N1107" i="82"/>
  <c r="M1108" i="82"/>
  <c r="L1109" i="82" s="1"/>
  <c r="M968" i="82" l="1"/>
  <c r="L969" i="82" s="1"/>
  <c r="M969" i="82" s="1"/>
  <c r="L970" i="82" s="1"/>
  <c r="R4" i="40"/>
  <c r="V4" i="40" s="1"/>
  <c r="U4" i="40" s="1"/>
  <c r="N966" i="82"/>
  <c r="R4" i="46"/>
  <c r="V4" i="46" s="1"/>
  <c r="U4" i="46" s="1"/>
  <c r="R28" i="42"/>
  <c r="V28" i="42" s="1"/>
  <c r="U28" i="42" s="1"/>
  <c r="M1527" i="82"/>
  <c r="L1528" i="82" s="1"/>
  <c r="M1528" i="82" s="1"/>
  <c r="L1529" i="82" s="1"/>
  <c r="T52" i="48"/>
  <c r="S53" i="48" s="1"/>
  <c r="T53" i="48" s="1"/>
  <c r="S54" i="48" s="1"/>
  <c r="T54" i="48" s="1"/>
  <c r="M1507" i="82"/>
  <c r="L1508" i="82" s="1"/>
  <c r="M1508" i="82" s="1"/>
  <c r="L1509" i="82" s="1"/>
  <c r="N1508" i="82" s="1"/>
  <c r="N1626" i="82"/>
  <c r="R51" i="48"/>
  <c r="V51" i="48" s="1"/>
  <c r="U51" i="48" s="1"/>
  <c r="M106" i="82"/>
  <c r="L107" i="82" s="1"/>
  <c r="N106" i="82" s="1"/>
  <c r="N947" i="82"/>
  <c r="N946" i="82"/>
  <c r="M1567" i="82"/>
  <c r="L1568" i="82" s="1"/>
  <c r="M1568" i="82" s="1"/>
  <c r="L1569" i="82" s="1"/>
  <c r="M1569" i="82" s="1"/>
  <c r="L1570" i="82" s="1"/>
  <c r="N1286" i="82"/>
  <c r="R28" i="52"/>
  <c r="V28" i="52" s="1"/>
  <c r="U28" i="52" s="1"/>
  <c r="N1346" i="82"/>
  <c r="M726" i="82"/>
  <c r="L727" i="82" s="1"/>
  <c r="N726" i="82" s="1"/>
  <c r="M566" i="82"/>
  <c r="L567" i="82" s="1"/>
  <c r="N566" i="82" s="1"/>
  <c r="N1285" i="82"/>
  <c r="M1208" i="82"/>
  <c r="L1209" i="82" s="1"/>
  <c r="N1208" i="82" s="1"/>
  <c r="R69" i="44"/>
  <c r="M789" i="82"/>
  <c r="L790" i="82" s="1"/>
  <c r="M790" i="82" s="1"/>
  <c r="L791" i="82" s="1"/>
  <c r="N787" i="82"/>
  <c r="N666" i="82"/>
  <c r="R10" i="42"/>
  <c r="O28" i="34"/>
  <c r="P28" i="34" s="1"/>
  <c r="T28" i="34" s="1"/>
  <c r="S29" i="34" s="1"/>
  <c r="M668" i="82"/>
  <c r="L669" i="82" s="1"/>
  <c r="N668" i="82" s="1"/>
  <c r="M928" i="82"/>
  <c r="L929" i="82" s="1"/>
  <c r="M929" i="82" s="1"/>
  <c r="L930" i="82" s="1"/>
  <c r="M1226" i="82"/>
  <c r="L1227" i="82" s="1"/>
  <c r="N1226" i="82" s="1"/>
  <c r="R41" i="34"/>
  <c r="N1185" i="82"/>
  <c r="R35" i="44"/>
  <c r="R6" i="37"/>
  <c r="R29" i="32"/>
  <c r="R38" i="40"/>
  <c r="M627" i="82"/>
  <c r="L628" i="82" s="1"/>
  <c r="N627" i="82" s="1"/>
  <c r="R56" i="49"/>
  <c r="R39" i="33"/>
  <c r="R34" i="54"/>
  <c r="R28" i="38"/>
  <c r="V28" i="38" s="1"/>
  <c r="U28" i="38" s="1"/>
  <c r="R16" i="32"/>
  <c r="T52" i="40"/>
  <c r="S53" i="40" s="1"/>
  <c r="R22" i="30"/>
  <c r="R52" i="29"/>
  <c r="O28" i="39"/>
  <c r="P28" i="39" s="1"/>
  <c r="T28" i="39" s="1"/>
  <c r="S29" i="39" s="1"/>
  <c r="T29" i="39" s="1"/>
  <c r="S30" i="39" s="1"/>
  <c r="V29" i="39" s="1"/>
  <c r="U29" i="39" s="1"/>
  <c r="R28" i="35"/>
  <c r="V28" i="35" s="1"/>
  <c r="U28" i="35" s="1"/>
  <c r="R13" i="47"/>
  <c r="R62" i="30"/>
  <c r="R61" i="52"/>
  <c r="R69" i="32"/>
  <c r="R65" i="33"/>
  <c r="R51" i="40"/>
  <c r="V51" i="40" s="1"/>
  <c r="U51" i="40" s="1"/>
  <c r="R59" i="44"/>
  <c r="R62" i="36"/>
  <c r="N605" i="82"/>
  <c r="R28" i="48"/>
  <c r="V28" i="48" s="1"/>
  <c r="U28" i="48" s="1"/>
  <c r="V5" i="33"/>
  <c r="U5" i="33" s="1"/>
  <c r="N926" i="82"/>
  <c r="R60" i="14"/>
  <c r="N1206" i="82"/>
  <c r="R38" i="50"/>
  <c r="R9" i="39"/>
  <c r="N1066" i="82"/>
  <c r="R28" i="30"/>
  <c r="V28" i="30" s="1"/>
  <c r="U28" i="30" s="1"/>
  <c r="R22" i="54"/>
  <c r="R41" i="37"/>
  <c r="R37" i="46"/>
  <c r="R22" i="40"/>
  <c r="R52" i="51"/>
  <c r="R66" i="50"/>
  <c r="R12" i="42"/>
  <c r="R46" i="36"/>
  <c r="T52" i="51"/>
  <c r="S53" i="51" s="1"/>
  <c r="T53" i="51" s="1"/>
  <c r="R18" i="44"/>
  <c r="R14" i="49"/>
  <c r="R13" i="37"/>
  <c r="N827" i="82"/>
  <c r="N606" i="82"/>
  <c r="R51" i="55"/>
  <c r="V51" i="55" s="1"/>
  <c r="U51" i="55" s="1"/>
  <c r="M14" i="51"/>
  <c r="R14" i="51" s="1"/>
  <c r="M1486" i="82"/>
  <c r="L1487" i="82" s="1"/>
  <c r="N1486" i="82" s="1"/>
  <c r="N826" i="82"/>
  <c r="R63" i="30"/>
  <c r="R18" i="39"/>
  <c r="R19" i="48"/>
  <c r="R44" i="49"/>
  <c r="R69" i="30"/>
  <c r="R51" i="43"/>
  <c r="V51" i="43" s="1"/>
  <c r="U51" i="43" s="1"/>
  <c r="R60" i="34"/>
  <c r="R22" i="43"/>
  <c r="T5" i="34"/>
  <c r="S6" i="34" s="1"/>
  <c r="T6" i="34" s="1"/>
  <c r="S7" i="34" s="1"/>
  <c r="R31" i="55"/>
  <c r="R8" i="55"/>
  <c r="R17" i="55"/>
  <c r="R19" i="55"/>
  <c r="R69" i="52"/>
  <c r="R40" i="51"/>
  <c r="R36" i="51"/>
  <c r="R36" i="50"/>
  <c r="R38" i="49"/>
  <c r="R63" i="49"/>
  <c r="R38" i="44"/>
  <c r="R15" i="44"/>
  <c r="R54" i="42"/>
  <c r="R55" i="42"/>
  <c r="R38" i="35"/>
  <c r="R8" i="29"/>
  <c r="R42" i="32"/>
  <c r="R67" i="40"/>
  <c r="R43" i="40"/>
  <c r="R15" i="54"/>
  <c r="R35" i="50"/>
  <c r="L36" i="34"/>
  <c r="O36" i="34" s="1"/>
  <c r="P36" i="34" s="1"/>
  <c r="R8" i="48"/>
  <c r="R44" i="40"/>
  <c r="R37" i="36"/>
  <c r="R55" i="33"/>
  <c r="R8" i="47"/>
  <c r="R55" i="50"/>
  <c r="R68" i="44"/>
  <c r="R69" i="38"/>
  <c r="R4" i="14"/>
  <c r="V4" i="14" s="1"/>
  <c r="U4" i="14" s="1"/>
  <c r="R20" i="52"/>
  <c r="R22" i="33"/>
  <c r="R62" i="44"/>
  <c r="R19" i="14"/>
  <c r="R11" i="42"/>
  <c r="R12" i="55"/>
  <c r="R59" i="40"/>
  <c r="R20" i="55"/>
  <c r="R31" i="30"/>
  <c r="R5" i="29"/>
  <c r="R8" i="46"/>
  <c r="R39" i="40"/>
  <c r="R45" i="44"/>
  <c r="R69" i="40"/>
  <c r="R14" i="55"/>
  <c r="R6" i="52"/>
  <c r="R21" i="14"/>
  <c r="R16" i="42"/>
  <c r="R34" i="44"/>
  <c r="R46" i="49"/>
  <c r="R20" i="46"/>
  <c r="R68" i="42"/>
  <c r="R44" i="41"/>
  <c r="R17" i="39"/>
  <c r="R42" i="30"/>
  <c r="R39" i="30"/>
  <c r="R21" i="37"/>
  <c r="R22" i="29"/>
  <c r="R61" i="38"/>
  <c r="R20" i="43"/>
  <c r="R39" i="48"/>
  <c r="R42" i="44"/>
  <c r="R15" i="49"/>
  <c r="R31" i="50"/>
  <c r="R41" i="42"/>
  <c r="R56" i="55"/>
  <c r="R8" i="39"/>
  <c r="R54" i="39"/>
  <c r="R52" i="40"/>
  <c r="R32" i="33"/>
  <c r="R9" i="51"/>
  <c r="R12" i="45"/>
  <c r="R7" i="36"/>
  <c r="R6" i="41"/>
  <c r="R68" i="14"/>
  <c r="R6" i="33"/>
  <c r="R33" i="30"/>
  <c r="R64" i="48"/>
  <c r="R30" i="30"/>
  <c r="R68" i="49"/>
  <c r="R35" i="49"/>
  <c r="R20" i="53"/>
  <c r="R35" i="41"/>
  <c r="R64" i="45"/>
  <c r="R12" i="54"/>
  <c r="R54" i="44"/>
  <c r="M60" i="40"/>
  <c r="R65" i="37"/>
  <c r="M9" i="32"/>
  <c r="T52" i="42"/>
  <c r="S53" i="42" s="1"/>
  <c r="M1088" i="82"/>
  <c r="L1089" i="82" s="1"/>
  <c r="N1088" i="82" s="1"/>
  <c r="M15" i="42"/>
  <c r="L55" i="54"/>
  <c r="O55" i="54" s="1"/>
  <c r="P55" i="54" s="1"/>
  <c r="L5" i="40"/>
  <c r="O5" i="40" s="1"/>
  <c r="P5" i="40" s="1"/>
  <c r="T5" i="40" s="1"/>
  <c r="S6" i="40" s="1"/>
  <c r="T6" i="40" s="1"/>
  <c r="S7" i="40" s="1"/>
  <c r="L32" i="52"/>
  <c r="O32" i="52" s="1"/>
  <c r="P32" i="52" s="1"/>
  <c r="M9" i="52"/>
  <c r="L37" i="49"/>
  <c r="O37" i="49" s="1"/>
  <c r="P37" i="49" s="1"/>
  <c r="L29" i="34"/>
  <c r="O29" i="34" s="1"/>
  <c r="P29" i="34" s="1"/>
  <c r="T29" i="34" s="1"/>
  <c r="S30" i="34" s="1"/>
  <c r="L62" i="39"/>
  <c r="O62" i="39" s="1"/>
  <c r="P62" i="39" s="1"/>
  <c r="M68" i="40"/>
  <c r="L9" i="32"/>
  <c r="O9" i="32" s="1"/>
  <c r="P9" i="32" s="1"/>
  <c r="R11" i="55"/>
  <c r="R18" i="53"/>
  <c r="R20" i="38"/>
  <c r="R63" i="42"/>
  <c r="R8" i="44"/>
  <c r="L57" i="40"/>
  <c r="O57" i="40" s="1"/>
  <c r="P57" i="40" s="1"/>
  <c r="M36" i="32"/>
  <c r="L33" i="55"/>
  <c r="O33" i="55" s="1"/>
  <c r="P33" i="55" s="1"/>
  <c r="L51" i="49"/>
  <c r="O51" i="49" s="1"/>
  <c r="P51" i="49" s="1"/>
  <c r="T51" i="49" s="1"/>
  <c r="S52" i="49" s="1"/>
  <c r="T52" i="49" s="1"/>
  <c r="S53" i="49" s="1"/>
  <c r="L35" i="45"/>
  <c r="O35" i="45" s="1"/>
  <c r="P35" i="45" s="1"/>
  <c r="L22" i="53"/>
  <c r="O22" i="53" s="1"/>
  <c r="P22" i="53" s="1"/>
  <c r="M28" i="32"/>
  <c r="L70" i="42"/>
  <c r="R70" i="42" s="1"/>
  <c r="L41" i="48"/>
  <c r="O41" i="48" s="1"/>
  <c r="P41" i="48" s="1"/>
  <c r="L33" i="48"/>
  <c r="O33" i="48" s="1"/>
  <c r="P33" i="48" s="1"/>
  <c r="R35" i="47"/>
  <c r="M21" i="45"/>
  <c r="L20" i="37"/>
  <c r="O20" i="37" s="1"/>
  <c r="P20" i="37" s="1"/>
  <c r="L64" i="14"/>
  <c r="O64" i="14" s="1"/>
  <c r="P64" i="14" s="1"/>
  <c r="L17" i="53"/>
  <c r="O17" i="53" s="1"/>
  <c r="P17" i="53" s="1"/>
  <c r="R5" i="42"/>
  <c r="R40" i="42"/>
  <c r="R12" i="43"/>
  <c r="R14" i="40"/>
  <c r="L70" i="52"/>
  <c r="R70" i="52" s="1"/>
  <c r="M21" i="44"/>
  <c r="M17" i="43"/>
  <c r="M17" i="42"/>
  <c r="M18" i="54"/>
  <c r="R13" i="42"/>
  <c r="R21" i="34"/>
  <c r="R36" i="41"/>
  <c r="R15" i="38"/>
  <c r="R12" i="53"/>
  <c r="R8" i="43"/>
  <c r="R29" i="40"/>
  <c r="V29" i="40" s="1"/>
  <c r="U29" i="40" s="1"/>
  <c r="R64" i="44"/>
  <c r="R67" i="49"/>
  <c r="L68" i="40"/>
  <c r="O68" i="40" s="1"/>
  <c r="P68" i="40" s="1"/>
  <c r="M36" i="34"/>
  <c r="R36" i="34" s="1"/>
  <c r="R13" i="52"/>
  <c r="R18" i="43"/>
  <c r="R40" i="40"/>
  <c r="R52" i="42"/>
  <c r="M22" i="55"/>
  <c r="L38" i="42"/>
  <c r="O38" i="42" s="1"/>
  <c r="P38" i="42" s="1"/>
  <c r="M54" i="52"/>
  <c r="M61" i="54"/>
  <c r="L21" i="40"/>
  <c r="O21" i="40" s="1"/>
  <c r="P21" i="40" s="1"/>
  <c r="L20" i="40"/>
  <c r="O20" i="40" s="1"/>
  <c r="P20" i="40" s="1"/>
  <c r="M4" i="44"/>
  <c r="L33" i="38"/>
  <c r="O33" i="38" s="1"/>
  <c r="P33" i="38" s="1"/>
  <c r="M37" i="53"/>
  <c r="M68" i="38"/>
  <c r="M11" i="54"/>
  <c r="M36" i="47"/>
  <c r="M34" i="29"/>
  <c r="M53" i="40"/>
  <c r="R37" i="37"/>
  <c r="R14" i="52"/>
  <c r="M64" i="50"/>
  <c r="M33" i="49"/>
  <c r="R65" i="49"/>
  <c r="R7" i="39"/>
  <c r="R56" i="39"/>
  <c r="L58" i="49"/>
  <c r="O58" i="49" s="1"/>
  <c r="P58" i="49" s="1"/>
  <c r="L53" i="42"/>
  <c r="O53" i="42" s="1"/>
  <c r="P53" i="42" s="1"/>
  <c r="M66" i="38"/>
  <c r="L30" i="42"/>
  <c r="O30" i="42" s="1"/>
  <c r="P30" i="42" s="1"/>
  <c r="L22" i="37"/>
  <c r="O22" i="37" s="1"/>
  <c r="P22" i="37" s="1"/>
  <c r="M44" i="42"/>
  <c r="M30" i="41"/>
  <c r="L36" i="46"/>
  <c r="O36" i="46" s="1"/>
  <c r="P36" i="46" s="1"/>
  <c r="M43" i="39"/>
  <c r="M34" i="50"/>
  <c r="L52" i="44"/>
  <c r="O52" i="44" s="1"/>
  <c r="P52" i="44" s="1"/>
  <c r="T52" i="44" s="1"/>
  <c r="S53" i="44" s="1"/>
  <c r="T53" i="44" s="1"/>
  <c r="S54" i="44" s="1"/>
  <c r="L9" i="54"/>
  <c r="O9" i="54" s="1"/>
  <c r="P9" i="54" s="1"/>
  <c r="M19" i="53"/>
  <c r="M4" i="42"/>
  <c r="L66" i="49"/>
  <c r="O66" i="49" s="1"/>
  <c r="P66" i="49" s="1"/>
  <c r="L62" i="34"/>
  <c r="O62" i="34" s="1"/>
  <c r="P62" i="34" s="1"/>
  <c r="L8" i="52"/>
  <c r="O8" i="52" s="1"/>
  <c r="P8" i="52" s="1"/>
  <c r="L45" i="52"/>
  <c r="O45" i="52" s="1"/>
  <c r="P45" i="52" s="1"/>
  <c r="L41" i="49"/>
  <c r="O41" i="49" s="1"/>
  <c r="P41" i="49" s="1"/>
  <c r="L38" i="29"/>
  <c r="O38" i="29" s="1"/>
  <c r="P38" i="29" s="1"/>
  <c r="L34" i="34"/>
  <c r="O34" i="34" s="1"/>
  <c r="P34" i="34" s="1"/>
  <c r="L30" i="38"/>
  <c r="O30" i="38" s="1"/>
  <c r="P30" i="38" s="1"/>
  <c r="T30" i="38" s="1"/>
  <c r="S31" i="38" s="1"/>
  <c r="M32" i="30"/>
  <c r="R6" i="40"/>
  <c r="L39" i="51"/>
  <c r="O39" i="51" s="1"/>
  <c r="P39" i="51" s="1"/>
  <c r="M58" i="52"/>
  <c r="L20" i="32"/>
  <c r="O20" i="32" s="1"/>
  <c r="P20" i="32" s="1"/>
  <c r="L63" i="50"/>
  <c r="O63" i="50" s="1"/>
  <c r="P63" i="50" s="1"/>
  <c r="R10" i="52"/>
  <c r="R14" i="53"/>
  <c r="T53" i="30"/>
  <c r="S54" i="30" s="1"/>
  <c r="V5" i="51"/>
  <c r="U5" i="51" s="1"/>
  <c r="L62" i="38"/>
  <c r="O62" i="38" s="1"/>
  <c r="P62" i="38" s="1"/>
  <c r="L67" i="42"/>
  <c r="O67" i="42" s="1"/>
  <c r="P67" i="42" s="1"/>
  <c r="L42" i="38"/>
  <c r="O42" i="38" s="1"/>
  <c r="P42" i="38" s="1"/>
  <c r="L38" i="52"/>
  <c r="O38" i="52" s="1"/>
  <c r="P38" i="52" s="1"/>
  <c r="L23" i="47"/>
  <c r="R23" i="47" s="1"/>
  <c r="R30" i="44"/>
  <c r="L70" i="39"/>
  <c r="R70" i="39" s="1"/>
  <c r="L60" i="43"/>
  <c r="O60" i="43" s="1"/>
  <c r="P60" i="43" s="1"/>
  <c r="L60" i="42"/>
  <c r="O60" i="42" s="1"/>
  <c r="P60" i="42" s="1"/>
  <c r="L40" i="30"/>
  <c r="O40" i="30" s="1"/>
  <c r="P40" i="30" s="1"/>
  <c r="R32" i="32"/>
  <c r="L64" i="55"/>
  <c r="O64" i="55" s="1"/>
  <c r="P64" i="55" s="1"/>
  <c r="L31" i="43"/>
  <c r="O31" i="43" s="1"/>
  <c r="P31" i="43" s="1"/>
  <c r="L62" i="33"/>
  <c r="O62" i="33" s="1"/>
  <c r="P62" i="33" s="1"/>
  <c r="M63" i="38"/>
  <c r="L35" i="32"/>
  <c r="O35" i="32" s="1"/>
  <c r="P35" i="32" s="1"/>
  <c r="L13" i="49"/>
  <c r="O13" i="49" s="1"/>
  <c r="P13" i="49" s="1"/>
  <c r="M5" i="49"/>
  <c r="M62" i="53"/>
  <c r="L21" i="41"/>
  <c r="O21" i="41" s="1"/>
  <c r="P21" i="41" s="1"/>
  <c r="M64" i="46"/>
  <c r="M19" i="40"/>
  <c r="M42" i="41"/>
  <c r="R53" i="30"/>
  <c r="L30" i="52"/>
  <c r="O30" i="52" s="1"/>
  <c r="P30" i="52" s="1"/>
  <c r="T30" i="52" s="1"/>
  <c r="S31" i="52" s="1"/>
  <c r="L21" i="35"/>
  <c r="O21" i="35" s="1"/>
  <c r="P21" i="35" s="1"/>
  <c r="L7" i="55"/>
  <c r="O7" i="55" s="1"/>
  <c r="P7" i="55" s="1"/>
  <c r="L67" i="41"/>
  <c r="O67" i="41" s="1"/>
  <c r="P67" i="41" s="1"/>
  <c r="M64" i="37"/>
  <c r="M42" i="34"/>
  <c r="L6" i="44"/>
  <c r="O6" i="44" s="1"/>
  <c r="P6" i="44" s="1"/>
  <c r="L29" i="42"/>
  <c r="O29" i="42" s="1"/>
  <c r="P29" i="42" s="1"/>
  <c r="T29" i="42" s="1"/>
  <c r="S30" i="42" s="1"/>
  <c r="L41" i="52"/>
  <c r="O41" i="52" s="1"/>
  <c r="P41" i="52" s="1"/>
  <c r="L28" i="43"/>
  <c r="O28" i="43" s="1"/>
  <c r="P28" i="43" s="1"/>
  <c r="T28" i="43" s="1"/>
  <c r="S29" i="43" s="1"/>
  <c r="T29" i="43" s="1"/>
  <c r="L23" i="36"/>
  <c r="R23" i="36" s="1"/>
  <c r="M65" i="55"/>
  <c r="L16" i="49"/>
  <c r="O16" i="49" s="1"/>
  <c r="P16" i="49" s="1"/>
  <c r="L62" i="51"/>
  <c r="O62" i="51" s="1"/>
  <c r="P62" i="51" s="1"/>
  <c r="L65" i="36"/>
  <c r="O65" i="36" s="1"/>
  <c r="P65" i="36" s="1"/>
  <c r="R39" i="41"/>
  <c r="M33" i="50"/>
  <c r="L5" i="44"/>
  <c r="O5" i="44" s="1"/>
  <c r="P5" i="44" s="1"/>
  <c r="L33" i="41"/>
  <c r="O33" i="41" s="1"/>
  <c r="P33" i="41" s="1"/>
  <c r="R30" i="36"/>
  <c r="R22" i="42"/>
  <c r="R67" i="51"/>
  <c r="M41" i="55"/>
  <c r="L29" i="30"/>
  <c r="O29" i="30" s="1"/>
  <c r="P29" i="30" s="1"/>
  <c r="T29" i="30" s="1"/>
  <c r="S30" i="30" s="1"/>
  <c r="T30" i="30" s="1"/>
  <c r="M23" i="55"/>
  <c r="L70" i="53"/>
  <c r="R70" i="53" s="1"/>
  <c r="L20" i="33"/>
  <c r="O20" i="33" s="1"/>
  <c r="P20" i="33" s="1"/>
  <c r="M63" i="41"/>
  <c r="M54" i="49"/>
  <c r="M38" i="52"/>
  <c r="M23" i="47"/>
  <c r="L22" i="47"/>
  <c r="O22" i="47" s="1"/>
  <c r="P22" i="47" s="1"/>
  <c r="M22" i="37"/>
  <c r="R22" i="37" s="1"/>
  <c r="L69" i="33"/>
  <c r="O69" i="33" s="1"/>
  <c r="P69" i="33" s="1"/>
  <c r="L29" i="14"/>
  <c r="O29" i="14" s="1"/>
  <c r="P29" i="14" s="1"/>
  <c r="T29" i="14" s="1"/>
  <c r="S30" i="14" s="1"/>
  <c r="T30" i="14" s="1"/>
  <c r="S31" i="14" s="1"/>
  <c r="M23" i="33"/>
  <c r="L45" i="42"/>
  <c r="O45" i="42" s="1"/>
  <c r="P45" i="42" s="1"/>
  <c r="L33" i="34"/>
  <c r="O33" i="34" s="1"/>
  <c r="P33" i="34" s="1"/>
  <c r="M41" i="53"/>
  <c r="M23" i="41"/>
  <c r="M70" i="51"/>
  <c r="L40" i="35"/>
  <c r="O40" i="35" s="1"/>
  <c r="P40" i="35" s="1"/>
  <c r="L20" i="39"/>
  <c r="O20" i="39" s="1"/>
  <c r="P20" i="39" s="1"/>
  <c r="L32" i="49"/>
  <c r="O32" i="49" s="1"/>
  <c r="P32" i="49" s="1"/>
  <c r="M4" i="43"/>
  <c r="L9" i="43"/>
  <c r="O9" i="43" s="1"/>
  <c r="P9" i="43" s="1"/>
  <c r="M37" i="34"/>
  <c r="L23" i="29"/>
  <c r="R23" i="29" s="1"/>
  <c r="M67" i="38"/>
  <c r="L29" i="41"/>
  <c r="O29" i="41" s="1"/>
  <c r="P29" i="41" s="1"/>
  <c r="T29" i="41" s="1"/>
  <c r="S30" i="41" s="1"/>
  <c r="M13" i="43"/>
  <c r="M4" i="49"/>
  <c r="L34" i="32"/>
  <c r="O34" i="32" s="1"/>
  <c r="P34" i="32" s="1"/>
  <c r="L22" i="48"/>
  <c r="O22" i="48" s="1"/>
  <c r="P22" i="48" s="1"/>
  <c r="M66" i="52"/>
  <c r="M7" i="42"/>
  <c r="L66" i="34"/>
  <c r="O66" i="34" s="1"/>
  <c r="P66" i="34" s="1"/>
  <c r="L63" i="34"/>
  <c r="O63" i="34" s="1"/>
  <c r="P63" i="34" s="1"/>
  <c r="M65" i="30"/>
  <c r="M30" i="48"/>
  <c r="R12" i="41"/>
  <c r="L21" i="48"/>
  <c r="O21" i="48" s="1"/>
  <c r="P21" i="48" s="1"/>
  <c r="M47" i="55"/>
  <c r="M33" i="53"/>
  <c r="M35" i="33"/>
  <c r="M23" i="52"/>
  <c r="M31" i="32"/>
  <c r="M7" i="52"/>
  <c r="L37" i="48"/>
  <c r="O37" i="48" s="1"/>
  <c r="P37" i="48" s="1"/>
  <c r="M67" i="46"/>
  <c r="M38" i="41"/>
  <c r="M58" i="53"/>
  <c r="L22" i="41"/>
  <c r="O22" i="41" s="1"/>
  <c r="P22" i="41" s="1"/>
  <c r="M64" i="32"/>
  <c r="M34" i="45"/>
  <c r="M21" i="43"/>
  <c r="L8" i="42"/>
  <c r="O8" i="42" s="1"/>
  <c r="P8" i="42" s="1"/>
  <c r="L38" i="46"/>
  <c r="O38" i="46" s="1"/>
  <c r="P38" i="46" s="1"/>
  <c r="L32" i="40"/>
  <c r="O32" i="40" s="1"/>
  <c r="P32" i="40" s="1"/>
  <c r="L41" i="33"/>
  <c r="O41" i="33" s="1"/>
  <c r="P41" i="33" s="1"/>
  <c r="L57" i="55"/>
  <c r="O57" i="55" s="1"/>
  <c r="P57" i="55" s="1"/>
  <c r="L10" i="54"/>
  <c r="O10" i="54" s="1"/>
  <c r="P10" i="54" s="1"/>
  <c r="L70" i="49"/>
  <c r="R70" i="49" s="1"/>
  <c r="L66" i="41"/>
  <c r="O66" i="41" s="1"/>
  <c r="P66" i="41" s="1"/>
  <c r="M45" i="39"/>
  <c r="M40" i="50"/>
  <c r="L17" i="49"/>
  <c r="O17" i="49" s="1"/>
  <c r="P17" i="49" s="1"/>
  <c r="M4" i="55"/>
  <c r="M41" i="41"/>
  <c r="M42" i="46"/>
  <c r="L42" i="29"/>
  <c r="O42" i="29" s="1"/>
  <c r="P42" i="29" s="1"/>
  <c r="L51" i="53"/>
  <c r="O51" i="53" s="1"/>
  <c r="P51" i="53" s="1"/>
  <c r="T51" i="53" s="1"/>
  <c r="S52" i="53" s="1"/>
  <c r="M30" i="29"/>
  <c r="M40" i="37"/>
  <c r="M59" i="49"/>
  <c r="L69" i="42"/>
  <c r="O69" i="42" s="1"/>
  <c r="P69" i="42" s="1"/>
  <c r="L63" i="37"/>
  <c r="O63" i="37" s="1"/>
  <c r="P63" i="37" s="1"/>
  <c r="M7" i="44"/>
  <c r="L21" i="55"/>
  <c r="O21" i="55" s="1"/>
  <c r="P21" i="55" s="1"/>
  <c r="L45" i="49"/>
  <c r="O45" i="49" s="1"/>
  <c r="P45" i="49" s="1"/>
  <c r="L14" i="54"/>
  <c r="O14" i="54" s="1"/>
  <c r="P14" i="54" s="1"/>
  <c r="M34" i="40"/>
  <c r="L61" i="51"/>
  <c r="O61" i="51" s="1"/>
  <c r="P61" i="51" s="1"/>
  <c r="M69" i="37"/>
  <c r="M61" i="36"/>
  <c r="M34" i="52"/>
  <c r="M40" i="38"/>
  <c r="L69" i="46"/>
  <c r="O69" i="46" s="1"/>
  <c r="P69" i="46" s="1"/>
  <c r="M68" i="33"/>
  <c r="M68" i="45"/>
  <c r="M38" i="54"/>
  <c r="M29" i="48"/>
  <c r="M62" i="49"/>
  <c r="M61" i="29"/>
  <c r="M70" i="36"/>
  <c r="M13" i="39"/>
  <c r="L54" i="53"/>
  <c r="O54" i="53" s="1"/>
  <c r="P54" i="53" s="1"/>
  <c r="L31" i="39"/>
  <c r="O31" i="39" s="1"/>
  <c r="P31" i="39" s="1"/>
  <c r="L65" i="41"/>
  <c r="O65" i="41" s="1"/>
  <c r="P65" i="41" s="1"/>
  <c r="M60" i="45"/>
  <c r="L32" i="38"/>
  <c r="O32" i="38" s="1"/>
  <c r="P32" i="38" s="1"/>
  <c r="L44" i="54"/>
  <c r="O44" i="54" s="1"/>
  <c r="P44" i="54" s="1"/>
  <c r="L63" i="46"/>
  <c r="O63" i="46" s="1"/>
  <c r="P63" i="46" s="1"/>
  <c r="L55" i="49"/>
  <c r="O55" i="49" s="1"/>
  <c r="P55" i="49" s="1"/>
  <c r="M20" i="45"/>
  <c r="V51" i="51"/>
  <c r="U51" i="51" s="1"/>
  <c r="L60" i="40"/>
  <c r="O60" i="40" s="1"/>
  <c r="R16" i="48"/>
  <c r="R62" i="47"/>
  <c r="R12" i="38"/>
  <c r="R6" i="38"/>
  <c r="T5" i="14"/>
  <c r="S6" i="14" s="1"/>
  <c r="T6" i="14" s="1"/>
  <c r="S7" i="14" s="1"/>
  <c r="T7" i="14" s="1"/>
  <c r="S8" i="14" s="1"/>
  <c r="T8" i="14" s="1"/>
  <c r="S9" i="14" s="1"/>
  <c r="V8" i="14" s="1"/>
  <c r="U8" i="14" s="1"/>
  <c r="R43" i="48"/>
  <c r="R28" i="36"/>
  <c r="V28" i="36" s="1"/>
  <c r="U28" i="36" s="1"/>
  <c r="R11" i="41"/>
  <c r="R64" i="33"/>
  <c r="R5" i="14"/>
  <c r="R13" i="36"/>
  <c r="R54" i="48"/>
  <c r="R11" i="30"/>
  <c r="M7" i="29"/>
  <c r="M10" i="47"/>
  <c r="R18" i="37"/>
  <c r="M19" i="29"/>
  <c r="M7" i="33"/>
  <c r="L56" i="14"/>
  <c r="O56" i="14" s="1"/>
  <c r="P56" i="14" s="1"/>
  <c r="L15" i="47"/>
  <c r="O15" i="47" s="1"/>
  <c r="P15" i="47" s="1"/>
  <c r="L44" i="50"/>
  <c r="O44" i="50" s="1"/>
  <c r="P44" i="50" s="1"/>
  <c r="L13" i="50"/>
  <c r="O13" i="50" s="1"/>
  <c r="P13" i="50" s="1"/>
  <c r="L10" i="45"/>
  <c r="O10" i="45" s="1"/>
  <c r="P10" i="45" s="1"/>
  <c r="L52" i="38"/>
  <c r="O52" i="38" s="1"/>
  <c r="P52" i="38" s="1"/>
  <c r="M54" i="51"/>
  <c r="M47" i="33"/>
  <c r="R10" i="36"/>
  <c r="R19" i="36"/>
  <c r="R14" i="47"/>
  <c r="V52" i="36"/>
  <c r="U52" i="36" s="1"/>
  <c r="R17" i="30"/>
  <c r="R54" i="34"/>
  <c r="V29" i="29"/>
  <c r="U29" i="29" s="1"/>
  <c r="R43" i="51"/>
  <c r="R12" i="14"/>
  <c r="R36" i="48"/>
  <c r="R18" i="41"/>
  <c r="S54" i="36"/>
  <c r="V53" i="36" s="1"/>
  <c r="U53" i="36" s="1"/>
  <c r="M6" i="30"/>
  <c r="L56" i="51"/>
  <c r="O56" i="51" s="1"/>
  <c r="P56" i="51" s="1"/>
  <c r="L8" i="33"/>
  <c r="O8" i="33" s="1"/>
  <c r="P8" i="33" s="1"/>
  <c r="L15" i="34"/>
  <c r="O15" i="34" s="1"/>
  <c r="P15" i="34" s="1"/>
  <c r="L55" i="29"/>
  <c r="O55" i="29" s="1"/>
  <c r="P55" i="29" s="1"/>
  <c r="R52" i="32"/>
  <c r="L14" i="46"/>
  <c r="O14" i="46" s="1"/>
  <c r="P14" i="46" s="1"/>
  <c r="M4" i="47"/>
  <c r="L55" i="34"/>
  <c r="O55" i="34" s="1"/>
  <c r="P55" i="34" s="1"/>
  <c r="M46" i="34"/>
  <c r="R11" i="46"/>
  <c r="M18" i="51"/>
  <c r="L6" i="32"/>
  <c r="O6" i="32" s="1"/>
  <c r="P6" i="32" s="1"/>
  <c r="T6" i="32" s="1"/>
  <c r="S7" i="32" s="1"/>
  <c r="R66" i="51"/>
  <c r="R68" i="41"/>
  <c r="R16" i="38"/>
  <c r="R36" i="45"/>
  <c r="R37" i="41"/>
  <c r="R53" i="33"/>
  <c r="R65" i="38"/>
  <c r="R34" i="36"/>
  <c r="L9" i="48"/>
  <c r="O9" i="48" s="1"/>
  <c r="P9" i="48" s="1"/>
  <c r="L10" i="50"/>
  <c r="O10" i="50" s="1"/>
  <c r="P10" i="50" s="1"/>
  <c r="L15" i="46"/>
  <c r="O15" i="46" s="1"/>
  <c r="P15" i="46" s="1"/>
  <c r="L53" i="46"/>
  <c r="O53" i="46" s="1"/>
  <c r="P53" i="46" s="1"/>
  <c r="T53" i="46" s="1"/>
  <c r="S54" i="46" s="1"/>
  <c r="M54" i="45"/>
  <c r="R4" i="37"/>
  <c r="V4" i="37" s="1"/>
  <c r="U4" i="37" s="1"/>
  <c r="L10" i="48"/>
  <c r="O10" i="48" s="1"/>
  <c r="P10" i="48" s="1"/>
  <c r="M5" i="37"/>
  <c r="R14" i="41"/>
  <c r="R19" i="35"/>
  <c r="R45" i="14"/>
  <c r="R5" i="47"/>
  <c r="R46" i="38"/>
  <c r="R43" i="41"/>
  <c r="M14" i="45"/>
  <c r="L8" i="51"/>
  <c r="O8" i="51" s="1"/>
  <c r="P8" i="51" s="1"/>
  <c r="R58" i="46"/>
  <c r="R66" i="46"/>
  <c r="T53" i="29"/>
  <c r="S54" i="29" s="1"/>
  <c r="R55" i="30"/>
  <c r="M56" i="32"/>
  <c r="R51" i="45"/>
  <c r="V51" i="45" s="1"/>
  <c r="U51" i="45" s="1"/>
  <c r="M5" i="45"/>
  <c r="R9" i="30"/>
  <c r="R54" i="35"/>
  <c r="R10" i="38"/>
  <c r="R5" i="36"/>
  <c r="V5" i="36" s="1"/>
  <c r="U5" i="36" s="1"/>
  <c r="R57" i="33"/>
  <c r="R6" i="47"/>
  <c r="V4" i="34"/>
  <c r="U4" i="34" s="1"/>
  <c r="R12" i="35"/>
  <c r="R63" i="36"/>
  <c r="R45" i="47"/>
  <c r="R5" i="34"/>
  <c r="R14" i="34"/>
  <c r="R52" i="34"/>
  <c r="R58" i="32"/>
  <c r="M47" i="14"/>
  <c r="L59" i="36"/>
  <c r="O59" i="36" s="1"/>
  <c r="P59" i="36" s="1"/>
  <c r="L43" i="47"/>
  <c r="O43" i="47" s="1"/>
  <c r="P43" i="47" s="1"/>
  <c r="R19" i="41"/>
  <c r="L17" i="51"/>
  <c r="O17" i="51" s="1"/>
  <c r="P17" i="51" s="1"/>
  <c r="L43" i="46"/>
  <c r="O43" i="46" s="1"/>
  <c r="P43" i="46" s="1"/>
  <c r="R16" i="37"/>
  <c r="M57" i="51"/>
  <c r="M5" i="46"/>
  <c r="M59" i="46"/>
  <c r="R64" i="51"/>
  <c r="R30" i="35"/>
  <c r="L15" i="29"/>
  <c r="O15" i="29" s="1"/>
  <c r="P15" i="29" s="1"/>
  <c r="L11" i="29"/>
  <c r="O11" i="29" s="1"/>
  <c r="P11" i="29" s="1"/>
  <c r="M9" i="33"/>
  <c r="L5" i="48"/>
  <c r="O5" i="48" s="1"/>
  <c r="P5" i="48" s="1"/>
  <c r="T5" i="48" s="1"/>
  <c r="S6" i="48" s="1"/>
  <c r="L46" i="51"/>
  <c r="O46" i="51" s="1"/>
  <c r="P46" i="51" s="1"/>
  <c r="L13" i="14"/>
  <c r="O13" i="14" s="1"/>
  <c r="P13" i="14" s="1"/>
  <c r="M4" i="30"/>
  <c r="R17" i="41"/>
  <c r="R11" i="36"/>
  <c r="L46" i="29"/>
  <c r="O46" i="29" s="1"/>
  <c r="P46" i="29" s="1"/>
  <c r="L11" i="50"/>
  <c r="O11" i="50" s="1"/>
  <c r="P11" i="50" s="1"/>
  <c r="L14" i="32"/>
  <c r="O14" i="32" s="1"/>
  <c r="P14" i="32" s="1"/>
  <c r="L19" i="45"/>
  <c r="O19" i="45" s="1"/>
  <c r="P19" i="45" s="1"/>
  <c r="M54" i="33"/>
  <c r="R35" i="38"/>
  <c r="R33" i="32"/>
  <c r="R18" i="35"/>
  <c r="M12" i="29"/>
  <c r="L17" i="33"/>
  <c r="O17" i="33" s="1"/>
  <c r="P17" i="33" s="1"/>
  <c r="M16" i="47"/>
  <c r="M12" i="34"/>
  <c r="L11" i="38"/>
  <c r="O11" i="38" s="1"/>
  <c r="P11" i="38" s="1"/>
  <c r="R59" i="30"/>
  <c r="R9" i="36"/>
  <c r="M7" i="41"/>
  <c r="L58" i="33"/>
  <c r="O58" i="33" s="1"/>
  <c r="P58" i="33" s="1"/>
  <c r="R57" i="46"/>
  <c r="R14" i="35"/>
  <c r="L57" i="51"/>
  <c r="O57" i="51" s="1"/>
  <c r="P57" i="51" s="1"/>
  <c r="M4" i="29"/>
  <c r="M52" i="45"/>
  <c r="R28" i="50"/>
  <c r="V28" i="50" s="1"/>
  <c r="U28" i="50" s="1"/>
  <c r="R53" i="32"/>
  <c r="M44" i="46"/>
  <c r="M7" i="46"/>
  <c r="L17" i="47"/>
  <c r="O17" i="47" s="1"/>
  <c r="P17" i="47" s="1"/>
  <c r="M12" i="50"/>
  <c r="L52" i="33"/>
  <c r="O52" i="33" s="1"/>
  <c r="P52" i="33" s="1"/>
  <c r="T52" i="33" s="1"/>
  <c r="S53" i="33" s="1"/>
  <c r="T53" i="33" s="1"/>
  <c r="S54" i="33" s="1"/>
  <c r="L19" i="50"/>
  <c r="O19" i="50" s="1"/>
  <c r="P19" i="50" s="1"/>
  <c r="R51" i="50"/>
  <c r="V51" i="50" s="1"/>
  <c r="U51" i="50" s="1"/>
  <c r="R59" i="29"/>
  <c r="M51" i="34"/>
  <c r="M11" i="48"/>
  <c r="L4" i="41"/>
  <c r="O4" i="41" s="1"/>
  <c r="P4" i="41" s="1"/>
  <c r="T4" i="41" s="1"/>
  <c r="S5" i="41" s="1"/>
  <c r="T5" i="41" s="1"/>
  <c r="S6" i="41" s="1"/>
  <c r="L13" i="32"/>
  <c r="O13" i="32" s="1"/>
  <c r="P13" i="32" s="1"/>
  <c r="L53" i="50"/>
  <c r="O53" i="50" s="1"/>
  <c r="P53" i="50" s="1"/>
  <c r="M52" i="14"/>
  <c r="M19" i="51"/>
  <c r="M9" i="35"/>
  <c r="L17" i="35"/>
  <c r="O17" i="35" s="1"/>
  <c r="P17" i="35" s="1"/>
  <c r="L6" i="48"/>
  <c r="O6" i="48" s="1"/>
  <c r="P6" i="48" s="1"/>
  <c r="L19" i="37"/>
  <c r="O19" i="37" s="1"/>
  <c r="P19" i="37" s="1"/>
  <c r="M7" i="45"/>
  <c r="R7" i="14"/>
  <c r="R46" i="41"/>
  <c r="M51" i="38"/>
  <c r="M57" i="41"/>
  <c r="M14" i="14"/>
  <c r="R43" i="30"/>
  <c r="V29" i="33"/>
  <c r="U29" i="33" s="1"/>
  <c r="R5" i="41"/>
  <c r="L11" i="34"/>
  <c r="O11" i="34" s="1"/>
  <c r="P11" i="34" s="1"/>
  <c r="T52" i="32"/>
  <c r="S53" i="32" s="1"/>
  <c r="T53" i="32" s="1"/>
  <c r="R5" i="30"/>
  <c r="R34" i="30"/>
  <c r="R51" i="32"/>
  <c r="V51" i="32" s="1"/>
  <c r="U51" i="32" s="1"/>
  <c r="R64" i="41"/>
  <c r="R18" i="33"/>
  <c r="M43" i="14"/>
  <c r="R55" i="51"/>
  <c r="R13" i="35"/>
  <c r="L47" i="51"/>
  <c r="R47" i="51" s="1"/>
  <c r="L5" i="35"/>
  <c r="O5" i="35" s="1"/>
  <c r="P5" i="35" s="1"/>
  <c r="T5" i="35" s="1"/>
  <c r="S6" i="35" s="1"/>
  <c r="T6" i="35" s="1"/>
  <c r="S7" i="35" s="1"/>
  <c r="L4" i="45"/>
  <c r="O4" i="45" s="1"/>
  <c r="P4" i="45" s="1"/>
  <c r="T4" i="45" s="1"/>
  <c r="S5" i="45" s="1"/>
  <c r="L13" i="34"/>
  <c r="O13" i="34" s="1"/>
  <c r="P13" i="34" s="1"/>
  <c r="L58" i="34"/>
  <c r="O58" i="34" s="1"/>
  <c r="P58" i="34" s="1"/>
  <c r="L47" i="34"/>
  <c r="R47" i="34" s="1"/>
  <c r="L17" i="38"/>
  <c r="O17" i="38" s="1"/>
  <c r="P17" i="38" s="1"/>
  <c r="M15" i="32"/>
  <c r="L45" i="34"/>
  <c r="O45" i="34" s="1"/>
  <c r="P45" i="34" s="1"/>
  <c r="M13" i="41"/>
  <c r="R12" i="47"/>
  <c r="L44" i="47"/>
  <c r="O44" i="47" s="1"/>
  <c r="P44" i="47" s="1"/>
  <c r="L47" i="32"/>
  <c r="R47" i="32" s="1"/>
  <c r="L9" i="14"/>
  <c r="O9" i="14" s="1"/>
  <c r="P9" i="14" s="1"/>
  <c r="V5" i="54"/>
  <c r="U5" i="54" s="1"/>
  <c r="T6" i="54"/>
  <c r="S7" i="54" s="1"/>
  <c r="V52" i="43"/>
  <c r="U52" i="43" s="1"/>
  <c r="T53" i="43"/>
  <c r="V29" i="52"/>
  <c r="U29" i="52" s="1"/>
  <c r="V29" i="51"/>
  <c r="U29" i="51" s="1"/>
  <c r="T30" i="51"/>
  <c r="S31" i="51" s="1"/>
  <c r="T6" i="52"/>
  <c r="S7" i="52" s="1"/>
  <c r="V5" i="52"/>
  <c r="U5" i="52" s="1"/>
  <c r="V30" i="33"/>
  <c r="U30" i="33" s="1"/>
  <c r="T31" i="33"/>
  <c r="S32" i="33" s="1"/>
  <c r="V5" i="32"/>
  <c r="U5" i="32" s="1"/>
  <c r="T6" i="36"/>
  <c r="V52" i="35"/>
  <c r="U52" i="35" s="1"/>
  <c r="T53" i="35"/>
  <c r="S54" i="35" s="1"/>
  <c r="T54" i="35" s="1"/>
  <c r="V29" i="53"/>
  <c r="U29" i="53" s="1"/>
  <c r="T30" i="53"/>
  <c r="S31" i="53" s="1"/>
  <c r="V29" i="44"/>
  <c r="U29" i="44" s="1"/>
  <c r="V52" i="46"/>
  <c r="U52" i="46" s="1"/>
  <c r="V52" i="47"/>
  <c r="U52" i="47" s="1"/>
  <c r="T53" i="47"/>
  <c r="S54" i="47" s="1"/>
  <c r="T30" i="35"/>
  <c r="S31" i="35" s="1"/>
  <c r="V29" i="35"/>
  <c r="U29" i="35" s="1"/>
  <c r="L12" i="29"/>
  <c r="O12" i="29" s="1"/>
  <c r="P12" i="29" s="1"/>
  <c r="M29" i="30"/>
  <c r="M42" i="38"/>
  <c r="L57" i="41"/>
  <c r="O57" i="41" s="1"/>
  <c r="P57" i="41" s="1"/>
  <c r="L64" i="32"/>
  <c r="O64" i="32" s="1"/>
  <c r="P64" i="32" s="1"/>
  <c r="L34" i="45"/>
  <c r="O34" i="45" s="1"/>
  <c r="P34" i="45" s="1"/>
  <c r="L21" i="43"/>
  <c r="O21" i="43" s="1"/>
  <c r="P21" i="43" s="1"/>
  <c r="L14" i="14"/>
  <c r="O14" i="14" s="1"/>
  <c r="P14" i="14" s="1"/>
  <c r="L54" i="49"/>
  <c r="O54" i="49" s="1"/>
  <c r="P54" i="49" s="1"/>
  <c r="L47" i="14"/>
  <c r="R47" i="14" s="1"/>
  <c r="M47" i="51"/>
  <c r="T29" i="46"/>
  <c r="S30" i="46" s="1"/>
  <c r="M5" i="35"/>
  <c r="M4" i="45"/>
  <c r="M70" i="39"/>
  <c r="M13" i="34"/>
  <c r="M58" i="34"/>
  <c r="M40" i="30"/>
  <c r="M47" i="34"/>
  <c r="M69" i="33"/>
  <c r="M29" i="14"/>
  <c r="M17" i="38"/>
  <c r="L44" i="42"/>
  <c r="O44" i="42" s="1"/>
  <c r="P44" i="42" s="1"/>
  <c r="L30" i="41"/>
  <c r="O30" i="41" s="1"/>
  <c r="P30" i="41" s="1"/>
  <c r="M36" i="46"/>
  <c r="L41" i="53"/>
  <c r="O41" i="53" s="1"/>
  <c r="P41" i="53" s="1"/>
  <c r="L23" i="41"/>
  <c r="R23" i="41" s="1"/>
  <c r="M56" i="51"/>
  <c r="M8" i="33"/>
  <c r="L70" i="51"/>
  <c r="R70" i="51" s="1"/>
  <c r="M40" i="35"/>
  <c r="L43" i="39"/>
  <c r="O43" i="39" s="1"/>
  <c r="P43" i="39" s="1"/>
  <c r="L34" i="50"/>
  <c r="O34" i="50" s="1"/>
  <c r="P34" i="50" s="1"/>
  <c r="M43" i="47"/>
  <c r="M15" i="29"/>
  <c r="M42" i="29"/>
  <c r="M11" i="29"/>
  <c r="M51" i="53"/>
  <c r="T52" i="54"/>
  <c r="S53" i="54" s="1"/>
  <c r="M41" i="49"/>
  <c r="M38" i="29"/>
  <c r="M69" i="42"/>
  <c r="M63" i="37"/>
  <c r="L7" i="44"/>
  <c r="O7" i="44" s="1"/>
  <c r="P7" i="44" s="1"/>
  <c r="M21" i="55"/>
  <c r="M45" i="49"/>
  <c r="L47" i="33"/>
  <c r="R47" i="33" s="1"/>
  <c r="L13" i="43"/>
  <c r="O13" i="43" s="1"/>
  <c r="P13" i="43" s="1"/>
  <c r="M22" i="48"/>
  <c r="M56" i="14"/>
  <c r="M15" i="47"/>
  <c r="R35" i="48"/>
  <c r="V5" i="53"/>
  <c r="U5" i="53" s="1"/>
  <c r="R22" i="44"/>
  <c r="R51" i="35"/>
  <c r="V51" i="35" s="1"/>
  <c r="U51" i="35" s="1"/>
  <c r="M57" i="40"/>
  <c r="L36" i="32"/>
  <c r="O36" i="32" s="1"/>
  <c r="P36" i="32" s="1"/>
  <c r="M33" i="55"/>
  <c r="M51" i="49"/>
  <c r="M35" i="45"/>
  <c r="M22" i="53"/>
  <c r="L28" i="32"/>
  <c r="O28" i="32" s="1"/>
  <c r="P28" i="32" s="1"/>
  <c r="T28" i="32" s="1"/>
  <c r="S29" i="32" s="1"/>
  <c r="M70" i="42"/>
  <c r="L34" i="52"/>
  <c r="O34" i="52" s="1"/>
  <c r="P34" i="52" s="1"/>
  <c r="L40" i="38"/>
  <c r="O40" i="38" s="1"/>
  <c r="P40" i="38" s="1"/>
  <c r="M69" i="46"/>
  <c r="L68" i="33"/>
  <c r="O68" i="33" s="1"/>
  <c r="P68" i="33" s="1"/>
  <c r="L62" i="49"/>
  <c r="O62" i="49" s="1"/>
  <c r="P62" i="49" s="1"/>
  <c r="L70" i="36"/>
  <c r="R70" i="36" s="1"/>
  <c r="M44" i="50"/>
  <c r="M13" i="50"/>
  <c r="M10" i="45"/>
  <c r="M54" i="53"/>
  <c r="M31" i="39"/>
  <c r="M65" i="41"/>
  <c r="L60" i="45"/>
  <c r="O60" i="45" s="1"/>
  <c r="P60" i="45" s="1"/>
  <c r="M52" i="38"/>
  <c r="L54" i="51"/>
  <c r="O54" i="51" s="1"/>
  <c r="P54" i="51" s="1"/>
  <c r="M32" i="38"/>
  <c r="M44" i="54"/>
  <c r="M63" i="46"/>
  <c r="M55" i="49"/>
  <c r="L20" i="45"/>
  <c r="O20" i="45" s="1"/>
  <c r="P20" i="45" s="1"/>
  <c r="T5" i="50"/>
  <c r="S6" i="50" s="1"/>
  <c r="V52" i="30"/>
  <c r="U52" i="30" s="1"/>
  <c r="S53" i="52"/>
  <c r="L30" i="48"/>
  <c r="O30" i="48" s="1"/>
  <c r="P30" i="48" s="1"/>
  <c r="S30" i="45"/>
  <c r="S30" i="37"/>
  <c r="R28" i="54"/>
  <c r="V28" i="54" s="1"/>
  <c r="U28" i="54" s="1"/>
  <c r="R4" i="51"/>
  <c r="V4" i="51" s="1"/>
  <c r="U4" i="51" s="1"/>
  <c r="R28" i="55"/>
  <c r="V28" i="55" s="1"/>
  <c r="U28" i="55" s="1"/>
  <c r="R52" i="48"/>
  <c r="L15" i="42"/>
  <c r="O15" i="42" s="1"/>
  <c r="P15" i="42" s="1"/>
  <c r="M17" i="33"/>
  <c r="L47" i="55"/>
  <c r="R47" i="55" s="1"/>
  <c r="L33" i="53"/>
  <c r="O33" i="53" s="1"/>
  <c r="P33" i="53" s="1"/>
  <c r="L35" i="33"/>
  <c r="O35" i="33" s="1"/>
  <c r="P35" i="33" s="1"/>
  <c r="L16" i="47"/>
  <c r="O16" i="47" s="1"/>
  <c r="P16" i="47" s="1"/>
  <c r="L12" i="34"/>
  <c r="O12" i="34" s="1"/>
  <c r="P12" i="34" s="1"/>
  <c r="M67" i="42"/>
  <c r="L19" i="29"/>
  <c r="O19" i="29" s="1"/>
  <c r="P19" i="29" s="1"/>
  <c r="M55" i="54"/>
  <c r="M5" i="40"/>
  <c r="M32" i="52"/>
  <c r="L7" i="33"/>
  <c r="O7" i="33" s="1"/>
  <c r="P7" i="33" s="1"/>
  <c r="L9" i="52"/>
  <c r="O9" i="52" s="1"/>
  <c r="P9" i="52" s="1"/>
  <c r="M37" i="49"/>
  <c r="M29" i="34"/>
  <c r="M62" i="39"/>
  <c r="L23" i="55"/>
  <c r="R23" i="55" s="1"/>
  <c r="M70" i="53"/>
  <c r="L43" i="14"/>
  <c r="O43" i="14" s="1"/>
  <c r="P43" i="14" s="1"/>
  <c r="L4" i="29"/>
  <c r="O4" i="29" s="1"/>
  <c r="P4" i="29" s="1"/>
  <c r="T4" i="29" s="1"/>
  <c r="S5" i="29" s="1"/>
  <c r="M20" i="33"/>
  <c r="L63" i="41"/>
  <c r="O63" i="41" s="1"/>
  <c r="P63" i="41" s="1"/>
  <c r="L52" i="45"/>
  <c r="O52" i="45" s="1"/>
  <c r="P52" i="45" s="1"/>
  <c r="T52" i="45" s="1"/>
  <c r="S53" i="45" s="1"/>
  <c r="L17" i="42"/>
  <c r="O17" i="42" s="1"/>
  <c r="P17" i="42" s="1"/>
  <c r="M8" i="42"/>
  <c r="L59" i="46"/>
  <c r="O59" i="46" s="1"/>
  <c r="P59" i="46" s="1"/>
  <c r="V29" i="38"/>
  <c r="U29" i="38" s="1"/>
  <c r="T30" i="47"/>
  <c r="S31" i="47" s="1"/>
  <c r="T6" i="33"/>
  <c r="S7" i="33" s="1"/>
  <c r="T6" i="51"/>
  <c r="S7" i="51" s="1"/>
  <c r="M59" i="36"/>
  <c r="M38" i="46"/>
  <c r="M32" i="40"/>
  <c r="M64" i="55"/>
  <c r="M31" i="43"/>
  <c r="M62" i="33"/>
  <c r="L63" i="38"/>
  <c r="O63" i="38" s="1"/>
  <c r="P63" i="38" s="1"/>
  <c r="L15" i="32"/>
  <c r="O15" i="32" s="1"/>
  <c r="P15" i="32" s="1"/>
  <c r="L5" i="49"/>
  <c r="O5" i="49" s="1"/>
  <c r="P5" i="49" s="1"/>
  <c r="M45" i="34"/>
  <c r="L62" i="53"/>
  <c r="O62" i="53" s="1"/>
  <c r="P62" i="53" s="1"/>
  <c r="M20" i="39"/>
  <c r="M15" i="34"/>
  <c r="M55" i="29"/>
  <c r="M9" i="54"/>
  <c r="M14" i="46"/>
  <c r="L4" i="47"/>
  <c r="O4" i="47" s="1"/>
  <c r="P4" i="47" s="1"/>
  <c r="T4" i="47" s="1"/>
  <c r="S5" i="47" s="1"/>
  <c r="T5" i="47" s="1"/>
  <c r="S6" i="47" s="1"/>
  <c r="T6" i="47" s="1"/>
  <c r="M55" i="34"/>
  <c r="L19" i="53"/>
  <c r="O19" i="53" s="1"/>
  <c r="P19" i="53" s="1"/>
  <c r="L4" i="42"/>
  <c r="O4" i="42" s="1"/>
  <c r="P4" i="42" s="1"/>
  <c r="T4" i="42" s="1"/>
  <c r="S5" i="42" s="1"/>
  <c r="M66" i="49"/>
  <c r="M62" i="34"/>
  <c r="M8" i="52"/>
  <c r="M45" i="52"/>
  <c r="M21" i="41"/>
  <c r="L64" i="46"/>
  <c r="O64" i="46" s="1"/>
  <c r="P64" i="46" s="1"/>
  <c r="L19" i="40"/>
  <c r="O19" i="40" s="1"/>
  <c r="P19" i="40" s="1"/>
  <c r="L42" i="41"/>
  <c r="O42" i="41" s="1"/>
  <c r="P42" i="41" s="1"/>
  <c r="L54" i="45"/>
  <c r="O54" i="45" s="1"/>
  <c r="P54" i="45" s="1"/>
  <c r="L46" i="34"/>
  <c r="O46" i="34" s="1"/>
  <c r="P46" i="34" s="1"/>
  <c r="T52" i="50"/>
  <c r="S53" i="50" s="1"/>
  <c r="R51" i="47"/>
  <c r="V51" i="47" s="1"/>
  <c r="U51" i="47" s="1"/>
  <c r="L40" i="37"/>
  <c r="O40" i="37" s="1"/>
  <c r="P40" i="37" s="1"/>
  <c r="M32" i="49"/>
  <c r="L56" i="32"/>
  <c r="O56" i="32" s="1"/>
  <c r="P56" i="32" s="1"/>
  <c r="L59" i="49"/>
  <c r="O59" i="49" s="1"/>
  <c r="P59" i="49" s="1"/>
  <c r="L51" i="34"/>
  <c r="O51" i="34" s="1"/>
  <c r="P51" i="34" s="1"/>
  <c r="T51" i="34" s="1"/>
  <c r="S52" i="34" s="1"/>
  <c r="M30" i="52"/>
  <c r="L11" i="48"/>
  <c r="O11" i="48" s="1"/>
  <c r="P11" i="48" s="1"/>
  <c r="M21" i="35"/>
  <c r="M4" i="41"/>
  <c r="L4" i="43"/>
  <c r="O4" i="43" s="1"/>
  <c r="P4" i="43" s="1"/>
  <c r="T4" i="43" s="1"/>
  <c r="S5" i="43" s="1"/>
  <c r="T5" i="43" s="1"/>
  <c r="S6" i="43" s="1"/>
  <c r="M7" i="55"/>
  <c r="M67" i="41"/>
  <c r="L64" i="37"/>
  <c r="O64" i="37" s="1"/>
  <c r="P64" i="37" s="1"/>
  <c r="L42" i="34"/>
  <c r="O42" i="34" s="1"/>
  <c r="P42" i="34" s="1"/>
  <c r="M44" i="47"/>
  <c r="M6" i="44"/>
  <c r="M47" i="32"/>
  <c r="M29" i="42"/>
  <c r="M41" i="52"/>
  <c r="M13" i="32"/>
  <c r="M34" i="34"/>
  <c r="M28" i="43"/>
  <c r="M23" i="36"/>
  <c r="M9" i="14"/>
  <c r="M30" i="38"/>
  <c r="L65" i="55"/>
  <c r="O65" i="55" s="1"/>
  <c r="P65" i="55" s="1"/>
  <c r="M16" i="49"/>
  <c r="M14" i="54"/>
  <c r="L66" i="52"/>
  <c r="O66" i="52" s="1"/>
  <c r="P66" i="52" s="1"/>
  <c r="M65" i="36"/>
  <c r="R38" i="36"/>
  <c r="L32" i="30"/>
  <c r="O32" i="30" s="1"/>
  <c r="P32" i="30" s="1"/>
  <c r="R14" i="36"/>
  <c r="R40" i="33"/>
  <c r="R68" i="30"/>
  <c r="R67" i="50"/>
  <c r="R43" i="42"/>
  <c r="R68" i="51"/>
  <c r="R15" i="53"/>
  <c r="R7" i="43"/>
  <c r="M17" i="51"/>
  <c r="M66" i="34"/>
  <c r="M43" i="46"/>
  <c r="L9" i="33"/>
  <c r="O9" i="33" s="1"/>
  <c r="P9" i="33" s="1"/>
  <c r="M63" i="34"/>
  <c r="L34" i="40"/>
  <c r="O34" i="40" s="1"/>
  <c r="P34" i="40" s="1"/>
  <c r="L5" i="45"/>
  <c r="O5" i="45" s="1"/>
  <c r="P5" i="45" s="1"/>
  <c r="L7" i="41"/>
  <c r="O7" i="41" s="1"/>
  <c r="P7" i="41" s="1"/>
  <c r="M58" i="33"/>
  <c r="L65" i="30"/>
  <c r="O65" i="30" s="1"/>
  <c r="P65" i="30" s="1"/>
  <c r="M61" i="51"/>
  <c r="L69" i="37"/>
  <c r="O69" i="37" s="1"/>
  <c r="P69" i="37" s="1"/>
  <c r="L61" i="36"/>
  <c r="O61" i="36" s="1"/>
  <c r="P61" i="36" s="1"/>
  <c r="L22" i="55"/>
  <c r="O22" i="55" s="1"/>
  <c r="P22" i="55" s="1"/>
  <c r="M38" i="42"/>
  <c r="L54" i="52"/>
  <c r="O54" i="52" s="1"/>
  <c r="P54" i="52" s="1"/>
  <c r="L61" i="54"/>
  <c r="O61" i="54" s="1"/>
  <c r="P61" i="54" s="1"/>
  <c r="M10" i="48"/>
  <c r="M41" i="48"/>
  <c r="L5" i="37"/>
  <c r="O5" i="37" s="1"/>
  <c r="P5" i="37" s="1"/>
  <c r="T5" i="37" s="1"/>
  <c r="S6" i="37" s="1"/>
  <c r="M33" i="48"/>
  <c r="L21" i="45"/>
  <c r="O21" i="45" s="1"/>
  <c r="P21" i="45" s="1"/>
  <c r="M5" i="48"/>
  <c r="M46" i="51"/>
  <c r="M13" i="14"/>
  <c r="M20" i="37"/>
  <c r="M64" i="14"/>
  <c r="M17" i="53"/>
  <c r="M21" i="40"/>
  <c r="M20" i="40"/>
  <c r="L4" i="44"/>
  <c r="O4" i="44" s="1"/>
  <c r="P4" i="44" s="1"/>
  <c r="T4" i="44" s="1"/>
  <c r="S5" i="44" s="1"/>
  <c r="M33" i="38"/>
  <c r="L37" i="53"/>
  <c r="O37" i="53" s="1"/>
  <c r="P37" i="53" s="1"/>
  <c r="L18" i="51"/>
  <c r="O18" i="51" s="1"/>
  <c r="P18" i="51" s="1"/>
  <c r="L68" i="38"/>
  <c r="O68" i="38" s="1"/>
  <c r="P68" i="38" s="1"/>
  <c r="L11" i="54"/>
  <c r="O11" i="54" s="1"/>
  <c r="P11" i="54" s="1"/>
  <c r="L36" i="47"/>
  <c r="O36" i="47" s="1"/>
  <c r="P36" i="47" s="1"/>
  <c r="M5" i="44"/>
  <c r="M33" i="41"/>
  <c r="L34" i="29"/>
  <c r="O34" i="29" s="1"/>
  <c r="P34" i="29" s="1"/>
  <c r="L53" i="40"/>
  <c r="O53" i="40" s="1"/>
  <c r="P53" i="40" s="1"/>
  <c r="M6" i="32"/>
  <c r="T6" i="53"/>
  <c r="S7" i="53" s="1"/>
  <c r="R58" i="50"/>
  <c r="T29" i="36"/>
  <c r="S30" i="36" s="1"/>
  <c r="R12" i="32"/>
  <c r="T53" i="55"/>
  <c r="S54" i="55" s="1"/>
  <c r="V52" i="55"/>
  <c r="U52" i="55" s="1"/>
  <c r="R28" i="37"/>
  <c r="V28" i="37" s="1"/>
  <c r="U28" i="37" s="1"/>
  <c r="R4" i="39"/>
  <c r="V4" i="39" s="1"/>
  <c r="U4" i="39" s="1"/>
  <c r="R4" i="48"/>
  <c r="V4" i="48" s="1"/>
  <c r="U4" i="48" s="1"/>
  <c r="R51" i="54"/>
  <c r="V51" i="54" s="1"/>
  <c r="U51" i="54" s="1"/>
  <c r="M21" i="48"/>
  <c r="L41" i="55"/>
  <c r="O41" i="55" s="1"/>
  <c r="P41" i="55" s="1"/>
  <c r="L51" i="38"/>
  <c r="O51" i="38" s="1"/>
  <c r="P51" i="38" s="1"/>
  <c r="T51" i="38" s="1"/>
  <c r="S52" i="38" s="1"/>
  <c r="M62" i="38"/>
  <c r="M70" i="52"/>
  <c r="L21" i="44"/>
  <c r="O21" i="44" s="1"/>
  <c r="P21" i="44" s="1"/>
  <c r="L4" i="30"/>
  <c r="O4" i="30" s="1"/>
  <c r="P4" i="30" s="1"/>
  <c r="T4" i="30" s="1"/>
  <c r="S5" i="30" s="1"/>
  <c r="T5" i="30" s="1"/>
  <c r="S6" i="30" s="1"/>
  <c r="L17" i="43"/>
  <c r="O17" i="43" s="1"/>
  <c r="P17" i="43" s="1"/>
  <c r="L5" i="46"/>
  <c r="O5" i="46" s="1"/>
  <c r="P5" i="46" s="1"/>
  <c r="T5" i="46" s="1"/>
  <c r="L23" i="52"/>
  <c r="R23" i="52" s="1"/>
  <c r="L31" i="32"/>
  <c r="O31" i="32" s="1"/>
  <c r="P31" i="32" s="1"/>
  <c r="L7" i="52"/>
  <c r="O7" i="52" s="1"/>
  <c r="P7" i="52" s="1"/>
  <c r="M37" i="48"/>
  <c r="L67" i="46"/>
  <c r="O67" i="46" s="1"/>
  <c r="P67" i="46" s="1"/>
  <c r="M11" i="38"/>
  <c r="L14" i="45"/>
  <c r="O14" i="45" s="1"/>
  <c r="P14" i="45" s="1"/>
  <c r="L38" i="41"/>
  <c r="O38" i="41" s="1"/>
  <c r="P38" i="41" s="1"/>
  <c r="L58" i="53"/>
  <c r="O58" i="53" s="1"/>
  <c r="P58" i="53" s="1"/>
  <c r="M22" i="41"/>
  <c r="L64" i="50"/>
  <c r="O64" i="50" s="1"/>
  <c r="P64" i="50" s="1"/>
  <c r="L33" i="49"/>
  <c r="O33" i="49" s="1"/>
  <c r="P33" i="49" s="1"/>
  <c r="L18" i="54"/>
  <c r="O18" i="54" s="1"/>
  <c r="P18" i="54" s="1"/>
  <c r="M8" i="51"/>
  <c r="M22" i="47"/>
  <c r="T52" i="37"/>
  <c r="S53" i="37" s="1"/>
  <c r="S31" i="40"/>
  <c r="V29" i="50"/>
  <c r="U29" i="50" s="1"/>
  <c r="T30" i="50"/>
  <c r="S31" i="50" s="1"/>
  <c r="M58" i="49"/>
  <c r="M53" i="42"/>
  <c r="L66" i="38"/>
  <c r="O66" i="38" s="1"/>
  <c r="P66" i="38" s="1"/>
  <c r="M30" i="42"/>
  <c r="M60" i="43"/>
  <c r="M60" i="42"/>
  <c r="L7" i="29"/>
  <c r="O7" i="29" s="1"/>
  <c r="P7" i="29" s="1"/>
  <c r="L10" i="47"/>
  <c r="O10" i="47" s="1"/>
  <c r="P10" i="47" s="1"/>
  <c r="M9" i="48"/>
  <c r="M41" i="33"/>
  <c r="M10" i="50"/>
  <c r="L6" i="30"/>
  <c r="O6" i="30" s="1"/>
  <c r="P6" i="30" s="1"/>
  <c r="M35" i="32"/>
  <c r="M13" i="49"/>
  <c r="L23" i="33"/>
  <c r="R23" i="33" s="1"/>
  <c r="M45" i="42"/>
  <c r="M33" i="34"/>
  <c r="M57" i="55"/>
  <c r="M10" i="54"/>
  <c r="M70" i="49"/>
  <c r="M15" i="46"/>
  <c r="M53" i="46"/>
  <c r="L13" i="41"/>
  <c r="O13" i="41" s="1"/>
  <c r="P13" i="41" s="1"/>
  <c r="L44" i="46"/>
  <c r="O44" i="46" s="1"/>
  <c r="P44" i="46" s="1"/>
  <c r="M52" i="44"/>
  <c r="L7" i="46"/>
  <c r="O7" i="46" s="1"/>
  <c r="P7" i="46" s="1"/>
  <c r="M17" i="47"/>
  <c r="M66" i="41"/>
  <c r="L45" i="39"/>
  <c r="O45" i="39" s="1"/>
  <c r="P45" i="39" s="1"/>
  <c r="L40" i="50"/>
  <c r="O40" i="50" s="1"/>
  <c r="P40" i="50" s="1"/>
  <c r="L12" i="50"/>
  <c r="O12" i="50" s="1"/>
  <c r="P12" i="50" s="1"/>
  <c r="M17" i="49"/>
  <c r="L4" i="55"/>
  <c r="O4" i="55" s="1"/>
  <c r="P4" i="55" s="1"/>
  <c r="T4" i="55" s="1"/>
  <c r="S5" i="55" s="1"/>
  <c r="L41" i="41"/>
  <c r="O41" i="41" s="1"/>
  <c r="P41" i="41" s="1"/>
  <c r="L42" i="46"/>
  <c r="O42" i="46" s="1"/>
  <c r="P42" i="46" s="1"/>
  <c r="M52" i="33"/>
  <c r="L30" i="29"/>
  <c r="O30" i="29" s="1"/>
  <c r="P30" i="29" s="1"/>
  <c r="T30" i="29" s="1"/>
  <c r="S31" i="29" s="1"/>
  <c r="M19" i="50"/>
  <c r="V52" i="29"/>
  <c r="U52" i="29" s="1"/>
  <c r="M9" i="43"/>
  <c r="M46" i="29"/>
  <c r="M11" i="50"/>
  <c r="L37" i="34"/>
  <c r="O37" i="34" s="1"/>
  <c r="P37" i="34" s="1"/>
  <c r="M14" i="32"/>
  <c r="M23" i="29"/>
  <c r="L67" i="38"/>
  <c r="O67" i="38" s="1"/>
  <c r="P67" i="38" s="1"/>
  <c r="M29" i="41"/>
  <c r="M11" i="34"/>
  <c r="M19" i="45"/>
  <c r="L4" i="49"/>
  <c r="O4" i="49" s="1"/>
  <c r="P4" i="49" s="1"/>
  <c r="T4" i="49" s="1"/>
  <c r="S5" i="49" s="1"/>
  <c r="M34" i="32"/>
  <c r="M62" i="51"/>
  <c r="L7" i="42"/>
  <c r="O7" i="42" s="1"/>
  <c r="P7" i="42" s="1"/>
  <c r="L54" i="33"/>
  <c r="O54" i="33" s="1"/>
  <c r="P54" i="33" s="1"/>
  <c r="R64" i="36"/>
  <c r="R63" i="51"/>
  <c r="R34" i="47"/>
  <c r="T29" i="55"/>
  <c r="S30" i="55" s="1"/>
  <c r="R8" i="30"/>
  <c r="R13" i="53"/>
  <c r="R12" i="37"/>
  <c r="R28" i="51"/>
  <c r="V28" i="51" s="1"/>
  <c r="U28" i="51" s="1"/>
  <c r="L33" i="50"/>
  <c r="O33" i="50" s="1"/>
  <c r="P33" i="50" s="1"/>
  <c r="R6" i="50"/>
  <c r="R52" i="49"/>
  <c r="M53" i="50"/>
  <c r="M39" i="51"/>
  <c r="L52" i="14"/>
  <c r="O52" i="14" s="1"/>
  <c r="P52" i="14" s="1"/>
  <c r="T52" i="14" s="1"/>
  <c r="S53" i="14" s="1"/>
  <c r="L19" i="51"/>
  <c r="O19" i="51" s="1"/>
  <c r="P19" i="51" s="1"/>
  <c r="L58" i="52"/>
  <c r="O58" i="52" s="1"/>
  <c r="P58" i="52" s="1"/>
  <c r="M20" i="32"/>
  <c r="M63" i="50"/>
  <c r="L9" i="35"/>
  <c r="O9" i="35" s="1"/>
  <c r="P9" i="35" s="1"/>
  <c r="L68" i="45"/>
  <c r="O68" i="45" s="1"/>
  <c r="P68" i="45" s="1"/>
  <c r="M17" i="35"/>
  <c r="L38" i="54"/>
  <c r="O38" i="54" s="1"/>
  <c r="P38" i="54" s="1"/>
  <c r="L29" i="48"/>
  <c r="O29" i="48" s="1"/>
  <c r="P29" i="48" s="1"/>
  <c r="T29" i="48" s="1"/>
  <c r="S30" i="48" s="1"/>
  <c r="M6" i="48"/>
  <c r="L61" i="29"/>
  <c r="O61" i="29" s="1"/>
  <c r="P61" i="29" s="1"/>
  <c r="L13" i="39"/>
  <c r="O13" i="39" s="1"/>
  <c r="P13" i="39" s="1"/>
  <c r="M19" i="37"/>
  <c r="L7" i="45"/>
  <c r="O7" i="45" s="1"/>
  <c r="P7" i="45" s="1"/>
  <c r="R5" i="43"/>
  <c r="R51" i="42"/>
  <c r="V51" i="42" s="1"/>
  <c r="U51" i="42" s="1"/>
  <c r="R28" i="41"/>
  <c r="V28" i="41" s="1"/>
  <c r="U28" i="41" s="1"/>
  <c r="R18" i="48"/>
  <c r="R28" i="45"/>
  <c r="V28" i="45" s="1"/>
  <c r="U28" i="45" s="1"/>
  <c r="R29" i="47"/>
  <c r="V29" i="47" s="1"/>
  <c r="U29" i="47" s="1"/>
  <c r="R4" i="38"/>
  <c r="V4" i="38" s="1"/>
  <c r="U4" i="38" s="1"/>
  <c r="R51" i="14"/>
  <c r="V51" i="14" s="1"/>
  <c r="U51" i="14" s="1"/>
  <c r="V29" i="54"/>
  <c r="U29" i="54" s="1"/>
  <c r="T30" i="44"/>
  <c r="S31" i="44" s="1"/>
  <c r="T30" i="54"/>
  <c r="S31" i="54" s="1"/>
  <c r="R56" i="34"/>
  <c r="R19" i="44"/>
  <c r="R22" i="32"/>
  <c r="R53" i="29"/>
  <c r="R21" i="32"/>
  <c r="R68" i="36"/>
  <c r="R45" i="54"/>
  <c r="R59" i="48"/>
  <c r="T5" i="39"/>
  <c r="S6" i="39" s="1"/>
  <c r="V29" i="49"/>
  <c r="U29" i="49" s="1"/>
  <c r="S31" i="49"/>
  <c r="T5" i="38"/>
  <c r="S6" i="38" s="1"/>
  <c r="T52" i="41"/>
  <c r="S53" i="41" s="1"/>
  <c r="S53" i="39"/>
  <c r="R51" i="41"/>
  <c r="V51" i="41" s="1"/>
  <c r="U51" i="41" s="1"/>
  <c r="R28" i="46"/>
  <c r="V28" i="46" s="1"/>
  <c r="U28" i="46" s="1"/>
  <c r="R51" i="37"/>
  <c r="V51" i="37" s="1"/>
  <c r="U51" i="37" s="1"/>
  <c r="R51" i="39"/>
  <c r="V51" i="39" s="1"/>
  <c r="U51" i="39" s="1"/>
  <c r="R4" i="50"/>
  <c r="V4" i="50" s="1"/>
  <c r="U4" i="50" s="1"/>
  <c r="R51" i="52"/>
  <c r="V51" i="52" s="1"/>
  <c r="U51" i="52" s="1"/>
  <c r="M168" i="82"/>
  <c r="L169" i="82" s="1"/>
  <c r="N168" i="82" s="1"/>
  <c r="N166" i="82"/>
  <c r="M648" i="82"/>
  <c r="L649" i="82" s="1"/>
  <c r="N648" i="82" s="1"/>
  <c r="M1667" i="82"/>
  <c r="L1668" i="82" s="1"/>
  <c r="N1666" i="82"/>
  <c r="M749" i="82"/>
  <c r="L750" i="82" s="1"/>
  <c r="M750" i="82" s="1"/>
  <c r="L751" i="82" s="1"/>
  <c r="M808" i="82"/>
  <c r="L809" i="82" s="1"/>
  <c r="M809" i="82" s="1"/>
  <c r="L810" i="82" s="1"/>
  <c r="N747" i="82"/>
  <c r="M1608" i="82"/>
  <c r="L1609" i="82" s="1"/>
  <c r="M1609" i="82" s="1"/>
  <c r="L1610" i="82" s="1"/>
  <c r="N1606" i="82"/>
  <c r="M268" i="82"/>
  <c r="L269" i="82" s="1"/>
  <c r="M269" i="82" s="1"/>
  <c r="L270" i="82" s="1"/>
  <c r="N1646" i="82"/>
  <c r="M407" i="82"/>
  <c r="L408" i="82" s="1"/>
  <c r="N407" i="82" s="1"/>
  <c r="N546" i="82"/>
  <c r="N906" i="82"/>
  <c r="N907" i="82"/>
  <c r="M848" i="82"/>
  <c r="L849" i="82" s="1"/>
  <c r="N848" i="82" s="1"/>
  <c r="M1307" i="82"/>
  <c r="L1308" i="82" s="1"/>
  <c r="N1306" i="82"/>
  <c r="N346" i="82"/>
  <c r="N247" i="82"/>
  <c r="N448" i="82"/>
  <c r="M387" i="82"/>
  <c r="L388" i="82" s="1"/>
  <c r="M388" i="82" s="1"/>
  <c r="L389" i="82" s="1"/>
  <c r="M28" i="82"/>
  <c r="L29" i="82" s="1"/>
  <c r="N28" i="82" s="1"/>
  <c r="M328" i="82"/>
  <c r="L329" i="82" s="1"/>
  <c r="M329" i="82" s="1"/>
  <c r="L330" i="82" s="1"/>
  <c r="N1387" i="82"/>
  <c r="M528" i="82"/>
  <c r="L529" i="82" s="1"/>
  <c r="N528" i="82" s="1"/>
  <c r="N126" i="82"/>
  <c r="M1468" i="82"/>
  <c r="L1469" i="82" s="1"/>
  <c r="M1469" i="82" s="1"/>
  <c r="L1470" i="82" s="1"/>
  <c r="N148" i="82"/>
  <c r="N687" i="82"/>
  <c r="N147" i="82"/>
  <c r="M1587" i="82"/>
  <c r="L1588" i="82" s="1"/>
  <c r="N246" i="82"/>
  <c r="M1047" i="82"/>
  <c r="L1048" i="82" s="1"/>
  <c r="N1046" i="82"/>
  <c r="N1006" i="82"/>
  <c r="M1007" i="82"/>
  <c r="L1008" i="82" s="1"/>
  <c r="N447" i="82"/>
  <c r="M567" i="82"/>
  <c r="L568" i="82" s="1"/>
  <c r="M367" i="82"/>
  <c r="L368" i="82" s="1"/>
  <c r="N367" i="82" s="1"/>
  <c r="M1427" i="82"/>
  <c r="L1428" i="82" s="1"/>
  <c r="N1426" i="82"/>
  <c r="M6" i="82"/>
  <c r="L7" i="82" s="1"/>
  <c r="M7" i="82" s="1"/>
  <c r="L8" i="82" s="1"/>
  <c r="M1128" i="82"/>
  <c r="L1129" i="82" s="1"/>
  <c r="N1127" i="82"/>
  <c r="M1548" i="82"/>
  <c r="L1549" i="82" s="1"/>
  <c r="N1547" i="82"/>
  <c r="N1347" i="82"/>
  <c r="M1348" i="82"/>
  <c r="L1349" i="82" s="1"/>
  <c r="N1246" i="82"/>
  <c r="M1247" i="82"/>
  <c r="L1248" i="82" s="1"/>
  <c r="N1186" i="82"/>
  <c r="M1187" i="82"/>
  <c r="L1188" i="82" s="1"/>
  <c r="M1167" i="82"/>
  <c r="L1168" i="82" s="1"/>
  <c r="N1166" i="82"/>
  <c r="N306" i="82"/>
  <c r="M307" i="82"/>
  <c r="L308" i="82" s="1"/>
  <c r="M587" i="82"/>
  <c r="L588" i="82" s="1"/>
  <c r="N586" i="82"/>
  <c r="M467" i="82"/>
  <c r="L468" i="82" s="1"/>
  <c r="N466" i="82"/>
  <c r="N1067" i="82"/>
  <c r="M1068" i="82"/>
  <c r="L1069" i="82" s="1"/>
  <c r="M708" i="82"/>
  <c r="L709" i="82" s="1"/>
  <c r="N707" i="82"/>
  <c r="N67" i="82"/>
  <c r="M68" i="82"/>
  <c r="L69" i="82" s="1"/>
  <c r="N347" i="82"/>
  <c r="M348" i="82"/>
  <c r="L349" i="82" s="1"/>
  <c r="M507" i="82"/>
  <c r="L508" i="82" s="1"/>
  <c r="N506" i="82"/>
  <c r="M287" i="82"/>
  <c r="L288" i="82" s="1"/>
  <c r="N286" i="82"/>
  <c r="N766" i="82"/>
  <c r="M767" i="82"/>
  <c r="L768" i="82" s="1"/>
  <c r="M47" i="82"/>
  <c r="L48" i="82" s="1"/>
  <c r="N46" i="82"/>
  <c r="N1367" i="82"/>
  <c r="M1368" i="82"/>
  <c r="L1369" i="82" s="1"/>
  <c r="M867" i="82"/>
  <c r="L868" i="82" s="1"/>
  <c r="N866" i="82"/>
  <c r="N486" i="82"/>
  <c r="M487" i="82"/>
  <c r="L488" i="82" s="1"/>
  <c r="M87" i="82"/>
  <c r="L88" i="82" s="1"/>
  <c r="N86" i="82"/>
  <c r="M128" i="82"/>
  <c r="L129" i="82" s="1"/>
  <c r="N127" i="82"/>
  <c r="N227" i="82"/>
  <c r="M228" i="82"/>
  <c r="L229" i="82" s="1"/>
  <c r="M548" i="82"/>
  <c r="L549" i="82" s="1"/>
  <c r="N547" i="82"/>
  <c r="N187" i="82"/>
  <c r="M188" i="82"/>
  <c r="L189" i="82" s="1"/>
  <c r="N1647" i="82"/>
  <c r="M1648" i="82"/>
  <c r="L1649" i="82" s="1"/>
  <c r="N1408" i="82"/>
  <c r="M1409" i="82"/>
  <c r="L1410" i="82" s="1"/>
  <c r="M829" i="82"/>
  <c r="L830" i="82" s="1"/>
  <c r="N828" i="82"/>
  <c r="M1268" i="82"/>
  <c r="L1269" i="82" s="1"/>
  <c r="N1267" i="82"/>
  <c r="N248" i="82"/>
  <c r="M249" i="82"/>
  <c r="L250" i="82" s="1"/>
  <c r="M450" i="82"/>
  <c r="L451" i="82" s="1"/>
  <c r="N449" i="82"/>
  <c r="N908" i="82"/>
  <c r="M909" i="82"/>
  <c r="L910" i="82" s="1"/>
  <c r="N209" i="82"/>
  <c r="M210" i="82"/>
  <c r="L211" i="82" s="1"/>
  <c r="M1149" i="82"/>
  <c r="L1150" i="82" s="1"/>
  <c r="N1148" i="82"/>
  <c r="M1389" i="82"/>
  <c r="L1390" i="82" s="1"/>
  <c r="N1388" i="82"/>
  <c r="M889" i="82"/>
  <c r="L890" i="82" s="1"/>
  <c r="N888" i="82"/>
  <c r="N1447" i="82"/>
  <c r="M1448" i="82"/>
  <c r="L1449" i="82" s="1"/>
  <c r="M1628" i="82"/>
  <c r="L1629" i="82" s="1"/>
  <c r="N1627" i="82"/>
  <c r="N948" i="82"/>
  <c r="M949" i="82"/>
  <c r="L950" i="82" s="1"/>
  <c r="N1027" i="82"/>
  <c r="M1028" i="82"/>
  <c r="L1029" i="82" s="1"/>
  <c r="N607" i="82"/>
  <c r="M608" i="82"/>
  <c r="L609" i="82" s="1"/>
  <c r="N1328" i="82"/>
  <c r="M1329" i="82"/>
  <c r="L1330" i="82" s="1"/>
  <c r="M1109" i="82"/>
  <c r="L1110" i="82" s="1"/>
  <c r="N1108" i="82"/>
  <c r="M989" i="82"/>
  <c r="L990" i="82" s="1"/>
  <c r="N988" i="82"/>
  <c r="M428" i="82"/>
  <c r="L429" i="82" s="1"/>
  <c r="N427" i="82"/>
  <c r="N149" i="82"/>
  <c r="M150" i="82"/>
  <c r="L151" i="82" s="1"/>
  <c r="N1287" i="82"/>
  <c r="M1288" i="82"/>
  <c r="L1289" i="82" s="1"/>
  <c r="M689" i="82"/>
  <c r="L690" i="82" s="1"/>
  <c r="N688" i="82"/>
  <c r="N968" i="82" l="1"/>
  <c r="N1527" i="82"/>
  <c r="N1567" i="82"/>
  <c r="V5" i="34"/>
  <c r="U5" i="34" s="1"/>
  <c r="M107" i="82"/>
  <c r="L108" i="82" s="1"/>
  <c r="M108" i="82" s="1"/>
  <c r="L109" i="82" s="1"/>
  <c r="N789" i="82"/>
  <c r="V52" i="48"/>
  <c r="U52" i="48" s="1"/>
  <c r="R28" i="34"/>
  <c r="V28" i="34" s="1"/>
  <c r="U28" i="34" s="1"/>
  <c r="V52" i="40"/>
  <c r="U52" i="40" s="1"/>
  <c r="N1507" i="82"/>
  <c r="M1509" i="82"/>
  <c r="L1510" i="82" s="1"/>
  <c r="N1509" i="82" s="1"/>
  <c r="N928" i="82"/>
  <c r="N1568" i="82"/>
  <c r="M727" i="82"/>
  <c r="L728" i="82" s="1"/>
  <c r="N727" i="82" s="1"/>
  <c r="M1209" i="82"/>
  <c r="L1210" i="82" s="1"/>
  <c r="N1209" i="82" s="1"/>
  <c r="M1227" i="82"/>
  <c r="L1228" i="82" s="1"/>
  <c r="M1228" i="82" s="1"/>
  <c r="L1229" i="82" s="1"/>
  <c r="M628" i="82"/>
  <c r="L629" i="82" s="1"/>
  <c r="N628" i="82" s="1"/>
  <c r="M669" i="82"/>
  <c r="L670" i="82" s="1"/>
  <c r="N669" i="82" s="1"/>
  <c r="M1487" i="82"/>
  <c r="L1488" i="82" s="1"/>
  <c r="N1487" i="82" s="1"/>
  <c r="R28" i="39"/>
  <c r="V28" i="39" s="1"/>
  <c r="U28" i="39" s="1"/>
  <c r="R40" i="30"/>
  <c r="R21" i="48"/>
  <c r="R30" i="38"/>
  <c r="V30" i="38" s="1"/>
  <c r="U30" i="38" s="1"/>
  <c r="R67" i="42"/>
  <c r="R17" i="33"/>
  <c r="R51" i="49"/>
  <c r="V51" i="49" s="1"/>
  <c r="U51" i="49" s="1"/>
  <c r="S54" i="51"/>
  <c r="V53" i="51" s="1"/>
  <c r="U53" i="51" s="1"/>
  <c r="R52" i="44"/>
  <c r="V52" i="44" s="1"/>
  <c r="U52" i="44" s="1"/>
  <c r="T30" i="39"/>
  <c r="S31" i="39" s="1"/>
  <c r="V30" i="39" s="1"/>
  <c r="U30" i="39" s="1"/>
  <c r="V52" i="51"/>
  <c r="U52" i="51" s="1"/>
  <c r="T53" i="40"/>
  <c r="S54" i="40" s="1"/>
  <c r="T54" i="40" s="1"/>
  <c r="S55" i="40" s="1"/>
  <c r="S30" i="43"/>
  <c r="V29" i="43" s="1"/>
  <c r="U29" i="43" s="1"/>
  <c r="V6" i="33"/>
  <c r="U6" i="33" s="1"/>
  <c r="R62" i="33"/>
  <c r="R28" i="32"/>
  <c r="V28" i="32" s="1"/>
  <c r="U28" i="32" s="1"/>
  <c r="R20" i="32"/>
  <c r="R17" i="49"/>
  <c r="R66" i="49"/>
  <c r="R33" i="38"/>
  <c r="R62" i="51"/>
  <c r="R21" i="35"/>
  <c r="R45" i="52"/>
  <c r="R28" i="43"/>
  <c r="V28" i="43" s="1"/>
  <c r="U28" i="43" s="1"/>
  <c r="R53" i="42"/>
  <c r="R62" i="49"/>
  <c r="R7" i="52"/>
  <c r="R35" i="32"/>
  <c r="R22" i="41"/>
  <c r="R21" i="40"/>
  <c r="R29" i="42"/>
  <c r="V29" i="42" s="1"/>
  <c r="U29" i="42" s="1"/>
  <c r="R32" i="49"/>
  <c r="R62" i="34"/>
  <c r="R20" i="40"/>
  <c r="R29" i="34"/>
  <c r="V29" i="34" s="1"/>
  <c r="U29" i="34" s="1"/>
  <c r="R45" i="49"/>
  <c r="R69" i="42"/>
  <c r="R51" i="53"/>
  <c r="V51" i="53" s="1"/>
  <c r="U51" i="53" s="1"/>
  <c r="R4" i="44"/>
  <c r="V4" i="44" s="1"/>
  <c r="U4" i="44" s="1"/>
  <c r="R20" i="33"/>
  <c r="R55" i="54"/>
  <c r="R41" i="53"/>
  <c r="R42" i="41"/>
  <c r="V52" i="32"/>
  <c r="U52" i="32" s="1"/>
  <c r="R4" i="49"/>
  <c r="V4" i="49" s="1"/>
  <c r="U4" i="49" s="1"/>
  <c r="T30" i="42"/>
  <c r="S31" i="42" s="1"/>
  <c r="T31" i="42" s="1"/>
  <c r="S32" i="42" s="1"/>
  <c r="R64" i="50"/>
  <c r="V52" i="42"/>
  <c r="U52" i="42" s="1"/>
  <c r="R38" i="54"/>
  <c r="R69" i="46"/>
  <c r="M1089" i="82"/>
  <c r="L1090" i="82" s="1"/>
  <c r="N1089" i="82" s="1"/>
  <c r="R18" i="54"/>
  <c r="R33" i="41"/>
  <c r="R67" i="41"/>
  <c r="R32" i="52"/>
  <c r="T52" i="53"/>
  <c r="S53" i="53" s="1"/>
  <c r="V52" i="53" s="1"/>
  <c r="U52" i="53" s="1"/>
  <c r="R29" i="41"/>
  <c r="V29" i="41" s="1"/>
  <c r="U29" i="41" s="1"/>
  <c r="R53" i="46"/>
  <c r="V53" i="46" s="1"/>
  <c r="U53" i="46" s="1"/>
  <c r="R41" i="33"/>
  <c r="R22" i="47"/>
  <c r="R5" i="44"/>
  <c r="R20" i="37"/>
  <c r="R65" i="36"/>
  <c r="R7" i="55"/>
  <c r="R9" i="54"/>
  <c r="R32" i="40"/>
  <c r="R37" i="49"/>
  <c r="R5" i="40"/>
  <c r="V5" i="40" s="1"/>
  <c r="U5" i="40" s="1"/>
  <c r="R44" i="54"/>
  <c r="R10" i="45"/>
  <c r="R35" i="45"/>
  <c r="R57" i="40"/>
  <c r="V5" i="14"/>
  <c r="U5" i="14" s="1"/>
  <c r="R20" i="45"/>
  <c r="R30" i="29"/>
  <c r="V30" i="29" s="1"/>
  <c r="U30" i="29" s="1"/>
  <c r="R45" i="39"/>
  <c r="R4" i="43"/>
  <c r="V4" i="43" s="1"/>
  <c r="U4" i="43" s="1"/>
  <c r="R54" i="49"/>
  <c r="R43" i="39"/>
  <c r="R17" i="43"/>
  <c r="R21" i="41"/>
  <c r="R62" i="39"/>
  <c r="R55" i="49"/>
  <c r="S31" i="30"/>
  <c r="T31" i="30" s="1"/>
  <c r="S32" i="30" s="1"/>
  <c r="T32" i="30" s="1"/>
  <c r="R63" i="50"/>
  <c r="R66" i="41"/>
  <c r="R60" i="43"/>
  <c r="R44" i="50"/>
  <c r="R38" i="29"/>
  <c r="R36" i="46"/>
  <c r="R29" i="30"/>
  <c r="V29" i="30" s="1"/>
  <c r="U29" i="30" s="1"/>
  <c r="R10" i="50"/>
  <c r="R30" i="42"/>
  <c r="R41" i="48"/>
  <c r="R6" i="44"/>
  <c r="R64" i="55"/>
  <c r="T53" i="42"/>
  <c r="S54" i="42" s="1"/>
  <c r="T54" i="42" s="1"/>
  <c r="S55" i="42" s="1"/>
  <c r="V54" i="42" s="1"/>
  <c r="U54" i="42" s="1"/>
  <c r="R44" i="42"/>
  <c r="R45" i="42"/>
  <c r="R58" i="49"/>
  <c r="R33" i="48"/>
  <c r="R30" i="52"/>
  <c r="V30" i="52" s="1"/>
  <c r="U30" i="52" s="1"/>
  <c r="R8" i="42"/>
  <c r="R32" i="38"/>
  <c r="R13" i="50"/>
  <c r="R4" i="55"/>
  <c r="V4" i="55" s="1"/>
  <c r="U4" i="55" s="1"/>
  <c r="R37" i="48"/>
  <c r="R14" i="54"/>
  <c r="R9" i="32"/>
  <c r="R57" i="55"/>
  <c r="R13" i="49"/>
  <c r="R64" i="14"/>
  <c r="R5" i="48"/>
  <c r="V5" i="48" s="1"/>
  <c r="U5" i="48" s="1"/>
  <c r="R38" i="42"/>
  <c r="R22" i="53"/>
  <c r="R11" i="54"/>
  <c r="R54" i="52"/>
  <c r="R17" i="42"/>
  <c r="R34" i="32"/>
  <c r="R19" i="40"/>
  <c r="R15" i="46"/>
  <c r="R60" i="42"/>
  <c r="R62" i="38"/>
  <c r="R33" i="53"/>
  <c r="R17" i="53"/>
  <c r="R16" i="49"/>
  <c r="R34" i="34"/>
  <c r="R15" i="34"/>
  <c r="R31" i="43"/>
  <c r="R33" i="55"/>
  <c r="R19" i="50"/>
  <c r="T54" i="36"/>
  <c r="S55" i="36" s="1"/>
  <c r="V54" i="36" s="1"/>
  <c r="U54" i="36" s="1"/>
  <c r="R54" i="53"/>
  <c r="R68" i="40"/>
  <c r="R58" i="52"/>
  <c r="R39" i="51"/>
  <c r="R10" i="48"/>
  <c r="R66" i="34"/>
  <c r="R41" i="52"/>
  <c r="R8" i="52"/>
  <c r="R63" i="37"/>
  <c r="R38" i="52"/>
  <c r="R60" i="45"/>
  <c r="R58" i="53"/>
  <c r="R53" i="40"/>
  <c r="R22" i="55"/>
  <c r="R66" i="52"/>
  <c r="R64" i="46"/>
  <c r="R65" i="41"/>
  <c r="R42" i="38"/>
  <c r="R5" i="45"/>
  <c r="R61" i="29"/>
  <c r="R34" i="52"/>
  <c r="R34" i="40"/>
  <c r="R7" i="44"/>
  <c r="R40" i="37"/>
  <c r="R42" i="46"/>
  <c r="R40" i="50"/>
  <c r="R67" i="46"/>
  <c r="R13" i="39"/>
  <c r="R7" i="42"/>
  <c r="R41" i="41"/>
  <c r="R61" i="36"/>
  <c r="R61" i="51"/>
  <c r="R20" i="39"/>
  <c r="R21" i="55"/>
  <c r="R29" i="14"/>
  <c r="V29" i="14" s="1"/>
  <c r="U29" i="14" s="1"/>
  <c r="R33" i="50"/>
  <c r="R33" i="49"/>
  <c r="R37" i="53"/>
  <c r="R61" i="54"/>
  <c r="R63" i="46"/>
  <c r="R41" i="49"/>
  <c r="R42" i="29"/>
  <c r="R56" i="51"/>
  <c r="R33" i="34"/>
  <c r="R8" i="51"/>
  <c r="R9" i="52"/>
  <c r="R6" i="32"/>
  <c r="V6" i="32" s="1"/>
  <c r="U6" i="32" s="1"/>
  <c r="R56" i="14"/>
  <c r="R69" i="33"/>
  <c r="V6" i="14"/>
  <c r="U6" i="14" s="1"/>
  <c r="R30" i="48"/>
  <c r="R40" i="38"/>
  <c r="R68" i="38"/>
  <c r="R19" i="37"/>
  <c r="R65" i="55"/>
  <c r="R59" i="49"/>
  <c r="V5" i="30"/>
  <c r="U5" i="30" s="1"/>
  <c r="R63" i="34"/>
  <c r="R31" i="39"/>
  <c r="R22" i="48"/>
  <c r="R40" i="35"/>
  <c r="R13" i="43"/>
  <c r="R21" i="43"/>
  <c r="R14" i="32"/>
  <c r="R9" i="43"/>
  <c r="R17" i="47"/>
  <c r="R10" i="54"/>
  <c r="R55" i="34"/>
  <c r="R55" i="29"/>
  <c r="R38" i="46"/>
  <c r="P60" i="40"/>
  <c r="R60" i="40"/>
  <c r="R64" i="32"/>
  <c r="R4" i="30"/>
  <c r="V4" i="30" s="1"/>
  <c r="U4" i="30" s="1"/>
  <c r="R14" i="46"/>
  <c r="R52" i="45"/>
  <c r="V52" i="45" s="1"/>
  <c r="U52" i="45" s="1"/>
  <c r="R7" i="41"/>
  <c r="R12" i="34"/>
  <c r="R54" i="45"/>
  <c r="R15" i="29"/>
  <c r="R19" i="45"/>
  <c r="R9" i="48"/>
  <c r="R46" i="51"/>
  <c r="R4" i="41"/>
  <c r="V4" i="41" s="1"/>
  <c r="U4" i="41" s="1"/>
  <c r="R52" i="38"/>
  <c r="R19" i="51"/>
  <c r="R59" i="36"/>
  <c r="R15" i="47"/>
  <c r="R58" i="34"/>
  <c r="V7" i="14"/>
  <c r="U7" i="14" s="1"/>
  <c r="R67" i="38"/>
  <c r="R13" i="14"/>
  <c r="R58" i="33"/>
  <c r="R7" i="29"/>
  <c r="T5" i="45"/>
  <c r="S6" i="45" s="1"/>
  <c r="T6" i="45" s="1"/>
  <c r="S7" i="45" s="1"/>
  <c r="T7" i="45" s="1"/>
  <c r="R43" i="46"/>
  <c r="R8" i="33"/>
  <c r="R4" i="29"/>
  <c r="V4" i="29" s="1"/>
  <c r="U4" i="29" s="1"/>
  <c r="S54" i="32"/>
  <c r="T54" i="32" s="1"/>
  <c r="S55" i="32" s="1"/>
  <c r="R31" i="32"/>
  <c r="R18" i="51"/>
  <c r="R32" i="30"/>
  <c r="R57" i="41"/>
  <c r="R5" i="46"/>
  <c r="R43" i="47"/>
  <c r="R17" i="38"/>
  <c r="R4" i="45"/>
  <c r="V4" i="45" s="1"/>
  <c r="U4" i="45" s="1"/>
  <c r="V6" i="34"/>
  <c r="U6" i="34" s="1"/>
  <c r="T7" i="34"/>
  <c r="S8" i="34" s="1"/>
  <c r="T8" i="34" s="1"/>
  <c r="S9" i="34" s="1"/>
  <c r="R54" i="51"/>
  <c r="R68" i="33"/>
  <c r="R10" i="47"/>
  <c r="R38" i="41"/>
  <c r="R6" i="48"/>
  <c r="R11" i="50"/>
  <c r="R29" i="48"/>
  <c r="V29" i="48" s="1"/>
  <c r="U29" i="48" s="1"/>
  <c r="R36" i="32"/>
  <c r="R34" i="45"/>
  <c r="R34" i="29"/>
  <c r="R69" i="37"/>
  <c r="R57" i="51"/>
  <c r="R17" i="51"/>
  <c r="R44" i="47"/>
  <c r="R13" i="34"/>
  <c r="R51" i="34"/>
  <c r="V51" i="34" s="1"/>
  <c r="U51" i="34" s="1"/>
  <c r="R44" i="46"/>
  <c r="R54" i="33"/>
  <c r="R59" i="46"/>
  <c r="R68" i="45"/>
  <c r="R17" i="35"/>
  <c r="R9" i="14"/>
  <c r="R11" i="29"/>
  <c r="R5" i="35"/>
  <c r="V5" i="35" s="1"/>
  <c r="U5" i="35" s="1"/>
  <c r="R30" i="41"/>
  <c r="R53" i="50"/>
  <c r="T54" i="33"/>
  <c r="S55" i="33" s="1"/>
  <c r="R46" i="29"/>
  <c r="R11" i="38"/>
  <c r="R7" i="45"/>
  <c r="R9" i="35"/>
  <c r="R12" i="50"/>
  <c r="R11" i="34"/>
  <c r="R52" i="33"/>
  <c r="V52" i="33" s="1"/>
  <c r="U52" i="33" s="1"/>
  <c r="V5" i="50"/>
  <c r="U5" i="50" s="1"/>
  <c r="T6" i="50"/>
  <c r="S7" i="50" s="1"/>
  <c r="V6" i="50" s="1"/>
  <c r="U6" i="50" s="1"/>
  <c r="R52" i="14"/>
  <c r="V52" i="14" s="1"/>
  <c r="U52" i="14" s="1"/>
  <c r="R7" i="46"/>
  <c r="R37" i="34"/>
  <c r="R14" i="14"/>
  <c r="R11" i="48"/>
  <c r="R56" i="32"/>
  <c r="R45" i="34"/>
  <c r="R34" i="50"/>
  <c r="R14" i="45"/>
  <c r="R36" i="47"/>
  <c r="R13" i="32"/>
  <c r="T31" i="52"/>
  <c r="S32" i="52" s="1"/>
  <c r="V52" i="37"/>
  <c r="U52" i="37" s="1"/>
  <c r="T53" i="37"/>
  <c r="S54" i="37" s="1"/>
  <c r="V53" i="55"/>
  <c r="U53" i="55" s="1"/>
  <c r="T54" i="55"/>
  <c r="S55" i="55" s="1"/>
  <c r="V29" i="36"/>
  <c r="U29" i="36" s="1"/>
  <c r="T30" i="36"/>
  <c r="S31" i="36" s="1"/>
  <c r="V30" i="47"/>
  <c r="U30" i="47" s="1"/>
  <c r="T31" i="47"/>
  <c r="S32" i="47" s="1"/>
  <c r="V6" i="52"/>
  <c r="U6" i="52" s="1"/>
  <c r="V52" i="41"/>
  <c r="U52" i="41" s="1"/>
  <c r="T53" i="41"/>
  <c r="S54" i="41" s="1"/>
  <c r="V5" i="39"/>
  <c r="U5" i="39" s="1"/>
  <c r="T6" i="39"/>
  <c r="S7" i="39" s="1"/>
  <c r="V30" i="44"/>
  <c r="U30" i="44" s="1"/>
  <c r="T31" i="44"/>
  <c r="T7" i="32"/>
  <c r="S8" i="32" s="1"/>
  <c r="V5" i="41"/>
  <c r="U5" i="41" s="1"/>
  <c r="T6" i="41"/>
  <c r="S7" i="41" s="1"/>
  <c r="T53" i="14"/>
  <c r="S54" i="14" s="1"/>
  <c r="V29" i="55"/>
  <c r="U29" i="55" s="1"/>
  <c r="T30" i="55"/>
  <c r="S31" i="55" s="1"/>
  <c r="V52" i="50"/>
  <c r="U52" i="50" s="1"/>
  <c r="T53" i="50"/>
  <c r="S54" i="50" s="1"/>
  <c r="T6" i="48"/>
  <c r="S7" i="48" s="1"/>
  <c r="V53" i="44"/>
  <c r="U53" i="44" s="1"/>
  <c r="T54" i="44"/>
  <c r="S55" i="44" s="1"/>
  <c r="V30" i="53"/>
  <c r="U30" i="53" s="1"/>
  <c r="T31" i="53"/>
  <c r="T7" i="35"/>
  <c r="S8" i="35" s="1"/>
  <c r="V6" i="35"/>
  <c r="U6" i="35" s="1"/>
  <c r="V30" i="54"/>
  <c r="U30" i="54" s="1"/>
  <c r="T31" i="54"/>
  <c r="S32" i="54" s="1"/>
  <c r="T31" i="38"/>
  <c r="S32" i="38" s="1"/>
  <c r="V5" i="38"/>
  <c r="U5" i="38" s="1"/>
  <c r="T6" i="38"/>
  <c r="S7" i="38" s="1"/>
  <c r="V30" i="35"/>
  <c r="U30" i="35" s="1"/>
  <c r="T31" i="35"/>
  <c r="S32" i="35" s="1"/>
  <c r="V6" i="53"/>
  <c r="U6" i="53" s="1"/>
  <c r="T7" i="53"/>
  <c r="S8" i="53" s="1"/>
  <c r="V53" i="47"/>
  <c r="U53" i="47" s="1"/>
  <c r="T54" i="47"/>
  <c r="S55" i="47" s="1"/>
  <c r="V52" i="39"/>
  <c r="U52" i="39" s="1"/>
  <c r="T53" i="39"/>
  <c r="S54" i="39" s="1"/>
  <c r="V52" i="49"/>
  <c r="U52" i="49" s="1"/>
  <c r="T53" i="49"/>
  <c r="S54" i="49" s="1"/>
  <c r="T54" i="49" s="1"/>
  <c r="V30" i="14"/>
  <c r="U30" i="14" s="1"/>
  <c r="T31" i="14"/>
  <c r="S32" i="14" s="1"/>
  <c r="T6" i="30"/>
  <c r="S7" i="30" s="1"/>
  <c r="V30" i="40"/>
  <c r="U30" i="40" s="1"/>
  <c r="T31" i="40"/>
  <c r="S32" i="40" s="1"/>
  <c r="S6" i="46"/>
  <c r="T52" i="34"/>
  <c r="S53" i="34" s="1"/>
  <c r="T53" i="45"/>
  <c r="S54" i="45" s="1"/>
  <c r="R41" i="55"/>
  <c r="V29" i="37"/>
  <c r="U29" i="37" s="1"/>
  <c r="T30" i="37"/>
  <c r="S31" i="37" s="1"/>
  <c r="R21" i="45"/>
  <c r="R9" i="33"/>
  <c r="R4" i="47"/>
  <c r="V4" i="47" s="1"/>
  <c r="U4" i="47" s="1"/>
  <c r="R5" i="49"/>
  <c r="R19" i="29"/>
  <c r="R12" i="29"/>
  <c r="T54" i="46"/>
  <c r="S55" i="46" s="1"/>
  <c r="V31" i="33"/>
  <c r="U31" i="33" s="1"/>
  <c r="T32" i="33"/>
  <c r="S33" i="33" s="1"/>
  <c r="V6" i="54"/>
  <c r="U6" i="54" s="1"/>
  <c r="T7" i="54"/>
  <c r="S8" i="54" s="1"/>
  <c r="V53" i="48"/>
  <c r="U53" i="48" s="1"/>
  <c r="S55" i="48"/>
  <c r="V5" i="47"/>
  <c r="U5" i="47" s="1"/>
  <c r="S7" i="47"/>
  <c r="V6" i="40"/>
  <c r="U6" i="40" s="1"/>
  <c r="T7" i="40"/>
  <c r="S8" i="40" s="1"/>
  <c r="V53" i="29"/>
  <c r="U53" i="29" s="1"/>
  <c r="T54" i="29"/>
  <c r="S55" i="29" s="1"/>
  <c r="V30" i="50"/>
  <c r="U30" i="50" s="1"/>
  <c r="T31" i="50"/>
  <c r="S32" i="50" s="1"/>
  <c r="T7" i="52"/>
  <c r="S8" i="52" s="1"/>
  <c r="T5" i="44"/>
  <c r="S6" i="44" s="1"/>
  <c r="T6" i="37"/>
  <c r="S7" i="37" s="1"/>
  <c r="T5" i="49"/>
  <c r="S6" i="49" s="1"/>
  <c r="R6" i="30"/>
  <c r="R66" i="38"/>
  <c r="V29" i="45"/>
  <c r="U29" i="45" s="1"/>
  <c r="T30" i="45"/>
  <c r="S31" i="45" s="1"/>
  <c r="T30" i="48"/>
  <c r="S31" i="48" s="1"/>
  <c r="R65" i="30"/>
  <c r="R42" i="34"/>
  <c r="R4" i="42"/>
  <c r="V4" i="42" s="1"/>
  <c r="U4" i="42" s="1"/>
  <c r="R15" i="32"/>
  <c r="V29" i="46"/>
  <c r="U29" i="46" s="1"/>
  <c r="T30" i="46"/>
  <c r="S31" i="46" s="1"/>
  <c r="R15" i="42"/>
  <c r="S7" i="36"/>
  <c r="V30" i="51"/>
  <c r="U30" i="51" s="1"/>
  <c r="T31" i="51"/>
  <c r="S32" i="51" s="1"/>
  <c r="V5" i="43"/>
  <c r="U5" i="43" s="1"/>
  <c r="T6" i="43"/>
  <c r="S7" i="43" s="1"/>
  <c r="T31" i="29"/>
  <c r="S32" i="29" s="1"/>
  <c r="T5" i="42"/>
  <c r="S6" i="42" s="1"/>
  <c r="R13" i="41"/>
  <c r="R21" i="44"/>
  <c r="V53" i="30"/>
  <c r="U53" i="30" s="1"/>
  <c r="T54" i="30"/>
  <c r="R5" i="37"/>
  <c r="V5" i="37" s="1"/>
  <c r="U5" i="37" s="1"/>
  <c r="T29" i="32"/>
  <c r="S30" i="32" s="1"/>
  <c r="T9" i="14"/>
  <c r="S10" i="14" s="1"/>
  <c r="R64" i="37"/>
  <c r="V52" i="54"/>
  <c r="U52" i="54" s="1"/>
  <c r="T53" i="54"/>
  <c r="S54" i="54" s="1"/>
  <c r="R19" i="53"/>
  <c r="R62" i="53"/>
  <c r="R43" i="14"/>
  <c r="R7" i="33"/>
  <c r="R16" i="47"/>
  <c r="V53" i="33"/>
  <c r="U53" i="33" s="1"/>
  <c r="V30" i="49"/>
  <c r="U30" i="49" s="1"/>
  <c r="T31" i="49"/>
  <c r="S32" i="49" s="1"/>
  <c r="T30" i="34"/>
  <c r="S31" i="34" s="1"/>
  <c r="T5" i="55"/>
  <c r="S6" i="55" s="1"/>
  <c r="T52" i="38"/>
  <c r="S53" i="38" s="1"/>
  <c r="V6" i="51"/>
  <c r="U6" i="51" s="1"/>
  <c r="T7" i="51"/>
  <c r="S8" i="51" s="1"/>
  <c r="T5" i="29"/>
  <c r="S6" i="29" s="1"/>
  <c r="T7" i="33"/>
  <c r="R51" i="38"/>
  <c r="V51" i="38" s="1"/>
  <c r="U51" i="38" s="1"/>
  <c r="R35" i="33"/>
  <c r="V52" i="52"/>
  <c r="U52" i="52" s="1"/>
  <c r="T53" i="52"/>
  <c r="S54" i="52" s="1"/>
  <c r="R46" i="34"/>
  <c r="T30" i="41"/>
  <c r="S31" i="41" s="1"/>
  <c r="R63" i="38"/>
  <c r="R63" i="41"/>
  <c r="V53" i="35"/>
  <c r="U53" i="35" s="1"/>
  <c r="S55" i="35"/>
  <c r="S54" i="43"/>
  <c r="M169" i="82"/>
  <c r="L170" i="82" s="1"/>
  <c r="N169" i="82" s="1"/>
  <c r="N808" i="82"/>
  <c r="M649" i="82"/>
  <c r="L650" i="82" s="1"/>
  <c r="M650" i="82" s="1"/>
  <c r="L651" i="82" s="1"/>
  <c r="M651" i="82" s="1"/>
  <c r="L652" i="82" s="1"/>
  <c r="N1667" i="82"/>
  <c r="M1668" i="82"/>
  <c r="L1669" i="82" s="1"/>
  <c r="N749" i="82"/>
  <c r="N1608" i="82"/>
  <c r="M408" i="82"/>
  <c r="L409" i="82" s="1"/>
  <c r="N408" i="82" s="1"/>
  <c r="N268" i="82"/>
  <c r="M849" i="82"/>
  <c r="L850" i="82" s="1"/>
  <c r="N849" i="82" s="1"/>
  <c r="N1307" i="82"/>
  <c r="M1308" i="82"/>
  <c r="L1309" i="82" s="1"/>
  <c r="M29" i="82"/>
  <c r="L30" i="82" s="1"/>
  <c r="M30" i="82" s="1"/>
  <c r="L31" i="82" s="1"/>
  <c r="N387" i="82"/>
  <c r="N1468" i="82"/>
  <c r="N328" i="82"/>
  <c r="N6" i="82"/>
  <c r="M529" i="82"/>
  <c r="L530" i="82" s="1"/>
  <c r="M530" i="82" s="1"/>
  <c r="L531" i="82" s="1"/>
  <c r="N1587" i="82"/>
  <c r="M1588" i="82"/>
  <c r="L1589" i="82" s="1"/>
  <c r="M368" i="82"/>
  <c r="L369" i="82" s="1"/>
  <c r="M369" i="82" s="1"/>
  <c r="L370" i="82" s="1"/>
  <c r="M568" i="82"/>
  <c r="L569" i="82" s="1"/>
  <c r="N567" i="82"/>
  <c r="N1007" i="82"/>
  <c r="M1008" i="82"/>
  <c r="L1009" i="82" s="1"/>
  <c r="N1047" i="82"/>
  <c r="M1048" i="82"/>
  <c r="L1049" i="82" s="1"/>
  <c r="N1427" i="82"/>
  <c r="M1428" i="82"/>
  <c r="L1429" i="82" s="1"/>
  <c r="M88" i="82"/>
  <c r="L89" i="82" s="1"/>
  <c r="N87" i="82"/>
  <c r="M288" i="82"/>
  <c r="L289" i="82" s="1"/>
  <c r="N287" i="82"/>
  <c r="N708" i="82"/>
  <c r="M709" i="82"/>
  <c r="L710" i="82" s="1"/>
  <c r="N467" i="82"/>
  <c r="M468" i="82"/>
  <c r="L469" i="82" s="1"/>
  <c r="M1129" i="82"/>
  <c r="L1130" i="82" s="1"/>
  <c r="N1128" i="82"/>
  <c r="M768" i="82"/>
  <c r="L769" i="82" s="1"/>
  <c r="N767" i="82"/>
  <c r="N68" i="82"/>
  <c r="M69" i="82"/>
  <c r="L70" i="82" s="1"/>
  <c r="M1069" i="82"/>
  <c r="L1070" i="82" s="1"/>
  <c r="N1068" i="82"/>
  <c r="M1248" i="82"/>
  <c r="L1249" i="82" s="1"/>
  <c r="N1247" i="82"/>
  <c r="N1227" i="82"/>
  <c r="N107" i="82"/>
  <c r="N867" i="82"/>
  <c r="M868" i="82"/>
  <c r="L869" i="82" s="1"/>
  <c r="M48" i="82"/>
  <c r="L49" i="82" s="1"/>
  <c r="N47" i="82"/>
  <c r="M508" i="82"/>
  <c r="L509" i="82" s="1"/>
  <c r="N507" i="82"/>
  <c r="M588" i="82"/>
  <c r="L589" i="82" s="1"/>
  <c r="N587" i="82"/>
  <c r="M1168" i="82"/>
  <c r="L1169" i="82" s="1"/>
  <c r="N1167" i="82"/>
  <c r="M1549" i="82"/>
  <c r="L1550" i="82" s="1"/>
  <c r="N1548" i="82"/>
  <c r="N487" i="82"/>
  <c r="M488" i="82"/>
  <c r="L489" i="82" s="1"/>
  <c r="M1369" i="82"/>
  <c r="L1370" i="82" s="1"/>
  <c r="N1368" i="82"/>
  <c r="N348" i="82"/>
  <c r="M349" i="82"/>
  <c r="L350" i="82" s="1"/>
  <c r="N307" i="82"/>
  <c r="M308" i="82"/>
  <c r="L309" i="82" s="1"/>
  <c r="N1187" i="82"/>
  <c r="M1188" i="82"/>
  <c r="L1189" i="82" s="1"/>
  <c r="M1349" i="82"/>
  <c r="L1350" i="82" s="1"/>
  <c r="N1348" i="82"/>
  <c r="M1529" i="82"/>
  <c r="L1530" i="82" s="1"/>
  <c r="N1528" i="82"/>
  <c r="M8" i="82"/>
  <c r="L9" i="82" s="1"/>
  <c r="N7" i="82"/>
  <c r="N128" i="82"/>
  <c r="M129" i="82"/>
  <c r="L130" i="82" s="1"/>
  <c r="N548" i="82"/>
  <c r="M549" i="82"/>
  <c r="L550" i="82" s="1"/>
  <c r="M389" i="82"/>
  <c r="L390" i="82" s="1"/>
  <c r="N388" i="82"/>
  <c r="N228" i="82"/>
  <c r="M229" i="82"/>
  <c r="L230" i="82" s="1"/>
  <c r="M1110" i="82"/>
  <c r="L1111" i="82" s="1"/>
  <c r="N1109" i="82"/>
  <c r="N750" i="82"/>
  <c r="M751" i="82"/>
  <c r="L752" i="82" s="1"/>
  <c r="N1389" i="82"/>
  <c r="M1390" i="82"/>
  <c r="L1391" i="82" s="1"/>
  <c r="M1150" i="82"/>
  <c r="L1151" i="82" s="1"/>
  <c r="N1149" i="82"/>
  <c r="N249" i="82"/>
  <c r="M250" i="82"/>
  <c r="L251" i="82" s="1"/>
  <c r="M1570" i="82"/>
  <c r="L1571" i="82" s="1"/>
  <c r="N1569" i="82"/>
  <c r="M211" i="82"/>
  <c r="L212" i="82" s="1"/>
  <c r="N210" i="82"/>
  <c r="N1469" i="82"/>
  <c r="M1470" i="82"/>
  <c r="L1471" i="82" s="1"/>
  <c r="M1289" i="82"/>
  <c r="L1290" i="82" s="1"/>
  <c r="N1288" i="82"/>
  <c r="M429" i="82"/>
  <c r="L430" i="82" s="1"/>
  <c r="N428" i="82"/>
  <c r="M1330" i="82"/>
  <c r="L1331" i="82" s="1"/>
  <c r="N1329" i="82"/>
  <c r="M1449" i="82"/>
  <c r="L1450" i="82" s="1"/>
  <c r="N1448" i="82"/>
  <c r="M810" i="82"/>
  <c r="L811" i="82" s="1"/>
  <c r="N809" i="82"/>
  <c r="M270" i="82"/>
  <c r="L271" i="82" s="1"/>
  <c r="N269" i="82"/>
  <c r="M1649" i="82"/>
  <c r="L1650" i="82" s="1"/>
  <c r="N1648" i="82"/>
  <c r="N150" i="82"/>
  <c r="M151" i="82"/>
  <c r="L152" i="82" s="1"/>
  <c r="M970" i="82"/>
  <c r="L971" i="82" s="1"/>
  <c r="N969" i="82"/>
  <c r="N1628" i="82"/>
  <c r="M1629" i="82"/>
  <c r="L1630" i="82" s="1"/>
  <c r="M451" i="82"/>
  <c r="L452" i="82" s="1"/>
  <c r="N450" i="82"/>
  <c r="M791" i="82"/>
  <c r="L792" i="82" s="1"/>
  <c r="N790" i="82"/>
  <c r="M609" i="82"/>
  <c r="L610" i="82" s="1"/>
  <c r="N608" i="82"/>
  <c r="N909" i="82"/>
  <c r="M910" i="82"/>
  <c r="L911" i="82" s="1"/>
  <c r="N949" i="82"/>
  <c r="M950" i="82"/>
  <c r="L951" i="82" s="1"/>
  <c r="M890" i="82"/>
  <c r="L891" i="82" s="1"/>
  <c r="N889" i="82"/>
  <c r="N689" i="82"/>
  <c r="M690" i="82"/>
  <c r="L691" i="82" s="1"/>
  <c r="N989" i="82"/>
  <c r="M990" i="82"/>
  <c r="L991" i="82" s="1"/>
  <c r="M1610" i="82"/>
  <c r="L1611" i="82" s="1"/>
  <c r="N1609" i="82"/>
  <c r="M1029" i="82"/>
  <c r="L1030" i="82" s="1"/>
  <c r="N1028" i="82"/>
  <c r="N329" i="82"/>
  <c r="M330" i="82"/>
  <c r="L331" i="82" s="1"/>
  <c r="M930" i="82"/>
  <c r="L931" i="82" s="1"/>
  <c r="N929" i="82"/>
  <c r="M1269" i="82"/>
  <c r="L1270" i="82" s="1"/>
  <c r="N1268" i="82"/>
  <c r="N829" i="82"/>
  <c r="M830" i="82"/>
  <c r="L831" i="82" s="1"/>
  <c r="M1410" i="82"/>
  <c r="L1411" i="82" s="1"/>
  <c r="N1409" i="82"/>
  <c r="M189" i="82"/>
  <c r="L190" i="82" s="1"/>
  <c r="N188" i="82"/>
  <c r="M1510" i="82" l="1"/>
  <c r="L1511" i="82" s="1"/>
  <c r="M1511" i="82" s="1"/>
  <c r="L1512" i="82" s="1"/>
  <c r="M1512" i="82" s="1"/>
  <c r="L1513" i="82" s="1"/>
  <c r="M1488" i="82"/>
  <c r="L1489" i="82" s="1"/>
  <c r="M1489" i="82" s="1"/>
  <c r="L1490" i="82" s="1"/>
  <c r="M629" i="82"/>
  <c r="L630" i="82" s="1"/>
  <c r="M630" i="82" s="1"/>
  <c r="L631" i="82" s="1"/>
  <c r="N630" i="82" s="1"/>
  <c r="M1210" i="82"/>
  <c r="L1211" i="82" s="1"/>
  <c r="M1211" i="82" s="1"/>
  <c r="L1212" i="82" s="1"/>
  <c r="M728" i="82"/>
  <c r="L729" i="82" s="1"/>
  <c r="M729" i="82" s="1"/>
  <c r="L730" i="82" s="1"/>
  <c r="M670" i="82"/>
  <c r="L671" i="82" s="1"/>
  <c r="N670" i="82" s="1"/>
  <c r="T31" i="39"/>
  <c r="S32" i="39" s="1"/>
  <c r="V31" i="39" s="1"/>
  <c r="U31" i="39" s="1"/>
  <c r="T30" i="43"/>
  <c r="S31" i="43" s="1"/>
  <c r="V30" i="43" s="1"/>
  <c r="U30" i="43" s="1"/>
  <c r="T54" i="51"/>
  <c r="S55" i="51" s="1"/>
  <c r="T55" i="51" s="1"/>
  <c r="S56" i="51" s="1"/>
  <c r="V53" i="40"/>
  <c r="U53" i="40" s="1"/>
  <c r="M170" i="82"/>
  <c r="L171" i="82" s="1"/>
  <c r="M171" i="82" s="1"/>
  <c r="L172" i="82" s="1"/>
  <c r="M1090" i="82"/>
  <c r="L1091" i="82" s="1"/>
  <c r="N1090" i="82" s="1"/>
  <c r="V30" i="30"/>
  <c r="U30" i="30" s="1"/>
  <c r="T55" i="36"/>
  <c r="S56" i="36" s="1"/>
  <c r="T56" i="36" s="1"/>
  <c r="S57" i="36" s="1"/>
  <c r="T53" i="53"/>
  <c r="S54" i="53" s="1"/>
  <c r="V30" i="42"/>
  <c r="U30" i="42" s="1"/>
  <c r="T55" i="42"/>
  <c r="S56" i="42" s="1"/>
  <c r="T56" i="42" s="1"/>
  <c r="S57" i="42" s="1"/>
  <c r="V53" i="42"/>
  <c r="U53" i="42" s="1"/>
  <c r="V5" i="45"/>
  <c r="U5" i="45" s="1"/>
  <c r="V53" i="32"/>
  <c r="U53" i="32" s="1"/>
  <c r="V7" i="34"/>
  <c r="U7" i="34" s="1"/>
  <c r="T7" i="50"/>
  <c r="S8" i="50" s="1"/>
  <c r="V7" i="50" s="1"/>
  <c r="U7" i="50" s="1"/>
  <c r="V54" i="40"/>
  <c r="U54" i="40" s="1"/>
  <c r="T55" i="40"/>
  <c r="S56" i="40" s="1"/>
  <c r="V54" i="47"/>
  <c r="U54" i="47" s="1"/>
  <c r="T55" i="47"/>
  <c r="S56" i="47" s="1"/>
  <c r="V29" i="32"/>
  <c r="U29" i="32" s="1"/>
  <c r="T30" i="32"/>
  <c r="S31" i="32" s="1"/>
  <c r="V31" i="51"/>
  <c r="U31" i="51" s="1"/>
  <c r="T32" i="51"/>
  <c r="S33" i="51" s="1"/>
  <c r="V7" i="52"/>
  <c r="U7" i="52" s="1"/>
  <c r="T8" i="52"/>
  <c r="S9" i="52" s="1"/>
  <c r="V7" i="40"/>
  <c r="U7" i="40" s="1"/>
  <c r="T8" i="40"/>
  <c r="S9" i="40" s="1"/>
  <c r="V31" i="14"/>
  <c r="U31" i="14" s="1"/>
  <c r="T32" i="14"/>
  <c r="S33" i="14" s="1"/>
  <c r="V7" i="35"/>
  <c r="U7" i="35" s="1"/>
  <c r="T8" i="35"/>
  <c r="S9" i="35" s="1"/>
  <c r="V30" i="41"/>
  <c r="U30" i="41" s="1"/>
  <c r="T31" i="41"/>
  <c r="S32" i="41" s="1"/>
  <c r="V31" i="49"/>
  <c r="U31" i="49" s="1"/>
  <c r="T32" i="49"/>
  <c r="S33" i="49" s="1"/>
  <c r="V30" i="45"/>
  <c r="U30" i="45" s="1"/>
  <c r="T31" i="45"/>
  <c r="S32" i="45" s="1"/>
  <c r="V5" i="49"/>
  <c r="U5" i="49" s="1"/>
  <c r="T6" i="49"/>
  <c r="S7" i="49" s="1"/>
  <c r="V7" i="54"/>
  <c r="U7" i="54" s="1"/>
  <c r="T8" i="54"/>
  <c r="S9" i="54" s="1"/>
  <c r="V54" i="46"/>
  <c r="U54" i="46" s="1"/>
  <c r="T55" i="46"/>
  <c r="S56" i="46" s="1"/>
  <c r="V53" i="45"/>
  <c r="U53" i="45" s="1"/>
  <c r="T54" i="45"/>
  <c r="S55" i="45" s="1"/>
  <c r="V6" i="41"/>
  <c r="U6" i="41" s="1"/>
  <c r="T7" i="41"/>
  <c r="S8" i="41" s="1"/>
  <c r="V6" i="39"/>
  <c r="U6" i="39" s="1"/>
  <c r="T7" i="39"/>
  <c r="S8" i="39" s="1"/>
  <c r="V53" i="37"/>
  <c r="U53" i="37" s="1"/>
  <c r="T54" i="37"/>
  <c r="S55" i="37" s="1"/>
  <c r="V5" i="29"/>
  <c r="U5" i="29" s="1"/>
  <c r="T6" i="29"/>
  <c r="S7" i="29" s="1"/>
  <c r="V7" i="51"/>
  <c r="U7" i="51" s="1"/>
  <c r="T8" i="51"/>
  <c r="S9" i="51" s="1"/>
  <c r="V5" i="55"/>
  <c r="U5" i="55" s="1"/>
  <c r="T6" i="55"/>
  <c r="S7" i="55" s="1"/>
  <c r="V31" i="29"/>
  <c r="U31" i="29" s="1"/>
  <c r="T32" i="29"/>
  <c r="S33" i="29" s="1"/>
  <c r="V30" i="48"/>
  <c r="U30" i="48" s="1"/>
  <c r="T31" i="48"/>
  <c r="S32" i="48" s="1"/>
  <c r="V54" i="48"/>
  <c r="U54" i="48" s="1"/>
  <c r="T55" i="48"/>
  <c r="S56" i="48" s="1"/>
  <c r="V53" i="49"/>
  <c r="U53" i="49" s="1"/>
  <c r="S55" i="49"/>
  <c r="V31" i="38"/>
  <c r="U31" i="38" s="1"/>
  <c r="T32" i="38"/>
  <c r="S33" i="38" s="1"/>
  <c r="V6" i="48"/>
  <c r="U6" i="48" s="1"/>
  <c r="T7" i="48"/>
  <c r="S8" i="48" s="1"/>
  <c r="V53" i="50"/>
  <c r="U53" i="50" s="1"/>
  <c r="T54" i="50"/>
  <c r="S55" i="50" s="1"/>
  <c r="V53" i="14"/>
  <c r="U53" i="14" s="1"/>
  <c r="T54" i="14"/>
  <c r="S55" i="14" s="1"/>
  <c r="S32" i="44"/>
  <c r="V54" i="55"/>
  <c r="U54" i="55" s="1"/>
  <c r="T55" i="55"/>
  <c r="S56" i="55" s="1"/>
  <c r="V54" i="35"/>
  <c r="U54" i="35" s="1"/>
  <c r="T55" i="35"/>
  <c r="S56" i="35" s="1"/>
  <c r="V53" i="52"/>
  <c r="U53" i="52" s="1"/>
  <c r="V52" i="38"/>
  <c r="U52" i="38" s="1"/>
  <c r="T53" i="38"/>
  <c r="S54" i="38" s="1"/>
  <c r="V8" i="34"/>
  <c r="U8" i="34" s="1"/>
  <c r="T9" i="34"/>
  <c r="S10" i="34" s="1"/>
  <c r="S55" i="30"/>
  <c r="V6" i="43"/>
  <c r="U6" i="43" s="1"/>
  <c r="T7" i="43"/>
  <c r="S8" i="43" s="1"/>
  <c r="V31" i="50"/>
  <c r="U31" i="50" s="1"/>
  <c r="T32" i="50"/>
  <c r="S33" i="50" s="1"/>
  <c r="V31" i="30"/>
  <c r="U31" i="30" s="1"/>
  <c r="S33" i="30"/>
  <c r="V32" i="33"/>
  <c r="U32" i="33" s="1"/>
  <c r="T33" i="33"/>
  <c r="S34" i="33" s="1"/>
  <c r="V52" i="34"/>
  <c r="U52" i="34" s="1"/>
  <c r="T53" i="34"/>
  <c r="S54" i="34" s="1"/>
  <c r="V6" i="38"/>
  <c r="U6" i="38" s="1"/>
  <c r="T7" i="38"/>
  <c r="S8" i="38" s="1"/>
  <c r="V54" i="44"/>
  <c r="U54" i="44" s="1"/>
  <c r="T55" i="44"/>
  <c r="S56" i="44" s="1"/>
  <c r="V30" i="55"/>
  <c r="U30" i="55" s="1"/>
  <c r="T31" i="55"/>
  <c r="S32" i="55" s="1"/>
  <c r="V30" i="36"/>
  <c r="U30" i="36" s="1"/>
  <c r="T31" i="36"/>
  <c r="S32" i="36" s="1"/>
  <c r="V53" i="43"/>
  <c r="U53" i="43" s="1"/>
  <c r="T54" i="43"/>
  <c r="S55" i="43" s="1"/>
  <c r="V30" i="34"/>
  <c r="U30" i="34" s="1"/>
  <c r="T31" i="34"/>
  <c r="S32" i="34" s="1"/>
  <c r="V54" i="33"/>
  <c r="U54" i="33" s="1"/>
  <c r="T55" i="33"/>
  <c r="S56" i="33" s="1"/>
  <c r="V9" i="14"/>
  <c r="U9" i="14" s="1"/>
  <c r="T10" i="14"/>
  <c r="S11" i="14" s="1"/>
  <c r="V5" i="42"/>
  <c r="U5" i="42" s="1"/>
  <c r="T6" i="42"/>
  <c r="S7" i="42" s="1"/>
  <c r="V6" i="45"/>
  <c r="U6" i="45" s="1"/>
  <c r="S8" i="45"/>
  <c r="V6" i="36"/>
  <c r="U6" i="36" s="1"/>
  <c r="T7" i="36"/>
  <c r="S8" i="36" s="1"/>
  <c r="T54" i="52"/>
  <c r="S55" i="52" s="1"/>
  <c r="V5" i="44"/>
  <c r="U5" i="44" s="1"/>
  <c r="T6" i="44"/>
  <c r="S7" i="44" s="1"/>
  <c r="V6" i="47"/>
  <c r="U6" i="47" s="1"/>
  <c r="T7" i="47"/>
  <c r="S8" i="47" s="1"/>
  <c r="V30" i="37"/>
  <c r="U30" i="37" s="1"/>
  <c r="T31" i="37"/>
  <c r="S32" i="37" s="1"/>
  <c r="T7" i="30"/>
  <c r="S8" i="30" s="1"/>
  <c r="V6" i="30"/>
  <c r="U6" i="30" s="1"/>
  <c r="V53" i="39"/>
  <c r="U53" i="39" s="1"/>
  <c r="T54" i="39"/>
  <c r="S55" i="39" s="1"/>
  <c r="V31" i="54"/>
  <c r="U31" i="54" s="1"/>
  <c r="T32" i="54"/>
  <c r="S33" i="54" s="1"/>
  <c r="V31" i="42"/>
  <c r="U31" i="42" s="1"/>
  <c r="T32" i="42"/>
  <c r="S33" i="42" s="1"/>
  <c r="V7" i="32"/>
  <c r="U7" i="32" s="1"/>
  <c r="T8" i="32"/>
  <c r="S9" i="32" s="1"/>
  <c r="V31" i="52"/>
  <c r="U31" i="52" s="1"/>
  <c r="T32" i="52"/>
  <c r="S33" i="52" s="1"/>
  <c r="S8" i="33"/>
  <c r="V53" i="54"/>
  <c r="U53" i="54" s="1"/>
  <c r="T54" i="54"/>
  <c r="S55" i="54" s="1"/>
  <c r="V54" i="32"/>
  <c r="U54" i="32" s="1"/>
  <c r="T55" i="32"/>
  <c r="S56" i="32" s="1"/>
  <c r="V30" i="46"/>
  <c r="U30" i="46" s="1"/>
  <c r="T31" i="46"/>
  <c r="S32" i="46" s="1"/>
  <c r="V6" i="37"/>
  <c r="U6" i="37" s="1"/>
  <c r="T7" i="37"/>
  <c r="S8" i="37" s="1"/>
  <c r="V54" i="29"/>
  <c r="U54" i="29" s="1"/>
  <c r="T55" i="29"/>
  <c r="S56" i="29" s="1"/>
  <c r="V5" i="46"/>
  <c r="U5" i="46" s="1"/>
  <c r="T6" i="46"/>
  <c r="S7" i="46" s="1"/>
  <c r="V31" i="40"/>
  <c r="U31" i="40" s="1"/>
  <c r="T32" i="40"/>
  <c r="S33" i="40" s="1"/>
  <c r="V7" i="53"/>
  <c r="U7" i="53" s="1"/>
  <c r="T8" i="53"/>
  <c r="S9" i="53" s="1"/>
  <c r="V31" i="35"/>
  <c r="U31" i="35" s="1"/>
  <c r="T32" i="35"/>
  <c r="S33" i="35" s="1"/>
  <c r="S32" i="53"/>
  <c r="V53" i="41"/>
  <c r="U53" i="41" s="1"/>
  <c r="T54" i="41"/>
  <c r="S55" i="41" s="1"/>
  <c r="V31" i="47"/>
  <c r="U31" i="47" s="1"/>
  <c r="T32" i="47"/>
  <c r="S33" i="47" s="1"/>
  <c r="M850" i="82"/>
  <c r="L851" i="82" s="1"/>
  <c r="N850" i="82" s="1"/>
  <c r="N649" i="82"/>
  <c r="N650" i="82"/>
  <c r="M1669" i="82"/>
  <c r="L1670" i="82" s="1"/>
  <c r="N1668" i="82"/>
  <c r="M409" i="82"/>
  <c r="L410" i="82" s="1"/>
  <c r="N409" i="82" s="1"/>
  <c r="M1309" i="82"/>
  <c r="L1310" i="82" s="1"/>
  <c r="N1308" i="82"/>
  <c r="N29" i="82"/>
  <c r="N368" i="82"/>
  <c r="N529" i="82"/>
  <c r="M1589" i="82"/>
  <c r="L1590" i="82" s="1"/>
  <c r="N1588" i="82"/>
  <c r="M1049" i="82"/>
  <c r="L1050" i="82" s="1"/>
  <c r="N1048" i="82"/>
  <c r="N568" i="82"/>
  <c r="M569" i="82"/>
  <c r="L570" i="82" s="1"/>
  <c r="M1009" i="82"/>
  <c r="L1010" i="82" s="1"/>
  <c r="N1008" i="82"/>
  <c r="M1429" i="82"/>
  <c r="L1430" i="82" s="1"/>
  <c r="N1428" i="82"/>
  <c r="M1189" i="82"/>
  <c r="L1190" i="82" s="1"/>
  <c r="N1188" i="82"/>
  <c r="N349" i="82"/>
  <c r="M350" i="82"/>
  <c r="L351" i="82" s="1"/>
  <c r="M489" i="82"/>
  <c r="L490" i="82" s="1"/>
  <c r="N488" i="82"/>
  <c r="M869" i="82"/>
  <c r="L870" i="82" s="1"/>
  <c r="N868" i="82"/>
  <c r="M1229" i="82"/>
  <c r="L1230" i="82" s="1"/>
  <c r="N1228" i="82"/>
  <c r="N709" i="82"/>
  <c r="M710" i="82"/>
  <c r="L711" i="82" s="1"/>
  <c r="M1530" i="82"/>
  <c r="L1531" i="82" s="1"/>
  <c r="N1529" i="82"/>
  <c r="N1168" i="82"/>
  <c r="M1169" i="82"/>
  <c r="L1170" i="82" s="1"/>
  <c r="N508" i="82"/>
  <c r="M509" i="82"/>
  <c r="L510" i="82" s="1"/>
  <c r="M1070" i="82"/>
  <c r="L1071" i="82" s="1"/>
  <c r="N1069" i="82"/>
  <c r="N768" i="82"/>
  <c r="M769" i="82"/>
  <c r="L770" i="82" s="1"/>
  <c r="N1129" i="82"/>
  <c r="M1130" i="82"/>
  <c r="L1131" i="82" s="1"/>
  <c r="M309" i="82"/>
  <c r="L310" i="82" s="1"/>
  <c r="N308" i="82"/>
  <c r="N108" i="82"/>
  <c r="M109" i="82"/>
  <c r="L110" i="82" s="1"/>
  <c r="N69" i="82"/>
  <c r="M70" i="82"/>
  <c r="L71" i="82" s="1"/>
  <c r="N468" i="82"/>
  <c r="M469" i="82"/>
  <c r="L470" i="82" s="1"/>
  <c r="M1350" i="82"/>
  <c r="L1351" i="82" s="1"/>
  <c r="N1349" i="82"/>
  <c r="N1369" i="82"/>
  <c r="M1370" i="82"/>
  <c r="L1371" i="82" s="1"/>
  <c r="M1550" i="82"/>
  <c r="L1551" i="82" s="1"/>
  <c r="N1549" i="82"/>
  <c r="N588" i="82"/>
  <c r="M589" i="82"/>
  <c r="L590" i="82" s="1"/>
  <c r="M49" i="82"/>
  <c r="L50" i="82" s="1"/>
  <c r="N48" i="82"/>
  <c r="M1249" i="82"/>
  <c r="L1250" i="82" s="1"/>
  <c r="N1248" i="82"/>
  <c r="M289" i="82"/>
  <c r="L290" i="82" s="1"/>
  <c r="N288" i="82"/>
  <c r="N88" i="82"/>
  <c r="M89" i="82"/>
  <c r="L90" i="82" s="1"/>
  <c r="M130" i="82"/>
  <c r="L131" i="82" s="1"/>
  <c r="N129" i="82"/>
  <c r="N8" i="82"/>
  <c r="M9" i="82"/>
  <c r="L10" i="82" s="1"/>
  <c r="N369" i="82"/>
  <c r="M370" i="82"/>
  <c r="L371" i="82" s="1"/>
  <c r="N389" i="82"/>
  <c r="M390" i="82"/>
  <c r="L391" i="82" s="1"/>
  <c r="N229" i="82"/>
  <c r="M230" i="82"/>
  <c r="L231" i="82" s="1"/>
  <c r="M550" i="82"/>
  <c r="L551" i="82" s="1"/>
  <c r="N549" i="82"/>
  <c r="M831" i="82"/>
  <c r="L832" i="82" s="1"/>
  <c r="N830" i="82"/>
  <c r="M931" i="82"/>
  <c r="L932" i="82" s="1"/>
  <c r="N930" i="82"/>
  <c r="N690" i="82"/>
  <c r="M691" i="82"/>
  <c r="L692" i="82" s="1"/>
  <c r="N950" i="82"/>
  <c r="M951" i="82"/>
  <c r="L952" i="82" s="1"/>
  <c r="M911" i="82"/>
  <c r="L912" i="82" s="1"/>
  <c r="N910" i="82"/>
  <c r="M811" i="82"/>
  <c r="L812" i="82" s="1"/>
  <c r="N810" i="82"/>
  <c r="M1290" i="82"/>
  <c r="L1291" i="82" s="1"/>
  <c r="N1289" i="82"/>
  <c r="N250" i="82"/>
  <c r="M251" i="82"/>
  <c r="L252" i="82" s="1"/>
  <c r="M652" i="82"/>
  <c r="L653" i="82" s="1"/>
  <c r="N651" i="82"/>
  <c r="M1391" i="82"/>
  <c r="L1392" i="82" s="1"/>
  <c r="N1390" i="82"/>
  <c r="N1410" i="82"/>
  <c r="M1411" i="82"/>
  <c r="L1412" i="82" s="1"/>
  <c r="M1611" i="82"/>
  <c r="L1612" i="82" s="1"/>
  <c r="N1610" i="82"/>
  <c r="M31" i="82"/>
  <c r="L32" i="82" s="1"/>
  <c r="N30" i="82"/>
  <c r="N890" i="82"/>
  <c r="M891" i="82"/>
  <c r="L892" i="82" s="1"/>
  <c r="M152" i="82"/>
  <c r="L153" i="82" s="1"/>
  <c r="N151" i="82"/>
  <c r="M991" i="82"/>
  <c r="L992" i="82" s="1"/>
  <c r="N990" i="82"/>
  <c r="M610" i="82"/>
  <c r="L611" i="82" s="1"/>
  <c r="N609" i="82"/>
  <c r="M271" i="82"/>
  <c r="L272" i="82" s="1"/>
  <c r="N270" i="82"/>
  <c r="N429" i="82"/>
  <c r="M430" i="82"/>
  <c r="L431" i="82" s="1"/>
  <c r="N211" i="82"/>
  <c r="M212" i="82"/>
  <c r="L213" i="82" s="1"/>
  <c r="N751" i="82"/>
  <c r="M752" i="82"/>
  <c r="L753" i="82" s="1"/>
  <c r="N1269" i="82"/>
  <c r="M1270" i="82"/>
  <c r="L1271" i="82" s="1"/>
  <c r="M1331" i="82"/>
  <c r="L1332" i="82" s="1"/>
  <c r="N1330" i="82"/>
  <c r="N1570" i="82"/>
  <c r="M1571" i="82"/>
  <c r="L1572" i="82" s="1"/>
  <c r="N1150" i="82"/>
  <c r="M1151" i="82"/>
  <c r="L1152" i="82" s="1"/>
  <c r="M1030" i="82"/>
  <c r="L1031" i="82" s="1"/>
  <c r="N1029" i="82"/>
  <c r="M452" i="82"/>
  <c r="L453" i="82" s="1"/>
  <c r="N451" i="82"/>
  <c r="N970" i="82"/>
  <c r="M971" i="82"/>
  <c r="L972" i="82" s="1"/>
  <c r="M1450" i="82"/>
  <c r="L1451" i="82" s="1"/>
  <c r="N1449" i="82"/>
  <c r="M1111" i="82"/>
  <c r="L1112" i="82" s="1"/>
  <c r="N1110" i="82"/>
  <c r="M331" i="82"/>
  <c r="L332" i="82" s="1"/>
  <c r="N330" i="82"/>
  <c r="N1629" i="82"/>
  <c r="M1630" i="82"/>
  <c r="L1631" i="82" s="1"/>
  <c r="N189" i="82"/>
  <c r="M190" i="82"/>
  <c r="L191" i="82" s="1"/>
  <c r="N530" i="82"/>
  <c r="M531" i="82"/>
  <c r="L532" i="82" s="1"/>
  <c r="M792" i="82"/>
  <c r="L793" i="82" s="1"/>
  <c r="N791" i="82"/>
  <c r="N1649" i="82"/>
  <c r="M1650" i="82"/>
  <c r="L1651" i="82" s="1"/>
  <c r="M1471" i="82"/>
  <c r="L1472" i="82" s="1"/>
  <c r="N1470" i="82"/>
  <c r="V54" i="51" l="1"/>
  <c r="U54" i="51" s="1"/>
  <c r="N728" i="82"/>
  <c r="N1488" i="82"/>
  <c r="N1511" i="82"/>
  <c r="N1510" i="82"/>
  <c r="M631" i="82"/>
  <c r="L632" i="82" s="1"/>
  <c r="M632" i="82" s="1"/>
  <c r="L633" i="82" s="1"/>
  <c r="M671" i="82"/>
  <c r="L672" i="82" s="1"/>
  <c r="M672" i="82" s="1"/>
  <c r="L673" i="82" s="1"/>
  <c r="N629" i="82"/>
  <c r="T31" i="43"/>
  <c r="S32" i="43" s="1"/>
  <c r="V31" i="43" s="1"/>
  <c r="U31" i="43" s="1"/>
  <c r="N1210" i="82"/>
  <c r="T32" i="39"/>
  <c r="S33" i="39" s="1"/>
  <c r="V32" i="39" s="1"/>
  <c r="U32" i="39" s="1"/>
  <c r="V55" i="36"/>
  <c r="U55" i="36" s="1"/>
  <c r="V55" i="42"/>
  <c r="U55" i="42" s="1"/>
  <c r="N170" i="82"/>
  <c r="M1091" i="82"/>
  <c r="L1092" i="82" s="1"/>
  <c r="N1091" i="82" s="1"/>
  <c r="T8" i="50"/>
  <c r="S9" i="50" s="1"/>
  <c r="V8" i="50" s="1"/>
  <c r="U8" i="50" s="1"/>
  <c r="V31" i="46"/>
  <c r="U31" i="46" s="1"/>
  <c r="T32" i="46"/>
  <c r="S33" i="46" s="1"/>
  <c r="V6" i="42"/>
  <c r="U6" i="42" s="1"/>
  <c r="T7" i="42"/>
  <c r="S8" i="42" s="1"/>
  <c r="V54" i="43"/>
  <c r="U54" i="43" s="1"/>
  <c r="T55" i="43"/>
  <c r="S56" i="43" s="1"/>
  <c r="V9" i="34"/>
  <c r="U9" i="34" s="1"/>
  <c r="T10" i="34"/>
  <c r="S11" i="34" s="1"/>
  <c r="V55" i="55"/>
  <c r="U55" i="55" s="1"/>
  <c r="T56" i="55"/>
  <c r="S57" i="55" s="1"/>
  <c r="V7" i="48"/>
  <c r="U7" i="48" s="1"/>
  <c r="T8" i="48"/>
  <c r="S9" i="48" s="1"/>
  <c r="V31" i="41"/>
  <c r="U31" i="41" s="1"/>
  <c r="T32" i="41"/>
  <c r="S33" i="41" s="1"/>
  <c r="V32" i="35"/>
  <c r="U32" i="35" s="1"/>
  <c r="T33" i="35"/>
  <c r="S34" i="35" s="1"/>
  <c r="V32" i="54"/>
  <c r="U32" i="54" s="1"/>
  <c r="T33" i="54"/>
  <c r="S34" i="54" s="1"/>
  <c r="V54" i="52"/>
  <c r="U54" i="52" s="1"/>
  <c r="T55" i="52"/>
  <c r="S56" i="52" s="1"/>
  <c r="V7" i="38"/>
  <c r="U7" i="38" s="1"/>
  <c r="T8" i="38"/>
  <c r="S9" i="38" s="1"/>
  <c r="V7" i="39"/>
  <c r="U7" i="39" s="1"/>
  <c r="T8" i="39"/>
  <c r="S9" i="39" s="1"/>
  <c r="V6" i="49"/>
  <c r="U6" i="49" s="1"/>
  <c r="T7" i="49"/>
  <c r="S8" i="49" s="1"/>
  <c r="V32" i="14"/>
  <c r="U32" i="14" s="1"/>
  <c r="T33" i="14"/>
  <c r="S34" i="14" s="1"/>
  <c r="V7" i="30"/>
  <c r="U7" i="30" s="1"/>
  <c r="T8" i="30"/>
  <c r="S9" i="30" s="1"/>
  <c r="V10" i="14"/>
  <c r="U10" i="14" s="1"/>
  <c r="T11" i="14"/>
  <c r="S12" i="14" s="1"/>
  <c r="V54" i="45"/>
  <c r="U54" i="45" s="1"/>
  <c r="T55" i="45"/>
  <c r="S56" i="45" s="1"/>
  <c r="V56" i="42"/>
  <c r="U56" i="42" s="1"/>
  <c r="T57" i="42"/>
  <c r="S58" i="42" s="1"/>
  <c r="V54" i="41"/>
  <c r="U54" i="41" s="1"/>
  <c r="T55" i="41"/>
  <c r="S56" i="41" s="1"/>
  <c r="V32" i="42"/>
  <c r="U32" i="42" s="1"/>
  <c r="T33" i="42"/>
  <c r="S34" i="42" s="1"/>
  <c r="V6" i="44"/>
  <c r="U6" i="44" s="1"/>
  <c r="T7" i="44"/>
  <c r="S8" i="44" s="1"/>
  <c r="V33" i="33"/>
  <c r="U33" i="33" s="1"/>
  <c r="T34" i="33"/>
  <c r="S35" i="33" s="1"/>
  <c r="V32" i="50"/>
  <c r="U32" i="50" s="1"/>
  <c r="T33" i="50"/>
  <c r="S34" i="50" s="1"/>
  <c r="V55" i="51"/>
  <c r="U55" i="51" s="1"/>
  <c r="T56" i="51"/>
  <c r="S57" i="51" s="1"/>
  <c r="V32" i="47"/>
  <c r="U32" i="47" s="1"/>
  <c r="T33" i="47"/>
  <c r="S34" i="47" s="1"/>
  <c r="V7" i="37"/>
  <c r="U7" i="37" s="1"/>
  <c r="T8" i="37"/>
  <c r="S9" i="37" s="1"/>
  <c r="V7" i="47"/>
  <c r="U7" i="47" s="1"/>
  <c r="T8" i="47"/>
  <c r="S9" i="47" s="1"/>
  <c r="V31" i="34"/>
  <c r="U31" i="34" s="1"/>
  <c r="T32" i="34"/>
  <c r="S33" i="34" s="1"/>
  <c r="V53" i="53"/>
  <c r="U53" i="53" s="1"/>
  <c r="T54" i="53"/>
  <c r="S55" i="53" s="1"/>
  <c r="V7" i="43"/>
  <c r="U7" i="43" s="1"/>
  <c r="T8" i="43"/>
  <c r="S9" i="43" s="1"/>
  <c r="V53" i="38"/>
  <c r="U53" i="38" s="1"/>
  <c r="T54" i="38"/>
  <c r="V55" i="35"/>
  <c r="U55" i="35" s="1"/>
  <c r="T56" i="35"/>
  <c r="S57" i="35" s="1"/>
  <c r="V6" i="29"/>
  <c r="U6" i="29" s="1"/>
  <c r="T7" i="29"/>
  <c r="S8" i="29" s="1"/>
  <c r="V54" i="37"/>
  <c r="U54" i="37" s="1"/>
  <c r="T55" i="37"/>
  <c r="S56" i="37" s="1"/>
  <c r="V8" i="35"/>
  <c r="U8" i="35" s="1"/>
  <c r="T9" i="35"/>
  <c r="S10" i="35" s="1"/>
  <c r="V30" i="32"/>
  <c r="U30" i="32" s="1"/>
  <c r="T31" i="32"/>
  <c r="S32" i="32" s="1"/>
  <c r="V32" i="40"/>
  <c r="U32" i="40" s="1"/>
  <c r="T33" i="40"/>
  <c r="V55" i="29"/>
  <c r="U55" i="29" s="1"/>
  <c r="T56" i="29"/>
  <c r="S57" i="29" s="1"/>
  <c r="V55" i="32"/>
  <c r="U55" i="32" s="1"/>
  <c r="T56" i="32"/>
  <c r="S57" i="32" s="1"/>
  <c r="V8" i="32"/>
  <c r="U8" i="32" s="1"/>
  <c r="T9" i="32"/>
  <c r="S10" i="32" s="1"/>
  <c r="V54" i="39"/>
  <c r="U54" i="39" s="1"/>
  <c r="T55" i="39"/>
  <c r="S56" i="39" s="1"/>
  <c r="V31" i="36"/>
  <c r="U31" i="36" s="1"/>
  <c r="T32" i="36"/>
  <c r="S33" i="36" s="1"/>
  <c r="V54" i="49"/>
  <c r="U54" i="49" s="1"/>
  <c r="T55" i="49"/>
  <c r="S56" i="49" s="1"/>
  <c r="V31" i="48"/>
  <c r="U31" i="48" s="1"/>
  <c r="T32" i="48"/>
  <c r="S33" i="48" s="1"/>
  <c r="V6" i="55"/>
  <c r="U6" i="55" s="1"/>
  <c r="T7" i="55"/>
  <c r="S8" i="55" s="1"/>
  <c r="V8" i="40"/>
  <c r="U8" i="40" s="1"/>
  <c r="T9" i="40"/>
  <c r="S10" i="40" s="1"/>
  <c r="V8" i="52"/>
  <c r="U8" i="52" s="1"/>
  <c r="T9" i="52"/>
  <c r="S10" i="52" s="1"/>
  <c r="V31" i="53"/>
  <c r="U31" i="53" s="1"/>
  <c r="T32" i="53"/>
  <c r="S33" i="53" s="1"/>
  <c r="V8" i="53"/>
  <c r="U8" i="53" s="1"/>
  <c r="T9" i="53"/>
  <c r="S10" i="53" s="1"/>
  <c r="V7" i="33"/>
  <c r="U7" i="33" s="1"/>
  <c r="T8" i="33"/>
  <c r="S9" i="33" s="1"/>
  <c r="V31" i="37"/>
  <c r="U31" i="37" s="1"/>
  <c r="T32" i="37"/>
  <c r="V7" i="36"/>
  <c r="U7" i="36" s="1"/>
  <c r="T8" i="36"/>
  <c r="S9" i="36" s="1"/>
  <c r="V7" i="45"/>
  <c r="U7" i="45" s="1"/>
  <c r="T8" i="45"/>
  <c r="S9" i="45" s="1"/>
  <c r="V55" i="33"/>
  <c r="U55" i="33" s="1"/>
  <c r="T56" i="33"/>
  <c r="S57" i="33" s="1"/>
  <c r="V55" i="44"/>
  <c r="U55" i="44" s="1"/>
  <c r="T56" i="44"/>
  <c r="S57" i="44" s="1"/>
  <c r="V53" i="34"/>
  <c r="U53" i="34" s="1"/>
  <c r="T54" i="34"/>
  <c r="S55" i="34" s="1"/>
  <c r="V31" i="44"/>
  <c r="U31" i="44" s="1"/>
  <c r="T32" i="44"/>
  <c r="S33" i="44" s="1"/>
  <c r="V54" i="50"/>
  <c r="U54" i="50" s="1"/>
  <c r="T55" i="50"/>
  <c r="S56" i="50" s="1"/>
  <c r="V8" i="51"/>
  <c r="U8" i="51" s="1"/>
  <c r="T9" i="51"/>
  <c r="S10" i="51" s="1"/>
  <c r="V7" i="41"/>
  <c r="U7" i="41" s="1"/>
  <c r="T8" i="41"/>
  <c r="S9" i="41" s="1"/>
  <c r="V8" i="54"/>
  <c r="U8" i="54" s="1"/>
  <c r="T9" i="54"/>
  <c r="S10" i="54" s="1"/>
  <c r="V32" i="49"/>
  <c r="U32" i="49" s="1"/>
  <c r="T33" i="49"/>
  <c r="S34" i="49" s="1"/>
  <c r="V32" i="51"/>
  <c r="U32" i="51" s="1"/>
  <c r="T33" i="51"/>
  <c r="S34" i="51" s="1"/>
  <c r="V55" i="47"/>
  <c r="U55" i="47" s="1"/>
  <c r="T56" i="47"/>
  <c r="S57" i="47" s="1"/>
  <c r="V55" i="40"/>
  <c r="U55" i="40" s="1"/>
  <c r="T56" i="40"/>
  <c r="S57" i="40" s="1"/>
  <c r="V6" i="46"/>
  <c r="U6" i="46" s="1"/>
  <c r="T7" i="46"/>
  <c r="S8" i="46" s="1"/>
  <c r="V54" i="54"/>
  <c r="U54" i="54" s="1"/>
  <c r="T55" i="54"/>
  <c r="S56" i="54" s="1"/>
  <c r="V32" i="52"/>
  <c r="U32" i="52" s="1"/>
  <c r="T33" i="52"/>
  <c r="S34" i="52" s="1"/>
  <c r="V31" i="55"/>
  <c r="U31" i="55" s="1"/>
  <c r="T32" i="55"/>
  <c r="S33" i="55" s="1"/>
  <c r="V32" i="30"/>
  <c r="U32" i="30" s="1"/>
  <c r="T33" i="30"/>
  <c r="S34" i="30" s="1"/>
  <c r="V54" i="30"/>
  <c r="U54" i="30" s="1"/>
  <c r="T55" i="30"/>
  <c r="S56" i="30" s="1"/>
  <c r="V54" i="14"/>
  <c r="U54" i="14" s="1"/>
  <c r="T55" i="14"/>
  <c r="S56" i="14" s="1"/>
  <c r="V32" i="38"/>
  <c r="U32" i="38" s="1"/>
  <c r="T33" i="38"/>
  <c r="S34" i="38" s="1"/>
  <c r="V55" i="48"/>
  <c r="U55" i="48" s="1"/>
  <c r="T56" i="48"/>
  <c r="S57" i="48" s="1"/>
  <c r="V32" i="29"/>
  <c r="U32" i="29" s="1"/>
  <c r="T33" i="29"/>
  <c r="S34" i="29" s="1"/>
  <c r="V56" i="36"/>
  <c r="U56" i="36" s="1"/>
  <c r="T57" i="36"/>
  <c r="S58" i="36" s="1"/>
  <c r="V55" i="46"/>
  <c r="U55" i="46" s="1"/>
  <c r="T56" i="46"/>
  <c r="S57" i="46" s="1"/>
  <c r="V31" i="45"/>
  <c r="U31" i="45" s="1"/>
  <c r="T32" i="45"/>
  <c r="S33" i="45" s="1"/>
  <c r="M851" i="82"/>
  <c r="L852" i="82" s="1"/>
  <c r="M852" i="82" s="1"/>
  <c r="L853" i="82" s="1"/>
  <c r="N1669" i="82"/>
  <c r="M1670" i="82"/>
  <c r="L1671" i="82" s="1"/>
  <c r="M410" i="82"/>
  <c r="L411" i="82" s="1"/>
  <c r="M411" i="82" s="1"/>
  <c r="L412" i="82" s="1"/>
  <c r="N1309" i="82"/>
  <c r="M1310" i="82"/>
  <c r="L1311" i="82" s="1"/>
  <c r="M1590" i="82"/>
  <c r="L1591" i="82" s="1"/>
  <c r="N1589" i="82"/>
  <c r="M570" i="82"/>
  <c r="L571" i="82" s="1"/>
  <c r="N569" i="82"/>
  <c r="N1009" i="82"/>
  <c r="M1010" i="82"/>
  <c r="L1011" i="82" s="1"/>
  <c r="N1049" i="82"/>
  <c r="M1050" i="82"/>
  <c r="L1051" i="82" s="1"/>
  <c r="N1429" i="82"/>
  <c r="M1430" i="82"/>
  <c r="L1431" i="82" s="1"/>
  <c r="N89" i="82"/>
  <c r="M90" i="82"/>
  <c r="L91" i="82" s="1"/>
  <c r="N589" i="82"/>
  <c r="M590" i="82"/>
  <c r="L591" i="82" s="1"/>
  <c r="N1370" i="82"/>
  <c r="M1371" i="82"/>
  <c r="L1372" i="82" s="1"/>
  <c r="M470" i="82"/>
  <c r="L471" i="82" s="1"/>
  <c r="N469" i="82"/>
  <c r="M71" i="82"/>
  <c r="L72" i="82" s="1"/>
  <c r="N70" i="82"/>
  <c r="N769" i="82"/>
  <c r="M770" i="82"/>
  <c r="L771" i="82" s="1"/>
  <c r="N509" i="82"/>
  <c r="M510" i="82"/>
  <c r="L511" i="82" s="1"/>
  <c r="M711" i="82"/>
  <c r="L712" i="82" s="1"/>
  <c r="N710" i="82"/>
  <c r="N350" i="82"/>
  <c r="M351" i="82"/>
  <c r="L352" i="82" s="1"/>
  <c r="M1250" i="82"/>
  <c r="L1251" i="82" s="1"/>
  <c r="N1249" i="82"/>
  <c r="M310" i="82"/>
  <c r="L311" i="82" s="1"/>
  <c r="N309" i="82"/>
  <c r="N1530" i="82"/>
  <c r="M1531" i="82"/>
  <c r="L1532" i="82" s="1"/>
  <c r="N869" i="82"/>
  <c r="M870" i="82"/>
  <c r="L871" i="82" s="1"/>
  <c r="M110" i="82"/>
  <c r="L111" i="82" s="1"/>
  <c r="N109" i="82"/>
  <c r="M1131" i="82"/>
  <c r="L1132" i="82" s="1"/>
  <c r="N1130" i="82"/>
  <c r="M1170" i="82"/>
  <c r="L1171" i="82" s="1"/>
  <c r="N1169" i="82"/>
  <c r="N289" i="82"/>
  <c r="M290" i="82"/>
  <c r="L291" i="82" s="1"/>
  <c r="N49" i="82"/>
  <c r="M50" i="82"/>
  <c r="L51" i="82" s="1"/>
  <c r="M1551" i="82"/>
  <c r="L1552" i="82" s="1"/>
  <c r="N1550" i="82"/>
  <c r="N1350" i="82"/>
  <c r="M1351" i="82"/>
  <c r="L1352" i="82" s="1"/>
  <c r="M730" i="82"/>
  <c r="L731" i="82" s="1"/>
  <c r="N729" i="82"/>
  <c r="M1071" i="82"/>
  <c r="L1072" i="82" s="1"/>
  <c r="N1070" i="82"/>
  <c r="M1490" i="82"/>
  <c r="L1491" i="82" s="1"/>
  <c r="N1489" i="82"/>
  <c r="M1230" i="82"/>
  <c r="L1231" i="82" s="1"/>
  <c r="N1229" i="82"/>
  <c r="N489" i="82"/>
  <c r="M490" i="82"/>
  <c r="L491" i="82" s="1"/>
  <c r="M1190" i="82"/>
  <c r="L1191" i="82" s="1"/>
  <c r="N1189" i="82"/>
  <c r="M10" i="82"/>
  <c r="L11" i="82" s="1"/>
  <c r="N9" i="82"/>
  <c r="M371" i="82"/>
  <c r="L372" i="82" s="1"/>
  <c r="N370" i="82"/>
  <c r="M131" i="82"/>
  <c r="L132" i="82" s="1"/>
  <c r="N130" i="82"/>
  <c r="N390" i="82"/>
  <c r="M391" i="82"/>
  <c r="L392" i="82" s="1"/>
  <c r="N550" i="82"/>
  <c r="M551" i="82"/>
  <c r="L552" i="82" s="1"/>
  <c r="N230" i="82"/>
  <c r="M231" i="82"/>
  <c r="L232" i="82" s="1"/>
  <c r="N190" i="82"/>
  <c r="M191" i="82"/>
  <c r="L192" i="82" s="1"/>
  <c r="N1630" i="82"/>
  <c r="M1631" i="82"/>
  <c r="L1632" i="82" s="1"/>
  <c r="M1451" i="82"/>
  <c r="L1452" i="82" s="1"/>
  <c r="N1450" i="82"/>
  <c r="M252" i="82"/>
  <c r="L253" i="82" s="1"/>
  <c r="N251" i="82"/>
  <c r="N792" i="82"/>
  <c r="M793" i="82"/>
  <c r="L794" i="82" s="1"/>
  <c r="N971" i="82"/>
  <c r="M972" i="82"/>
  <c r="L973" i="82" s="1"/>
  <c r="N891" i="82"/>
  <c r="M892" i="82"/>
  <c r="L893" i="82" s="1"/>
  <c r="N691" i="82"/>
  <c r="M692" i="82"/>
  <c r="L693" i="82" s="1"/>
  <c r="N1650" i="82"/>
  <c r="M1651" i="82"/>
  <c r="L1652" i="82" s="1"/>
  <c r="N1151" i="82"/>
  <c r="M1152" i="82"/>
  <c r="L1153" i="82" s="1"/>
  <c r="N1411" i="82"/>
  <c r="M1412" i="82"/>
  <c r="L1413" i="82" s="1"/>
  <c r="M912" i="82"/>
  <c r="L913" i="82" s="1"/>
  <c r="N911" i="82"/>
  <c r="M1271" i="82"/>
  <c r="L1272" i="82" s="1"/>
  <c r="N1270" i="82"/>
  <c r="N212" i="82"/>
  <c r="M213" i="82"/>
  <c r="L214" i="82" s="1"/>
  <c r="N430" i="82"/>
  <c r="M431" i="82"/>
  <c r="L432" i="82" s="1"/>
  <c r="M992" i="82"/>
  <c r="L993" i="82" s="1"/>
  <c r="N991" i="82"/>
  <c r="M653" i="82"/>
  <c r="L654" i="82" s="1"/>
  <c r="N652" i="82"/>
  <c r="M1291" i="82"/>
  <c r="L1292" i="82" s="1"/>
  <c r="N1290" i="82"/>
  <c r="M952" i="82"/>
  <c r="L953" i="82" s="1"/>
  <c r="N951" i="82"/>
  <c r="M1472" i="82"/>
  <c r="L1473" i="82" s="1"/>
  <c r="N1471" i="82"/>
  <c r="M332" i="82"/>
  <c r="L333" i="82" s="1"/>
  <c r="N331" i="82"/>
  <c r="N1111" i="82"/>
  <c r="M1112" i="82"/>
  <c r="L1113" i="82" s="1"/>
  <c r="N1030" i="82"/>
  <c r="M1031" i="82"/>
  <c r="L1032" i="82" s="1"/>
  <c r="N1571" i="82"/>
  <c r="M1572" i="82"/>
  <c r="L1573" i="82" s="1"/>
  <c r="N1331" i="82"/>
  <c r="M1332" i="82"/>
  <c r="L1333" i="82" s="1"/>
  <c r="N752" i="82"/>
  <c r="M753" i="82"/>
  <c r="L754" i="82" s="1"/>
  <c r="N610" i="82"/>
  <c r="M611" i="82"/>
  <c r="L612" i="82" s="1"/>
  <c r="N31" i="82"/>
  <c r="M32" i="82"/>
  <c r="L33" i="82" s="1"/>
  <c r="N271" i="82"/>
  <c r="M272" i="82"/>
  <c r="L273" i="82" s="1"/>
  <c r="N1512" i="82"/>
  <c r="M1513" i="82"/>
  <c r="L1514" i="82" s="1"/>
  <c r="N531" i="82"/>
  <c r="M532" i="82"/>
  <c r="L533" i="82" s="1"/>
  <c r="N452" i="82"/>
  <c r="M453" i="82"/>
  <c r="L454" i="82" s="1"/>
  <c r="N171" i="82"/>
  <c r="M172" i="82"/>
  <c r="L173" i="82" s="1"/>
  <c r="M153" i="82"/>
  <c r="L154" i="82" s="1"/>
  <c r="N152" i="82"/>
  <c r="N1611" i="82"/>
  <c r="M1612" i="82"/>
  <c r="L1613" i="82" s="1"/>
  <c r="M1212" i="82"/>
  <c r="L1213" i="82" s="1"/>
  <c r="N1211" i="82"/>
  <c r="M1392" i="82"/>
  <c r="L1393" i="82" s="1"/>
  <c r="N1391" i="82"/>
  <c r="N811" i="82"/>
  <c r="M812" i="82"/>
  <c r="L813" i="82" s="1"/>
  <c r="N931" i="82"/>
  <c r="M932" i="82"/>
  <c r="L933" i="82" s="1"/>
  <c r="M832" i="82"/>
  <c r="L833" i="82" s="1"/>
  <c r="N831" i="82"/>
  <c r="N631" i="82" l="1"/>
  <c r="N671" i="82"/>
  <c r="T32" i="43"/>
  <c r="S33" i="43" s="1"/>
  <c r="V32" i="43" s="1"/>
  <c r="U32" i="43" s="1"/>
  <c r="M1092" i="82"/>
  <c r="L1093" i="82" s="1"/>
  <c r="N1092" i="82" s="1"/>
  <c r="T33" i="39"/>
  <c r="S34" i="39" s="1"/>
  <c r="T34" i="39" s="1"/>
  <c r="S35" i="39" s="1"/>
  <c r="N851" i="82"/>
  <c r="T9" i="50"/>
  <c r="S10" i="50" s="1"/>
  <c r="V9" i="50" s="1"/>
  <c r="U9" i="50" s="1"/>
  <c r="V32" i="53"/>
  <c r="U32" i="53" s="1"/>
  <c r="T33" i="53"/>
  <c r="S34" i="53" s="1"/>
  <c r="V33" i="42"/>
  <c r="U33" i="42" s="1"/>
  <c r="T34" i="42"/>
  <c r="S35" i="42" s="1"/>
  <c r="V55" i="52"/>
  <c r="U55" i="52" s="1"/>
  <c r="T56" i="52"/>
  <c r="S57" i="52" s="1"/>
  <c r="V56" i="47"/>
  <c r="U56" i="47" s="1"/>
  <c r="T57" i="47"/>
  <c r="S58" i="47" s="1"/>
  <c r="V55" i="39"/>
  <c r="U55" i="39" s="1"/>
  <c r="T56" i="39"/>
  <c r="S57" i="39" s="1"/>
  <c r="V33" i="38"/>
  <c r="U33" i="38" s="1"/>
  <c r="T34" i="38"/>
  <c r="S35" i="38" s="1"/>
  <c r="V32" i="55"/>
  <c r="U32" i="55" s="1"/>
  <c r="T33" i="55"/>
  <c r="S34" i="55" s="1"/>
  <c r="V57" i="42"/>
  <c r="U57" i="42" s="1"/>
  <c r="T58" i="42"/>
  <c r="S59" i="42" s="1"/>
  <c r="V10" i="34"/>
  <c r="U10" i="34" s="1"/>
  <c r="T11" i="34"/>
  <c r="S12" i="34" s="1"/>
  <c r="V54" i="34"/>
  <c r="U54" i="34" s="1"/>
  <c r="T55" i="34"/>
  <c r="S56" i="34" s="1"/>
  <c r="V9" i="53"/>
  <c r="U9" i="53" s="1"/>
  <c r="T10" i="53"/>
  <c r="S11" i="53" s="1"/>
  <c r="V9" i="40"/>
  <c r="U9" i="40" s="1"/>
  <c r="T10" i="40"/>
  <c r="S11" i="40" s="1"/>
  <c r="V33" i="47"/>
  <c r="U33" i="47" s="1"/>
  <c r="T34" i="47"/>
  <c r="S35" i="47" s="1"/>
  <c r="V33" i="50"/>
  <c r="U33" i="50" s="1"/>
  <c r="T34" i="50"/>
  <c r="S35" i="50" s="1"/>
  <c r="V55" i="45"/>
  <c r="U55" i="45" s="1"/>
  <c r="T56" i="45"/>
  <c r="S57" i="45" s="1"/>
  <c r="V7" i="49"/>
  <c r="U7" i="49" s="1"/>
  <c r="T8" i="49"/>
  <c r="S9" i="49" s="1"/>
  <c r="V8" i="38"/>
  <c r="U8" i="38" s="1"/>
  <c r="T9" i="38"/>
  <c r="S10" i="38" s="1"/>
  <c r="V33" i="54"/>
  <c r="U33" i="54" s="1"/>
  <c r="T34" i="54"/>
  <c r="S35" i="54" s="1"/>
  <c r="V32" i="41"/>
  <c r="U32" i="41" s="1"/>
  <c r="T33" i="41"/>
  <c r="S34" i="41" s="1"/>
  <c r="V56" i="55"/>
  <c r="U56" i="55" s="1"/>
  <c r="T57" i="55"/>
  <c r="S58" i="55" s="1"/>
  <c r="V8" i="36"/>
  <c r="U8" i="36" s="1"/>
  <c r="T9" i="36"/>
  <c r="S10" i="36" s="1"/>
  <c r="V57" i="36"/>
  <c r="U57" i="36" s="1"/>
  <c r="T58" i="36"/>
  <c r="S59" i="36" s="1"/>
  <c r="V33" i="30"/>
  <c r="U33" i="30" s="1"/>
  <c r="T34" i="30"/>
  <c r="S35" i="30" s="1"/>
  <c r="V32" i="44"/>
  <c r="U32" i="44" s="1"/>
  <c r="T33" i="44"/>
  <c r="S34" i="44" s="1"/>
  <c r="V56" i="48"/>
  <c r="U56" i="48" s="1"/>
  <c r="T57" i="48"/>
  <c r="S58" i="48" s="1"/>
  <c r="V55" i="30"/>
  <c r="U55" i="30" s="1"/>
  <c r="T56" i="30"/>
  <c r="S57" i="30" s="1"/>
  <c r="V56" i="40"/>
  <c r="U56" i="40" s="1"/>
  <c r="T57" i="40"/>
  <c r="S58" i="40" s="1"/>
  <c r="V55" i="50"/>
  <c r="U55" i="50" s="1"/>
  <c r="T56" i="50"/>
  <c r="S57" i="50" s="1"/>
  <c r="V56" i="44"/>
  <c r="U56" i="44" s="1"/>
  <c r="T57" i="44"/>
  <c r="S58" i="44" s="1"/>
  <c r="V8" i="45"/>
  <c r="U8" i="45" s="1"/>
  <c r="T9" i="45"/>
  <c r="S10" i="45" s="1"/>
  <c r="V8" i="33"/>
  <c r="U8" i="33" s="1"/>
  <c r="T9" i="33"/>
  <c r="S10" i="33" s="1"/>
  <c r="V55" i="49"/>
  <c r="U55" i="49" s="1"/>
  <c r="T56" i="49"/>
  <c r="S57" i="49" s="1"/>
  <c r="V56" i="29"/>
  <c r="U56" i="29" s="1"/>
  <c r="T57" i="29"/>
  <c r="S58" i="29" s="1"/>
  <c r="V31" i="32"/>
  <c r="U31" i="32" s="1"/>
  <c r="T32" i="32"/>
  <c r="S33" i="32" s="1"/>
  <c r="V55" i="37"/>
  <c r="U55" i="37" s="1"/>
  <c r="T56" i="37"/>
  <c r="S57" i="37" s="1"/>
  <c r="V56" i="35"/>
  <c r="U56" i="35" s="1"/>
  <c r="T57" i="35"/>
  <c r="S58" i="35" s="1"/>
  <c r="V54" i="53"/>
  <c r="U54" i="53" s="1"/>
  <c r="T55" i="53"/>
  <c r="S56" i="53" s="1"/>
  <c r="V8" i="37"/>
  <c r="U8" i="37" s="1"/>
  <c r="T9" i="37"/>
  <c r="V7" i="44"/>
  <c r="U7" i="44" s="1"/>
  <c r="T8" i="44"/>
  <c r="S9" i="44" s="1"/>
  <c r="V7" i="42"/>
  <c r="U7" i="42" s="1"/>
  <c r="T8" i="42"/>
  <c r="S9" i="42" s="1"/>
  <c r="V55" i="54"/>
  <c r="U55" i="54" s="1"/>
  <c r="T56" i="54"/>
  <c r="V33" i="51"/>
  <c r="U33" i="51" s="1"/>
  <c r="T34" i="51"/>
  <c r="S35" i="51" s="1"/>
  <c r="V56" i="33"/>
  <c r="U56" i="33" s="1"/>
  <c r="T57" i="33"/>
  <c r="S58" i="33" s="1"/>
  <c r="V32" i="45"/>
  <c r="U32" i="45" s="1"/>
  <c r="T33" i="45"/>
  <c r="S34" i="45" s="1"/>
  <c r="V33" i="29"/>
  <c r="U33" i="29" s="1"/>
  <c r="T34" i="29"/>
  <c r="V55" i="14"/>
  <c r="U55" i="14" s="1"/>
  <c r="T56" i="14"/>
  <c r="S57" i="14" s="1"/>
  <c r="V7" i="46"/>
  <c r="U7" i="46" s="1"/>
  <c r="T8" i="46"/>
  <c r="S9" i="46" s="1"/>
  <c r="V8" i="41"/>
  <c r="U8" i="41" s="1"/>
  <c r="T9" i="41"/>
  <c r="S10" i="41" s="1"/>
  <c r="V9" i="51"/>
  <c r="U9" i="51" s="1"/>
  <c r="T10" i="51"/>
  <c r="S11" i="51" s="1"/>
  <c r="S33" i="37"/>
  <c r="V32" i="48"/>
  <c r="U32" i="48" s="1"/>
  <c r="T33" i="48"/>
  <c r="S34" i="48" s="1"/>
  <c r="V8" i="43"/>
  <c r="U8" i="43" s="1"/>
  <c r="T9" i="43"/>
  <c r="S10" i="43" s="1"/>
  <c r="V56" i="51"/>
  <c r="U56" i="51" s="1"/>
  <c r="T57" i="51"/>
  <c r="S58" i="51" s="1"/>
  <c r="V55" i="41"/>
  <c r="U55" i="41" s="1"/>
  <c r="T56" i="41"/>
  <c r="S57" i="41" s="1"/>
  <c r="V11" i="14"/>
  <c r="U11" i="14" s="1"/>
  <c r="T12" i="14"/>
  <c r="S13" i="14" s="1"/>
  <c r="V33" i="14"/>
  <c r="U33" i="14" s="1"/>
  <c r="T34" i="14"/>
  <c r="S35" i="14" s="1"/>
  <c r="V33" i="35"/>
  <c r="U33" i="35" s="1"/>
  <c r="T34" i="35"/>
  <c r="S35" i="35" s="1"/>
  <c r="V33" i="49"/>
  <c r="U33" i="49" s="1"/>
  <c r="T34" i="49"/>
  <c r="S35" i="49" s="1"/>
  <c r="V9" i="52"/>
  <c r="U9" i="52" s="1"/>
  <c r="T10" i="52"/>
  <c r="S11" i="52" s="1"/>
  <c r="V32" i="36"/>
  <c r="U32" i="36" s="1"/>
  <c r="T33" i="36"/>
  <c r="V56" i="32"/>
  <c r="U56" i="32" s="1"/>
  <c r="T57" i="32"/>
  <c r="S58" i="32" s="1"/>
  <c r="S34" i="40"/>
  <c r="V9" i="35"/>
  <c r="U9" i="35" s="1"/>
  <c r="T10" i="35"/>
  <c r="S11" i="35" s="1"/>
  <c r="V7" i="29"/>
  <c r="U7" i="29" s="1"/>
  <c r="T8" i="29"/>
  <c r="S9" i="29" s="1"/>
  <c r="S55" i="38"/>
  <c r="V32" i="34"/>
  <c r="U32" i="34" s="1"/>
  <c r="T33" i="34"/>
  <c r="S34" i="34" s="1"/>
  <c r="V8" i="47"/>
  <c r="U8" i="47" s="1"/>
  <c r="T9" i="47"/>
  <c r="S10" i="47" s="1"/>
  <c r="V34" i="33"/>
  <c r="U34" i="33" s="1"/>
  <c r="T35" i="33"/>
  <c r="S36" i="33" s="1"/>
  <c r="V8" i="39"/>
  <c r="U8" i="39" s="1"/>
  <c r="T9" i="39"/>
  <c r="S10" i="39" s="1"/>
  <c r="V8" i="48"/>
  <c r="U8" i="48" s="1"/>
  <c r="T9" i="48"/>
  <c r="S10" i="48" s="1"/>
  <c r="V55" i="43"/>
  <c r="U55" i="43" s="1"/>
  <c r="T56" i="43"/>
  <c r="V32" i="46"/>
  <c r="U32" i="46" s="1"/>
  <c r="T33" i="46"/>
  <c r="S34" i="46" s="1"/>
  <c r="V56" i="46"/>
  <c r="U56" i="46" s="1"/>
  <c r="T57" i="46"/>
  <c r="S58" i="46" s="1"/>
  <c r="V33" i="52"/>
  <c r="U33" i="52" s="1"/>
  <c r="T34" i="52"/>
  <c r="S35" i="52" s="1"/>
  <c r="V9" i="54"/>
  <c r="U9" i="54" s="1"/>
  <c r="T10" i="54"/>
  <c r="S11" i="54" s="1"/>
  <c r="V7" i="55"/>
  <c r="U7" i="55" s="1"/>
  <c r="T8" i="55"/>
  <c r="S9" i="55" s="1"/>
  <c r="V9" i="32"/>
  <c r="U9" i="32" s="1"/>
  <c r="T10" i="32"/>
  <c r="S11" i="32" s="1"/>
  <c r="V8" i="30"/>
  <c r="U8" i="30" s="1"/>
  <c r="T9" i="30"/>
  <c r="S10" i="30" s="1"/>
  <c r="N410" i="82"/>
  <c r="M1671" i="82"/>
  <c r="L1672" i="82" s="1"/>
  <c r="N1670" i="82"/>
  <c r="M1311" i="82"/>
  <c r="L1312" i="82" s="1"/>
  <c r="N1310" i="82"/>
  <c r="N1590" i="82"/>
  <c r="M1591" i="82"/>
  <c r="L1592" i="82" s="1"/>
  <c r="M1051" i="82"/>
  <c r="L1052" i="82" s="1"/>
  <c r="N1050" i="82"/>
  <c r="M1011" i="82"/>
  <c r="L1012" i="82" s="1"/>
  <c r="N1010" i="82"/>
  <c r="M571" i="82"/>
  <c r="L572" i="82" s="1"/>
  <c r="N570" i="82"/>
  <c r="N1430" i="82"/>
  <c r="M1431" i="82"/>
  <c r="L1432" i="82" s="1"/>
  <c r="M1491" i="82"/>
  <c r="L1492" i="82" s="1"/>
  <c r="N1490" i="82"/>
  <c r="M1191" i="82"/>
  <c r="L1192" i="82" s="1"/>
  <c r="N1190" i="82"/>
  <c r="M1231" i="82"/>
  <c r="L1232" i="82" s="1"/>
  <c r="N1230" i="82"/>
  <c r="M1352" i="82"/>
  <c r="L1353" i="82" s="1"/>
  <c r="N1351" i="82"/>
  <c r="N50" i="82"/>
  <c r="M51" i="82"/>
  <c r="L52" i="82" s="1"/>
  <c r="N1531" i="82"/>
  <c r="M1532" i="82"/>
  <c r="L1533" i="82" s="1"/>
  <c r="M771" i="82"/>
  <c r="L772" i="82" s="1"/>
  <c r="N770" i="82"/>
  <c r="M591" i="82"/>
  <c r="L592" i="82" s="1"/>
  <c r="N590" i="82"/>
  <c r="M491" i="82"/>
  <c r="L492" i="82" s="1"/>
  <c r="N490" i="82"/>
  <c r="N1071" i="82"/>
  <c r="M1072" i="82"/>
  <c r="L1073" i="82" s="1"/>
  <c r="M1171" i="82"/>
  <c r="L1172" i="82" s="1"/>
  <c r="N1170" i="82"/>
  <c r="N110" i="82"/>
  <c r="M111" i="82"/>
  <c r="L112" i="82" s="1"/>
  <c r="M1251" i="82"/>
  <c r="L1252" i="82" s="1"/>
  <c r="N1250" i="82"/>
  <c r="M712" i="82"/>
  <c r="L713" i="82" s="1"/>
  <c r="N711" i="82"/>
  <c r="N470" i="82"/>
  <c r="M471" i="82"/>
  <c r="L472" i="82" s="1"/>
  <c r="N290" i="82"/>
  <c r="M291" i="82"/>
  <c r="L292" i="82" s="1"/>
  <c r="M871" i="82"/>
  <c r="L872" i="82" s="1"/>
  <c r="N870" i="82"/>
  <c r="N351" i="82"/>
  <c r="M352" i="82"/>
  <c r="L353" i="82" s="1"/>
  <c r="M511" i="82"/>
  <c r="L512" i="82" s="1"/>
  <c r="N510" i="82"/>
  <c r="N1371" i="82"/>
  <c r="M1372" i="82"/>
  <c r="L1373" i="82" s="1"/>
  <c r="M91" i="82"/>
  <c r="L92" i="82" s="1"/>
  <c r="N90" i="82"/>
  <c r="M731" i="82"/>
  <c r="L732" i="82" s="1"/>
  <c r="N730" i="82"/>
  <c r="N1551" i="82"/>
  <c r="M1552" i="82"/>
  <c r="L1553" i="82" s="1"/>
  <c r="M1132" i="82"/>
  <c r="L1133" i="82" s="1"/>
  <c r="N1131" i="82"/>
  <c r="M311" i="82"/>
  <c r="L312" i="82" s="1"/>
  <c r="N310" i="82"/>
  <c r="M72" i="82"/>
  <c r="L73" i="82" s="1"/>
  <c r="N71" i="82"/>
  <c r="N371" i="82"/>
  <c r="M372" i="82"/>
  <c r="L373" i="82" s="1"/>
  <c r="M132" i="82"/>
  <c r="L133" i="82" s="1"/>
  <c r="N131" i="82"/>
  <c r="M11" i="82"/>
  <c r="L12" i="82" s="1"/>
  <c r="N10" i="82"/>
  <c r="N551" i="82"/>
  <c r="M552" i="82"/>
  <c r="L553" i="82" s="1"/>
  <c r="N411" i="82"/>
  <c r="M412" i="82"/>
  <c r="L413" i="82" s="1"/>
  <c r="M232" i="82"/>
  <c r="L233" i="82" s="1"/>
  <c r="N231" i="82"/>
  <c r="N391" i="82"/>
  <c r="M392" i="82"/>
  <c r="L393" i="82" s="1"/>
  <c r="N832" i="82"/>
  <c r="M833" i="82"/>
  <c r="L834" i="82" s="1"/>
  <c r="M813" i="82"/>
  <c r="L814" i="82" s="1"/>
  <c r="N812" i="82"/>
  <c r="N1513" i="82"/>
  <c r="M1514" i="82"/>
  <c r="L1515" i="82" s="1"/>
  <c r="M993" i="82"/>
  <c r="L994" i="82" s="1"/>
  <c r="N992" i="82"/>
  <c r="M214" i="82"/>
  <c r="L215" i="82" s="1"/>
  <c r="N213" i="82"/>
  <c r="M913" i="82"/>
  <c r="L914" i="82" s="1"/>
  <c r="N912" i="82"/>
  <c r="M853" i="82"/>
  <c r="L854" i="82" s="1"/>
  <c r="N852" i="82"/>
  <c r="N1451" i="82"/>
  <c r="M1452" i="82"/>
  <c r="L1453" i="82" s="1"/>
  <c r="N1212" i="82"/>
  <c r="M1213" i="82"/>
  <c r="L1214" i="82" s="1"/>
  <c r="M273" i="82"/>
  <c r="L274" i="82" s="1"/>
  <c r="N272" i="82"/>
  <c r="M754" i="82"/>
  <c r="L755" i="82" s="1"/>
  <c r="N753" i="82"/>
  <c r="N332" i="82"/>
  <c r="M333" i="82"/>
  <c r="L334" i="82" s="1"/>
  <c r="N1291" i="82"/>
  <c r="M1292" i="82"/>
  <c r="L1293" i="82" s="1"/>
  <c r="N1612" i="82"/>
  <c r="M1613" i="82"/>
  <c r="L1614" i="82" s="1"/>
  <c r="N453" i="82"/>
  <c r="M454" i="82"/>
  <c r="L455" i="82" s="1"/>
  <c r="M1333" i="82"/>
  <c r="L1334" i="82" s="1"/>
  <c r="N1332" i="82"/>
  <c r="M693" i="82"/>
  <c r="L694" i="82" s="1"/>
  <c r="N692" i="82"/>
  <c r="N1031" i="82"/>
  <c r="M1032" i="82"/>
  <c r="L1033" i="82" s="1"/>
  <c r="N952" i="82"/>
  <c r="M953" i="82"/>
  <c r="L954" i="82" s="1"/>
  <c r="M654" i="82"/>
  <c r="L655" i="82" s="1"/>
  <c r="N653" i="82"/>
  <c r="N972" i="82"/>
  <c r="M973" i="82"/>
  <c r="L974" i="82" s="1"/>
  <c r="N252" i="82"/>
  <c r="M253" i="82"/>
  <c r="L254" i="82" s="1"/>
  <c r="M933" i="82"/>
  <c r="L934" i="82" s="1"/>
  <c r="N932" i="82"/>
  <c r="N672" i="82"/>
  <c r="M673" i="82"/>
  <c r="L674" i="82" s="1"/>
  <c r="N172" i="82"/>
  <c r="M173" i="82"/>
  <c r="L174" i="82" s="1"/>
  <c r="M533" i="82"/>
  <c r="L534" i="82" s="1"/>
  <c r="N532" i="82"/>
  <c r="N611" i="82"/>
  <c r="M612" i="82"/>
  <c r="L613" i="82" s="1"/>
  <c r="N1572" i="82"/>
  <c r="M1573" i="82"/>
  <c r="L1574" i="82" s="1"/>
  <c r="N431" i="82"/>
  <c r="M432" i="82"/>
  <c r="L433" i="82" s="1"/>
  <c r="M1413" i="82"/>
  <c r="L1414" i="82" s="1"/>
  <c r="N1412" i="82"/>
  <c r="M1153" i="82"/>
  <c r="L1154" i="82" s="1"/>
  <c r="N1152" i="82"/>
  <c r="N892" i="82"/>
  <c r="M893" i="82"/>
  <c r="L894" i="82" s="1"/>
  <c r="N793" i="82"/>
  <c r="M794" i="82"/>
  <c r="L795" i="82" s="1"/>
  <c r="M1632" i="82"/>
  <c r="L1633" i="82" s="1"/>
  <c r="N1631" i="82"/>
  <c r="M192" i="82"/>
  <c r="L193" i="82" s="1"/>
  <c r="N191" i="82"/>
  <c r="N153" i="82"/>
  <c r="M154" i="82"/>
  <c r="L155" i="82" s="1"/>
  <c r="M1393" i="82"/>
  <c r="L1394" i="82" s="1"/>
  <c r="N1392" i="82"/>
  <c r="N32" i="82"/>
  <c r="M33" i="82"/>
  <c r="L34" i="82" s="1"/>
  <c r="M1113" i="82"/>
  <c r="L1114" i="82" s="1"/>
  <c r="N1112" i="82"/>
  <c r="N1472" i="82"/>
  <c r="M1473" i="82"/>
  <c r="L1474" i="82" s="1"/>
  <c r="M1272" i="82"/>
  <c r="L1273" i="82" s="1"/>
  <c r="N1271" i="82"/>
  <c r="M1652" i="82"/>
  <c r="L1653" i="82" s="1"/>
  <c r="N1651" i="82"/>
  <c r="N632" i="82"/>
  <c r="M633" i="82"/>
  <c r="L634" i="82" s="1"/>
  <c r="V33" i="39" l="1"/>
  <c r="U33" i="39" s="1"/>
  <c r="T33" i="43"/>
  <c r="S34" i="43" s="1"/>
  <c r="V33" i="43" s="1"/>
  <c r="U33" i="43" s="1"/>
  <c r="M1093" i="82"/>
  <c r="L1094" i="82" s="1"/>
  <c r="N1093" i="82" s="1"/>
  <c r="T10" i="50"/>
  <c r="S11" i="50" s="1"/>
  <c r="V10" i="50" s="1"/>
  <c r="U10" i="50" s="1"/>
  <c r="V34" i="42"/>
  <c r="U34" i="42" s="1"/>
  <c r="T35" i="42"/>
  <c r="S36" i="42" s="1"/>
  <c r="V9" i="30"/>
  <c r="U9" i="30" s="1"/>
  <c r="T10" i="30"/>
  <c r="S11" i="30" s="1"/>
  <c r="V34" i="14"/>
  <c r="U34" i="14" s="1"/>
  <c r="T35" i="14"/>
  <c r="S36" i="14" s="1"/>
  <c r="V57" i="48"/>
  <c r="U57" i="48" s="1"/>
  <c r="T58" i="48"/>
  <c r="S59" i="48" s="1"/>
  <c r="V10" i="32"/>
  <c r="U10" i="32" s="1"/>
  <c r="T11" i="32"/>
  <c r="S12" i="32" s="1"/>
  <c r="V8" i="29"/>
  <c r="U8" i="29" s="1"/>
  <c r="T9" i="29"/>
  <c r="S10" i="29" s="1"/>
  <c r="V55" i="53"/>
  <c r="U55" i="53" s="1"/>
  <c r="T56" i="53"/>
  <c r="S57" i="53" s="1"/>
  <c r="V10" i="53"/>
  <c r="U10" i="53" s="1"/>
  <c r="T11" i="53"/>
  <c r="S12" i="53" s="1"/>
  <c r="V8" i="44"/>
  <c r="U8" i="44" s="1"/>
  <c r="T9" i="44"/>
  <c r="S10" i="44" s="1"/>
  <c r="V57" i="46"/>
  <c r="U57" i="46" s="1"/>
  <c r="T58" i="46"/>
  <c r="S59" i="46" s="1"/>
  <c r="V34" i="49"/>
  <c r="U34" i="49" s="1"/>
  <c r="T35" i="49"/>
  <c r="S36" i="49" s="1"/>
  <c r="V56" i="49"/>
  <c r="U56" i="49" s="1"/>
  <c r="T57" i="49"/>
  <c r="S58" i="49" s="1"/>
  <c r="V34" i="52"/>
  <c r="U34" i="52" s="1"/>
  <c r="T35" i="52"/>
  <c r="S36" i="52" s="1"/>
  <c r="V33" i="46"/>
  <c r="U33" i="46" s="1"/>
  <c r="T34" i="46"/>
  <c r="S35" i="46" s="1"/>
  <c r="V57" i="32"/>
  <c r="U57" i="32" s="1"/>
  <c r="T58" i="32"/>
  <c r="S59" i="32" s="1"/>
  <c r="V10" i="52"/>
  <c r="U10" i="52" s="1"/>
  <c r="T11" i="52"/>
  <c r="S12" i="52" s="1"/>
  <c r="V57" i="51"/>
  <c r="U57" i="51" s="1"/>
  <c r="T58" i="51"/>
  <c r="S59" i="51" s="1"/>
  <c r="V33" i="53"/>
  <c r="U33" i="53" s="1"/>
  <c r="T34" i="53"/>
  <c r="S35" i="53" s="1"/>
  <c r="V33" i="48"/>
  <c r="U33" i="48" s="1"/>
  <c r="T34" i="48"/>
  <c r="S35" i="48" s="1"/>
  <c r="V58" i="36"/>
  <c r="U58" i="36" s="1"/>
  <c r="T59" i="36"/>
  <c r="S60" i="36" s="1"/>
  <c r="V58" i="42"/>
  <c r="U58" i="42" s="1"/>
  <c r="T59" i="42"/>
  <c r="S60" i="42" s="1"/>
  <c r="V8" i="55"/>
  <c r="U8" i="55" s="1"/>
  <c r="T9" i="55"/>
  <c r="S10" i="55" s="1"/>
  <c r="S57" i="43"/>
  <c r="V9" i="39"/>
  <c r="U9" i="39" s="1"/>
  <c r="T10" i="39"/>
  <c r="S11" i="39" s="1"/>
  <c r="V9" i="47"/>
  <c r="U9" i="47" s="1"/>
  <c r="T10" i="47"/>
  <c r="S11" i="47" s="1"/>
  <c r="V33" i="40"/>
  <c r="U33" i="40" s="1"/>
  <c r="T34" i="40"/>
  <c r="S35" i="40" s="1"/>
  <c r="S34" i="36"/>
  <c r="V34" i="35"/>
  <c r="U34" i="35" s="1"/>
  <c r="T35" i="35"/>
  <c r="S36" i="35" s="1"/>
  <c r="V10" i="51"/>
  <c r="U10" i="51" s="1"/>
  <c r="T11" i="51"/>
  <c r="S12" i="51" s="1"/>
  <c r="V8" i="46"/>
  <c r="U8" i="46" s="1"/>
  <c r="T9" i="46"/>
  <c r="S10" i="46" s="1"/>
  <c r="S35" i="29"/>
  <c r="S10" i="37"/>
  <c r="V57" i="35"/>
  <c r="U57" i="35" s="1"/>
  <c r="T58" i="35"/>
  <c r="S59" i="35" s="1"/>
  <c r="V9" i="45"/>
  <c r="U9" i="45" s="1"/>
  <c r="T10" i="45"/>
  <c r="S11" i="45" s="1"/>
  <c r="V56" i="50"/>
  <c r="U56" i="50" s="1"/>
  <c r="T57" i="50"/>
  <c r="S58" i="50" s="1"/>
  <c r="V56" i="30"/>
  <c r="U56" i="30" s="1"/>
  <c r="T57" i="30"/>
  <c r="S58" i="30" s="1"/>
  <c r="V34" i="30"/>
  <c r="U34" i="30" s="1"/>
  <c r="T35" i="30"/>
  <c r="S36" i="30" s="1"/>
  <c r="V56" i="45"/>
  <c r="U56" i="45" s="1"/>
  <c r="T57" i="45"/>
  <c r="S58" i="45" s="1"/>
  <c r="V55" i="34"/>
  <c r="U55" i="34" s="1"/>
  <c r="T56" i="34"/>
  <c r="S57" i="34" s="1"/>
  <c r="V56" i="52"/>
  <c r="U56" i="52" s="1"/>
  <c r="T57" i="52"/>
  <c r="V54" i="38"/>
  <c r="U54" i="38" s="1"/>
  <c r="T55" i="38"/>
  <c r="S56" i="38" s="1"/>
  <c r="V10" i="35"/>
  <c r="U10" i="35" s="1"/>
  <c r="T11" i="35"/>
  <c r="S12" i="35" s="1"/>
  <c r="V12" i="14"/>
  <c r="U12" i="14" s="1"/>
  <c r="T13" i="14"/>
  <c r="S14" i="14" s="1"/>
  <c r="V9" i="43"/>
  <c r="U9" i="43" s="1"/>
  <c r="T10" i="43"/>
  <c r="S11" i="43" s="1"/>
  <c r="V57" i="33"/>
  <c r="U57" i="33" s="1"/>
  <c r="T58" i="33"/>
  <c r="S59" i="33" s="1"/>
  <c r="S57" i="54"/>
  <c r="V32" i="32"/>
  <c r="U32" i="32" s="1"/>
  <c r="T33" i="32"/>
  <c r="S34" i="32" s="1"/>
  <c r="V9" i="36"/>
  <c r="U9" i="36" s="1"/>
  <c r="T10" i="36"/>
  <c r="S11" i="36" s="1"/>
  <c r="V34" i="54"/>
  <c r="U34" i="54" s="1"/>
  <c r="T35" i="54"/>
  <c r="V8" i="49"/>
  <c r="U8" i="49" s="1"/>
  <c r="T9" i="49"/>
  <c r="S10" i="49" s="1"/>
  <c r="V34" i="47"/>
  <c r="U34" i="47" s="1"/>
  <c r="T35" i="47"/>
  <c r="S36" i="47" s="1"/>
  <c r="V34" i="38"/>
  <c r="U34" i="38" s="1"/>
  <c r="T35" i="38"/>
  <c r="S36" i="38" s="1"/>
  <c r="V57" i="47"/>
  <c r="U57" i="47" s="1"/>
  <c r="T58" i="47"/>
  <c r="S59" i="47" s="1"/>
  <c r="V34" i="39"/>
  <c r="U34" i="39" s="1"/>
  <c r="T35" i="39"/>
  <c r="V10" i="54"/>
  <c r="U10" i="54" s="1"/>
  <c r="T11" i="54"/>
  <c r="S12" i="54" s="1"/>
  <c r="V9" i="48"/>
  <c r="U9" i="48" s="1"/>
  <c r="T10" i="48"/>
  <c r="S11" i="48" s="1"/>
  <c r="V35" i="33"/>
  <c r="U35" i="33" s="1"/>
  <c r="T36" i="33"/>
  <c r="S37" i="33" s="1"/>
  <c r="V33" i="34"/>
  <c r="U33" i="34" s="1"/>
  <c r="T34" i="34"/>
  <c r="S35" i="34" s="1"/>
  <c r="V9" i="41"/>
  <c r="U9" i="41" s="1"/>
  <c r="T10" i="41"/>
  <c r="S11" i="41" s="1"/>
  <c r="V56" i="14"/>
  <c r="U56" i="14" s="1"/>
  <c r="T57" i="14"/>
  <c r="S58" i="14" s="1"/>
  <c r="V33" i="45"/>
  <c r="U33" i="45" s="1"/>
  <c r="T34" i="45"/>
  <c r="S35" i="45" s="1"/>
  <c r="V56" i="37"/>
  <c r="U56" i="37" s="1"/>
  <c r="T57" i="37"/>
  <c r="S58" i="37" s="1"/>
  <c r="V9" i="33"/>
  <c r="U9" i="33" s="1"/>
  <c r="T10" i="33"/>
  <c r="S11" i="33" s="1"/>
  <c r="V57" i="44"/>
  <c r="U57" i="44" s="1"/>
  <c r="T58" i="44"/>
  <c r="S59" i="44" s="1"/>
  <c r="V57" i="40"/>
  <c r="U57" i="40" s="1"/>
  <c r="T58" i="40"/>
  <c r="S59" i="40" s="1"/>
  <c r="V33" i="44"/>
  <c r="U33" i="44" s="1"/>
  <c r="T34" i="44"/>
  <c r="S35" i="44" s="1"/>
  <c r="V33" i="41"/>
  <c r="U33" i="41" s="1"/>
  <c r="T34" i="41"/>
  <c r="S35" i="41" s="1"/>
  <c r="V34" i="50"/>
  <c r="U34" i="50" s="1"/>
  <c r="T35" i="50"/>
  <c r="V11" i="34"/>
  <c r="U11" i="34" s="1"/>
  <c r="T12" i="34"/>
  <c r="S13" i="34" s="1"/>
  <c r="V56" i="41"/>
  <c r="U56" i="41" s="1"/>
  <c r="T57" i="41"/>
  <c r="S58" i="41" s="1"/>
  <c r="V32" i="37"/>
  <c r="U32" i="37" s="1"/>
  <c r="T33" i="37"/>
  <c r="S34" i="37" s="1"/>
  <c r="V34" i="51"/>
  <c r="U34" i="51" s="1"/>
  <c r="T35" i="51"/>
  <c r="S36" i="51" s="1"/>
  <c r="V8" i="42"/>
  <c r="U8" i="42" s="1"/>
  <c r="T9" i="42"/>
  <c r="S10" i="42" s="1"/>
  <c r="V57" i="29"/>
  <c r="U57" i="29" s="1"/>
  <c r="T58" i="29"/>
  <c r="S59" i="29" s="1"/>
  <c r="V57" i="55"/>
  <c r="U57" i="55" s="1"/>
  <c r="T58" i="55"/>
  <c r="S59" i="55" s="1"/>
  <c r="V9" i="38"/>
  <c r="U9" i="38" s="1"/>
  <c r="T10" i="38"/>
  <c r="S11" i="38" s="1"/>
  <c r="V10" i="40"/>
  <c r="U10" i="40" s="1"/>
  <c r="T11" i="40"/>
  <c r="S12" i="40" s="1"/>
  <c r="V33" i="55"/>
  <c r="U33" i="55" s="1"/>
  <c r="T34" i="55"/>
  <c r="S35" i="55" s="1"/>
  <c r="V56" i="39"/>
  <c r="U56" i="39" s="1"/>
  <c r="T57" i="39"/>
  <c r="M1672" i="82"/>
  <c r="L1673" i="82" s="1"/>
  <c r="N1671" i="82"/>
  <c r="N1311" i="82"/>
  <c r="M1312" i="82"/>
  <c r="L1313" i="82" s="1"/>
  <c r="N1591" i="82"/>
  <c r="M1592" i="82"/>
  <c r="L1593" i="82" s="1"/>
  <c r="N1011" i="82"/>
  <c r="M1012" i="82"/>
  <c r="L1013" i="82" s="1"/>
  <c r="M572" i="82"/>
  <c r="L573" i="82" s="1"/>
  <c r="N571" i="82"/>
  <c r="M1052" i="82"/>
  <c r="L1053" i="82" s="1"/>
  <c r="N1051" i="82"/>
  <c r="M1432" i="82"/>
  <c r="L1433" i="82" s="1"/>
  <c r="N1431" i="82"/>
  <c r="M73" i="82"/>
  <c r="L74" i="82" s="1"/>
  <c r="N72" i="82"/>
  <c r="M1133" i="82"/>
  <c r="L1134" i="82" s="1"/>
  <c r="N1132" i="82"/>
  <c r="N731" i="82"/>
  <c r="M732" i="82"/>
  <c r="L733" i="82" s="1"/>
  <c r="M713" i="82"/>
  <c r="L714" i="82" s="1"/>
  <c r="N712" i="82"/>
  <c r="N1532" i="82"/>
  <c r="M1533" i="82"/>
  <c r="L1534" i="82" s="1"/>
  <c r="M1553" i="82"/>
  <c r="L1554" i="82" s="1"/>
  <c r="N1552" i="82"/>
  <c r="M472" i="82"/>
  <c r="L473" i="82" s="1"/>
  <c r="N471" i="82"/>
  <c r="N1352" i="82"/>
  <c r="M1353" i="82"/>
  <c r="L1354" i="82" s="1"/>
  <c r="M1192" i="82"/>
  <c r="L1193" i="82" s="1"/>
  <c r="N1191" i="82"/>
  <c r="N311" i="82"/>
  <c r="M312" i="82"/>
  <c r="L313" i="82" s="1"/>
  <c r="M92" i="82"/>
  <c r="L93" i="82" s="1"/>
  <c r="N91" i="82"/>
  <c r="N511" i="82"/>
  <c r="M512" i="82"/>
  <c r="L513" i="82" s="1"/>
  <c r="M872" i="82"/>
  <c r="L873" i="82" s="1"/>
  <c r="N871" i="82"/>
  <c r="M1252" i="82"/>
  <c r="L1253" i="82" s="1"/>
  <c r="N1251" i="82"/>
  <c r="M1172" i="82"/>
  <c r="L1173" i="82" s="1"/>
  <c r="N1171" i="82"/>
  <c r="M492" i="82"/>
  <c r="L493" i="82" s="1"/>
  <c r="N491" i="82"/>
  <c r="M52" i="82"/>
  <c r="L53" i="82" s="1"/>
  <c r="N51" i="82"/>
  <c r="M1373" i="82"/>
  <c r="L1374" i="82" s="1"/>
  <c r="N1372" i="82"/>
  <c r="N352" i="82"/>
  <c r="M353" i="82"/>
  <c r="L354" i="82" s="1"/>
  <c r="N291" i="82"/>
  <c r="M292" i="82"/>
  <c r="L293" i="82" s="1"/>
  <c r="N111" i="82"/>
  <c r="M112" i="82"/>
  <c r="L113" i="82" s="1"/>
  <c r="M1073" i="82"/>
  <c r="L1074" i="82" s="1"/>
  <c r="N1072" i="82"/>
  <c r="N591" i="82"/>
  <c r="M592" i="82"/>
  <c r="L593" i="82" s="1"/>
  <c r="N771" i="82"/>
  <c r="M772" i="82"/>
  <c r="L773" i="82" s="1"/>
  <c r="N1231" i="82"/>
  <c r="M1232" i="82"/>
  <c r="L1233" i="82" s="1"/>
  <c r="N1491" i="82"/>
  <c r="M1492" i="82"/>
  <c r="L1493" i="82" s="1"/>
  <c r="N11" i="82"/>
  <c r="M12" i="82"/>
  <c r="L13" i="82" s="1"/>
  <c r="N372" i="82"/>
  <c r="M373" i="82"/>
  <c r="L374" i="82" s="1"/>
  <c r="N132" i="82"/>
  <c r="M133" i="82"/>
  <c r="L134" i="82" s="1"/>
  <c r="N232" i="82"/>
  <c r="M233" i="82"/>
  <c r="L234" i="82" s="1"/>
  <c r="N392" i="82"/>
  <c r="M393" i="82"/>
  <c r="L394" i="82" s="1"/>
  <c r="N412" i="82"/>
  <c r="M413" i="82"/>
  <c r="L414" i="82" s="1"/>
  <c r="M553" i="82"/>
  <c r="L554" i="82" s="1"/>
  <c r="N552" i="82"/>
  <c r="M1653" i="82"/>
  <c r="L1654" i="82" s="1"/>
  <c r="N1652" i="82"/>
  <c r="M174" i="82"/>
  <c r="L175" i="82" s="1"/>
  <c r="N173" i="82"/>
  <c r="N953" i="82"/>
  <c r="M954" i="82"/>
  <c r="L955" i="82" s="1"/>
  <c r="N1032" i="82"/>
  <c r="M1033" i="82"/>
  <c r="L1034" i="82" s="1"/>
  <c r="N1632" i="82"/>
  <c r="M1633" i="82"/>
  <c r="L1634" i="82" s="1"/>
  <c r="M613" i="82"/>
  <c r="L614" i="82" s="1"/>
  <c r="N612" i="82"/>
  <c r="N993" i="82"/>
  <c r="M994" i="82"/>
  <c r="L995" i="82" s="1"/>
  <c r="N1393" i="82"/>
  <c r="M1394" i="82"/>
  <c r="L1395" i="82" s="1"/>
  <c r="N154" i="82"/>
  <c r="M155" i="82"/>
  <c r="L156" i="82" s="1"/>
  <c r="M674" i="82"/>
  <c r="L675" i="82" s="1"/>
  <c r="N673" i="82"/>
  <c r="N833" i="82"/>
  <c r="M834" i="82"/>
  <c r="L835" i="82" s="1"/>
  <c r="M193" i="82"/>
  <c r="L194" i="82" s="1"/>
  <c r="N192" i="82"/>
  <c r="M534" i="82"/>
  <c r="L535" i="82" s="1"/>
  <c r="N533" i="82"/>
  <c r="N253" i="82"/>
  <c r="M254" i="82"/>
  <c r="L255" i="82" s="1"/>
  <c r="N654" i="82"/>
  <c r="M655" i="82"/>
  <c r="L656" i="82" s="1"/>
  <c r="M1334" i="82"/>
  <c r="L1335" i="82" s="1"/>
  <c r="N1333" i="82"/>
  <c r="N333" i="82"/>
  <c r="M334" i="82"/>
  <c r="L335" i="82" s="1"/>
  <c r="M274" i="82"/>
  <c r="L275" i="82" s="1"/>
  <c r="N273" i="82"/>
  <c r="M215" i="82"/>
  <c r="L216" i="82" s="1"/>
  <c r="N214" i="82"/>
  <c r="N633" i="82"/>
  <c r="M634" i="82"/>
  <c r="L635" i="82" s="1"/>
  <c r="M1273" i="82"/>
  <c r="L1274" i="82" s="1"/>
  <c r="N1272" i="82"/>
  <c r="M34" i="82"/>
  <c r="L35" i="82" s="1"/>
  <c r="N33" i="82"/>
  <c r="M795" i="82"/>
  <c r="L796" i="82" s="1"/>
  <c r="N794" i="82"/>
  <c r="M934" i="82"/>
  <c r="L935" i="82" s="1"/>
  <c r="N933" i="82"/>
  <c r="M974" i="82"/>
  <c r="L975" i="82" s="1"/>
  <c r="N973" i="82"/>
  <c r="N693" i="82"/>
  <c r="M694" i="82"/>
  <c r="L695" i="82" s="1"/>
  <c r="N1292" i="82"/>
  <c r="M1293" i="82"/>
  <c r="L1294" i="82" s="1"/>
  <c r="N1452" i="82"/>
  <c r="M1453" i="82"/>
  <c r="L1454" i="82" s="1"/>
  <c r="N1514" i="82"/>
  <c r="M1515" i="82"/>
  <c r="L1516" i="82" s="1"/>
  <c r="N1473" i="82"/>
  <c r="M1474" i="82"/>
  <c r="L1475" i="82" s="1"/>
  <c r="M1154" i="82"/>
  <c r="L1155" i="82" s="1"/>
  <c r="N1153" i="82"/>
  <c r="M1414" i="82"/>
  <c r="L1415" i="82" s="1"/>
  <c r="N1413" i="82"/>
  <c r="M1574" i="82"/>
  <c r="L1575" i="82" s="1"/>
  <c r="N1573" i="82"/>
  <c r="M755" i="82"/>
  <c r="L756" i="82" s="1"/>
  <c r="N754" i="82"/>
  <c r="N1213" i="82"/>
  <c r="M1214" i="82"/>
  <c r="L1215" i="82" s="1"/>
  <c r="M854" i="82"/>
  <c r="L855" i="82" s="1"/>
  <c r="N853" i="82"/>
  <c r="N913" i="82"/>
  <c r="M914" i="82"/>
  <c r="L915" i="82" s="1"/>
  <c r="M1114" i="82"/>
  <c r="L1115" i="82" s="1"/>
  <c r="N1113" i="82"/>
  <c r="M894" i="82"/>
  <c r="L895" i="82" s="1"/>
  <c r="N893" i="82"/>
  <c r="M433" i="82"/>
  <c r="L434" i="82" s="1"/>
  <c r="N432" i="82"/>
  <c r="M455" i="82"/>
  <c r="L456" i="82" s="1"/>
  <c r="N454" i="82"/>
  <c r="M1614" i="82"/>
  <c r="L1615" i="82" s="1"/>
  <c r="N1613" i="82"/>
  <c r="M814" i="82"/>
  <c r="L815" i="82" s="1"/>
  <c r="N813" i="82"/>
  <c r="T34" i="43" l="1"/>
  <c r="S35" i="43" s="1"/>
  <c r="V34" i="43" s="1"/>
  <c r="U34" i="43" s="1"/>
  <c r="M1094" i="82"/>
  <c r="L1095" i="82" s="1"/>
  <c r="M1095" i="82" s="1"/>
  <c r="L1096" i="82" s="1"/>
  <c r="T11" i="50"/>
  <c r="S12" i="50" s="1"/>
  <c r="V11" i="50" s="1"/>
  <c r="U11" i="50" s="1"/>
  <c r="V12" i="34"/>
  <c r="U12" i="34" s="1"/>
  <c r="T13" i="34"/>
  <c r="S14" i="34" s="1"/>
  <c r="V33" i="37"/>
  <c r="U33" i="37" s="1"/>
  <c r="T34" i="37"/>
  <c r="S35" i="37" s="1"/>
  <c r="V10" i="48"/>
  <c r="U10" i="48" s="1"/>
  <c r="T11" i="48"/>
  <c r="S12" i="48" s="1"/>
  <c r="V10" i="30"/>
  <c r="U10" i="30" s="1"/>
  <c r="T11" i="30"/>
  <c r="S12" i="30" s="1"/>
  <c r="V9" i="44"/>
  <c r="U9" i="44" s="1"/>
  <c r="T10" i="44"/>
  <c r="S11" i="44" s="1"/>
  <c r="V34" i="41"/>
  <c r="U34" i="41" s="1"/>
  <c r="T35" i="41"/>
  <c r="S36" i="41" s="1"/>
  <c r="V9" i="42"/>
  <c r="U9" i="42" s="1"/>
  <c r="T10" i="42"/>
  <c r="S11" i="42" s="1"/>
  <c r="V34" i="45"/>
  <c r="U34" i="45" s="1"/>
  <c r="T35" i="45"/>
  <c r="S36" i="45" s="1"/>
  <c r="V57" i="30"/>
  <c r="U57" i="30" s="1"/>
  <c r="T58" i="30"/>
  <c r="S59" i="30" s="1"/>
  <c r="V35" i="49"/>
  <c r="U35" i="49" s="1"/>
  <c r="T36" i="49"/>
  <c r="S37" i="49" s="1"/>
  <c r="V57" i="37"/>
  <c r="U57" i="37" s="1"/>
  <c r="T58" i="37"/>
  <c r="S59" i="37" s="1"/>
  <c r="V11" i="54"/>
  <c r="U11" i="54" s="1"/>
  <c r="T12" i="54"/>
  <c r="S13" i="54" s="1"/>
  <c r="V9" i="49"/>
  <c r="U9" i="49" s="1"/>
  <c r="T10" i="49"/>
  <c r="V55" i="38"/>
  <c r="U55" i="38" s="1"/>
  <c r="T56" i="38"/>
  <c r="S57" i="38" s="1"/>
  <c r="V56" i="34"/>
  <c r="U56" i="34" s="1"/>
  <c r="T57" i="34"/>
  <c r="S58" i="34" s="1"/>
  <c r="V9" i="46"/>
  <c r="U9" i="46" s="1"/>
  <c r="T10" i="46"/>
  <c r="S11" i="46" s="1"/>
  <c r="V34" i="40"/>
  <c r="U34" i="40" s="1"/>
  <c r="T35" i="40"/>
  <c r="S36" i="40" s="1"/>
  <c r="V35" i="42"/>
  <c r="U35" i="42" s="1"/>
  <c r="T36" i="42"/>
  <c r="S37" i="42" s="1"/>
  <c r="V35" i="52"/>
  <c r="U35" i="52" s="1"/>
  <c r="T36" i="52"/>
  <c r="S37" i="52" s="1"/>
  <c r="S58" i="39"/>
  <c r="V35" i="51"/>
  <c r="U35" i="51" s="1"/>
  <c r="T36" i="51"/>
  <c r="S37" i="51" s="1"/>
  <c r="V58" i="40"/>
  <c r="U58" i="40" s="1"/>
  <c r="T59" i="40"/>
  <c r="S60" i="40" s="1"/>
  <c r="V58" i="33"/>
  <c r="U58" i="33" s="1"/>
  <c r="T59" i="33"/>
  <c r="S60" i="33" s="1"/>
  <c r="S58" i="52"/>
  <c r="V35" i="30"/>
  <c r="U35" i="30" s="1"/>
  <c r="T36" i="30"/>
  <c r="S37" i="30" s="1"/>
  <c r="V10" i="45"/>
  <c r="U10" i="45" s="1"/>
  <c r="T11" i="45"/>
  <c r="S12" i="45" s="1"/>
  <c r="V11" i="51"/>
  <c r="U11" i="51" s="1"/>
  <c r="T12" i="51"/>
  <c r="S13" i="51" s="1"/>
  <c r="V34" i="46"/>
  <c r="U34" i="46" s="1"/>
  <c r="T35" i="46"/>
  <c r="S36" i="46" s="1"/>
  <c r="V58" i="46"/>
  <c r="U58" i="46" s="1"/>
  <c r="T59" i="46"/>
  <c r="S60" i="46" s="1"/>
  <c r="V56" i="53"/>
  <c r="U56" i="53" s="1"/>
  <c r="T57" i="53"/>
  <c r="S58" i="53" s="1"/>
  <c r="V11" i="32"/>
  <c r="U11" i="32" s="1"/>
  <c r="T12" i="32"/>
  <c r="S13" i="32" s="1"/>
  <c r="V35" i="14"/>
  <c r="U35" i="14" s="1"/>
  <c r="T36" i="14"/>
  <c r="V11" i="40"/>
  <c r="U11" i="40" s="1"/>
  <c r="T12" i="40"/>
  <c r="S13" i="40" s="1"/>
  <c r="V58" i="55"/>
  <c r="U58" i="55" s="1"/>
  <c r="T59" i="55"/>
  <c r="S60" i="55" s="1"/>
  <c r="S36" i="50"/>
  <c r="V10" i="33"/>
  <c r="U10" i="33" s="1"/>
  <c r="T11" i="33"/>
  <c r="S12" i="33" s="1"/>
  <c r="V10" i="41"/>
  <c r="U10" i="41" s="1"/>
  <c r="T11" i="41"/>
  <c r="S12" i="41" s="1"/>
  <c r="V36" i="33"/>
  <c r="U36" i="33" s="1"/>
  <c r="T37" i="33"/>
  <c r="S38" i="33" s="1"/>
  <c r="S36" i="39"/>
  <c r="V35" i="47"/>
  <c r="U35" i="47" s="1"/>
  <c r="T36" i="47"/>
  <c r="S37" i="47" s="1"/>
  <c r="V10" i="36"/>
  <c r="U10" i="36" s="1"/>
  <c r="T11" i="36"/>
  <c r="S12" i="36" s="1"/>
  <c r="V13" i="14"/>
  <c r="U13" i="14" s="1"/>
  <c r="T14" i="14"/>
  <c r="S15" i="14" s="1"/>
  <c r="V57" i="45"/>
  <c r="U57" i="45" s="1"/>
  <c r="T58" i="45"/>
  <c r="S59" i="45" s="1"/>
  <c r="V57" i="50"/>
  <c r="U57" i="50" s="1"/>
  <c r="T58" i="50"/>
  <c r="S59" i="50" s="1"/>
  <c r="V9" i="37"/>
  <c r="U9" i="37" s="1"/>
  <c r="T10" i="37"/>
  <c r="S11" i="37" s="1"/>
  <c r="V33" i="36"/>
  <c r="U33" i="36" s="1"/>
  <c r="T34" i="36"/>
  <c r="S35" i="36" s="1"/>
  <c r="V10" i="47"/>
  <c r="U10" i="47" s="1"/>
  <c r="T11" i="47"/>
  <c r="S12" i="47" s="1"/>
  <c r="V10" i="39"/>
  <c r="U10" i="39" s="1"/>
  <c r="T11" i="39"/>
  <c r="S12" i="39" s="1"/>
  <c r="V9" i="55"/>
  <c r="U9" i="55" s="1"/>
  <c r="T10" i="55"/>
  <c r="S11" i="55" s="1"/>
  <c r="V59" i="42"/>
  <c r="U59" i="42" s="1"/>
  <c r="T60" i="42"/>
  <c r="S61" i="42" s="1"/>
  <c r="V58" i="51"/>
  <c r="U58" i="51" s="1"/>
  <c r="T59" i="51"/>
  <c r="S60" i="51" s="1"/>
  <c r="V58" i="32"/>
  <c r="U58" i="32" s="1"/>
  <c r="T59" i="32"/>
  <c r="S60" i="32" s="1"/>
  <c r="V34" i="55"/>
  <c r="U34" i="55" s="1"/>
  <c r="T35" i="55"/>
  <c r="S36" i="55" s="1"/>
  <c r="V57" i="41"/>
  <c r="U57" i="41" s="1"/>
  <c r="T58" i="41"/>
  <c r="S59" i="41" s="1"/>
  <c r="V34" i="44"/>
  <c r="U34" i="44" s="1"/>
  <c r="T35" i="44"/>
  <c r="S36" i="44" s="1"/>
  <c r="V58" i="44"/>
  <c r="U58" i="44" s="1"/>
  <c r="T59" i="44"/>
  <c r="S60" i="44" s="1"/>
  <c r="V57" i="14"/>
  <c r="U57" i="14" s="1"/>
  <c r="T58" i="14"/>
  <c r="S59" i="14" s="1"/>
  <c r="V35" i="38"/>
  <c r="U35" i="38" s="1"/>
  <c r="T36" i="38"/>
  <c r="S37" i="38" s="1"/>
  <c r="S36" i="54"/>
  <c r="V56" i="54"/>
  <c r="U56" i="54" s="1"/>
  <c r="T57" i="54"/>
  <c r="S58" i="54" s="1"/>
  <c r="V10" i="43"/>
  <c r="U10" i="43" s="1"/>
  <c r="T11" i="43"/>
  <c r="S12" i="43" s="1"/>
  <c r="V58" i="35"/>
  <c r="U58" i="35" s="1"/>
  <c r="T59" i="35"/>
  <c r="S60" i="35" s="1"/>
  <c r="V35" i="35"/>
  <c r="U35" i="35" s="1"/>
  <c r="T36" i="35"/>
  <c r="S37" i="35" s="1"/>
  <c r="V59" i="36"/>
  <c r="U59" i="36" s="1"/>
  <c r="T60" i="36"/>
  <c r="S61" i="36" s="1"/>
  <c r="V34" i="53"/>
  <c r="U34" i="53" s="1"/>
  <c r="T35" i="53"/>
  <c r="S36" i="53" s="1"/>
  <c r="V57" i="49"/>
  <c r="U57" i="49" s="1"/>
  <c r="T58" i="49"/>
  <c r="S59" i="49" s="1"/>
  <c r="V11" i="53"/>
  <c r="U11" i="53" s="1"/>
  <c r="T12" i="53"/>
  <c r="S13" i="53" s="1"/>
  <c r="V9" i="29"/>
  <c r="U9" i="29" s="1"/>
  <c r="T10" i="29"/>
  <c r="S11" i="29" s="1"/>
  <c r="V58" i="48"/>
  <c r="U58" i="48" s="1"/>
  <c r="T59" i="48"/>
  <c r="S60" i="48" s="1"/>
  <c r="V10" i="38"/>
  <c r="U10" i="38" s="1"/>
  <c r="T11" i="38"/>
  <c r="S12" i="38" s="1"/>
  <c r="V58" i="29"/>
  <c r="U58" i="29" s="1"/>
  <c r="T59" i="29"/>
  <c r="S60" i="29" s="1"/>
  <c r="V34" i="34"/>
  <c r="U34" i="34" s="1"/>
  <c r="T35" i="34"/>
  <c r="S36" i="34" s="1"/>
  <c r="V58" i="47"/>
  <c r="U58" i="47" s="1"/>
  <c r="T59" i="47"/>
  <c r="S60" i="47" s="1"/>
  <c r="V33" i="32"/>
  <c r="U33" i="32" s="1"/>
  <c r="T34" i="32"/>
  <c r="S35" i="32" s="1"/>
  <c r="V11" i="35"/>
  <c r="U11" i="35" s="1"/>
  <c r="T12" i="35"/>
  <c r="S13" i="35" s="1"/>
  <c r="V34" i="29"/>
  <c r="U34" i="29" s="1"/>
  <c r="T35" i="29"/>
  <c r="S36" i="29" s="1"/>
  <c r="V56" i="43"/>
  <c r="U56" i="43" s="1"/>
  <c r="T57" i="43"/>
  <c r="S58" i="43" s="1"/>
  <c r="V34" i="48"/>
  <c r="U34" i="48" s="1"/>
  <c r="T35" i="48"/>
  <c r="S36" i="48" s="1"/>
  <c r="V11" i="52"/>
  <c r="U11" i="52" s="1"/>
  <c r="T12" i="52"/>
  <c r="S13" i="52" s="1"/>
  <c r="M1673" i="82"/>
  <c r="L1674" i="82" s="1"/>
  <c r="N1672" i="82"/>
  <c r="N1312" i="82"/>
  <c r="M1313" i="82"/>
  <c r="L1314" i="82" s="1"/>
  <c r="M1593" i="82"/>
  <c r="L1594" i="82" s="1"/>
  <c r="N1592" i="82"/>
  <c r="M573" i="82"/>
  <c r="L574" i="82" s="1"/>
  <c r="N572" i="82"/>
  <c r="N1012" i="82"/>
  <c r="M1013" i="82"/>
  <c r="L1014" i="82" s="1"/>
  <c r="M1053" i="82"/>
  <c r="L1054" i="82" s="1"/>
  <c r="N1052" i="82"/>
  <c r="M1433" i="82"/>
  <c r="L1434" i="82" s="1"/>
  <c r="N1432" i="82"/>
  <c r="M1493" i="82"/>
  <c r="L1494" i="82" s="1"/>
  <c r="N1492" i="82"/>
  <c r="M773" i="82"/>
  <c r="L774" i="82" s="1"/>
  <c r="N772" i="82"/>
  <c r="N292" i="82"/>
  <c r="M293" i="82"/>
  <c r="L294" i="82" s="1"/>
  <c r="N512" i="82"/>
  <c r="M513" i="82"/>
  <c r="L514" i="82" s="1"/>
  <c r="M313" i="82"/>
  <c r="L314" i="82" s="1"/>
  <c r="N312" i="82"/>
  <c r="M1354" i="82"/>
  <c r="L1355" i="82" s="1"/>
  <c r="N1353" i="82"/>
  <c r="M1074" i="82"/>
  <c r="L1075" i="82" s="1"/>
  <c r="N1073" i="82"/>
  <c r="M1374" i="82"/>
  <c r="L1375" i="82" s="1"/>
  <c r="N1373" i="82"/>
  <c r="N492" i="82"/>
  <c r="M493" i="82"/>
  <c r="L494" i="82" s="1"/>
  <c r="N1252" i="82"/>
  <c r="M1253" i="82"/>
  <c r="L1254" i="82" s="1"/>
  <c r="M1554" i="82"/>
  <c r="L1555" i="82" s="1"/>
  <c r="N1553" i="82"/>
  <c r="N713" i="82"/>
  <c r="M714" i="82"/>
  <c r="L715" i="82" s="1"/>
  <c r="N1133" i="82"/>
  <c r="M1134" i="82"/>
  <c r="L1135" i="82" s="1"/>
  <c r="N1232" i="82"/>
  <c r="M1233" i="82"/>
  <c r="L1234" i="82" s="1"/>
  <c r="N592" i="82"/>
  <c r="M593" i="82"/>
  <c r="L594" i="82" s="1"/>
  <c r="M113" i="82"/>
  <c r="L114" i="82" s="1"/>
  <c r="N112" i="82"/>
  <c r="M354" i="82"/>
  <c r="L355" i="82" s="1"/>
  <c r="N353" i="82"/>
  <c r="N1533" i="82"/>
  <c r="M1534" i="82"/>
  <c r="L1535" i="82" s="1"/>
  <c r="M733" i="82"/>
  <c r="L734" i="82" s="1"/>
  <c r="N732" i="82"/>
  <c r="M53" i="82"/>
  <c r="L54" i="82" s="1"/>
  <c r="N52" i="82"/>
  <c r="N1172" i="82"/>
  <c r="M1173" i="82"/>
  <c r="L1174" i="82" s="1"/>
  <c r="N872" i="82"/>
  <c r="M873" i="82"/>
  <c r="L874" i="82" s="1"/>
  <c r="M93" i="82"/>
  <c r="L94" i="82" s="1"/>
  <c r="N92" i="82"/>
  <c r="M1193" i="82"/>
  <c r="L1194" i="82" s="1"/>
  <c r="N1192" i="82"/>
  <c r="M473" i="82"/>
  <c r="L474" i="82" s="1"/>
  <c r="N472" i="82"/>
  <c r="M74" i="82"/>
  <c r="L75" i="82" s="1"/>
  <c r="N73" i="82"/>
  <c r="N373" i="82"/>
  <c r="M374" i="82"/>
  <c r="L375" i="82" s="1"/>
  <c r="M134" i="82"/>
  <c r="L135" i="82" s="1"/>
  <c r="N133" i="82"/>
  <c r="N12" i="82"/>
  <c r="M13" i="82"/>
  <c r="L14" i="82" s="1"/>
  <c r="M414" i="82"/>
  <c r="L415" i="82" s="1"/>
  <c r="N413" i="82"/>
  <c r="M554" i="82"/>
  <c r="L555" i="82" s="1"/>
  <c r="N553" i="82"/>
  <c r="M394" i="82"/>
  <c r="L395" i="82" s="1"/>
  <c r="N393" i="82"/>
  <c r="N233" i="82"/>
  <c r="M234" i="82"/>
  <c r="L235" i="82" s="1"/>
  <c r="N894" i="82"/>
  <c r="M895" i="82"/>
  <c r="L896" i="82" s="1"/>
  <c r="M915" i="82"/>
  <c r="L916" i="82" s="1"/>
  <c r="N914" i="82"/>
  <c r="M975" i="82"/>
  <c r="L976" i="82" s="1"/>
  <c r="N974" i="82"/>
  <c r="N1273" i="82"/>
  <c r="M1274" i="82"/>
  <c r="L1275" i="82" s="1"/>
  <c r="N334" i="82"/>
  <c r="M335" i="82"/>
  <c r="L336" i="82" s="1"/>
  <c r="M955" i="82"/>
  <c r="L956" i="82" s="1"/>
  <c r="N954" i="82"/>
  <c r="N1574" i="82"/>
  <c r="M1575" i="82"/>
  <c r="L1576" i="82" s="1"/>
  <c r="M1454" i="82"/>
  <c r="L1455" i="82" s="1"/>
  <c r="N1453" i="82"/>
  <c r="N694" i="82"/>
  <c r="M695" i="82"/>
  <c r="L696" i="82" s="1"/>
  <c r="M635" i="82"/>
  <c r="L636" i="82" s="1"/>
  <c r="N634" i="82"/>
  <c r="N655" i="82"/>
  <c r="M656" i="82"/>
  <c r="L657" i="82" s="1"/>
  <c r="N834" i="82"/>
  <c r="M835" i="82"/>
  <c r="L836" i="82" s="1"/>
  <c r="M156" i="82"/>
  <c r="L157" i="82" s="1"/>
  <c r="N155" i="82"/>
  <c r="N433" i="82"/>
  <c r="M434" i="82"/>
  <c r="L435" i="82" s="1"/>
  <c r="N1474" i="82"/>
  <c r="M1475" i="82"/>
  <c r="L1476" i="82" s="1"/>
  <c r="M35" i="82"/>
  <c r="L36" i="82" s="1"/>
  <c r="N34" i="82"/>
  <c r="N1633" i="82"/>
  <c r="M1634" i="82"/>
  <c r="L1635" i="82" s="1"/>
  <c r="N1614" i="82"/>
  <c r="M1615" i="82"/>
  <c r="L1616" i="82" s="1"/>
  <c r="N1414" i="82"/>
  <c r="M1415" i="82"/>
  <c r="L1416" i="82" s="1"/>
  <c r="M1516" i="82"/>
  <c r="L1517" i="82" s="1"/>
  <c r="N1515" i="82"/>
  <c r="M796" i="82"/>
  <c r="L797" i="82" s="1"/>
  <c r="N795" i="82"/>
  <c r="N274" i="82"/>
  <c r="M275" i="82"/>
  <c r="L276" i="82" s="1"/>
  <c r="N455" i="82"/>
  <c r="M456" i="82"/>
  <c r="L457" i="82" s="1"/>
  <c r="M1115" i="82"/>
  <c r="L1116" i="82" s="1"/>
  <c r="N1114" i="82"/>
  <c r="M1215" i="82"/>
  <c r="L1216" i="82" s="1"/>
  <c r="N1214" i="82"/>
  <c r="M255" i="82"/>
  <c r="L256" i="82" s="1"/>
  <c r="N254" i="82"/>
  <c r="N1394" i="82"/>
  <c r="M1395" i="82"/>
  <c r="L1396" i="82" s="1"/>
  <c r="M815" i="82"/>
  <c r="L816" i="82" s="1"/>
  <c r="N814" i="82"/>
  <c r="M855" i="82"/>
  <c r="L856" i="82" s="1"/>
  <c r="N854" i="82"/>
  <c r="N755" i="82"/>
  <c r="M756" i="82"/>
  <c r="L757" i="82" s="1"/>
  <c r="N1154" i="82"/>
  <c r="M1155" i="82"/>
  <c r="L1156" i="82" s="1"/>
  <c r="M1294" i="82"/>
  <c r="L1295" i="82" s="1"/>
  <c r="N1293" i="82"/>
  <c r="N934" i="82"/>
  <c r="M935" i="82"/>
  <c r="L936" i="82" s="1"/>
  <c r="M216" i="82"/>
  <c r="L217" i="82" s="1"/>
  <c r="N215" i="82"/>
  <c r="M1335" i="82"/>
  <c r="L1336" i="82" s="1"/>
  <c r="N1334" i="82"/>
  <c r="M194" i="82"/>
  <c r="L195" i="82" s="1"/>
  <c r="N193" i="82"/>
  <c r="N994" i="82"/>
  <c r="M995" i="82"/>
  <c r="L996" i="82" s="1"/>
  <c r="M614" i="82"/>
  <c r="L615" i="82" s="1"/>
  <c r="N613" i="82"/>
  <c r="M175" i="82"/>
  <c r="L176" i="82" s="1"/>
  <c r="N174" i="82"/>
  <c r="N534" i="82"/>
  <c r="M535" i="82"/>
  <c r="L536" i="82" s="1"/>
  <c r="M675" i="82"/>
  <c r="L676" i="82" s="1"/>
  <c r="N674" i="82"/>
  <c r="M1034" i="82"/>
  <c r="L1035" i="82" s="1"/>
  <c r="N1033" i="82"/>
  <c r="M1654" i="82"/>
  <c r="L1655" i="82" s="1"/>
  <c r="N1653" i="82"/>
  <c r="N1094" i="82" l="1"/>
  <c r="T35" i="43"/>
  <c r="S36" i="43" s="1"/>
  <c r="T12" i="50"/>
  <c r="S13" i="50" s="1"/>
  <c r="V12" i="50" s="1"/>
  <c r="U12" i="50" s="1"/>
  <c r="V10" i="37"/>
  <c r="U10" i="37" s="1"/>
  <c r="T11" i="37"/>
  <c r="S12" i="37" s="1"/>
  <c r="V12" i="53"/>
  <c r="U12" i="53" s="1"/>
  <c r="T13" i="53"/>
  <c r="S14" i="53" s="1"/>
  <c r="V35" i="53"/>
  <c r="U35" i="53" s="1"/>
  <c r="T36" i="53"/>
  <c r="S37" i="53" s="1"/>
  <c r="V36" i="35"/>
  <c r="U36" i="35" s="1"/>
  <c r="T37" i="35"/>
  <c r="S38" i="35" s="1"/>
  <c r="V36" i="51"/>
  <c r="U36" i="51" s="1"/>
  <c r="T37" i="51"/>
  <c r="S38" i="51" s="1"/>
  <c r="V34" i="37"/>
  <c r="U34" i="37" s="1"/>
  <c r="T35" i="37"/>
  <c r="S36" i="37" s="1"/>
  <c r="V35" i="55"/>
  <c r="U35" i="55" s="1"/>
  <c r="T36" i="55"/>
  <c r="S37" i="55" s="1"/>
  <c r="V12" i="40"/>
  <c r="U12" i="40" s="1"/>
  <c r="T13" i="40"/>
  <c r="S14" i="40" s="1"/>
  <c r="V36" i="52"/>
  <c r="U36" i="52" s="1"/>
  <c r="T37" i="52"/>
  <c r="S38" i="52" s="1"/>
  <c r="V35" i="48"/>
  <c r="U35" i="48" s="1"/>
  <c r="T36" i="48"/>
  <c r="S37" i="48" s="1"/>
  <c r="V35" i="34"/>
  <c r="U35" i="34" s="1"/>
  <c r="T36" i="34"/>
  <c r="S37" i="34" s="1"/>
  <c r="V59" i="44"/>
  <c r="U59" i="44" s="1"/>
  <c r="T60" i="44"/>
  <c r="S61" i="44" s="1"/>
  <c r="V34" i="36"/>
  <c r="U34" i="36" s="1"/>
  <c r="T35" i="36"/>
  <c r="S36" i="36" s="1"/>
  <c r="V59" i="55"/>
  <c r="U59" i="55" s="1"/>
  <c r="T60" i="55"/>
  <c r="S61" i="55" s="1"/>
  <c r="V36" i="42"/>
  <c r="U36" i="42" s="1"/>
  <c r="T37" i="42"/>
  <c r="S38" i="42" s="1"/>
  <c r="V10" i="46"/>
  <c r="U10" i="46" s="1"/>
  <c r="T11" i="46"/>
  <c r="S12" i="46" s="1"/>
  <c r="V59" i="47"/>
  <c r="U59" i="47" s="1"/>
  <c r="T60" i="47"/>
  <c r="S61" i="47" s="1"/>
  <c r="V12" i="32"/>
  <c r="U12" i="32" s="1"/>
  <c r="T13" i="32"/>
  <c r="S14" i="32" s="1"/>
  <c r="V35" i="41"/>
  <c r="U35" i="41" s="1"/>
  <c r="T36" i="41"/>
  <c r="S37" i="41" s="1"/>
  <c r="V10" i="55"/>
  <c r="U10" i="55" s="1"/>
  <c r="T11" i="55"/>
  <c r="V35" i="29"/>
  <c r="U35" i="29" s="1"/>
  <c r="T36" i="29"/>
  <c r="S37" i="29" s="1"/>
  <c r="V34" i="32"/>
  <c r="U34" i="32" s="1"/>
  <c r="T35" i="32"/>
  <c r="S36" i="32" s="1"/>
  <c r="V59" i="29"/>
  <c r="U59" i="29" s="1"/>
  <c r="T60" i="29"/>
  <c r="S61" i="29" s="1"/>
  <c r="V58" i="49"/>
  <c r="U58" i="49" s="1"/>
  <c r="T59" i="49"/>
  <c r="S60" i="49" s="1"/>
  <c r="V11" i="43"/>
  <c r="U11" i="43" s="1"/>
  <c r="T12" i="43"/>
  <c r="S13" i="43" s="1"/>
  <c r="V58" i="14"/>
  <c r="U58" i="14" s="1"/>
  <c r="T59" i="14"/>
  <c r="S60" i="14" s="1"/>
  <c r="V60" i="42"/>
  <c r="U60" i="42" s="1"/>
  <c r="T61" i="42"/>
  <c r="S62" i="42" s="1"/>
  <c r="V11" i="47"/>
  <c r="U11" i="47" s="1"/>
  <c r="T12" i="47"/>
  <c r="S13" i="47" s="1"/>
  <c r="V58" i="50"/>
  <c r="U58" i="50" s="1"/>
  <c r="T59" i="50"/>
  <c r="S60" i="50" s="1"/>
  <c r="V11" i="36"/>
  <c r="U11" i="36" s="1"/>
  <c r="T12" i="36"/>
  <c r="S13" i="36" s="1"/>
  <c r="V11" i="41"/>
  <c r="U11" i="41" s="1"/>
  <c r="T12" i="41"/>
  <c r="S13" i="41" s="1"/>
  <c r="S37" i="14"/>
  <c r="V59" i="46"/>
  <c r="U59" i="46" s="1"/>
  <c r="T60" i="46"/>
  <c r="S61" i="46" s="1"/>
  <c r="V57" i="52"/>
  <c r="U57" i="52" s="1"/>
  <c r="T58" i="52"/>
  <c r="S59" i="52" s="1"/>
  <c r="V35" i="40"/>
  <c r="U35" i="40" s="1"/>
  <c r="T36" i="40"/>
  <c r="S37" i="40" s="1"/>
  <c r="V10" i="42"/>
  <c r="U10" i="42" s="1"/>
  <c r="T11" i="42"/>
  <c r="S12" i="42" s="1"/>
  <c r="V11" i="30"/>
  <c r="U11" i="30" s="1"/>
  <c r="T12" i="30"/>
  <c r="S13" i="30" s="1"/>
  <c r="V12" i="52"/>
  <c r="U12" i="52" s="1"/>
  <c r="T13" i="52"/>
  <c r="V59" i="48"/>
  <c r="U59" i="48" s="1"/>
  <c r="T60" i="48"/>
  <c r="S61" i="48" s="1"/>
  <c r="V60" i="36"/>
  <c r="U60" i="36" s="1"/>
  <c r="T61" i="36"/>
  <c r="S62" i="36" s="1"/>
  <c r="V35" i="54"/>
  <c r="U35" i="54" s="1"/>
  <c r="T36" i="54"/>
  <c r="S37" i="54" s="1"/>
  <c r="V35" i="44"/>
  <c r="U35" i="44" s="1"/>
  <c r="T36" i="44"/>
  <c r="S37" i="44" s="1"/>
  <c r="V59" i="32"/>
  <c r="U59" i="32" s="1"/>
  <c r="T60" i="32"/>
  <c r="S61" i="32" s="1"/>
  <c r="V11" i="39"/>
  <c r="U11" i="39" s="1"/>
  <c r="T12" i="39"/>
  <c r="S13" i="39" s="1"/>
  <c r="V14" i="14"/>
  <c r="U14" i="14" s="1"/>
  <c r="T15" i="14"/>
  <c r="S16" i="14" s="1"/>
  <c r="V35" i="39"/>
  <c r="U35" i="39" s="1"/>
  <c r="T36" i="39"/>
  <c r="S37" i="39" s="1"/>
  <c r="V35" i="50"/>
  <c r="U35" i="50" s="1"/>
  <c r="T36" i="50"/>
  <c r="S37" i="50" s="1"/>
  <c r="V57" i="53"/>
  <c r="U57" i="53" s="1"/>
  <c r="T58" i="53"/>
  <c r="S59" i="53" s="1"/>
  <c r="V12" i="51"/>
  <c r="U12" i="51" s="1"/>
  <c r="T13" i="51"/>
  <c r="S14" i="51" s="1"/>
  <c r="V36" i="30"/>
  <c r="U36" i="30" s="1"/>
  <c r="T37" i="30"/>
  <c r="S38" i="30" s="1"/>
  <c r="V59" i="33"/>
  <c r="U59" i="33" s="1"/>
  <c r="T60" i="33"/>
  <c r="V57" i="39"/>
  <c r="U57" i="39" s="1"/>
  <c r="T58" i="39"/>
  <c r="S59" i="39" s="1"/>
  <c r="V57" i="34"/>
  <c r="U57" i="34" s="1"/>
  <c r="T58" i="34"/>
  <c r="S59" i="34" s="1"/>
  <c r="V36" i="49"/>
  <c r="U36" i="49" s="1"/>
  <c r="T37" i="49"/>
  <c r="S38" i="49" s="1"/>
  <c r="V57" i="43"/>
  <c r="U57" i="43" s="1"/>
  <c r="T58" i="43"/>
  <c r="S59" i="43" s="1"/>
  <c r="V12" i="35"/>
  <c r="U12" i="35" s="1"/>
  <c r="T13" i="35"/>
  <c r="S14" i="35" s="1"/>
  <c r="V11" i="38"/>
  <c r="U11" i="38" s="1"/>
  <c r="T12" i="38"/>
  <c r="S13" i="38" s="1"/>
  <c r="V59" i="35"/>
  <c r="U59" i="35" s="1"/>
  <c r="T60" i="35"/>
  <c r="S61" i="35" s="1"/>
  <c r="V57" i="54"/>
  <c r="U57" i="54" s="1"/>
  <c r="T58" i="54"/>
  <c r="S59" i="54" s="1"/>
  <c r="V36" i="38"/>
  <c r="U36" i="38" s="1"/>
  <c r="T37" i="38"/>
  <c r="S38" i="38" s="1"/>
  <c r="V58" i="45"/>
  <c r="U58" i="45" s="1"/>
  <c r="T59" i="45"/>
  <c r="S60" i="45" s="1"/>
  <c r="V36" i="47"/>
  <c r="U36" i="47" s="1"/>
  <c r="T37" i="47"/>
  <c r="S38" i="47" s="1"/>
  <c r="V37" i="33"/>
  <c r="U37" i="33" s="1"/>
  <c r="T38" i="33"/>
  <c r="S39" i="33" s="1"/>
  <c r="V11" i="33"/>
  <c r="U11" i="33" s="1"/>
  <c r="T12" i="33"/>
  <c r="S13" i="33" s="1"/>
  <c r="V35" i="46"/>
  <c r="U35" i="46" s="1"/>
  <c r="T36" i="46"/>
  <c r="S37" i="46" s="1"/>
  <c r="S11" i="49"/>
  <c r="V12" i="54"/>
  <c r="U12" i="54" s="1"/>
  <c r="T13" i="54"/>
  <c r="S14" i="54" s="1"/>
  <c r="V35" i="45"/>
  <c r="U35" i="45" s="1"/>
  <c r="T36" i="45"/>
  <c r="S37" i="45" s="1"/>
  <c r="V10" i="44"/>
  <c r="U10" i="44" s="1"/>
  <c r="T11" i="44"/>
  <c r="S12" i="44" s="1"/>
  <c r="V11" i="48"/>
  <c r="U11" i="48" s="1"/>
  <c r="T12" i="48"/>
  <c r="S13" i="48" s="1"/>
  <c r="V13" i="34"/>
  <c r="U13" i="34" s="1"/>
  <c r="T14" i="34"/>
  <c r="S15" i="34" s="1"/>
  <c r="V10" i="29"/>
  <c r="U10" i="29" s="1"/>
  <c r="T11" i="29"/>
  <c r="S12" i="29" s="1"/>
  <c r="V58" i="41"/>
  <c r="U58" i="41" s="1"/>
  <c r="T59" i="41"/>
  <c r="S60" i="41" s="1"/>
  <c r="V59" i="51"/>
  <c r="U59" i="51" s="1"/>
  <c r="T60" i="51"/>
  <c r="S61" i="51" s="1"/>
  <c r="V11" i="45"/>
  <c r="U11" i="45" s="1"/>
  <c r="T12" i="45"/>
  <c r="S13" i="45" s="1"/>
  <c r="V59" i="40"/>
  <c r="U59" i="40" s="1"/>
  <c r="T60" i="40"/>
  <c r="S61" i="40" s="1"/>
  <c r="V56" i="38"/>
  <c r="U56" i="38" s="1"/>
  <c r="T57" i="38"/>
  <c r="S58" i="38" s="1"/>
  <c r="V58" i="37"/>
  <c r="U58" i="37" s="1"/>
  <c r="T59" i="37"/>
  <c r="S60" i="37" s="1"/>
  <c r="V58" i="30"/>
  <c r="U58" i="30" s="1"/>
  <c r="T59" i="30"/>
  <c r="S60" i="30" s="1"/>
  <c r="V35" i="43"/>
  <c r="U35" i="43" s="1"/>
  <c r="T36" i="43"/>
  <c r="M1674" i="82"/>
  <c r="L1675" i="82" s="1"/>
  <c r="N1673" i="82"/>
  <c r="N1313" i="82"/>
  <c r="M1314" i="82"/>
  <c r="L1315" i="82" s="1"/>
  <c r="N1593" i="82"/>
  <c r="M1594" i="82"/>
  <c r="L1595" i="82" s="1"/>
  <c r="N1013" i="82"/>
  <c r="M1014" i="82"/>
  <c r="L1015" i="82" s="1"/>
  <c r="N1053" i="82"/>
  <c r="M1054" i="82"/>
  <c r="L1055" i="82" s="1"/>
  <c r="M574" i="82"/>
  <c r="L575" i="82" s="1"/>
  <c r="N573" i="82"/>
  <c r="N1433" i="82"/>
  <c r="M1434" i="82"/>
  <c r="L1435" i="82" s="1"/>
  <c r="M1254" i="82"/>
  <c r="L1255" i="82" s="1"/>
  <c r="N1253" i="82"/>
  <c r="M75" i="82"/>
  <c r="L76" i="82" s="1"/>
  <c r="N74" i="82"/>
  <c r="N1193" i="82"/>
  <c r="M1194" i="82"/>
  <c r="L1195" i="82" s="1"/>
  <c r="N53" i="82"/>
  <c r="M54" i="82"/>
  <c r="L55" i="82" s="1"/>
  <c r="M114" i="82"/>
  <c r="L115" i="82" s="1"/>
  <c r="N113" i="82"/>
  <c r="M514" i="82"/>
  <c r="L515" i="82" s="1"/>
  <c r="N513" i="82"/>
  <c r="M1174" i="82"/>
  <c r="L1175" i="82" s="1"/>
  <c r="N1173" i="82"/>
  <c r="N593" i="82"/>
  <c r="M594" i="82"/>
  <c r="L595" i="82" s="1"/>
  <c r="N1134" i="82"/>
  <c r="M1135" i="82"/>
  <c r="L1136" i="82" s="1"/>
  <c r="N1374" i="82"/>
  <c r="M1375" i="82"/>
  <c r="L1376" i="82" s="1"/>
  <c r="M1355" i="82"/>
  <c r="L1356" i="82" s="1"/>
  <c r="N1354" i="82"/>
  <c r="N773" i="82"/>
  <c r="M774" i="82"/>
  <c r="L775" i="82" s="1"/>
  <c r="N473" i="82"/>
  <c r="M474" i="82"/>
  <c r="L475" i="82" s="1"/>
  <c r="N93" i="82"/>
  <c r="M94" i="82"/>
  <c r="L95" i="82" s="1"/>
  <c r="M734" i="82"/>
  <c r="L735" i="82" s="1"/>
  <c r="N733" i="82"/>
  <c r="N354" i="82"/>
  <c r="M355" i="82"/>
  <c r="L356" i="82" s="1"/>
  <c r="N1554" i="82"/>
  <c r="M1555" i="82"/>
  <c r="L1556" i="82" s="1"/>
  <c r="N493" i="82"/>
  <c r="M494" i="82"/>
  <c r="L495" i="82" s="1"/>
  <c r="N293" i="82"/>
  <c r="M294" i="82"/>
  <c r="L295" i="82" s="1"/>
  <c r="N873" i="82"/>
  <c r="M874" i="82"/>
  <c r="L875" i="82" s="1"/>
  <c r="M1535" i="82"/>
  <c r="L1536" i="82" s="1"/>
  <c r="N1534" i="82"/>
  <c r="N1233" i="82"/>
  <c r="M1234" i="82"/>
  <c r="L1235" i="82" s="1"/>
  <c r="N714" i="82"/>
  <c r="M715" i="82"/>
  <c r="L716" i="82" s="1"/>
  <c r="N1074" i="82"/>
  <c r="M1075" i="82"/>
  <c r="L1076" i="82" s="1"/>
  <c r="N313" i="82"/>
  <c r="M314" i="82"/>
  <c r="L315" i="82" s="1"/>
  <c r="M1494" i="82"/>
  <c r="L1495" i="82" s="1"/>
  <c r="N1493" i="82"/>
  <c r="N134" i="82"/>
  <c r="M135" i="82"/>
  <c r="L136" i="82" s="1"/>
  <c r="M14" i="82"/>
  <c r="L15" i="82" s="1"/>
  <c r="N13" i="82"/>
  <c r="M375" i="82"/>
  <c r="L376" i="82" s="1"/>
  <c r="N374" i="82"/>
  <c r="N414" i="82"/>
  <c r="M415" i="82"/>
  <c r="L416" i="82" s="1"/>
  <c r="M395" i="82"/>
  <c r="L396" i="82" s="1"/>
  <c r="N394" i="82"/>
  <c r="N234" i="82"/>
  <c r="M235" i="82"/>
  <c r="L236" i="82" s="1"/>
  <c r="M555" i="82"/>
  <c r="L556" i="82" s="1"/>
  <c r="N554" i="82"/>
  <c r="N614" i="82"/>
  <c r="M615" i="82"/>
  <c r="L616" i="82" s="1"/>
  <c r="N216" i="82"/>
  <c r="M217" i="82"/>
  <c r="L218" i="82" s="1"/>
  <c r="N935" i="82"/>
  <c r="M936" i="82"/>
  <c r="L937" i="82" s="1"/>
  <c r="N1155" i="82"/>
  <c r="M1156" i="82"/>
  <c r="L1157" i="82" s="1"/>
  <c r="N1115" i="82"/>
  <c r="M1116" i="82"/>
  <c r="L1117" i="82" s="1"/>
  <c r="N35" i="82"/>
  <c r="M36" i="82"/>
  <c r="L37" i="82" s="1"/>
  <c r="M636" i="82"/>
  <c r="L637" i="82" s="1"/>
  <c r="N635" i="82"/>
  <c r="N975" i="82"/>
  <c r="M976" i="82"/>
  <c r="L977" i="82" s="1"/>
  <c r="N1654" i="82"/>
  <c r="M1655" i="82"/>
  <c r="L1656" i="82" s="1"/>
  <c r="N675" i="82"/>
  <c r="M676" i="82"/>
  <c r="L677" i="82" s="1"/>
  <c r="N855" i="82"/>
  <c r="M856" i="82"/>
  <c r="L857" i="82" s="1"/>
  <c r="N695" i="82"/>
  <c r="M696" i="82"/>
  <c r="L697" i="82" s="1"/>
  <c r="M1275" i="82"/>
  <c r="L1276" i="82" s="1"/>
  <c r="N1274" i="82"/>
  <c r="N535" i="82"/>
  <c r="M536" i="82"/>
  <c r="L537" i="82" s="1"/>
  <c r="N995" i="82"/>
  <c r="M996" i="82"/>
  <c r="L997" i="82" s="1"/>
  <c r="N1335" i="82"/>
  <c r="M1336" i="82"/>
  <c r="L1337" i="82" s="1"/>
  <c r="N756" i="82"/>
  <c r="M757" i="82"/>
  <c r="L758" i="82" s="1"/>
  <c r="N895" i="82"/>
  <c r="M896" i="82"/>
  <c r="L897" i="82" s="1"/>
  <c r="N1034" i="82"/>
  <c r="M1035" i="82"/>
  <c r="L1036" i="82" s="1"/>
  <c r="N434" i="82"/>
  <c r="M435" i="82"/>
  <c r="L436" i="82" s="1"/>
  <c r="M336" i="82"/>
  <c r="L337" i="82" s="1"/>
  <c r="N335" i="82"/>
  <c r="M176" i="82"/>
  <c r="L177" i="82" s="1"/>
  <c r="N175" i="82"/>
  <c r="N194" i="82"/>
  <c r="M195" i="82"/>
  <c r="L196" i="82" s="1"/>
  <c r="N1294" i="82"/>
  <c r="M1295" i="82"/>
  <c r="L1296" i="82" s="1"/>
  <c r="N275" i="82"/>
  <c r="M276" i="82"/>
  <c r="L277" i="82" s="1"/>
  <c r="N1415" i="82"/>
  <c r="M1416" i="82"/>
  <c r="L1417" i="82" s="1"/>
  <c r="N1634" i="82"/>
  <c r="M1635" i="82"/>
  <c r="L1636" i="82" s="1"/>
  <c r="M157" i="82"/>
  <c r="L158" i="82" s="1"/>
  <c r="N156" i="82"/>
  <c r="N815" i="82"/>
  <c r="M816" i="82"/>
  <c r="L817" i="82" s="1"/>
  <c r="M1396" i="82"/>
  <c r="L1397" i="82" s="1"/>
  <c r="N1395" i="82"/>
  <c r="M256" i="82"/>
  <c r="L257" i="82" s="1"/>
  <c r="N255" i="82"/>
  <c r="M1216" i="82"/>
  <c r="L1217" i="82" s="1"/>
  <c r="N1215" i="82"/>
  <c r="M1096" i="82"/>
  <c r="L1097" i="82" s="1"/>
  <c r="N1095" i="82"/>
  <c r="N796" i="82"/>
  <c r="M797" i="82"/>
  <c r="L798" i="82" s="1"/>
  <c r="N1516" i="82"/>
  <c r="M1517" i="82"/>
  <c r="L1518" i="82" s="1"/>
  <c r="N1615" i="82"/>
  <c r="M1616" i="82"/>
  <c r="L1617" i="82" s="1"/>
  <c r="M657" i="82"/>
  <c r="L658" i="82" s="1"/>
  <c r="N656" i="82"/>
  <c r="N1454" i="82"/>
  <c r="M1455" i="82"/>
  <c r="L1456" i="82" s="1"/>
  <c r="N1575" i="82"/>
  <c r="M1576" i="82"/>
  <c r="L1577" i="82" s="1"/>
  <c r="M956" i="82"/>
  <c r="L957" i="82" s="1"/>
  <c r="N955" i="82"/>
  <c r="N456" i="82"/>
  <c r="M457" i="82"/>
  <c r="L458" i="82" s="1"/>
  <c r="M1476" i="82"/>
  <c r="L1477" i="82" s="1"/>
  <c r="N1475" i="82"/>
  <c r="M836" i="82"/>
  <c r="L837" i="82" s="1"/>
  <c r="N835" i="82"/>
  <c r="M916" i="82"/>
  <c r="L917" i="82" s="1"/>
  <c r="N915" i="82"/>
  <c r="T13" i="50" l="1"/>
  <c r="S14" i="50" s="1"/>
  <c r="V13" i="50" s="1"/>
  <c r="U13" i="50" s="1"/>
  <c r="V12" i="39"/>
  <c r="U12" i="39" s="1"/>
  <c r="T13" i="39"/>
  <c r="S14" i="39" s="1"/>
  <c r="V59" i="14"/>
  <c r="U59" i="14" s="1"/>
  <c r="T60" i="14"/>
  <c r="S61" i="14" s="1"/>
  <c r="V13" i="32"/>
  <c r="U13" i="32" s="1"/>
  <c r="T14" i="32"/>
  <c r="S15" i="32" s="1"/>
  <c r="V37" i="49"/>
  <c r="U37" i="49" s="1"/>
  <c r="T38" i="49"/>
  <c r="S39" i="49" s="1"/>
  <c r="V58" i="39"/>
  <c r="U58" i="39" s="1"/>
  <c r="T59" i="39"/>
  <c r="S60" i="39" s="1"/>
  <c r="V36" i="50"/>
  <c r="U36" i="50" s="1"/>
  <c r="T37" i="50"/>
  <c r="S38" i="50" s="1"/>
  <c r="V36" i="44"/>
  <c r="U36" i="44" s="1"/>
  <c r="T37" i="44"/>
  <c r="S38" i="44" s="1"/>
  <c r="V35" i="32"/>
  <c r="U35" i="32" s="1"/>
  <c r="T36" i="32"/>
  <c r="S37" i="32" s="1"/>
  <c r="V60" i="55"/>
  <c r="U60" i="55" s="1"/>
  <c r="T61" i="55"/>
  <c r="S62" i="55" s="1"/>
  <c r="V36" i="53"/>
  <c r="U36" i="53" s="1"/>
  <c r="T37" i="53"/>
  <c r="S38" i="53" s="1"/>
  <c r="V60" i="40"/>
  <c r="U60" i="40" s="1"/>
  <c r="T61" i="40"/>
  <c r="S62" i="40" s="1"/>
  <c r="V58" i="54"/>
  <c r="U58" i="54" s="1"/>
  <c r="T59" i="54"/>
  <c r="S60" i="54" s="1"/>
  <c r="V13" i="40"/>
  <c r="U13" i="40" s="1"/>
  <c r="T14" i="40"/>
  <c r="S15" i="40" s="1"/>
  <c r="V13" i="51"/>
  <c r="U13" i="51" s="1"/>
  <c r="T14" i="51"/>
  <c r="S15" i="51" s="1"/>
  <c r="V37" i="47"/>
  <c r="U37" i="47" s="1"/>
  <c r="T38" i="47"/>
  <c r="V12" i="47"/>
  <c r="U12" i="47" s="1"/>
  <c r="T13" i="47"/>
  <c r="S14" i="47" s="1"/>
  <c r="V35" i="37"/>
  <c r="U35" i="37" s="1"/>
  <c r="T36" i="37"/>
  <c r="S37" i="37" s="1"/>
  <c r="V37" i="35"/>
  <c r="U37" i="35" s="1"/>
  <c r="T38" i="35"/>
  <c r="S39" i="35" s="1"/>
  <c r="V12" i="45"/>
  <c r="U12" i="45" s="1"/>
  <c r="T13" i="45"/>
  <c r="S14" i="45" s="1"/>
  <c r="V59" i="41"/>
  <c r="U59" i="41" s="1"/>
  <c r="T60" i="41"/>
  <c r="S61" i="41" s="1"/>
  <c r="V14" i="34"/>
  <c r="U14" i="34" s="1"/>
  <c r="T15" i="34"/>
  <c r="S16" i="34" s="1"/>
  <c r="V12" i="38"/>
  <c r="U12" i="38" s="1"/>
  <c r="T13" i="38"/>
  <c r="S14" i="38" s="1"/>
  <c r="S61" i="33"/>
  <c r="S37" i="43"/>
  <c r="V59" i="37"/>
  <c r="U59" i="37" s="1"/>
  <c r="T60" i="37"/>
  <c r="S61" i="37" s="1"/>
  <c r="V13" i="54"/>
  <c r="U13" i="54" s="1"/>
  <c r="T14" i="54"/>
  <c r="S15" i="54" s="1"/>
  <c r="V36" i="46"/>
  <c r="U36" i="46" s="1"/>
  <c r="T37" i="46"/>
  <c r="S38" i="46" s="1"/>
  <c r="V38" i="33"/>
  <c r="U38" i="33" s="1"/>
  <c r="T39" i="33"/>
  <c r="S40" i="33" s="1"/>
  <c r="V37" i="38"/>
  <c r="U37" i="38" s="1"/>
  <c r="T38" i="38"/>
  <c r="S39" i="38" s="1"/>
  <c r="V58" i="43"/>
  <c r="U58" i="43" s="1"/>
  <c r="T59" i="43"/>
  <c r="S60" i="43" s="1"/>
  <c r="V58" i="53"/>
  <c r="U58" i="53" s="1"/>
  <c r="T59" i="53"/>
  <c r="S60" i="53" s="1"/>
  <c r="V15" i="14"/>
  <c r="U15" i="14" s="1"/>
  <c r="T16" i="14"/>
  <c r="S17" i="14" s="1"/>
  <c r="V36" i="54"/>
  <c r="U36" i="54" s="1"/>
  <c r="T37" i="54"/>
  <c r="S38" i="54" s="1"/>
  <c r="V60" i="48"/>
  <c r="U60" i="48" s="1"/>
  <c r="T61" i="48"/>
  <c r="S62" i="48" s="1"/>
  <c r="V12" i="30"/>
  <c r="U12" i="30" s="1"/>
  <c r="T13" i="30"/>
  <c r="S14" i="30" s="1"/>
  <c r="V11" i="42"/>
  <c r="U11" i="42" s="1"/>
  <c r="T12" i="42"/>
  <c r="S13" i="42" s="1"/>
  <c r="V58" i="52"/>
  <c r="U58" i="52" s="1"/>
  <c r="T59" i="52"/>
  <c r="S60" i="52" s="1"/>
  <c r="V12" i="36"/>
  <c r="U12" i="36" s="1"/>
  <c r="T13" i="36"/>
  <c r="S14" i="36" s="1"/>
  <c r="V61" i="42"/>
  <c r="U61" i="42" s="1"/>
  <c r="T62" i="42"/>
  <c r="S63" i="42" s="1"/>
  <c r="V59" i="49"/>
  <c r="U59" i="49" s="1"/>
  <c r="T60" i="49"/>
  <c r="S61" i="49" s="1"/>
  <c r="V36" i="29"/>
  <c r="U36" i="29" s="1"/>
  <c r="T37" i="29"/>
  <c r="S38" i="29" s="1"/>
  <c r="V60" i="47"/>
  <c r="U60" i="47" s="1"/>
  <c r="T61" i="47"/>
  <c r="S62" i="47" s="1"/>
  <c r="V37" i="42"/>
  <c r="U37" i="42" s="1"/>
  <c r="T38" i="42"/>
  <c r="S39" i="42" s="1"/>
  <c r="V60" i="44"/>
  <c r="U60" i="44" s="1"/>
  <c r="T61" i="44"/>
  <c r="S62" i="44" s="1"/>
  <c r="V36" i="48"/>
  <c r="U36" i="48" s="1"/>
  <c r="T37" i="48"/>
  <c r="S38" i="48" s="1"/>
  <c r="V36" i="55"/>
  <c r="U36" i="55" s="1"/>
  <c r="T37" i="55"/>
  <c r="S38" i="55" s="1"/>
  <c r="V60" i="51"/>
  <c r="U60" i="51" s="1"/>
  <c r="T61" i="51"/>
  <c r="S62" i="51" s="1"/>
  <c r="V11" i="29"/>
  <c r="U11" i="29" s="1"/>
  <c r="T12" i="29"/>
  <c r="S13" i="29" s="1"/>
  <c r="V12" i="48"/>
  <c r="U12" i="48" s="1"/>
  <c r="T13" i="48"/>
  <c r="S14" i="48" s="1"/>
  <c r="V11" i="44"/>
  <c r="U11" i="44" s="1"/>
  <c r="T12" i="44"/>
  <c r="S13" i="44" s="1"/>
  <c r="V59" i="45"/>
  <c r="U59" i="45" s="1"/>
  <c r="T60" i="45"/>
  <c r="S61" i="45" s="1"/>
  <c r="V60" i="35"/>
  <c r="U60" i="35" s="1"/>
  <c r="T61" i="35"/>
  <c r="S62" i="35" s="1"/>
  <c r="V36" i="40"/>
  <c r="U36" i="40" s="1"/>
  <c r="T37" i="40"/>
  <c r="S38" i="40" s="1"/>
  <c r="V36" i="14"/>
  <c r="U36" i="14" s="1"/>
  <c r="T37" i="14"/>
  <c r="S38" i="14" s="1"/>
  <c r="V35" i="36"/>
  <c r="U35" i="36" s="1"/>
  <c r="T36" i="36"/>
  <c r="S37" i="36" s="1"/>
  <c r="V37" i="51"/>
  <c r="U37" i="51" s="1"/>
  <c r="T38" i="51"/>
  <c r="S39" i="51" s="1"/>
  <c r="V11" i="37"/>
  <c r="U11" i="37" s="1"/>
  <c r="T12" i="37"/>
  <c r="S13" i="37" s="1"/>
  <c r="V59" i="30"/>
  <c r="U59" i="30" s="1"/>
  <c r="T60" i="30"/>
  <c r="S61" i="30" s="1"/>
  <c r="V57" i="38"/>
  <c r="U57" i="38" s="1"/>
  <c r="T58" i="38"/>
  <c r="S59" i="38" s="1"/>
  <c r="V36" i="45"/>
  <c r="U36" i="45" s="1"/>
  <c r="T37" i="45"/>
  <c r="S38" i="45" s="1"/>
  <c r="V10" i="49"/>
  <c r="U10" i="49" s="1"/>
  <c r="T11" i="49"/>
  <c r="S12" i="49" s="1"/>
  <c r="V12" i="33"/>
  <c r="U12" i="33" s="1"/>
  <c r="T13" i="33"/>
  <c r="S14" i="33" s="1"/>
  <c r="V13" i="35"/>
  <c r="U13" i="35" s="1"/>
  <c r="T14" i="35"/>
  <c r="S15" i="35" s="1"/>
  <c r="V58" i="34"/>
  <c r="U58" i="34" s="1"/>
  <c r="T59" i="34"/>
  <c r="S60" i="34" s="1"/>
  <c r="V37" i="30"/>
  <c r="U37" i="30" s="1"/>
  <c r="T38" i="30"/>
  <c r="S39" i="30" s="1"/>
  <c r="V36" i="39"/>
  <c r="U36" i="39" s="1"/>
  <c r="T37" i="39"/>
  <c r="S38" i="39" s="1"/>
  <c r="V60" i="32"/>
  <c r="U60" i="32" s="1"/>
  <c r="T61" i="32"/>
  <c r="S62" i="32" s="1"/>
  <c r="V61" i="36"/>
  <c r="U61" i="36" s="1"/>
  <c r="T62" i="36"/>
  <c r="S63" i="36" s="1"/>
  <c r="S14" i="52"/>
  <c r="V60" i="46"/>
  <c r="U60" i="46" s="1"/>
  <c r="T61" i="46"/>
  <c r="S62" i="46" s="1"/>
  <c r="V12" i="41"/>
  <c r="U12" i="41" s="1"/>
  <c r="T13" i="41"/>
  <c r="S14" i="41" s="1"/>
  <c r="V59" i="50"/>
  <c r="U59" i="50" s="1"/>
  <c r="T60" i="50"/>
  <c r="S61" i="50" s="1"/>
  <c r="V12" i="43"/>
  <c r="U12" i="43" s="1"/>
  <c r="T13" i="43"/>
  <c r="S14" i="43" s="1"/>
  <c r="V60" i="29"/>
  <c r="U60" i="29" s="1"/>
  <c r="T61" i="29"/>
  <c r="S62" i="29" s="1"/>
  <c r="S12" i="55"/>
  <c r="V36" i="41"/>
  <c r="U36" i="41" s="1"/>
  <c r="T37" i="41"/>
  <c r="S38" i="41" s="1"/>
  <c r="V11" i="46"/>
  <c r="U11" i="46" s="1"/>
  <c r="T12" i="46"/>
  <c r="S13" i="46" s="1"/>
  <c r="V36" i="34"/>
  <c r="U36" i="34" s="1"/>
  <c r="T37" i="34"/>
  <c r="S38" i="34" s="1"/>
  <c r="V37" i="52"/>
  <c r="U37" i="52" s="1"/>
  <c r="T38" i="52"/>
  <c r="V13" i="53"/>
  <c r="U13" i="53" s="1"/>
  <c r="T14" i="53"/>
  <c r="S15" i="53" s="1"/>
  <c r="M1675" i="82"/>
  <c r="L1676" i="82" s="1"/>
  <c r="N1674" i="82"/>
  <c r="M1315" i="82"/>
  <c r="L1316" i="82" s="1"/>
  <c r="N1314" i="82"/>
  <c r="M1595" i="82"/>
  <c r="L1596" i="82" s="1"/>
  <c r="N1594" i="82"/>
  <c r="M1055" i="82"/>
  <c r="L1056" i="82" s="1"/>
  <c r="N1054" i="82"/>
  <c r="M1015" i="82"/>
  <c r="L1016" i="82" s="1"/>
  <c r="N1014" i="82"/>
  <c r="N574" i="82"/>
  <c r="M575" i="82"/>
  <c r="L576" i="82" s="1"/>
  <c r="M1435" i="82"/>
  <c r="L1436" i="82" s="1"/>
  <c r="N1434" i="82"/>
  <c r="M1255" i="82"/>
  <c r="L1256" i="82" s="1"/>
  <c r="N1254" i="82"/>
  <c r="M1495" i="82"/>
  <c r="L1496" i="82" s="1"/>
  <c r="N1494" i="82"/>
  <c r="M515" i="82"/>
  <c r="L516" i="82" s="1"/>
  <c r="N514" i="82"/>
  <c r="N75" i="82"/>
  <c r="M76" i="82"/>
  <c r="L77" i="82" s="1"/>
  <c r="M315" i="82"/>
  <c r="L316" i="82" s="1"/>
  <c r="N314" i="82"/>
  <c r="N715" i="82"/>
  <c r="M716" i="82"/>
  <c r="L717" i="82" s="1"/>
  <c r="M295" i="82"/>
  <c r="L296" i="82" s="1"/>
  <c r="N294" i="82"/>
  <c r="M1556" i="82"/>
  <c r="L1557" i="82" s="1"/>
  <c r="N1555" i="82"/>
  <c r="N474" i="82"/>
  <c r="M475" i="82"/>
  <c r="L476" i="82" s="1"/>
  <c r="N1135" i="82"/>
  <c r="M1136" i="82"/>
  <c r="L1137" i="82" s="1"/>
  <c r="N1194" i="82"/>
  <c r="M1195" i="82"/>
  <c r="L1196" i="82" s="1"/>
  <c r="N1535" i="82"/>
  <c r="M1536" i="82"/>
  <c r="L1537" i="82" s="1"/>
  <c r="M735" i="82"/>
  <c r="L736" i="82" s="1"/>
  <c r="N734" i="82"/>
  <c r="M1356" i="82"/>
  <c r="L1357" i="82" s="1"/>
  <c r="N1355" i="82"/>
  <c r="M1175" i="82"/>
  <c r="L1176" i="82" s="1"/>
  <c r="N1174" i="82"/>
  <c r="M115" i="82"/>
  <c r="L116" i="82" s="1"/>
  <c r="N114" i="82"/>
  <c r="N1075" i="82"/>
  <c r="M1076" i="82"/>
  <c r="L1077" i="82" s="1"/>
  <c r="N1234" i="82"/>
  <c r="M1235" i="82"/>
  <c r="L1236" i="82" s="1"/>
  <c r="M875" i="82"/>
  <c r="L876" i="82" s="1"/>
  <c r="N874" i="82"/>
  <c r="M495" i="82"/>
  <c r="L496" i="82" s="1"/>
  <c r="N494" i="82"/>
  <c r="M356" i="82"/>
  <c r="L357" i="82" s="1"/>
  <c r="N355" i="82"/>
  <c r="M95" i="82"/>
  <c r="L96" i="82" s="1"/>
  <c r="N94" i="82"/>
  <c r="N774" i="82"/>
  <c r="M775" i="82"/>
  <c r="L776" i="82" s="1"/>
  <c r="N1375" i="82"/>
  <c r="M1376" i="82"/>
  <c r="L1377" i="82" s="1"/>
  <c r="M595" i="82"/>
  <c r="L596" i="82" s="1"/>
  <c r="N594" i="82"/>
  <c r="N54" i="82"/>
  <c r="M55" i="82"/>
  <c r="L56" i="82" s="1"/>
  <c r="N14" i="82"/>
  <c r="M15" i="82"/>
  <c r="L16" i="82" s="1"/>
  <c r="M136" i="82"/>
  <c r="L137" i="82" s="1"/>
  <c r="N135" i="82"/>
  <c r="M376" i="82"/>
  <c r="L377" i="82" s="1"/>
  <c r="N375" i="82"/>
  <c r="N555" i="82"/>
  <c r="M556" i="82"/>
  <c r="L557" i="82" s="1"/>
  <c r="M396" i="82"/>
  <c r="L397" i="82" s="1"/>
  <c r="N395" i="82"/>
  <c r="M236" i="82"/>
  <c r="L237" i="82" s="1"/>
  <c r="N235" i="82"/>
  <c r="M416" i="82"/>
  <c r="L417" i="82" s="1"/>
  <c r="N415" i="82"/>
  <c r="M917" i="82"/>
  <c r="L918" i="82" s="1"/>
  <c r="N916" i="82"/>
  <c r="N1576" i="82"/>
  <c r="M1577" i="82"/>
  <c r="L1578" i="82" s="1"/>
  <c r="N797" i="82"/>
  <c r="M798" i="82"/>
  <c r="L799" i="82" s="1"/>
  <c r="N1216" i="82"/>
  <c r="M1217" i="82"/>
  <c r="L1218" i="82" s="1"/>
  <c r="M997" i="82"/>
  <c r="L998" i="82" s="1"/>
  <c r="N996" i="82"/>
  <c r="N676" i="82"/>
  <c r="M677" i="82"/>
  <c r="L678" i="82" s="1"/>
  <c r="N636" i="82"/>
  <c r="M637" i="82"/>
  <c r="L638" i="82" s="1"/>
  <c r="N936" i="82"/>
  <c r="M937" i="82"/>
  <c r="L938" i="82" s="1"/>
  <c r="N657" i="82"/>
  <c r="M658" i="82"/>
  <c r="L659" i="82" s="1"/>
  <c r="N1416" i="82"/>
  <c r="M1417" i="82"/>
  <c r="L1418" i="82" s="1"/>
  <c r="M897" i="82"/>
  <c r="L898" i="82" s="1"/>
  <c r="N896" i="82"/>
  <c r="N36" i="82"/>
  <c r="M37" i="82"/>
  <c r="L38" i="82" s="1"/>
  <c r="N1455" i="82"/>
  <c r="M1456" i="82"/>
  <c r="L1457" i="82" s="1"/>
  <c r="N256" i="82"/>
  <c r="M257" i="82"/>
  <c r="L258" i="82" s="1"/>
  <c r="M817" i="82"/>
  <c r="L818" i="82" s="1"/>
  <c r="N816" i="82"/>
  <c r="N276" i="82"/>
  <c r="M277" i="82"/>
  <c r="L278" i="82" s="1"/>
  <c r="M537" i="82"/>
  <c r="L538" i="82" s="1"/>
  <c r="N536" i="82"/>
  <c r="M697" i="82"/>
  <c r="L698" i="82" s="1"/>
  <c r="N696" i="82"/>
  <c r="M1656" i="82"/>
  <c r="L1657" i="82" s="1"/>
  <c r="N1655" i="82"/>
  <c r="M218" i="82"/>
  <c r="L219" i="82" s="1"/>
  <c r="N217" i="82"/>
  <c r="N615" i="82"/>
  <c r="M616" i="82"/>
  <c r="L617" i="82" s="1"/>
  <c r="M957" i="82"/>
  <c r="L958" i="82" s="1"/>
  <c r="N956" i="82"/>
  <c r="N1616" i="82"/>
  <c r="M1617" i="82"/>
  <c r="L1618" i="82" s="1"/>
  <c r="M436" i="82"/>
  <c r="L437" i="82" s="1"/>
  <c r="N435" i="82"/>
  <c r="M758" i="82"/>
  <c r="L759" i="82" s="1"/>
  <c r="N757" i="82"/>
  <c r="M1117" i="82"/>
  <c r="L1118" i="82" s="1"/>
  <c r="N1116" i="82"/>
  <c r="N836" i="82"/>
  <c r="M837" i="82"/>
  <c r="L838" i="82" s="1"/>
  <c r="N1517" i="82"/>
  <c r="M1518" i="82"/>
  <c r="L1519" i="82" s="1"/>
  <c r="M1097" i="82"/>
  <c r="L1098" i="82" s="1"/>
  <c r="N1096" i="82"/>
  <c r="N1396" i="82"/>
  <c r="M1397" i="82"/>
  <c r="L1398" i="82" s="1"/>
  <c r="N1295" i="82"/>
  <c r="M1296" i="82"/>
  <c r="L1297" i="82" s="1"/>
  <c r="N176" i="82"/>
  <c r="M177" i="82"/>
  <c r="L178" i="82" s="1"/>
  <c r="N157" i="82"/>
  <c r="M158" i="82"/>
  <c r="L159" i="82" s="1"/>
  <c r="M1636" i="82"/>
  <c r="L1637" i="82" s="1"/>
  <c r="N1635" i="82"/>
  <c r="M1477" i="82"/>
  <c r="L1478" i="82" s="1"/>
  <c r="N1476" i="82"/>
  <c r="M458" i="82"/>
  <c r="L459" i="82" s="1"/>
  <c r="N457" i="82"/>
  <c r="M196" i="82"/>
  <c r="L197" i="82" s="1"/>
  <c r="N195" i="82"/>
  <c r="N336" i="82"/>
  <c r="M337" i="82"/>
  <c r="L338" i="82" s="1"/>
  <c r="N1035" i="82"/>
  <c r="M1036" i="82"/>
  <c r="L1037" i="82" s="1"/>
  <c r="N1336" i="82"/>
  <c r="M1337" i="82"/>
  <c r="L1338" i="82" s="1"/>
  <c r="M1276" i="82"/>
  <c r="L1277" i="82" s="1"/>
  <c r="N1275" i="82"/>
  <c r="M857" i="82"/>
  <c r="L858" i="82" s="1"/>
  <c r="N856" i="82"/>
  <c r="M977" i="82"/>
  <c r="L978" i="82" s="1"/>
  <c r="N976" i="82"/>
  <c r="M1157" i="82"/>
  <c r="L1158" i="82" s="1"/>
  <c r="N1156" i="82"/>
  <c r="T14" i="50" l="1"/>
  <c r="S15" i="50" s="1"/>
  <c r="V14" i="50" s="1"/>
  <c r="U14" i="50" s="1"/>
  <c r="V14" i="54"/>
  <c r="U14" i="54" s="1"/>
  <c r="T15" i="54"/>
  <c r="S16" i="54" s="1"/>
  <c r="V37" i="41"/>
  <c r="U37" i="41" s="1"/>
  <c r="T38" i="41"/>
  <c r="S39" i="41" s="1"/>
  <c r="V61" i="46"/>
  <c r="U61" i="46" s="1"/>
  <c r="T62" i="46"/>
  <c r="S63" i="46" s="1"/>
  <c r="V37" i="55"/>
  <c r="U37" i="55" s="1"/>
  <c r="T38" i="55"/>
  <c r="S39" i="55" s="1"/>
  <c r="V59" i="52"/>
  <c r="U59" i="52" s="1"/>
  <c r="T60" i="52"/>
  <c r="S61" i="52" s="1"/>
  <c r="V15" i="34"/>
  <c r="U15" i="34" s="1"/>
  <c r="T16" i="34"/>
  <c r="S17" i="34" s="1"/>
  <c r="V37" i="53"/>
  <c r="U37" i="53" s="1"/>
  <c r="T38" i="53"/>
  <c r="S39" i="53" s="1"/>
  <c r="V14" i="35"/>
  <c r="U14" i="35" s="1"/>
  <c r="T15" i="35"/>
  <c r="S16" i="35" s="1"/>
  <c r="V38" i="51"/>
  <c r="U38" i="51" s="1"/>
  <c r="T39" i="51"/>
  <c r="S40" i="51" s="1"/>
  <c r="V36" i="32"/>
  <c r="U36" i="32" s="1"/>
  <c r="T37" i="32"/>
  <c r="S38" i="32" s="1"/>
  <c r="V13" i="33"/>
  <c r="U13" i="33" s="1"/>
  <c r="T14" i="33"/>
  <c r="S15" i="33" s="1"/>
  <c r="V59" i="54"/>
  <c r="U59" i="54" s="1"/>
  <c r="T60" i="54"/>
  <c r="S61" i="54" s="1"/>
  <c r="V58" i="38"/>
  <c r="U58" i="38" s="1"/>
  <c r="T59" i="38"/>
  <c r="S60" i="38" s="1"/>
  <c r="V37" i="14"/>
  <c r="U37" i="14" s="1"/>
  <c r="T38" i="14"/>
  <c r="S39" i="14" s="1"/>
  <c r="V38" i="42"/>
  <c r="U38" i="42" s="1"/>
  <c r="T39" i="42"/>
  <c r="S40" i="42" s="1"/>
  <c r="T15" i="50"/>
  <c r="S16" i="50" s="1"/>
  <c r="V13" i="36"/>
  <c r="U13" i="36" s="1"/>
  <c r="T14" i="36"/>
  <c r="S15" i="36" s="1"/>
  <c r="V12" i="42"/>
  <c r="U12" i="42" s="1"/>
  <c r="T13" i="42"/>
  <c r="S14" i="42" s="1"/>
  <c r="V13" i="47"/>
  <c r="U13" i="47" s="1"/>
  <c r="T14" i="47"/>
  <c r="S15" i="47" s="1"/>
  <c r="V14" i="51"/>
  <c r="U14" i="51" s="1"/>
  <c r="T15" i="51"/>
  <c r="S16" i="51" s="1"/>
  <c r="V13" i="41"/>
  <c r="U13" i="41" s="1"/>
  <c r="T14" i="41"/>
  <c r="S15" i="41" s="1"/>
  <c r="V11" i="49"/>
  <c r="U11" i="49" s="1"/>
  <c r="T12" i="49"/>
  <c r="S13" i="49" s="1"/>
  <c r="V12" i="44"/>
  <c r="U12" i="44" s="1"/>
  <c r="T13" i="44"/>
  <c r="S14" i="44" s="1"/>
  <c r="V37" i="48"/>
  <c r="U37" i="48" s="1"/>
  <c r="T38" i="48"/>
  <c r="S39" i="48" s="1"/>
  <c r="V37" i="29"/>
  <c r="U37" i="29" s="1"/>
  <c r="T38" i="29"/>
  <c r="S39" i="29" s="1"/>
  <c r="S39" i="47"/>
  <c r="V37" i="44"/>
  <c r="U37" i="44" s="1"/>
  <c r="T38" i="44"/>
  <c r="S39" i="44" s="1"/>
  <c r="V59" i="39"/>
  <c r="U59" i="39" s="1"/>
  <c r="T60" i="39"/>
  <c r="S61" i="39" s="1"/>
  <c r="S39" i="52"/>
  <c r="V61" i="29"/>
  <c r="U61" i="29" s="1"/>
  <c r="T62" i="29"/>
  <c r="S63" i="29" s="1"/>
  <c r="V61" i="32"/>
  <c r="U61" i="32" s="1"/>
  <c r="T62" i="32"/>
  <c r="S63" i="32" s="1"/>
  <c r="V38" i="30"/>
  <c r="U38" i="30" s="1"/>
  <c r="T39" i="30"/>
  <c r="S40" i="30" s="1"/>
  <c r="V37" i="40"/>
  <c r="U37" i="40" s="1"/>
  <c r="T38" i="40"/>
  <c r="S39" i="40" s="1"/>
  <c r="V61" i="48"/>
  <c r="U61" i="48" s="1"/>
  <c r="T62" i="48"/>
  <c r="S63" i="48" s="1"/>
  <c r="V16" i="14"/>
  <c r="U16" i="14" s="1"/>
  <c r="T17" i="14"/>
  <c r="S18" i="14" s="1"/>
  <c r="V59" i="43"/>
  <c r="U59" i="43" s="1"/>
  <c r="T60" i="43"/>
  <c r="S61" i="43" s="1"/>
  <c r="V60" i="37"/>
  <c r="U60" i="37" s="1"/>
  <c r="T61" i="37"/>
  <c r="S62" i="37" s="1"/>
  <c r="V60" i="41"/>
  <c r="U60" i="41" s="1"/>
  <c r="T61" i="41"/>
  <c r="V38" i="35"/>
  <c r="U38" i="35" s="1"/>
  <c r="T39" i="35"/>
  <c r="S40" i="35" s="1"/>
  <c r="V14" i="32"/>
  <c r="U14" i="32" s="1"/>
  <c r="T15" i="32"/>
  <c r="S16" i="32" s="1"/>
  <c r="V37" i="34"/>
  <c r="U37" i="34" s="1"/>
  <c r="T38" i="34"/>
  <c r="S39" i="34" s="1"/>
  <c r="V13" i="43"/>
  <c r="U13" i="43" s="1"/>
  <c r="T14" i="43"/>
  <c r="V12" i="29"/>
  <c r="U12" i="29" s="1"/>
  <c r="T13" i="29"/>
  <c r="S14" i="29" s="1"/>
  <c r="V37" i="46"/>
  <c r="U37" i="46" s="1"/>
  <c r="T38" i="46"/>
  <c r="S39" i="46" s="1"/>
  <c r="V61" i="40"/>
  <c r="U61" i="40" s="1"/>
  <c r="T62" i="40"/>
  <c r="S63" i="40" s="1"/>
  <c r="V12" i="46"/>
  <c r="U12" i="46" s="1"/>
  <c r="T13" i="46"/>
  <c r="S14" i="46" s="1"/>
  <c r="V60" i="50"/>
  <c r="U60" i="50" s="1"/>
  <c r="T61" i="50"/>
  <c r="S62" i="50" s="1"/>
  <c r="V13" i="52"/>
  <c r="U13" i="52" s="1"/>
  <c r="T14" i="52"/>
  <c r="S15" i="52" s="1"/>
  <c r="V37" i="45"/>
  <c r="U37" i="45" s="1"/>
  <c r="T38" i="45"/>
  <c r="S39" i="45" s="1"/>
  <c r="V12" i="37"/>
  <c r="U12" i="37" s="1"/>
  <c r="T13" i="37"/>
  <c r="S14" i="37" s="1"/>
  <c r="V60" i="45"/>
  <c r="U60" i="45" s="1"/>
  <c r="T61" i="45"/>
  <c r="S62" i="45" s="1"/>
  <c r="V13" i="48"/>
  <c r="U13" i="48" s="1"/>
  <c r="T14" i="48"/>
  <c r="S15" i="48" s="1"/>
  <c r="V61" i="44"/>
  <c r="U61" i="44" s="1"/>
  <c r="T62" i="44"/>
  <c r="S63" i="44" s="1"/>
  <c r="V60" i="49"/>
  <c r="U60" i="49" s="1"/>
  <c r="T61" i="49"/>
  <c r="S62" i="49" s="1"/>
  <c r="V39" i="33"/>
  <c r="U39" i="33" s="1"/>
  <c r="T40" i="33"/>
  <c r="S41" i="33" s="1"/>
  <c r="V60" i="33"/>
  <c r="U60" i="33" s="1"/>
  <c r="T61" i="33"/>
  <c r="S62" i="33" s="1"/>
  <c r="V14" i="40"/>
  <c r="U14" i="40" s="1"/>
  <c r="T15" i="40"/>
  <c r="S16" i="40" s="1"/>
  <c r="V61" i="55"/>
  <c r="U61" i="55" s="1"/>
  <c r="T62" i="55"/>
  <c r="S63" i="55" s="1"/>
  <c r="V37" i="50"/>
  <c r="U37" i="50" s="1"/>
  <c r="T38" i="50"/>
  <c r="S39" i="50" s="1"/>
  <c r="V11" i="55"/>
  <c r="U11" i="55" s="1"/>
  <c r="T12" i="55"/>
  <c r="S13" i="55" s="1"/>
  <c r="V60" i="30"/>
  <c r="U60" i="30" s="1"/>
  <c r="T61" i="30"/>
  <c r="S62" i="30" s="1"/>
  <c r="V36" i="36"/>
  <c r="U36" i="36" s="1"/>
  <c r="T37" i="36"/>
  <c r="S38" i="36" s="1"/>
  <c r="V61" i="35"/>
  <c r="U61" i="35" s="1"/>
  <c r="T62" i="35"/>
  <c r="S63" i="35" s="1"/>
  <c r="V62" i="42"/>
  <c r="U62" i="42" s="1"/>
  <c r="T63" i="42"/>
  <c r="S64" i="42" s="1"/>
  <c r="V38" i="38"/>
  <c r="U38" i="38" s="1"/>
  <c r="T39" i="38"/>
  <c r="S40" i="38" s="1"/>
  <c r="V36" i="43"/>
  <c r="U36" i="43" s="1"/>
  <c r="T37" i="43"/>
  <c r="S38" i="43" s="1"/>
  <c r="V13" i="38"/>
  <c r="U13" i="38" s="1"/>
  <c r="T14" i="38"/>
  <c r="S15" i="38" s="1"/>
  <c r="V38" i="49"/>
  <c r="U38" i="49" s="1"/>
  <c r="T39" i="49"/>
  <c r="S40" i="49" s="1"/>
  <c r="V14" i="53"/>
  <c r="U14" i="53" s="1"/>
  <c r="T15" i="53"/>
  <c r="V62" i="36"/>
  <c r="U62" i="36" s="1"/>
  <c r="T63" i="36"/>
  <c r="S64" i="36" s="1"/>
  <c r="V37" i="39"/>
  <c r="U37" i="39" s="1"/>
  <c r="T38" i="39"/>
  <c r="S39" i="39" s="1"/>
  <c r="V59" i="34"/>
  <c r="U59" i="34" s="1"/>
  <c r="T60" i="34"/>
  <c r="S61" i="34" s="1"/>
  <c r="V61" i="51"/>
  <c r="U61" i="51" s="1"/>
  <c r="T62" i="51"/>
  <c r="S63" i="51" s="1"/>
  <c r="V61" i="47"/>
  <c r="U61" i="47" s="1"/>
  <c r="T62" i="47"/>
  <c r="S63" i="47" s="1"/>
  <c r="V13" i="30"/>
  <c r="U13" i="30" s="1"/>
  <c r="T14" i="30"/>
  <c r="S15" i="30" s="1"/>
  <c r="V37" i="54"/>
  <c r="U37" i="54" s="1"/>
  <c r="T38" i="54"/>
  <c r="S39" i="54" s="1"/>
  <c r="V59" i="53"/>
  <c r="U59" i="53" s="1"/>
  <c r="T60" i="53"/>
  <c r="S61" i="53" s="1"/>
  <c r="V13" i="45"/>
  <c r="U13" i="45" s="1"/>
  <c r="T14" i="45"/>
  <c r="S15" i="45" s="1"/>
  <c r="V36" i="37"/>
  <c r="U36" i="37" s="1"/>
  <c r="T37" i="37"/>
  <c r="S38" i="37" s="1"/>
  <c r="V60" i="14"/>
  <c r="U60" i="14" s="1"/>
  <c r="T61" i="14"/>
  <c r="S62" i="14" s="1"/>
  <c r="V13" i="39"/>
  <c r="U13" i="39" s="1"/>
  <c r="T14" i="39"/>
  <c r="S15" i="39" s="1"/>
  <c r="N1675" i="82"/>
  <c r="M1676" i="82"/>
  <c r="L1677" i="82" s="1"/>
  <c r="M1316" i="82"/>
  <c r="L1317" i="82" s="1"/>
  <c r="N1315" i="82"/>
  <c r="M1596" i="82"/>
  <c r="L1597" i="82" s="1"/>
  <c r="N1595" i="82"/>
  <c r="M576" i="82"/>
  <c r="L577" i="82" s="1"/>
  <c r="N575" i="82"/>
  <c r="M1016" i="82"/>
  <c r="L1017" i="82" s="1"/>
  <c r="N1015" i="82"/>
  <c r="M1056" i="82"/>
  <c r="L1057" i="82" s="1"/>
  <c r="N1055" i="82"/>
  <c r="M1436" i="82"/>
  <c r="L1437" i="82" s="1"/>
  <c r="N1435" i="82"/>
  <c r="M56" i="82"/>
  <c r="L57" i="82" s="1"/>
  <c r="N55" i="82"/>
  <c r="M1377" i="82"/>
  <c r="L1378" i="82" s="1"/>
  <c r="N1376" i="82"/>
  <c r="M1236" i="82"/>
  <c r="L1237" i="82" s="1"/>
  <c r="N1235" i="82"/>
  <c r="M1537" i="82"/>
  <c r="L1538" i="82" s="1"/>
  <c r="N1536" i="82"/>
  <c r="N1136" i="82"/>
  <c r="M1137" i="82"/>
  <c r="L1138" i="82" s="1"/>
  <c r="N716" i="82"/>
  <c r="M717" i="82"/>
  <c r="L718" i="82" s="1"/>
  <c r="M77" i="82"/>
  <c r="L78" i="82" s="1"/>
  <c r="N76" i="82"/>
  <c r="M96" i="82"/>
  <c r="L97" i="82" s="1"/>
  <c r="N95" i="82"/>
  <c r="M496" i="82"/>
  <c r="L497" i="82" s="1"/>
  <c r="N495" i="82"/>
  <c r="M116" i="82"/>
  <c r="L117" i="82" s="1"/>
  <c r="N115" i="82"/>
  <c r="M1357" i="82"/>
  <c r="L1358" i="82" s="1"/>
  <c r="N1356" i="82"/>
  <c r="M1557" i="82"/>
  <c r="L1558" i="82" s="1"/>
  <c r="N1556" i="82"/>
  <c r="M1496" i="82"/>
  <c r="L1497" i="82" s="1"/>
  <c r="N1495" i="82"/>
  <c r="M776" i="82"/>
  <c r="L777" i="82" s="1"/>
  <c r="N775" i="82"/>
  <c r="N1076" i="82"/>
  <c r="M1077" i="82"/>
  <c r="L1078" i="82" s="1"/>
  <c r="N1195" i="82"/>
  <c r="M1196" i="82"/>
  <c r="L1197" i="82" s="1"/>
  <c r="N475" i="82"/>
  <c r="M476" i="82"/>
  <c r="L477" i="82" s="1"/>
  <c r="M596" i="82"/>
  <c r="L597" i="82" s="1"/>
  <c r="N595" i="82"/>
  <c r="M357" i="82"/>
  <c r="L358" i="82" s="1"/>
  <c r="N356" i="82"/>
  <c r="M876" i="82"/>
  <c r="L877" i="82" s="1"/>
  <c r="N875" i="82"/>
  <c r="M1176" i="82"/>
  <c r="L1177" i="82" s="1"/>
  <c r="N1175" i="82"/>
  <c r="M736" i="82"/>
  <c r="L737" i="82" s="1"/>
  <c r="N735" i="82"/>
  <c r="N295" i="82"/>
  <c r="M296" i="82"/>
  <c r="L297" i="82" s="1"/>
  <c r="N315" i="82"/>
  <c r="M316" i="82"/>
  <c r="L317" i="82" s="1"/>
  <c r="M516" i="82"/>
  <c r="L517" i="82" s="1"/>
  <c r="N515" i="82"/>
  <c r="M1256" i="82"/>
  <c r="L1257" i="82" s="1"/>
  <c r="N1255" i="82"/>
  <c r="N15" i="82"/>
  <c r="M16" i="82"/>
  <c r="L17" i="82" s="1"/>
  <c r="N136" i="82"/>
  <c r="M137" i="82"/>
  <c r="L138" i="82" s="1"/>
  <c r="M377" i="82"/>
  <c r="L378" i="82" s="1"/>
  <c r="N376" i="82"/>
  <c r="N556" i="82"/>
  <c r="M557" i="82"/>
  <c r="L558" i="82" s="1"/>
  <c r="N236" i="82"/>
  <c r="M237" i="82"/>
  <c r="L238" i="82" s="1"/>
  <c r="M397" i="82"/>
  <c r="L398" i="82" s="1"/>
  <c r="N396" i="82"/>
  <c r="N416" i="82"/>
  <c r="M417" i="82"/>
  <c r="L418" i="82" s="1"/>
  <c r="N1477" i="82"/>
  <c r="M1478" i="82"/>
  <c r="L1479" i="82" s="1"/>
  <c r="M178" i="82"/>
  <c r="L179" i="82" s="1"/>
  <c r="N177" i="82"/>
  <c r="N1518" i="82"/>
  <c r="M1519" i="82"/>
  <c r="L1520" i="82" s="1"/>
  <c r="N837" i="82"/>
  <c r="M838" i="82"/>
  <c r="L839" i="82" s="1"/>
  <c r="M759" i="82"/>
  <c r="L760" i="82" s="1"/>
  <c r="N758" i="82"/>
  <c r="M617" i="82"/>
  <c r="L618" i="82" s="1"/>
  <c r="N616" i="82"/>
  <c r="M1657" i="82"/>
  <c r="L1658" i="82" s="1"/>
  <c r="N1656" i="82"/>
  <c r="N257" i="82"/>
  <c r="M258" i="82"/>
  <c r="L259" i="82" s="1"/>
  <c r="N637" i="82"/>
  <c r="M638" i="82"/>
  <c r="L639" i="82" s="1"/>
  <c r="M1578" i="82"/>
  <c r="L1579" i="82" s="1"/>
  <c r="N1577" i="82"/>
  <c r="M1338" i="82"/>
  <c r="L1339" i="82" s="1"/>
  <c r="N1337" i="82"/>
  <c r="M538" i="82"/>
  <c r="L539" i="82" s="1"/>
  <c r="N537" i="82"/>
  <c r="M1418" i="82"/>
  <c r="L1419" i="82" s="1"/>
  <c r="N1417" i="82"/>
  <c r="M1637" i="82"/>
  <c r="L1638" i="82" s="1"/>
  <c r="N1636" i="82"/>
  <c r="M1618" i="82"/>
  <c r="L1619" i="82" s="1"/>
  <c r="N1617" i="82"/>
  <c r="M278" i="82"/>
  <c r="L279" i="82" s="1"/>
  <c r="N277" i="82"/>
  <c r="M938" i="82"/>
  <c r="L939" i="82" s="1"/>
  <c r="N937" i="82"/>
  <c r="M799" i="82"/>
  <c r="L800" i="82" s="1"/>
  <c r="N798" i="82"/>
  <c r="M1037" i="82"/>
  <c r="L1038" i="82" s="1"/>
  <c r="N1036" i="82"/>
  <c r="N158" i="82"/>
  <c r="M159" i="82"/>
  <c r="L160" i="82" s="1"/>
  <c r="N1097" i="82"/>
  <c r="M1098" i="82"/>
  <c r="L1099" i="82" s="1"/>
  <c r="N957" i="82"/>
  <c r="M958" i="82"/>
  <c r="L959" i="82" s="1"/>
  <c r="M219" i="82"/>
  <c r="L220" i="82" s="1"/>
  <c r="N218" i="82"/>
  <c r="M818" i="82"/>
  <c r="L819" i="82" s="1"/>
  <c r="N817" i="82"/>
  <c r="M898" i="82"/>
  <c r="L899" i="82" s="1"/>
  <c r="N897" i="82"/>
  <c r="N917" i="82"/>
  <c r="M918" i="82"/>
  <c r="L919" i="82" s="1"/>
  <c r="M1158" i="82"/>
  <c r="L1159" i="82" s="1"/>
  <c r="N1157" i="82"/>
  <c r="N337" i="82"/>
  <c r="M338" i="82"/>
  <c r="L339" i="82" s="1"/>
  <c r="M197" i="82"/>
  <c r="L198" i="82" s="1"/>
  <c r="N196" i="82"/>
  <c r="N37" i="82"/>
  <c r="M38" i="82"/>
  <c r="L39" i="82" s="1"/>
  <c r="M678" i="82"/>
  <c r="L679" i="82" s="1"/>
  <c r="N677" i="82"/>
  <c r="N1217" i="82"/>
  <c r="M1218" i="82"/>
  <c r="L1219" i="82" s="1"/>
  <c r="M858" i="82"/>
  <c r="L859" i="82" s="1"/>
  <c r="N857" i="82"/>
  <c r="N1276" i="82"/>
  <c r="M1277" i="82"/>
  <c r="L1278" i="82" s="1"/>
  <c r="M459" i="82"/>
  <c r="L460" i="82" s="1"/>
  <c r="N458" i="82"/>
  <c r="M1297" i="82"/>
  <c r="L1298" i="82" s="1"/>
  <c r="N1296" i="82"/>
  <c r="M998" i="82"/>
  <c r="L999" i="82" s="1"/>
  <c r="N997" i="82"/>
  <c r="M978" i="82"/>
  <c r="L979" i="82" s="1"/>
  <c r="N977" i="82"/>
  <c r="N1397" i="82"/>
  <c r="M1398" i="82"/>
  <c r="L1399" i="82" s="1"/>
  <c r="M1118" i="82"/>
  <c r="L1119" i="82" s="1"/>
  <c r="N1117" i="82"/>
  <c r="M437" i="82"/>
  <c r="L438" i="82" s="1"/>
  <c r="N436" i="82"/>
  <c r="N697" i="82"/>
  <c r="M698" i="82"/>
  <c r="L699" i="82" s="1"/>
  <c r="M1457" i="82"/>
  <c r="L1458" i="82" s="1"/>
  <c r="N1456" i="82"/>
  <c r="N658" i="82"/>
  <c r="M659" i="82"/>
  <c r="L660" i="82" s="1"/>
  <c r="V13" i="29" l="1"/>
  <c r="U13" i="29" s="1"/>
  <c r="T14" i="29"/>
  <c r="S15" i="29" s="1"/>
  <c r="V60" i="39"/>
  <c r="U60" i="39" s="1"/>
  <c r="T61" i="39"/>
  <c r="S62" i="39" s="1"/>
  <c r="V12" i="49"/>
  <c r="U12" i="49" s="1"/>
  <c r="T13" i="49"/>
  <c r="S14" i="49" s="1"/>
  <c r="V61" i="33"/>
  <c r="U61" i="33" s="1"/>
  <c r="T62" i="33"/>
  <c r="S63" i="33" s="1"/>
  <c r="V14" i="47"/>
  <c r="U14" i="47" s="1"/>
  <c r="T15" i="47"/>
  <c r="S16" i="47" s="1"/>
  <c r="V60" i="54"/>
  <c r="U60" i="54" s="1"/>
  <c r="T61" i="54"/>
  <c r="S62" i="54" s="1"/>
  <c r="V60" i="52"/>
  <c r="U60" i="52" s="1"/>
  <c r="T61" i="52"/>
  <c r="S62" i="52" s="1"/>
  <c r="V62" i="48"/>
  <c r="U62" i="48" s="1"/>
  <c r="T63" i="48"/>
  <c r="S64" i="48" s="1"/>
  <c r="V14" i="39"/>
  <c r="U14" i="39" s="1"/>
  <c r="T15" i="39"/>
  <c r="S16" i="39" s="1"/>
  <c r="V62" i="47"/>
  <c r="U62" i="47" s="1"/>
  <c r="T63" i="47"/>
  <c r="S64" i="47" s="1"/>
  <c r="V14" i="52"/>
  <c r="U14" i="52" s="1"/>
  <c r="T15" i="52"/>
  <c r="S16" i="52" s="1"/>
  <c r="V16" i="34"/>
  <c r="U16" i="34" s="1"/>
  <c r="T17" i="34"/>
  <c r="S18" i="34" s="1"/>
  <c r="V60" i="43"/>
  <c r="U60" i="43" s="1"/>
  <c r="T61" i="43"/>
  <c r="S62" i="43" s="1"/>
  <c r="V60" i="53"/>
  <c r="U60" i="53" s="1"/>
  <c r="T61" i="53"/>
  <c r="S62" i="53" s="1"/>
  <c r="V37" i="43"/>
  <c r="U37" i="43" s="1"/>
  <c r="T38" i="43"/>
  <c r="S39" i="43" s="1"/>
  <c r="V62" i="44"/>
  <c r="U62" i="44" s="1"/>
  <c r="T63" i="44"/>
  <c r="S64" i="44" s="1"/>
  <c r="V15" i="50"/>
  <c r="U15" i="50" s="1"/>
  <c r="T16" i="50"/>
  <c r="S17" i="50" s="1"/>
  <c r="V14" i="45"/>
  <c r="U14" i="45" s="1"/>
  <c r="T15" i="45"/>
  <c r="V14" i="30"/>
  <c r="U14" i="30" s="1"/>
  <c r="T15" i="30"/>
  <c r="S16" i="30" s="1"/>
  <c r="V39" i="49"/>
  <c r="U39" i="49" s="1"/>
  <c r="T40" i="49"/>
  <c r="S41" i="49" s="1"/>
  <c r="V62" i="51"/>
  <c r="U62" i="51" s="1"/>
  <c r="T63" i="51"/>
  <c r="S64" i="51" s="1"/>
  <c r="V38" i="39"/>
  <c r="U38" i="39" s="1"/>
  <c r="T39" i="39"/>
  <c r="S40" i="39" s="1"/>
  <c r="V63" i="42"/>
  <c r="U63" i="42" s="1"/>
  <c r="T64" i="42"/>
  <c r="S65" i="42" s="1"/>
  <c r="V37" i="36"/>
  <c r="U37" i="36" s="1"/>
  <c r="T38" i="36"/>
  <c r="S39" i="36" s="1"/>
  <c r="V12" i="55"/>
  <c r="U12" i="55" s="1"/>
  <c r="T13" i="55"/>
  <c r="S14" i="55" s="1"/>
  <c r="V62" i="55"/>
  <c r="U62" i="55" s="1"/>
  <c r="T63" i="55"/>
  <c r="S64" i="55" s="1"/>
  <c r="V40" i="33"/>
  <c r="U40" i="33" s="1"/>
  <c r="T41" i="33"/>
  <c r="S42" i="33" s="1"/>
  <c r="V14" i="48"/>
  <c r="U14" i="48" s="1"/>
  <c r="T15" i="48"/>
  <c r="S16" i="48" s="1"/>
  <c r="V13" i="37"/>
  <c r="U13" i="37" s="1"/>
  <c r="T14" i="37"/>
  <c r="S15" i="37" s="1"/>
  <c r="S15" i="43"/>
  <c r="V39" i="30"/>
  <c r="U39" i="30" s="1"/>
  <c r="T40" i="30"/>
  <c r="V38" i="52"/>
  <c r="U38" i="52" s="1"/>
  <c r="T39" i="52"/>
  <c r="S40" i="52" s="1"/>
  <c r="V38" i="47"/>
  <c r="U38" i="47" s="1"/>
  <c r="T39" i="47"/>
  <c r="S40" i="47" s="1"/>
  <c r="V14" i="33"/>
  <c r="U14" i="33" s="1"/>
  <c r="T15" i="33"/>
  <c r="S16" i="33" s="1"/>
  <c r="V39" i="51"/>
  <c r="U39" i="51" s="1"/>
  <c r="T40" i="51"/>
  <c r="S41" i="51" s="1"/>
  <c r="V37" i="37"/>
  <c r="U37" i="37" s="1"/>
  <c r="T38" i="37"/>
  <c r="S39" i="37" s="1"/>
  <c r="V38" i="54"/>
  <c r="U38" i="54" s="1"/>
  <c r="T39" i="54"/>
  <c r="S40" i="54" s="1"/>
  <c r="S16" i="53"/>
  <c r="V14" i="38"/>
  <c r="U14" i="38" s="1"/>
  <c r="T15" i="38"/>
  <c r="S16" i="38" s="1"/>
  <c r="V61" i="50"/>
  <c r="U61" i="50" s="1"/>
  <c r="T62" i="50"/>
  <c r="S63" i="50" s="1"/>
  <c r="V62" i="40"/>
  <c r="U62" i="40" s="1"/>
  <c r="T63" i="40"/>
  <c r="S64" i="40" s="1"/>
  <c r="V15" i="32"/>
  <c r="U15" i="32" s="1"/>
  <c r="T16" i="32"/>
  <c r="S17" i="32" s="1"/>
  <c r="S62" i="41"/>
  <c r="V17" i="14"/>
  <c r="U17" i="14" s="1"/>
  <c r="T18" i="14"/>
  <c r="S19" i="14" s="1"/>
  <c r="V62" i="29"/>
  <c r="U62" i="29" s="1"/>
  <c r="T63" i="29"/>
  <c r="S64" i="29" s="1"/>
  <c r="V38" i="44"/>
  <c r="U38" i="44" s="1"/>
  <c r="T39" i="44"/>
  <c r="S40" i="44" s="1"/>
  <c r="V38" i="29"/>
  <c r="U38" i="29" s="1"/>
  <c r="T39" i="29"/>
  <c r="S40" i="29" s="1"/>
  <c r="V13" i="44"/>
  <c r="U13" i="44" s="1"/>
  <c r="T14" i="44"/>
  <c r="S15" i="44" s="1"/>
  <c r="V15" i="51"/>
  <c r="U15" i="51" s="1"/>
  <c r="T16" i="51"/>
  <c r="S17" i="51" s="1"/>
  <c r="V14" i="36"/>
  <c r="U14" i="36" s="1"/>
  <c r="T15" i="36"/>
  <c r="S16" i="36" s="1"/>
  <c r="V38" i="14"/>
  <c r="U38" i="14" s="1"/>
  <c r="T39" i="14"/>
  <c r="S40" i="14" s="1"/>
  <c r="V62" i="46"/>
  <c r="U62" i="46" s="1"/>
  <c r="T63" i="46"/>
  <c r="S64" i="46" s="1"/>
  <c r="V61" i="14"/>
  <c r="U61" i="14" s="1"/>
  <c r="T62" i="14"/>
  <c r="S63" i="14" s="1"/>
  <c r="V60" i="34"/>
  <c r="U60" i="34" s="1"/>
  <c r="T61" i="34"/>
  <c r="S62" i="34" s="1"/>
  <c r="V39" i="38"/>
  <c r="U39" i="38" s="1"/>
  <c r="T40" i="38"/>
  <c r="S41" i="38" s="1"/>
  <c r="V62" i="35"/>
  <c r="U62" i="35" s="1"/>
  <c r="T63" i="35"/>
  <c r="S64" i="35" s="1"/>
  <c r="V61" i="30"/>
  <c r="U61" i="30" s="1"/>
  <c r="T62" i="30"/>
  <c r="S63" i="30" s="1"/>
  <c r="V38" i="50"/>
  <c r="U38" i="50" s="1"/>
  <c r="T39" i="50"/>
  <c r="S40" i="50" s="1"/>
  <c r="V61" i="45"/>
  <c r="U61" i="45" s="1"/>
  <c r="T62" i="45"/>
  <c r="S63" i="45" s="1"/>
  <c r="V38" i="40"/>
  <c r="U38" i="40" s="1"/>
  <c r="T39" i="40"/>
  <c r="S40" i="40" s="1"/>
  <c r="V37" i="32"/>
  <c r="U37" i="32" s="1"/>
  <c r="T38" i="32"/>
  <c r="S39" i="32" s="1"/>
  <c r="V38" i="53"/>
  <c r="U38" i="53" s="1"/>
  <c r="T39" i="53"/>
  <c r="S40" i="53" s="1"/>
  <c r="V15" i="54"/>
  <c r="U15" i="54" s="1"/>
  <c r="T16" i="54"/>
  <c r="S17" i="54" s="1"/>
  <c r="V63" i="36"/>
  <c r="U63" i="36" s="1"/>
  <c r="T64" i="36"/>
  <c r="S65" i="36" s="1"/>
  <c r="V15" i="40"/>
  <c r="U15" i="40" s="1"/>
  <c r="T16" i="40"/>
  <c r="S17" i="40" s="1"/>
  <c r="V61" i="49"/>
  <c r="U61" i="49" s="1"/>
  <c r="T62" i="49"/>
  <c r="S63" i="49" s="1"/>
  <c r="V38" i="45"/>
  <c r="U38" i="45" s="1"/>
  <c r="T39" i="45"/>
  <c r="S40" i="45" s="1"/>
  <c r="V13" i="46"/>
  <c r="U13" i="46" s="1"/>
  <c r="T14" i="46"/>
  <c r="S15" i="46" s="1"/>
  <c r="V38" i="46"/>
  <c r="U38" i="46" s="1"/>
  <c r="T39" i="46"/>
  <c r="S40" i="46" s="1"/>
  <c r="V38" i="34"/>
  <c r="U38" i="34" s="1"/>
  <c r="T39" i="34"/>
  <c r="S40" i="34" s="1"/>
  <c r="V39" i="35"/>
  <c r="U39" i="35" s="1"/>
  <c r="T40" i="35"/>
  <c r="S41" i="35" s="1"/>
  <c r="V61" i="37"/>
  <c r="U61" i="37" s="1"/>
  <c r="T62" i="37"/>
  <c r="S63" i="37" s="1"/>
  <c r="V62" i="32"/>
  <c r="U62" i="32" s="1"/>
  <c r="T63" i="32"/>
  <c r="S64" i="32" s="1"/>
  <c r="V38" i="48"/>
  <c r="U38" i="48" s="1"/>
  <c r="T39" i="48"/>
  <c r="S40" i="48" s="1"/>
  <c r="V14" i="41"/>
  <c r="U14" i="41" s="1"/>
  <c r="T15" i="41"/>
  <c r="S16" i="41" s="1"/>
  <c r="V13" i="42"/>
  <c r="U13" i="42" s="1"/>
  <c r="T14" i="42"/>
  <c r="S15" i="42" s="1"/>
  <c r="V39" i="42"/>
  <c r="U39" i="42" s="1"/>
  <c r="T40" i="42"/>
  <c r="S41" i="42" s="1"/>
  <c r="V59" i="38"/>
  <c r="U59" i="38" s="1"/>
  <c r="T60" i="38"/>
  <c r="S61" i="38" s="1"/>
  <c r="V15" i="35"/>
  <c r="U15" i="35" s="1"/>
  <c r="T16" i="35"/>
  <c r="S17" i="35" s="1"/>
  <c r="V38" i="55"/>
  <c r="U38" i="55" s="1"/>
  <c r="T39" i="55"/>
  <c r="S40" i="55" s="1"/>
  <c r="V38" i="41"/>
  <c r="U38" i="41" s="1"/>
  <c r="T39" i="41"/>
  <c r="S40" i="41" s="1"/>
  <c r="N1676" i="82"/>
  <c r="M1677" i="82"/>
  <c r="L1678" i="82" s="1"/>
  <c r="M1317" i="82"/>
  <c r="L1318" i="82" s="1"/>
  <c r="N1316" i="82"/>
  <c r="M1597" i="82"/>
  <c r="L1598" i="82" s="1"/>
  <c r="N1596" i="82"/>
  <c r="N1016" i="82"/>
  <c r="M1017" i="82"/>
  <c r="L1018" i="82" s="1"/>
  <c r="M1057" i="82"/>
  <c r="L1058" i="82" s="1"/>
  <c r="N1056" i="82"/>
  <c r="M577" i="82"/>
  <c r="L578" i="82" s="1"/>
  <c r="N576" i="82"/>
  <c r="M1437" i="82"/>
  <c r="L1438" i="82" s="1"/>
  <c r="N1436" i="82"/>
  <c r="M57" i="82"/>
  <c r="L58" i="82" s="1"/>
  <c r="N56" i="82"/>
  <c r="M1257" i="82"/>
  <c r="L1258" i="82" s="1"/>
  <c r="N1256" i="82"/>
  <c r="N736" i="82"/>
  <c r="M737" i="82"/>
  <c r="L738" i="82" s="1"/>
  <c r="N876" i="82"/>
  <c r="M877" i="82"/>
  <c r="L878" i="82" s="1"/>
  <c r="N596" i="82"/>
  <c r="M597" i="82"/>
  <c r="L598" i="82" s="1"/>
  <c r="M777" i="82"/>
  <c r="L778" i="82" s="1"/>
  <c r="N776" i="82"/>
  <c r="N1557" i="82"/>
  <c r="M1558" i="82"/>
  <c r="L1559" i="82" s="1"/>
  <c r="M117" i="82"/>
  <c r="L118" i="82" s="1"/>
  <c r="N116" i="82"/>
  <c r="N96" i="82"/>
  <c r="M97" i="82"/>
  <c r="L98" i="82" s="1"/>
  <c r="M1538" i="82"/>
  <c r="L1539" i="82" s="1"/>
  <c r="N1537" i="82"/>
  <c r="M1378" i="82"/>
  <c r="L1379" i="82" s="1"/>
  <c r="N1377" i="82"/>
  <c r="M297" i="82"/>
  <c r="L298" i="82" s="1"/>
  <c r="N296" i="82"/>
  <c r="M477" i="82"/>
  <c r="L478" i="82" s="1"/>
  <c r="N476" i="82"/>
  <c r="M1078" i="82"/>
  <c r="L1079" i="82" s="1"/>
  <c r="N1077" i="82"/>
  <c r="N1137" i="82"/>
  <c r="M1138" i="82"/>
  <c r="L1139" i="82" s="1"/>
  <c r="N516" i="82"/>
  <c r="M517" i="82"/>
  <c r="L518" i="82" s="1"/>
  <c r="N1176" i="82"/>
  <c r="M1177" i="82"/>
  <c r="L1178" i="82" s="1"/>
  <c r="M358" i="82"/>
  <c r="L359" i="82" s="1"/>
  <c r="N357" i="82"/>
  <c r="M1497" i="82"/>
  <c r="L1498" i="82" s="1"/>
  <c r="N1496" i="82"/>
  <c r="N1357" i="82"/>
  <c r="M1358" i="82"/>
  <c r="L1359" i="82" s="1"/>
  <c r="N496" i="82"/>
  <c r="M497" i="82"/>
  <c r="L498" i="82" s="1"/>
  <c r="M78" i="82"/>
  <c r="L79" i="82" s="1"/>
  <c r="N77" i="82"/>
  <c r="N1236" i="82"/>
  <c r="M1237" i="82"/>
  <c r="L1238" i="82" s="1"/>
  <c r="M317" i="82"/>
  <c r="L318" i="82" s="1"/>
  <c r="N316" i="82"/>
  <c r="M1197" i="82"/>
  <c r="L1198" i="82" s="1"/>
  <c r="N1196" i="82"/>
  <c r="N717" i="82"/>
  <c r="M718" i="82"/>
  <c r="L719" i="82" s="1"/>
  <c r="N137" i="82"/>
  <c r="M138" i="82"/>
  <c r="L139" i="82" s="1"/>
  <c r="M17" i="82"/>
  <c r="L18" i="82" s="1"/>
  <c r="N16" i="82"/>
  <c r="M378" i="82"/>
  <c r="L379" i="82" s="1"/>
  <c r="N377" i="82"/>
  <c r="N397" i="82"/>
  <c r="M398" i="82"/>
  <c r="L399" i="82" s="1"/>
  <c r="M238" i="82"/>
  <c r="L239" i="82" s="1"/>
  <c r="N237" i="82"/>
  <c r="N557" i="82"/>
  <c r="M558" i="82"/>
  <c r="L559" i="82" s="1"/>
  <c r="N417" i="82"/>
  <c r="M418" i="82"/>
  <c r="L419" i="82" s="1"/>
  <c r="N459" i="82"/>
  <c r="M460" i="82"/>
  <c r="L461" i="82" s="1"/>
  <c r="M859" i="82"/>
  <c r="L860" i="82" s="1"/>
  <c r="N858" i="82"/>
  <c r="N1618" i="82"/>
  <c r="M1619" i="82"/>
  <c r="L1620" i="82" s="1"/>
  <c r="N998" i="82"/>
  <c r="M999" i="82"/>
  <c r="L1000" i="82" s="1"/>
  <c r="M1219" i="82"/>
  <c r="L1220" i="82" s="1"/>
  <c r="N1218" i="82"/>
  <c r="M198" i="82"/>
  <c r="L199" i="82" s="1"/>
  <c r="N197" i="82"/>
  <c r="M899" i="82"/>
  <c r="L900" i="82" s="1"/>
  <c r="N898" i="82"/>
  <c r="M160" i="82"/>
  <c r="L161" i="82" s="1"/>
  <c r="N159" i="82"/>
  <c r="M1419" i="82"/>
  <c r="L1420" i="82" s="1"/>
  <c r="N1418" i="82"/>
  <c r="M1579" i="82"/>
  <c r="L1580" i="82" s="1"/>
  <c r="N1578" i="82"/>
  <c r="M259" i="82"/>
  <c r="L260" i="82" s="1"/>
  <c r="N258" i="82"/>
  <c r="M660" i="82"/>
  <c r="L661" i="82" s="1"/>
  <c r="N659" i="82"/>
  <c r="M438" i="82"/>
  <c r="L439" i="82" s="1"/>
  <c r="N437" i="82"/>
  <c r="M1298" i="82"/>
  <c r="L1299" i="82" s="1"/>
  <c r="N1297" i="82"/>
  <c r="M679" i="82"/>
  <c r="L680" i="82" s="1"/>
  <c r="N678" i="82"/>
  <c r="M339" i="82"/>
  <c r="L340" i="82" s="1"/>
  <c r="N338" i="82"/>
  <c r="N1158" i="82"/>
  <c r="M1159" i="82"/>
  <c r="L1160" i="82" s="1"/>
  <c r="M220" i="82"/>
  <c r="L221" i="82" s="1"/>
  <c r="N219" i="82"/>
  <c r="M800" i="82"/>
  <c r="L801" i="82" s="1"/>
  <c r="N799" i="82"/>
  <c r="N938" i="82"/>
  <c r="M939" i="82"/>
  <c r="L940" i="82" s="1"/>
  <c r="N759" i="82"/>
  <c r="M760" i="82"/>
  <c r="L761" i="82" s="1"/>
  <c r="M39" i="82"/>
  <c r="L40" i="82" s="1"/>
  <c r="N38" i="82"/>
  <c r="M919" i="82"/>
  <c r="L920" i="82" s="1"/>
  <c r="N918" i="82"/>
  <c r="N818" i="82"/>
  <c r="M819" i="82"/>
  <c r="L820" i="82" s="1"/>
  <c r="M1658" i="82"/>
  <c r="L1659" i="82" s="1"/>
  <c r="N1657" i="82"/>
  <c r="M839" i="82"/>
  <c r="L840" i="82" s="1"/>
  <c r="N838" i="82"/>
  <c r="M1458" i="82"/>
  <c r="L1459" i="82" s="1"/>
  <c r="N1457" i="82"/>
  <c r="M979" i="82"/>
  <c r="L980" i="82" s="1"/>
  <c r="N978" i="82"/>
  <c r="M1038" i="82"/>
  <c r="L1039" i="82" s="1"/>
  <c r="N1037" i="82"/>
  <c r="N278" i="82"/>
  <c r="M279" i="82"/>
  <c r="L280" i="82" s="1"/>
  <c r="M639" i="82"/>
  <c r="L640" i="82" s="1"/>
  <c r="N638" i="82"/>
  <c r="M618" i="82"/>
  <c r="L619" i="82" s="1"/>
  <c r="N617" i="82"/>
  <c r="M1520" i="82"/>
  <c r="L1521" i="82" s="1"/>
  <c r="N1519" i="82"/>
  <c r="M179" i="82"/>
  <c r="L180" i="82" s="1"/>
  <c r="N178" i="82"/>
  <c r="N1637" i="82"/>
  <c r="M1638" i="82"/>
  <c r="L1639" i="82" s="1"/>
  <c r="N958" i="82"/>
  <c r="M959" i="82"/>
  <c r="L960" i="82" s="1"/>
  <c r="N698" i="82"/>
  <c r="M699" i="82"/>
  <c r="L700" i="82" s="1"/>
  <c r="N1118" i="82"/>
  <c r="M1119" i="82"/>
  <c r="L1120" i="82" s="1"/>
  <c r="M1399" i="82"/>
  <c r="L1400" i="82" s="1"/>
  <c r="N1398" i="82"/>
  <c r="N1277" i="82"/>
  <c r="M1278" i="82"/>
  <c r="L1279" i="82" s="1"/>
  <c r="M1099" i="82"/>
  <c r="L1100" i="82" s="1"/>
  <c r="N1098" i="82"/>
  <c r="N538" i="82"/>
  <c r="M539" i="82"/>
  <c r="L540" i="82" s="1"/>
  <c r="N1338" i="82"/>
  <c r="M1339" i="82"/>
  <c r="L1340" i="82" s="1"/>
  <c r="M1479" i="82"/>
  <c r="L1480" i="82" s="1"/>
  <c r="N1478" i="82"/>
  <c r="V39" i="55" l="1"/>
  <c r="U39" i="55" s="1"/>
  <c r="T40" i="55"/>
  <c r="V39" i="47"/>
  <c r="U39" i="47" s="1"/>
  <c r="T40" i="47"/>
  <c r="S41" i="47" s="1"/>
  <c r="V14" i="44"/>
  <c r="U14" i="44" s="1"/>
  <c r="T15" i="44"/>
  <c r="S16" i="44" s="1"/>
  <c r="V61" i="52"/>
  <c r="U61" i="52" s="1"/>
  <c r="T62" i="52"/>
  <c r="S63" i="52" s="1"/>
  <c r="V39" i="48"/>
  <c r="U39" i="48" s="1"/>
  <c r="T40" i="48"/>
  <c r="S41" i="48" s="1"/>
  <c r="V39" i="45"/>
  <c r="U39" i="45" s="1"/>
  <c r="T40" i="45"/>
  <c r="S41" i="45" s="1"/>
  <c r="V62" i="14"/>
  <c r="U62" i="14" s="1"/>
  <c r="T63" i="14"/>
  <c r="S64" i="14" s="1"/>
  <c r="V18" i="14"/>
  <c r="U18" i="14" s="1"/>
  <c r="T19" i="14"/>
  <c r="S20" i="14" s="1"/>
  <c r="V62" i="50"/>
  <c r="U62" i="50" s="1"/>
  <c r="T63" i="50"/>
  <c r="S64" i="50" s="1"/>
  <c r="V63" i="47"/>
  <c r="U63" i="47" s="1"/>
  <c r="T64" i="47"/>
  <c r="S65" i="47" s="1"/>
  <c r="V62" i="45"/>
  <c r="U62" i="45" s="1"/>
  <c r="T63" i="45"/>
  <c r="S64" i="45" s="1"/>
  <c r="V39" i="46"/>
  <c r="U39" i="46" s="1"/>
  <c r="T40" i="46"/>
  <c r="S41" i="46" s="1"/>
  <c r="V17" i="34"/>
  <c r="U17" i="34" s="1"/>
  <c r="T18" i="34"/>
  <c r="S19" i="34" s="1"/>
  <c r="V40" i="42"/>
  <c r="U40" i="42" s="1"/>
  <c r="T41" i="42"/>
  <c r="S42" i="42" s="1"/>
  <c r="V38" i="32"/>
  <c r="U38" i="32" s="1"/>
  <c r="T39" i="32"/>
  <c r="S40" i="32" s="1"/>
  <c r="V63" i="35"/>
  <c r="U63" i="35" s="1"/>
  <c r="T64" i="35"/>
  <c r="S65" i="35" s="1"/>
  <c r="V41" i="33"/>
  <c r="U41" i="33" s="1"/>
  <c r="T42" i="33"/>
  <c r="S43" i="33" s="1"/>
  <c r="V62" i="37"/>
  <c r="U62" i="37" s="1"/>
  <c r="T63" i="37"/>
  <c r="S64" i="37" s="1"/>
  <c r="V40" i="38"/>
  <c r="U40" i="38" s="1"/>
  <c r="T41" i="38"/>
  <c r="S42" i="38" s="1"/>
  <c r="V63" i="46"/>
  <c r="U63" i="46" s="1"/>
  <c r="T64" i="46"/>
  <c r="S65" i="46" s="1"/>
  <c r="V15" i="36"/>
  <c r="U15" i="36" s="1"/>
  <c r="T16" i="36"/>
  <c r="S17" i="36" s="1"/>
  <c r="V39" i="29"/>
  <c r="U39" i="29" s="1"/>
  <c r="T40" i="29"/>
  <c r="S41" i="29" s="1"/>
  <c r="V16" i="32"/>
  <c r="U16" i="32" s="1"/>
  <c r="T17" i="32"/>
  <c r="S18" i="32" s="1"/>
  <c r="V15" i="38"/>
  <c r="U15" i="38" s="1"/>
  <c r="T16" i="38"/>
  <c r="S17" i="38" s="1"/>
  <c r="V39" i="54"/>
  <c r="U39" i="54" s="1"/>
  <c r="T40" i="54"/>
  <c r="S41" i="54" s="1"/>
  <c r="V13" i="55"/>
  <c r="U13" i="55" s="1"/>
  <c r="T14" i="55"/>
  <c r="S15" i="55" s="1"/>
  <c r="V39" i="39"/>
  <c r="U39" i="39" s="1"/>
  <c r="T40" i="39"/>
  <c r="S41" i="39" s="1"/>
  <c r="V63" i="44"/>
  <c r="U63" i="44" s="1"/>
  <c r="T64" i="44"/>
  <c r="S65" i="44" s="1"/>
  <c r="V62" i="33"/>
  <c r="U62" i="33" s="1"/>
  <c r="T63" i="33"/>
  <c r="S64" i="33" s="1"/>
  <c r="V61" i="39"/>
  <c r="U61" i="39" s="1"/>
  <c r="T62" i="39"/>
  <c r="S63" i="39" s="1"/>
  <c r="V39" i="41"/>
  <c r="U39" i="41" s="1"/>
  <c r="T40" i="41"/>
  <c r="S41" i="41" s="1"/>
  <c r="V60" i="38"/>
  <c r="U60" i="38" s="1"/>
  <c r="T61" i="38"/>
  <c r="S62" i="38" s="1"/>
  <c r="V15" i="41"/>
  <c r="U15" i="41" s="1"/>
  <c r="T16" i="41"/>
  <c r="S17" i="41" s="1"/>
  <c r="V39" i="34"/>
  <c r="U39" i="34" s="1"/>
  <c r="T40" i="34"/>
  <c r="S41" i="34" s="1"/>
  <c r="V62" i="49"/>
  <c r="U62" i="49" s="1"/>
  <c r="T63" i="49"/>
  <c r="S64" i="49" s="1"/>
  <c r="V64" i="36"/>
  <c r="U64" i="36" s="1"/>
  <c r="T65" i="36"/>
  <c r="S66" i="36" s="1"/>
  <c r="V39" i="53"/>
  <c r="U39" i="53" s="1"/>
  <c r="T40" i="53"/>
  <c r="S41" i="53" s="1"/>
  <c r="V39" i="50"/>
  <c r="U39" i="50" s="1"/>
  <c r="T40" i="50"/>
  <c r="S41" i="50" s="1"/>
  <c r="V63" i="29"/>
  <c r="U63" i="29" s="1"/>
  <c r="T64" i="29"/>
  <c r="S65" i="29" s="1"/>
  <c r="V40" i="51"/>
  <c r="U40" i="51" s="1"/>
  <c r="T41" i="51"/>
  <c r="S42" i="51" s="1"/>
  <c r="V39" i="52"/>
  <c r="U39" i="52" s="1"/>
  <c r="T40" i="52"/>
  <c r="S41" i="52" s="1"/>
  <c r="V15" i="48"/>
  <c r="U15" i="48" s="1"/>
  <c r="T16" i="48"/>
  <c r="V15" i="30"/>
  <c r="U15" i="30" s="1"/>
  <c r="T16" i="30"/>
  <c r="S17" i="30" s="1"/>
  <c r="V61" i="53"/>
  <c r="U61" i="53" s="1"/>
  <c r="T62" i="53"/>
  <c r="S63" i="53" s="1"/>
  <c r="V15" i="52"/>
  <c r="U15" i="52" s="1"/>
  <c r="T16" i="52"/>
  <c r="S17" i="52" s="1"/>
  <c r="V63" i="48"/>
  <c r="U63" i="48" s="1"/>
  <c r="T64" i="48"/>
  <c r="S65" i="48" s="1"/>
  <c r="V63" i="32"/>
  <c r="U63" i="32" s="1"/>
  <c r="T64" i="32"/>
  <c r="S65" i="32" s="1"/>
  <c r="V39" i="14"/>
  <c r="U39" i="14" s="1"/>
  <c r="T40" i="14"/>
  <c r="S41" i="14" s="1"/>
  <c r="V39" i="44"/>
  <c r="U39" i="44" s="1"/>
  <c r="T40" i="44"/>
  <c r="S41" i="44" s="1"/>
  <c r="V14" i="43"/>
  <c r="U14" i="43" s="1"/>
  <c r="T15" i="43"/>
  <c r="S16" i="43" s="1"/>
  <c r="V63" i="55"/>
  <c r="U63" i="55" s="1"/>
  <c r="T64" i="55"/>
  <c r="S65" i="55" s="1"/>
  <c r="V40" i="49"/>
  <c r="U40" i="49" s="1"/>
  <c r="T41" i="49"/>
  <c r="S42" i="49" s="1"/>
  <c r="V16" i="50"/>
  <c r="U16" i="50" s="1"/>
  <c r="T17" i="50"/>
  <c r="S18" i="50" s="1"/>
  <c r="V38" i="43"/>
  <c r="U38" i="43" s="1"/>
  <c r="T39" i="43"/>
  <c r="S40" i="43" s="1"/>
  <c r="V15" i="39"/>
  <c r="U15" i="39" s="1"/>
  <c r="T16" i="39"/>
  <c r="S17" i="39" s="1"/>
  <c r="V15" i="47"/>
  <c r="U15" i="47" s="1"/>
  <c r="T16" i="47"/>
  <c r="S17" i="47" s="1"/>
  <c r="V13" i="49"/>
  <c r="U13" i="49" s="1"/>
  <c r="T14" i="49"/>
  <c r="S15" i="49" s="1"/>
  <c r="V14" i="29"/>
  <c r="U14" i="29" s="1"/>
  <c r="T15" i="29"/>
  <c r="S16" i="29" s="1"/>
  <c r="V16" i="35"/>
  <c r="U16" i="35" s="1"/>
  <c r="T17" i="35"/>
  <c r="S18" i="35" s="1"/>
  <c r="V14" i="42"/>
  <c r="U14" i="42" s="1"/>
  <c r="T15" i="42"/>
  <c r="S16" i="42" s="1"/>
  <c r="V40" i="35"/>
  <c r="U40" i="35" s="1"/>
  <c r="T41" i="35"/>
  <c r="S42" i="35" s="1"/>
  <c r="V14" i="46"/>
  <c r="U14" i="46" s="1"/>
  <c r="T15" i="46"/>
  <c r="S16" i="46" s="1"/>
  <c r="V16" i="40"/>
  <c r="U16" i="40" s="1"/>
  <c r="T17" i="40"/>
  <c r="S18" i="40" s="1"/>
  <c r="V16" i="54"/>
  <c r="U16" i="54" s="1"/>
  <c r="T17" i="54"/>
  <c r="S18" i="54" s="1"/>
  <c r="V39" i="40"/>
  <c r="U39" i="40" s="1"/>
  <c r="T40" i="40"/>
  <c r="S41" i="40" s="1"/>
  <c r="V62" i="30"/>
  <c r="U62" i="30" s="1"/>
  <c r="T63" i="30"/>
  <c r="S64" i="30" s="1"/>
  <c r="V61" i="34"/>
  <c r="U61" i="34" s="1"/>
  <c r="T62" i="34"/>
  <c r="S63" i="34" s="1"/>
  <c r="V16" i="51"/>
  <c r="U16" i="51" s="1"/>
  <c r="T17" i="51"/>
  <c r="S18" i="51" s="1"/>
  <c r="V61" i="41"/>
  <c r="U61" i="41" s="1"/>
  <c r="T62" i="41"/>
  <c r="S63" i="41" s="1"/>
  <c r="V63" i="40"/>
  <c r="U63" i="40" s="1"/>
  <c r="T64" i="40"/>
  <c r="S65" i="40" s="1"/>
  <c r="V15" i="53"/>
  <c r="U15" i="53" s="1"/>
  <c r="T16" i="53"/>
  <c r="S17" i="53" s="1"/>
  <c r="V38" i="37"/>
  <c r="U38" i="37" s="1"/>
  <c r="T39" i="37"/>
  <c r="S40" i="37" s="1"/>
  <c r="V15" i="33"/>
  <c r="U15" i="33" s="1"/>
  <c r="T16" i="33"/>
  <c r="S17" i="33" s="1"/>
  <c r="S41" i="30"/>
  <c r="V14" i="37"/>
  <c r="U14" i="37" s="1"/>
  <c r="T15" i="37"/>
  <c r="S16" i="37" s="1"/>
  <c r="V38" i="36"/>
  <c r="U38" i="36" s="1"/>
  <c r="T39" i="36"/>
  <c r="S40" i="36" s="1"/>
  <c r="V64" i="42"/>
  <c r="U64" i="42" s="1"/>
  <c r="T65" i="42"/>
  <c r="S66" i="42" s="1"/>
  <c r="V63" i="51"/>
  <c r="U63" i="51" s="1"/>
  <c r="T64" i="51"/>
  <c r="S65" i="51" s="1"/>
  <c r="S16" i="45"/>
  <c r="V61" i="43"/>
  <c r="U61" i="43" s="1"/>
  <c r="T62" i="43"/>
  <c r="S63" i="43" s="1"/>
  <c r="V61" i="54"/>
  <c r="U61" i="54" s="1"/>
  <c r="T62" i="54"/>
  <c r="M1678" i="82"/>
  <c r="L1679" i="82" s="1"/>
  <c r="N1677" i="82"/>
  <c r="M1318" i="82"/>
  <c r="L1319" i="82" s="1"/>
  <c r="N1317" i="82"/>
  <c r="N1597" i="82"/>
  <c r="M1598" i="82"/>
  <c r="L1599" i="82" s="1"/>
  <c r="N1057" i="82"/>
  <c r="M1058" i="82"/>
  <c r="L1059" i="82" s="1"/>
  <c r="N1017" i="82"/>
  <c r="M1018" i="82"/>
  <c r="L1019" i="82" s="1"/>
  <c r="M578" i="82"/>
  <c r="L579" i="82" s="1"/>
  <c r="N577" i="82"/>
  <c r="M1438" i="82"/>
  <c r="L1439" i="82" s="1"/>
  <c r="N1437" i="82"/>
  <c r="N718" i="82"/>
  <c r="M719" i="82"/>
  <c r="L720" i="82" s="1"/>
  <c r="N1358" i="82"/>
  <c r="M1359" i="82"/>
  <c r="L1360" i="82" s="1"/>
  <c r="M518" i="82"/>
  <c r="L519" i="82" s="1"/>
  <c r="N517" i="82"/>
  <c r="N877" i="82"/>
  <c r="M878" i="82"/>
  <c r="L879" i="82" s="1"/>
  <c r="M318" i="82"/>
  <c r="L319" i="82" s="1"/>
  <c r="N317" i="82"/>
  <c r="N78" i="82"/>
  <c r="M79" i="82"/>
  <c r="L80" i="82" s="1"/>
  <c r="M359" i="82"/>
  <c r="L360" i="82" s="1"/>
  <c r="N358" i="82"/>
  <c r="N1078" i="82"/>
  <c r="M1079" i="82"/>
  <c r="L1080" i="82" s="1"/>
  <c r="N297" i="82"/>
  <c r="M298" i="82"/>
  <c r="L299" i="82" s="1"/>
  <c r="M1539" i="82"/>
  <c r="L1540" i="82" s="1"/>
  <c r="N1538" i="82"/>
  <c r="N117" i="82"/>
  <c r="M118" i="82"/>
  <c r="L119" i="82" s="1"/>
  <c r="M778" i="82"/>
  <c r="L779" i="82" s="1"/>
  <c r="N777" i="82"/>
  <c r="N1257" i="82"/>
  <c r="M1258" i="82"/>
  <c r="L1259" i="82" s="1"/>
  <c r="N1237" i="82"/>
  <c r="M1238" i="82"/>
  <c r="L1239" i="82" s="1"/>
  <c r="N497" i="82"/>
  <c r="M498" i="82"/>
  <c r="L499" i="82" s="1"/>
  <c r="N1177" i="82"/>
  <c r="M1178" i="82"/>
  <c r="L1179" i="82" s="1"/>
  <c r="M1139" i="82"/>
  <c r="L1140" i="82" s="1"/>
  <c r="N1138" i="82"/>
  <c r="N97" i="82"/>
  <c r="M98" i="82"/>
  <c r="L99" i="82" s="1"/>
  <c r="N1558" i="82"/>
  <c r="M1559" i="82"/>
  <c r="L1560" i="82" s="1"/>
  <c r="N597" i="82"/>
  <c r="M598" i="82"/>
  <c r="L599" i="82" s="1"/>
  <c r="M738" i="82"/>
  <c r="L739" i="82" s="1"/>
  <c r="N737" i="82"/>
  <c r="M1198" i="82"/>
  <c r="L1199" i="82" s="1"/>
  <c r="N1197" i="82"/>
  <c r="N1497" i="82"/>
  <c r="M1498" i="82"/>
  <c r="L1499" i="82" s="1"/>
  <c r="N477" i="82"/>
  <c r="M478" i="82"/>
  <c r="L479" i="82" s="1"/>
  <c r="N1378" i="82"/>
  <c r="M1379" i="82"/>
  <c r="L1380" i="82" s="1"/>
  <c r="N57" i="82"/>
  <c r="M58" i="82"/>
  <c r="L59" i="82" s="1"/>
  <c r="M18" i="82"/>
  <c r="L19" i="82" s="1"/>
  <c r="N17" i="82"/>
  <c r="N138" i="82"/>
  <c r="M139" i="82"/>
  <c r="L140" i="82" s="1"/>
  <c r="M379" i="82"/>
  <c r="L380" i="82" s="1"/>
  <c r="N378" i="82"/>
  <c r="N238" i="82"/>
  <c r="M239" i="82"/>
  <c r="L240" i="82" s="1"/>
  <c r="N418" i="82"/>
  <c r="M419" i="82"/>
  <c r="L420" i="82" s="1"/>
  <c r="N398" i="82"/>
  <c r="M399" i="82"/>
  <c r="L400" i="82" s="1"/>
  <c r="N558" i="82"/>
  <c r="M559" i="82"/>
  <c r="L560" i="82" s="1"/>
  <c r="N1278" i="82"/>
  <c r="M1279" i="82"/>
  <c r="L1280" i="82" s="1"/>
  <c r="N179" i="82"/>
  <c r="M180" i="82"/>
  <c r="L181" i="82" s="1"/>
  <c r="N279" i="82"/>
  <c r="M280" i="82"/>
  <c r="L281" i="82" s="1"/>
  <c r="M920" i="82"/>
  <c r="L921" i="82" s="1"/>
  <c r="N919" i="82"/>
  <c r="M680" i="82"/>
  <c r="L681" i="82" s="1"/>
  <c r="N679" i="82"/>
  <c r="M161" i="82"/>
  <c r="L162" i="82" s="1"/>
  <c r="N160" i="82"/>
  <c r="N460" i="82"/>
  <c r="M461" i="82"/>
  <c r="L462" i="82" s="1"/>
  <c r="M1480" i="82"/>
  <c r="L1481" i="82" s="1"/>
  <c r="N1479" i="82"/>
  <c r="M960" i="82"/>
  <c r="L961" i="82" s="1"/>
  <c r="N959" i="82"/>
  <c r="M1639" i="82"/>
  <c r="L1640" i="82" s="1"/>
  <c r="N1638" i="82"/>
  <c r="M1039" i="82"/>
  <c r="L1040" i="82" s="1"/>
  <c r="N1038" i="82"/>
  <c r="N1458" i="82"/>
  <c r="M1459" i="82"/>
  <c r="L1460" i="82" s="1"/>
  <c r="N760" i="82"/>
  <c r="M761" i="82"/>
  <c r="L762" i="82" s="1"/>
  <c r="N198" i="82"/>
  <c r="M199" i="82"/>
  <c r="L200" i="82" s="1"/>
  <c r="N1119" i="82"/>
  <c r="M1120" i="82"/>
  <c r="L1121" i="82" s="1"/>
  <c r="M1521" i="82"/>
  <c r="L1522" i="82" s="1"/>
  <c r="N1520" i="82"/>
  <c r="N1658" i="82"/>
  <c r="M1659" i="82"/>
  <c r="L1660" i="82" s="1"/>
  <c r="N939" i="82"/>
  <c r="M940" i="82"/>
  <c r="L941" i="82" s="1"/>
  <c r="M340" i="82"/>
  <c r="L341" i="82" s="1"/>
  <c r="N339" i="82"/>
  <c r="N1419" i="82"/>
  <c r="M1420" i="82"/>
  <c r="L1421" i="82" s="1"/>
  <c r="N999" i="82"/>
  <c r="M1000" i="82"/>
  <c r="L1001" i="82" s="1"/>
  <c r="N1619" i="82"/>
  <c r="M1620" i="82"/>
  <c r="L1621" i="82" s="1"/>
  <c r="N979" i="82"/>
  <c r="M980" i="82"/>
  <c r="L981" i="82" s="1"/>
  <c r="M661" i="82"/>
  <c r="L662" i="82" s="1"/>
  <c r="N660" i="82"/>
  <c r="N899" i="82"/>
  <c r="M900" i="82"/>
  <c r="L901" i="82" s="1"/>
  <c r="M1400" i="82"/>
  <c r="L1401" i="82" s="1"/>
  <c r="N1399" i="82"/>
  <c r="N618" i="82"/>
  <c r="M619" i="82"/>
  <c r="L620" i="82" s="1"/>
  <c r="N539" i="82"/>
  <c r="M540" i="82"/>
  <c r="L541" i="82" s="1"/>
  <c r="N699" i="82"/>
  <c r="M700" i="82"/>
  <c r="L701" i="82" s="1"/>
  <c r="N819" i="82"/>
  <c r="M820" i="82"/>
  <c r="L821" i="82" s="1"/>
  <c r="N39" i="82"/>
  <c r="M40" i="82"/>
  <c r="L41" i="82" s="1"/>
  <c r="N220" i="82"/>
  <c r="M221" i="82"/>
  <c r="L222" i="82" s="1"/>
  <c r="N1159" i="82"/>
  <c r="M1160" i="82"/>
  <c r="L1161" i="82" s="1"/>
  <c r="N438" i="82"/>
  <c r="M439" i="82"/>
  <c r="L440" i="82" s="1"/>
  <c r="M260" i="82"/>
  <c r="L261" i="82" s="1"/>
  <c r="N259" i="82"/>
  <c r="N1579" i="82"/>
  <c r="M1580" i="82"/>
  <c r="L1581" i="82" s="1"/>
  <c r="N1339" i="82"/>
  <c r="M1340" i="82"/>
  <c r="L1341" i="82" s="1"/>
  <c r="M1100" i="82"/>
  <c r="L1101" i="82" s="1"/>
  <c r="N1099" i="82"/>
  <c r="N639" i="82"/>
  <c r="M640" i="82"/>
  <c r="L641" i="82" s="1"/>
  <c r="M840" i="82"/>
  <c r="L841" i="82" s="1"/>
  <c r="N839" i="82"/>
  <c r="N800" i="82"/>
  <c r="M801" i="82"/>
  <c r="L802" i="82" s="1"/>
  <c r="N1298" i="82"/>
  <c r="M1299" i="82"/>
  <c r="L1300" i="82" s="1"/>
  <c r="M1220" i="82"/>
  <c r="L1221" i="82" s="1"/>
  <c r="N1219" i="82"/>
  <c r="N859" i="82"/>
  <c r="M860" i="82"/>
  <c r="L861" i="82" s="1"/>
  <c r="V16" i="47" l="1"/>
  <c r="U16" i="47" s="1"/>
  <c r="T17" i="47"/>
  <c r="S18" i="47" s="1"/>
  <c r="V65" i="42"/>
  <c r="U65" i="42" s="1"/>
  <c r="T66" i="42"/>
  <c r="S67" i="42" s="1"/>
  <c r="V63" i="30"/>
  <c r="U63" i="30" s="1"/>
  <c r="T64" i="30"/>
  <c r="S65" i="30" s="1"/>
  <c r="V15" i="46"/>
  <c r="U15" i="46" s="1"/>
  <c r="T16" i="46"/>
  <c r="S17" i="46" s="1"/>
  <c r="V39" i="43"/>
  <c r="U39" i="43" s="1"/>
  <c r="T40" i="43"/>
  <c r="S41" i="43" s="1"/>
  <c r="V62" i="43"/>
  <c r="U62" i="43" s="1"/>
  <c r="T63" i="43"/>
  <c r="S64" i="43" s="1"/>
  <c r="V39" i="37"/>
  <c r="U39" i="37" s="1"/>
  <c r="T40" i="37"/>
  <c r="S41" i="37" s="1"/>
  <c r="V15" i="43"/>
  <c r="U15" i="43" s="1"/>
  <c r="T16" i="43"/>
  <c r="S17" i="43" s="1"/>
  <c r="V41" i="42"/>
  <c r="U41" i="42" s="1"/>
  <c r="T42" i="42"/>
  <c r="S43" i="42" s="1"/>
  <c r="V64" i="47"/>
  <c r="U64" i="47" s="1"/>
  <c r="T65" i="47"/>
  <c r="S66" i="47" s="1"/>
  <c r="V16" i="53"/>
  <c r="U16" i="53" s="1"/>
  <c r="T17" i="53"/>
  <c r="S18" i="53" s="1"/>
  <c r="V17" i="51"/>
  <c r="U17" i="51" s="1"/>
  <c r="T18" i="51"/>
  <c r="S19" i="51" s="1"/>
  <c r="V17" i="54"/>
  <c r="U17" i="54" s="1"/>
  <c r="T18" i="54"/>
  <c r="S19" i="54" s="1"/>
  <c r="V40" i="41"/>
  <c r="U40" i="41" s="1"/>
  <c r="T41" i="41"/>
  <c r="S42" i="41" s="1"/>
  <c r="V17" i="35"/>
  <c r="U17" i="35" s="1"/>
  <c r="T18" i="35"/>
  <c r="S19" i="35" s="1"/>
  <c r="V14" i="49"/>
  <c r="U14" i="49" s="1"/>
  <c r="T15" i="49"/>
  <c r="S16" i="49" s="1"/>
  <c r="V17" i="50"/>
  <c r="U17" i="50" s="1"/>
  <c r="T18" i="50"/>
  <c r="V61" i="38"/>
  <c r="U61" i="38" s="1"/>
  <c r="T62" i="38"/>
  <c r="S63" i="38" s="1"/>
  <c r="V16" i="36"/>
  <c r="U16" i="36" s="1"/>
  <c r="T17" i="36"/>
  <c r="S18" i="36" s="1"/>
  <c r="V63" i="50"/>
  <c r="U63" i="50" s="1"/>
  <c r="T64" i="50"/>
  <c r="S65" i="50" s="1"/>
  <c r="V15" i="37"/>
  <c r="U15" i="37" s="1"/>
  <c r="T16" i="37"/>
  <c r="S17" i="37" s="1"/>
  <c r="V17" i="40"/>
  <c r="U17" i="40" s="1"/>
  <c r="T18" i="40"/>
  <c r="S19" i="40" s="1"/>
  <c r="V15" i="42"/>
  <c r="U15" i="42" s="1"/>
  <c r="T16" i="42"/>
  <c r="S17" i="42" s="1"/>
  <c r="V64" i="55"/>
  <c r="U64" i="55" s="1"/>
  <c r="T65" i="55"/>
  <c r="V62" i="53"/>
  <c r="U62" i="53" s="1"/>
  <c r="T63" i="53"/>
  <c r="S64" i="53" s="1"/>
  <c r="S17" i="48"/>
  <c r="V40" i="53"/>
  <c r="U40" i="53" s="1"/>
  <c r="T41" i="53"/>
  <c r="S42" i="53" s="1"/>
  <c r="V63" i="33"/>
  <c r="U63" i="33" s="1"/>
  <c r="T64" i="33"/>
  <c r="S65" i="33" s="1"/>
  <c r="V40" i="39"/>
  <c r="U40" i="39" s="1"/>
  <c r="T41" i="39"/>
  <c r="V16" i="38"/>
  <c r="U16" i="38" s="1"/>
  <c r="T17" i="38"/>
  <c r="S18" i="38" s="1"/>
  <c r="V40" i="29"/>
  <c r="U40" i="29" s="1"/>
  <c r="T41" i="29"/>
  <c r="S42" i="29" s="1"/>
  <c r="V41" i="38"/>
  <c r="U41" i="38" s="1"/>
  <c r="T42" i="38"/>
  <c r="S43" i="38" s="1"/>
  <c r="V42" i="33"/>
  <c r="U42" i="33" s="1"/>
  <c r="T43" i="33"/>
  <c r="S44" i="33" s="1"/>
  <c r="V39" i="32"/>
  <c r="U39" i="32" s="1"/>
  <c r="T40" i="32"/>
  <c r="S41" i="32" s="1"/>
  <c r="V63" i="14"/>
  <c r="U63" i="14" s="1"/>
  <c r="T64" i="14"/>
  <c r="S65" i="14" s="1"/>
  <c r="V40" i="48"/>
  <c r="U40" i="48" s="1"/>
  <c r="T41" i="48"/>
  <c r="S42" i="48" s="1"/>
  <c r="V40" i="47"/>
  <c r="U40" i="47" s="1"/>
  <c r="T41" i="47"/>
  <c r="S42" i="47" s="1"/>
  <c r="S63" i="54"/>
  <c r="V64" i="51"/>
  <c r="U64" i="51" s="1"/>
  <c r="T65" i="51"/>
  <c r="S66" i="51" s="1"/>
  <c r="V16" i="33"/>
  <c r="U16" i="33" s="1"/>
  <c r="T17" i="33"/>
  <c r="S18" i="33" s="1"/>
  <c r="V62" i="41"/>
  <c r="U62" i="41" s="1"/>
  <c r="T63" i="41"/>
  <c r="S64" i="41" s="1"/>
  <c r="V15" i="29"/>
  <c r="U15" i="29" s="1"/>
  <c r="T16" i="29"/>
  <c r="S17" i="29" s="1"/>
  <c r="V16" i="39"/>
  <c r="U16" i="39" s="1"/>
  <c r="T17" i="39"/>
  <c r="S18" i="39" s="1"/>
  <c r="V40" i="44"/>
  <c r="U40" i="44" s="1"/>
  <c r="T41" i="44"/>
  <c r="S42" i="44" s="1"/>
  <c r="V64" i="32"/>
  <c r="U64" i="32" s="1"/>
  <c r="T65" i="32"/>
  <c r="S66" i="32" s="1"/>
  <c r="V41" i="51"/>
  <c r="U41" i="51" s="1"/>
  <c r="T42" i="51"/>
  <c r="S43" i="51" s="1"/>
  <c r="V63" i="49"/>
  <c r="U63" i="49" s="1"/>
  <c r="T64" i="49"/>
  <c r="S65" i="49" s="1"/>
  <c r="V18" i="34"/>
  <c r="U18" i="34" s="1"/>
  <c r="T19" i="34"/>
  <c r="S20" i="34" s="1"/>
  <c r="V63" i="45"/>
  <c r="U63" i="45" s="1"/>
  <c r="T64" i="45"/>
  <c r="S65" i="45" s="1"/>
  <c r="V39" i="36"/>
  <c r="U39" i="36" s="1"/>
  <c r="T40" i="36"/>
  <c r="S41" i="36" s="1"/>
  <c r="V64" i="40"/>
  <c r="U64" i="40" s="1"/>
  <c r="T65" i="40"/>
  <c r="S66" i="40" s="1"/>
  <c r="V62" i="34"/>
  <c r="U62" i="34" s="1"/>
  <c r="T63" i="34"/>
  <c r="S64" i="34" s="1"/>
  <c r="V41" i="35"/>
  <c r="U41" i="35" s="1"/>
  <c r="T42" i="35"/>
  <c r="V16" i="30"/>
  <c r="U16" i="30" s="1"/>
  <c r="T17" i="30"/>
  <c r="S18" i="30" s="1"/>
  <c r="V40" i="50"/>
  <c r="U40" i="50" s="1"/>
  <c r="T41" i="50"/>
  <c r="S42" i="50" s="1"/>
  <c r="V65" i="36"/>
  <c r="U65" i="36" s="1"/>
  <c r="T66" i="36"/>
  <c r="S67" i="36" s="1"/>
  <c r="V16" i="41"/>
  <c r="U16" i="41" s="1"/>
  <c r="T17" i="41"/>
  <c r="S18" i="41" s="1"/>
  <c r="V62" i="39"/>
  <c r="U62" i="39" s="1"/>
  <c r="T63" i="39"/>
  <c r="S64" i="39" s="1"/>
  <c r="V64" i="44"/>
  <c r="U64" i="44" s="1"/>
  <c r="T65" i="44"/>
  <c r="S66" i="44" s="1"/>
  <c r="V40" i="54"/>
  <c r="U40" i="54" s="1"/>
  <c r="T41" i="54"/>
  <c r="V17" i="32"/>
  <c r="U17" i="32" s="1"/>
  <c r="T18" i="32"/>
  <c r="S19" i="32" s="1"/>
  <c r="V64" i="46"/>
  <c r="U64" i="46" s="1"/>
  <c r="T65" i="46"/>
  <c r="S66" i="46" s="1"/>
  <c r="V63" i="37"/>
  <c r="U63" i="37" s="1"/>
  <c r="T64" i="37"/>
  <c r="S65" i="37" s="1"/>
  <c r="V64" i="35"/>
  <c r="U64" i="35" s="1"/>
  <c r="T65" i="35"/>
  <c r="S66" i="35" s="1"/>
  <c r="V19" i="14"/>
  <c r="U19" i="14" s="1"/>
  <c r="T20" i="14"/>
  <c r="S21" i="14" s="1"/>
  <c r="V40" i="45"/>
  <c r="U40" i="45" s="1"/>
  <c r="T41" i="45"/>
  <c r="S42" i="45" s="1"/>
  <c r="V62" i="52"/>
  <c r="U62" i="52" s="1"/>
  <c r="T63" i="52"/>
  <c r="S64" i="52" s="1"/>
  <c r="V15" i="44"/>
  <c r="U15" i="44" s="1"/>
  <c r="T16" i="44"/>
  <c r="S17" i="44" s="1"/>
  <c r="S41" i="55"/>
  <c r="V15" i="45"/>
  <c r="U15" i="45" s="1"/>
  <c r="T16" i="45"/>
  <c r="S17" i="45" s="1"/>
  <c r="V40" i="30"/>
  <c r="U40" i="30" s="1"/>
  <c r="T41" i="30"/>
  <c r="S42" i="30" s="1"/>
  <c r="V40" i="40"/>
  <c r="U40" i="40" s="1"/>
  <c r="T41" i="40"/>
  <c r="S42" i="40" s="1"/>
  <c r="V41" i="49"/>
  <c r="U41" i="49" s="1"/>
  <c r="T42" i="49"/>
  <c r="S43" i="49" s="1"/>
  <c r="V40" i="14"/>
  <c r="U40" i="14" s="1"/>
  <c r="T41" i="14"/>
  <c r="S42" i="14" s="1"/>
  <c r="V64" i="48"/>
  <c r="U64" i="48" s="1"/>
  <c r="T65" i="48"/>
  <c r="S66" i="48" s="1"/>
  <c r="V16" i="52"/>
  <c r="U16" i="52" s="1"/>
  <c r="T17" i="52"/>
  <c r="V40" i="52"/>
  <c r="U40" i="52" s="1"/>
  <c r="T41" i="52"/>
  <c r="S42" i="52" s="1"/>
  <c r="V64" i="29"/>
  <c r="U64" i="29" s="1"/>
  <c r="T65" i="29"/>
  <c r="S66" i="29" s="1"/>
  <c r="V40" i="34"/>
  <c r="U40" i="34" s="1"/>
  <c r="T41" i="34"/>
  <c r="S42" i="34" s="1"/>
  <c r="V14" i="55"/>
  <c r="U14" i="55" s="1"/>
  <c r="T15" i="55"/>
  <c r="S16" i="55" s="1"/>
  <c r="V40" i="46"/>
  <c r="U40" i="46" s="1"/>
  <c r="T41" i="46"/>
  <c r="S42" i="46" s="1"/>
  <c r="M1679" i="82"/>
  <c r="L1680" i="82" s="1"/>
  <c r="N1678" i="82"/>
  <c r="N1318" i="82"/>
  <c r="M1319" i="82"/>
  <c r="L1320" i="82" s="1"/>
  <c r="N1598" i="82"/>
  <c r="M1599" i="82"/>
  <c r="L1600" i="82" s="1"/>
  <c r="N1018" i="82"/>
  <c r="M1019" i="82"/>
  <c r="L1020" i="82" s="1"/>
  <c r="M1059" i="82"/>
  <c r="L1060" i="82" s="1"/>
  <c r="N1058" i="82"/>
  <c r="N578" i="82"/>
  <c r="M579" i="82"/>
  <c r="L580" i="82" s="1"/>
  <c r="N1438" i="82"/>
  <c r="M1439" i="82"/>
  <c r="L1440" i="82" s="1"/>
  <c r="N58" i="82"/>
  <c r="M59" i="82"/>
  <c r="L60" i="82" s="1"/>
  <c r="N478" i="82"/>
  <c r="M479" i="82"/>
  <c r="L480" i="82" s="1"/>
  <c r="N598" i="82"/>
  <c r="M599" i="82"/>
  <c r="L600" i="82" s="1"/>
  <c r="M99" i="82"/>
  <c r="L100" i="82" s="1"/>
  <c r="N98" i="82"/>
  <c r="N1178" i="82"/>
  <c r="M1179" i="82"/>
  <c r="L1180" i="82" s="1"/>
  <c r="M1239" i="82"/>
  <c r="L1240" i="82" s="1"/>
  <c r="N1238" i="82"/>
  <c r="N1079" i="82"/>
  <c r="M1080" i="82"/>
  <c r="L1081" i="82" s="1"/>
  <c r="N79" i="82"/>
  <c r="M80" i="82"/>
  <c r="L81" i="82" s="1"/>
  <c r="N878" i="82"/>
  <c r="M879" i="82"/>
  <c r="L880" i="82" s="1"/>
  <c r="M1360" i="82"/>
  <c r="L1361" i="82" s="1"/>
  <c r="N1359" i="82"/>
  <c r="M1199" i="82"/>
  <c r="L1200" i="82" s="1"/>
  <c r="N1198" i="82"/>
  <c r="N778" i="82"/>
  <c r="M779" i="82"/>
  <c r="L780" i="82" s="1"/>
  <c r="N1539" i="82"/>
  <c r="M1540" i="82"/>
  <c r="L1541" i="82" s="1"/>
  <c r="N1379" i="82"/>
  <c r="M1380" i="82"/>
  <c r="L1381" i="82" s="1"/>
  <c r="N1498" i="82"/>
  <c r="M1499" i="82"/>
  <c r="L1500" i="82" s="1"/>
  <c r="M1560" i="82"/>
  <c r="L1561" i="82" s="1"/>
  <c r="N1559" i="82"/>
  <c r="M499" i="82"/>
  <c r="L500" i="82" s="1"/>
  <c r="N498" i="82"/>
  <c r="M1259" i="82"/>
  <c r="L1260" i="82" s="1"/>
  <c r="N1258" i="82"/>
  <c r="M119" i="82"/>
  <c r="L120" i="82" s="1"/>
  <c r="N118" i="82"/>
  <c r="N298" i="82"/>
  <c r="M299" i="82"/>
  <c r="L300" i="82" s="1"/>
  <c r="M720" i="82"/>
  <c r="L721" i="82" s="1"/>
  <c r="N719" i="82"/>
  <c r="N738" i="82"/>
  <c r="M739" i="82"/>
  <c r="L740" i="82" s="1"/>
  <c r="M1140" i="82"/>
  <c r="L1141" i="82" s="1"/>
  <c r="N1139" i="82"/>
  <c r="M360" i="82"/>
  <c r="L361" i="82" s="1"/>
  <c r="N359" i="82"/>
  <c r="N318" i="82"/>
  <c r="M319" i="82"/>
  <c r="L320" i="82" s="1"/>
  <c r="M519" i="82"/>
  <c r="L520" i="82" s="1"/>
  <c r="N518" i="82"/>
  <c r="N139" i="82"/>
  <c r="M140" i="82"/>
  <c r="L141" i="82" s="1"/>
  <c r="M380" i="82"/>
  <c r="L381" i="82" s="1"/>
  <c r="N379" i="82"/>
  <c r="M19" i="82"/>
  <c r="L20" i="82" s="1"/>
  <c r="N18" i="82"/>
  <c r="N239" i="82"/>
  <c r="M240" i="82"/>
  <c r="L241" i="82" s="1"/>
  <c r="N559" i="82"/>
  <c r="M560" i="82"/>
  <c r="L561" i="82" s="1"/>
  <c r="N399" i="82"/>
  <c r="M400" i="82"/>
  <c r="L401" i="82" s="1"/>
  <c r="M420" i="82"/>
  <c r="L421" i="82" s="1"/>
  <c r="N419" i="82"/>
  <c r="M841" i="82"/>
  <c r="L842" i="82" s="1"/>
  <c r="N840" i="82"/>
  <c r="M1341" i="82"/>
  <c r="L1342" i="82" s="1"/>
  <c r="N1340" i="82"/>
  <c r="N439" i="82"/>
  <c r="M440" i="82"/>
  <c r="L441" i="82" s="1"/>
  <c r="N820" i="82"/>
  <c r="M821" i="82"/>
  <c r="L822" i="82" s="1"/>
  <c r="M901" i="82"/>
  <c r="L902" i="82" s="1"/>
  <c r="N900" i="82"/>
  <c r="M1640" i="82"/>
  <c r="L1641" i="82" s="1"/>
  <c r="N1639" i="82"/>
  <c r="M1280" i="82"/>
  <c r="L1281" i="82" s="1"/>
  <c r="N1279" i="82"/>
  <c r="N1299" i="82"/>
  <c r="M1300" i="82"/>
  <c r="L1301" i="82" s="1"/>
  <c r="N640" i="82"/>
  <c r="M641" i="82"/>
  <c r="L642" i="82" s="1"/>
  <c r="M701" i="82"/>
  <c r="L702" i="82" s="1"/>
  <c r="N700" i="82"/>
  <c r="M541" i="82"/>
  <c r="L542" i="82" s="1"/>
  <c r="N540" i="82"/>
  <c r="M1001" i="82"/>
  <c r="L1002" i="82" s="1"/>
  <c r="N1000" i="82"/>
  <c r="N340" i="82"/>
  <c r="M341" i="82"/>
  <c r="L342" i="82" s="1"/>
  <c r="N1120" i="82"/>
  <c r="M1121" i="82"/>
  <c r="L1122" i="82" s="1"/>
  <c r="M1481" i="82"/>
  <c r="L1482" i="82" s="1"/>
  <c r="N1480" i="82"/>
  <c r="M281" i="82"/>
  <c r="L282" i="82" s="1"/>
  <c r="N280" i="82"/>
  <c r="N1220" i="82"/>
  <c r="M1221" i="82"/>
  <c r="L1222" i="82" s="1"/>
  <c r="M1161" i="82"/>
  <c r="L1162" i="82" s="1"/>
  <c r="N1160" i="82"/>
  <c r="N40" i="82"/>
  <c r="M41" i="82"/>
  <c r="L42" i="82" s="1"/>
  <c r="N980" i="82"/>
  <c r="M981" i="82"/>
  <c r="L982" i="82" s="1"/>
  <c r="M941" i="82"/>
  <c r="L942" i="82" s="1"/>
  <c r="N940" i="82"/>
  <c r="M200" i="82"/>
  <c r="L201" i="82" s="1"/>
  <c r="N199" i="82"/>
  <c r="N1459" i="82"/>
  <c r="M1460" i="82"/>
  <c r="L1461" i="82" s="1"/>
  <c r="N161" i="82"/>
  <c r="M162" i="82"/>
  <c r="L163" i="82" s="1"/>
  <c r="M861" i="82"/>
  <c r="L862" i="82" s="1"/>
  <c r="N860" i="82"/>
  <c r="N801" i="82"/>
  <c r="M802" i="82"/>
  <c r="L803" i="82" s="1"/>
  <c r="M1101" i="82"/>
  <c r="L1102" i="82" s="1"/>
  <c r="N1100" i="82"/>
  <c r="N260" i="82"/>
  <c r="M261" i="82"/>
  <c r="L262" i="82" s="1"/>
  <c r="N661" i="82"/>
  <c r="M662" i="82"/>
  <c r="L663" i="82" s="1"/>
  <c r="N920" i="82"/>
  <c r="M921" i="82"/>
  <c r="L922" i="82" s="1"/>
  <c r="M1581" i="82"/>
  <c r="L1582" i="82" s="1"/>
  <c r="N1580" i="82"/>
  <c r="M222" i="82"/>
  <c r="L223" i="82" s="1"/>
  <c r="N221" i="82"/>
  <c r="N619" i="82"/>
  <c r="M620" i="82"/>
  <c r="L621" i="82" s="1"/>
  <c r="N1620" i="82"/>
  <c r="M1621" i="82"/>
  <c r="L1622" i="82" s="1"/>
  <c r="M762" i="82"/>
  <c r="L763" i="82" s="1"/>
  <c r="N761" i="82"/>
  <c r="N180" i="82"/>
  <c r="M181" i="82"/>
  <c r="L182" i="82" s="1"/>
  <c r="N680" i="82"/>
  <c r="M681" i="82"/>
  <c r="L682" i="82" s="1"/>
  <c r="N1400" i="82"/>
  <c r="M1401" i="82"/>
  <c r="L1402" i="82" s="1"/>
  <c r="M1421" i="82"/>
  <c r="L1422" i="82" s="1"/>
  <c r="N1420" i="82"/>
  <c r="N1659" i="82"/>
  <c r="M1660" i="82"/>
  <c r="L1661" i="82" s="1"/>
  <c r="N1521" i="82"/>
  <c r="M1522" i="82"/>
  <c r="L1523" i="82" s="1"/>
  <c r="N1039" i="82"/>
  <c r="M1040" i="82"/>
  <c r="L1041" i="82" s="1"/>
  <c r="M961" i="82"/>
  <c r="L962" i="82" s="1"/>
  <c r="N960" i="82"/>
  <c r="N461" i="82"/>
  <c r="M462" i="82"/>
  <c r="L463" i="82" s="1"/>
  <c r="V65" i="32" l="1"/>
  <c r="U65" i="32" s="1"/>
  <c r="T66" i="32"/>
  <c r="S67" i="32" s="1"/>
  <c r="V63" i="41"/>
  <c r="U63" i="41" s="1"/>
  <c r="T64" i="41"/>
  <c r="S65" i="41" s="1"/>
  <c r="V40" i="32"/>
  <c r="U40" i="32" s="1"/>
  <c r="T41" i="32"/>
  <c r="S42" i="32" s="1"/>
  <c r="V42" i="38"/>
  <c r="U42" i="38" s="1"/>
  <c r="T43" i="38"/>
  <c r="S44" i="38" s="1"/>
  <c r="V17" i="38"/>
  <c r="U17" i="38" s="1"/>
  <c r="T18" i="38"/>
  <c r="S19" i="38" s="1"/>
  <c r="V65" i="48"/>
  <c r="U65" i="48" s="1"/>
  <c r="T66" i="48"/>
  <c r="S67" i="48" s="1"/>
  <c r="V18" i="54"/>
  <c r="U18" i="54" s="1"/>
  <c r="T19" i="54"/>
  <c r="S20" i="54" s="1"/>
  <c r="V42" i="42"/>
  <c r="U42" i="42" s="1"/>
  <c r="T43" i="42"/>
  <c r="S44" i="42" s="1"/>
  <c r="V40" i="43"/>
  <c r="U40" i="43" s="1"/>
  <c r="T41" i="43"/>
  <c r="S42" i="43" s="1"/>
  <c r="V64" i="30"/>
  <c r="U64" i="30" s="1"/>
  <c r="T65" i="30"/>
  <c r="S66" i="30" s="1"/>
  <c r="V15" i="55"/>
  <c r="U15" i="55" s="1"/>
  <c r="T16" i="55"/>
  <c r="S17" i="55" s="1"/>
  <c r="V17" i="41"/>
  <c r="U17" i="41" s="1"/>
  <c r="T18" i="41"/>
  <c r="V64" i="14"/>
  <c r="U64" i="14" s="1"/>
  <c r="T65" i="14"/>
  <c r="S66" i="14" s="1"/>
  <c r="V15" i="49"/>
  <c r="U15" i="49" s="1"/>
  <c r="T16" i="49"/>
  <c r="S17" i="49" s="1"/>
  <c r="V20" i="14"/>
  <c r="U20" i="14" s="1"/>
  <c r="T21" i="14"/>
  <c r="S22" i="14" s="1"/>
  <c r="V41" i="53"/>
  <c r="U41" i="53" s="1"/>
  <c r="T42" i="53"/>
  <c r="S43" i="53" s="1"/>
  <c r="V16" i="42"/>
  <c r="U16" i="42" s="1"/>
  <c r="T17" i="42"/>
  <c r="S18" i="42" s="1"/>
  <c r="V41" i="41"/>
  <c r="U41" i="41" s="1"/>
  <c r="T42" i="41"/>
  <c r="S43" i="41" s="1"/>
  <c r="V63" i="43"/>
  <c r="U63" i="43" s="1"/>
  <c r="T64" i="43"/>
  <c r="S65" i="43" s="1"/>
  <c r="V66" i="42"/>
  <c r="U66" i="42" s="1"/>
  <c r="T67" i="42"/>
  <c r="S68" i="42" s="1"/>
  <c r="V41" i="46"/>
  <c r="U41" i="46" s="1"/>
  <c r="T42" i="46"/>
  <c r="S43" i="46" s="1"/>
  <c r="S18" i="52"/>
  <c r="V41" i="45"/>
  <c r="U41" i="45" s="1"/>
  <c r="T42" i="45"/>
  <c r="S43" i="45" s="1"/>
  <c r="V18" i="32"/>
  <c r="U18" i="32" s="1"/>
  <c r="T19" i="32"/>
  <c r="S20" i="32" s="1"/>
  <c r="V41" i="50"/>
  <c r="U41" i="50" s="1"/>
  <c r="T42" i="50"/>
  <c r="S43" i="50" s="1"/>
  <c r="S43" i="35"/>
  <c r="V42" i="51"/>
  <c r="U42" i="51" s="1"/>
  <c r="T43" i="51"/>
  <c r="S44" i="51" s="1"/>
  <c r="V62" i="54"/>
  <c r="U62" i="54" s="1"/>
  <c r="T63" i="54"/>
  <c r="S64" i="54" s="1"/>
  <c r="V16" i="48"/>
  <c r="U16" i="48" s="1"/>
  <c r="T17" i="48"/>
  <c r="S18" i="48" s="1"/>
  <c r="S66" i="55"/>
  <c r="V16" i="37"/>
  <c r="U16" i="37" s="1"/>
  <c r="T17" i="37"/>
  <c r="S18" i="37" s="1"/>
  <c r="V17" i="36"/>
  <c r="U17" i="36" s="1"/>
  <c r="T18" i="36"/>
  <c r="S19" i="36" s="1"/>
  <c r="S19" i="50"/>
  <c r="V17" i="53"/>
  <c r="U17" i="53" s="1"/>
  <c r="T18" i="53"/>
  <c r="S19" i="53" s="1"/>
  <c r="V41" i="34"/>
  <c r="U41" i="34" s="1"/>
  <c r="T42" i="34"/>
  <c r="S43" i="34" s="1"/>
  <c r="V42" i="49"/>
  <c r="U42" i="49" s="1"/>
  <c r="T43" i="49"/>
  <c r="S44" i="49" s="1"/>
  <c r="V41" i="30"/>
  <c r="U41" i="30" s="1"/>
  <c r="T42" i="30"/>
  <c r="S43" i="30" s="1"/>
  <c r="V65" i="35"/>
  <c r="U65" i="35" s="1"/>
  <c r="T66" i="35"/>
  <c r="S67" i="35" s="1"/>
  <c r="V65" i="40"/>
  <c r="U65" i="40" s="1"/>
  <c r="T66" i="40"/>
  <c r="S67" i="40" s="1"/>
  <c r="V64" i="45"/>
  <c r="U64" i="45" s="1"/>
  <c r="T65" i="45"/>
  <c r="S66" i="45" s="1"/>
  <c r="V41" i="44"/>
  <c r="U41" i="44" s="1"/>
  <c r="T42" i="44"/>
  <c r="S43" i="44" s="1"/>
  <c r="V16" i="29"/>
  <c r="U16" i="29" s="1"/>
  <c r="T17" i="29"/>
  <c r="S18" i="29" s="1"/>
  <c r="V65" i="51"/>
  <c r="U65" i="51" s="1"/>
  <c r="T66" i="51"/>
  <c r="S67" i="51" s="1"/>
  <c r="V41" i="48"/>
  <c r="U41" i="48" s="1"/>
  <c r="T42" i="48"/>
  <c r="S43" i="48" s="1"/>
  <c r="V43" i="33"/>
  <c r="U43" i="33" s="1"/>
  <c r="T44" i="33"/>
  <c r="S45" i="33" s="1"/>
  <c r="V40" i="37"/>
  <c r="U40" i="37" s="1"/>
  <c r="T41" i="37"/>
  <c r="S42" i="37" s="1"/>
  <c r="V16" i="46"/>
  <c r="U16" i="46" s="1"/>
  <c r="T17" i="46"/>
  <c r="S18" i="46" s="1"/>
  <c r="V41" i="52"/>
  <c r="U41" i="52" s="1"/>
  <c r="T42" i="52"/>
  <c r="S43" i="52" s="1"/>
  <c r="V41" i="14"/>
  <c r="U41" i="14" s="1"/>
  <c r="T42" i="14"/>
  <c r="S43" i="14" s="1"/>
  <c r="V40" i="55"/>
  <c r="U40" i="55" s="1"/>
  <c r="T41" i="55"/>
  <c r="V63" i="52"/>
  <c r="U63" i="52" s="1"/>
  <c r="T64" i="52"/>
  <c r="S65" i="52" s="1"/>
  <c r="V65" i="46"/>
  <c r="U65" i="46" s="1"/>
  <c r="T66" i="46"/>
  <c r="S67" i="46" s="1"/>
  <c r="V65" i="44"/>
  <c r="U65" i="44" s="1"/>
  <c r="T66" i="44"/>
  <c r="V63" i="39"/>
  <c r="U63" i="39" s="1"/>
  <c r="T64" i="39"/>
  <c r="V66" i="36"/>
  <c r="U66" i="36" s="1"/>
  <c r="T67" i="36"/>
  <c r="S68" i="36" s="1"/>
  <c r="V17" i="30"/>
  <c r="U17" i="30" s="1"/>
  <c r="T18" i="30"/>
  <c r="S19" i="30" s="1"/>
  <c r="V63" i="34"/>
  <c r="U63" i="34" s="1"/>
  <c r="T64" i="34"/>
  <c r="S65" i="34" s="1"/>
  <c r="V64" i="49"/>
  <c r="U64" i="49" s="1"/>
  <c r="T65" i="49"/>
  <c r="S66" i="49" s="1"/>
  <c r="V17" i="33"/>
  <c r="U17" i="33" s="1"/>
  <c r="T18" i="33"/>
  <c r="S19" i="33" s="1"/>
  <c r="V41" i="47"/>
  <c r="U41" i="47" s="1"/>
  <c r="T42" i="47"/>
  <c r="S43" i="47" s="1"/>
  <c r="V41" i="29"/>
  <c r="U41" i="29" s="1"/>
  <c r="T42" i="29"/>
  <c r="S43" i="29" s="1"/>
  <c r="V64" i="33"/>
  <c r="U64" i="33" s="1"/>
  <c r="T65" i="33"/>
  <c r="S66" i="33" s="1"/>
  <c r="V18" i="40"/>
  <c r="U18" i="40" s="1"/>
  <c r="T19" i="40"/>
  <c r="S20" i="40" s="1"/>
  <c r="V64" i="50"/>
  <c r="U64" i="50" s="1"/>
  <c r="T65" i="50"/>
  <c r="S66" i="50" s="1"/>
  <c r="V62" i="38"/>
  <c r="U62" i="38" s="1"/>
  <c r="T63" i="38"/>
  <c r="S64" i="38" s="1"/>
  <c r="V18" i="35"/>
  <c r="U18" i="35" s="1"/>
  <c r="T19" i="35"/>
  <c r="S20" i="35" s="1"/>
  <c r="V18" i="51"/>
  <c r="U18" i="51" s="1"/>
  <c r="T19" i="51"/>
  <c r="S20" i="51" s="1"/>
  <c r="V65" i="47"/>
  <c r="U65" i="47" s="1"/>
  <c r="T66" i="47"/>
  <c r="S67" i="47" s="1"/>
  <c r="V17" i="47"/>
  <c r="U17" i="47" s="1"/>
  <c r="T18" i="47"/>
  <c r="S19" i="47" s="1"/>
  <c r="V65" i="29"/>
  <c r="U65" i="29" s="1"/>
  <c r="T66" i="29"/>
  <c r="S67" i="29" s="1"/>
  <c r="V41" i="40"/>
  <c r="U41" i="40" s="1"/>
  <c r="T42" i="40"/>
  <c r="S43" i="40" s="1"/>
  <c r="V16" i="45"/>
  <c r="U16" i="45" s="1"/>
  <c r="T17" i="45"/>
  <c r="S18" i="45" s="1"/>
  <c r="V16" i="44"/>
  <c r="U16" i="44" s="1"/>
  <c r="T17" i="44"/>
  <c r="S18" i="44" s="1"/>
  <c r="V64" i="37"/>
  <c r="U64" i="37" s="1"/>
  <c r="T65" i="37"/>
  <c r="S66" i="37" s="1"/>
  <c r="S42" i="54"/>
  <c r="V40" i="36"/>
  <c r="U40" i="36" s="1"/>
  <c r="T41" i="36"/>
  <c r="S42" i="36" s="1"/>
  <c r="V19" i="34"/>
  <c r="U19" i="34" s="1"/>
  <c r="T20" i="34"/>
  <c r="S21" i="34" s="1"/>
  <c r="V17" i="39"/>
  <c r="U17" i="39" s="1"/>
  <c r="T18" i="39"/>
  <c r="S42" i="39"/>
  <c r="V63" i="53"/>
  <c r="U63" i="53" s="1"/>
  <c r="T64" i="53"/>
  <c r="S65" i="53" s="1"/>
  <c r="V16" i="43"/>
  <c r="U16" i="43" s="1"/>
  <c r="T17" i="43"/>
  <c r="S18" i="43" s="1"/>
  <c r="N1679" i="82"/>
  <c r="M1680" i="82"/>
  <c r="L1681" i="82" s="1"/>
  <c r="M1320" i="82"/>
  <c r="L1321" i="82" s="1"/>
  <c r="N1319" i="82"/>
  <c r="M1600" i="82"/>
  <c r="L1601" i="82" s="1"/>
  <c r="N1599" i="82"/>
  <c r="N1059" i="82"/>
  <c r="M1060" i="82"/>
  <c r="L1061" i="82" s="1"/>
  <c r="N579" i="82"/>
  <c r="M580" i="82"/>
  <c r="L581" i="82" s="1"/>
  <c r="M1020" i="82"/>
  <c r="L1021" i="82" s="1"/>
  <c r="N1019" i="82"/>
  <c r="M1440" i="82"/>
  <c r="L1441" i="82" s="1"/>
  <c r="N1439" i="82"/>
  <c r="M361" i="82"/>
  <c r="L362" i="82" s="1"/>
  <c r="N360" i="82"/>
  <c r="M520" i="82"/>
  <c r="L521" i="82" s="1"/>
  <c r="N519" i="82"/>
  <c r="N739" i="82"/>
  <c r="M740" i="82"/>
  <c r="L741" i="82" s="1"/>
  <c r="M300" i="82"/>
  <c r="L301" i="82" s="1"/>
  <c r="N299" i="82"/>
  <c r="N1380" i="82"/>
  <c r="M1381" i="82"/>
  <c r="L1382" i="82" s="1"/>
  <c r="N779" i="82"/>
  <c r="M780" i="82"/>
  <c r="L781" i="82" s="1"/>
  <c r="M81" i="82"/>
  <c r="L82" i="82" s="1"/>
  <c r="N80" i="82"/>
  <c r="M480" i="82"/>
  <c r="L481" i="82" s="1"/>
  <c r="N479" i="82"/>
  <c r="N1259" i="82"/>
  <c r="M1260" i="82"/>
  <c r="L1261" i="82" s="1"/>
  <c r="N1360" i="82"/>
  <c r="M1361" i="82"/>
  <c r="L1362" i="82" s="1"/>
  <c r="M1240" i="82"/>
  <c r="L1241" i="82" s="1"/>
  <c r="N1239" i="82"/>
  <c r="N99" i="82"/>
  <c r="M100" i="82"/>
  <c r="L101" i="82" s="1"/>
  <c r="N319" i="82"/>
  <c r="M320" i="82"/>
  <c r="L321" i="82" s="1"/>
  <c r="N1560" i="82"/>
  <c r="M1561" i="82"/>
  <c r="L1562" i="82" s="1"/>
  <c r="N1499" i="82"/>
  <c r="M1500" i="82"/>
  <c r="L1501" i="82" s="1"/>
  <c r="N1540" i="82"/>
  <c r="M1541" i="82"/>
  <c r="L1542" i="82" s="1"/>
  <c r="M880" i="82"/>
  <c r="L881" i="82" s="1"/>
  <c r="N879" i="82"/>
  <c r="N1080" i="82"/>
  <c r="M1081" i="82"/>
  <c r="L1082" i="82" s="1"/>
  <c r="N1179" i="82"/>
  <c r="M1180" i="82"/>
  <c r="L1181" i="82" s="1"/>
  <c r="M600" i="82"/>
  <c r="L601" i="82" s="1"/>
  <c r="N599" i="82"/>
  <c r="M60" i="82"/>
  <c r="L61" i="82" s="1"/>
  <c r="N59" i="82"/>
  <c r="N1140" i="82"/>
  <c r="M1141" i="82"/>
  <c r="L1142" i="82" s="1"/>
  <c r="N720" i="82"/>
  <c r="M721" i="82"/>
  <c r="L722" i="82" s="1"/>
  <c r="M120" i="82"/>
  <c r="L121" i="82" s="1"/>
  <c r="N119" i="82"/>
  <c r="N499" i="82"/>
  <c r="M500" i="82"/>
  <c r="L501" i="82" s="1"/>
  <c r="N1199" i="82"/>
  <c r="M1200" i="82"/>
  <c r="L1201" i="82" s="1"/>
  <c r="N380" i="82"/>
  <c r="M381" i="82"/>
  <c r="L382" i="82" s="1"/>
  <c r="M141" i="82"/>
  <c r="L142" i="82" s="1"/>
  <c r="N140" i="82"/>
  <c r="N19" i="82"/>
  <c r="M20" i="82"/>
  <c r="L21" i="82" s="1"/>
  <c r="N400" i="82"/>
  <c r="M401" i="82"/>
  <c r="L402" i="82" s="1"/>
  <c r="M561" i="82"/>
  <c r="L562" i="82" s="1"/>
  <c r="N560" i="82"/>
  <c r="M421" i="82"/>
  <c r="L422" i="82" s="1"/>
  <c r="N420" i="82"/>
  <c r="M241" i="82"/>
  <c r="L242" i="82" s="1"/>
  <c r="N240" i="82"/>
  <c r="N181" i="82"/>
  <c r="M182" i="82"/>
  <c r="L183" i="82" s="1"/>
  <c r="M763" i="82"/>
  <c r="L764" i="82" s="1"/>
  <c r="N762" i="82"/>
  <c r="M621" i="82"/>
  <c r="L622" i="82" s="1"/>
  <c r="N620" i="82"/>
  <c r="N1101" i="82"/>
  <c r="M1102" i="82"/>
  <c r="L1103" i="82" s="1"/>
  <c r="M682" i="82"/>
  <c r="L683" i="82" s="1"/>
  <c r="N681" i="82"/>
  <c r="M803" i="82"/>
  <c r="L804" i="82" s="1"/>
  <c r="N802" i="82"/>
  <c r="N1221" i="82"/>
  <c r="M1222" i="82"/>
  <c r="L1223" i="82" s="1"/>
  <c r="N1300" i="82"/>
  <c r="M1301" i="82"/>
  <c r="L1302" i="82" s="1"/>
  <c r="M463" i="82"/>
  <c r="L464" i="82" s="1"/>
  <c r="N462" i="82"/>
  <c r="M1622" i="82"/>
  <c r="L1623" i="82" s="1"/>
  <c r="N1621" i="82"/>
  <c r="M1582" i="82"/>
  <c r="L1583" i="82" s="1"/>
  <c r="N1581" i="82"/>
  <c r="N921" i="82"/>
  <c r="M922" i="82"/>
  <c r="L923" i="82" s="1"/>
  <c r="N662" i="82"/>
  <c r="M663" i="82"/>
  <c r="L664" i="82" s="1"/>
  <c r="M42" i="82"/>
  <c r="L43" i="82" s="1"/>
  <c r="N41" i="82"/>
  <c r="N1481" i="82"/>
  <c r="M1482" i="82"/>
  <c r="L1483" i="82" s="1"/>
  <c r="N341" i="82"/>
  <c r="M342" i="82"/>
  <c r="L343" i="82" s="1"/>
  <c r="M1641" i="82"/>
  <c r="L1642" i="82" s="1"/>
  <c r="N1640" i="82"/>
  <c r="M822" i="82"/>
  <c r="L823" i="82" s="1"/>
  <c r="N821" i="82"/>
  <c r="M1041" i="82"/>
  <c r="L1042" i="82" s="1"/>
  <c r="N1040" i="82"/>
  <c r="M1661" i="82"/>
  <c r="L1662" i="82" s="1"/>
  <c r="N1660" i="82"/>
  <c r="N261" i="82"/>
  <c r="M262" i="82"/>
  <c r="L263" i="82" s="1"/>
  <c r="M862" i="82"/>
  <c r="L863" i="82" s="1"/>
  <c r="N861" i="82"/>
  <c r="M201" i="82"/>
  <c r="L202" i="82" s="1"/>
  <c r="N200" i="82"/>
  <c r="M982" i="82"/>
  <c r="L983" i="82" s="1"/>
  <c r="N981" i="82"/>
  <c r="N841" i="82"/>
  <c r="M842" i="82"/>
  <c r="L843" i="82" s="1"/>
  <c r="M1523" i="82"/>
  <c r="L1524" i="82" s="1"/>
  <c r="N1522" i="82"/>
  <c r="N1401" i="82"/>
  <c r="M1402" i="82"/>
  <c r="L1403" i="82" s="1"/>
  <c r="N1460" i="82"/>
  <c r="M1461" i="82"/>
  <c r="L1462" i="82" s="1"/>
  <c r="M1162" i="82"/>
  <c r="L1163" i="82" s="1"/>
  <c r="N1161" i="82"/>
  <c r="M1002" i="82"/>
  <c r="L1003" i="82" s="1"/>
  <c r="N1001" i="82"/>
  <c r="N641" i="82"/>
  <c r="M642" i="82"/>
  <c r="L643" i="82" s="1"/>
  <c r="N961" i="82"/>
  <c r="M962" i="82"/>
  <c r="L963" i="82" s="1"/>
  <c r="M1422" i="82"/>
  <c r="L1423" i="82" s="1"/>
  <c r="N1421" i="82"/>
  <c r="M223" i="82"/>
  <c r="L224" i="82" s="1"/>
  <c r="N222" i="82"/>
  <c r="N162" i="82"/>
  <c r="M163" i="82"/>
  <c r="L164" i="82" s="1"/>
  <c r="M542" i="82"/>
  <c r="L543" i="82" s="1"/>
  <c r="N541" i="82"/>
  <c r="M702" i="82"/>
  <c r="L703" i="82" s="1"/>
  <c r="N701" i="82"/>
  <c r="N1280" i="82"/>
  <c r="M1281" i="82"/>
  <c r="L1282" i="82" s="1"/>
  <c r="M902" i="82"/>
  <c r="L903" i="82" s="1"/>
  <c r="N901" i="82"/>
  <c r="M942" i="82"/>
  <c r="L943" i="82" s="1"/>
  <c r="N941" i="82"/>
  <c r="M282" i="82"/>
  <c r="L283" i="82" s="1"/>
  <c r="N281" i="82"/>
  <c r="M1122" i="82"/>
  <c r="L1123" i="82" s="1"/>
  <c r="N1121" i="82"/>
  <c r="M441" i="82"/>
  <c r="L442" i="82" s="1"/>
  <c r="N440" i="82"/>
  <c r="M1342" i="82"/>
  <c r="L1343" i="82" s="1"/>
  <c r="N1341" i="82"/>
  <c r="V41" i="43" l="1"/>
  <c r="U41" i="43" s="1"/>
  <c r="T42" i="43"/>
  <c r="S43" i="43" s="1"/>
  <c r="V42" i="40"/>
  <c r="U42" i="40" s="1"/>
  <c r="T43" i="40"/>
  <c r="S44" i="40" s="1"/>
  <c r="V65" i="49"/>
  <c r="U65" i="49" s="1"/>
  <c r="T66" i="49"/>
  <c r="S67" i="49" s="1"/>
  <c r="V66" i="35"/>
  <c r="U66" i="35" s="1"/>
  <c r="T67" i="35"/>
  <c r="S68" i="35" s="1"/>
  <c r="V17" i="48"/>
  <c r="U17" i="48" s="1"/>
  <c r="T18" i="48"/>
  <c r="S19" i="48" s="1"/>
  <c r="V64" i="41"/>
  <c r="U64" i="41" s="1"/>
  <c r="T65" i="41"/>
  <c r="S66" i="41" s="1"/>
  <c r="V18" i="33"/>
  <c r="U18" i="33" s="1"/>
  <c r="T19" i="33"/>
  <c r="S20" i="33" s="1"/>
  <c r="V64" i="52"/>
  <c r="U64" i="52" s="1"/>
  <c r="T65" i="52"/>
  <c r="S66" i="52" s="1"/>
  <c r="V17" i="46"/>
  <c r="U17" i="46" s="1"/>
  <c r="T18" i="46"/>
  <c r="S19" i="46" s="1"/>
  <c r="V43" i="51"/>
  <c r="U43" i="51" s="1"/>
  <c r="T44" i="51"/>
  <c r="S45" i="51" s="1"/>
  <c r="V64" i="43"/>
  <c r="U64" i="43" s="1"/>
  <c r="T65" i="43"/>
  <c r="S66" i="43" s="1"/>
  <c r="V17" i="44"/>
  <c r="U17" i="44" s="1"/>
  <c r="T18" i="44"/>
  <c r="S19" i="44" s="1"/>
  <c r="V18" i="30"/>
  <c r="U18" i="30" s="1"/>
  <c r="T19" i="30"/>
  <c r="S20" i="30" s="1"/>
  <c r="V65" i="45"/>
  <c r="U65" i="45" s="1"/>
  <c r="T66" i="45"/>
  <c r="S67" i="45" s="1"/>
  <c r="V43" i="49"/>
  <c r="U43" i="49" s="1"/>
  <c r="T44" i="49"/>
  <c r="S45" i="49" s="1"/>
  <c r="V42" i="53"/>
  <c r="U42" i="53" s="1"/>
  <c r="T43" i="53"/>
  <c r="S44" i="53" s="1"/>
  <c r="V66" i="47"/>
  <c r="U66" i="47" s="1"/>
  <c r="T67" i="47"/>
  <c r="S68" i="47" s="1"/>
  <c r="V42" i="30"/>
  <c r="U42" i="30" s="1"/>
  <c r="T43" i="30"/>
  <c r="S44" i="30" s="1"/>
  <c r="V19" i="32"/>
  <c r="U19" i="32" s="1"/>
  <c r="T20" i="32"/>
  <c r="S21" i="32" s="1"/>
  <c r="V65" i="14"/>
  <c r="U65" i="14" s="1"/>
  <c r="T66" i="14"/>
  <c r="S67" i="14" s="1"/>
  <c r="V66" i="48"/>
  <c r="U66" i="48" s="1"/>
  <c r="T67" i="48"/>
  <c r="S68" i="48" s="1"/>
  <c r="V17" i="43"/>
  <c r="U17" i="43" s="1"/>
  <c r="T18" i="43"/>
  <c r="S19" i="43" s="1"/>
  <c r="V41" i="36"/>
  <c r="U41" i="36" s="1"/>
  <c r="T42" i="36"/>
  <c r="S43" i="36" s="1"/>
  <c r="V17" i="45"/>
  <c r="U17" i="45" s="1"/>
  <c r="T18" i="45"/>
  <c r="S19" i="45" s="1"/>
  <c r="V18" i="47"/>
  <c r="U18" i="47" s="1"/>
  <c r="T19" i="47"/>
  <c r="S20" i="47" s="1"/>
  <c r="V65" i="50"/>
  <c r="U65" i="50" s="1"/>
  <c r="T66" i="50"/>
  <c r="S67" i="50" s="1"/>
  <c r="V65" i="33"/>
  <c r="U65" i="33" s="1"/>
  <c r="T66" i="33"/>
  <c r="S67" i="33" s="1"/>
  <c r="V42" i="47"/>
  <c r="U42" i="47" s="1"/>
  <c r="T43" i="47"/>
  <c r="S44" i="47" s="1"/>
  <c r="V64" i="34"/>
  <c r="U64" i="34" s="1"/>
  <c r="T65" i="34"/>
  <c r="S66" i="34" s="1"/>
  <c r="V66" i="46"/>
  <c r="U66" i="46" s="1"/>
  <c r="T67" i="46"/>
  <c r="S68" i="46" s="1"/>
  <c r="V44" i="33"/>
  <c r="U44" i="33" s="1"/>
  <c r="T45" i="33"/>
  <c r="S46" i="33" s="1"/>
  <c r="V66" i="51"/>
  <c r="U66" i="51" s="1"/>
  <c r="T67" i="51"/>
  <c r="S68" i="51" s="1"/>
  <c r="V65" i="55"/>
  <c r="U65" i="55" s="1"/>
  <c r="T66" i="55"/>
  <c r="S67" i="55" s="1"/>
  <c r="V16" i="55"/>
  <c r="U16" i="55" s="1"/>
  <c r="T17" i="55"/>
  <c r="S18" i="55" s="1"/>
  <c r="V43" i="42"/>
  <c r="U43" i="42" s="1"/>
  <c r="T44" i="42"/>
  <c r="S45" i="42" s="1"/>
  <c r="V18" i="38"/>
  <c r="U18" i="38" s="1"/>
  <c r="T19" i="38"/>
  <c r="S20" i="38" s="1"/>
  <c r="V20" i="34"/>
  <c r="U20" i="34" s="1"/>
  <c r="T21" i="34"/>
  <c r="S22" i="34" s="1"/>
  <c r="V66" i="29"/>
  <c r="U66" i="29" s="1"/>
  <c r="T67" i="29"/>
  <c r="S68" i="29" s="1"/>
  <c r="V19" i="51"/>
  <c r="U19" i="51" s="1"/>
  <c r="T20" i="51"/>
  <c r="S21" i="51" s="1"/>
  <c r="V63" i="38"/>
  <c r="U63" i="38" s="1"/>
  <c r="T64" i="38"/>
  <c r="S65" i="38" s="1"/>
  <c r="V67" i="36"/>
  <c r="U67" i="36" s="1"/>
  <c r="T68" i="36"/>
  <c r="S69" i="36" s="1"/>
  <c r="S67" i="44"/>
  <c r="S42" i="55"/>
  <c r="V42" i="52"/>
  <c r="U42" i="52" s="1"/>
  <c r="T43" i="52"/>
  <c r="S44" i="52" s="1"/>
  <c r="V42" i="44"/>
  <c r="U42" i="44" s="1"/>
  <c r="T43" i="44"/>
  <c r="S44" i="44" s="1"/>
  <c r="V42" i="34"/>
  <c r="U42" i="34" s="1"/>
  <c r="T43" i="34"/>
  <c r="S44" i="34" s="1"/>
  <c r="V17" i="37"/>
  <c r="U17" i="37" s="1"/>
  <c r="T18" i="37"/>
  <c r="S19" i="37" s="1"/>
  <c r="V63" i="54"/>
  <c r="U63" i="54" s="1"/>
  <c r="T64" i="54"/>
  <c r="S65" i="54" s="1"/>
  <c r="V42" i="50"/>
  <c r="U42" i="50" s="1"/>
  <c r="T43" i="50"/>
  <c r="S44" i="50" s="1"/>
  <c r="V17" i="52"/>
  <c r="U17" i="52" s="1"/>
  <c r="T18" i="52"/>
  <c r="S19" i="52" s="1"/>
  <c r="V67" i="42"/>
  <c r="U67" i="42" s="1"/>
  <c r="T68" i="42"/>
  <c r="S69" i="42" s="1"/>
  <c r="V17" i="42"/>
  <c r="U17" i="42" s="1"/>
  <c r="T18" i="42"/>
  <c r="S19" i="42" s="1"/>
  <c r="V16" i="49"/>
  <c r="U16" i="49" s="1"/>
  <c r="T17" i="49"/>
  <c r="S18" i="49" s="1"/>
  <c r="V41" i="32"/>
  <c r="U41" i="32" s="1"/>
  <c r="T42" i="32"/>
  <c r="S43" i="32" s="1"/>
  <c r="V41" i="39"/>
  <c r="U41" i="39" s="1"/>
  <c r="T42" i="39"/>
  <c r="S43" i="39" s="1"/>
  <c r="V41" i="54"/>
  <c r="U41" i="54" s="1"/>
  <c r="T42" i="54"/>
  <c r="S43" i="54" s="1"/>
  <c r="V19" i="40"/>
  <c r="U19" i="40" s="1"/>
  <c r="T20" i="40"/>
  <c r="S21" i="40" s="1"/>
  <c r="V42" i="29"/>
  <c r="U42" i="29" s="1"/>
  <c r="T43" i="29"/>
  <c r="S44" i="29" s="1"/>
  <c r="V41" i="37"/>
  <c r="U41" i="37" s="1"/>
  <c r="T42" i="37"/>
  <c r="S43" i="37" s="1"/>
  <c r="V42" i="48"/>
  <c r="U42" i="48" s="1"/>
  <c r="T43" i="48"/>
  <c r="S44" i="48" s="1"/>
  <c r="V66" i="40"/>
  <c r="U66" i="40" s="1"/>
  <c r="T67" i="40"/>
  <c r="S68" i="40" s="1"/>
  <c r="V18" i="50"/>
  <c r="U18" i="50" s="1"/>
  <c r="T19" i="50"/>
  <c r="S20" i="50" s="1"/>
  <c r="V42" i="45"/>
  <c r="U42" i="45" s="1"/>
  <c r="T43" i="45"/>
  <c r="S44" i="45" s="1"/>
  <c r="V42" i="46"/>
  <c r="U42" i="46" s="1"/>
  <c r="T43" i="46"/>
  <c r="S44" i="46" s="1"/>
  <c r="V42" i="41"/>
  <c r="U42" i="41" s="1"/>
  <c r="T43" i="41"/>
  <c r="S44" i="41" s="1"/>
  <c r="V21" i="14"/>
  <c r="U21" i="14" s="1"/>
  <c r="T22" i="14"/>
  <c r="S23" i="14" s="1"/>
  <c r="S19" i="41"/>
  <c r="V66" i="32"/>
  <c r="U66" i="32" s="1"/>
  <c r="T67" i="32"/>
  <c r="S68" i="32" s="1"/>
  <c r="V64" i="53"/>
  <c r="U64" i="53" s="1"/>
  <c r="T65" i="53"/>
  <c r="S66" i="53" s="1"/>
  <c r="S19" i="39"/>
  <c r="V65" i="37"/>
  <c r="U65" i="37" s="1"/>
  <c r="T66" i="37"/>
  <c r="S67" i="37" s="1"/>
  <c r="V19" i="35"/>
  <c r="U19" i="35" s="1"/>
  <c r="T20" i="35"/>
  <c r="S21" i="35" s="1"/>
  <c r="S65" i="39"/>
  <c r="V42" i="14"/>
  <c r="U42" i="14" s="1"/>
  <c r="T43" i="14"/>
  <c r="S44" i="14" s="1"/>
  <c r="V17" i="29"/>
  <c r="U17" i="29" s="1"/>
  <c r="T18" i="29"/>
  <c r="S19" i="29" s="1"/>
  <c r="V18" i="53"/>
  <c r="U18" i="53" s="1"/>
  <c r="T19" i="53"/>
  <c r="S20" i="53" s="1"/>
  <c r="V18" i="36"/>
  <c r="U18" i="36" s="1"/>
  <c r="T19" i="36"/>
  <c r="S20" i="36" s="1"/>
  <c r="V42" i="35"/>
  <c r="U42" i="35" s="1"/>
  <c r="T43" i="35"/>
  <c r="S44" i="35" s="1"/>
  <c r="V65" i="30"/>
  <c r="U65" i="30" s="1"/>
  <c r="T66" i="30"/>
  <c r="S67" i="30" s="1"/>
  <c r="V19" i="54"/>
  <c r="U19" i="54" s="1"/>
  <c r="T20" i="54"/>
  <c r="S21" i="54" s="1"/>
  <c r="V43" i="38"/>
  <c r="U43" i="38" s="1"/>
  <c r="T44" i="38"/>
  <c r="S45" i="38" s="1"/>
  <c r="N1680" i="82"/>
  <c r="M1681" i="82"/>
  <c r="L1682" i="82" s="1"/>
  <c r="M1321" i="82"/>
  <c r="L1322" i="82" s="1"/>
  <c r="N1320" i="82"/>
  <c r="N1600" i="82"/>
  <c r="M1601" i="82"/>
  <c r="L1602" i="82" s="1"/>
  <c r="M581" i="82"/>
  <c r="L582" i="82" s="1"/>
  <c r="N580" i="82"/>
  <c r="M1061" i="82"/>
  <c r="L1062" i="82" s="1"/>
  <c r="N1060" i="82"/>
  <c r="N1020" i="82"/>
  <c r="M1021" i="82"/>
  <c r="L1022" i="82" s="1"/>
  <c r="N1440" i="82"/>
  <c r="M1441" i="82"/>
  <c r="L1442" i="82" s="1"/>
  <c r="M1382" i="82"/>
  <c r="L1383" i="82" s="1"/>
  <c r="N1381" i="82"/>
  <c r="N120" i="82"/>
  <c r="M121" i="82"/>
  <c r="L122" i="82" s="1"/>
  <c r="N600" i="82"/>
  <c r="M601" i="82"/>
  <c r="L602" i="82" s="1"/>
  <c r="N480" i="82"/>
  <c r="M481" i="82"/>
  <c r="L482" i="82" s="1"/>
  <c r="N500" i="82"/>
  <c r="M501" i="82"/>
  <c r="L502" i="82" s="1"/>
  <c r="M722" i="82"/>
  <c r="L723" i="82" s="1"/>
  <c r="N721" i="82"/>
  <c r="N1180" i="82"/>
  <c r="M1181" i="82"/>
  <c r="L1182" i="82" s="1"/>
  <c r="N1500" i="82"/>
  <c r="M1501" i="82"/>
  <c r="L1502" i="82" s="1"/>
  <c r="N320" i="82"/>
  <c r="M321" i="82"/>
  <c r="L322" i="82" s="1"/>
  <c r="N1260" i="82"/>
  <c r="M1261" i="82"/>
  <c r="L1262" i="82" s="1"/>
  <c r="N300" i="82"/>
  <c r="M301" i="82"/>
  <c r="L302" i="82" s="1"/>
  <c r="N520" i="82"/>
  <c r="M521" i="82"/>
  <c r="L522" i="82" s="1"/>
  <c r="M61" i="82"/>
  <c r="L62" i="82" s="1"/>
  <c r="N60" i="82"/>
  <c r="N880" i="82"/>
  <c r="M881" i="82"/>
  <c r="L882" i="82" s="1"/>
  <c r="M1241" i="82"/>
  <c r="L1242" i="82" s="1"/>
  <c r="N1240" i="82"/>
  <c r="M82" i="82"/>
  <c r="L83" i="82" s="1"/>
  <c r="N81" i="82"/>
  <c r="M741" i="82"/>
  <c r="L742" i="82" s="1"/>
  <c r="N740" i="82"/>
  <c r="M1201" i="82"/>
  <c r="L1202" i="82" s="1"/>
  <c r="N1200" i="82"/>
  <c r="N1141" i="82"/>
  <c r="M1142" i="82"/>
  <c r="L1143" i="82" s="1"/>
  <c r="M1082" i="82"/>
  <c r="L1083" i="82" s="1"/>
  <c r="N1081" i="82"/>
  <c r="N1541" i="82"/>
  <c r="M1542" i="82"/>
  <c r="L1543" i="82" s="1"/>
  <c r="M1562" i="82"/>
  <c r="L1563" i="82" s="1"/>
  <c r="N1561" i="82"/>
  <c r="N100" i="82"/>
  <c r="M101" i="82"/>
  <c r="L102" i="82" s="1"/>
  <c r="N1361" i="82"/>
  <c r="M1362" i="82"/>
  <c r="L1363" i="82" s="1"/>
  <c r="N780" i="82"/>
  <c r="M781" i="82"/>
  <c r="L782" i="82" s="1"/>
  <c r="N361" i="82"/>
  <c r="M362" i="82"/>
  <c r="L363" i="82" s="1"/>
  <c r="N141" i="82"/>
  <c r="M142" i="82"/>
  <c r="L143" i="82" s="1"/>
  <c r="N20" i="82"/>
  <c r="M21" i="82"/>
  <c r="L22" i="82" s="1"/>
  <c r="N381" i="82"/>
  <c r="M382" i="82"/>
  <c r="L383" i="82" s="1"/>
  <c r="M562" i="82"/>
  <c r="L563" i="82" s="1"/>
  <c r="N561" i="82"/>
  <c r="M242" i="82"/>
  <c r="L243" i="82" s="1"/>
  <c r="N241" i="82"/>
  <c r="N421" i="82"/>
  <c r="M422" i="82"/>
  <c r="L423" i="82" s="1"/>
  <c r="N401" i="82"/>
  <c r="M402" i="82"/>
  <c r="L403" i="82" s="1"/>
  <c r="N1281" i="82"/>
  <c r="M1282" i="82"/>
  <c r="L1283" i="82" s="1"/>
  <c r="N1524" i="82"/>
  <c r="O1524" i="82" s="1"/>
  <c r="M1524" i="82"/>
  <c r="N1523" i="82"/>
  <c r="N862" i="82"/>
  <c r="M863" i="82"/>
  <c r="L864" i="82" s="1"/>
  <c r="M1042" i="82"/>
  <c r="L1043" i="82" s="1"/>
  <c r="N1041" i="82"/>
  <c r="M43" i="82"/>
  <c r="L44" i="82" s="1"/>
  <c r="N42" i="82"/>
  <c r="M1223" i="82"/>
  <c r="L1224" i="82" s="1"/>
  <c r="N1222" i="82"/>
  <c r="M442" i="82"/>
  <c r="L443" i="82" s="1"/>
  <c r="N441" i="82"/>
  <c r="M903" i="82"/>
  <c r="L904" i="82" s="1"/>
  <c r="N902" i="82"/>
  <c r="N542" i="82"/>
  <c r="M543" i="82"/>
  <c r="L544" i="82" s="1"/>
  <c r="N223" i="82"/>
  <c r="M224" i="82"/>
  <c r="N224" i="82"/>
  <c r="O224" i="82" s="1"/>
  <c r="M843" i="82"/>
  <c r="L844" i="82" s="1"/>
  <c r="N842" i="82"/>
  <c r="M263" i="82"/>
  <c r="L264" i="82" s="1"/>
  <c r="N262" i="82"/>
  <c r="N922" i="82"/>
  <c r="M923" i="82"/>
  <c r="L924" i="82" s="1"/>
  <c r="M683" i="82"/>
  <c r="L684" i="82" s="1"/>
  <c r="N682" i="82"/>
  <c r="M1103" i="82"/>
  <c r="L1104" i="82" s="1"/>
  <c r="N1102" i="82"/>
  <c r="M622" i="82"/>
  <c r="L623" i="82" s="1"/>
  <c r="N621" i="82"/>
  <c r="N763" i="82"/>
  <c r="N764" i="82"/>
  <c r="O764" i="82" s="1"/>
  <c r="M764" i="82"/>
  <c r="M1423" i="82"/>
  <c r="L1424" i="82" s="1"/>
  <c r="N1422" i="82"/>
  <c r="N1002" i="82"/>
  <c r="M1003" i="82"/>
  <c r="L1004" i="82" s="1"/>
  <c r="N201" i="82"/>
  <c r="M202" i="82"/>
  <c r="L203" i="82" s="1"/>
  <c r="N822" i="82"/>
  <c r="M823" i="82"/>
  <c r="L824" i="82" s="1"/>
  <c r="N342" i="82"/>
  <c r="M343" i="82"/>
  <c r="L344" i="82" s="1"/>
  <c r="M1623" i="82"/>
  <c r="L1624" i="82" s="1"/>
  <c r="N1622" i="82"/>
  <c r="M1302" i="82"/>
  <c r="L1303" i="82" s="1"/>
  <c r="N1301" i="82"/>
  <c r="M183" i="82"/>
  <c r="L184" i="82" s="1"/>
  <c r="N182" i="82"/>
  <c r="N1122" i="82"/>
  <c r="M1123" i="82"/>
  <c r="L1124" i="82" s="1"/>
  <c r="N702" i="82"/>
  <c r="M703" i="82"/>
  <c r="L704" i="82" s="1"/>
  <c r="M963" i="82"/>
  <c r="L964" i="82" s="1"/>
  <c r="N962" i="82"/>
  <c r="N1162" i="82"/>
  <c r="M1163" i="82"/>
  <c r="L1164" i="82" s="1"/>
  <c r="N1402" i="82"/>
  <c r="M1403" i="82"/>
  <c r="L1404" i="82" s="1"/>
  <c r="N982" i="82"/>
  <c r="M983" i="82"/>
  <c r="L984" i="82" s="1"/>
  <c r="M1662" i="82"/>
  <c r="L1663" i="82" s="1"/>
  <c r="N1661" i="82"/>
  <c r="N1482" i="82"/>
  <c r="M1483" i="82"/>
  <c r="L1484" i="82" s="1"/>
  <c r="M664" i="82"/>
  <c r="N663" i="82"/>
  <c r="N664" i="82"/>
  <c r="O664" i="82" s="1"/>
  <c r="N804" i="82"/>
  <c r="O804" i="82" s="1"/>
  <c r="M804" i="82"/>
  <c r="N803" i="82"/>
  <c r="N1342" i="82"/>
  <c r="M1343" i="82"/>
  <c r="L1344" i="82" s="1"/>
  <c r="M943" i="82"/>
  <c r="L944" i="82" s="1"/>
  <c r="N942" i="82"/>
  <c r="M164" i="82"/>
  <c r="N164" i="82"/>
  <c r="O164" i="82" s="1"/>
  <c r="N163" i="82"/>
  <c r="M643" i="82"/>
  <c r="L644" i="82" s="1"/>
  <c r="N642" i="82"/>
  <c r="N464" i="82"/>
  <c r="O464" i="82" s="1"/>
  <c r="N463" i="82"/>
  <c r="M464" i="82"/>
  <c r="M283" i="82"/>
  <c r="L284" i="82" s="1"/>
  <c r="N282" i="82"/>
  <c r="M1462" i="82"/>
  <c r="L1463" i="82" s="1"/>
  <c r="N1461" i="82"/>
  <c r="N1641" i="82"/>
  <c r="M1642" i="82"/>
  <c r="L1643" i="82" s="1"/>
  <c r="M1583" i="82"/>
  <c r="L1584" i="82" s="1"/>
  <c r="N1582" i="82"/>
  <c r="V22" i="14" l="1"/>
  <c r="U22" i="14" s="1"/>
  <c r="T23" i="14"/>
  <c r="V43" i="48"/>
  <c r="U43" i="48" s="1"/>
  <c r="T44" i="48"/>
  <c r="S45" i="48" s="1"/>
  <c r="V65" i="34"/>
  <c r="U65" i="34" s="1"/>
  <c r="T66" i="34"/>
  <c r="S67" i="34" s="1"/>
  <c r="V66" i="14"/>
  <c r="U66" i="14" s="1"/>
  <c r="T67" i="14"/>
  <c r="S68" i="14" s="1"/>
  <c r="V18" i="43"/>
  <c r="U18" i="43" s="1"/>
  <c r="T19" i="43"/>
  <c r="S20" i="43" s="1"/>
  <c r="V19" i="30"/>
  <c r="U19" i="30" s="1"/>
  <c r="T20" i="30"/>
  <c r="S21" i="30" s="1"/>
  <c r="V65" i="52"/>
  <c r="U65" i="52" s="1"/>
  <c r="T66" i="52"/>
  <c r="S67" i="52" s="1"/>
  <c r="V20" i="35"/>
  <c r="U20" i="35" s="1"/>
  <c r="T21" i="35"/>
  <c r="S22" i="35" s="1"/>
  <c r="V19" i="50"/>
  <c r="U19" i="50" s="1"/>
  <c r="T20" i="50"/>
  <c r="S21" i="50" s="1"/>
  <c r="V18" i="42"/>
  <c r="U18" i="42" s="1"/>
  <c r="T19" i="42"/>
  <c r="S20" i="42" s="1"/>
  <c r="V65" i="53"/>
  <c r="U65" i="53" s="1"/>
  <c r="T66" i="53"/>
  <c r="S67" i="53" s="1"/>
  <c r="V67" i="40"/>
  <c r="U67" i="40" s="1"/>
  <c r="T68" i="40"/>
  <c r="S69" i="40" s="1"/>
  <c r="V68" i="42"/>
  <c r="U68" i="42" s="1"/>
  <c r="T69" i="42"/>
  <c r="S70" i="42" s="1"/>
  <c r="V65" i="43"/>
  <c r="U65" i="43" s="1"/>
  <c r="T66" i="43"/>
  <c r="S67" i="43" s="1"/>
  <c r="V67" i="35"/>
  <c r="U67" i="35" s="1"/>
  <c r="T68" i="35"/>
  <c r="S69" i="35" s="1"/>
  <c r="V20" i="54"/>
  <c r="U20" i="54" s="1"/>
  <c r="T21" i="54"/>
  <c r="S22" i="54" s="1"/>
  <c r="V43" i="35"/>
  <c r="U43" i="35" s="1"/>
  <c r="T44" i="35"/>
  <c r="S45" i="35" s="1"/>
  <c r="V64" i="39"/>
  <c r="U64" i="39" s="1"/>
  <c r="T65" i="39"/>
  <c r="S66" i="39" s="1"/>
  <c r="V18" i="39"/>
  <c r="U18" i="39" s="1"/>
  <c r="T19" i="39"/>
  <c r="S20" i="39" s="1"/>
  <c r="V18" i="41"/>
  <c r="U18" i="41" s="1"/>
  <c r="T19" i="41"/>
  <c r="S20" i="41" s="1"/>
  <c r="V42" i="37"/>
  <c r="U42" i="37" s="1"/>
  <c r="T43" i="37"/>
  <c r="S44" i="37" s="1"/>
  <c r="V17" i="49"/>
  <c r="U17" i="49" s="1"/>
  <c r="T18" i="49"/>
  <c r="S19" i="49" s="1"/>
  <c r="V43" i="50"/>
  <c r="U43" i="50" s="1"/>
  <c r="T44" i="50"/>
  <c r="S45" i="50" s="1"/>
  <c r="V18" i="37"/>
  <c r="U18" i="37" s="1"/>
  <c r="T19" i="37"/>
  <c r="S20" i="37" s="1"/>
  <c r="V43" i="52"/>
  <c r="U43" i="52" s="1"/>
  <c r="T44" i="52"/>
  <c r="S45" i="52" s="1"/>
  <c r="V20" i="51"/>
  <c r="U20" i="51" s="1"/>
  <c r="T21" i="51"/>
  <c r="S22" i="51" s="1"/>
  <c r="V21" i="34"/>
  <c r="U21" i="34" s="1"/>
  <c r="T22" i="34"/>
  <c r="S23" i="34" s="1"/>
  <c r="V67" i="46"/>
  <c r="U67" i="46" s="1"/>
  <c r="T68" i="46"/>
  <c r="S69" i="46" s="1"/>
  <c r="V66" i="33"/>
  <c r="U66" i="33" s="1"/>
  <c r="T67" i="33"/>
  <c r="S68" i="33" s="1"/>
  <c r="V19" i="47"/>
  <c r="U19" i="47" s="1"/>
  <c r="T20" i="47"/>
  <c r="S21" i="47" s="1"/>
  <c r="V42" i="36"/>
  <c r="U42" i="36" s="1"/>
  <c r="T43" i="36"/>
  <c r="S44" i="36" s="1"/>
  <c r="V67" i="47"/>
  <c r="U67" i="47" s="1"/>
  <c r="T68" i="47"/>
  <c r="S69" i="47" s="1"/>
  <c r="V66" i="45"/>
  <c r="U66" i="45" s="1"/>
  <c r="T67" i="45"/>
  <c r="S68" i="45" s="1"/>
  <c r="V18" i="48"/>
  <c r="U18" i="48" s="1"/>
  <c r="T19" i="48"/>
  <c r="S20" i="48" s="1"/>
  <c r="V43" i="40"/>
  <c r="U43" i="40" s="1"/>
  <c r="T44" i="40"/>
  <c r="S45" i="40" s="1"/>
  <c r="V19" i="53"/>
  <c r="U19" i="53" s="1"/>
  <c r="T20" i="53"/>
  <c r="S21" i="53" s="1"/>
  <c r="V43" i="14"/>
  <c r="U43" i="14" s="1"/>
  <c r="T44" i="14"/>
  <c r="S45" i="14" s="1"/>
  <c r="V66" i="37"/>
  <c r="U66" i="37" s="1"/>
  <c r="T67" i="37"/>
  <c r="S68" i="37" s="1"/>
  <c r="V67" i="32"/>
  <c r="U67" i="32" s="1"/>
  <c r="T68" i="32"/>
  <c r="S69" i="32" s="1"/>
  <c r="V43" i="41"/>
  <c r="U43" i="41" s="1"/>
  <c r="T44" i="41"/>
  <c r="S45" i="41" s="1"/>
  <c r="V43" i="45"/>
  <c r="U43" i="45" s="1"/>
  <c r="T44" i="45"/>
  <c r="S45" i="45" s="1"/>
  <c r="V42" i="32"/>
  <c r="U42" i="32" s="1"/>
  <c r="T43" i="32"/>
  <c r="S44" i="32" s="1"/>
  <c r="V18" i="52"/>
  <c r="U18" i="52" s="1"/>
  <c r="T19" i="52"/>
  <c r="S20" i="52" s="1"/>
  <c r="V43" i="44"/>
  <c r="U43" i="44" s="1"/>
  <c r="T44" i="44"/>
  <c r="V66" i="44"/>
  <c r="U66" i="44" s="1"/>
  <c r="T67" i="44"/>
  <c r="S68" i="44" s="1"/>
  <c r="V64" i="38"/>
  <c r="U64" i="38" s="1"/>
  <c r="T65" i="38"/>
  <c r="S66" i="38" s="1"/>
  <c r="V44" i="42"/>
  <c r="U44" i="42" s="1"/>
  <c r="T45" i="42"/>
  <c r="S46" i="42" s="1"/>
  <c r="V66" i="55"/>
  <c r="U66" i="55" s="1"/>
  <c r="T67" i="55"/>
  <c r="S68" i="55" s="1"/>
  <c r="V45" i="33"/>
  <c r="U45" i="33" s="1"/>
  <c r="T46" i="33"/>
  <c r="S47" i="33" s="1"/>
  <c r="V43" i="47"/>
  <c r="U43" i="47" s="1"/>
  <c r="T44" i="47"/>
  <c r="S45" i="47" s="1"/>
  <c r="V43" i="30"/>
  <c r="U43" i="30" s="1"/>
  <c r="T44" i="30"/>
  <c r="S45" i="30" s="1"/>
  <c r="V66" i="49"/>
  <c r="U66" i="49" s="1"/>
  <c r="T67" i="49"/>
  <c r="S68" i="49" s="1"/>
  <c r="V44" i="38"/>
  <c r="U44" i="38" s="1"/>
  <c r="T45" i="38"/>
  <c r="S46" i="38" s="1"/>
  <c r="V66" i="30"/>
  <c r="U66" i="30" s="1"/>
  <c r="T67" i="30"/>
  <c r="S68" i="30" s="1"/>
  <c r="V19" i="36"/>
  <c r="U19" i="36" s="1"/>
  <c r="T20" i="36"/>
  <c r="S21" i="36" s="1"/>
  <c r="V43" i="29"/>
  <c r="U43" i="29" s="1"/>
  <c r="T44" i="29"/>
  <c r="S45" i="29" s="1"/>
  <c r="V20" i="40"/>
  <c r="U20" i="40" s="1"/>
  <c r="T21" i="40"/>
  <c r="S22" i="40" s="1"/>
  <c r="V42" i="39"/>
  <c r="U42" i="39" s="1"/>
  <c r="T43" i="39"/>
  <c r="S44" i="39" s="1"/>
  <c r="V64" i="54"/>
  <c r="U64" i="54" s="1"/>
  <c r="T65" i="54"/>
  <c r="S66" i="54" s="1"/>
  <c r="V43" i="34"/>
  <c r="U43" i="34" s="1"/>
  <c r="T44" i="34"/>
  <c r="S45" i="34" s="1"/>
  <c r="V68" i="36"/>
  <c r="U68" i="36" s="1"/>
  <c r="T69" i="36"/>
  <c r="S70" i="36" s="1"/>
  <c r="V67" i="29"/>
  <c r="U67" i="29" s="1"/>
  <c r="T68" i="29"/>
  <c r="S69" i="29" s="1"/>
  <c r="V19" i="38"/>
  <c r="U19" i="38" s="1"/>
  <c r="T20" i="38"/>
  <c r="S21" i="38" s="1"/>
  <c r="V66" i="50"/>
  <c r="U66" i="50" s="1"/>
  <c r="T67" i="50"/>
  <c r="S68" i="50" s="1"/>
  <c r="V18" i="45"/>
  <c r="U18" i="45" s="1"/>
  <c r="T19" i="45"/>
  <c r="S20" i="45" s="1"/>
  <c r="V67" i="48"/>
  <c r="U67" i="48" s="1"/>
  <c r="T68" i="48"/>
  <c r="S69" i="48" s="1"/>
  <c r="V43" i="53"/>
  <c r="U43" i="53" s="1"/>
  <c r="T44" i="53"/>
  <c r="S45" i="53" s="1"/>
  <c r="V44" i="49"/>
  <c r="U44" i="49" s="1"/>
  <c r="T45" i="49"/>
  <c r="S46" i="49" s="1"/>
  <c r="V18" i="44"/>
  <c r="U18" i="44" s="1"/>
  <c r="T19" i="44"/>
  <c r="S20" i="44" s="1"/>
  <c r="V18" i="46"/>
  <c r="U18" i="46" s="1"/>
  <c r="T19" i="46"/>
  <c r="S20" i="46" s="1"/>
  <c r="V65" i="41"/>
  <c r="U65" i="41" s="1"/>
  <c r="T66" i="41"/>
  <c r="S67" i="41" s="1"/>
  <c r="V42" i="43"/>
  <c r="U42" i="43" s="1"/>
  <c r="T43" i="43"/>
  <c r="S44" i="43" s="1"/>
  <c r="V18" i="29"/>
  <c r="U18" i="29" s="1"/>
  <c r="T19" i="29"/>
  <c r="S20" i="29" s="1"/>
  <c r="V43" i="46"/>
  <c r="U43" i="46" s="1"/>
  <c r="T44" i="46"/>
  <c r="S45" i="46" s="1"/>
  <c r="V42" i="54"/>
  <c r="U42" i="54" s="1"/>
  <c r="T43" i="54"/>
  <c r="S44" i="54" s="1"/>
  <c r="V41" i="55"/>
  <c r="U41" i="55" s="1"/>
  <c r="T42" i="55"/>
  <c r="S43" i="55" s="1"/>
  <c r="V17" i="55"/>
  <c r="U17" i="55" s="1"/>
  <c r="T18" i="55"/>
  <c r="S19" i="55" s="1"/>
  <c r="V67" i="51"/>
  <c r="U67" i="51" s="1"/>
  <c r="T68" i="51"/>
  <c r="S69" i="51" s="1"/>
  <c r="V20" i="32"/>
  <c r="U20" i="32" s="1"/>
  <c r="T21" i="32"/>
  <c r="S22" i="32" s="1"/>
  <c r="V44" i="51"/>
  <c r="U44" i="51" s="1"/>
  <c r="T45" i="51"/>
  <c r="S46" i="51" s="1"/>
  <c r="V19" i="33"/>
  <c r="U19" i="33" s="1"/>
  <c r="T20" i="33"/>
  <c r="S21" i="33" s="1"/>
  <c r="N1681" i="82"/>
  <c r="M1682" i="82"/>
  <c r="L1683" i="82" s="1"/>
  <c r="N1321" i="82"/>
  <c r="M1322" i="82"/>
  <c r="L1323" i="82" s="1"/>
  <c r="N1601" i="82"/>
  <c r="M1602" i="82"/>
  <c r="L1603" i="82" s="1"/>
  <c r="M1062" i="82"/>
  <c r="L1063" i="82" s="1"/>
  <c r="N1061" i="82"/>
  <c r="N1021" i="82"/>
  <c r="M1022" i="82"/>
  <c r="L1023" i="82" s="1"/>
  <c r="M582" i="82"/>
  <c r="L583" i="82" s="1"/>
  <c r="N581" i="82"/>
  <c r="O163" i="82"/>
  <c r="O162" i="82" s="1"/>
  <c r="N1441" i="82"/>
  <c r="M1442" i="82"/>
  <c r="L1443" i="82" s="1"/>
  <c r="M1143" i="82"/>
  <c r="L1144" i="82" s="1"/>
  <c r="N1142" i="82"/>
  <c r="M723" i="82"/>
  <c r="L724" i="82" s="1"/>
  <c r="N722" i="82"/>
  <c r="M482" i="82"/>
  <c r="L483" i="82" s="1"/>
  <c r="N481" i="82"/>
  <c r="M122" i="82"/>
  <c r="L123" i="82" s="1"/>
  <c r="N121" i="82"/>
  <c r="N362" i="82"/>
  <c r="M363" i="82"/>
  <c r="L364" i="82" s="1"/>
  <c r="N1362" i="82"/>
  <c r="M1363" i="82"/>
  <c r="L1364" i="82" s="1"/>
  <c r="M742" i="82"/>
  <c r="L743" i="82" s="1"/>
  <c r="N741" i="82"/>
  <c r="N1241" i="82"/>
  <c r="M1242" i="82"/>
  <c r="L1243" i="82" s="1"/>
  <c r="N61" i="82"/>
  <c r="M62" i="82"/>
  <c r="L63" i="82" s="1"/>
  <c r="N301" i="82"/>
  <c r="M302" i="82"/>
  <c r="L303" i="82" s="1"/>
  <c r="N321" i="82"/>
  <c r="M322" i="82"/>
  <c r="L323" i="82" s="1"/>
  <c r="N1181" i="82"/>
  <c r="M1182" i="82"/>
  <c r="L1183" i="82" s="1"/>
  <c r="M1563" i="82"/>
  <c r="L1564" i="82" s="1"/>
  <c r="N1562" i="82"/>
  <c r="M1083" i="82"/>
  <c r="L1084" i="82" s="1"/>
  <c r="N1082" i="82"/>
  <c r="N881" i="82"/>
  <c r="M882" i="82"/>
  <c r="L883" i="82" s="1"/>
  <c r="N501" i="82"/>
  <c r="M502" i="82"/>
  <c r="L503" i="82" s="1"/>
  <c r="M602" i="82"/>
  <c r="L603" i="82" s="1"/>
  <c r="N601" i="82"/>
  <c r="N781" i="82"/>
  <c r="M782" i="82"/>
  <c r="L783" i="82" s="1"/>
  <c r="N101" i="82"/>
  <c r="M102" i="82"/>
  <c r="L103" i="82" s="1"/>
  <c r="N1542" i="82"/>
  <c r="M1543" i="82"/>
  <c r="L1544" i="82" s="1"/>
  <c r="N1201" i="82"/>
  <c r="M1202" i="82"/>
  <c r="L1203" i="82" s="1"/>
  <c r="N82" i="82"/>
  <c r="M83" i="82"/>
  <c r="L84" i="82" s="1"/>
  <c r="N521" i="82"/>
  <c r="M522" i="82"/>
  <c r="L523" i="82" s="1"/>
  <c r="M1262" i="82"/>
  <c r="L1263" i="82" s="1"/>
  <c r="N1261" i="82"/>
  <c r="N1501" i="82"/>
  <c r="M1502" i="82"/>
  <c r="L1503" i="82" s="1"/>
  <c r="N1382" i="82"/>
  <c r="M1383" i="82"/>
  <c r="L1384" i="82" s="1"/>
  <c r="N21" i="82"/>
  <c r="M22" i="82"/>
  <c r="L23" i="82" s="1"/>
  <c r="M383" i="82"/>
  <c r="L384" i="82" s="1"/>
  <c r="N382" i="82"/>
  <c r="M143" i="82"/>
  <c r="L144" i="82" s="1"/>
  <c r="N142" i="82"/>
  <c r="M403" i="82"/>
  <c r="L404" i="82" s="1"/>
  <c r="N402" i="82"/>
  <c r="M423" i="82"/>
  <c r="L424" i="82" s="1"/>
  <c r="N422" i="82"/>
  <c r="M243" i="82"/>
  <c r="L244" i="82" s="1"/>
  <c r="N242" i="82"/>
  <c r="N562" i="82"/>
  <c r="M563" i="82"/>
  <c r="L564" i="82" s="1"/>
  <c r="O223" i="82"/>
  <c r="O222" i="82" s="1"/>
  <c r="O463" i="82"/>
  <c r="P463" i="82" s="1"/>
  <c r="Y69" i="37" s="1"/>
  <c r="O763" i="82"/>
  <c r="O762" i="82" s="1"/>
  <c r="M1463" i="82"/>
  <c r="L1464" i="82" s="1"/>
  <c r="N1462" i="82"/>
  <c r="N1484" i="82"/>
  <c r="O1484" i="82" s="1"/>
  <c r="N1483" i="82"/>
  <c r="M1484" i="82"/>
  <c r="N983" i="82"/>
  <c r="N984" i="82"/>
  <c r="O984" i="82" s="1"/>
  <c r="M984" i="82"/>
  <c r="N183" i="82"/>
  <c r="M184" i="82"/>
  <c r="N184" i="82"/>
  <c r="O184" i="82" s="1"/>
  <c r="M1303" i="82"/>
  <c r="L1304" i="82" s="1"/>
  <c r="N1302" i="82"/>
  <c r="N1104" i="82"/>
  <c r="O1104" i="82" s="1"/>
  <c r="M1104" i="82"/>
  <c r="N1103" i="82"/>
  <c r="M544" i="82"/>
  <c r="N543" i="82"/>
  <c r="N544" i="82"/>
  <c r="O544" i="82" s="1"/>
  <c r="M1043" i="82"/>
  <c r="L1044" i="82" s="1"/>
  <c r="N1042" i="82"/>
  <c r="N283" i="82"/>
  <c r="M284" i="82"/>
  <c r="N284" i="82"/>
  <c r="O284" i="82" s="1"/>
  <c r="M704" i="82"/>
  <c r="N704" i="82"/>
  <c r="O704" i="82" s="1"/>
  <c r="N703" i="82"/>
  <c r="N1123" i="82"/>
  <c r="M1124" i="82"/>
  <c r="N1124" i="82"/>
  <c r="O1124" i="82" s="1"/>
  <c r="N823" i="82"/>
  <c r="M824" i="82"/>
  <c r="N824" i="82"/>
  <c r="O824" i="82" s="1"/>
  <c r="N202" i="82"/>
  <c r="M203" i="82"/>
  <c r="L204" i="82" s="1"/>
  <c r="N1003" i="82"/>
  <c r="M1004" i="82"/>
  <c r="N1004" i="82"/>
  <c r="O1004" i="82" s="1"/>
  <c r="N1224" i="82"/>
  <c r="O1224" i="82" s="1"/>
  <c r="N1223" i="82"/>
  <c r="M1224" i="82"/>
  <c r="N1404" i="82"/>
  <c r="O1404" i="82" s="1"/>
  <c r="N1403" i="82"/>
  <c r="M1404" i="82"/>
  <c r="N964" i="82"/>
  <c r="O964" i="82" s="1"/>
  <c r="M964" i="82"/>
  <c r="N963" i="82"/>
  <c r="N1623" i="82"/>
  <c r="N1624" i="82"/>
  <c r="O1624" i="82" s="1"/>
  <c r="M1624" i="82"/>
  <c r="N622" i="82"/>
  <c r="M623" i="82"/>
  <c r="L624" i="82" s="1"/>
  <c r="M1283" i="82"/>
  <c r="L1284" i="82" s="1"/>
  <c r="N1282" i="82"/>
  <c r="N1343" i="82"/>
  <c r="M1344" i="82"/>
  <c r="N1344" i="82"/>
  <c r="O1344" i="82" s="1"/>
  <c r="N1662" i="82"/>
  <c r="M1663" i="82"/>
  <c r="L1664" i="82" s="1"/>
  <c r="N344" i="82"/>
  <c r="O344" i="82" s="1"/>
  <c r="N343" i="82"/>
  <c r="M344" i="82"/>
  <c r="N844" i="82"/>
  <c r="O844" i="82" s="1"/>
  <c r="M844" i="82"/>
  <c r="N843" i="82"/>
  <c r="N1583" i="82"/>
  <c r="N1584" i="82"/>
  <c r="O1584" i="82" s="1"/>
  <c r="M1584" i="82"/>
  <c r="N943" i="82"/>
  <c r="M944" i="82"/>
  <c r="N944" i="82"/>
  <c r="O944" i="82" s="1"/>
  <c r="O803" i="82"/>
  <c r="N1423" i="82"/>
  <c r="M1424" i="82"/>
  <c r="N1424" i="82"/>
  <c r="O1424" i="82" s="1"/>
  <c r="N924" i="82"/>
  <c r="O924" i="82" s="1"/>
  <c r="N923" i="82"/>
  <c r="M924" i="82"/>
  <c r="O1523" i="82"/>
  <c r="N1642" i="82"/>
  <c r="M1643" i="82"/>
  <c r="L1644" i="82" s="1"/>
  <c r="O663" i="82"/>
  <c r="N1163" i="82"/>
  <c r="M1164" i="82"/>
  <c r="N1164" i="82"/>
  <c r="O1164" i="82" s="1"/>
  <c r="P223" i="82"/>
  <c r="Y69" i="35" s="1"/>
  <c r="N903" i="82"/>
  <c r="N904" i="82"/>
  <c r="O904" i="82" s="1"/>
  <c r="M904" i="82"/>
  <c r="N863" i="82"/>
  <c r="M864" i="82"/>
  <c r="N864" i="82"/>
  <c r="O864" i="82" s="1"/>
  <c r="N644" i="82"/>
  <c r="O644" i="82" s="1"/>
  <c r="N643" i="82"/>
  <c r="M644" i="82"/>
  <c r="M684" i="82"/>
  <c r="N684" i="82"/>
  <c r="O684" i="82" s="1"/>
  <c r="N683" i="82"/>
  <c r="N264" i="82"/>
  <c r="O264" i="82" s="1"/>
  <c r="N263" i="82"/>
  <c r="M264" i="82"/>
  <c r="N442" i="82"/>
  <c r="M443" i="82"/>
  <c r="L444" i="82" s="1"/>
  <c r="N43" i="82"/>
  <c r="M44" i="82"/>
  <c r="N44" i="82"/>
  <c r="O44" i="82" s="1"/>
  <c r="V44" i="46" l="1"/>
  <c r="U44" i="46" s="1"/>
  <c r="T45" i="46"/>
  <c r="S46" i="46" s="1"/>
  <c r="V67" i="44"/>
  <c r="U67" i="44" s="1"/>
  <c r="T68" i="44"/>
  <c r="S69" i="44" s="1"/>
  <c r="V19" i="48"/>
  <c r="U19" i="48" s="1"/>
  <c r="T20" i="48"/>
  <c r="S21" i="48" s="1"/>
  <c r="V22" i="34"/>
  <c r="U22" i="34" s="1"/>
  <c r="T23" i="34"/>
  <c r="V66" i="43"/>
  <c r="U66" i="43" s="1"/>
  <c r="T67" i="43"/>
  <c r="V66" i="52"/>
  <c r="U66" i="52" s="1"/>
  <c r="T67" i="52"/>
  <c r="S68" i="52" s="1"/>
  <c r="V44" i="48"/>
  <c r="U44" i="48" s="1"/>
  <c r="T45" i="48"/>
  <c r="S46" i="48" s="1"/>
  <c r="V68" i="48"/>
  <c r="U68" i="48" s="1"/>
  <c r="T69" i="48"/>
  <c r="S70" i="48" s="1"/>
  <c r="V66" i="53"/>
  <c r="U66" i="53" s="1"/>
  <c r="T67" i="53"/>
  <c r="V43" i="39"/>
  <c r="U43" i="39" s="1"/>
  <c r="T44" i="39"/>
  <c r="S45" i="39" s="1"/>
  <c r="V19" i="46"/>
  <c r="U19" i="46" s="1"/>
  <c r="T20" i="46"/>
  <c r="S21" i="46" s="1"/>
  <c r="V44" i="47"/>
  <c r="U44" i="47" s="1"/>
  <c r="T45" i="47"/>
  <c r="S46" i="47" s="1"/>
  <c r="V44" i="45"/>
  <c r="U44" i="45" s="1"/>
  <c r="T45" i="45"/>
  <c r="S46" i="45" s="1"/>
  <c r="V20" i="47"/>
  <c r="U20" i="47" s="1"/>
  <c r="T21" i="47"/>
  <c r="S22" i="47" s="1"/>
  <c r="V45" i="51"/>
  <c r="U45" i="51" s="1"/>
  <c r="T46" i="51"/>
  <c r="S47" i="51" s="1"/>
  <c r="V19" i="41"/>
  <c r="U19" i="41" s="1"/>
  <c r="T20" i="41"/>
  <c r="S21" i="41" s="1"/>
  <c r="V67" i="14"/>
  <c r="U67" i="14" s="1"/>
  <c r="T68" i="14"/>
  <c r="S69" i="14" s="1"/>
  <c r="V68" i="51"/>
  <c r="U68" i="51" s="1"/>
  <c r="T69" i="51"/>
  <c r="S70" i="51" s="1"/>
  <c r="V44" i="34"/>
  <c r="U44" i="34" s="1"/>
  <c r="T45" i="34"/>
  <c r="S46" i="34" s="1"/>
  <c r="V18" i="55"/>
  <c r="U18" i="55" s="1"/>
  <c r="T19" i="55"/>
  <c r="S20" i="55" s="1"/>
  <c r="V45" i="49"/>
  <c r="U45" i="49" s="1"/>
  <c r="T46" i="49"/>
  <c r="S47" i="49" s="1"/>
  <c r="V65" i="54"/>
  <c r="U65" i="54" s="1"/>
  <c r="T66" i="54"/>
  <c r="S67" i="54" s="1"/>
  <c r="V21" i="40"/>
  <c r="U21" i="40" s="1"/>
  <c r="T22" i="40"/>
  <c r="V45" i="38"/>
  <c r="U45" i="38" s="1"/>
  <c r="T46" i="38"/>
  <c r="S47" i="38" s="1"/>
  <c r="V21" i="32"/>
  <c r="U21" i="32" s="1"/>
  <c r="T22" i="32"/>
  <c r="S23" i="32" s="1"/>
  <c r="V67" i="30"/>
  <c r="U67" i="30" s="1"/>
  <c r="T68" i="30"/>
  <c r="S69" i="30" s="1"/>
  <c r="V65" i="38"/>
  <c r="U65" i="38" s="1"/>
  <c r="T66" i="38"/>
  <c r="S67" i="38" s="1"/>
  <c r="V20" i="53"/>
  <c r="U20" i="53" s="1"/>
  <c r="T21" i="53"/>
  <c r="S22" i="53" s="1"/>
  <c r="V67" i="45"/>
  <c r="U67" i="45" s="1"/>
  <c r="T68" i="45"/>
  <c r="S69" i="45" s="1"/>
  <c r="V43" i="36"/>
  <c r="U43" i="36" s="1"/>
  <c r="T44" i="36"/>
  <c r="S45" i="36" s="1"/>
  <c r="V68" i="46"/>
  <c r="U68" i="46" s="1"/>
  <c r="T69" i="46"/>
  <c r="S70" i="46" s="1"/>
  <c r="V44" i="50"/>
  <c r="U44" i="50" s="1"/>
  <c r="T45" i="50"/>
  <c r="S46" i="50" s="1"/>
  <c r="V43" i="37"/>
  <c r="U43" i="37" s="1"/>
  <c r="T44" i="37"/>
  <c r="S45" i="37" s="1"/>
  <c r="V21" i="54"/>
  <c r="U21" i="54" s="1"/>
  <c r="T22" i="54"/>
  <c r="S23" i="54" s="1"/>
  <c r="V69" i="42"/>
  <c r="U69" i="42" s="1"/>
  <c r="T70" i="42"/>
  <c r="V19" i="42"/>
  <c r="U19" i="42" s="1"/>
  <c r="T20" i="42"/>
  <c r="S21" i="42" s="1"/>
  <c r="V21" i="35"/>
  <c r="U21" i="35" s="1"/>
  <c r="T22" i="35"/>
  <c r="S23" i="35" s="1"/>
  <c r="V19" i="43"/>
  <c r="U19" i="43" s="1"/>
  <c r="T20" i="43"/>
  <c r="S21" i="43" s="1"/>
  <c r="V19" i="45"/>
  <c r="U19" i="45" s="1"/>
  <c r="T20" i="45"/>
  <c r="S21" i="45" s="1"/>
  <c r="S45" i="44"/>
  <c r="V68" i="32"/>
  <c r="U68" i="32" s="1"/>
  <c r="T69" i="32"/>
  <c r="S70" i="32" s="1"/>
  <c r="V67" i="33"/>
  <c r="U67" i="33" s="1"/>
  <c r="T68" i="33"/>
  <c r="S69" i="33" s="1"/>
  <c r="V21" i="51"/>
  <c r="U21" i="51" s="1"/>
  <c r="T22" i="51"/>
  <c r="S23" i="51" s="1"/>
  <c r="V19" i="39"/>
  <c r="U19" i="39" s="1"/>
  <c r="T20" i="39"/>
  <c r="S21" i="39" s="1"/>
  <c r="V44" i="35"/>
  <c r="U44" i="35" s="1"/>
  <c r="T45" i="35"/>
  <c r="S46" i="35" s="1"/>
  <c r="V20" i="30"/>
  <c r="U20" i="30" s="1"/>
  <c r="T21" i="30"/>
  <c r="S22" i="30" s="1"/>
  <c r="V42" i="55"/>
  <c r="U42" i="55" s="1"/>
  <c r="T43" i="55"/>
  <c r="S44" i="55" s="1"/>
  <c r="V66" i="41"/>
  <c r="U66" i="41" s="1"/>
  <c r="T67" i="41"/>
  <c r="S68" i="41" s="1"/>
  <c r="V44" i="53"/>
  <c r="U44" i="53" s="1"/>
  <c r="T45" i="53"/>
  <c r="S46" i="53" s="1"/>
  <c r="V68" i="29"/>
  <c r="U68" i="29" s="1"/>
  <c r="T69" i="29"/>
  <c r="S70" i="29" s="1"/>
  <c r="V44" i="29"/>
  <c r="U44" i="29" s="1"/>
  <c r="T45" i="29"/>
  <c r="S46" i="29" s="1"/>
  <c r="V44" i="30"/>
  <c r="U44" i="30" s="1"/>
  <c r="T45" i="30"/>
  <c r="S46" i="30" s="1"/>
  <c r="V20" i="33"/>
  <c r="U20" i="33" s="1"/>
  <c r="T21" i="33"/>
  <c r="S22" i="33" s="1"/>
  <c r="V43" i="54"/>
  <c r="U43" i="54" s="1"/>
  <c r="T44" i="54"/>
  <c r="S45" i="54" s="1"/>
  <c r="V43" i="43"/>
  <c r="U43" i="43" s="1"/>
  <c r="T44" i="43"/>
  <c r="V19" i="44"/>
  <c r="U19" i="44" s="1"/>
  <c r="T20" i="44"/>
  <c r="S21" i="44" s="1"/>
  <c r="V20" i="38"/>
  <c r="U20" i="38" s="1"/>
  <c r="T21" i="38"/>
  <c r="S22" i="38" s="1"/>
  <c r="V69" i="36"/>
  <c r="U69" i="36" s="1"/>
  <c r="T70" i="36"/>
  <c r="V20" i="36"/>
  <c r="U20" i="36" s="1"/>
  <c r="T21" i="36"/>
  <c r="S22" i="36" s="1"/>
  <c r="V67" i="49"/>
  <c r="U67" i="49" s="1"/>
  <c r="T68" i="49"/>
  <c r="S69" i="49" s="1"/>
  <c r="V46" i="33"/>
  <c r="U46" i="33" s="1"/>
  <c r="T47" i="33"/>
  <c r="V45" i="42"/>
  <c r="U45" i="42" s="1"/>
  <c r="T46" i="42"/>
  <c r="V43" i="32"/>
  <c r="U43" i="32" s="1"/>
  <c r="T44" i="32"/>
  <c r="S45" i="32" s="1"/>
  <c r="V44" i="14"/>
  <c r="U44" i="14" s="1"/>
  <c r="T45" i="14"/>
  <c r="S46" i="14" s="1"/>
  <c r="V44" i="40"/>
  <c r="U44" i="40" s="1"/>
  <c r="T45" i="40"/>
  <c r="S46" i="40" s="1"/>
  <c r="V68" i="47"/>
  <c r="U68" i="47" s="1"/>
  <c r="T69" i="47"/>
  <c r="S70" i="47" s="1"/>
  <c r="V19" i="37"/>
  <c r="U19" i="37" s="1"/>
  <c r="T20" i="37"/>
  <c r="S21" i="37" s="1"/>
  <c r="V18" i="49"/>
  <c r="U18" i="49" s="1"/>
  <c r="T19" i="49"/>
  <c r="S20" i="49" s="1"/>
  <c r="V68" i="35"/>
  <c r="U68" i="35" s="1"/>
  <c r="T69" i="35"/>
  <c r="S70" i="35" s="1"/>
  <c r="V68" i="40"/>
  <c r="U68" i="40" s="1"/>
  <c r="T69" i="40"/>
  <c r="S70" i="40" s="1"/>
  <c r="V20" i="50"/>
  <c r="U20" i="50" s="1"/>
  <c r="T21" i="50"/>
  <c r="S22" i="50" s="1"/>
  <c r="V66" i="34"/>
  <c r="U66" i="34" s="1"/>
  <c r="T67" i="34"/>
  <c r="S68" i="34" s="1"/>
  <c r="V67" i="55"/>
  <c r="U67" i="55" s="1"/>
  <c r="T68" i="55"/>
  <c r="S69" i="55" s="1"/>
  <c r="V19" i="29"/>
  <c r="U19" i="29" s="1"/>
  <c r="T20" i="29"/>
  <c r="S21" i="29" s="1"/>
  <c r="V67" i="50"/>
  <c r="U67" i="50" s="1"/>
  <c r="T68" i="50"/>
  <c r="V19" i="52"/>
  <c r="U19" i="52" s="1"/>
  <c r="T20" i="52"/>
  <c r="S21" i="52" s="1"/>
  <c r="V44" i="41"/>
  <c r="U44" i="41" s="1"/>
  <c r="T45" i="41"/>
  <c r="S46" i="41" s="1"/>
  <c r="V67" i="37"/>
  <c r="U67" i="37" s="1"/>
  <c r="T68" i="37"/>
  <c r="S69" i="37" s="1"/>
  <c r="V44" i="52"/>
  <c r="U44" i="52" s="1"/>
  <c r="T45" i="52"/>
  <c r="S46" i="52" s="1"/>
  <c r="V65" i="39"/>
  <c r="U65" i="39" s="1"/>
  <c r="T66" i="39"/>
  <c r="S67" i="39" s="1"/>
  <c r="V23" i="14"/>
  <c r="W23" i="14" s="1"/>
  <c r="N1682" i="82"/>
  <c r="M1683" i="82"/>
  <c r="L1684" i="82" s="1"/>
  <c r="N1322" i="82"/>
  <c r="M1323" i="82"/>
  <c r="L1324" i="82" s="1"/>
  <c r="N1602" i="82"/>
  <c r="M1603" i="82"/>
  <c r="L1604" i="82" s="1"/>
  <c r="P763" i="82"/>
  <c r="Y46" i="49" s="1"/>
  <c r="M1023" i="82"/>
  <c r="L1024" i="82" s="1"/>
  <c r="N1022" i="82"/>
  <c r="M583" i="82"/>
  <c r="L584" i="82" s="1"/>
  <c r="N582" i="82"/>
  <c r="M1063" i="82"/>
  <c r="L1064" i="82" s="1"/>
  <c r="N1062" i="82"/>
  <c r="P163" i="82"/>
  <c r="Y46" i="29" s="1"/>
  <c r="M1443" i="82"/>
  <c r="L1444" i="82" s="1"/>
  <c r="N1442" i="82"/>
  <c r="O543" i="82"/>
  <c r="O542" i="82" s="1"/>
  <c r="O43" i="82"/>
  <c r="O42" i="82" s="1"/>
  <c r="N1383" i="82"/>
  <c r="N1384" i="82"/>
  <c r="O1384" i="82" s="1"/>
  <c r="M1384" i="82"/>
  <c r="N84" i="82"/>
  <c r="O84" i="82" s="1"/>
  <c r="N83" i="82"/>
  <c r="M84" i="82"/>
  <c r="M1544" i="82"/>
  <c r="N1544" i="82"/>
  <c r="O1544" i="82" s="1"/>
  <c r="N1543" i="82"/>
  <c r="M783" i="82"/>
  <c r="L784" i="82" s="1"/>
  <c r="N782" i="82"/>
  <c r="N502" i="82"/>
  <c r="M503" i="82"/>
  <c r="L504" i="82" s="1"/>
  <c r="M1183" i="82"/>
  <c r="L1184" i="82" s="1"/>
  <c r="N1182" i="82"/>
  <c r="M303" i="82"/>
  <c r="L304" i="82" s="1"/>
  <c r="N302" i="82"/>
  <c r="M1243" i="82"/>
  <c r="L1244" i="82" s="1"/>
  <c r="N1242" i="82"/>
  <c r="N1363" i="82"/>
  <c r="M1364" i="82"/>
  <c r="N1364" i="82"/>
  <c r="O1364" i="82" s="1"/>
  <c r="N1262" i="82"/>
  <c r="M1263" i="82"/>
  <c r="L1264" i="82" s="1"/>
  <c r="M1084" i="82"/>
  <c r="N1084" i="82"/>
  <c r="O1084" i="82" s="1"/>
  <c r="N1083" i="82"/>
  <c r="N122" i="82"/>
  <c r="M123" i="82"/>
  <c r="L124" i="82" s="1"/>
  <c r="N724" i="82"/>
  <c r="O724" i="82" s="1"/>
  <c r="M724" i="82"/>
  <c r="N723" i="82"/>
  <c r="M1503" i="82"/>
  <c r="L1504" i="82" s="1"/>
  <c r="N1502" i="82"/>
  <c r="M523" i="82"/>
  <c r="L524" i="82" s="1"/>
  <c r="N522" i="82"/>
  <c r="N1202" i="82"/>
  <c r="M1203" i="82"/>
  <c r="L1204" i="82" s="1"/>
  <c r="M103" i="82"/>
  <c r="L104" i="82" s="1"/>
  <c r="N102" i="82"/>
  <c r="N882" i="82"/>
  <c r="M883" i="82"/>
  <c r="L884" i="82" s="1"/>
  <c r="N322" i="82"/>
  <c r="M323" i="82"/>
  <c r="L324" i="82" s="1"/>
  <c r="N62" i="82"/>
  <c r="M63" i="82"/>
  <c r="L64" i="82" s="1"/>
  <c r="N363" i="82"/>
  <c r="M364" i="82"/>
  <c r="N364" i="82"/>
  <c r="O364" i="82" s="1"/>
  <c r="O263" i="82"/>
  <c r="O262" i="82" s="1"/>
  <c r="O643" i="82"/>
  <c r="O642" i="82" s="1"/>
  <c r="M603" i="82"/>
  <c r="L604" i="82" s="1"/>
  <c r="N602" i="82"/>
  <c r="N1564" i="82"/>
  <c r="O1564" i="82" s="1"/>
  <c r="N1563" i="82"/>
  <c r="M1564" i="82"/>
  <c r="N742" i="82"/>
  <c r="M743" i="82"/>
  <c r="L744" i="82" s="1"/>
  <c r="M483" i="82"/>
  <c r="L484" i="82" s="1"/>
  <c r="N482" i="82"/>
  <c r="N1143" i="82"/>
  <c r="N1144" i="82"/>
  <c r="O1144" i="82" s="1"/>
  <c r="M1144" i="82"/>
  <c r="N383" i="82"/>
  <c r="N384" i="82"/>
  <c r="O384" i="82" s="1"/>
  <c r="M384" i="82"/>
  <c r="M144" i="82"/>
  <c r="N144" i="82"/>
  <c r="O144" i="82" s="1"/>
  <c r="N143" i="82"/>
  <c r="N22" i="82"/>
  <c r="M23" i="82"/>
  <c r="L24" i="82" s="1"/>
  <c r="O1163" i="82"/>
  <c r="O1162" i="82" s="1"/>
  <c r="N243" i="82"/>
  <c r="N244" i="82"/>
  <c r="O244" i="82" s="1"/>
  <c r="M244" i="82"/>
  <c r="M404" i="82"/>
  <c r="N403" i="82"/>
  <c r="N404" i="82"/>
  <c r="O404" i="82" s="1"/>
  <c r="M424" i="82"/>
  <c r="N424" i="82"/>
  <c r="O424" i="82" s="1"/>
  <c r="N423" i="82"/>
  <c r="N563" i="82"/>
  <c r="N564" i="82"/>
  <c r="O564" i="82" s="1"/>
  <c r="M564" i="82"/>
  <c r="O462" i="82"/>
  <c r="P462" i="82" s="1"/>
  <c r="Y68" i="37" s="1"/>
  <c r="O963" i="82"/>
  <c r="O962" i="82" s="1"/>
  <c r="O1223" i="82"/>
  <c r="O1222" i="82" s="1"/>
  <c r="O1003" i="82"/>
  <c r="O1002" i="82" s="1"/>
  <c r="O1123" i="82"/>
  <c r="P1123" i="82" s="1"/>
  <c r="Y46" i="36" s="1"/>
  <c r="O943" i="82"/>
  <c r="O942" i="82" s="1"/>
  <c r="O843" i="82"/>
  <c r="P843" i="82" s="1"/>
  <c r="Y46" i="40" s="1"/>
  <c r="O1103" i="82"/>
  <c r="O1102" i="82" s="1"/>
  <c r="O1623" i="82"/>
  <c r="P1623" i="82" s="1"/>
  <c r="Y22" i="50" s="1"/>
  <c r="O683" i="82"/>
  <c r="O682" i="82" s="1"/>
  <c r="O343" i="82"/>
  <c r="O342" i="82" s="1"/>
  <c r="O183" i="82"/>
  <c r="O182" i="82" s="1"/>
  <c r="O983" i="82"/>
  <c r="P983" i="82" s="1"/>
  <c r="Y69" i="51" s="1"/>
  <c r="N1284" i="82"/>
  <c r="O1284" i="82" s="1"/>
  <c r="M1284" i="82"/>
  <c r="N1283" i="82"/>
  <c r="M624" i="82"/>
  <c r="N623" i="82"/>
  <c r="N624" i="82"/>
  <c r="O624" i="82" s="1"/>
  <c r="N1303" i="82"/>
  <c r="N1304" i="82"/>
  <c r="O1304" i="82" s="1"/>
  <c r="M1304" i="82"/>
  <c r="N1043" i="82"/>
  <c r="N1044" i="82"/>
  <c r="O1044" i="82" s="1"/>
  <c r="M1044" i="82"/>
  <c r="N1663" i="82"/>
  <c r="M1664" i="82"/>
  <c r="N1664" i="82"/>
  <c r="O1664" i="82" s="1"/>
  <c r="M444" i="82"/>
  <c r="N444" i="82"/>
  <c r="O444" i="82" s="1"/>
  <c r="N443" i="82"/>
  <c r="O863" i="82"/>
  <c r="O903" i="82"/>
  <c r="O1522" i="82"/>
  <c r="P1523" i="82"/>
  <c r="Y22" i="48" s="1"/>
  <c r="O1423" i="82"/>
  <c r="O1583" i="82"/>
  <c r="O1343" i="82"/>
  <c r="O662" i="82"/>
  <c r="P663" i="82"/>
  <c r="Y69" i="41" s="1"/>
  <c r="O161" i="82"/>
  <c r="P162" i="82"/>
  <c r="Y45" i="29" s="1"/>
  <c r="M204" i="82"/>
  <c r="N203" i="82"/>
  <c r="N204" i="82"/>
  <c r="O204" i="82" s="1"/>
  <c r="O1483" i="82"/>
  <c r="N1644" i="82"/>
  <c r="O1644" i="82" s="1"/>
  <c r="N1643" i="82"/>
  <c r="M1644" i="82"/>
  <c r="O802" i="82"/>
  <c r="P803" i="82"/>
  <c r="Y46" i="48" s="1"/>
  <c r="O703" i="82"/>
  <c r="O761" i="82"/>
  <c r="P762" i="82"/>
  <c r="Y45" i="49" s="1"/>
  <c r="O221" i="82"/>
  <c r="P222" i="82"/>
  <c r="Y68" i="35" s="1"/>
  <c r="O923" i="82"/>
  <c r="O1403" i="82"/>
  <c r="O823" i="82"/>
  <c r="O283" i="82"/>
  <c r="N1463" i="82"/>
  <c r="N1464" i="82"/>
  <c r="O1464" i="82" s="1"/>
  <c r="M1464" i="82"/>
  <c r="V69" i="47" l="1"/>
  <c r="U69" i="47" s="1"/>
  <c r="T70" i="47"/>
  <c r="V45" i="14"/>
  <c r="U45" i="14" s="1"/>
  <c r="T46" i="14"/>
  <c r="S47" i="14" s="1"/>
  <c r="V20" i="44"/>
  <c r="U20" i="44" s="1"/>
  <c r="T21" i="44"/>
  <c r="S22" i="44" s="1"/>
  <c r="V44" i="54"/>
  <c r="U44" i="54" s="1"/>
  <c r="T45" i="54"/>
  <c r="S46" i="54" s="1"/>
  <c r="V45" i="30"/>
  <c r="U45" i="30" s="1"/>
  <c r="T46" i="30"/>
  <c r="S47" i="30" s="1"/>
  <c r="V44" i="37"/>
  <c r="U44" i="37" s="1"/>
  <c r="T45" i="37"/>
  <c r="S46" i="37" s="1"/>
  <c r="V69" i="46"/>
  <c r="U69" i="46" s="1"/>
  <c r="T70" i="46"/>
  <c r="V69" i="35"/>
  <c r="U69" i="35" s="1"/>
  <c r="T70" i="35"/>
  <c r="V67" i="41"/>
  <c r="U67" i="41" s="1"/>
  <c r="T68" i="41"/>
  <c r="S69" i="41" s="1"/>
  <c r="V21" i="30"/>
  <c r="U21" i="30" s="1"/>
  <c r="T22" i="30"/>
  <c r="S23" i="30" s="1"/>
  <c r="V68" i="33"/>
  <c r="U68" i="33" s="1"/>
  <c r="T69" i="33"/>
  <c r="S70" i="33" s="1"/>
  <c r="V68" i="45"/>
  <c r="U68" i="45" s="1"/>
  <c r="T69" i="45"/>
  <c r="S70" i="45" s="1"/>
  <c r="V66" i="39"/>
  <c r="U66" i="39" s="1"/>
  <c r="T67" i="39"/>
  <c r="S68" i="39" s="1"/>
  <c r="V45" i="40"/>
  <c r="U45" i="40" s="1"/>
  <c r="T46" i="40"/>
  <c r="S47" i="40" s="1"/>
  <c r="V21" i="33"/>
  <c r="U21" i="33" s="1"/>
  <c r="T22" i="33"/>
  <c r="S23" i="33" s="1"/>
  <c r="V45" i="50"/>
  <c r="U45" i="50" s="1"/>
  <c r="T46" i="50"/>
  <c r="S47" i="50" s="1"/>
  <c r="V69" i="40"/>
  <c r="U69" i="40" s="1"/>
  <c r="T70" i="40"/>
  <c r="V19" i="49"/>
  <c r="U19" i="49" s="1"/>
  <c r="T20" i="49"/>
  <c r="S21" i="49" s="1"/>
  <c r="V43" i="55"/>
  <c r="U43" i="55" s="1"/>
  <c r="T44" i="55"/>
  <c r="S45" i="55" s="1"/>
  <c r="V45" i="34"/>
  <c r="U45" i="34" s="1"/>
  <c r="T46" i="34"/>
  <c r="S47" i="34" s="1"/>
  <c r="V45" i="45"/>
  <c r="U45" i="45" s="1"/>
  <c r="T46" i="45"/>
  <c r="S47" i="45" s="1"/>
  <c r="V45" i="52"/>
  <c r="U45" i="52" s="1"/>
  <c r="T46" i="52"/>
  <c r="S47" i="52" s="1"/>
  <c r="V20" i="52"/>
  <c r="U20" i="52" s="1"/>
  <c r="T21" i="52"/>
  <c r="S22" i="52" s="1"/>
  <c r="V20" i="29"/>
  <c r="U20" i="29" s="1"/>
  <c r="T21" i="29"/>
  <c r="S22" i="29" s="1"/>
  <c r="V68" i="55"/>
  <c r="U68" i="55" s="1"/>
  <c r="T69" i="55"/>
  <c r="S70" i="55" s="1"/>
  <c r="V21" i="50"/>
  <c r="U21" i="50" s="1"/>
  <c r="T22" i="50"/>
  <c r="S23" i="50" s="1"/>
  <c r="V20" i="37"/>
  <c r="U20" i="37" s="1"/>
  <c r="T21" i="37"/>
  <c r="S22" i="37" s="1"/>
  <c r="S45" i="43"/>
  <c r="V45" i="53"/>
  <c r="U45" i="53" s="1"/>
  <c r="T46" i="53"/>
  <c r="S47" i="53" s="1"/>
  <c r="V44" i="44"/>
  <c r="U44" i="44" s="1"/>
  <c r="T45" i="44"/>
  <c r="S46" i="44" s="1"/>
  <c r="V20" i="43"/>
  <c r="U20" i="43" s="1"/>
  <c r="T21" i="43"/>
  <c r="S22" i="43" s="1"/>
  <c r="V20" i="42"/>
  <c r="U20" i="42" s="1"/>
  <c r="T21" i="42"/>
  <c r="S22" i="42" s="1"/>
  <c r="T23" i="54"/>
  <c r="V22" i="54"/>
  <c r="U22" i="54" s="1"/>
  <c r="V44" i="36"/>
  <c r="U44" i="36" s="1"/>
  <c r="T45" i="36"/>
  <c r="S46" i="36" s="1"/>
  <c r="V22" i="32"/>
  <c r="U22" i="32" s="1"/>
  <c r="T23" i="32"/>
  <c r="S23" i="40"/>
  <c r="V66" i="54"/>
  <c r="U66" i="54" s="1"/>
  <c r="T67" i="54"/>
  <c r="S68" i="54" s="1"/>
  <c r="V69" i="51"/>
  <c r="U69" i="51" s="1"/>
  <c r="T70" i="51"/>
  <c r="V20" i="41"/>
  <c r="U20" i="41" s="1"/>
  <c r="T21" i="41"/>
  <c r="S22" i="41" s="1"/>
  <c r="V21" i="47"/>
  <c r="U21" i="47" s="1"/>
  <c r="T22" i="47"/>
  <c r="S23" i="47" s="1"/>
  <c r="V20" i="46"/>
  <c r="U20" i="46" s="1"/>
  <c r="T21" i="46"/>
  <c r="S22" i="46" s="1"/>
  <c r="S68" i="53"/>
  <c r="V67" i="52"/>
  <c r="U67" i="52" s="1"/>
  <c r="T68" i="52"/>
  <c r="S69" i="52" s="1"/>
  <c r="V23" i="34"/>
  <c r="W23" i="34" s="1"/>
  <c r="V68" i="44"/>
  <c r="U68" i="44" s="1"/>
  <c r="T69" i="44"/>
  <c r="S70" i="44" s="1"/>
  <c r="V45" i="41"/>
  <c r="U45" i="41" s="1"/>
  <c r="T46" i="41"/>
  <c r="S47" i="41" s="1"/>
  <c r="V67" i="34"/>
  <c r="U67" i="34" s="1"/>
  <c r="T68" i="34"/>
  <c r="S69" i="34" s="1"/>
  <c r="S47" i="42"/>
  <c r="V68" i="49"/>
  <c r="U68" i="49" s="1"/>
  <c r="T69" i="49"/>
  <c r="S70" i="49" s="1"/>
  <c r="V70" i="36"/>
  <c r="W70" i="36" s="1"/>
  <c r="T70" i="29"/>
  <c r="V69" i="29"/>
  <c r="U69" i="29" s="1"/>
  <c r="V20" i="39"/>
  <c r="U20" i="39" s="1"/>
  <c r="T21" i="39"/>
  <c r="S22" i="39" s="1"/>
  <c r="V69" i="32"/>
  <c r="U69" i="32" s="1"/>
  <c r="T70" i="32"/>
  <c r="V20" i="45"/>
  <c r="U20" i="45" s="1"/>
  <c r="T21" i="45"/>
  <c r="S22" i="45" s="1"/>
  <c r="V21" i="53"/>
  <c r="U21" i="53" s="1"/>
  <c r="T22" i="53"/>
  <c r="S23" i="53" s="1"/>
  <c r="V68" i="30"/>
  <c r="U68" i="30" s="1"/>
  <c r="T69" i="30"/>
  <c r="S70" i="30" s="1"/>
  <c r="V46" i="49"/>
  <c r="U46" i="49" s="1"/>
  <c r="T47" i="49"/>
  <c r="V45" i="47"/>
  <c r="U45" i="47" s="1"/>
  <c r="T46" i="47"/>
  <c r="S47" i="47" s="1"/>
  <c r="V45" i="48"/>
  <c r="U45" i="48" s="1"/>
  <c r="T46" i="48"/>
  <c r="S47" i="48" s="1"/>
  <c r="U23" i="14"/>
  <c r="V68" i="37"/>
  <c r="U68" i="37" s="1"/>
  <c r="T69" i="37"/>
  <c r="S70" i="37" s="1"/>
  <c r="S69" i="50"/>
  <c r="V22" i="35"/>
  <c r="U22" i="35" s="1"/>
  <c r="T23" i="35"/>
  <c r="V70" i="42"/>
  <c r="W70" i="42" s="1"/>
  <c r="V46" i="38"/>
  <c r="U46" i="38" s="1"/>
  <c r="T47" i="38"/>
  <c r="V68" i="14"/>
  <c r="U68" i="14" s="1"/>
  <c r="T69" i="14"/>
  <c r="S70" i="14" s="1"/>
  <c r="V46" i="51"/>
  <c r="U46" i="51" s="1"/>
  <c r="T47" i="51"/>
  <c r="V44" i="39"/>
  <c r="U44" i="39" s="1"/>
  <c r="T45" i="39"/>
  <c r="S46" i="39" s="1"/>
  <c r="S68" i="43"/>
  <c r="V20" i="48"/>
  <c r="U20" i="48" s="1"/>
  <c r="T21" i="48"/>
  <c r="S22" i="48" s="1"/>
  <c r="V45" i="46"/>
  <c r="U45" i="46" s="1"/>
  <c r="T46" i="46"/>
  <c r="S47" i="46" s="1"/>
  <c r="X23" i="14"/>
  <c r="Z23" i="14" s="1"/>
  <c r="W22" i="14"/>
  <c r="V44" i="32"/>
  <c r="U44" i="32" s="1"/>
  <c r="T45" i="32"/>
  <c r="S46" i="32" s="1"/>
  <c r="V47" i="33"/>
  <c r="W47" i="33" s="1"/>
  <c r="V21" i="36"/>
  <c r="U21" i="36" s="1"/>
  <c r="T22" i="36"/>
  <c r="S23" i="36" s="1"/>
  <c r="V21" i="38"/>
  <c r="U21" i="38" s="1"/>
  <c r="T22" i="38"/>
  <c r="S23" i="38" s="1"/>
  <c r="V45" i="29"/>
  <c r="U45" i="29" s="1"/>
  <c r="T46" i="29"/>
  <c r="S47" i="29" s="1"/>
  <c r="V45" i="35"/>
  <c r="U45" i="35" s="1"/>
  <c r="T46" i="35"/>
  <c r="S47" i="35" s="1"/>
  <c r="T23" i="51"/>
  <c r="V22" i="51"/>
  <c r="U22" i="51" s="1"/>
  <c r="V66" i="38"/>
  <c r="U66" i="38" s="1"/>
  <c r="T67" i="38"/>
  <c r="S68" i="38" s="1"/>
  <c r="V19" i="55"/>
  <c r="U19" i="55" s="1"/>
  <c r="T20" i="55"/>
  <c r="S21" i="55" s="1"/>
  <c r="V69" i="48"/>
  <c r="U69" i="48" s="1"/>
  <c r="T70" i="48"/>
  <c r="N1684" i="82"/>
  <c r="O1684" i="82" s="1"/>
  <c r="N1683" i="82"/>
  <c r="M1684" i="82"/>
  <c r="O982" i="82"/>
  <c r="P982" i="82" s="1"/>
  <c r="Y68" i="51" s="1"/>
  <c r="O461" i="82"/>
  <c r="O460" i="82" s="1"/>
  <c r="P643" i="82"/>
  <c r="Y46" i="41" s="1"/>
  <c r="P43" i="82"/>
  <c r="Y46" i="74" s="1"/>
  <c r="N1324" i="82"/>
  <c r="O1324" i="82" s="1"/>
  <c r="N1323" i="82"/>
  <c r="M1324" i="82"/>
  <c r="P1003" i="82"/>
  <c r="Y46" i="50" s="1"/>
  <c r="P343" i="82"/>
  <c r="Y69" i="55" s="1"/>
  <c r="P1163" i="82"/>
  <c r="Y22" i="14" s="1"/>
  <c r="O842" i="82"/>
  <c r="O841" i="82" s="1"/>
  <c r="N1604" i="82"/>
  <c r="O1604" i="82" s="1"/>
  <c r="N1603" i="82"/>
  <c r="M1604" i="82"/>
  <c r="O363" i="82"/>
  <c r="P363" i="82" s="1"/>
  <c r="Y46" i="47" s="1"/>
  <c r="O1083" i="82"/>
  <c r="N583" i="82"/>
  <c r="M584" i="82"/>
  <c r="N584" i="82"/>
  <c r="O584" i="82" s="1"/>
  <c r="P963" i="82"/>
  <c r="Y46" i="51" s="1"/>
  <c r="N1064" i="82"/>
  <c r="O1064" i="82" s="1"/>
  <c r="M1064" i="82"/>
  <c r="N1063" i="82"/>
  <c r="M1024" i="82"/>
  <c r="N1024" i="82"/>
  <c r="O1024" i="82" s="1"/>
  <c r="N1023" i="82"/>
  <c r="P543" i="82"/>
  <c r="Y69" i="52" s="1"/>
  <c r="O1383" i="82"/>
  <c r="P263" i="82"/>
  <c r="Y69" i="45" s="1"/>
  <c r="P683" i="82"/>
  <c r="Y46" i="42" s="1"/>
  <c r="N1443" i="82"/>
  <c r="N1444" i="82"/>
  <c r="O1444" i="82" s="1"/>
  <c r="M1444" i="82"/>
  <c r="O1143" i="82"/>
  <c r="O1142" i="82" s="1"/>
  <c r="N603" i="82"/>
  <c r="N604" i="82"/>
  <c r="O604" i="82" s="1"/>
  <c r="M604" i="82"/>
  <c r="O1622" i="82"/>
  <c r="O1621" i="82" s="1"/>
  <c r="M64" i="82"/>
  <c r="N64" i="82"/>
  <c r="O64" i="82" s="1"/>
  <c r="N63" i="82"/>
  <c r="N884" i="82"/>
  <c r="O884" i="82" s="1"/>
  <c r="M884" i="82"/>
  <c r="N883" i="82"/>
  <c r="N1203" i="82"/>
  <c r="M1204" i="82"/>
  <c r="N1204" i="82"/>
  <c r="O1204" i="82" s="1"/>
  <c r="O723" i="82"/>
  <c r="O1363" i="82"/>
  <c r="N1243" i="82"/>
  <c r="N1244" i="82"/>
  <c r="O1244" i="82" s="1"/>
  <c r="M1244" i="82"/>
  <c r="O383" i="82"/>
  <c r="M484" i="82"/>
  <c r="N483" i="82"/>
  <c r="N484" i="82"/>
  <c r="O484" i="82" s="1"/>
  <c r="N1504" i="82"/>
  <c r="O1504" i="82" s="1"/>
  <c r="N1503" i="82"/>
  <c r="M1504" i="82"/>
  <c r="N124" i="82"/>
  <c r="O124" i="82" s="1"/>
  <c r="N123" i="82"/>
  <c r="M124" i="82"/>
  <c r="N304" i="82"/>
  <c r="O304" i="82" s="1"/>
  <c r="M304" i="82"/>
  <c r="N303" i="82"/>
  <c r="N1183" i="82"/>
  <c r="M1184" i="82"/>
  <c r="N1184" i="82"/>
  <c r="O1184" i="82" s="1"/>
  <c r="N783" i="82"/>
  <c r="M784" i="82"/>
  <c r="N784" i="82"/>
  <c r="O784" i="82" s="1"/>
  <c r="M744" i="82"/>
  <c r="N744" i="82"/>
  <c r="O744" i="82" s="1"/>
  <c r="N743" i="82"/>
  <c r="O1563" i="82"/>
  <c r="M324" i="82"/>
  <c r="N323" i="82"/>
  <c r="N324" i="82"/>
  <c r="O324" i="82" s="1"/>
  <c r="N1263" i="82"/>
  <c r="M1264" i="82"/>
  <c r="N1264" i="82"/>
  <c r="O1264" i="82" s="1"/>
  <c r="M504" i="82"/>
  <c r="N503" i="82"/>
  <c r="N504" i="82"/>
  <c r="O504" i="82" s="1"/>
  <c r="N104" i="82"/>
  <c r="O104" i="82" s="1"/>
  <c r="M104" i="82"/>
  <c r="N103" i="82"/>
  <c r="N524" i="82"/>
  <c r="O524" i="82" s="1"/>
  <c r="M524" i="82"/>
  <c r="N523" i="82"/>
  <c r="O1543" i="82"/>
  <c r="O83" i="82"/>
  <c r="N24" i="82"/>
  <c r="O24" i="82" s="1"/>
  <c r="N23" i="82"/>
  <c r="M24" i="82"/>
  <c r="O143" i="82"/>
  <c r="O403" i="82"/>
  <c r="O243" i="82"/>
  <c r="O1122" i="82"/>
  <c r="P1122" i="82" s="1"/>
  <c r="Y45" i="36" s="1"/>
  <c r="O563" i="82"/>
  <c r="O423" i="82"/>
  <c r="O1463" i="82"/>
  <c r="O1462" i="82" s="1"/>
  <c r="O1643" i="82"/>
  <c r="P1643" i="82" s="1"/>
  <c r="Y22" i="44" s="1"/>
  <c r="P183" i="82"/>
  <c r="Y69" i="29" s="1"/>
  <c r="O203" i="82"/>
  <c r="O202" i="82" s="1"/>
  <c r="P943" i="82"/>
  <c r="Y69" i="33" s="1"/>
  <c r="O623" i="82"/>
  <c r="O622" i="82" s="1"/>
  <c r="P1223" i="82"/>
  <c r="Y22" i="35" s="1"/>
  <c r="O1303" i="82"/>
  <c r="O1302" i="82" s="1"/>
  <c r="P1103" i="82"/>
  <c r="Y69" i="30" s="1"/>
  <c r="O1663" i="82"/>
  <c r="P1663" i="82" s="1"/>
  <c r="Y22" i="30" s="1"/>
  <c r="O1001" i="82"/>
  <c r="P1002" i="82"/>
  <c r="Y45" i="50" s="1"/>
  <c r="P962" i="82"/>
  <c r="Y45" i="51" s="1"/>
  <c r="O961" i="82"/>
  <c r="O160" i="82"/>
  <c r="P161" i="82"/>
  <c r="Y44" i="29" s="1"/>
  <c r="O341" i="82"/>
  <c r="P342" i="82"/>
  <c r="Y68" i="55" s="1"/>
  <c r="P1583" i="82"/>
  <c r="Y22" i="33" s="1"/>
  <c r="O1582" i="82"/>
  <c r="O681" i="82"/>
  <c r="P682" i="82"/>
  <c r="Y45" i="42" s="1"/>
  <c r="O282" i="82"/>
  <c r="P283" i="82"/>
  <c r="Y46" i="39" s="1"/>
  <c r="O1161" i="82"/>
  <c r="P1162" i="82"/>
  <c r="Y21" i="14" s="1"/>
  <c r="O261" i="82"/>
  <c r="P262" i="82"/>
  <c r="Y68" i="45" s="1"/>
  <c r="P823" i="82"/>
  <c r="Y69" i="48" s="1"/>
  <c r="O822" i="82"/>
  <c r="O922" i="82"/>
  <c r="P923" i="82"/>
  <c r="Y46" i="33" s="1"/>
  <c r="O760" i="82"/>
  <c r="P761" i="82"/>
  <c r="Y44" i="49" s="1"/>
  <c r="P703" i="82"/>
  <c r="Y69" i="42" s="1"/>
  <c r="O702" i="82"/>
  <c r="O1101" i="82"/>
  <c r="P1102" i="82"/>
  <c r="Y68" i="30" s="1"/>
  <c r="P1522" i="82"/>
  <c r="Y21" i="48" s="1"/>
  <c r="O1521" i="82"/>
  <c r="P903" i="82"/>
  <c r="Y69" i="32" s="1"/>
  <c r="O902" i="82"/>
  <c r="O1043" i="82"/>
  <c r="O1402" i="82"/>
  <c r="P1403" i="82"/>
  <c r="Y22" i="53" s="1"/>
  <c r="O220" i="82"/>
  <c r="P221" i="82"/>
  <c r="Y67" i="35" s="1"/>
  <c r="O41" i="82"/>
  <c r="P42" i="82"/>
  <c r="Y45" i="74" s="1"/>
  <c r="O1221" i="82"/>
  <c r="P1222" i="82"/>
  <c r="Y21" i="35" s="1"/>
  <c r="O941" i="82"/>
  <c r="P942" i="82"/>
  <c r="Y68" i="33" s="1"/>
  <c r="O661" i="82"/>
  <c r="P662" i="82"/>
  <c r="Y68" i="41" s="1"/>
  <c r="O1342" i="82"/>
  <c r="P1343" i="82"/>
  <c r="Y22" i="37" s="1"/>
  <c r="P863" i="82"/>
  <c r="Y69" i="40" s="1"/>
  <c r="O862" i="82"/>
  <c r="O801" i="82"/>
  <c r="P802" i="82"/>
  <c r="Y45" i="48" s="1"/>
  <c r="O641" i="82"/>
  <c r="P642" i="82"/>
  <c r="Y45" i="41" s="1"/>
  <c r="O1482" i="82"/>
  <c r="P1483" i="82"/>
  <c r="Y22" i="38" s="1"/>
  <c r="O181" i="82"/>
  <c r="P182" i="82"/>
  <c r="Y68" i="29" s="1"/>
  <c r="O541" i="82"/>
  <c r="P542" i="82"/>
  <c r="Y68" i="52" s="1"/>
  <c r="O1422" i="82"/>
  <c r="P1423" i="82"/>
  <c r="Y22" i="34" s="1"/>
  <c r="O443" i="82"/>
  <c r="O1283" i="82"/>
  <c r="U70" i="42" l="1"/>
  <c r="U23" i="34"/>
  <c r="V22" i="53"/>
  <c r="U22" i="53" s="1"/>
  <c r="T23" i="53"/>
  <c r="V21" i="42"/>
  <c r="U21" i="42" s="1"/>
  <c r="T22" i="42"/>
  <c r="S23" i="42" s="1"/>
  <c r="V69" i="30"/>
  <c r="U69" i="30" s="1"/>
  <c r="T70" i="30"/>
  <c r="V68" i="34"/>
  <c r="U68" i="34" s="1"/>
  <c r="T69" i="34"/>
  <c r="S70" i="34" s="1"/>
  <c r="V45" i="32"/>
  <c r="U45" i="32" s="1"/>
  <c r="T46" i="32"/>
  <c r="S47" i="32" s="1"/>
  <c r="V45" i="44"/>
  <c r="U45" i="44" s="1"/>
  <c r="T46" i="44"/>
  <c r="S47" i="44" s="1"/>
  <c r="V69" i="14"/>
  <c r="U69" i="14" s="1"/>
  <c r="T70" i="14"/>
  <c r="T47" i="45"/>
  <c r="V46" i="45"/>
  <c r="U46" i="45" s="1"/>
  <c r="V67" i="39"/>
  <c r="U67" i="39" s="1"/>
  <c r="T68" i="39"/>
  <c r="S69" i="39" s="1"/>
  <c r="V67" i="54"/>
  <c r="U67" i="54" s="1"/>
  <c r="T68" i="54"/>
  <c r="S69" i="54" s="1"/>
  <c r="V46" i="50"/>
  <c r="U46" i="50" s="1"/>
  <c r="T47" i="50"/>
  <c r="V69" i="33"/>
  <c r="U69" i="33" s="1"/>
  <c r="T70" i="33"/>
  <c r="W46" i="33"/>
  <c r="X47" i="33"/>
  <c r="Z47" i="33" s="1"/>
  <c r="W21" i="14"/>
  <c r="X22" i="14"/>
  <c r="Z22" i="14" s="1"/>
  <c r="V21" i="48"/>
  <c r="U21" i="48" s="1"/>
  <c r="T22" i="48"/>
  <c r="S23" i="48" s="1"/>
  <c r="V47" i="38"/>
  <c r="W47" i="38" s="1"/>
  <c r="V23" i="35"/>
  <c r="W23" i="35" s="1"/>
  <c r="V69" i="37"/>
  <c r="U69" i="37" s="1"/>
  <c r="T70" i="37"/>
  <c r="V46" i="48"/>
  <c r="U46" i="48" s="1"/>
  <c r="T47" i="48"/>
  <c r="V47" i="49"/>
  <c r="W47" i="49" s="1"/>
  <c r="V21" i="45"/>
  <c r="U21" i="45" s="1"/>
  <c r="T22" i="45"/>
  <c r="S23" i="45" s="1"/>
  <c r="V21" i="39"/>
  <c r="U21" i="39" s="1"/>
  <c r="T22" i="39"/>
  <c r="S23" i="39" s="1"/>
  <c r="U70" i="36"/>
  <c r="V69" i="44"/>
  <c r="U69" i="44" s="1"/>
  <c r="T70" i="44"/>
  <c r="V67" i="53"/>
  <c r="U67" i="53" s="1"/>
  <c r="T68" i="53"/>
  <c r="S69" i="53" s="1"/>
  <c r="V22" i="47"/>
  <c r="U22" i="47" s="1"/>
  <c r="T23" i="47"/>
  <c r="V70" i="51"/>
  <c r="W70" i="51" s="1"/>
  <c r="V23" i="54"/>
  <c r="W23" i="54" s="1"/>
  <c r="V21" i="43"/>
  <c r="U21" i="43" s="1"/>
  <c r="T22" i="43"/>
  <c r="S23" i="43" s="1"/>
  <c r="V46" i="52"/>
  <c r="U46" i="52" s="1"/>
  <c r="T47" i="52"/>
  <c r="V20" i="49"/>
  <c r="U20" i="49" s="1"/>
  <c r="T21" i="49"/>
  <c r="S22" i="49" s="1"/>
  <c r="T23" i="33"/>
  <c r="V22" i="33"/>
  <c r="U22" i="33" s="1"/>
  <c r="T70" i="45"/>
  <c r="V69" i="45"/>
  <c r="U69" i="45" s="1"/>
  <c r="T47" i="30"/>
  <c r="V46" i="30"/>
  <c r="U46" i="30" s="1"/>
  <c r="T47" i="14"/>
  <c r="V46" i="14"/>
  <c r="U46" i="14" s="1"/>
  <c r="V70" i="48"/>
  <c r="W70" i="48" s="1"/>
  <c r="V23" i="51"/>
  <c r="W23" i="51" s="1"/>
  <c r="T47" i="29"/>
  <c r="V46" i="29"/>
  <c r="U46" i="29" s="1"/>
  <c r="T23" i="36"/>
  <c r="V22" i="36"/>
  <c r="U22" i="36" s="1"/>
  <c r="V45" i="39"/>
  <c r="U45" i="39" s="1"/>
  <c r="T46" i="39"/>
  <c r="S47" i="39" s="1"/>
  <c r="X70" i="36"/>
  <c r="Z70" i="36" s="1"/>
  <c r="W69" i="36"/>
  <c r="V46" i="42"/>
  <c r="U46" i="42" s="1"/>
  <c r="T47" i="42"/>
  <c r="V46" i="41"/>
  <c r="U46" i="41" s="1"/>
  <c r="T47" i="41"/>
  <c r="V68" i="52"/>
  <c r="U68" i="52" s="1"/>
  <c r="T69" i="52"/>
  <c r="S70" i="52" s="1"/>
  <c r="V45" i="36"/>
  <c r="U45" i="36" s="1"/>
  <c r="T46" i="36"/>
  <c r="S47" i="36" s="1"/>
  <c r="V44" i="43"/>
  <c r="U44" i="43" s="1"/>
  <c r="T45" i="43"/>
  <c r="S46" i="43" s="1"/>
  <c r="V22" i="50"/>
  <c r="U22" i="50" s="1"/>
  <c r="T23" i="50"/>
  <c r="V69" i="55"/>
  <c r="U69" i="55" s="1"/>
  <c r="T70" i="55"/>
  <c r="V21" i="52"/>
  <c r="U21" i="52" s="1"/>
  <c r="T22" i="52"/>
  <c r="S23" i="52" s="1"/>
  <c r="V44" i="55"/>
  <c r="U44" i="55" s="1"/>
  <c r="T45" i="55"/>
  <c r="V22" i="30"/>
  <c r="U22" i="30" s="1"/>
  <c r="T23" i="30"/>
  <c r="V70" i="35"/>
  <c r="W70" i="35" s="1"/>
  <c r="V67" i="38"/>
  <c r="U67" i="38" s="1"/>
  <c r="T68" i="38"/>
  <c r="S69" i="38" s="1"/>
  <c r="V46" i="35"/>
  <c r="U46" i="35" s="1"/>
  <c r="T47" i="35"/>
  <c r="T47" i="46"/>
  <c r="V46" i="46"/>
  <c r="U46" i="46" s="1"/>
  <c r="T47" i="47"/>
  <c r="V46" i="47"/>
  <c r="U46" i="47" s="1"/>
  <c r="V70" i="32"/>
  <c r="W70" i="32" s="1"/>
  <c r="V69" i="49"/>
  <c r="U69" i="49" s="1"/>
  <c r="T70" i="49"/>
  <c r="V21" i="46"/>
  <c r="U21" i="46" s="1"/>
  <c r="T22" i="46"/>
  <c r="S23" i="46" s="1"/>
  <c r="V21" i="41"/>
  <c r="U21" i="41" s="1"/>
  <c r="T22" i="41"/>
  <c r="S23" i="41" s="1"/>
  <c r="T23" i="40"/>
  <c r="V22" i="40"/>
  <c r="U22" i="40" s="1"/>
  <c r="V46" i="53"/>
  <c r="U46" i="53" s="1"/>
  <c r="T47" i="53"/>
  <c r="V21" i="37"/>
  <c r="U21" i="37" s="1"/>
  <c r="T22" i="37"/>
  <c r="S23" i="37" s="1"/>
  <c r="V21" i="29"/>
  <c r="U21" i="29" s="1"/>
  <c r="T22" i="29"/>
  <c r="S23" i="29" s="1"/>
  <c r="V46" i="34"/>
  <c r="U46" i="34" s="1"/>
  <c r="T47" i="34"/>
  <c r="V70" i="40"/>
  <c r="W70" i="40" s="1"/>
  <c r="V46" i="40"/>
  <c r="U46" i="40" s="1"/>
  <c r="T47" i="40"/>
  <c r="V45" i="37"/>
  <c r="U45" i="37" s="1"/>
  <c r="T46" i="37"/>
  <c r="S47" i="37" s="1"/>
  <c r="V45" i="54"/>
  <c r="U45" i="54" s="1"/>
  <c r="T46" i="54"/>
  <c r="S47" i="54" s="1"/>
  <c r="V21" i="44"/>
  <c r="U21" i="44" s="1"/>
  <c r="T22" i="44"/>
  <c r="S23" i="44" s="1"/>
  <c r="V70" i="47"/>
  <c r="W70" i="47" s="1"/>
  <c r="V20" i="55"/>
  <c r="U20" i="55" s="1"/>
  <c r="T21" i="55"/>
  <c r="T23" i="38"/>
  <c r="V22" i="38"/>
  <c r="U22" i="38" s="1"/>
  <c r="U47" i="33"/>
  <c r="V67" i="43"/>
  <c r="U67" i="43" s="1"/>
  <c r="T68" i="43"/>
  <c r="S69" i="43" s="1"/>
  <c r="V47" i="51"/>
  <c r="W47" i="51" s="1"/>
  <c r="X70" i="42"/>
  <c r="Z70" i="42" s="1"/>
  <c r="W69" i="42"/>
  <c r="V68" i="50"/>
  <c r="U68" i="50" s="1"/>
  <c r="T69" i="50"/>
  <c r="S70" i="50" s="1"/>
  <c r="V70" i="29"/>
  <c r="W70" i="29" s="1"/>
  <c r="X23" i="34"/>
  <c r="Z23" i="34" s="1"/>
  <c r="W22" i="34"/>
  <c r="V23" i="32"/>
  <c r="W23" i="32" s="1"/>
  <c r="V68" i="41"/>
  <c r="U68" i="41" s="1"/>
  <c r="T69" i="41"/>
  <c r="S70" i="41" s="1"/>
  <c r="V70" i="46"/>
  <c r="W70" i="46" s="1"/>
  <c r="P461" i="82"/>
  <c r="Y67" i="37" s="1"/>
  <c r="O981" i="82"/>
  <c r="O980" i="82" s="1"/>
  <c r="O1683" i="82"/>
  <c r="O362" i="82"/>
  <c r="P362" i="82" s="1"/>
  <c r="Y45" i="47" s="1"/>
  <c r="P842" i="82"/>
  <c r="Y45" i="40" s="1"/>
  <c r="O1323" i="82"/>
  <c r="P1622" i="82"/>
  <c r="Y21" i="50" s="1"/>
  <c r="O1243" i="82"/>
  <c r="P1243" i="82" s="1"/>
  <c r="Y22" i="45" s="1"/>
  <c r="O1121" i="82"/>
  <c r="P1121" i="82" s="1"/>
  <c r="Y44" i="36" s="1"/>
  <c r="P1143" i="82"/>
  <c r="Y69" i="36" s="1"/>
  <c r="O123" i="82"/>
  <c r="O122" i="82" s="1"/>
  <c r="O1263" i="82"/>
  <c r="P1263" i="82" s="1"/>
  <c r="Y22" i="39" s="1"/>
  <c r="O783" i="82"/>
  <c r="O782" i="82" s="1"/>
  <c r="P782" i="82" s="1"/>
  <c r="Y68" i="49" s="1"/>
  <c r="O303" i="82"/>
  <c r="P303" i="82" s="1"/>
  <c r="Y69" i="39" s="1"/>
  <c r="O1203" i="82"/>
  <c r="O1202" i="82" s="1"/>
  <c r="O1201" i="82" s="1"/>
  <c r="P1201" i="82" s="1"/>
  <c r="Y20" i="29" s="1"/>
  <c r="O23" i="82"/>
  <c r="O22" i="82" s="1"/>
  <c r="O1603" i="82"/>
  <c r="P1463" i="82"/>
  <c r="Y22" i="42" s="1"/>
  <c r="O1183" i="82"/>
  <c r="O1182" i="82" s="1"/>
  <c r="P1083" i="82"/>
  <c r="Y46" i="30" s="1"/>
  <c r="O1082" i="82"/>
  <c r="O523" i="82"/>
  <c r="O522" i="82" s="1"/>
  <c r="O583" i="82"/>
  <c r="O103" i="82"/>
  <c r="O102" i="82" s="1"/>
  <c r="O1023" i="82"/>
  <c r="O1063" i="82"/>
  <c r="O1503" i="82"/>
  <c r="O1502" i="82" s="1"/>
  <c r="O743" i="82"/>
  <c r="O742" i="82" s="1"/>
  <c r="O603" i="82"/>
  <c r="O1443" i="82"/>
  <c r="O1382" i="82"/>
  <c r="P1383" i="82"/>
  <c r="Y22" i="52" s="1"/>
  <c r="O1562" i="82"/>
  <c r="P1563" i="82"/>
  <c r="Y22" i="32" s="1"/>
  <c r="O382" i="82"/>
  <c r="P383" i="82"/>
  <c r="Y69" i="47" s="1"/>
  <c r="P1363" i="82"/>
  <c r="Y22" i="46" s="1"/>
  <c r="O1362" i="82"/>
  <c r="O323" i="82"/>
  <c r="O1141" i="82"/>
  <c r="P1142" i="82"/>
  <c r="Y68" i="36" s="1"/>
  <c r="O483" i="82"/>
  <c r="P723" i="82"/>
  <c r="Y46" i="38" s="1"/>
  <c r="O722" i="82"/>
  <c r="O63" i="82"/>
  <c r="O82" i="82"/>
  <c r="P83" i="82"/>
  <c r="Y46" i="14" s="1"/>
  <c r="P1543" i="82"/>
  <c r="Y22" i="40" s="1"/>
  <c r="O1542" i="82"/>
  <c r="O503" i="82"/>
  <c r="O883" i="82"/>
  <c r="O1662" i="82"/>
  <c r="O1661" i="82" s="1"/>
  <c r="P143" i="82"/>
  <c r="Y69" i="43" s="1"/>
  <c r="O142" i="82"/>
  <c r="O1642" i="82"/>
  <c r="P1642" i="82" s="1"/>
  <c r="Y21" i="44" s="1"/>
  <c r="O562" i="82"/>
  <c r="P563" i="82"/>
  <c r="Y46" i="53" s="1"/>
  <c r="P203" i="82"/>
  <c r="Y46" i="35" s="1"/>
  <c r="P423" i="82"/>
  <c r="Y69" i="54" s="1"/>
  <c r="O422" i="82"/>
  <c r="P623" i="82"/>
  <c r="Y69" i="34" s="1"/>
  <c r="P243" i="82"/>
  <c r="Y46" i="45" s="1"/>
  <c r="O242" i="82"/>
  <c r="P403" i="82"/>
  <c r="Y46" i="54" s="1"/>
  <c r="O402" i="82"/>
  <c r="P1303" i="82"/>
  <c r="Y22" i="47" s="1"/>
  <c r="O1421" i="82"/>
  <c r="P1422" i="82"/>
  <c r="Y21" i="34" s="1"/>
  <c r="O459" i="82"/>
  <c r="P460" i="82"/>
  <c r="Y66" i="37" s="1"/>
  <c r="O1401" i="82"/>
  <c r="P1402" i="82"/>
  <c r="Y21" i="53" s="1"/>
  <c r="P902" i="82"/>
  <c r="Y68" i="32" s="1"/>
  <c r="O901" i="82"/>
  <c r="O759" i="82"/>
  <c r="P760" i="82"/>
  <c r="Y43" i="49" s="1"/>
  <c r="O281" i="82"/>
  <c r="P282" i="82"/>
  <c r="Y45" i="39" s="1"/>
  <c r="O840" i="82"/>
  <c r="P841" i="82"/>
  <c r="Y44" i="40" s="1"/>
  <c r="P443" i="82"/>
  <c r="Y46" i="37" s="1"/>
  <c r="O442" i="82"/>
  <c r="O180" i="82"/>
  <c r="P181" i="82"/>
  <c r="Y67" i="29" s="1"/>
  <c r="O640" i="82"/>
  <c r="P641" i="82"/>
  <c r="Y44" i="41" s="1"/>
  <c r="P801" i="82"/>
  <c r="Y44" i="48" s="1"/>
  <c r="O800" i="82"/>
  <c r="O621" i="82"/>
  <c r="P622" i="82"/>
  <c r="Y68" i="34" s="1"/>
  <c r="O660" i="82"/>
  <c r="P661" i="82"/>
  <c r="Y67" i="41" s="1"/>
  <c r="O940" i="82"/>
  <c r="P941" i="82"/>
  <c r="Y67" i="33" s="1"/>
  <c r="P41" i="82"/>
  <c r="Y44" i="74" s="1"/>
  <c r="O40" i="82"/>
  <c r="P220" i="82"/>
  <c r="Y66" i="35" s="1"/>
  <c r="O219" i="82"/>
  <c r="O1520" i="82"/>
  <c r="P1521" i="82"/>
  <c r="Y20" i="48" s="1"/>
  <c r="O701" i="82"/>
  <c r="P702" i="82"/>
  <c r="Y68" i="42" s="1"/>
  <c r="O821" i="82"/>
  <c r="P822" i="82"/>
  <c r="Y68" i="48" s="1"/>
  <c r="P1302" i="82"/>
  <c r="Y21" i="47" s="1"/>
  <c r="O1301" i="82"/>
  <c r="P961" i="82"/>
  <c r="Y44" i="51" s="1"/>
  <c r="O960" i="82"/>
  <c r="O540" i="82"/>
  <c r="P541" i="82"/>
  <c r="Y67" i="52" s="1"/>
  <c r="O1481" i="82"/>
  <c r="P1482" i="82"/>
  <c r="Y21" i="38" s="1"/>
  <c r="O1341" i="82"/>
  <c r="P1342" i="82"/>
  <c r="Y21" i="37" s="1"/>
  <c r="O1220" i="82"/>
  <c r="P1221" i="82"/>
  <c r="Y20" i="35" s="1"/>
  <c r="P1582" i="82"/>
  <c r="Y21" i="33" s="1"/>
  <c r="O1581" i="82"/>
  <c r="O1282" i="82"/>
  <c r="P1283" i="82"/>
  <c r="Y22" i="55" s="1"/>
  <c r="O1620" i="82"/>
  <c r="P1621" i="82"/>
  <c r="Y20" i="50" s="1"/>
  <c r="P1462" i="82"/>
  <c r="Y21" i="42" s="1"/>
  <c r="O1461" i="82"/>
  <c r="P1101" i="82"/>
  <c r="Y67" i="30" s="1"/>
  <c r="O1100" i="82"/>
  <c r="P681" i="82"/>
  <c r="Y44" i="42" s="1"/>
  <c r="O680" i="82"/>
  <c r="O1000" i="82"/>
  <c r="P1001" i="82"/>
  <c r="Y44" i="50" s="1"/>
  <c r="O861" i="82"/>
  <c r="P862" i="82"/>
  <c r="Y68" i="40" s="1"/>
  <c r="P1043" i="82"/>
  <c r="Y46" i="44" s="1"/>
  <c r="O1042" i="82"/>
  <c r="O921" i="82"/>
  <c r="P922" i="82"/>
  <c r="Y45" i="33" s="1"/>
  <c r="O260" i="82"/>
  <c r="P261" i="82"/>
  <c r="Y67" i="45" s="1"/>
  <c r="O1160" i="82"/>
  <c r="P1161" i="82"/>
  <c r="Y20" i="14" s="1"/>
  <c r="O340" i="82"/>
  <c r="P341" i="82"/>
  <c r="Y67" i="55" s="1"/>
  <c r="O159" i="82"/>
  <c r="P160" i="82"/>
  <c r="Y43" i="29" s="1"/>
  <c r="P202" i="82"/>
  <c r="Y45" i="35" s="1"/>
  <c r="O201" i="82"/>
  <c r="U70" i="32" l="1"/>
  <c r="U23" i="51"/>
  <c r="U70" i="47"/>
  <c r="U70" i="46"/>
  <c r="U23" i="32"/>
  <c r="U70" i="29"/>
  <c r="U70" i="48"/>
  <c r="V22" i="48"/>
  <c r="U22" i="48" s="1"/>
  <c r="T23" i="48"/>
  <c r="T47" i="36"/>
  <c r="V46" i="36"/>
  <c r="U46" i="36" s="1"/>
  <c r="V21" i="49"/>
  <c r="U21" i="49" s="1"/>
  <c r="T22" i="49"/>
  <c r="T47" i="32"/>
  <c r="V46" i="32"/>
  <c r="U46" i="32" s="1"/>
  <c r="V68" i="43"/>
  <c r="U68" i="43" s="1"/>
  <c r="T69" i="43"/>
  <c r="S70" i="43" s="1"/>
  <c r="V68" i="53"/>
  <c r="U68" i="53" s="1"/>
  <c r="T69" i="53"/>
  <c r="S70" i="53" s="1"/>
  <c r="V69" i="41"/>
  <c r="U69" i="41" s="1"/>
  <c r="T70" i="41"/>
  <c r="T23" i="52"/>
  <c r="V22" i="52"/>
  <c r="U22" i="52" s="1"/>
  <c r="V46" i="37"/>
  <c r="U46" i="37" s="1"/>
  <c r="T47" i="37"/>
  <c r="X70" i="46"/>
  <c r="Z70" i="46" s="1"/>
  <c r="W69" i="46"/>
  <c r="W46" i="51"/>
  <c r="X47" i="51"/>
  <c r="Z47" i="51" s="1"/>
  <c r="V22" i="44"/>
  <c r="U22" i="44" s="1"/>
  <c r="T23" i="44"/>
  <c r="V47" i="40"/>
  <c r="W47" i="40" s="1"/>
  <c r="V47" i="34"/>
  <c r="W47" i="34" s="1"/>
  <c r="V47" i="53"/>
  <c r="W47" i="53" s="1"/>
  <c r="T23" i="41"/>
  <c r="V22" i="41"/>
  <c r="U22" i="41" s="1"/>
  <c r="X70" i="32"/>
  <c r="Z70" i="32" s="1"/>
  <c r="W69" i="32"/>
  <c r="V47" i="46"/>
  <c r="W47" i="46" s="1"/>
  <c r="V23" i="50"/>
  <c r="W23" i="50" s="1"/>
  <c r="V47" i="29"/>
  <c r="W47" i="29" s="1"/>
  <c r="X70" i="48"/>
  <c r="Z70" i="48" s="1"/>
  <c r="W69" i="48"/>
  <c r="V47" i="30"/>
  <c r="W47" i="30" s="1"/>
  <c r="V23" i="33"/>
  <c r="W23" i="33" s="1"/>
  <c r="V47" i="52"/>
  <c r="W47" i="52" s="1"/>
  <c r="V22" i="43"/>
  <c r="U22" i="43" s="1"/>
  <c r="T23" i="43"/>
  <c r="X70" i="51"/>
  <c r="Z70" i="51" s="1"/>
  <c r="W69" i="51"/>
  <c r="W22" i="35"/>
  <c r="X23" i="35"/>
  <c r="Z23" i="35" s="1"/>
  <c r="V47" i="50"/>
  <c r="W47" i="50" s="1"/>
  <c r="V47" i="45"/>
  <c r="W47" i="45" s="1"/>
  <c r="T70" i="34"/>
  <c r="V69" i="34"/>
  <c r="U69" i="34" s="1"/>
  <c r="V22" i="42"/>
  <c r="U22" i="42" s="1"/>
  <c r="T23" i="42"/>
  <c r="X23" i="32"/>
  <c r="Z23" i="32" s="1"/>
  <c r="W22" i="32"/>
  <c r="X70" i="29"/>
  <c r="Z70" i="29" s="1"/>
  <c r="W69" i="29"/>
  <c r="X69" i="42"/>
  <c r="Z69" i="42" s="1"/>
  <c r="W68" i="42"/>
  <c r="V70" i="49"/>
  <c r="W70" i="49" s="1"/>
  <c r="V47" i="35"/>
  <c r="W47" i="35" s="1"/>
  <c r="U70" i="35"/>
  <c r="S46" i="55"/>
  <c r="V47" i="41"/>
  <c r="W47" i="41" s="1"/>
  <c r="X69" i="36"/>
  <c r="Z69" i="36" s="1"/>
  <c r="W68" i="36"/>
  <c r="U23" i="54"/>
  <c r="V23" i="47"/>
  <c r="W23" i="47" s="1"/>
  <c r="V22" i="39"/>
  <c r="U22" i="39" s="1"/>
  <c r="T23" i="39"/>
  <c r="U47" i="49"/>
  <c r="V70" i="37"/>
  <c r="W70" i="37" s="1"/>
  <c r="U47" i="38"/>
  <c r="X46" i="33"/>
  <c r="Z46" i="33" s="1"/>
  <c r="W45" i="33"/>
  <c r="V68" i="39"/>
  <c r="U68" i="39" s="1"/>
  <c r="T69" i="39"/>
  <c r="S70" i="39" s="1"/>
  <c r="V70" i="14"/>
  <c r="W70" i="14" s="1"/>
  <c r="W21" i="34"/>
  <c r="X22" i="34"/>
  <c r="Z22" i="34" s="1"/>
  <c r="V23" i="38"/>
  <c r="W23" i="38" s="1"/>
  <c r="X70" i="47"/>
  <c r="Z70" i="47" s="1"/>
  <c r="W69" i="47"/>
  <c r="U70" i="40"/>
  <c r="T23" i="37"/>
  <c r="V22" i="37"/>
  <c r="U22" i="37" s="1"/>
  <c r="V47" i="47"/>
  <c r="W47" i="47" s="1"/>
  <c r="X70" i="35"/>
  <c r="Z70" i="35" s="1"/>
  <c r="W69" i="35"/>
  <c r="V70" i="55"/>
  <c r="W70" i="55" s="1"/>
  <c r="V45" i="43"/>
  <c r="U45" i="43" s="1"/>
  <c r="T46" i="43"/>
  <c r="S47" i="43" s="1"/>
  <c r="V23" i="36"/>
  <c r="W23" i="36" s="1"/>
  <c r="X23" i="51"/>
  <c r="Z23" i="51" s="1"/>
  <c r="W22" i="51"/>
  <c r="V47" i="14"/>
  <c r="W47" i="14" s="1"/>
  <c r="V70" i="45"/>
  <c r="W70" i="45" s="1"/>
  <c r="W22" i="54"/>
  <c r="X23" i="54"/>
  <c r="Z23" i="54" s="1"/>
  <c r="V70" i="44"/>
  <c r="W70" i="44" s="1"/>
  <c r="X47" i="49"/>
  <c r="Z47" i="49" s="1"/>
  <c r="W46" i="49"/>
  <c r="X47" i="38"/>
  <c r="Z47" i="38" s="1"/>
  <c r="W46" i="38"/>
  <c r="V70" i="33"/>
  <c r="W70" i="33" s="1"/>
  <c r="V70" i="30"/>
  <c r="W70" i="30" s="1"/>
  <c r="V23" i="53"/>
  <c r="W23" i="53" s="1"/>
  <c r="T70" i="50"/>
  <c r="V69" i="50"/>
  <c r="U69" i="50" s="1"/>
  <c r="U47" i="51"/>
  <c r="S22" i="55"/>
  <c r="V46" i="54"/>
  <c r="U46" i="54" s="1"/>
  <c r="T47" i="54"/>
  <c r="X70" i="40"/>
  <c r="Z70" i="40" s="1"/>
  <c r="W69" i="40"/>
  <c r="T23" i="29"/>
  <c r="V22" i="29"/>
  <c r="U22" i="29" s="1"/>
  <c r="V23" i="40"/>
  <c r="W23" i="40" s="1"/>
  <c r="V22" i="46"/>
  <c r="U22" i="46" s="1"/>
  <c r="T23" i="46"/>
  <c r="V68" i="38"/>
  <c r="U68" i="38" s="1"/>
  <c r="T69" i="38"/>
  <c r="S70" i="38" s="1"/>
  <c r="V23" i="30"/>
  <c r="W23" i="30" s="1"/>
  <c r="V69" i="52"/>
  <c r="U69" i="52" s="1"/>
  <c r="T70" i="52"/>
  <c r="V47" i="42"/>
  <c r="W47" i="42" s="1"/>
  <c r="V46" i="39"/>
  <c r="U46" i="39" s="1"/>
  <c r="T47" i="39"/>
  <c r="U70" i="51"/>
  <c r="V22" i="45"/>
  <c r="U22" i="45" s="1"/>
  <c r="T23" i="45"/>
  <c r="V47" i="48"/>
  <c r="W47" i="48" s="1"/>
  <c r="U23" i="35"/>
  <c r="X21" i="14"/>
  <c r="Z21" i="14" s="1"/>
  <c r="W20" i="14"/>
  <c r="V68" i="54"/>
  <c r="U68" i="54" s="1"/>
  <c r="T69" i="54"/>
  <c r="S70" i="54" s="1"/>
  <c r="V46" i="44"/>
  <c r="U46" i="44" s="1"/>
  <c r="T47" i="44"/>
  <c r="O361" i="82"/>
  <c r="P361" i="82" s="1"/>
  <c r="Y44" i="47" s="1"/>
  <c r="P981" i="82"/>
  <c r="Y67" i="51" s="1"/>
  <c r="O1682" i="82"/>
  <c r="P1683" i="82"/>
  <c r="Y22" i="36" s="1"/>
  <c r="O1242" i="82"/>
  <c r="P1242" i="82" s="1"/>
  <c r="Y21" i="45" s="1"/>
  <c r="O781" i="82"/>
  <c r="P781" i="82" s="1"/>
  <c r="Y67" i="49" s="1"/>
  <c r="P103" i="82"/>
  <c r="Y69" i="14" s="1"/>
  <c r="P1503" i="82"/>
  <c r="Y22" i="49" s="1"/>
  <c r="O1120" i="82"/>
  <c r="O1119" i="82" s="1"/>
  <c r="O1262" i="82"/>
  <c r="O1261" i="82" s="1"/>
  <c r="P1323" i="82"/>
  <c r="Y22" i="54" s="1"/>
  <c r="O1322" i="82"/>
  <c r="O302" i="82"/>
  <c r="P302" i="82" s="1"/>
  <c r="Y68" i="39" s="1"/>
  <c r="P123" i="82"/>
  <c r="Y46" i="43" s="1"/>
  <c r="O1200" i="82"/>
  <c r="O1199" i="82" s="1"/>
  <c r="P1203" i="82"/>
  <c r="Y22" i="29" s="1"/>
  <c r="P1202" i="82"/>
  <c r="Y21" i="29" s="1"/>
  <c r="O1641" i="82"/>
  <c r="P1641" i="82" s="1"/>
  <c r="Y20" i="44" s="1"/>
  <c r="P743" i="82"/>
  <c r="Y69" i="38" s="1"/>
  <c r="P1183" i="82"/>
  <c r="Y22" i="43" s="1"/>
  <c r="P23" i="82"/>
  <c r="Y22" i="74" s="1"/>
  <c r="P783" i="82"/>
  <c r="Y69" i="49" s="1"/>
  <c r="P1603" i="82"/>
  <c r="Y22" i="51" s="1"/>
  <c r="O1602" i="82"/>
  <c r="P523" i="82"/>
  <c r="Y46" i="52" s="1"/>
  <c r="O1081" i="82"/>
  <c r="P1082" i="82"/>
  <c r="Y45" i="30" s="1"/>
  <c r="P1023" i="82"/>
  <c r="Y69" i="50" s="1"/>
  <c r="O1022" i="82"/>
  <c r="P1063" i="82"/>
  <c r="Y69" i="44" s="1"/>
  <c r="O1062" i="82"/>
  <c r="O582" i="82"/>
  <c r="P583" i="82"/>
  <c r="Y69" i="53" s="1"/>
  <c r="P1443" i="82"/>
  <c r="Y22" i="41" s="1"/>
  <c r="O1442" i="82"/>
  <c r="P603" i="82"/>
  <c r="Y46" i="34" s="1"/>
  <c r="O602" i="82"/>
  <c r="P1382" i="82"/>
  <c r="Y21" i="52" s="1"/>
  <c r="O1381" i="82"/>
  <c r="O741" i="82"/>
  <c r="P742" i="82"/>
  <c r="Y68" i="38" s="1"/>
  <c r="O721" i="82"/>
  <c r="P722" i="82"/>
  <c r="Y45" i="38" s="1"/>
  <c r="P1141" i="82"/>
  <c r="Y67" i="36" s="1"/>
  <c r="O1140" i="82"/>
  <c r="P1362" i="82"/>
  <c r="Y21" i="46" s="1"/>
  <c r="O1361" i="82"/>
  <c r="P1502" i="82"/>
  <c r="Y21" i="49" s="1"/>
  <c r="O1501" i="82"/>
  <c r="O882" i="82"/>
  <c r="P883" i="82"/>
  <c r="Y46" i="32" s="1"/>
  <c r="P1182" i="82"/>
  <c r="Y21" i="43" s="1"/>
  <c r="O1181" i="82"/>
  <c r="O322" i="82"/>
  <c r="P323" i="82"/>
  <c r="Y46" i="55" s="1"/>
  <c r="O502" i="82"/>
  <c r="P503" i="82"/>
  <c r="Y69" i="46" s="1"/>
  <c r="P82" i="82"/>
  <c r="Y45" i="14" s="1"/>
  <c r="O81" i="82"/>
  <c r="P483" i="82"/>
  <c r="Y46" i="46" s="1"/>
  <c r="O482" i="82"/>
  <c r="O101" i="82"/>
  <c r="P102" i="82"/>
  <c r="Y68" i="14" s="1"/>
  <c r="O1541" i="82"/>
  <c r="P1542" i="82"/>
  <c r="Y21" i="40" s="1"/>
  <c r="P522" i="82"/>
  <c r="Y45" i="52" s="1"/>
  <c r="O521" i="82"/>
  <c r="O62" i="82"/>
  <c r="P63" i="82"/>
  <c r="Y69" i="74" s="1"/>
  <c r="O121" i="82"/>
  <c r="P122" i="82"/>
  <c r="Y45" i="43" s="1"/>
  <c r="O381" i="82"/>
  <c r="P382" i="82"/>
  <c r="Y68" i="47" s="1"/>
  <c r="O1561" i="82"/>
  <c r="P1562" i="82"/>
  <c r="Y21" i="32" s="1"/>
  <c r="O21" i="82"/>
  <c r="P22" i="82"/>
  <c r="Y21" i="74" s="1"/>
  <c r="P1662" i="82"/>
  <c r="Y21" i="30" s="1"/>
  <c r="O141" i="82"/>
  <c r="P142" i="82"/>
  <c r="Y68" i="43" s="1"/>
  <c r="O401" i="82"/>
  <c r="P402" i="82"/>
  <c r="Y45" i="54" s="1"/>
  <c r="P242" i="82"/>
  <c r="Y45" i="45" s="1"/>
  <c r="O241" i="82"/>
  <c r="O421" i="82"/>
  <c r="P422" i="82"/>
  <c r="Y68" i="54" s="1"/>
  <c r="O561" i="82"/>
  <c r="P562" i="82"/>
  <c r="Y45" i="53" s="1"/>
  <c r="O1580" i="82"/>
  <c r="P1581" i="82"/>
  <c r="Y20" i="33" s="1"/>
  <c r="P442" i="82"/>
  <c r="Y45" i="37" s="1"/>
  <c r="O441" i="82"/>
  <c r="O900" i="82"/>
  <c r="P901" i="82"/>
  <c r="Y67" i="32" s="1"/>
  <c r="O158" i="82"/>
  <c r="P159" i="82"/>
  <c r="Y42" i="29" s="1"/>
  <c r="M10" i="16" s="1"/>
  <c r="O339" i="82"/>
  <c r="P340" i="82"/>
  <c r="Y66" i="55" s="1"/>
  <c r="O1159" i="82"/>
  <c r="P1160" i="82"/>
  <c r="Y19" i="14" s="1"/>
  <c r="P921" i="82"/>
  <c r="Y44" i="33" s="1"/>
  <c r="O920" i="82"/>
  <c r="O860" i="82"/>
  <c r="P861" i="82"/>
  <c r="Y67" i="40" s="1"/>
  <c r="P1282" i="82"/>
  <c r="Y21" i="55" s="1"/>
  <c r="O1281" i="82"/>
  <c r="O1219" i="82"/>
  <c r="P1220" i="82"/>
  <c r="Y19" i="35" s="1"/>
  <c r="O1340" i="82"/>
  <c r="P1341" i="82"/>
  <c r="Y20" i="37" s="1"/>
  <c r="O539" i="82"/>
  <c r="P540" i="82"/>
  <c r="Y66" i="52" s="1"/>
  <c r="O820" i="82"/>
  <c r="P821" i="82"/>
  <c r="Y67" i="48" s="1"/>
  <c r="P940" i="82"/>
  <c r="Y66" i="33" s="1"/>
  <c r="O939" i="82"/>
  <c r="O620" i="82"/>
  <c r="P621" i="82"/>
  <c r="Y67" i="34" s="1"/>
  <c r="O639" i="82"/>
  <c r="P640" i="82"/>
  <c r="Y43" i="41" s="1"/>
  <c r="O758" i="82"/>
  <c r="P759" i="82"/>
  <c r="Y42" i="49" s="1"/>
  <c r="M28" i="16" s="1"/>
  <c r="O979" i="82"/>
  <c r="P980" i="82"/>
  <c r="Y66" i="51" s="1"/>
  <c r="O1400" i="82"/>
  <c r="P1401" i="82"/>
  <c r="Y20" i="53" s="1"/>
  <c r="O1460" i="82"/>
  <c r="P1461" i="82"/>
  <c r="Y20" i="42" s="1"/>
  <c r="P960" i="82"/>
  <c r="Y43" i="51" s="1"/>
  <c r="O959" i="82"/>
  <c r="O200" i="82"/>
  <c r="P201" i="82"/>
  <c r="Y44" i="35" s="1"/>
  <c r="P1042" i="82"/>
  <c r="Y45" i="44" s="1"/>
  <c r="O1041" i="82"/>
  <c r="O679" i="82"/>
  <c r="P680" i="82"/>
  <c r="Y43" i="42" s="1"/>
  <c r="P1100" i="82"/>
  <c r="Y66" i="30" s="1"/>
  <c r="O1099" i="82"/>
  <c r="O1300" i="82"/>
  <c r="P1301" i="82"/>
  <c r="Y20" i="47" s="1"/>
  <c r="P219" i="82"/>
  <c r="Y65" i="35" s="1"/>
  <c r="S13" i="16" s="1"/>
  <c r="O218" i="82"/>
  <c r="P40" i="82"/>
  <c r="Y43" i="74" s="1"/>
  <c r="O39" i="82"/>
  <c r="O799" i="82"/>
  <c r="P800" i="82"/>
  <c r="Y43" i="48" s="1"/>
  <c r="P260" i="82"/>
  <c r="Y66" i="45" s="1"/>
  <c r="O259" i="82"/>
  <c r="O999" i="82"/>
  <c r="P1000" i="82"/>
  <c r="Y43" i="50" s="1"/>
  <c r="O1660" i="82"/>
  <c r="P1661" i="82"/>
  <c r="Y20" i="30" s="1"/>
  <c r="P1620" i="82"/>
  <c r="Y19" i="50" s="1"/>
  <c r="O1619" i="82"/>
  <c r="O1480" i="82"/>
  <c r="P1481" i="82"/>
  <c r="Y20" i="38" s="1"/>
  <c r="P701" i="82"/>
  <c r="Y67" i="42" s="1"/>
  <c r="O700" i="82"/>
  <c r="P1520" i="82"/>
  <c r="Y19" i="48" s="1"/>
  <c r="O1519" i="82"/>
  <c r="O659" i="82"/>
  <c r="P660" i="82"/>
  <c r="Y66" i="41" s="1"/>
  <c r="P180" i="82"/>
  <c r="Y66" i="29" s="1"/>
  <c r="O179" i="82"/>
  <c r="O839" i="82"/>
  <c r="P840" i="82"/>
  <c r="Y43" i="40" s="1"/>
  <c r="O280" i="82"/>
  <c r="P281" i="82"/>
  <c r="Y44" i="39" s="1"/>
  <c r="O458" i="82"/>
  <c r="P459" i="82"/>
  <c r="Y65" i="37" s="1"/>
  <c r="S15" i="16" s="1"/>
  <c r="O1420" i="82"/>
  <c r="P1421" i="82"/>
  <c r="Y20" i="34" s="1"/>
  <c r="M45" i="16" l="1"/>
  <c r="S50" i="16"/>
  <c r="M63" i="16"/>
  <c r="S48" i="16"/>
  <c r="U23" i="53"/>
  <c r="U70" i="44"/>
  <c r="U70" i="45"/>
  <c r="U47" i="48"/>
  <c r="U70" i="30"/>
  <c r="U70" i="33"/>
  <c r="U47" i="14"/>
  <c r="U23" i="36"/>
  <c r="U70" i="37"/>
  <c r="U23" i="38"/>
  <c r="U70" i="14"/>
  <c r="U47" i="41"/>
  <c r="V69" i="39"/>
  <c r="U69" i="39" s="1"/>
  <c r="T70" i="39"/>
  <c r="V46" i="43"/>
  <c r="U46" i="43" s="1"/>
  <c r="T47" i="43"/>
  <c r="V47" i="44"/>
  <c r="W47" i="44" s="1"/>
  <c r="W19" i="14"/>
  <c r="X20" i="14"/>
  <c r="Z20" i="14" s="1"/>
  <c r="X47" i="48"/>
  <c r="Z47" i="48" s="1"/>
  <c r="W46" i="48"/>
  <c r="V47" i="39"/>
  <c r="W47" i="39" s="1"/>
  <c r="V70" i="52"/>
  <c r="W70" i="52" s="1"/>
  <c r="V69" i="38"/>
  <c r="U69" i="38" s="1"/>
  <c r="T70" i="38"/>
  <c r="U23" i="40"/>
  <c r="X69" i="40"/>
  <c r="Z69" i="40" s="1"/>
  <c r="W68" i="40"/>
  <c r="V70" i="50"/>
  <c r="W70" i="50" s="1"/>
  <c r="W69" i="30"/>
  <c r="X70" i="30"/>
  <c r="Z70" i="30" s="1"/>
  <c r="X70" i="44"/>
  <c r="Z70" i="44" s="1"/>
  <c r="W69" i="44"/>
  <c r="X70" i="45"/>
  <c r="Z70" i="45" s="1"/>
  <c r="W69" i="45"/>
  <c r="X69" i="35"/>
  <c r="Z69" i="35" s="1"/>
  <c r="W68" i="35"/>
  <c r="W20" i="34"/>
  <c r="X21" i="34"/>
  <c r="Z21" i="34" s="1"/>
  <c r="V23" i="39"/>
  <c r="W23" i="39" s="1"/>
  <c r="X47" i="41"/>
  <c r="Z47" i="41" s="1"/>
  <c r="W46" i="41"/>
  <c r="U47" i="35"/>
  <c r="X68" i="42"/>
  <c r="Z68" i="42" s="1"/>
  <c r="W67" i="42"/>
  <c r="X22" i="32"/>
  <c r="Z22" i="32" s="1"/>
  <c r="W21" i="32"/>
  <c r="U47" i="50"/>
  <c r="X69" i="51"/>
  <c r="Z69" i="51" s="1"/>
  <c r="W68" i="51"/>
  <c r="U47" i="52"/>
  <c r="U47" i="30"/>
  <c r="U47" i="29"/>
  <c r="U47" i="46"/>
  <c r="U47" i="34"/>
  <c r="V23" i="44"/>
  <c r="W23" i="44" s="1"/>
  <c r="X69" i="46"/>
  <c r="Z69" i="46" s="1"/>
  <c r="W68" i="46"/>
  <c r="V69" i="53"/>
  <c r="U69" i="53" s="1"/>
  <c r="T70" i="53"/>
  <c r="V23" i="45"/>
  <c r="W23" i="45" s="1"/>
  <c r="W22" i="40"/>
  <c r="X23" i="40"/>
  <c r="Z23" i="40" s="1"/>
  <c r="V21" i="55"/>
  <c r="U21" i="55" s="1"/>
  <c r="T22" i="55"/>
  <c r="S23" i="55" s="1"/>
  <c r="W45" i="49"/>
  <c r="X46" i="49"/>
  <c r="Z46" i="49" s="1"/>
  <c r="V23" i="37"/>
  <c r="W23" i="37" s="1"/>
  <c r="W67" i="36"/>
  <c r="X68" i="36"/>
  <c r="Z68" i="36" s="1"/>
  <c r="W46" i="35"/>
  <c r="X47" i="35"/>
  <c r="Z47" i="35" s="1"/>
  <c r="V70" i="34"/>
  <c r="W70" i="34" s="1"/>
  <c r="W46" i="50"/>
  <c r="X47" i="50"/>
  <c r="Z47" i="50" s="1"/>
  <c r="X47" i="52"/>
  <c r="Z47" i="52" s="1"/>
  <c r="W46" i="52"/>
  <c r="W46" i="30"/>
  <c r="X47" i="30"/>
  <c r="Z47" i="30" s="1"/>
  <c r="X47" i="29"/>
  <c r="Z47" i="29" s="1"/>
  <c r="W46" i="29"/>
  <c r="X47" i="46"/>
  <c r="Z47" i="46" s="1"/>
  <c r="W46" i="46"/>
  <c r="V23" i="41"/>
  <c r="W23" i="41" s="1"/>
  <c r="W46" i="34"/>
  <c r="X47" i="34"/>
  <c r="Z47" i="34" s="1"/>
  <c r="V23" i="52"/>
  <c r="W23" i="52" s="1"/>
  <c r="V47" i="32"/>
  <c r="W47" i="32" s="1"/>
  <c r="V47" i="36"/>
  <c r="W47" i="36" s="1"/>
  <c r="V69" i="54"/>
  <c r="U69" i="54" s="1"/>
  <c r="T70" i="54"/>
  <c r="U47" i="42"/>
  <c r="U23" i="30"/>
  <c r="V23" i="46"/>
  <c r="W23" i="46" s="1"/>
  <c r="V47" i="54"/>
  <c r="W47" i="54" s="1"/>
  <c r="W22" i="53"/>
  <c r="X23" i="53"/>
  <c r="Z23" i="53" s="1"/>
  <c r="W69" i="33"/>
  <c r="X70" i="33"/>
  <c r="Z70" i="33" s="1"/>
  <c r="X22" i="54"/>
  <c r="Z22" i="54" s="1"/>
  <c r="W21" i="54"/>
  <c r="W46" i="14"/>
  <c r="X47" i="14"/>
  <c r="Z47" i="14" s="1"/>
  <c r="X23" i="36"/>
  <c r="Z23" i="36" s="1"/>
  <c r="W22" i="36"/>
  <c r="U70" i="55"/>
  <c r="U47" i="47"/>
  <c r="X23" i="38"/>
  <c r="Z23" i="38" s="1"/>
  <c r="W22" i="38"/>
  <c r="X70" i="14"/>
  <c r="Z70" i="14" s="1"/>
  <c r="W69" i="14"/>
  <c r="X45" i="33"/>
  <c r="Z45" i="33" s="1"/>
  <c r="W44" i="33"/>
  <c r="X70" i="37"/>
  <c r="Z70" i="37" s="1"/>
  <c r="W69" i="37"/>
  <c r="U23" i="47"/>
  <c r="V45" i="55"/>
  <c r="U45" i="55" s="1"/>
  <c r="T46" i="55"/>
  <c r="S47" i="55" s="1"/>
  <c r="U70" i="49"/>
  <c r="W68" i="29"/>
  <c r="X69" i="29"/>
  <c r="Z69" i="29" s="1"/>
  <c r="V23" i="42"/>
  <c r="W23" i="42" s="1"/>
  <c r="U47" i="45"/>
  <c r="V23" i="43"/>
  <c r="W23" i="43" s="1"/>
  <c r="U23" i="33"/>
  <c r="W68" i="48"/>
  <c r="X69" i="48"/>
  <c r="Z69" i="48" s="1"/>
  <c r="U23" i="50"/>
  <c r="W68" i="32"/>
  <c r="X69" i="32"/>
  <c r="Z69" i="32" s="1"/>
  <c r="U47" i="53"/>
  <c r="U47" i="40"/>
  <c r="V47" i="37"/>
  <c r="W47" i="37" s="1"/>
  <c r="V70" i="41"/>
  <c r="W70" i="41" s="1"/>
  <c r="T70" i="43"/>
  <c r="V69" i="43"/>
  <c r="U69" i="43" s="1"/>
  <c r="S23" i="49"/>
  <c r="V23" i="48"/>
  <c r="W23" i="48" s="1"/>
  <c r="X47" i="42"/>
  <c r="Z47" i="42" s="1"/>
  <c r="W46" i="42"/>
  <c r="X23" i="30"/>
  <c r="Z23" i="30" s="1"/>
  <c r="W22" i="30"/>
  <c r="V23" i="29"/>
  <c r="W23" i="29" s="1"/>
  <c r="X46" i="38"/>
  <c r="Z46" i="38" s="1"/>
  <c r="W45" i="38"/>
  <c r="X22" i="51"/>
  <c r="Z22" i="51" s="1"/>
  <c r="W21" i="51"/>
  <c r="X70" i="55"/>
  <c r="Z70" i="55" s="1"/>
  <c r="W69" i="55"/>
  <c r="X47" i="47"/>
  <c r="Z47" i="47" s="1"/>
  <c r="W46" i="47"/>
  <c r="W68" i="47"/>
  <c r="X69" i="47"/>
  <c r="Z69" i="47" s="1"/>
  <c r="X23" i="47"/>
  <c r="Z23" i="47" s="1"/>
  <c r="W22" i="47"/>
  <c r="X70" i="49"/>
  <c r="Z70" i="49" s="1"/>
  <c r="W69" i="49"/>
  <c r="X47" i="45"/>
  <c r="Z47" i="45" s="1"/>
  <c r="W46" i="45"/>
  <c r="X22" i="35"/>
  <c r="Z22" i="35" s="1"/>
  <c r="W21" i="35"/>
  <c r="X23" i="33"/>
  <c r="Z23" i="33" s="1"/>
  <c r="W22" i="33"/>
  <c r="W22" i="50"/>
  <c r="X23" i="50"/>
  <c r="Z23" i="50" s="1"/>
  <c r="X47" i="53"/>
  <c r="Z47" i="53" s="1"/>
  <c r="W46" i="53"/>
  <c r="W46" i="40"/>
  <c r="X47" i="40"/>
  <c r="Z47" i="40" s="1"/>
  <c r="W45" i="51"/>
  <c r="X46" i="51"/>
  <c r="Z46" i="51" s="1"/>
  <c r="O360" i="82"/>
  <c r="O359" i="82" s="1"/>
  <c r="P359" i="82" s="1"/>
  <c r="Y42" i="47" s="1"/>
  <c r="M25" i="16" s="1"/>
  <c r="O301" i="82"/>
  <c r="O300" i="82" s="1"/>
  <c r="P1682" i="82"/>
  <c r="Y21" i="36" s="1"/>
  <c r="O1681" i="82"/>
  <c r="O1241" i="82"/>
  <c r="O1240" i="82" s="1"/>
  <c r="O1239" i="82" s="1"/>
  <c r="O780" i="82"/>
  <c r="P780" i="82" s="1"/>
  <c r="Y66" i="49" s="1"/>
  <c r="P1120" i="82"/>
  <c r="Y43" i="36" s="1"/>
  <c r="P1262" i="82"/>
  <c r="Y21" i="39" s="1"/>
  <c r="O1321" i="82"/>
  <c r="P1322" i="82"/>
  <c r="Y21" i="54" s="1"/>
  <c r="P1200" i="82"/>
  <c r="Y19" i="29" s="1"/>
  <c r="O1640" i="82"/>
  <c r="P1640" i="82" s="1"/>
  <c r="Y19" i="44" s="1"/>
  <c r="P1602" i="82"/>
  <c r="Y21" i="51" s="1"/>
  <c r="O1601" i="82"/>
  <c r="O1080" i="82"/>
  <c r="P1081" i="82"/>
  <c r="Y44" i="30" s="1"/>
  <c r="P1062" i="82"/>
  <c r="Y68" i="44" s="1"/>
  <c r="O1061" i="82"/>
  <c r="P1022" i="82"/>
  <c r="Y68" i="50" s="1"/>
  <c r="O1021" i="82"/>
  <c r="P582" i="82"/>
  <c r="Y68" i="53" s="1"/>
  <c r="O581" i="82"/>
  <c r="P602" i="82"/>
  <c r="Y45" i="34" s="1"/>
  <c r="O601" i="82"/>
  <c r="P1381" i="82"/>
  <c r="Y20" i="52" s="1"/>
  <c r="O1380" i="82"/>
  <c r="P1442" i="82"/>
  <c r="Y21" i="41" s="1"/>
  <c r="O1441" i="82"/>
  <c r="P521" i="82"/>
  <c r="Y44" i="52" s="1"/>
  <c r="O520" i="82"/>
  <c r="P81" i="82"/>
  <c r="Y44" i="14" s="1"/>
  <c r="O80" i="82"/>
  <c r="O1180" i="82"/>
  <c r="P1181" i="82"/>
  <c r="Y20" i="43" s="1"/>
  <c r="P1361" i="82"/>
  <c r="Y20" i="46" s="1"/>
  <c r="O1360" i="82"/>
  <c r="O1560" i="82"/>
  <c r="P1561" i="82"/>
  <c r="Y20" i="32" s="1"/>
  <c r="O120" i="82"/>
  <c r="P121" i="82"/>
  <c r="Y44" i="43" s="1"/>
  <c r="O100" i="82"/>
  <c r="P101" i="82"/>
  <c r="Y67" i="14" s="1"/>
  <c r="O501" i="82"/>
  <c r="P502" i="82"/>
  <c r="Y68" i="46" s="1"/>
  <c r="P882" i="82"/>
  <c r="Y45" i="32" s="1"/>
  <c r="O881" i="82"/>
  <c r="O720" i="82"/>
  <c r="P721" i="82"/>
  <c r="Y44" i="38" s="1"/>
  <c r="O481" i="82"/>
  <c r="P482" i="82"/>
  <c r="Y45" i="46" s="1"/>
  <c r="O1500" i="82"/>
  <c r="P1501" i="82"/>
  <c r="Y20" i="49" s="1"/>
  <c r="P1140" i="82"/>
  <c r="Y66" i="36" s="1"/>
  <c r="O1139" i="82"/>
  <c r="P381" i="82"/>
  <c r="Y67" i="47" s="1"/>
  <c r="O380" i="82"/>
  <c r="O61" i="82"/>
  <c r="P62" i="82"/>
  <c r="Y68" i="74" s="1"/>
  <c r="O1540" i="82"/>
  <c r="P1541" i="82"/>
  <c r="Y20" i="40" s="1"/>
  <c r="O1260" i="82"/>
  <c r="P1261" i="82"/>
  <c r="Y20" i="39" s="1"/>
  <c r="O321" i="82"/>
  <c r="P322" i="82"/>
  <c r="Y45" i="55" s="1"/>
  <c r="O740" i="82"/>
  <c r="P741" i="82"/>
  <c r="Y67" i="38" s="1"/>
  <c r="P21" i="82"/>
  <c r="Y20" i="74" s="1"/>
  <c r="O20" i="82"/>
  <c r="P141" i="82"/>
  <c r="Y67" i="43" s="1"/>
  <c r="O140" i="82"/>
  <c r="O240" i="82"/>
  <c r="P241" i="82"/>
  <c r="Y44" i="45" s="1"/>
  <c r="P421" i="82"/>
  <c r="Y67" i="54" s="1"/>
  <c r="O420" i="82"/>
  <c r="O560" i="82"/>
  <c r="P561" i="82"/>
  <c r="Y44" i="53" s="1"/>
  <c r="O400" i="82"/>
  <c r="P401" i="82"/>
  <c r="Y44" i="54" s="1"/>
  <c r="O178" i="82"/>
  <c r="P179" i="82"/>
  <c r="Y65" i="29" s="1"/>
  <c r="S10" i="16" s="1"/>
  <c r="O1518" i="82"/>
  <c r="P1519" i="82"/>
  <c r="Y18" i="48" s="1"/>
  <c r="G26" i="16" s="1"/>
  <c r="O258" i="82"/>
  <c r="P259" i="82"/>
  <c r="Y65" i="45" s="1"/>
  <c r="S23" i="16" s="1"/>
  <c r="O38" i="82"/>
  <c r="P39" i="82"/>
  <c r="O217" i="82"/>
  <c r="P218" i="82"/>
  <c r="Y64" i="35" s="1"/>
  <c r="P939" i="82"/>
  <c r="Y65" i="33" s="1"/>
  <c r="S11" i="16" s="1"/>
  <c r="O938" i="82"/>
  <c r="P1281" i="82"/>
  <c r="Y20" i="55" s="1"/>
  <c r="O1280" i="82"/>
  <c r="O457" i="82"/>
  <c r="P458" i="82"/>
  <c r="Y64" i="37" s="1"/>
  <c r="O838" i="82"/>
  <c r="P839" i="82"/>
  <c r="Y42" i="40" s="1"/>
  <c r="M18" i="16" s="1"/>
  <c r="O1659" i="82"/>
  <c r="P1660" i="82"/>
  <c r="Y19" i="30" s="1"/>
  <c r="O998" i="82"/>
  <c r="P999" i="82"/>
  <c r="Y42" i="50" s="1"/>
  <c r="M29" i="16" s="1"/>
  <c r="P679" i="82"/>
  <c r="Y42" i="42" s="1"/>
  <c r="M20" i="16" s="1"/>
  <c r="O678" i="82"/>
  <c r="O1459" i="82"/>
  <c r="P1460" i="82"/>
  <c r="Y19" i="42" s="1"/>
  <c r="O978" i="82"/>
  <c r="P979" i="82"/>
  <c r="Y65" i="51" s="1"/>
  <c r="S30" i="16" s="1"/>
  <c r="O638" i="82"/>
  <c r="P639" i="82"/>
  <c r="Y42" i="41" s="1"/>
  <c r="M19" i="16" s="1"/>
  <c r="O619" i="82"/>
  <c r="P620" i="82"/>
  <c r="Y66" i="34" s="1"/>
  <c r="P1119" i="82"/>
  <c r="Y42" i="36" s="1"/>
  <c r="M14" i="16" s="1"/>
  <c r="O1118" i="82"/>
  <c r="O819" i="82"/>
  <c r="P820" i="82"/>
  <c r="Y66" i="48" s="1"/>
  <c r="O1218" i="82"/>
  <c r="P1219" i="82"/>
  <c r="Y18" i="35" s="1"/>
  <c r="G13" i="16" s="1"/>
  <c r="O1158" i="82"/>
  <c r="P1159" i="82"/>
  <c r="Y18" i="14" s="1"/>
  <c r="G9" i="16" s="1"/>
  <c r="O157" i="82"/>
  <c r="P158" i="82"/>
  <c r="Y41" i="29" s="1"/>
  <c r="O699" i="82"/>
  <c r="P700" i="82"/>
  <c r="Y66" i="42" s="1"/>
  <c r="O1618" i="82"/>
  <c r="P1619" i="82"/>
  <c r="Y18" i="50" s="1"/>
  <c r="G29" i="16" s="1"/>
  <c r="O1098" i="82"/>
  <c r="P1099" i="82"/>
  <c r="Y65" i="30" s="1"/>
  <c r="S27" i="16" s="1"/>
  <c r="O1040" i="82"/>
  <c r="P1041" i="82"/>
  <c r="Y44" i="44" s="1"/>
  <c r="O958" i="82"/>
  <c r="P959" i="82"/>
  <c r="Y42" i="51" s="1"/>
  <c r="M30" i="16" s="1"/>
  <c r="O919" i="82"/>
  <c r="P920" i="82"/>
  <c r="Y43" i="33" s="1"/>
  <c r="P441" i="82"/>
  <c r="Y44" i="37" s="1"/>
  <c r="O440" i="82"/>
  <c r="P1420" i="82"/>
  <c r="Y19" i="34" s="1"/>
  <c r="O1419" i="82"/>
  <c r="P280" i="82"/>
  <c r="Y43" i="39" s="1"/>
  <c r="O279" i="82"/>
  <c r="P659" i="82"/>
  <c r="Y65" i="41" s="1"/>
  <c r="S19" i="16" s="1"/>
  <c r="O658" i="82"/>
  <c r="O1479" i="82"/>
  <c r="P1480" i="82"/>
  <c r="Y19" i="38" s="1"/>
  <c r="O798" i="82"/>
  <c r="P799" i="82"/>
  <c r="Y42" i="48" s="1"/>
  <c r="M26" i="16" s="1"/>
  <c r="O1299" i="82"/>
  <c r="P1300" i="82"/>
  <c r="Y19" i="47" s="1"/>
  <c r="O199" i="82"/>
  <c r="P200" i="82"/>
  <c r="Y43" i="35" s="1"/>
  <c r="O1399" i="82"/>
  <c r="P1400" i="82"/>
  <c r="Y19" i="53" s="1"/>
  <c r="O757" i="82"/>
  <c r="P758" i="82"/>
  <c r="Y41" i="49" s="1"/>
  <c r="O1198" i="82"/>
  <c r="P1199" i="82"/>
  <c r="Y18" i="29" s="1"/>
  <c r="G10" i="16" s="1"/>
  <c r="O538" i="82"/>
  <c r="P539" i="82"/>
  <c r="Y65" i="52" s="1"/>
  <c r="S31" i="16" s="1"/>
  <c r="P1340" i="82"/>
  <c r="Y19" i="37" s="1"/>
  <c r="O1339" i="82"/>
  <c r="O859" i="82"/>
  <c r="P860" i="82"/>
  <c r="Y66" i="40" s="1"/>
  <c r="O338" i="82"/>
  <c r="P339" i="82"/>
  <c r="Y65" i="55" s="1"/>
  <c r="S34" i="16" s="1"/>
  <c r="O899" i="82"/>
  <c r="P900" i="82"/>
  <c r="Y66" i="32" s="1"/>
  <c r="P1580" i="82"/>
  <c r="Y19" i="33" s="1"/>
  <c r="O1579" i="82"/>
  <c r="G64" i="16" l="1"/>
  <c r="G48" i="16"/>
  <c r="G45" i="16"/>
  <c r="G44" i="16"/>
  <c r="G61" i="16"/>
  <c r="M60" i="16"/>
  <c r="M54" i="16"/>
  <c r="M64" i="16"/>
  <c r="M53" i="16"/>
  <c r="S58" i="16"/>
  <c r="S45" i="16"/>
  <c r="S46" i="16"/>
  <c r="S66" i="16"/>
  <c r="M61" i="16"/>
  <c r="S54" i="16"/>
  <c r="M49" i="16"/>
  <c r="M55" i="16"/>
  <c r="S69" i="16"/>
  <c r="M65" i="16"/>
  <c r="S62" i="16"/>
  <c r="S65" i="16"/>
  <c r="U47" i="39"/>
  <c r="U23" i="43"/>
  <c r="U23" i="52"/>
  <c r="U23" i="39"/>
  <c r="U47" i="54"/>
  <c r="U23" i="37"/>
  <c r="U70" i="41"/>
  <c r="U47" i="32"/>
  <c r="U23" i="48"/>
  <c r="U23" i="46"/>
  <c r="U23" i="29"/>
  <c r="U70" i="50"/>
  <c r="U47" i="37"/>
  <c r="U47" i="36"/>
  <c r="U23" i="41"/>
  <c r="U70" i="34"/>
  <c r="V46" i="55"/>
  <c r="U46" i="55" s="1"/>
  <c r="T47" i="55"/>
  <c r="V22" i="55"/>
  <c r="U22" i="55" s="1"/>
  <c r="T23" i="55"/>
  <c r="X46" i="40"/>
  <c r="Z46" i="40" s="1"/>
  <c r="W45" i="40"/>
  <c r="X22" i="50"/>
  <c r="Z22" i="50" s="1"/>
  <c r="W21" i="50"/>
  <c r="W67" i="47"/>
  <c r="X68" i="47"/>
  <c r="Z68" i="47" s="1"/>
  <c r="X23" i="48"/>
  <c r="Z23" i="48" s="1"/>
  <c r="W22" i="48"/>
  <c r="V70" i="43"/>
  <c r="W70" i="43" s="1"/>
  <c r="W46" i="37"/>
  <c r="X47" i="37"/>
  <c r="Z47" i="37" s="1"/>
  <c r="W67" i="32"/>
  <c r="X68" i="32"/>
  <c r="Z68" i="32" s="1"/>
  <c r="U23" i="42"/>
  <c r="X22" i="53"/>
  <c r="Z22" i="53" s="1"/>
  <c r="W21" i="53"/>
  <c r="X23" i="46"/>
  <c r="Z23" i="46" s="1"/>
  <c r="W22" i="46"/>
  <c r="X47" i="32"/>
  <c r="Z47" i="32" s="1"/>
  <c r="W46" i="32"/>
  <c r="W45" i="34"/>
  <c r="X46" i="34"/>
  <c r="Z46" i="34" s="1"/>
  <c r="X46" i="30"/>
  <c r="Z46" i="30" s="1"/>
  <c r="W45" i="30"/>
  <c r="W45" i="50"/>
  <c r="X46" i="50"/>
  <c r="Z46" i="50" s="1"/>
  <c r="X46" i="35"/>
  <c r="Z46" i="35" s="1"/>
  <c r="W45" i="35"/>
  <c r="X23" i="37"/>
  <c r="Z23" i="37" s="1"/>
  <c r="W22" i="37"/>
  <c r="U23" i="45"/>
  <c r="W67" i="46"/>
  <c r="X68" i="46"/>
  <c r="Z68" i="46" s="1"/>
  <c r="X21" i="32"/>
  <c r="Z21" i="32" s="1"/>
  <c r="W20" i="32"/>
  <c r="X23" i="39"/>
  <c r="Z23" i="39" s="1"/>
  <c r="W22" i="39"/>
  <c r="W69" i="50"/>
  <c r="X70" i="50"/>
  <c r="Z70" i="50" s="1"/>
  <c r="V70" i="38"/>
  <c r="W70" i="38" s="1"/>
  <c r="V47" i="43"/>
  <c r="W47" i="43" s="1"/>
  <c r="X46" i="53"/>
  <c r="Z46" i="53" s="1"/>
  <c r="W45" i="53"/>
  <c r="X22" i="33"/>
  <c r="Z22" i="33" s="1"/>
  <c r="W21" i="33"/>
  <c r="X46" i="45"/>
  <c r="Z46" i="45" s="1"/>
  <c r="W45" i="45"/>
  <c r="W21" i="47"/>
  <c r="X22" i="47"/>
  <c r="Z22" i="47" s="1"/>
  <c r="X46" i="47"/>
  <c r="Z46" i="47" s="1"/>
  <c r="W45" i="47"/>
  <c r="X21" i="51"/>
  <c r="Z21" i="51" s="1"/>
  <c r="W20" i="51"/>
  <c r="X46" i="42"/>
  <c r="Z46" i="42" s="1"/>
  <c r="W45" i="42"/>
  <c r="X23" i="42"/>
  <c r="Z23" i="42" s="1"/>
  <c r="W22" i="42"/>
  <c r="W68" i="37"/>
  <c r="X69" i="37"/>
  <c r="Z69" i="37" s="1"/>
  <c r="X69" i="14"/>
  <c r="Z69" i="14" s="1"/>
  <c r="W68" i="14"/>
  <c r="X46" i="29"/>
  <c r="Z46" i="29" s="1"/>
  <c r="W45" i="29"/>
  <c r="X46" i="52"/>
  <c r="Z46" i="52" s="1"/>
  <c r="W45" i="52"/>
  <c r="W22" i="45"/>
  <c r="X23" i="45"/>
  <c r="Z23" i="45" s="1"/>
  <c r="X68" i="51"/>
  <c r="Z68" i="51" s="1"/>
  <c r="W67" i="51"/>
  <c r="X46" i="41"/>
  <c r="Z46" i="41" s="1"/>
  <c r="W45" i="41"/>
  <c r="X69" i="45"/>
  <c r="Z69" i="45" s="1"/>
  <c r="W68" i="45"/>
  <c r="X68" i="40"/>
  <c r="Z68" i="40" s="1"/>
  <c r="W67" i="40"/>
  <c r="X47" i="39"/>
  <c r="Z47" i="39" s="1"/>
  <c r="W46" i="39"/>
  <c r="X19" i="14"/>
  <c r="Z19" i="14" s="1"/>
  <c r="W18" i="14"/>
  <c r="W44" i="51"/>
  <c r="X45" i="51"/>
  <c r="Z45" i="51" s="1"/>
  <c r="X23" i="29"/>
  <c r="Z23" i="29" s="1"/>
  <c r="W22" i="29"/>
  <c r="T23" i="49"/>
  <c r="V22" i="49"/>
  <c r="U22" i="49" s="1"/>
  <c r="W69" i="41"/>
  <c r="X70" i="41"/>
  <c r="Z70" i="41" s="1"/>
  <c r="W22" i="43"/>
  <c r="X23" i="43"/>
  <c r="Z23" i="43" s="1"/>
  <c r="X46" i="14"/>
  <c r="Z46" i="14" s="1"/>
  <c r="W45" i="14"/>
  <c r="X69" i="33"/>
  <c r="Z69" i="33" s="1"/>
  <c r="W68" i="33"/>
  <c r="W46" i="54"/>
  <c r="X47" i="54"/>
  <c r="Z47" i="54" s="1"/>
  <c r="W46" i="36"/>
  <c r="X47" i="36"/>
  <c r="Z47" i="36" s="1"/>
  <c r="X23" i="52"/>
  <c r="Z23" i="52" s="1"/>
  <c r="W22" i="52"/>
  <c r="W22" i="41"/>
  <c r="X23" i="41"/>
  <c r="Z23" i="41" s="1"/>
  <c r="X70" i="34"/>
  <c r="Z70" i="34" s="1"/>
  <c r="W69" i="34"/>
  <c r="X67" i="36"/>
  <c r="Z67" i="36" s="1"/>
  <c r="W66" i="36"/>
  <c r="X45" i="49"/>
  <c r="Z45" i="49" s="1"/>
  <c r="W44" i="49"/>
  <c r="V70" i="53"/>
  <c r="W70" i="53" s="1"/>
  <c r="U23" i="44"/>
  <c r="X67" i="42"/>
  <c r="Z67" i="42" s="1"/>
  <c r="W66" i="42"/>
  <c r="W19" i="34"/>
  <c r="X20" i="34"/>
  <c r="Z20" i="34" s="1"/>
  <c r="W68" i="30"/>
  <c r="X69" i="30"/>
  <c r="Z69" i="30" s="1"/>
  <c r="U70" i="52"/>
  <c r="W45" i="48"/>
  <c r="X46" i="48"/>
  <c r="Z46" i="48" s="1"/>
  <c r="U47" i="44"/>
  <c r="V70" i="39"/>
  <c r="W70" i="39" s="1"/>
  <c r="X21" i="35"/>
  <c r="Z21" i="35" s="1"/>
  <c r="W20" i="35"/>
  <c r="W68" i="49"/>
  <c r="X69" i="49"/>
  <c r="Z69" i="49" s="1"/>
  <c r="X69" i="55"/>
  <c r="Z69" i="55" s="1"/>
  <c r="W68" i="55"/>
  <c r="X45" i="38"/>
  <c r="Z45" i="38" s="1"/>
  <c r="W44" i="38"/>
  <c r="X22" i="30"/>
  <c r="Z22" i="30" s="1"/>
  <c r="W21" i="30"/>
  <c r="W67" i="48"/>
  <c r="X68" i="48"/>
  <c r="Z68" i="48" s="1"/>
  <c r="W67" i="29"/>
  <c r="X68" i="29"/>
  <c r="Z68" i="29" s="1"/>
  <c r="X44" i="33"/>
  <c r="Z44" i="33" s="1"/>
  <c r="W43" i="33"/>
  <c r="W21" i="38"/>
  <c r="X22" i="38"/>
  <c r="Z22" i="38" s="1"/>
  <c r="W21" i="36"/>
  <c r="X22" i="36"/>
  <c r="Z22" i="36" s="1"/>
  <c r="X21" i="54"/>
  <c r="Z21" i="54" s="1"/>
  <c r="W20" i="54"/>
  <c r="V70" i="54"/>
  <c r="W70" i="54" s="1"/>
  <c r="X46" i="46"/>
  <c r="Z46" i="46" s="1"/>
  <c r="W45" i="46"/>
  <c r="X22" i="40"/>
  <c r="Z22" i="40" s="1"/>
  <c r="W21" i="40"/>
  <c r="X23" i="44"/>
  <c r="Z23" i="44" s="1"/>
  <c r="W22" i="44"/>
  <c r="X68" i="35"/>
  <c r="Z68" i="35" s="1"/>
  <c r="W67" i="35"/>
  <c r="W68" i="44"/>
  <c r="X69" i="44"/>
  <c r="Z69" i="44" s="1"/>
  <c r="X70" i="52"/>
  <c r="Z70" i="52" s="1"/>
  <c r="W69" i="52"/>
  <c r="W46" i="44"/>
  <c r="X47" i="44"/>
  <c r="Z47" i="44" s="1"/>
  <c r="P301" i="82"/>
  <c r="Y67" i="39" s="1"/>
  <c r="P360" i="82"/>
  <c r="Y43" i="47" s="1"/>
  <c r="O358" i="82"/>
  <c r="O357" i="82" s="1"/>
  <c r="O356" i="82" s="1"/>
  <c r="O779" i="82"/>
  <c r="P779" i="82" s="1"/>
  <c r="Y65" i="49" s="1"/>
  <c r="S28" i="16" s="1"/>
  <c r="O1680" i="82"/>
  <c r="P1681" i="82"/>
  <c r="Y20" i="36" s="1"/>
  <c r="P1240" i="82"/>
  <c r="Y19" i="45" s="1"/>
  <c r="P1241" i="82"/>
  <c r="Y20" i="45" s="1"/>
  <c r="O1639" i="82"/>
  <c r="O1638" i="82" s="1"/>
  <c r="O1320" i="82"/>
  <c r="P1321" i="82"/>
  <c r="Y20" i="54" s="1"/>
  <c r="P1601" i="82"/>
  <c r="Y20" i="51" s="1"/>
  <c r="O1600" i="82"/>
  <c r="O1079" i="82"/>
  <c r="P1080" i="82"/>
  <c r="Y43" i="30" s="1"/>
  <c r="O1020" i="82"/>
  <c r="P1021" i="82"/>
  <c r="Y67" i="50" s="1"/>
  <c r="P581" i="82"/>
  <c r="Y67" i="53" s="1"/>
  <c r="O580" i="82"/>
  <c r="O1060" i="82"/>
  <c r="P1061" i="82"/>
  <c r="Y67" i="44" s="1"/>
  <c r="P1380" i="82"/>
  <c r="Y19" i="52" s="1"/>
  <c r="O1379" i="82"/>
  <c r="P1441" i="82"/>
  <c r="Y20" i="41" s="1"/>
  <c r="O1440" i="82"/>
  <c r="O600" i="82"/>
  <c r="P601" i="82"/>
  <c r="Y44" i="34" s="1"/>
  <c r="O379" i="82"/>
  <c r="P380" i="82"/>
  <c r="Y66" i="47" s="1"/>
  <c r="O1359" i="82"/>
  <c r="P1360" i="82"/>
  <c r="Y19" i="46" s="1"/>
  <c r="O79" i="82"/>
  <c r="P80" i="82"/>
  <c r="Y43" i="14" s="1"/>
  <c r="O739" i="82"/>
  <c r="P740" i="82"/>
  <c r="Y66" i="38" s="1"/>
  <c r="P321" i="82"/>
  <c r="Y44" i="55" s="1"/>
  <c r="O320" i="82"/>
  <c r="O1539" i="82"/>
  <c r="P1540" i="82"/>
  <c r="Y19" i="40" s="1"/>
  <c r="O1499" i="82"/>
  <c r="P1500" i="82"/>
  <c r="Y19" i="49" s="1"/>
  <c r="O719" i="82"/>
  <c r="P720" i="82"/>
  <c r="Y43" i="38" s="1"/>
  <c r="P501" i="82"/>
  <c r="Y67" i="46" s="1"/>
  <c r="O500" i="82"/>
  <c r="O119" i="82"/>
  <c r="P120" i="82"/>
  <c r="Y43" i="43" s="1"/>
  <c r="P300" i="82"/>
  <c r="Y66" i="39" s="1"/>
  <c r="O299" i="82"/>
  <c r="O1138" i="82"/>
  <c r="P1139" i="82"/>
  <c r="Y65" i="36" s="1"/>
  <c r="S14" i="16" s="1"/>
  <c r="O880" i="82"/>
  <c r="P881" i="82"/>
  <c r="Y44" i="32" s="1"/>
  <c r="O519" i="82"/>
  <c r="P520" i="82"/>
  <c r="Y43" i="52" s="1"/>
  <c r="P1260" i="82"/>
  <c r="Y19" i="39" s="1"/>
  <c r="O1259" i="82"/>
  <c r="O60" i="82"/>
  <c r="P61" i="82"/>
  <c r="Y67" i="74" s="1"/>
  <c r="O480" i="82"/>
  <c r="P481" i="82"/>
  <c r="Y44" i="46" s="1"/>
  <c r="P100" i="82"/>
  <c r="Y66" i="14" s="1"/>
  <c r="O99" i="82"/>
  <c r="P1560" i="82"/>
  <c r="Y19" i="32" s="1"/>
  <c r="O1559" i="82"/>
  <c r="O1179" i="82"/>
  <c r="P1180" i="82"/>
  <c r="Y19" i="43" s="1"/>
  <c r="P140" i="82"/>
  <c r="Y66" i="43" s="1"/>
  <c r="O139" i="82"/>
  <c r="O19" i="82"/>
  <c r="P20" i="82"/>
  <c r="Y19" i="74" s="1"/>
  <c r="O399" i="82"/>
  <c r="P400" i="82"/>
  <c r="Y43" i="54" s="1"/>
  <c r="P560" i="82"/>
  <c r="Y43" i="53" s="1"/>
  <c r="O559" i="82"/>
  <c r="P240" i="82"/>
  <c r="Y43" i="45" s="1"/>
  <c r="O239" i="82"/>
  <c r="P420" i="82"/>
  <c r="Y66" i="54" s="1"/>
  <c r="O419" i="82"/>
  <c r="P338" i="82"/>
  <c r="Y64" i="55" s="1"/>
  <c r="O337" i="82"/>
  <c r="O537" i="82"/>
  <c r="P538" i="82"/>
  <c r="Y64" i="52" s="1"/>
  <c r="P1339" i="82"/>
  <c r="Y18" i="37" s="1"/>
  <c r="G15" i="16" s="1"/>
  <c r="O1338" i="82"/>
  <c r="P279" i="82"/>
  <c r="Y42" i="39" s="1"/>
  <c r="M17" i="16" s="1"/>
  <c r="O278" i="82"/>
  <c r="P1419" i="82"/>
  <c r="Y18" i="34" s="1"/>
  <c r="G12" i="16" s="1"/>
  <c r="O1418" i="82"/>
  <c r="O1117" i="82"/>
  <c r="P1118" i="82"/>
  <c r="Y41" i="36" s="1"/>
  <c r="O216" i="82"/>
  <c r="P217" i="82"/>
  <c r="Y63" i="35" s="1"/>
  <c r="O257" i="82"/>
  <c r="P258" i="82"/>
  <c r="Y64" i="45" s="1"/>
  <c r="O177" i="82"/>
  <c r="P178" i="82"/>
  <c r="Y64" i="29" s="1"/>
  <c r="O898" i="82"/>
  <c r="P899" i="82"/>
  <c r="Y65" i="32" s="1"/>
  <c r="S8" i="16" s="1"/>
  <c r="P859" i="82"/>
  <c r="Y65" i="40" s="1"/>
  <c r="S18" i="16" s="1"/>
  <c r="O858" i="82"/>
  <c r="O756" i="82"/>
  <c r="P757" i="82"/>
  <c r="Y40" i="49" s="1"/>
  <c r="O1298" i="82"/>
  <c r="P1299" i="82"/>
  <c r="Y18" i="47" s="1"/>
  <c r="G25" i="16" s="1"/>
  <c r="O1478" i="82"/>
  <c r="P1479" i="82"/>
  <c r="Y18" i="38" s="1"/>
  <c r="G16" i="16" s="1"/>
  <c r="O918" i="82"/>
  <c r="P919" i="82"/>
  <c r="Y42" i="33" s="1"/>
  <c r="M11" i="16" s="1"/>
  <c r="O1039" i="82"/>
  <c r="P1040" i="82"/>
  <c r="Y43" i="44" s="1"/>
  <c r="O1617" i="82"/>
  <c r="P1618" i="82"/>
  <c r="Y17" i="50" s="1"/>
  <c r="O698" i="82"/>
  <c r="P699" i="82"/>
  <c r="Y65" i="42" s="1"/>
  <c r="S20" i="16" s="1"/>
  <c r="O1157" i="82"/>
  <c r="P1158" i="82"/>
  <c r="Y17" i="14" s="1"/>
  <c r="O1217" i="82"/>
  <c r="P1218" i="82"/>
  <c r="Y17" i="35" s="1"/>
  <c r="O637" i="82"/>
  <c r="P638" i="82"/>
  <c r="Y41" i="41" s="1"/>
  <c r="O977" i="82"/>
  <c r="P978" i="82"/>
  <c r="Y64" i="51" s="1"/>
  <c r="O997" i="82"/>
  <c r="P998" i="82"/>
  <c r="Y41" i="50" s="1"/>
  <c r="O1578" i="82"/>
  <c r="P1579" i="82"/>
  <c r="Y18" i="33" s="1"/>
  <c r="G11" i="16" s="1"/>
  <c r="P658" i="82"/>
  <c r="Y64" i="41" s="1"/>
  <c r="O657" i="82"/>
  <c r="O439" i="82"/>
  <c r="P440" i="82"/>
  <c r="Y43" i="37" s="1"/>
  <c r="O677" i="82"/>
  <c r="P678" i="82"/>
  <c r="Y41" i="42" s="1"/>
  <c r="P1280" i="82"/>
  <c r="Y19" i="55" s="1"/>
  <c r="O1279" i="82"/>
  <c r="O937" i="82"/>
  <c r="P938" i="82"/>
  <c r="Y64" i="33" s="1"/>
  <c r="O1197" i="82"/>
  <c r="P1198" i="82"/>
  <c r="Y17" i="29" s="1"/>
  <c r="O1398" i="82"/>
  <c r="P1399" i="82"/>
  <c r="Y18" i="53" s="1"/>
  <c r="G32" i="16" s="1"/>
  <c r="O198" i="82"/>
  <c r="P199" i="82"/>
  <c r="Y42" i="35" s="1"/>
  <c r="M13" i="16" s="1"/>
  <c r="O797" i="82"/>
  <c r="P798" i="82"/>
  <c r="Y41" i="48" s="1"/>
  <c r="O957" i="82"/>
  <c r="P958" i="82"/>
  <c r="Y41" i="51" s="1"/>
  <c r="O1097" i="82"/>
  <c r="P1098" i="82"/>
  <c r="Y64" i="30" s="1"/>
  <c r="O156" i="82"/>
  <c r="P157" i="82"/>
  <c r="Y40" i="29" s="1"/>
  <c r="P819" i="82"/>
  <c r="Y65" i="48" s="1"/>
  <c r="S26" i="16" s="1"/>
  <c r="O818" i="82"/>
  <c r="O618" i="82"/>
  <c r="P619" i="82"/>
  <c r="Y65" i="34" s="1"/>
  <c r="S12" i="16" s="1"/>
  <c r="O1238" i="82"/>
  <c r="P1239" i="82"/>
  <c r="Y18" i="45" s="1"/>
  <c r="G23" i="16" s="1"/>
  <c r="O1458" i="82"/>
  <c r="P1459" i="82"/>
  <c r="Y18" i="42" s="1"/>
  <c r="G20" i="16" s="1"/>
  <c r="O1658" i="82"/>
  <c r="P1659" i="82"/>
  <c r="Y18" i="30" s="1"/>
  <c r="G27" i="16" s="1"/>
  <c r="P838" i="82"/>
  <c r="Y41" i="40" s="1"/>
  <c r="O837" i="82"/>
  <c r="P457" i="82"/>
  <c r="Y63" i="37" s="1"/>
  <c r="O456" i="82"/>
  <c r="O37" i="82"/>
  <c r="P38" i="82"/>
  <c r="P1518" i="82"/>
  <c r="Y17" i="48" s="1"/>
  <c r="O1517" i="82"/>
  <c r="G58" i="16" l="1"/>
  <c r="G47" i="16"/>
  <c r="G50" i="16"/>
  <c r="G62" i="16"/>
  <c r="G60" i="16"/>
  <c r="G46" i="16"/>
  <c r="G51" i="16"/>
  <c r="G67" i="16"/>
  <c r="G55" i="16"/>
  <c r="M48" i="16"/>
  <c r="M52" i="16"/>
  <c r="S55" i="16"/>
  <c r="S49" i="16"/>
  <c r="M46" i="16"/>
  <c r="S47" i="16"/>
  <c r="S43" i="16"/>
  <c r="S61" i="16"/>
  <c r="S53" i="16"/>
  <c r="S63" i="16"/>
  <c r="U70" i="39"/>
  <c r="U70" i="54"/>
  <c r="X70" i="54"/>
  <c r="Z70" i="54" s="1"/>
  <c r="W69" i="54"/>
  <c r="W20" i="36"/>
  <c r="X21" i="36"/>
  <c r="Z21" i="36" s="1"/>
  <c r="W66" i="48"/>
  <c r="X67" i="48"/>
  <c r="Z67" i="48" s="1"/>
  <c r="X68" i="49"/>
  <c r="Z68" i="49" s="1"/>
  <c r="W67" i="49"/>
  <c r="X70" i="39"/>
  <c r="Z70" i="39" s="1"/>
  <c r="W69" i="39"/>
  <c r="W18" i="34"/>
  <c r="X19" i="34"/>
  <c r="Z19" i="34" s="1"/>
  <c r="U70" i="53"/>
  <c r="X66" i="36"/>
  <c r="Z66" i="36" s="1"/>
  <c r="W65" i="36"/>
  <c r="X68" i="33"/>
  <c r="Z68" i="33" s="1"/>
  <c r="W67" i="33"/>
  <c r="W45" i="39"/>
  <c r="X46" i="39"/>
  <c r="Z46" i="39" s="1"/>
  <c r="X68" i="45"/>
  <c r="Z68" i="45" s="1"/>
  <c r="W67" i="45"/>
  <c r="X67" i="51"/>
  <c r="Z67" i="51" s="1"/>
  <c r="W66" i="51"/>
  <c r="X45" i="52"/>
  <c r="Z45" i="52" s="1"/>
  <c r="W44" i="52"/>
  <c r="X68" i="14"/>
  <c r="Z68" i="14" s="1"/>
  <c r="W67" i="14"/>
  <c r="W21" i="42"/>
  <c r="X22" i="42"/>
  <c r="Z22" i="42" s="1"/>
  <c r="X20" i="51"/>
  <c r="Z20" i="51" s="1"/>
  <c r="W19" i="51"/>
  <c r="X21" i="33"/>
  <c r="Z21" i="33" s="1"/>
  <c r="W20" i="33"/>
  <c r="U47" i="43"/>
  <c r="W19" i="32"/>
  <c r="X20" i="32"/>
  <c r="Z20" i="32" s="1"/>
  <c r="X22" i="48"/>
  <c r="Z22" i="48" s="1"/>
  <c r="W21" i="48"/>
  <c r="W20" i="50"/>
  <c r="X21" i="50"/>
  <c r="Z21" i="50" s="1"/>
  <c r="V23" i="55"/>
  <c r="W23" i="55" s="1"/>
  <c r="X22" i="44"/>
  <c r="Z22" i="44" s="1"/>
  <c r="W21" i="44"/>
  <c r="X45" i="46"/>
  <c r="Z45" i="46" s="1"/>
  <c r="W44" i="46"/>
  <c r="X20" i="54"/>
  <c r="Z20" i="54" s="1"/>
  <c r="W19" i="54"/>
  <c r="W20" i="30"/>
  <c r="X21" i="30"/>
  <c r="Z21" i="30" s="1"/>
  <c r="X68" i="55"/>
  <c r="Z68" i="55" s="1"/>
  <c r="W67" i="55"/>
  <c r="X20" i="35"/>
  <c r="Z20" i="35" s="1"/>
  <c r="W19" i="35"/>
  <c r="X66" i="42"/>
  <c r="Z66" i="42" s="1"/>
  <c r="W65" i="42"/>
  <c r="X70" i="53"/>
  <c r="Z70" i="53" s="1"/>
  <c r="W69" i="53"/>
  <c r="W21" i="41"/>
  <c r="X22" i="41"/>
  <c r="Z22" i="41" s="1"/>
  <c r="X46" i="36"/>
  <c r="Z46" i="36" s="1"/>
  <c r="W45" i="36"/>
  <c r="X22" i="43"/>
  <c r="Z22" i="43" s="1"/>
  <c r="W21" i="43"/>
  <c r="V23" i="49"/>
  <c r="W23" i="49" s="1"/>
  <c r="W43" i="51"/>
  <c r="X44" i="51"/>
  <c r="Z44" i="51" s="1"/>
  <c r="W20" i="47"/>
  <c r="X21" i="47"/>
  <c r="Z21" i="47" s="1"/>
  <c r="W46" i="43"/>
  <c r="X47" i="43"/>
  <c r="Z47" i="43" s="1"/>
  <c r="X69" i="50"/>
  <c r="Z69" i="50" s="1"/>
  <c r="W68" i="50"/>
  <c r="X22" i="37"/>
  <c r="Z22" i="37" s="1"/>
  <c r="W21" i="37"/>
  <c r="X22" i="46"/>
  <c r="Z22" i="46" s="1"/>
  <c r="W21" i="46"/>
  <c r="X46" i="37"/>
  <c r="Z46" i="37" s="1"/>
  <c r="W45" i="37"/>
  <c r="W45" i="44"/>
  <c r="X46" i="44"/>
  <c r="Z46" i="44" s="1"/>
  <c r="W67" i="44"/>
  <c r="X68" i="44"/>
  <c r="Z68" i="44" s="1"/>
  <c r="X21" i="38"/>
  <c r="Z21" i="38" s="1"/>
  <c r="W20" i="38"/>
  <c r="W66" i="29"/>
  <c r="X67" i="29"/>
  <c r="Z67" i="29" s="1"/>
  <c r="X68" i="30"/>
  <c r="Z68" i="30" s="1"/>
  <c r="W67" i="30"/>
  <c r="X44" i="49"/>
  <c r="Z44" i="49" s="1"/>
  <c r="W43" i="49"/>
  <c r="X69" i="34"/>
  <c r="Z69" i="34" s="1"/>
  <c r="W68" i="34"/>
  <c r="X22" i="52"/>
  <c r="Z22" i="52" s="1"/>
  <c r="W21" i="52"/>
  <c r="W44" i="14"/>
  <c r="X45" i="14"/>
  <c r="Z45" i="14" s="1"/>
  <c r="W21" i="29"/>
  <c r="X22" i="29"/>
  <c r="Z22" i="29" s="1"/>
  <c r="X18" i="14"/>
  <c r="W17" i="14"/>
  <c r="X67" i="40"/>
  <c r="Z67" i="40" s="1"/>
  <c r="W66" i="40"/>
  <c r="X45" i="41"/>
  <c r="Z45" i="41" s="1"/>
  <c r="W44" i="41"/>
  <c r="X45" i="29"/>
  <c r="Z45" i="29" s="1"/>
  <c r="W44" i="29"/>
  <c r="W44" i="42"/>
  <c r="X45" i="42"/>
  <c r="Z45" i="42" s="1"/>
  <c r="W44" i="47"/>
  <c r="X45" i="47"/>
  <c r="Z45" i="47" s="1"/>
  <c r="X45" i="45"/>
  <c r="Z45" i="45" s="1"/>
  <c r="W44" i="45"/>
  <c r="X45" i="53"/>
  <c r="Z45" i="53" s="1"/>
  <c r="W44" i="53"/>
  <c r="U70" i="38"/>
  <c r="X22" i="39"/>
  <c r="Z22" i="39" s="1"/>
  <c r="W21" i="39"/>
  <c r="W44" i="50"/>
  <c r="X45" i="50"/>
  <c r="Z45" i="50" s="1"/>
  <c r="X45" i="34"/>
  <c r="Z45" i="34" s="1"/>
  <c r="W44" i="34"/>
  <c r="U70" i="43"/>
  <c r="W44" i="40"/>
  <c r="X45" i="40"/>
  <c r="Z45" i="40" s="1"/>
  <c r="V47" i="55"/>
  <c r="W47" i="55" s="1"/>
  <c r="W68" i="52"/>
  <c r="X69" i="52"/>
  <c r="Z69" i="52" s="1"/>
  <c r="X67" i="35"/>
  <c r="Z67" i="35" s="1"/>
  <c r="W66" i="35"/>
  <c r="X21" i="40"/>
  <c r="Z21" i="40" s="1"/>
  <c r="W20" i="40"/>
  <c r="X43" i="33"/>
  <c r="Z43" i="33" s="1"/>
  <c r="W42" i="33"/>
  <c r="W43" i="38"/>
  <c r="X44" i="38"/>
  <c r="Z44" i="38" s="1"/>
  <c r="W44" i="48"/>
  <c r="X45" i="48"/>
  <c r="Z45" i="48" s="1"/>
  <c r="X46" i="54"/>
  <c r="Z46" i="54" s="1"/>
  <c r="W45" i="54"/>
  <c r="W68" i="41"/>
  <c r="X69" i="41"/>
  <c r="Z69" i="41" s="1"/>
  <c r="W21" i="45"/>
  <c r="X22" i="45"/>
  <c r="Z22" i="45" s="1"/>
  <c r="W67" i="37"/>
  <c r="X68" i="37"/>
  <c r="Z68" i="37" s="1"/>
  <c r="X70" i="38"/>
  <c r="Z70" i="38" s="1"/>
  <c r="W69" i="38"/>
  <c r="W66" i="46"/>
  <c r="X67" i="46"/>
  <c r="Z67" i="46" s="1"/>
  <c r="W44" i="35"/>
  <c r="X45" i="35"/>
  <c r="Z45" i="35" s="1"/>
  <c r="X45" i="30"/>
  <c r="Z45" i="30" s="1"/>
  <c r="W44" i="30"/>
  <c r="X46" i="32"/>
  <c r="Z46" i="32" s="1"/>
  <c r="W45" i="32"/>
  <c r="X21" i="53"/>
  <c r="Z21" i="53" s="1"/>
  <c r="W20" i="53"/>
  <c r="W66" i="32"/>
  <c r="X67" i="32"/>
  <c r="Z67" i="32" s="1"/>
  <c r="X70" i="43"/>
  <c r="Z70" i="43" s="1"/>
  <c r="W69" i="43"/>
  <c r="W66" i="47"/>
  <c r="X67" i="47"/>
  <c r="Z67" i="47" s="1"/>
  <c r="O778" i="82"/>
  <c r="P778" i="82" s="1"/>
  <c r="Y64" i="49" s="1"/>
  <c r="P357" i="82"/>
  <c r="Y40" i="47" s="1"/>
  <c r="P358" i="82"/>
  <c r="Y41" i="47" s="1"/>
  <c r="P1680" i="82"/>
  <c r="Y19" i="36" s="1"/>
  <c r="O1679" i="82"/>
  <c r="P1639" i="82"/>
  <c r="Y18" i="44" s="1"/>
  <c r="G22" i="16" s="1"/>
  <c r="P1320" i="82"/>
  <c r="Y19" i="54" s="1"/>
  <c r="O1319" i="82"/>
  <c r="P1600" i="82"/>
  <c r="Y19" i="51" s="1"/>
  <c r="O1599" i="82"/>
  <c r="P1079" i="82"/>
  <c r="Y42" i="30" s="1"/>
  <c r="M27" i="16" s="1"/>
  <c r="O1078" i="82"/>
  <c r="P580" i="82"/>
  <c r="Y66" i="53" s="1"/>
  <c r="O579" i="82"/>
  <c r="O1059" i="82"/>
  <c r="P1060" i="82"/>
  <c r="Y66" i="44" s="1"/>
  <c r="O1019" i="82"/>
  <c r="P1020" i="82"/>
  <c r="Y66" i="50" s="1"/>
  <c r="P1440" i="82"/>
  <c r="Y19" i="41" s="1"/>
  <c r="O1439" i="82"/>
  <c r="P1379" i="82"/>
  <c r="Y18" i="52" s="1"/>
  <c r="G31" i="16" s="1"/>
  <c r="O1378" i="82"/>
  <c r="O599" i="82"/>
  <c r="P600" i="82"/>
  <c r="Y43" i="34" s="1"/>
  <c r="P99" i="82"/>
  <c r="Y65" i="14" s="1"/>
  <c r="S9" i="16" s="1"/>
  <c r="O98" i="82"/>
  <c r="P1179" i="82"/>
  <c r="Y18" i="43" s="1"/>
  <c r="G21" i="16" s="1"/>
  <c r="O1178" i="82"/>
  <c r="P60" i="82"/>
  <c r="Y66" i="74" s="1"/>
  <c r="O59" i="82"/>
  <c r="O518" i="82"/>
  <c r="P519" i="82"/>
  <c r="Y42" i="52" s="1"/>
  <c r="M31" i="16" s="1"/>
  <c r="O1137" i="82"/>
  <c r="P1138" i="82"/>
  <c r="Y64" i="36" s="1"/>
  <c r="P119" i="82"/>
  <c r="Y42" i="43" s="1"/>
  <c r="M21" i="16" s="1"/>
  <c r="O118" i="82"/>
  <c r="P719" i="82"/>
  <c r="Y42" i="38" s="1"/>
  <c r="M16" i="16" s="1"/>
  <c r="O718" i="82"/>
  <c r="P1539" i="82"/>
  <c r="Y18" i="40" s="1"/>
  <c r="G18" i="16" s="1"/>
  <c r="O1538" i="82"/>
  <c r="P739" i="82"/>
  <c r="Y65" i="38" s="1"/>
  <c r="S16" i="16" s="1"/>
  <c r="O738" i="82"/>
  <c r="P1359" i="82"/>
  <c r="Y18" i="46" s="1"/>
  <c r="G24" i="16" s="1"/>
  <c r="O1358" i="82"/>
  <c r="O1558" i="82"/>
  <c r="P1559" i="82"/>
  <c r="Y18" i="32" s="1"/>
  <c r="G8" i="16" s="1"/>
  <c r="O1258" i="82"/>
  <c r="P1259" i="82"/>
  <c r="Y18" i="39" s="1"/>
  <c r="G17" i="16" s="1"/>
  <c r="O298" i="82"/>
  <c r="P299" i="82"/>
  <c r="Y65" i="39" s="1"/>
  <c r="S17" i="16" s="1"/>
  <c r="P500" i="82"/>
  <c r="Y66" i="46" s="1"/>
  <c r="O499" i="82"/>
  <c r="O319" i="82"/>
  <c r="P320" i="82"/>
  <c r="Y43" i="55" s="1"/>
  <c r="O479" i="82"/>
  <c r="P480" i="82"/>
  <c r="Y43" i="46" s="1"/>
  <c r="P880" i="82"/>
  <c r="Y43" i="32" s="1"/>
  <c r="O879" i="82"/>
  <c r="P1499" i="82"/>
  <c r="Y18" i="49" s="1"/>
  <c r="G28" i="16" s="1"/>
  <c r="O1498" i="82"/>
  <c r="O78" i="82"/>
  <c r="P79" i="82"/>
  <c r="Y42" i="14" s="1"/>
  <c r="M9" i="16" s="1"/>
  <c r="O378" i="82"/>
  <c r="P379" i="82"/>
  <c r="Y65" i="47" s="1"/>
  <c r="S25" i="16" s="1"/>
  <c r="O18" i="82"/>
  <c r="P19" i="82"/>
  <c r="O138" i="82"/>
  <c r="P139" i="82"/>
  <c r="Y65" i="43" s="1"/>
  <c r="S21" i="16" s="1"/>
  <c r="O398" i="82"/>
  <c r="P399" i="82"/>
  <c r="Y42" i="54" s="1"/>
  <c r="M33" i="16" s="1"/>
  <c r="P239" i="82"/>
  <c r="Y42" i="45" s="1"/>
  <c r="M23" i="16" s="1"/>
  <c r="O238" i="82"/>
  <c r="P419" i="82"/>
  <c r="Y65" i="54" s="1"/>
  <c r="S33" i="16" s="1"/>
  <c r="O418" i="82"/>
  <c r="O558" i="82"/>
  <c r="P559" i="82"/>
  <c r="Y42" i="53" s="1"/>
  <c r="M32" i="16" s="1"/>
  <c r="P837" i="82"/>
  <c r="Y40" i="40" s="1"/>
  <c r="O836" i="82"/>
  <c r="P1418" i="82"/>
  <c r="Y17" i="34" s="1"/>
  <c r="O1417" i="82"/>
  <c r="O817" i="82"/>
  <c r="P818" i="82"/>
  <c r="Y64" i="48" s="1"/>
  <c r="O1457" i="82"/>
  <c r="P1458" i="82"/>
  <c r="Y17" i="42" s="1"/>
  <c r="P1238" i="82"/>
  <c r="Y17" i="45" s="1"/>
  <c r="O1237" i="82"/>
  <c r="O155" i="82"/>
  <c r="P156" i="82"/>
  <c r="Y39" i="29" s="1"/>
  <c r="O956" i="82"/>
  <c r="P957" i="82"/>
  <c r="Y40" i="51" s="1"/>
  <c r="P198" i="82"/>
  <c r="Y41" i="35" s="1"/>
  <c r="O197" i="82"/>
  <c r="O1196" i="82"/>
  <c r="P1197" i="82"/>
  <c r="Y16" i="29" s="1"/>
  <c r="O936" i="82"/>
  <c r="P937" i="82"/>
  <c r="Y63" i="33" s="1"/>
  <c r="O1637" i="82"/>
  <c r="P1638" i="82"/>
  <c r="Y17" i="44" s="1"/>
  <c r="O438" i="82"/>
  <c r="P439" i="82"/>
  <c r="Y42" i="37" s="1"/>
  <c r="M15" i="16" s="1"/>
  <c r="P1578" i="82"/>
  <c r="Y17" i="33" s="1"/>
  <c r="O1577" i="82"/>
  <c r="P637" i="82"/>
  <c r="Y40" i="41" s="1"/>
  <c r="O636" i="82"/>
  <c r="O1156" i="82"/>
  <c r="P1157" i="82"/>
  <c r="Y16" i="14" s="1"/>
  <c r="O697" i="82"/>
  <c r="P698" i="82"/>
  <c r="Y64" i="42" s="1"/>
  <c r="O917" i="82"/>
  <c r="P918" i="82"/>
  <c r="Y41" i="33" s="1"/>
  <c r="P1478" i="82"/>
  <c r="Y17" i="38" s="1"/>
  <c r="O1477" i="82"/>
  <c r="O897" i="82"/>
  <c r="P898" i="82"/>
  <c r="Y64" i="32" s="1"/>
  <c r="O256" i="82"/>
  <c r="P257" i="82"/>
  <c r="Y63" i="45" s="1"/>
  <c r="O215" i="82"/>
  <c r="P216" i="82"/>
  <c r="Y62" i="35" s="1"/>
  <c r="O1116" i="82"/>
  <c r="P1117" i="82"/>
  <c r="Y40" i="36" s="1"/>
  <c r="P456" i="82"/>
  <c r="Y62" i="37" s="1"/>
  <c r="O455" i="82"/>
  <c r="O1278" i="82"/>
  <c r="P1279" i="82"/>
  <c r="Y18" i="55" s="1"/>
  <c r="G34" i="16" s="1"/>
  <c r="P657" i="82"/>
  <c r="Y63" i="41" s="1"/>
  <c r="O656" i="82"/>
  <c r="P858" i="82"/>
  <c r="Y64" i="40" s="1"/>
  <c r="O857" i="82"/>
  <c r="O277" i="82"/>
  <c r="P278" i="82"/>
  <c r="Y41" i="39" s="1"/>
  <c r="P1338" i="82"/>
  <c r="Y17" i="37" s="1"/>
  <c r="O1337" i="82"/>
  <c r="P337" i="82"/>
  <c r="Y63" i="55" s="1"/>
  <c r="O336" i="82"/>
  <c r="O1516" i="82"/>
  <c r="P1517" i="82"/>
  <c r="Y16" i="48" s="1"/>
  <c r="O36" i="82"/>
  <c r="P37" i="82"/>
  <c r="O1657" i="82"/>
  <c r="P1658" i="82"/>
  <c r="Y17" i="30" s="1"/>
  <c r="O617" i="82"/>
  <c r="P618" i="82"/>
  <c r="Y64" i="34" s="1"/>
  <c r="O1096" i="82"/>
  <c r="P1097" i="82"/>
  <c r="Y63" i="30" s="1"/>
  <c r="O777" i="82"/>
  <c r="O796" i="82"/>
  <c r="P797" i="82"/>
  <c r="Y40" i="48" s="1"/>
  <c r="P1398" i="82"/>
  <c r="Y17" i="53" s="1"/>
  <c r="O1397" i="82"/>
  <c r="O676" i="82"/>
  <c r="P677" i="82"/>
  <c r="Y40" i="42" s="1"/>
  <c r="O355" i="82"/>
  <c r="P356" i="82"/>
  <c r="Y39" i="47" s="1"/>
  <c r="O996" i="82"/>
  <c r="P997" i="82"/>
  <c r="Y40" i="50" s="1"/>
  <c r="O976" i="82"/>
  <c r="P977" i="82"/>
  <c r="Y63" i="51" s="1"/>
  <c r="O1216" i="82"/>
  <c r="P1217" i="82"/>
  <c r="Y16" i="35" s="1"/>
  <c r="O1616" i="82"/>
  <c r="P1617" i="82"/>
  <c r="Y16" i="50" s="1"/>
  <c r="O1038" i="82"/>
  <c r="P1039" i="82"/>
  <c r="Y42" i="44" s="1"/>
  <c r="M22" i="16" s="1"/>
  <c r="O1297" i="82"/>
  <c r="P1298" i="82"/>
  <c r="Y17" i="47" s="1"/>
  <c r="O755" i="82"/>
  <c r="P756" i="82"/>
  <c r="Y39" i="49" s="1"/>
  <c r="O176" i="82"/>
  <c r="P177" i="82"/>
  <c r="Y63" i="29" s="1"/>
  <c r="O536" i="82"/>
  <c r="P537" i="82"/>
  <c r="Y63" i="52" s="1"/>
  <c r="G66" i="16" l="1"/>
  <c r="G69" i="16"/>
  <c r="G52" i="16"/>
  <c r="G43" i="16"/>
  <c r="G57" i="16"/>
  <c r="G63" i="16"/>
  <c r="G59" i="16"/>
  <c r="G53" i="16"/>
  <c r="G56" i="16"/>
  <c r="M68" i="16"/>
  <c r="M44" i="16"/>
  <c r="S52" i="16"/>
  <c r="M58" i="16"/>
  <c r="M62" i="16"/>
  <c r="S68" i="16"/>
  <c r="S51" i="16"/>
  <c r="M51" i="16"/>
  <c r="S44" i="16"/>
  <c r="M57" i="16"/>
  <c r="M56" i="16"/>
  <c r="M50" i="16"/>
  <c r="M67" i="16"/>
  <c r="S56" i="16"/>
  <c r="S60" i="16"/>
  <c r="M66" i="16"/>
  <c r="U47" i="55"/>
  <c r="W68" i="43"/>
  <c r="X69" i="43"/>
  <c r="Z69" i="43" s="1"/>
  <c r="X20" i="53"/>
  <c r="Z20" i="53" s="1"/>
  <c r="W19" i="53"/>
  <c r="W43" i="30"/>
  <c r="X44" i="30"/>
  <c r="Z44" i="30" s="1"/>
  <c r="X42" i="33"/>
  <c r="W41" i="33"/>
  <c r="X66" i="35"/>
  <c r="Z66" i="35" s="1"/>
  <c r="W65" i="35"/>
  <c r="W43" i="50"/>
  <c r="X44" i="50"/>
  <c r="Z44" i="50" s="1"/>
  <c r="W43" i="53"/>
  <c r="X44" i="53"/>
  <c r="Z44" i="53" s="1"/>
  <c r="X44" i="29"/>
  <c r="Z44" i="29" s="1"/>
  <c r="W43" i="29"/>
  <c r="X66" i="40"/>
  <c r="Z66" i="40" s="1"/>
  <c r="W65" i="40"/>
  <c r="X21" i="52"/>
  <c r="Z21" i="52" s="1"/>
  <c r="W20" i="52"/>
  <c r="W42" i="49"/>
  <c r="X43" i="49"/>
  <c r="Z43" i="49" s="1"/>
  <c r="X45" i="37"/>
  <c r="Z45" i="37" s="1"/>
  <c r="W44" i="37"/>
  <c r="X21" i="37"/>
  <c r="Z21" i="37" s="1"/>
  <c r="W20" i="37"/>
  <c r="X21" i="43"/>
  <c r="Z21" i="43" s="1"/>
  <c r="W20" i="43"/>
  <c r="X65" i="42"/>
  <c r="W64" i="42"/>
  <c r="X67" i="55"/>
  <c r="Z67" i="55" s="1"/>
  <c r="W66" i="55"/>
  <c r="X19" i="54"/>
  <c r="Z19" i="54" s="1"/>
  <c r="W18" i="54"/>
  <c r="X21" i="44"/>
  <c r="Z21" i="44" s="1"/>
  <c r="W20" i="44"/>
  <c r="X21" i="42"/>
  <c r="Z21" i="42" s="1"/>
  <c r="W20" i="42"/>
  <c r="X67" i="49"/>
  <c r="Z67" i="49" s="1"/>
  <c r="W66" i="49"/>
  <c r="W65" i="46"/>
  <c r="X66" i="46"/>
  <c r="Z66" i="46" s="1"/>
  <c r="W66" i="37"/>
  <c r="X67" i="37"/>
  <c r="Z67" i="37" s="1"/>
  <c r="X68" i="41"/>
  <c r="Z68" i="41" s="1"/>
  <c r="W67" i="41"/>
  <c r="W43" i="48"/>
  <c r="X44" i="48"/>
  <c r="Z44" i="48" s="1"/>
  <c r="X47" i="55"/>
  <c r="Z47" i="55" s="1"/>
  <c r="W46" i="55"/>
  <c r="W43" i="34"/>
  <c r="X44" i="34"/>
  <c r="Z44" i="34" s="1"/>
  <c r="X21" i="39"/>
  <c r="Z21" i="39" s="1"/>
  <c r="W20" i="39"/>
  <c r="W43" i="47"/>
  <c r="X44" i="47"/>
  <c r="Z44" i="47" s="1"/>
  <c r="X21" i="29"/>
  <c r="Z21" i="29" s="1"/>
  <c r="W20" i="29"/>
  <c r="W65" i="29"/>
  <c r="X66" i="29"/>
  <c r="Z66" i="29" s="1"/>
  <c r="W66" i="44"/>
  <c r="X67" i="44"/>
  <c r="Z67" i="44" s="1"/>
  <c r="X46" i="43"/>
  <c r="Z46" i="43" s="1"/>
  <c r="W45" i="43"/>
  <c r="W42" i="51"/>
  <c r="X43" i="51"/>
  <c r="Z43" i="51" s="1"/>
  <c r="X21" i="41"/>
  <c r="Z21" i="41" s="1"/>
  <c r="W20" i="41"/>
  <c r="X20" i="50"/>
  <c r="Z20" i="50" s="1"/>
  <c r="W19" i="50"/>
  <c r="W18" i="32"/>
  <c r="X19" i="32"/>
  <c r="Z19" i="32" s="1"/>
  <c r="X19" i="51"/>
  <c r="Z19" i="51" s="1"/>
  <c r="W18" i="51"/>
  <c r="W66" i="14"/>
  <c r="X67" i="14"/>
  <c r="Z67" i="14" s="1"/>
  <c r="X66" i="51"/>
  <c r="Z66" i="51" s="1"/>
  <c r="W65" i="51"/>
  <c r="X65" i="36"/>
  <c r="Z65" i="36" s="1"/>
  <c r="W64" i="36"/>
  <c r="W17" i="34"/>
  <c r="X18" i="34"/>
  <c r="X20" i="36"/>
  <c r="Z20" i="36" s="1"/>
  <c r="W19" i="36"/>
  <c r="X45" i="32"/>
  <c r="Z45" i="32" s="1"/>
  <c r="W44" i="32"/>
  <c r="W68" i="38"/>
  <c r="X69" i="38"/>
  <c r="Z69" i="38" s="1"/>
  <c r="W44" i="54"/>
  <c r="X45" i="54"/>
  <c r="Z45" i="54" s="1"/>
  <c r="W19" i="40"/>
  <c r="X20" i="40"/>
  <c r="Z20" i="40" s="1"/>
  <c r="X44" i="45"/>
  <c r="Z44" i="45" s="1"/>
  <c r="W43" i="45"/>
  <c r="X44" i="41"/>
  <c r="Z44" i="41" s="1"/>
  <c r="W43" i="41"/>
  <c r="X17" i="14"/>
  <c r="Z17" i="14" s="1"/>
  <c r="W16" i="14"/>
  <c r="W67" i="34"/>
  <c r="X68" i="34"/>
  <c r="Z68" i="34" s="1"/>
  <c r="X67" i="30"/>
  <c r="Z67" i="30" s="1"/>
  <c r="W66" i="30"/>
  <c r="X20" i="38"/>
  <c r="Z20" i="38" s="1"/>
  <c r="W19" i="38"/>
  <c r="X21" i="46"/>
  <c r="Z21" i="46" s="1"/>
  <c r="W20" i="46"/>
  <c r="W67" i="50"/>
  <c r="X68" i="50"/>
  <c r="Z68" i="50" s="1"/>
  <c r="U23" i="49"/>
  <c r="X45" i="36"/>
  <c r="Z45" i="36" s="1"/>
  <c r="W44" i="36"/>
  <c r="X69" i="53"/>
  <c r="Z69" i="53" s="1"/>
  <c r="W68" i="53"/>
  <c r="W18" i="35"/>
  <c r="X19" i="35"/>
  <c r="Z19" i="35" s="1"/>
  <c r="X44" i="46"/>
  <c r="Z44" i="46" s="1"/>
  <c r="W43" i="46"/>
  <c r="U23" i="55"/>
  <c r="X21" i="48"/>
  <c r="Z21" i="48" s="1"/>
  <c r="W20" i="48"/>
  <c r="X45" i="39"/>
  <c r="Z45" i="39" s="1"/>
  <c r="W44" i="39"/>
  <c r="X69" i="39"/>
  <c r="Z69" i="39" s="1"/>
  <c r="W68" i="39"/>
  <c r="X69" i="54"/>
  <c r="Z69" i="54" s="1"/>
  <c r="W68" i="54"/>
  <c r="W65" i="47"/>
  <c r="X66" i="47"/>
  <c r="Z66" i="47" s="1"/>
  <c r="W65" i="32"/>
  <c r="X66" i="32"/>
  <c r="Z66" i="32" s="1"/>
  <c r="W43" i="35"/>
  <c r="X44" i="35"/>
  <c r="Z44" i="35" s="1"/>
  <c r="X21" i="45"/>
  <c r="Z21" i="45" s="1"/>
  <c r="W20" i="45"/>
  <c r="X43" i="38"/>
  <c r="Z43" i="38" s="1"/>
  <c r="W42" i="38"/>
  <c r="W67" i="52"/>
  <c r="X68" i="52"/>
  <c r="Z68" i="52" s="1"/>
  <c r="W43" i="40"/>
  <c r="X44" i="40"/>
  <c r="Z44" i="40" s="1"/>
  <c r="W43" i="42"/>
  <c r="X44" i="42"/>
  <c r="Z44" i="42" s="1"/>
  <c r="Z18" i="14"/>
  <c r="I9" i="16" s="1"/>
  <c r="H9" i="16"/>
  <c r="W43" i="14"/>
  <c r="X44" i="14"/>
  <c r="Z44" i="14" s="1"/>
  <c r="W44" i="44"/>
  <c r="X45" i="44"/>
  <c r="Z45" i="44" s="1"/>
  <c r="X20" i="47"/>
  <c r="Z20" i="47" s="1"/>
  <c r="W19" i="47"/>
  <c r="X23" i="49"/>
  <c r="Z23" i="49" s="1"/>
  <c r="W22" i="49"/>
  <c r="X20" i="30"/>
  <c r="Z20" i="30" s="1"/>
  <c r="W19" i="30"/>
  <c r="X23" i="55"/>
  <c r="Z23" i="55" s="1"/>
  <c r="W22" i="55"/>
  <c r="X20" i="33"/>
  <c r="Z20" i="33" s="1"/>
  <c r="W19" i="33"/>
  <c r="X44" i="52"/>
  <c r="Z44" i="52" s="1"/>
  <c r="W43" i="52"/>
  <c r="X67" i="45"/>
  <c r="Z67" i="45" s="1"/>
  <c r="W66" i="45"/>
  <c r="X67" i="33"/>
  <c r="Z67" i="33" s="1"/>
  <c r="W66" i="33"/>
  <c r="W65" i="48"/>
  <c r="X66" i="48"/>
  <c r="Z66" i="48" s="1"/>
  <c r="O1678" i="82"/>
  <c r="P1679" i="82"/>
  <c r="Y18" i="36" s="1"/>
  <c r="G14" i="16" s="1"/>
  <c r="P1319" i="82"/>
  <c r="Y18" i="54" s="1"/>
  <c r="G33" i="16" s="1"/>
  <c r="O1318" i="82"/>
  <c r="O1598" i="82"/>
  <c r="P1599" i="82"/>
  <c r="Y18" i="51" s="1"/>
  <c r="G30" i="16" s="1"/>
  <c r="O1077" i="82"/>
  <c r="P1078" i="82"/>
  <c r="Y41" i="30" s="1"/>
  <c r="O1058" i="82"/>
  <c r="P1059" i="82"/>
  <c r="Y65" i="44" s="1"/>
  <c r="S22" i="16" s="1"/>
  <c r="P579" i="82"/>
  <c r="Y65" i="53" s="1"/>
  <c r="S32" i="16" s="1"/>
  <c r="O578" i="82"/>
  <c r="P1019" i="82"/>
  <c r="Y65" i="50" s="1"/>
  <c r="S29" i="16" s="1"/>
  <c r="O1018" i="82"/>
  <c r="O1377" i="82"/>
  <c r="P1378" i="82"/>
  <c r="Y17" i="52" s="1"/>
  <c r="O1438" i="82"/>
  <c r="P1439" i="82"/>
  <c r="Y18" i="41" s="1"/>
  <c r="G19" i="16" s="1"/>
  <c r="O598" i="82"/>
  <c r="P599" i="82"/>
  <c r="Y42" i="34" s="1"/>
  <c r="M12" i="16" s="1"/>
  <c r="O1497" i="82"/>
  <c r="P1498" i="82"/>
  <c r="Y17" i="49" s="1"/>
  <c r="O498" i="82"/>
  <c r="P499" i="82"/>
  <c r="Y65" i="46" s="1"/>
  <c r="S24" i="16" s="1"/>
  <c r="O1357" i="82"/>
  <c r="P1358" i="82"/>
  <c r="Y17" i="46" s="1"/>
  <c r="P1538" i="82"/>
  <c r="Y17" i="40" s="1"/>
  <c r="O1537" i="82"/>
  <c r="P118" i="82"/>
  <c r="Y41" i="43" s="1"/>
  <c r="O117" i="82"/>
  <c r="O1177" i="82"/>
  <c r="P1178" i="82"/>
  <c r="Y17" i="43" s="1"/>
  <c r="P378" i="82"/>
  <c r="Y64" i="47" s="1"/>
  <c r="O377" i="82"/>
  <c r="P479" i="82"/>
  <c r="Y42" i="46" s="1"/>
  <c r="M24" i="16" s="1"/>
  <c r="O478" i="82"/>
  <c r="P1258" i="82"/>
  <c r="Y17" i="39" s="1"/>
  <c r="O1257" i="82"/>
  <c r="O517" i="82"/>
  <c r="P518" i="82"/>
  <c r="Y41" i="52" s="1"/>
  <c r="O878" i="82"/>
  <c r="P879" i="82"/>
  <c r="Y42" i="32" s="1"/>
  <c r="M8" i="16" s="1"/>
  <c r="P738" i="82"/>
  <c r="Y64" i="38" s="1"/>
  <c r="O737" i="82"/>
  <c r="P718" i="82"/>
  <c r="Y41" i="38" s="1"/>
  <c r="O717" i="82"/>
  <c r="O58" i="82"/>
  <c r="P59" i="82"/>
  <c r="Y65" i="74" s="1"/>
  <c r="S7" i="16" s="1"/>
  <c r="O97" i="82"/>
  <c r="P98" i="82"/>
  <c r="Y64" i="14" s="1"/>
  <c r="P78" i="82"/>
  <c r="Y41" i="14" s="1"/>
  <c r="O77" i="82"/>
  <c r="O318" i="82"/>
  <c r="P319" i="82"/>
  <c r="Y42" i="55" s="1"/>
  <c r="M34" i="16" s="1"/>
  <c r="O297" i="82"/>
  <c r="P298" i="82"/>
  <c r="Y64" i="39" s="1"/>
  <c r="O1557" i="82"/>
  <c r="P1558" i="82"/>
  <c r="Y17" i="32" s="1"/>
  <c r="O1136" i="82"/>
  <c r="P1137" i="82"/>
  <c r="Y63" i="36" s="1"/>
  <c r="O137" i="82"/>
  <c r="P138" i="82"/>
  <c r="Y64" i="43" s="1"/>
  <c r="O17" i="82"/>
  <c r="P18" i="82"/>
  <c r="O397" i="82"/>
  <c r="P398" i="82"/>
  <c r="Y41" i="54" s="1"/>
  <c r="P418" i="82"/>
  <c r="Y64" i="54" s="1"/>
  <c r="O417" i="82"/>
  <c r="O237" i="82"/>
  <c r="P238" i="82"/>
  <c r="Y41" i="45" s="1"/>
  <c r="O557" i="82"/>
  <c r="P558" i="82"/>
  <c r="Y41" i="53" s="1"/>
  <c r="P336" i="82"/>
  <c r="Y62" i="55" s="1"/>
  <c r="O335" i="82"/>
  <c r="O655" i="82"/>
  <c r="P656" i="82"/>
  <c r="Y62" i="41" s="1"/>
  <c r="P455" i="82"/>
  <c r="Y61" i="37" s="1"/>
  <c r="O454" i="82"/>
  <c r="O635" i="82"/>
  <c r="P636" i="82"/>
  <c r="Y39" i="41" s="1"/>
  <c r="O1576" i="82"/>
  <c r="P1577" i="82"/>
  <c r="Y16" i="33" s="1"/>
  <c r="O754" i="82"/>
  <c r="P755" i="82"/>
  <c r="Y38" i="49" s="1"/>
  <c r="O1037" i="82"/>
  <c r="P1038" i="82"/>
  <c r="Y41" i="44" s="1"/>
  <c r="P976" i="82"/>
  <c r="Y62" i="51" s="1"/>
  <c r="O975" i="82"/>
  <c r="O354" i="82"/>
  <c r="P355" i="82"/>
  <c r="Y38" i="47" s="1"/>
  <c r="O675" i="82"/>
  <c r="P676" i="82"/>
  <c r="Y39" i="42" s="1"/>
  <c r="O795" i="82"/>
  <c r="P796" i="82"/>
  <c r="Y39" i="48" s="1"/>
  <c r="O776" i="82"/>
  <c r="P777" i="82"/>
  <c r="Y63" i="49" s="1"/>
  <c r="O616" i="82"/>
  <c r="P617" i="82"/>
  <c r="Y63" i="34" s="1"/>
  <c r="P1657" i="82"/>
  <c r="Y16" i="30" s="1"/>
  <c r="O1656" i="82"/>
  <c r="O276" i="82"/>
  <c r="P277" i="82"/>
  <c r="Y40" i="39" s="1"/>
  <c r="P256" i="82"/>
  <c r="Y62" i="45" s="1"/>
  <c r="O255" i="82"/>
  <c r="P917" i="82"/>
  <c r="Y40" i="33" s="1"/>
  <c r="O916" i="82"/>
  <c r="O696" i="82"/>
  <c r="P697" i="82"/>
  <c r="Y63" i="42" s="1"/>
  <c r="O437" i="82"/>
  <c r="P438" i="82"/>
  <c r="Y41" i="37" s="1"/>
  <c r="O1195" i="82"/>
  <c r="P1196" i="82"/>
  <c r="Y15" i="29" s="1"/>
  <c r="O955" i="82"/>
  <c r="P956" i="82"/>
  <c r="Y39" i="51" s="1"/>
  <c r="O154" i="82"/>
  <c r="P155" i="82"/>
  <c r="Y38" i="29" s="1"/>
  <c r="O1456" i="82"/>
  <c r="P1457" i="82"/>
  <c r="Y16" i="42" s="1"/>
  <c r="O816" i="82"/>
  <c r="P817" i="82"/>
  <c r="Y63" i="48" s="1"/>
  <c r="P1397" i="82"/>
  <c r="Y16" i="53" s="1"/>
  <c r="O1396" i="82"/>
  <c r="O1336" i="82"/>
  <c r="P1337" i="82"/>
  <c r="Y16" i="37" s="1"/>
  <c r="O856" i="82"/>
  <c r="P857" i="82"/>
  <c r="Y63" i="40" s="1"/>
  <c r="P1477" i="82"/>
  <c r="Y16" i="38" s="1"/>
  <c r="O1476" i="82"/>
  <c r="P197" i="82"/>
  <c r="Y40" i="35" s="1"/>
  <c r="O196" i="82"/>
  <c r="P1237" i="82"/>
  <c r="Y16" i="45" s="1"/>
  <c r="O1236" i="82"/>
  <c r="O1416" i="82"/>
  <c r="P1417" i="82"/>
  <c r="Y16" i="34" s="1"/>
  <c r="O835" i="82"/>
  <c r="P836" i="82"/>
  <c r="Y39" i="40" s="1"/>
  <c r="O535" i="82"/>
  <c r="P536" i="82"/>
  <c r="Y62" i="52" s="1"/>
  <c r="P176" i="82"/>
  <c r="Y62" i="29" s="1"/>
  <c r="O175" i="82"/>
  <c r="O1296" i="82"/>
  <c r="P1297" i="82"/>
  <c r="Y16" i="47" s="1"/>
  <c r="P1616" i="82"/>
  <c r="Y15" i="50" s="1"/>
  <c r="O1615" i="82"/>
  <c r="P1216" i="82"/>
  <c r="Y15" i="35" s="1"/>
  <c r="O1215" i="82"/>
  <c r="O995" i="82"/>
  <c r="P996" i="82"/>
  <c r="Y39" i="50" s="1"/>
  <c r="O1095" i="82"/>
  <c r="P1096" i="82"/>
  <c r="Y62" i="30" s="1"/>
  <c r="P36" i="82"/>
  <c r="O35" i="82"/>
  <c r="O1515" i="82"/>
  <c r="P1516" i="82"/>
  <c r="Y15" i="48" s="1"/>
  <c r="O1277" i="82"/>
  <c r="P1278" i="82"/>
  <c r="Y17" i="55" s="1"/>
  <c r="O1115" i="82"/>
  <c r="P1116" i="82"/>
  <c r="Y39" i="36" s="1"/>
  <c r="O214" i="82"/>
  <c r="P215" i="82"/>
  <c r="Y61" i="35" s="1"/>
  <c r="O896" i="82"/>
  <c r="P897" i="82"/>
  <c r="Y63" i="32" s="1"/>
  <c r="O1155" i="82"/>
  <c r="P1156" i="82"/>
  <c r="Y15" i="14" s="1"/>
  <c r="O1636" i="82"/>
  <c r="P1637" i="82"/>
  <c r="Y16" i="44" s="1"/>
  <c r="O935" i="82"/>
  <c r="P936" i="82"/>
  <c r="Y62" i="33" s="1"/>
  <c r="G68" i="16" l="1"/>
  <c r="G54" i="16"/>
  <c r="G65" i="16"/>
  <c r="G49" i="16"/>
  <c r="H44" i="16"/>
  <c r="I44" i="16" s="1"/>
  <c r="S64" i="16"/>
  <c r="S42" i="16"/>
  <c r="S59" i="16"/>
  <c r="M47" i="16"/>
  <c r="M59" i="16"/>
  <c r="S67" i="16"/>
  <c r="M69" i="16"/>
  <c r="M43" i="16"/>
  <c r="S57" i="16"/>
  <c r="X66" i="33"/>
  <c r="Z66" i="33" s="1"/>
  <c r="W65" i="33"/>
  <c r="W42" i="52"/>
  <c r="X43" i="52"/>
  <c r="Z43" i="52" s="1"/>
  <c r="W21" i="55"/>
  <c r="X22" i="55"/>
  <c r="Z22" i="55" s="1"/>
  <c r="X22" i="49"/>
  <c r="Z22" i="49" s="1"/>
  <c r="W21" i="49"/>
  <c r="X42" i="38"/>
  <c r="W41" i="38"/>
  <c r="X68" i="39"/>
  <c r="Z68" i="39" s="1"/>
  <c r="W67" i="39"/>
  <c r="W19" i="48"/>
  <c r="X20" i="48"/>
  <c r="Z20" i="48" s="1"/>
  <c r="X19" i="38"/>
  <c r="Z19" i="38" s="1"/>
  <c r="W18" i="38"/>
  <c r="X43" i="41"/>
  <c r="Z43" i="41" s="1"/>
  <c r="W42" i="41"/>
  <c r="W18" i="36"/>
  <c r="X19" i="36"/>
  <c r="Z19" i="36" s="1"/>
  <c r="X64" i="36"/>
  <c r="Z64" i="36" s="1"/>
  <c r="W63" i="36"/>
  <c r="W19" i="41"/>
  <c r="X20" i="41"/>
  <c r="Z20" i="41" s="1"/>
  <c r="W44" i="43"/>
  <c r="X45" i="43"/>
  <c r="Z45" i="43" s="1"/>
  <c r="X66" i="49"/>
  <c r="Z66" i="49" s="1"/>
  <c r="W65" i="49"/>
  <c r="X20" i="44"/>
  <c r="Z20" i="44" s="1"/>
  <c r="W19" i="44"/>
  <c r="W65" i="55"/>
  <c r="X66" i="55"/>
  <c r="Z66" i="55" s="1"/>
  <c r="X20" i="43"/>
  <c r="Z20" i="43" s="1"/>
  <c r="W19" i="43"/>
  <c r="X44" i="37"/>
  <c r="Z44" i="37" s="1"/>
  <c r="W43" i="37"/>
  <c r="W19" i="52"/>
  <c r="X20" i="52"/>
  <c r="Z20" i="52" s="1"/>
  <c r="W42" i="29"/>
  <c r="X43" i="29"/>
  <c r="Z43" i="29" s="1"/>
  <c r="X41" i="33"/>
  <c r="Z41" i="33" s="1"/>
  <c r="W40" i="33"/>
  <c r="X19" i="53"/>
  <c r="Z19" i="53" s="1"/>
  <c r="W18" i="53"/>
  <c r="X44" i="44"/>
  <c r="Z44" i="44" s="1"/>
  <c r="W43" i="44"/>
  <c r="W42" i="40"/>
  <c r="X43" i="40"/>
  <c r="Z43" i="40" s="1"/>
  <c r="W42" i="35"/>
  <c r="X43" i="35"/>
  <c r="Z43" i="35" s="1"/>
  <c r="W64" i="47"/>
  <c r="X65" i="47"/>
  <c r="W43" i="36"/>
  <c r="X44" i="36"/>
  <c r="Z44" i="36" s="1"/>
  <c r="X67" i="50"/>
  <c r="Z67" i="50" s="1"/>
  <c r="W66" i="50"/>
  <c r="W66" i="34"/>
  <c r="X67" i="34"/>
  <c r="Z67" i="34" s="1"/>
  <c r="W18" i="40"/>
  <c r="X19" i="40"/>
  <c r="Z19" i="40" s="1"/>
  <c r="W67" i="38"/>
  <c r="X68" i="38"/>
  <c r="Z68" i="38" s="1"/>
  <c r="W65" i="14"/>
  <c r="X66" i="14"/>
  <c r="Z66" i="14" s="1"/>
  <c r="W17" i="32"/>
  <c r="X18" i="32"/>
  <c r="X65" i="29"/>
  <c r="W64" i="29"/>
  <c r="W42" i="47"/>
  <c r="X43" i="47"/>
  <c r="Z43" i="47" s="1"/>
  <c r="W42" i="34"/>
  <c r="X43" i="34"/>
  <c r="Z43" i="34" s="1"/>
  <c r="X43" i="48"/>
  <c r="Z43" i="48" s="1"/>
  <c r="W42" i="48"/>
  <c r="W65" i="37"/>
  <c r="X66" i="37"/>
  <c r="Z66" i="37" s="1"/>
  <c r="W42" i="50"/>
  <c r="X43" i="50"/>
  <c r="Z43" i="50" s="1"/>
  <c r="Z42" i="33"/>
  <c r="O11" i="16" s="1"/>
  <c r="N11" i="16"/>
  <c r="X66" i="45"/>
  <c r="Z66" i="45" s="1"/>
  <c r="W65" i="45"/>
  <c r="X19" i="33"/>
  <c r="Z19" i="33" s="1"/>
  <c r="W18" i="33"/>
  <c r="X19" i="30"/>
  <c r="Z19" i="30" s="1"/>
  <c r="W18" i="30"/>
  <c r="X19" i="47"/>
  <c r="Z19" i="47" s="1"/>
  <c r="W18" i="47"/>
  <c r="X20" i="45"/>
  <c r="Z20" i="45" s="1"/>
  <c r="W19" i="45"/>
  <c r="W67" i="54"/>
  <c r="X68" i="54"/>
  <c r="Z68" i="54" s="1"/>
  <c r="W43" i="39"/>
  <c r="X44" i="39"/>
  <c r="Z44" i="39" s="1"/>
  <c r="W17" i="35"/>
  <c r="X18" i="35"/>
  <c r="X20" i="46"/>
  <c r="Z20" i="46" s="1"/>
  <c r="W19" i="46"/>
  <c r="W65" i="30"/>
  <c r="X66" i="30"/>
  <c r="Z66" i="30" s="1"/>
  <c r="X16" i="14"/>
  <c r="Z16" i="14" s="1"/>
  <c r="W15" i="14"/>
  <c r="X43" i="45"/>
  <c r="Z43" i="45" s="1"/>
  <c r="W42" i="45"/>
  <c r="X44" i="32"/>
  <c r="Z44" i="32" s="1"/>
  <c r="W43" i="32"/>
  <c r="Z18" i="34"/>
  <c r="I12" i="16" s="1"/>
  <c r="H12" i="16"/>
  <c r="W64" i="51"/>
  <c r="X65" i="51"/>
  <c r="W17" i="51"/>
  <c r="X18" i="51"/>
  <c r="W18" i="50"/>
  <c r="X19" i="50"/>
  <c r="Z19" i="50" s="1"/>
  <c r="X20" i="29"/>
  <c r="Z20" i="29" s="1"/>
  <c r="W19" i="29"/>
  <c r="X20" i="39"/>
  <c r="Z20" i="39" s="1"/>
  <c r="W19" i="39"/>
  <c r="W45" i="55"/>
  <c r="X46" i="55"/>
  <c r="Z46" i="55" s="1"/>
  <c r="X67" i="41"/>
  <c r="Z67" i="41" s="1"/>
  <c r="W66" i="41"/>
  <c r="X20" i="42"/>
  <c r="Z20" i="42" s="1"/>
  <c r="W19" i="42"/>
  <c r="X18" i="54"/>
  <c r="W17" i="54"/>
  <c r="X64" i="42"/>
  <c r="Z64" i="42" s="1"/>
  <c r="W63" i="42"/>
  <c r="X20" i="37"/>
  <c r="Z20" i="37" s="1"/>
  <c r="W19" i="37"/>
  <c r="W64" i="40"/>
  <c r="X65" i="40"/>
  <c r="X65" i="35"/>
  <c r="W64" i="35"/>
  <c r="W64" i="48"/>
  <c r="X65" i="48"/>
  <c r="X43" i="14"/>
  <c r="Z43" i="14" s="1"/>
  <c r="W42" i="14"/>
  <c r="X43" i="42"/>
  <c r="Z43" i="42" s="1"/>
  <c r="W42" i="42"/>
  <c r="W66" i="52"/>
  <c r="X67" i="52"/>
  <c r="Z67" i="52" s="1"/>
  <c r="W64" i="32"/>
  <c r="X65" i="32"/>
  <c r="X43" i="46"/>
  <c r="Z43" i="46" s="1"/>
  <c r="W42" i="46"/>
  <c r="X68" i="53"/>
  <c r="Z68" i="53" s="1"/>
  <c r="W67" i="53"/>
  <c r="X44" i="54"/>
  <c r="Z44" i="54" s="1"/>
  <c r="W43" i="54"/>
  <c r="W16" i="34"/>
  <c r="X17" i="34"/>
  <c r="Z17" i="34" s="1"/>
  <c r="X42" i="51"/>
  <c r="W41" i="51"/>
  <c r="W65" i="44"/>
  <c r="X66" i="44"/>
  <c r="Z66" i="44" s="1"/>
  <c r="W64" i="46"/>
  <c r="X65" i="46"/>
  <c r="Z65" i="42"/>
  <c r="U20" i="16" s="1"/>
  <c r="T20" i="16"/>
  <c r="X42" i="49"/>
  <c r="W41" i="49"/>
  <c r="W42" i="53"/>
  <c r="X43" i="53"/>
  <c r="Z43" i="53" s="1"/>
  <c r="X43" i="30"/>
  <c r="Z43" i="30" s="1"/>
  <c r="W42" i="30"/>
  <c r="X68" i="43"/>
  <c r="Z68" i="43" s="1"/>
  <c r="W67" i="43"/>
  <c r="O1677" i="82"/>
  <c r="P1678" i="82"/>
  <c r="Y17" i="36" s="1"/>
  <c r="P1318" i="82"/>
  <c r="Y17" i="54" s="1"/>
  <c r="O1317" i="82"/>
  <c r="P1598" i="82"/>
  <c r="Y17" i="51" s="1"/>
  <c r="O1597" i="82"/>
  <c r="O1076" i="82"/>
  <c r="P1077" i="82"/>
  <c r="Y40" i="30" s="1"/>
  <c r="P578" i="82"/>
  <c r="Y64" i="53" s="1"/>
  <c r="O577" i="82"/>
  <c r="O1017" i="82"/>
  <c r="P1018" i="82"/>
  <c r="Y64" i="50" s="1"/>
  <c r="P1058" i="82"/>
  <c r="Y64" i="44" s="1"/>
  <c r="O1057" i="82"/>
  <c r="P1377" i="82"/>
  <c r="Y16" i="52" s="1"/>
  <c r="O1376" i="82"/>
  <c r="P598" i="82"/>
  <c r="Y41" i="34" s="1"/>
  <c r="O597" i="82"/>
  <c r="O1437" i="82"/>
  <c r="P1438" i="82"/>
  <c r="Y17" i="41" s="1"/>
  <c r="O76" i="82"/>
  <c r="P77" i="82"/>
  <c r="Y40" i="14" s="1"/>
  <c r="P737" i="82"/>
  <c r="Y63" i="38" s="1"/>
  <c r="O736" i="82"/>
  <c r="P478" i="82"/>
  <c r="Y41" i="46" s="1"/>
  <c r="O477" i="82"/>
  <c r="O1536" i="82"/>
  <c r="P1537" i="82"/>
  <c r="Y16" i="40" s="1"/>
  <c r="O1135" i="82"/>
  <c r="P1136" i="82"/>
  <c r="Y62" i="36" s="1"/>
  <c r="P297" i="82"/>
  <c r="Y63" i="39" s="1"/>
  <c r="O296" i="82"/>
  <c r="O57" i="82"/>
  <c r="P58" i="82"/>
  <c r="O516" i="82"/>
  <c r="P517" i="82"/>
  <c r="Y40" i="52" s="1"/>
  <c r="O1176" i="82"/>
  <c r="P1177" i="82"/>
  <c r="Y16" i="43" s="1"/>
  <c r="O497" i="82"/>
  <c r="P498" i="82"/>
  <c r="Y64" i="46" s="1"/>
  <c r="P717" i="82"/>
  <c r="Y40" i="38" s="1"/>
  <c r="O716" i="82"/>
  <c r="O1256" i="82"/>
  <c r="P1257" i="82"/>
  <c r="Y16" i="39" s="1"/>
  <c r="P377" i="82"/>
  <c r="Y63" i="47" s="1"/>
  <c r="O376" i="82"/>
  <c r="O116" i="82"/>
  <c r="P117" i="82"/>
  <c r="Y40" i="43" s="1"/>
  <c r="P1557" i="82"/>
  <c r="Y16" i="32" s="1"/>
  <c r="O1556" i="82"/>
  <c r="O317" i="82"/>
  <c r="P318" i="82"/>
  <c r="Y41" i="55" s="1"/>
  <c r="O96" i="82"/>
  <c r="P97" i="82"/>
  <c r="Y63" i="14" s="1"/>
  <c r="O877" i="82"/>
  <c r="P878" i="82"/>
  <c r="Y41" i="32" s="1"/>
  <c r="P1357" i="82"/>
  <c r="Y16" i="46" s="1"/>
  <c r="O1356" i="82"/>
  <c r="O1496" i="82"/>
  <c r="P1497" i="82"/>
  <c r="Y16" i="49" s="1"/>
  <c r="O136" i="82"/>
  <c r="P137" i="82"/>
  <c r="Y63" i="43" s="1"/>
  <c r="O16" i="82"/>
  <c r="P17" i="82"/>
  <c r="O396" i="82"/>
  <c r="P397" i="82"/>
  <c r="Y40" i="54" s="1"/>
  <c r="O416" i="82"/>
  <c r="P417" i="82"/>
  <c r="Y63" i="54" s="1"/>
  <c r="P557" i="82"/>
  <c r="Y40" i="53" s="1"/>
  <c r="O556" i="82"/>
  <c r="O236" i="82"/>
  <c r="P237" i="82"/>
  <c r="Y40" i="45" s="1"/>
  <c r="P1615" i="82"/>
  <c r="Y14" i="50" s="1"/>
  <c r="O1614" i="82"/>
  <c r="O195" i="82"/>
  <c r="P196" i="82"/>
  <c r="Y39" i="35" s="1"/>
  <c r="O1655" i="82"/>
  <c r="P1656" i="82"/>
  <c r="Y15" i="30" s="1"/>
  <c r="P1636" i="82"/>
  <c r="Y15" i="44" s="1"/>
  <c r="O1635" i="82"/>
  <c r="O1154" i="82"/>
  <c r="P1155" i="82"/>
  <c r="Y14" i="14" s="1"/>
  <c r="P896" i="82"/>
  <c r="Y62" i="32" s="1"/>
  <c r="O895" i="82"/>
  <c r="P1115" i="82"/>
  <c r="Y38" i="36" s="1"/>
  <c r="O1114" i="82"/>
  <c r="P1277" i="82"/>
  <c r="Y16" i="55" s="1"/>
  <c r="O1276" i="82"/>
  <c r="O1514" i="82"/>
  <c r="P1515" i="82"/>
  <c r="Y14" i="48" s="1"/>
  <c r="O1094" i="82"/>
  <c r="P1095" i="82"/>
  <c r="Y61" i="30" s="1"/>
  <c r="P995" i="82"/>
  <c r="Y38" i="50" s="1"/>
  <c r="O994" i="82"/>
  <c r="P1296" i="82"/>
  <c r="Y15" i="47" s="1"/>
  <c r="O1295" i="82"/>
  <c r="O834" i="82"/>
  <c r="P835" i="82"/>
  <c r="Y38" i="40" s="1"/>
  <c r="O1335" i="82"/>
  <c r="P1336" i="82"/>
  <c r="Y15" i="37" s="1"/>
  <c r="O815" i="82"/>
  <c r="P816" i="82"/>
  <c r="Y62" i="48" s="1"/>
  <c r="P1456" i="82"/>
  <c r="Y15" i="42" s="1"/>
  <c r="O1455" i="82"/>
  <c r="O954" i="82"/>
  <c r="P955" i="82"/>
  <c r="Y38" i="51" s="1"/>
  <c r="O695" i="82"/>
  <c r="P696" i="82"/>
  <c r="Y62" i="42" s="1"/>
  <c r="O275" i="82"/>
  <c r="P276" i="82"/>
  <c r="Y39" i="39" s="1"/>
  <c r="O794" i="82"/>
  <c r="P795" i="82"/>
  <c r="Y38" i="48" s="1"/>
  <c r="O353" i="82"/>
  <c r="P354" i="82"/>
  <c r="Y37" i="47" s="1"/>
  <c r="O753" i="82"/>
  <c r="P754" i="82"/>
  <c r="Y37" i="49" s="1"/>
  <c r="P1576" i="82"/>
  <c r="Y15" i="33" s="1"/>
  <c r="O1575" i="82"/>
  <c r="O634" i="82"/>
  <c r="P635" i="82"/>
  <c r="Y38" i="41" s="1"/>
  <c r="O654" i="82"/>
  <c r="P655" i="82"/>
  <c r="Y61" i="41" s="1"/>
  <c r="O34" i="82"/>
  <c r="P35" i="82"/>
  <c r="O1214" i="82"/>
  <c r="P1215" i="82"/>
  <c r="Y14" i="35" s="1"/>
  <c r="P175" i="82"/>
  <c r="Y61" i="29" s="1"/>
  <c r="O174" i="82"/>
  <c r="O1235" i="82"/>
  <c r="P1236" i="82"/>
  <c r="Y15" i="45" s="1"/>
  <c r="P1476" i="82"/>
  <c r="Y15" i="38" s="1"/>
  <c r="O1475" i="82"/>
  <c r="P1396" i="82"/>
  <c r="Y15" i="53" s="1"/>
  <c r="O1395" i="82"/>
  <c r="P916" i="82"/>
  <c r="Y39" i="33" s="1"/>
  <c r="O915" i="82"/>
  <c r="O254" i="82"/>
  <c r="P255" i="82"/>
  <c r="Y61" i="45" s="1"/>
  <c r="P975" i="82"/>
  <c r="Y61" i="51" s="1"/>
  <c r="O974" i="82"/>
  <c r="O453" i="82"/>
  <c r="P454" i="82"/>
  <c r="Y60" i="37" s="1"/>
  <c r="O334" i="82"/>
  <c r="P335" i="82"/>
  <c r="Y61" i="55" s="1"/>
  <c r="P935" i="82"/>
  <c r="Y61" i="33" s="1"/>
  <c r="O934" i="82"/>
  <c r="O213" i="82"/>
  <c r="P214" i="82"/>
  <c r="Y60" i="35" s="1"/>
  <c r="O534" i="82"/>
  <c r="P535" i="82"/>
  <c r="Y61" i="52" s="1"/>
  <c r="O1415" i="82"/>
  <c r="P1416" i="82"/>
  <c r="Y15" i="34" s="1"/>
  <c r="O855" i="82"/>
  <c r="P856" i="82"/>
  <c r="Y62" i="40" s="1"/>
  <c r="O153" i="82"/>
  <c r="P154" i="82"/>
  <c r="Y37" i="29" s="1"/>
  <c r="O1194" i="82"/>
  <c r="P1195" i="82"/>
  <c r="Y14" i="29" s="1"/>
  <c r="O436" i="82"/>
  <c r="P437" i="82"/>
  <c r="Y40" i="37" s="1"/>
  <c r="O615" i="82"/>
  <c r="P616" i="82"/>
  <c r="Y62" i="34" s="1"/>
  <c r="O775" i="82"/>
  <c r="P776" i="82"/>
  <c r="Y62" i="49" s="1"/>
  <c r="O674" i="82"/>
  <c r="P675" i="82"/>
  <c r="Y38" i="42" s="1"/>
  <c r="O1036" i="82"/>
  <c r="P1037" i="82"/>
  <c r="Y40" i="44" s="1"/>
  <c r="H47" i="16" l="1"/>
  <c r="I47" i="16" s="1"/>
  <c r="T55" i="16"/>
  <c r="N46" i="16"/>
  <c r="X67" i="43"/>
  <c r="Z67" i="43" s="1"/>
  <c r="W66" i="43"/>
  <c r="W66" i="53"/>
  <c r="X67" i="53"/>
  <c r="Z67" i="53" s="1"/>
  <c r="Z65" i="32"/>
  <c r="U8" i="16" s="1"/>
  <c r="T8" i="16"/>
  <c r="W41" i="42"/>
  <c r="X42" i="42"/>
  <c r="Z65" i="48"/>
  <c r="U26" i="16" s="1"/>
  <c r="T26" i="16"/>
  <c r="Z65" i="40"/>
  <c r="U18" i="16" s="1"/>
  <c r="T18" i="16"/>
  <c r="X63" i="42"/>
  <c r="Z63" i="42" s="1"/>
  <c r="W62" i="42"/>
  <c r="X19" i="42"/>
  <c r="Z19" i="42" s="1"/>
  <c r="W18" i="42"/>
  <c r="X19" i="29"/>
  <c r="Z19" i="29" s="1"/>
  <c r="W18" i="29"/>
  <c r="Z18" i="51"/>
  <c r="I30" i="16" s="1"/>
  <c r="H30" i="16"/>
  <c r="X42" i="45"/>
  <c r="W41" i="45"/>
  <c r="Z18" i="35"/>
  <c r="I13" i="16" s="1"/>
  <c r="H13" i="16"/>
  <c r="W17" i="47"/>
  <c r="X18" i="47"/>
  <c r="X18" i="33"/>
  <c r="W17" i="33"/>
  <c r="W63" i="29"/>
  <c r="X64" i="29"/>
  <c r="Z64" i="29" s="1"/>
  <c r="X66" i="50"/>
  <c r="Z66" i="50" s="1"/>
  <c r="W65" i="50"/>
  <c r="Z65" i="47"/>
  <c r="U25" i="16" s="1"/>
  <c r="T25" i="16"/>
  <c r="X18" i="53"/>
  <c r="W17" i="53"/>
  <c r="X43" i="37"/>
  <c r="Z43" i="37" s="1"/>
  <c r="W42" i="37"/>
  <c r="W64" i="49"/>
  <c r="X65" i="49"/>
  <c r="X18" i="38"/>
  <c r="W17" i="38"/>
  <c r="X67" i="39"/>
  <c r="Z67" i="39" s="1"/>
  <c r="W66" i="39"/>
  <c r="X21" i="49"/>
  <c r="Z21" i="49" s="1"/>
  <c r="W20" i="49"/>
  <c r="W41" i="53"/>
  <c r="X42" i="53"/>
  <c r="W64" i="44"/>
  <c r="X65" i="44"/>
  <c r="W15" i="34"/>
  <c r="X16" i="34"/>
  <c r="Z16" i="34" s="1"/>
  <c r="W63" i="32"/>
  <c r="X64" i="32"/>
  <c r="Z64" i="32" s="1"/>
  <c r="W63" i="48"/>
  <c r="X64" i="48"/>
  <c r="Z64" i="48" s="1"/>
  <c r="W63" i="40"/>
  <c r="X64" i="40"/>
  <c r="Z64" i="40" s="1"/>
  <c r="X45" i="55"/>
  <c r="Z45" i="55" s="1"/>
  <c r="W44" i="55"/>
  <c r="X17" i="51"/>
  <c r="Z17" i="51" s="1"/>
  <c r="W16" i="51"/>
  <c r="X65" i="30"/>
  <c r="W64" i="30"/>
  <c r="X17" i="35"/>
  <c r="Z17" i="35" s="1"/>
  <c r="W16" i="35"/>
  <c r="W66" i="54"/>
  <c r="X67" i="54"/>
  <c r="Z67" i="54" s="1"/>
  <c r="W64" i="37"/>
  <c r="X65" i="37"/>
  <c r="W41" i="34"/>
  <c r="X42" i="34"/>
  <c r="T10" i="16"/>
  <c r="Z65" i="29"/>
  <c r="U10" i="16" s="1"/>
  <c r="W64" i="14"/>
  <c r="X65" i="14"/>
  <c r="W17" i="40"/>
  <c r="X18" i="40"/>
  <c r="W63" i="47"/>
  <c r="X64" i="47"/>
  <c r="Z64" i="47" s="1"/>
  <c r="W41" i="40"/>
  <c r="X42" i="40"/>
  <c r="X42" i="29"/>
  <c r="W41" i="29"/>
  <c r="X65" i="55"/>
  <c r="W64" i="55"/>
  <c r="X19" i="41"/>
  <c r="Z19" i="41" s="1"/>
  <c r="W18" i="41"/>
  <c r="X18" i="36"/>
  <c r="W17" i="36"/>
  <c r="X42" i="52"/>
  <c r="W41" i="52"/>
  <c r="X42" i="30"/>
  <c r="W41" i="30"/>
  <c r="X41" i="49"/>
  <c r="Z41" i="49" s="1"/>
  <c r="W40" i="49"/>
  <c r="Z65" i="46"/>
  <c r="U24" i="16" s="1"/>
  <c r="T24" i="16"/>
  <c r="W40" i="51"/>
  <c r="X41" i="51"/>
  <c r="Z41" i="51" s="1"/>
  <c r="W42" i="54"/>
  <c r="X43" i="54"/>
  <c r="Z43" i="54" s="1"/>
  <c r="X42" i="46"/>
  <c r="W41" i="46"/>
  <c r="X42" i="14"/>
  <c r="W41" i="14"/>
  <c r="X64" i="35"/>
  <c r="Z64" i="35" s="1"/>
  <c r="W63" i="35"/>
  <c r="X19" i="37"/>
  <c r="Z19" i="37" s="1"/>
  <c r="W18" i="37"/>
  <c r="X17" i="54"/>
  <c r="Z17" i="54" s="1"/>
  <c r="W16" i="54"/>
  <c r="X66" i="41"/>
  <c r="Z66" i="41" s="1"/>
  <c r="W65" i="41"/>
  <c r="X19" i="39"/>
  <c r="Z19" i="39" s="1"/>
  <c r="W18" i="39"/>
  <c r="Z65" i="51"/>
  <c r="U30" i="16" s="1"/>
  <c r="T30" i="16"/>
  <c r="X43" i="32"/>
  <c r="Z43" i="32" s="1"/>
  <c r="W42" i="32"/>
  <c r="X15" i="14"/>
  <c r="Z15" i="14" s="1"/>
  <c r="W14" i="14"/>
  <c r="X19" i="46"/>
  <c r="Z19" i="46" s="1"/>
  <c r="W18" i="46"/>
  <c r="W18" i="45"/>
  <c r="X19" i="45"/>
  <c r="Z19" i="45" s="1"/>
  <c r="X18" i="30"/>
  <c r="W17" i="30"/>
  <c r="X65" i="45"/>
  <c r="W64" i="45"/>
  <c r="X42" i="48"/>
  <c r="W41" i="48"/>
  <c r="Z18" i="32"/>
  <c r="I8" i="16" s="1"/>
  <c r="H8" i="16"/>
  <c r="W42" i="44"/>
  <c r="X43" i="44"/>
  <c r="Z43" i="44" s="1"/>
  <c r="X40" i="33"/>
  <c r="Z40" i="33" s="1"/>
  <c r="W39" i="33"/>
  <c r="X19" i="43"/>
  <c r="Z19" i="43" s="1"/>
  <c r="W18" i="43"/>
  <c r="X19" i="44"/>
  <c r="Z19" i="44" s="1"/>
  <c r="W18" i="44"/>
  <c r="X63" i="36"/>
  <c r="Z63" i="36" s="1"/>
  <c r="W62" i="36"/>
  <c r="X42" i="41"/>
  <c r="W41" i="41"/>
  <c r="X41" i="38"/>
  <c r="Z41" i="38" s="1"/>
  <c r="W40" i="38"/>
  <c r="X65" i="33"/>
  <c r="W64" i="33"/>
  <c r="Z42" i="49"/>
  <c r="O28" i="16" s="1"/>
  <c r="N28" i="16"/>
  <c r="W63" i="46"/>
  <c r="X64" i="46"/>
  <c r="Z64" i="46" s="1"/>
  <c r="Z42" i="51"/>
  <c r="O30" i="16" s="1"/>
  <c r="N30" i="16"/>
  <c r="W65" i="52"/>
  <c r="X66" i="52"/>
  <c r="Z66" i="52" s="1"/>
  <c r="Z65" i="35"/>
  <c r="T14" i="16"/>
  <c r="T13" i="16"/>
  <c r="Z18" i="54"/>
  <c r="I33" i="16" s="1"/>
  <c r="H33" i="16"/>
  <c r="X18" i="50"/>
  <c r="W17" i="50"/>
  <c r="W63" i="51"/>
  <c r="X64" i="51"/>
  <c r="Z64" i="51" s="1"/>
  <c r="X43" i="39"/>
  <c r="Z43" i="39" s="1"/>
  <c r="W42" i="39"/>
  <c r="W41" i="50"/>
  <c r="X42" i="50"/>
  <c r="W41" i="47"/>
  <c r="X42" i="47"/>
  <c r="W16" i="32"/>
  <c r="X17" i="32"/>
  <c r="Z17" i="32" s="1"/>
  <c r="X67" i="38"/>
  <c r="Z67" i="38" s="1"/>
  <c r="W66" i="38"/>
  <c r="W65" i="34"/>
  <c r="X66" i="34"/>
  <c r="Z66" i="34" s="1"/>
  <c r="X43" i="36"/>
  <c r="Z43" i="36" s="1"/>
  <c r="W42" i="36"/>
  <c r="W41" i="35"/>
  <c r="X42" i="35"/>
  <c r="W18" i="52"/>
  <c r="X19" i="52"/>
  <c r="Z19" i="52" s="1"/>
  <c r="X44" i="43"/>
  <c r="Z44" i="43" s="1"/>
  <c r="W43" i="43"/>
  <c r="X19" i="48"/>
  <c r="Z19" i="48" s="1"/>
  <c r="W18" i="48"/>
  <c r="Z42" i="38"/>
  <c r="O16" i="16" s="1"/>
  <c r="N16" i="16"/>
  <c r="W20" i="55"/>
  <c r="X21" i="55"/>
  <c r="Z21" i="55" s="1"/>
  <c r="P1677" i="82"/>
  <c r="Y16" i="36" s="1"/>
  <c r="O1676" i="82"/>
  <c r="P1317" i="82"/>
  <c r="Y16" i="54" s="1"/>
  <c r="O1316" i="82"/>
  <c r="O1596" i="82"/>
  <c r="P1597" i="82"/>
  <c r="Y16" i="51" s="1"/>
  <c r="O1075" i="82"/>
  <c r="P1076" i="82"/>
  <c r="Y39" i="30" s="1"/>
  <c r="P1017" i="82"/>
  <c r="Y63" i="50" s="1"/>
  <c r="O1016" i="82"/>
  <c r="P1057" i="82"/>
  <c r="Y63" i="44" s="1"/>
  <c r="O1056" i="82"/>
  <c r="O576" i="82"/>
  <c r="P577" i="82"/>
  <c r="Y63" i="53" s="1"/>
  <c r="P1437" i="82"/>
  <c r="Y16" i="41" s="1"/>
  <c r="O1436" i="82"/>
  <c r="P597" i="82"/>
  <c r="Y40" i="34" s="1"/>
  <c r="O596" i="82"/>
  <c r="O1375" i="82"/>
  <c r="P1376" i="82"/>
  <c r="Y15" i="52" s="1"/>
  <c r="O295" i="82"/>
  <c r="P296" i="82"/>
  <c r="Y62" i="39" s="1"/>
  <c r="O735" i="82"/>
  <c r="P736" i="82"/>
  <c r="Y62" i="38" s="1"/>
  <c r="O1495" i="82"/>
  <c r="P1496" i="82"/>
  <c r="Y15" i="49" s="1"/>
  <c r="P877" i="82"/>
  <c r="Y40" i="32" s="1"/>
  <c r="O876" i="82"/>
  <c r="O316" i="82"/>
  <c r="P317" i="82"/>
  <c r="Y40" i="55" s="1"/>
  <c r="O115" i="82"/>
  <c r="P116" i="82"/>
  <c r="Y39" i="43" s="1"/>
  <c r="P1256" i="82"/>
  <c r="Y15" i="39" s="1"/>
  <c r="O1255" i="82"/>
  <c r="O496" i="82"/>
  <c r="P497" i="82"/>
  <c r="Y63" i="46" s="1"/>
  <c r="P516" i="82"/>
  <c r="Y39" i="52" s="1"/>
  <c r="O515" i="82"/>
  <c r="P1536" i="82"/>
  <c r="Y15" i="40" s="1"/>
  <c r="O1535" i="82"/>
  <c r="O1355" i="82"/>
  <c r="P1356" i="82"/>
  <c r="Y15" i="46" s="1"/>
  <c r="P1556" i="82"/>
  <c r="Y15" i="32" s="1"/>
  <c r="O1555" i="82"/>
  <c r="O375" i="82"/>
  <c r="P376" i="82"/>
  <c r="Y62" i="47" s="1"/>
  <c r="O715" i="82"/>
  <c r="P716" i="82"/>
  <c r="Y39" i="38" s="1"/>
  <c r="O476" i="82"/>
  <c r="P477" i="82"/>
  <c r="Y40" i="46" s="1"/>
  <c r="O95" i="82"/>
  <c r="P96" i="82"/>
  <c r="Y62" i="14" s="1"/>
  <c r="P1176" i="82"/>
  <c r="Y15" i="43" s="1"/>
  <c r="O1175" i="82"/>
  <c r="O56" i="82"/>
  <c r="P57" i="82"/>
  <c r="O1134" i="82"/>
  <c r="P1135" i="82"/>
  <c r="Y61" i="36" s="1"/>
  <c r="O75" i="82"/>
  <c r="P76" i="82"/>
  <c r="Y39" i="14" s="1"/>
  <c r="P16" i="82"/>
  <c r="O15" i="82"/>
  <c r="O135" i="82"/>
  <c r="P136" i="82"/>
  <c r="Y62" i="43" s="1"/>
  <c r="O555" i="82"/>
  <c r="P556" i="82"/>
  <c r="Y39" i="53" s="1"/>
  <c r="P236" i="82"/>
  <c r="Y39" i="45" s="1"/>
  <c r="O235" i="82"/>
  <c r="P416" i="82"/>
  <c r="Y62" i="54" s="1"/>
  <c r="O415" i="82"/>
  <c r="O395" i="82"/>
  <c r="P396" i="82"/>
  <c r="Y39" i="54" s="1"/>
  <c r="O914" i="82"/>
  <c r="P915" i="82"/>
  <c r="Y38" i="33" s="1"/>
  <c r="O1474" i="82"/>
  <c r="P1475" i="82"/>
  <c r="Y14" i="38" s="1"/>
  <c r="O173" i="82"/>
  <c r="P174" i="82"/>
  <c r="Y60" i="29" s="1"/>
  <c r="P1295" i="82"/>
  <c r="Y14" i="47" s="1"/>
  <c r="O1294" i="82"/>
  <c r="O1275" i="82"/>
  <c r="P1276" i="82"/>
  <c r="Y15" i="55" s="1"/>
  <c r="P895" i="82"/>
  <c r="Y61" i="32" s="1"/>
  <c r="O894" i="82"/>
  <c r="O1613" i="82"/>
  <c r="P1614" i="82"/>
  <c r="Y13" i="50" s="1"/>
  <c r="P1036" i="82"/>
  <c r="Y39" i="44" s="1"/>
  <c r="O1035" i="82"/>
  <c r="O774" i="82"/>
  <c r="P775" i="82"/>
  <c r="Y61" i="49" s="1"/>
  <c r="O435" i="82"/>
  <c r="P436" i="82"/>
  <c r="Y39" i="37" s="1"/>
  <c r="O152" i="82"/>
  <c r="P153" i="82"/>
  <c r="Y36" i="29" s="1"/>
  <c r="O1414" i="82"/>
  <c r="P1415" i="82"/>
  <c r="Y14" i="34" s="1"/>
  <c r="O452" i="82"/>
  <c r="P453" i="82"/>
  <c r="Y59" i="37" s="1"/>
  <c r="O33" i="82"/>
  <c r="P34" i="82"/>
  <c r="O633" i="82"/>
  <c r="P634" i="82"/>
  <c r="Y37" i="41" s="1"/>
  <c r="O793" i="82"/>
  <c r="P794" i="82"/>
  <c r="Y37" i="48" s="1"/>
  <c r="P275" i="82"/>
  <c r="Y38" i="39" s="1"/>
  <c r="O274" i="82"/>
  <c r="P695" i="82"/>
  <c r="Y61" i="42" s="1"/>
  <c r="O694" i="82"/>
  <c r="P954" i="82"/>
  <c r="Y37" i="51" s="1"/>
  <c r="O953" i="82"/>
  <c r="P815" i="82"/>
  <c r="Y61" i="48" s="1"/>
  <c r="O814" i="82"/>
  <c r="O833" i="82"/>
  <c r="P834" i="82"/>
  <c r="Y37" i="40" s="1"/>
  <c r="O194" i="82"/>
  <c r="P195" i="82"/>
  <c r="Y38" i="35" s="1"/>
  <c r="O933" i="82"/>
  <c r="P934" i="82"/>
  <c r="Y60" i="33" s="1"/>
  <c r="P974" i="82"/>
  <c r="Y60" i="51" s="1"/>
  <c r="O973" i="82"/>
  <c r="O1394" i="82"/>
  <c r="P1395" i="82"/>
  <c r="Y14" i="53" s="1"/>
  <c r="O1574" i="82"/>
  <c r="P1575" i="82"/>
  <c r="Y14" i="33" s="1"/>
  <c r="P1455" i="82"/>
  <c r="Y14" i="42" s="1"/>
  <c r="O1454" i="82"/>
  <c r="O993" i="82"/>
  <c r="P994" i="82"/>
  <c r="Y37" i="50" s="1"/>
  <c r="P1114" i="82"/>
  <c r="Y37" i="36" s="1"/>
  <c r="O1113" i="82"/>
  <c r="O1634" i="82"/>
  <c r="P1635" i="82"/>
  <c r="Y14" i="44" s="1"/>
  <c r="O673" i="82"/>
  <c r="P674" i="82"/>
  <c r="Y37" i="42" s="1"/>
  <c r="O614" i="82"/>
  <c r="P615" i="82"/>
  <c r="Y61" i="34" s="1"/>
  <c r="O1193" i="82"/>
  <c r="P1194" i="82"/>
  <c r="Y13" i="29" s="1"/>
  <c r="O854" i="82"/>
  <c r="P855" i="82"/>
  <c r="Y61" i="40" s="1"/>
  <c r="O533" i="82"/>
  <c r="P534" i="82"/>
  <c r="Y60" i="52" s="1"/>
  <c r="P213" i="82"/>
  <c r="Y59" i="35" s="1"/>
  <c r="O212" i="82"/>
  <c r="O333" i="82"/>
  <c r="P334" i="82"/>
  <c r="Y60" i="55" s="1"/>
  <c r="O253" i="82"/>
  <c r="P254" i="82"/>
  <c r="Y60" i="45" s="1"/>
  <c r="O1234" i="82"/>
  <c r="P1235" i="82"/>
  <c r="Y14" i="45" s="1"/>
  <c r="O1213" i="82"/>
  <c r="P1214" i="82"/>
  <c r="Y13" i="35" s="1"/>
  <c r="O653" i="82"/>
  <c r="P654" i="82"/>
  <c r="Y60" i="41" s="1"/>
  <c r="O752" i="82"/>
  <c r="P753" i="82"/>
  <c r="Y36" i="49" s="1"/>
  <c r="O352" i="82"/>
  <c r="P353" i="82"/>
  <c r="Y36" i="47" s="1"/>
  <c r="O1334" i="82"/>
  <c r="P1335" i="82"/>
  <c r="Y14" i="37" s="1"/>
  <c r="P1094" i="82"/>
  <c r="Y60" i="30" s="1"/>
  <c r="O1093" i="82"/>
  <c r="P1514" i="82"/>
  <c r="Y13" i="48" s="1"/>
  <c r="O1513" i="82"/>
  <c r="O1153" i="82"/>
  <c r="P1154" i="82"/>
  <c r="Y13" i="14" s="1"/>
  <c r="O1654" i="82"/>
  <c r="P1655" i="82"/>
  <c r="Y14" i="30" s="1"/>
  <c r="H43" i="16" l="1"/>
  <c r="I43" i="16" s="1"/>
  <c r="H48" i="16"/>
  <c r="I48" i="16" s="1"/>
  <c r="H65" i="16"/>
  <c r="I65" i="16" s="1"/>
  <c r="H68" i="16"/>
  <c r="I68" i="16" s="1"/>
  <c r="T49" i="16"/>
  <c r="N65" i="16"/>
  <c r="N63" i="16"/>
  <c r="T53" i="16"/>
  <c r="T65" i="16"/>
  <c r="T59" i="16"/>
  <c r="T60" i="16"/>
  <c r="T61" i="16"/>
  <c r="N51" i="16"/>
  <c r="T48" i="16"/>
  <c r="T45" i="16"/>
  <c r="T43" i="16"/>
  <c r="X20" i="55"/>
  <c r="Z20" i="55" s="1"/>
  <c r="W19" i="55"/>
  <c r="W17" i="52"/>
  <c r="X18" i="52"/>
  <c r="W40" i="47"/>
  <c r="X41" i="47"/>
  <c r="Z41" i="47" s="1"/>
  <c r="Z18" i="50"/>
  <c r="I29" i="16" s="1"/>
  <c r="H29" i="16"/>
  <c r="X40" i="38"/>
  <c r="Z40" i="38" s="1"/>
  <c r="W39" i="38"/>
  <c r="X62" i="36"/>
  <c r="Z62" i="36" s="1"/>
  <c r="W61" i="36"/>
  <c r="X18" i="43"/>
  <c r="W17" i="43"/>
  <c r="X41" i="48"/>
  <c r="Z41" i="48" s="1"/>
  <c r="W40" i="48"/>
  <c r="X17" i="30"/>
  <c r="Z17" i="30" s="1"/>
  <c r="W16" i="30"/>
  <c r="W17" i="46"/>
  <c r="X18" i="46"/>
  <c r="X42" i="32"/>
  <c r="W41" i="32"/>
  <c r="X18" i="39"/>
  <c r="W17" i="39"/>
  <c r="W15" i="54"/>
  <c r="X16" i="54"/>
  <c r="Z16" i="54" s="1"/>
  <c r="X63" i="35"/>
  <c r="Z63" i="35" s="1"/>
  <c r="W62" i="35"/>
  <c r="X41" i="46"/>
  <c r="Z41" i="46" s="1"/>
  <c r="W40" i="46"/>
  <c r="X40" i="49"/>
  <c r="Z40" i="49" s="1"/>
  <c r="W39" i="49"/>
  <c r="X41" i="52"/>
  <c r="Z41" i="52" s="1"/>
  <c r="W40" i="52"/>
  <c r="X18" i="41"/>
  <c r="W17" i="41"/>
  <c r="X41" i="29"/>
  <c r="Z41" i="29" s="1"/>
  <c r="W40" i="29"/>
  <c r="Z65" i="14"/>
  <c r="U9" i="16" s="1"/>
  <c r="T9" i="16"/>
  <c r="Z42" i="34"/>
  <c r="O12" i="16" s="1"/>
  <c r="N12" i="16"/>
  <c r="X64" i="30"/>
  <c r="Z64" i="30" s="1"/>
  <c r="W63" i="30"/>
  <c r="X44" i="55"/>
  <c r="Z44" i="55" s="1"/>
  <c r="W43" i="55"/>
  <c r="Z42" i="53"/>
  <c r="O32" i="16" s="1"/>
  <c r="N32" i="16"/>
  <c r="W65" i="39"/>
  <c r="X66" i="39"/>
  <c r="Z66" i="39" s="1"/>
  <c r="Z65" i="49"/>
  <c r="T28" i="16"/>
  <c r="W16" i="53"/>
  <c r="X17" i="53"/>
  <c r="Z17" i="53" s="1"/>
  <c r="W64" i="50"/>
  <c r="X65" i="50"/>
  <c r="W16" i="33"/>
  <c r="X17" i="33"/>
  <c r="Z17" i="33" s="1"/>
  <c r="X18" i="42"/>
  <c r="W17" i="42"/>
  <c r="Z42" i="42"/>
  <c r="O20" i="16" s="1"/>
  <c r="N20" i="16"/>
  <c r="X43" i="43"/>
  <c r="Z43" i="43" s="1"/>
  <c r="W42" i="43"/>
  <c r="Z42" i="35"/>
  <c r="O13" i="16" s="1"/>
  <c r="N13" i="16"/>
  <c r="Z42" i="50"/>
  <c r="O29" i="16" s="1"/>
  <c r="N29" i="16"/>
  <c r="U14" i="16"/>
  <c r="U13" i="16"/>
  <c r="W41" i="44"/>
  <c r="X42" i="44"/>
  <c r="Z42" i="48"/>
  <c r="O26" i="16" s="1"/>
  <c r="N26" i="16"/>
  <c r="Z18" i="30"/>
  <c r="I27" i="16" s="1"/>
  <c r="H27" i="16"/>
  <c r="Z42" i="46"/>
  <c r="O24" i="16" s="1"/>
  <c r="N24" i="16"/>
  <c r="W39" i="51"/>
  <c r="X40" i="51"/>
  <c r="Z40" i="51" s="1"/>
  <c r="Z42" i="52"/>
  <c r="O31" i="16" s="1"/>
  <c r="N31" i="16"/>
  <c r="Z42" i="29"/>
  <c r="O10" i="16" s="1"/>
  <c r="N10" i="16"/>
  <c r="W62" i="47"/>
  <c r="X63" i="47"/>
  <c r="Z63" i="47" s="1"/>
  <c r="W63" i="14"/>
  <c r="X64" i="14"/>
  <c r="Z64" i="14" s="1"/>
  <c r="W40" i="34"/>
  <c r="X41" i="34"/>
  <c r="Z41" i="34" s="1"/>
  <c r="W65" i="54"/>
  <c r="X66" i="54"/>
  <c r="Z66" i="54" s="1"/>
  <c r="Z65" i="30"/>
  <c r="T27" i="16"/>
  <c r="W62" i="48"/>
  <c r="X63" i="48"/>
  <c r="Z63" i="48" s="1"/>
  <c r="X15" i="34"/>
  <c r="Z15" i="34" s="1"/>
  <c r="W14" i="34"/>
  <c r="X41" i="53"/>
  <c r="Z41" i="53" s="1"/>
  <c r="W40" i="53"/>
  <c r="X64" i="49"/>
  <c r="Z64" i="49" s="1"/>
  <c r="W63" i="49"/>
  <c r="Z18" i="53"/>
  <c r="I32" i="16" s="1"/>
  <c r="H32" i="16"/>
  <c r="Z18" i="33"/>
  <c r="I11" i="16" s="1"/>
  <c r="H11" i="16"/>
  <c r="W40" i="42"/>
  <c r="X41" i="42"/>
  <c r="Z41" i="42" s="1"/>
  <c r="X66" i="53"/>
  <c r="Z66" i="53" s="1"/>
  <c r="W65" i="53"/>
  <c r="X41" i="35"/>
  <c r="Z41" i="35" s="1"/>
  <c r="W40" i="35"/>
  <c r="W64" i="34"/>
  <c r="X65" i="34"/>
  <c r="W15" i="32"/>
  <c r="X16" i="32"/>
  <c r="Z16" i="32" s="1"/>
  <c r="W40" i="50"/>
  <c r="X41" i="50"/>
  <c r="Z41" i="50" s="1"/>
  <c r="W62" i="51"/>
  <c r="X63" i="51"/>
  <c r="Z63" i="51" s="1"/>
  <c r="X64" i="33"/>
  <c r="Z64" i="33" s="1"/>
  <c r="W63" i="33"/>
  <c r="X41" i="41"/>
  <c r="Z41" i="41" s="1"/>
  <c r="W40" i="41"/>
  <c r="X18" i="44"/>
  <c r="W17" i="44"/>
  <c r="X39" i="33"/>
  <c r="Z39" i="33" s="1"/>
  <c r="W38" i="33"/>
  <c r="X64" i="45"/>
  <c r="Z64" i="45" s="1"/>
  <c r="W63" i="45"/>
  <c r="X14" i="14"/>
  <c r="Z14" i="14" s="1"/>
  <c r="W13" i="14"/>
  <c r="X65" i="41"/>
  <c r="W64" i="41"/>
  <c r="X18" i="37"/>
  <c r="W17" i="37"/>
  <c r="X41" i="14"/>
  <c r="Z41" i="14" s="1"/>
  <c r="W40" i="14"/>
  <c r="X41" i="30"/>
  <c r="Z41" i="30" s="1"/>
  <c r="W40" i="30"/>
  <c r="X17" i="36"/>
  <c r="Z17" i="36" s="1"/>
  <c r="W16" i="36"/>
  <c r="W63" i="55"/>
  <c r="X64" i="55"/>
  <c r="Z64" i="55" s="1"/>
  <c r="Z42" i="40"/>
  <c r="O18" i="16" s="1"/>
  <c r="N18" i="16"/>
  <c r="Z18" i="40"/>
  <c r="I18" i="16" s="1"/>
  <c r="H18" i="16"/>
  <c r="T15" i="16"/>
  <c r="Z65" i="37"/>
  <c r="U15" i="16" s="1"/>
  <c r="W15" i="35"/>
  <c r="X16" i="35"/>
  <c r="Z16" i="35" s="1"/>
  <c r="X16" i="51"/>
  <c r="Z16" i="51" s="1"/>
  <c r="W15" i="51"/>
  <c r="Z65" i="44"/>
  <c r="U22" i="16" s="1"/>
  <c r="T22" i="16"/>
  <c r="X20" i="49"/>
  <c r="Z20" i="49" s="1"/>
  <c r="W19" i="49"/>
  <c r="X17" i="38"/>
  <c r="Z17" i="38" s="1"/>
  <c r="W16" i="38"/>
  <c r="X42" i="37"/>
  <c r="W41" i="37"/>
  <c r="Z18" i="47"/>
  <c r="I25" i="16" s="1"/>
  <c r="H25" i="16"/>
  <c r="X41" i="45"/>
  <c r="Z41" i="45" s="1"/>
  <c r="W40" i="45"/>
  <c r="X18" i="29"/>
  <c r="W17" i="29"/>
  <c r="X62" i="42"/>
  <c r="Z62" i="42" s="1"/>
  <c r="W61" i="42"/>
  <c r="X66" i="43"/>
  <c r="Z66" i="43" s="1"/>
  <c r="W65" i="43"/>
  <c r="W17" i="48"/>
  <c r="X18" i="48"/>
  <c r="X42" i="36"/>
  <c r="W41" i="36"/>
  <c r="W65" i="38"/>
  <c r="X66" i="38"/>
  <c r="Z66" i="38" s="1"/>
  <c r="Z42" i="47"/>
  <c r="O25" i="16" s="1"/>
  <c r="N25" i="16"/>
  <c r="X42" i="39"/>
  <c r="W41" i="39"/>
  <c r="X17" i="50"/>
  <c r="Z17" i="50" s="1"/>
  <c r="W16" i="50"/>
  <c r="W64" i="52"/>
  <c r="X65" i="52"/>
  <c r="W62" i="46"/>
  <c r="X63" i="46"/>
  <c r="Z63" i="46" s="1"/>
  <c r="Z65" i="33"/>
  <c r="U11" i="16" s="1"/>
  <c r="T11" i="16"/>
  <c r="Z42" i="41"/>
  <c r="O19" i="16" s="1"/>
  <c r="N19" i="16"/>
  <c r="T23" i="16"/>
  <c r="Z65" i="45"/>
  <c r="U23" i="16" s="1"/>
  <c r="W17" i="45"/>
  <c r="X18" i="45"/>
  <c r="Z42" i="14"/>
  <c r="O9" i="16" s="1"/>
  <c r="N9" i="16"/>
  <c r="X42" i="54"/>
  <c r="W41" i="54"/>
  <c r="Z42" i="30"/>
  <c r="O27" i="16" s="1"/>
  <c r="N27" i="16"/>
  <c r="Z18" i="36"/>
  <c r="I14" i="16" s="1"/>
  <c r="H14" i="16"/>
  <c r="Z65" i="55"/>
  <c r="U34" i="16" s="1"/>
  <c r="T34" i="16"/>
  <c r="W40" i="40"/>
  <c r="X41" i="40"/>
  <c r="Z41" i="40" s="1"/>
  <c r="X17" i="40"/>
  <c r="Z17" i="40" s="1"/>
  <c r="W16" i="40"/>
  <c r="W63" i="37"/>
  <c r="X64" i="37"/>
  <c r="Z64" i="37" s="1"/>
  <c r="W62" i="40"/>
  <c r="X63" i="40"/>
  <c r="Z63" i="40" s="1"/>
  <c r="W62" i="32"/>
  <c r="X63" i="32"/>
  <c r="Z63" i="32" s="1"/>
  <c r="W63" i="44"/>
  <c r="X64" i="44"/>
  <c r="Z64" i="44" s="1"/>
  <c r="H16" i="16"/>
  <c r="Z18" i="38"/>
  <c r="I16" i="16" s="1"/>
  <c r="W62" i="29"/>
  <c r="X63" i="29"/>
  <c r="Z63" i="29" s="1"/>
  <c r="W16" i="47"/>
  <c r="X17" i="47"/>
  <c r="Z17" i="47" s="1"/>
  <c r="Z42" i="45"/>
  <c r="O23" i="16" s="1"/>
  <c r="N23" i="16"/>
  <c r="P1676" i="82"/>
  <c r="Y15" i="36" s="1"/>
  <c r="O1675" i="82"/>
  <c r="P1316" i="82"/>
  <c r="Y15" i="54" s="1"/>
  <c r="O1315" i="82"/>
  <c r="O1595" i="82"/>
  <c r="P1596" i="82"/>
  <c r="Y15" i="51" s="1"/>
  <c r="P1075" i="82"/>
  <c r="Y38" i="30" s="1"/>
  <c r="O1074" i="82"/>
  <c r="O1055" i="82"/>
  <c r="P1056" i="82"/>
  <c r="Y62" i="44" s="1"/>
  <c r="O1015" i="82"/>
  <c r="P1016" i="82"/>
  <c r="Y62" i="50" s="1"/>
  <c r="O575" i="82"/>
  <c r="P576" i="82"/>
  <c r="Y62" i="53" s="1"/>
  <c r="P596" i="82"/>
  <c r="Y39" i="34" s="1"/>
  <c r="O595" i="82"/>
  <c r="O1435" i="82"/>
  <c r="P1436" i="82"/>
  <c r="Y15" i="41" s="1"/>
  <c r="P1375" i="82"/>
  <c r="Y14" i="52" s="1"/>
  <c r="O1374" i="82"/>
  <c r="O1554" i="82"/>
  <c r="P1555" i="82"/>
  <c r="Y14" i="32" s="1"/>
  <c r="O1534" i="82"/>
  <c r="P1535" i="82"/>
  <c r="Y14" i="40" s="1"/>
  <c r="O875" i="82"/>
  <c r="P876" i="82"/>
  <c r="Y39" i="32" s="1"/>
  <c r="P75" i="82"/>
  <c r="Y38" i="14" s="1"/>
  <c r="O74" i="82"/>
  <c r="O55" i="82"/>
  <c r="P56" i="82"/>
  <c r="O94" i="82"/>
  <c r="P95" i="82"/>
  <c r="Y61" i="14" s="1"/>
  <c r="O714" i="82"/>
  <c r="P715" i="82"/>
  <c r="Y38" i="38" s="1"/>
  <c r="P496" i="82"/>
  <c r="Y62" i="46" s="1"/>
  <c r="O495" i="82"/>
  <c r="O114" i="82"/>
  <c r="P115" i="82"/>
  <c r="Y38" i="43" s="1"/>
  <c r="O734" i="82"/>
  <c r="P735" i="82"/>
  <c r="Y61" i="38" s="1"/>
  <c r="O1174" i="82"/>
  <c r="P1175" i="82"/>
  <c r="Y14" i="43" s="1"/>
  <c r="O514" i="82"/>
  <c r="P515" i="82"/>
  <c r="Y38" i="52" s="1"/>
  <c r="O1254" i="82"/>
  <c r="P1255" i="82"/>
  <c r="Y14" i="39" s="1"/>
  <c r="O1133" i="82"/>
  <c r="P1134" i="82"/>
  <c r="Y60" i="36" s="1"/>
  <c r="O475" i="82"/>
  <c r="P476" i="82"/>
  <c r="Y39" i="46" s="1"/>
  <c r="O374" i="82"/>
  <c r="P375" i="82"/>
  <c r="Y61" i="47" s="1"/>
  <c r="O1354" i="82"/>
  <c r="P1355" i="82"/>
  <c r="Y14" i="46" s="1"/>
  <c r="O315" i="82"/>
  <c r="P316" i="82"/>
  <c r="Y39" i="55" s="1"/>
  <c r="O1494" i="82"/>
  <c r="P1495" i="82"/>
  <c r="Y14" i="49" s="1"/>
  <c r="O294" i="82"/>
  <c r="P295" i="82"/>
  <c r="Y61" i="39" s="1"/>
  <c r="O134" i="82"/>
  <c r="P135" i="82"/>
  <c r="Y61" i="43" s="1"/>
  <c r="P15" i="82"/>
  <c r="O14" i="82"/>
  <c r="P555" i="82"/>
  <c r="Y38" i="53" s="1"/>
  <c r="O554" i="82"/>
  <c r="O414" i="82"/>
  <c r="P415" i="82"/>
  <c r="Y61" i="54" s="1"/>
  <c r="P395" i="82"/>
  <c r="Y38" i="54" s="1"/>
  <c r="O394" i="82"/>
  <c r="O234" i="82"/>
  <c r="P235" i="82"/>
  <c r="Y38" i="45" s="1"/>
  <c r="P1513" i="82"/>
  <c r="Y12" i="48" s="1"/>
  <c r="O1512" i="82"/>
  <c r="P212" i="82"/>
  <c r="Y58" i="35" s="1"/>
  <c r="O211" i="82"/>
  <c r="O1112" i="82"/>
  <c r="P1113" i="82"/>
  <c r="Y36" i="36" s="1"/>
  <c r="P1454" i="82"/>
  <c r="Y13" i="42" s="1"/>
  <c r="O1453" i="82"/>
  <c r="O972" i="82"/>
  <c r="P973" i="82"/>
  <c r="Y59" i="51" s="1"/>
  <c r="P953" i="82"/>
  <c r="Y36" i="51" s="1"/>
  <c r="O952" i="82"/>
  <c r="O273" i="82"/>
  <c r="P274" i="82"/>
  <c r="Y37" i="39" s="1"/>
  <c r="O1653" i="82"/>
  <c r="P1654" i="82"/>
  <c r="Y13" i="30" s="1"/>
  <c r="O751" i="82"/>
  <c r="P752" i="82"/>
  <c r="Y35" i="49" s="1"/>
  <c r="O1233" i="82"/>
  <c r="P1234" i="82"/>
  <c r="Y13" i="45" s="1"/>
  <c r="O853" i="82"/>
  <c r="P854" i="82"/>
  <c r="Y60" i="40" s="1"/>
  <c r="O1192" i="82"/>
  <c r="P1193" i="82"/>
  <c r="Y12" i="29" s="1"/>
  <c r="O613" i="82"/>
  <c r="P614" i="82"/>
  <c r="Y60" i="34" s="1"/>
  <c r="O1573" i="82"/>
  <c r="P1574" i="82"/>
  <c r="Y13" i="33" s="1"/>
  <c r="O193" i="82"/>
  <c r="P194" i="82"/>
  <c r="Y37" i="35" s="1"/>
  <c r="P833" i="82"/>
  <c r="Y36" i="40" s="1"/>
  <c r="O832" i="82"/>
  <c r="O632" i="82"/>
  <c r="P633" i="82"/>
  <c r="Y36" i="41" s="1"/>
  <c r="O32" i="82"/>
  <c r="P33" i="82"/>
  <c r="O451" i="82"/>
  <c r="P452" i="82"/>
  <c r="Y58" i="37" s="1"/>
  <c r="P435" i="82"/>
  <c r="Y38" i="37" s="1"/>
  <c r="O434" i="82"/>
  <c r="O773" i="82"/>
  <c r="P774" i="82"/>
  <c r="Y60" i="49" s="1"/>
  <c r="O1612" i="82"/>
  <c r="P1613" i="82"/>
  <c r="Y12" i="50" s="1"/>
  <c r="O1274" i="82"/>
  <c r="P1275" i="82"/>
  <c r="Y14" i="55" s="1"/>
  <c r="O1473" i="82"/>
  <c r="P1474" i="82"/>
  <c r="Y13" i="38" s="1"/>
  <c r="P1093" i="82"/>
  <c r="Y59" i="30" s="1"/>
  <c r="O1092" i="82"/>
  <c r="P814" i="82"/>
  <c r="Y60" i="48" s="1"/>
  <c r="O813" i="82"/>
  <c r="P694" i="82"/>
  <c r="Y60" i="42" s="1"/>
  <c r="O693" i="82"/>
  <c r="P1035" i="82"/>
  <c r="Y38" i="44" s="1"/>
  <c r="O1034" i="82"/>
  <c r="O893" i="82"/>
  <c r="P894" i="82"/>
  <c r="Y60" i="32" s="1"/>
  <c r="P1294" i="82"/>
  <c r="Y13" i="47" s="1"/>
  <c r="O1293" i="82"/>
  <c r="O1152" i="82"/>
  <c r="P1153" i="82"/>
  <c r="Y12" i="14" s="1"/>
  <c r="O1333" i="82"/>
  <c r="P1334" i="82"/>
  <c r="Y13" i="37" s="1"/>
  <c r="P352" i="82"/>
  <c r="Y35" i="47" s="1"/>
  <c r="O351" i="82"/>
  <c r="O652" i="82"/>
  <c r="P653" i="82"/>
  <c r="Y59" i="41" s="1"/>
  <c r="O1212" i="82"/>
  <c r="P1213" i="82"/>
  <c r="Y12" i="35" s="1"/>
  <c r="O252" i="82"/>
  <c r="P253" i="82"/>
  <c r="Y59" i="45" s="1"/>
  <c r="O332" i="82"/>
  <c r="P333" i="82"/>
  <c r="Y59" i="55" s="1"/>
  <c r="O532" i="82"/>
  <c r="P533" i="82"/>
  <c r="Y59" i="52" s="1"/>
  <c r="P673" i="82"/>
  <c r="Y36" i="42" s="1"/>
  <c r="O672" i="82"/>
  <c r="P1634" i="82"/>
  <c r="Y13" i="44" s="1"/>
  <c r="O1633" i="82"/>
  <c r="O992" i="82"/>
  <c r="P993" i="82"/>
  <c r="Y36" i="50" s="1"/>
  <c r="O1393" i="82"/>
  <c r="P1394" i="82"/>
  <c r="Y13" i="53" s="1"/>
  <c r="O932" i="82"/>
  <c r="P933" i="82"/>
  <c r="Y59" i="33" s="1"/>
  <c r="O792" i="82"/>
  <c r="P793" i="82"/>
  <c r="Y36" i="48" s="1"/>
  <c r="O1413" i="82"/>
  <c r="P1414" i="82"/>
  <c r="Y13" i="34" s="1"/>
  <c r="O151" i="82"/>
  <c r="P152" i="82"/>
  <c r="Y35" i="29" s="1"/>
  <c r="O172" i="82"/>
  <c r="P173" i="82"/>
  <c r="Y59" i="29" s="1"/>
  <c r="O913" i="82"/>
  <c r="P914" i="82"/>
  <c r="Y37" i="33" s="1"/>
  <c r="H49" i="16" l="1"/>
  <c r="I49" i="16" s="1"/>
  <c r="H53" i="16"/>
  <c r="I53" i="16" s="1"/>
  <c r="H60" i="16"/>
  <c r="I60" i="16" s="1"/>
  <c r="H67" i="16"/>
  <c r="I67" i="16" s="1"/>
  <c r="H62" i="16"/>
  <c r="I62" i="16" s="1"/>
  <c r="H64" i="16"/>
  <c r="I64" i="16" s="1"/>
  <c r="H51" i="16"/>
  <c r="I51" i="16" s="1"/>
  <c r="H46" i="16"/>
  <c r="I46" i="16" s="1"/>
  <c r="T58" i="16"/>
  <c r="N54" i="16"/>
  <c r="N60" i="16"/>
  <c r="T57" i="16"/>
  <c r="N45" i="16"/>
  <c r="N64" i="16"/>
  <c r="T63" i="16"/>
  <c r="N67" i="16"/>
  <c r="T44" i="16"/>
  <c r="T50" i="16"/>
  <c r="N58" i="16"/>
  <c r="T69" i="16"/>
  <c r="N62" i="16"/>
  <c r="N44" i="16"/>
  <c r="T46" i="16"/>
  <c r="N53" i="16"/>
  <c r="T62" i="16"/>
  <c r="N66" i="16"/>
  <c r="N59" i="16"/>
  <c r="N61" i="16"/>
  <c r="N48" i="16"/>
  <c r="N55" i="16"/>
  <c r="N47" i="16"/>
  <c r="X41" i="54"/>
  <c r="Z41" i="54" s="1"/>
  <c r="W40" i="54"/>
  <c r="Z18" i="45"/>
  <c r="I23" i="16" s="1"/>
  <c r="H23" i="16"/>
  <c r="X16" i="50"/>
  <c r="Z16" i="50" s="1"/>
  <c r="W15" i="50"/>
  <c r="X41" i="36"/>
  <c r="Z41" i="36" s="1"/>
  <c r="W40" i="36"/>
  <c r="X65" i="43"/>
  <c r="W64" i="43"/>
  <c r="W16" i="29"/>
  <c r="X17" i="29"/>
  <c r="Z17" i="29" s="1"/>
  <c r="X16" i="38"/>
  <c r="Z16" i="38" s="1"/>
  <c r="W15" i="38"/>
  <c r="X40" i="30"/>
  <c r="Z40" i="30" s="1"/>
  <c r="W39" i="30"/>
  <c r="X17" i="37"/>
  <c r="Z17" i="37" s="1"/>
  <c r="W16" i="37"/>
  <c r="X13" i="14"/>
  <c r="Z13" i="14" s="1"/>
  <c r="W12" i="14"/>
  <c r="X38" i="33"/>
  <c r="Z38" i="33" s="1"/>
  <c r="W37" i="33"/>
  <c r="X40" i="41"/>
  <c r="Z40" i="41" s="1"/>
  <c r="W39" i="41"/>
  <c r="X40" i="35"/>
  <c r="Z40" i="35" s="1"/>
  <c r="W39" i="35"/>
  <c r="X40" i="53"/>
  <c r="Z40" i="53" s="1"/>
  <c r="W39" i="53"/>
  <c r="Z42" i="44"/>
  <c r="O22" i="16" s="1"/>
  <c r="N22" i="16"/>
  <c r="X42" i="43"/>
  <c r="W41" i="43"/>
  <c r="X17" i="42"/>
  <c r="Z17" i="42" s="1"/>
  <c r="W16" i="42"/>
  <c r="Z65" i="50"/>
  <c r="U29" i="16" s="1"/>
  <c r="T29" i="16"/>
  <c r="X63" i="30"/>
  <c r="Z63" i="30" s="1"/>
  <c r="W62" i="30"/>
  <c r="X17" i="41"/>
  <c r="Z17" i="41" s="1"/>
  <c r="W16" i="41"/>
  <c r="X39" i="49"/>
  <c r="Z39" i="49" s="1"/>
  <c r="W38" i="49"/>
  <c r="X62" i="35"/>
  <c r="Z62" i="35" s="1"/>
  <c r="W61" i="35"/>
  <c r="W16" i="39"/>
  <c r="X17" i="39"/>
  <c r="Z17" i="39" s="1"/>
  <c r="Z18" i="46"/>
  <c r="I24" i="16" s="1"/>
  <c r="H24" i="16"/>
  <c r="W39" i="48"/>
  <c r="X40" i="48"/>
  <c r="Z40" i="48" s="1"/>
  <c r="X61" i="36"/>
  <c r="Z61" i="36" s="1"/>
  <c r="W60" i="36"/>
  <c r="Z18" i="52"/>
  <c r="I31" i="16" s="1"/>
  <c r="H31" i="16"/>
  <c r="W15" i="47"/>
  <c r="X16" i="47"/>
  <c r="Z16" i="47" s="1"/>
  <c r="W61" i="32"/>
  <c r="X62" i="32"/>
  <c r="Z62" i="32" s="1"/>
  <c r="W62" i="37"/>
  <c r="X63" i="37"/>
  <c r="Z63" i="37" s="1"/>
  <c r="W39" i="40"/>
  <c r="X40" i="40"/>
  <c r="Z40" i="40" s="1"/>
  <c r="Z42" i="54"/>
  <c r="O33" i="16" s="1"/>
  <c r="N33" i="16"/>
  <c r="X17" i="45"/>
  <c r="Z17" i="45" s="1"/>
  <c r="W16" i="45"/>
  <c r="W61" i="46"/>
  <c r="X62" i="46"/>
  <c r="Z62" i="46" s="1"/>
  <c r="N14" i="16"/>
  <c r="Z42" i="36"/>
  <c r="O14" i="16" s="1"/>
  <c r="Z18" i="29"/>
  <c r="I10" i="16" s="1"/>
  <c r="H10" i="16"/>
  <c r="X15" i="35"/>
  <c r="Z15" i="35" s="1"/>
  <c r="W14" i="35"/>
  <c r="X63" i="55"/>
  <c r="Z63" i="55" s="1"/>
  <c r="W62" i="55"/>
  <c r="Z18" i="37"/>
  <c r="I15" i="16" s="1"/>
  <c r="H15" i="16"/>
  <c r="W61" i="51"/>
  <c r="X62" i="51"/>
  <c r="Z62" i="51" s="1"/>
  <c r="W14" i="32"/>
  <c r="X15" i="32"/>
  <c r="Z15" i="32" s="1"/>
  <c r="W39" i="42"/>
  <c r="X40" i="42"/>
  <c r="Z40" i="42" s="1"/>
  <c r="W61" i="48"/>
  <c r="X62" i="48"/>
  <c r="Z62" i="48" s="1"/>
  <c r="X65" i="54"/>
  <c r="W64" i="54"/>
  <c r="W62" i="14"/>
  <c r="X63" i="14"/>
  <c r="Z63" i="14" s="1"/>
  <c r="W38" i="51"/>
  <c r="X39" i="51"/>
  <c r="Z39" i="51" s="1"/>
  <c r="W40" i="44"/>
  <c r="X41" i="44"/>
  <c r="Z41" i="44" s="1"/>
  <c r="Z18" i="42"/>
  <c r="I20" i="16" s="1"/>
  <c r="H20" i="16"/>
  <c r="X64" i="50"/>
  <c r="Z64" i="50" s="1"/>
  <c r="W63" i="50"/>
  <c r="Z18" i="41"/>
  <c r="I19" i="16" s="1"/>
  <c r="H19" i="16"/>
  <c r="Z18" i="39"/>
  <c r="I17" i="16" s="1"/>
  <c r="H17" i="16"/>
  <c r="W16" i="46"/>
  <c r="X17" i="46"/>
  <c r="Z17" i="46" s="1"/>
  <c r="W16" i="52"/>
  <c r="X17" i="52"/>
  <c r="Z17" i="52" s="1"/>
  <c r="X16" i="40"/>
  <c r="Z16" i="40" s="1"/>
  <c r="W15" i="40"/>
  <c r="Z65" i="52"/>
  <c r="U31" i="16" s="1"/>
  <c r="T31" i="16"/>
  <c r="X41" i="39"/>
  <c r="Z41" i="39" s="1"/>
  <c r="W40" i="39"/>
  <c r="Z18" i="48"/>
  <c r="I26" i="16" s="1"/>
  <c r="H26" i="16"/>
  <c r="X61" i="42"/>
  <c r="Z61" i="42" s="1"/>
  <c r="W60" i="42"/>
  <c r="X40" i="45"/>
  <c r="Z40" i="45" s="1"/>
  <c r="W39" i="45"/>
  <c r="X41" i="37"/>
  <c r="Z41" i="37" s="1"/>
  <c r="W40" i="37"/>
  <c r="W18" i="49"/>
  <c r="X19" i="49"/>
  <c r="Z19" i="49" s="1"/>
  <c r="X15" i="51"/>
  <c r="Z15" i="51" s="1"/>
  <c r="W14" i="51"/>
  <c r="X16" i="36"/>
  <c r="Z16" i="36" s="1"/>
  <c r="W15" i="36"/>
  <c r="X40" i="14"/>
  <c r="Z40" i="14" s="1"/>
  <c r="W39" i="14"/>
  <c r="X64" i="41"/>
  <c r="Z64" i="41" s="1"/>
  <c r="W63" i="41"/>
  <c r="X63" i="45"/>
  <c r="Z63" i="45" s="1"/>
  <c r="W62" i="45"/>
  <c r="X17" i="44"/>
  <c r="Z17" i="44" s="1"/>
  <c r="W16" i="44"/>
  <c r="X63" i="33"/>
  <c r="Z63" i="33" s="1"/>
  <c r="W62" i="33"/>
  <c r="Z65" i="34"/>
  <c r="U12" i="16" s="1"/>
  <c r="T12" i="16"/>
  <c r="X65" i="53"/>
  <c r="W64" i="53"/>
  <c r="X63" i="49"/>
  <c r="Z63" i="49" s="1"/>
  <c r="W62" i="49"/>
  <c r="X14" i="34"/>
  <c r="Z14" i="34" s="1"/>
  <c r="W13" i="34"/>
  <c r="X43" i="55"/>
  <c r="Z43" i="55" s="1"/>
  <c r="W42" i="55"/>
  <c r="W39" i="29"/>
  <c r="X40" i="29"/>
  <c r="Z40" i="29" s="1"/>
  <c r="X40" i="52"/>
  <c r="Z40" i="52" s="1"/>
  <c r="W39" i="52"/>
  <c r="X40" i="46"/>
  <c r="Z40" i="46" s="1"/>
  <c r="W39" i="46"/>
  <c r="X41" i="32"/>
  <c r="Z41" i="32" s="1"/>
  <c r="W40" i="32"/>
  <c r="X16" i="30"/>
  <c r="Z16" i="30" s="1"/>
  <c r="W15" i="30"/>
  <c r="X17" i="43"/>
  <c r="Z17" i="43" s="1"/>
  <c r="W16" i="43"/>
  <c r="X39" i="38"/>
  <c r="Z39" i="38" s="1"/>
  <c r="W38" i="38"/>
  <c r="W18" i="55"/>
  <c r="X19" i="55"/>
  <c r="Z19" i="55" s="1"/>
  <c r="W61" i="29"/>
  <c r="X62" i="29"/>
  <c r="Z62" i="29" s="1"/>
  <c r="W62" i="44"/>
  <c r="X63" i="44"/>
  <c r="Z63" i="44" s="1"/>
  <c r="W61" i="40"/>
  <c r="X62" i="40"/>
  <c r="Z62" i="40" s="1"/>
  <c r="W63" i="52"/>
  <c r="X64" i="52"/>
  <c r="Z64" i="52" s="1"/>
  <c r="Z42" i="39"/>
  <c r="O17" i="16" s="1"/>
  <c r="N17" i="16"/>
  <c r="W64" i="38"/>
  <c r="X65" i="38"/>
  <c r="X17" i="48"/>
  <c r="Z17" i="48" s="1"/>
  <c r="W16" i="48"/>
  <c r="Z42" i="37"/>
  <c r="O15" i="16" s="1"/>
  <c r="N15" i="16"/>
  <c r="Z65" i="41"/>
  <c r="U19" i="16" s="1"/>
  <c r="T19" i="16"/>
  <c r="Z18" i="44"/>
  <c r="I22" i="16" s="1"/>
  <c r="H22" i="16"/>
  <c r="W39" i="50"/>
  <c r="X40" i="50"/>
  <c r="Z40" i="50" s="1"/>
  <c r="W63" i="34"/>
  <c r="X64" i="34"/>
  <c r="Z64" i="34" s="1"/>
  <c r="U27" i="16"/>
  <c r="U28" i="16"/>
  <c r="W39" i="34"/>
  <c r="X40" i="34"/>
  <c r="Z40" i="34" s="1"/>
  <c r="W61" i="47"/>
  <c r="X62" i="47"/>
  <c r="Z62" i="47" s="1"/>
  <c r="W15" i="33"/>
  <c r="X16" i="33"/>
  <c r="Z16" i="33" s="1"/>
  <c r="W15" i="53"/>
  <c r="X16" i="53"/>
  <c r="Z16" i="53" s="1"/>
  <c r="X65" i="39"/>
  <c r="W64" i="39"/>
  <c r="X15" i="54"/>
  <c r="Z15" i="54" s="1"/>
  <c r="W14" i="54"/>
  <c r="Z42" i="32"/>
  <c r="O8" i="16" s="1"/>
  <c r="N8" i="16"/>
  <c r="Z18" i="43"/>
  <c r="I21" i="16" s="1"/>
  <c r="H21" i="16"/>
  <c r="W39" i="47"/>
  <c r="X40" i="47"/>
  <c r="Z40" i="47" s="1"/>
  <c r="O1674" i="82"/>
  <c r="P1675" i="82"/>
  <c r="Y14" i="36" s="1"/>
  <c r="P1315" i="82"/>
  <c r="Y14" i="54" s="1"/>
  <c r="O1314" i="82"/>
  <c r="O1594" i="82"/>
  <c r="P1595" i="82"/>
  <c r="Y14" i="51" s="1"/>
  <c r="P1074" i="82"/>
  <c r="Y37" i="30" s="1"/>
  <c r="O1073" i="82"/>
  <c r="O1014" i="82"/>
  <c r="P1015" i="82"/>
  <c r="Y61" i="50" s="1"/>
  <c r="O574" i="82"/>
  <c r="P575" i="82"/>
  <c r="Y61" i="53" s="1"/>
  <c r="O1054" i="82"/>
  <c r="P1055" i="82"/>
  <c r="Y61" i="44" s="1"/>
  <c r="O1434" i="82"/>
  <c r="P1435" i="82"/>
  <c r="Y14" i="41" s="1"/>
  <c r="O1373" i="82"/>
  <c r="P1374" i="82"/>
  <c r="Y13" i="52" s="1"/>
  <c r="O594" i="82"/>
  <c r="P595" i="82"/>
  <c r="Y38" i="34" s="1"/>
  <c r="P495" i="82"/>
  <c r="Y61" i="46" s="1"/>
  <c r="O494" i="82"/>
  <c r="O73" i="82"/>
  <c r="P74" i="82"/>
  <c r="Y37" i="14" s="1"/>
  <c r="P294" i="82"/>
  <c r="Y60" i="39" s="1"/>
  <c r="O293" i="82"/>
  <c r="P315" i="82"/>
  <c r="Y38" i="55" s="1"/>
  <c r="O314" i="82"/>
  <c r="P374" i="82"/>
  <c r="Y60" i="47" s="1"/>
  <c r="O373" i="82"/>
  <c r="P1133" i="82"/>
  <c r="Y59" i="36" s="1"/>
  <c r="O1132" i="82"/>
  <c r="O513" i="82"/>
  <c r="P514" i="82"/>
  <c r="Y37" i="52" s="1"/>
  <c r="O733" i="82"/>
  <c r="P734" i="82"/>
  <c r="Y60" i="38" s="1"/>
  <c r="O93" i="82"/>
  <c r="P94" i="82"/>
  <c r="Y60" i="14" s="1"/>
  <c r="P1534" i="82"/>
  <c r="Y13" i="40" s="1"/>
  <c r="O1533" i="82"/>
  <c r="O1493" i="82"/>
  <c r="P1494" i="82"/>
  <c r="Y13" i="49" s="1"/>
  <c r="P1354" i="82"/>
  <c r="Y13" i="46" s="1"/>
  <c r="O1353" i="82"/>
  <c r="O474" i="82"/>
  <c r="P475" i="82"/>
  <c r="Y38" i="46" s="1"/>
  <c r="O1253" i="82"/>
  <c r="P1254" i="82"/>
  <c r="Y13" i="39" s="1"/>
  <c r="O1173" i="82"/>
  <c r="P1174" i="82"/>
  <c r="Y13" i="43" s="1"/>
  <c r="O113" i="82"/>
  <c r="P114" i="82"/>
  <c r="Y37" i="43" s="1"/>
  <c r="O713" i="82"/>
  <c r="P714" i="82"/>
  <c r="Y37" i="38" s="1"/>
  <c r="O54" i="82"/>
  <c r="P55" i="82"/>
  <c r="O874" i="82"/>
  <c r="P875" i="82"/>
  <c r="Y38" i="32" s="1"/>
  <c r="O1553" i="82"/>
  <c r="P1554" i="82"/>
  <c r="Y13" i="32" s="1"/>
  <c r="O13" i="82"/>
  <c r="P14" i="82"/>
  <c r="O133" i="82"/>
  <c r="P134" i="82"/>
  <c r="Y60" i="43" s="1"/>
  <c r="P394" i="82"/>
  <c r="Y37" i="54" s="1"/>
  <c r="O393" i="82"/>
  <c r="O233" i="82"/>
  <c r="P234" i="82"/>
  <c r="Y37" i="45" s="1"/>
  <c r="O413" i="82"/>
  <c r="P414" i="82"/>
  <c r="Y60" i="54" s="1"/>
  <c r="O553" i="82"/>
  <c r="P554" i="82"/>
  <c r="Y37" i="53" s="1"/>
  <c r="P672" i="82"/>
  <c r="Y35" i="42" s="1"/>
  <c r="O671" i="82"/>
  <c r="P351" i="82"/>
  <c r="Y34" i="47" s="1"/>
  <c r="O350" i="82"/>
  <c r="O1292" i="82"/>
  <c r="P1293" i="82"/>
  <c r="Y12" i="47" s="1"/>
  <c r="O1033" i="82"/>
  <c r="P1034" i="82"/>
  <c r="Y37" i="44" s="1"/>
  <c r="P693" i="82"/>
  <c r="Y59" i="42" s="1"/>
  <c r="O692" i="82"/>
  <c r="P434" i="82"/>
  <c r="Y37" i="37" s="1"/>
  <c r="O433" i="82"/>
  <c r="O951" i="82"/>
  <c r="P952" i="82"/>
  <c r="Y35" i="51" s="1"/>
  <c r="O210" i="82"/>
  <c r="P211" i="82"/>
  <c r="Y57" i="35" s="1"/>
  <c r="O912" i="82"/>
  <c r="P913" i="82"/>
  <c r="Y36" i="33" s="1"/>
  <c r="O150" i="82"/>
  <c r="P151" i="82"/>
  <c r="Y34" i="29" s="1"/>
  <c r="O791" i="82"/>
  <c r="P792" i="82"/>
  <c r="Y35" i="48" s="1"/>
  <c r="O1392" i="82"/>
  <c r="P1393" i="82"/>
  <c r="Y12" i="53" s="1"/>
  <c r="O991" i="82"/>
  <c r="P992" i="82"/>
  <c r="Y35" i="50" s="1"/>
  <c r="O331" i="82"/>
  <c r="P332" i="82"/>
  <c r="Y58" i="55" s="1"/>
  <c r="O1211" i="82"/>
  <c r="P1212" i="82"/>
  <c r="Y11" i="35" s="1"/>
  <c r="O1332" i="82"/>
  <c r="P1333" i="82"/>
  <c r="Y12" i="37" s="1"/>
  <c r="O1611" i="82"/>
  <c r="P1612" i="82"/>
  <c r="Y11" i="50" s="1"/>
  <c r="O450" i="82"/>
  <c r="P451" i="82"/>
  <c r="Y57" i="37" s="1"/>
  <c r="O631" i="82"/>
  <c r="P632" i="82"/>
  <c r="Y35" i="41" s="1"/>
  <c r="O1572" i="82"/>
  <c r="P1573" i="82"/>
  <c r="Y12" i="33" s="1"/>
  <c r="O612" i="82"/>
  <c r="P613" i="82"/>
  <c r="Y59" i="34" s="1"/>
  <c r="O852" i="82"/>
  <c r="P853" i="82"/>
  <c r="Y59" i="40" s="1"/>
  <c r="O1232" i="82"/>
  <c r="P1233" i="82"/>
  <c r="Y12" i="45" s="1"/>
  <c r="O750" i="82"/>
  <c r="P751" i="82"/>
  <c r="Y34" i="49" s="1"/>
  <c r="O971" i="82"/>
  <c r="P972" i="82"/>
  <c r="Y58" i="51" s="1"/>
  <c r="O1111" i="82"/>
  <c r="P1112" i="82"/>
  <c r="Y35" i="36" s="1"/>
  <c r="O1632" i="82"/>
  <c r="P1633" i="82"/>
  <c r="Y12" i="44" s="1"/>
  <c r="O812" i="82"/>
  <c r="P813" i="82"/>
  <c r="Y59" i="48" s="1"/>
  <c r="O1091" i="82"/>
  <c r="P1092" i="82"/>
  <c r="Y58" i="30" s="1"/>
  <c r="O831" i="82"/>
  <c r="P832" i="82"/>
  <c r="Y35" i="40" s="1"/>
  <c r="O1452" i="82"/>
  <c r="P1453" i="82"/>
  <c r="Y12" i="42" s="1"/>
  <c r="O1511" i="82"/>
  <c r="P1512" i="82"/>
  <c r="Y11" i="48" s="1"/>
  <c r="O171" i="82"/>
  <c r="P172" i="82"/>
  <c r="Y58" i="29" s="1"/>
  <c r="O1412" i="82"/>
  <c r="P1413" i="82"/>
  <c r="Y12" i="34" s="1"/>
  <c r="O931" i="82"/>
  <c r="P932" i="82"/>
  <c r="Y58" i="33" s="1"/>
  <c r="O531" i="82"/>
  <c r="P532" i="82"/>
  <c r="Y58" i="52" s="1"/>
  <c r="P252" i="82"/>
  <c r="Y58" i="45" s="1"/>
  <c r="O251" i="82"/>
  <c r="O651" i="82"/>
  <c r="P652" i="82"/>
  <c r="Y58" i="41" s="1"/>
  <c r="O1151" i="82"/>
  <c r="P1152" i="82"/>
  <c r="Y11" i="14" s="1"/>
  <c r="O892" i="82"/>
  <c r="P893" i="82"/>
  <c r="Y59" i="32" s="1"/>
  <c r="O1472" i="82"/>
  <c r="P1473" i="82"/>
  <c r="Y12" i="38" s="1"/>
  <c r="O1273" i="82"/>
  <c r="P1274" i="82"/>
  <c r="Y13" i="55" s="1"/>
  <c r="O772" i="82"/>
  <c r="P773" i="82"/>
  <c r="Y59" i="49" s="1"/>
  <c r="O31" i="82"/>
  <c r="P32" i="82"/>
  <c r="O192" i="82"/>
  <c r="P193" i="82"/>
  <c r="Y36" i="35" s="1"/>
  <c r="O1191" i="82"/>
  <c r="P1192" i="82"/>
  <c r="Y11" i="29" s="1"/>
  <c r="O1652" i="82"/>
  <c r="P1653" i="82"/>
  <c r="Y12" i="30" s="1"/>
  <c r="O272" i="82"/>
  <c r="P273" i="82"/>
  <c r="Y36" i="39" s="1"/>
  <c r="H57" i="16" l="1"/>
  <c r="I57" i="16" s="1"/>
  <c r="H61" i="16"/>
  <c r="I61" i="16" s="1"/>
  <c r="H52" i="16"/>
  <c r="I52" i="16" s="1"/>
  <c r="H50" i="16"/>
  <c r="I50" i="16" s="1"/>
  <c r="H66" i="16"/>
  <c r="I66" i="16" s="1"/>
  <c r="H56" i="16"/>
  <c r="I56" i="16" s="1"/>
  <c r="H54" i="16"/>
  <c r="I54" i="16" s="1"/>
  <c r="H55" i="16"/>
  <c r="I55" i="16" s="1"/>
  <c r="H45" i="16"/>
  <c r="I45" i="16" s="1"/>
  <c r="H59" i="16"/>
  <c r="I59" i="16" s="1"/>
  <c r="H58" i="16"/>
  <c r="I58" i="16" s="1"/>
  <c r="N57" i="16"/>
  <c r="N49" i="16"/>
  <c r="T54" i="16"/>
  <c r="N52" i="16"/>
  <c r="N68" i="16"/>
  <c r="T64" i="16"/>
  <c r="N50" i="16"/>
  <c r="T66" i="16"/>
  <c r="N43" i="16"/>
  <c r="T47" i="16"/>
  <c r="X14" i="54"/>
  <c r="Z14" i="54" s="1"/>
  <c r="W13" i="54"/>
  <c r="W15" i="48"/>
  <c r="X16" i="48"/>
  <c r="Z16" i="48" s="1"/>
  <c r="X38" i="38"/>
  <c r="Z38" i="38" s="1"/>
  <c r="W37" i="38"/>
  <c r="X15" i="30"/>
  <c r="Z15" i="30" s="1"/>
  <c r="W14" i="30"/>
  <c r="X39" i="46"/>
  <c r="Z39" i="46" s="1"/>
  <c r="W38" i="46"/>
  <c r="X13" i="34"/>
  <c r="Z13" i="34" s="1"/>
  <c r="W12" i="34"/>
  <c r="W63" i="53"/>
  <c r="X64" i="53"/>
  <c r="Z64" i="53" s="1"/>
  <c r="X62" i="33"/>
  <c r="Z62" i="33" s="1"/>
  <c r="W61" i="33"/>
  <c r="X62" i="45"/>
  <c r="Z62" i="45" s="1"/>
  <c r="W61" i="45"/>
  <c r="X39" i="14"/>
  <c r="Z39" i="14" s="1"/>
  <c r="W38" i="14"/>
  <c r="X14" i="51"/>
  <c r="Z14" i="51" s="1"/>
  <c r="W13" i="51"/>
  <c r="X40" i="37"/>
  <c r="Z40" i="37" s="1"/>
  <c r="W39" i="37"/>
  <c r="X60" i="42"/>
  <c r="Z60" i="42" s="1"/>
  <c r="W59" i="42"/>
  <c r="X40" i="39"/>
  <c r="Z40" i="39" s="1"/>
  <c r="W39" i="39"/>
  <c r="X15" i="40"/>
  <c r="Z15" i="40" s="1"/>
  <c r="W14" i="40"/>
  <c r="W63" i="54"/>
  <c r="X64" i="54"/>
  <c r="Z64" i="54" s="1"/>
  <c r="X62" i="55"/>
  <c r="Z62" i="55" s="1"/>
  <c r="W61" i="55"/>
  <c r="X60" i="36"/>
  <c r="Z60" i="36" s="1"/>
  <c r="W59" i="36"/>
  <c r="X61" i="35"/>
  <c r="Z61" i="35" s="1"/>
  <c r="W60" i="35"/>
  <c r="X16" i="41"/>
  <c r="Z16" i="41" s="1"/>
  <c r="W15" i="41"/>
  <c r="W40" i="43"/>
  <c r="X41" i="43"/>
  <c r="Z41" i="43" s="1"/>
  <c r="W38" i="53"/>
  <c r="X39" i="53"/>
  <c r="Z39" i="53" s="1"/>
  <c r="X39" i="41"/>
  <c r="Z39" i="41" s="1"/>
  <c r="W38" i="41"/>
  <c r="X12" i="14"/>
  <c r="Z12" i="14" s="1"/>
  <c r="W11" i="14"/>
  <c r="X39" i="30"/>
  <c r="Z39" i="30" s="1"/>
  <c r="W38" i="30"/>
  <c r="X40" i="36"/>
  <c r="Z40" i="36" s="1"/>
  <c r="W39" i="36"/>
  <c r="X15" i="53"/>
  <c r="Z15" i="53" s="1"/>
  <c r="W14" i="53"/>
  <c r="W60" i="47"/>
  <c r="X61" i="47"/>
  <c r="Z61" i="47" s="1"/>
  <c r="W38" i="50"/>
  <c r="X39" i="50"/>
  <c r="Z39" i="50" s="1"/>
  <c r="W60" i="40"/>
  <c r="X61" i="40"/>
  <c r="Z61" i="40" s="1"/>
  <c r="W60" i="29"/>
  <c r="X61" i="29"/>
  <c r="Z61" i="29" s="1"/>
  <c r="X39" i="29"/>
  <c r="Z39" i="29" s="1"/>
  <c r="W38" i="29"/>
  <c r="Z65" i="53"/>
  <c r="U32" i="16" s="1"/>
  <c r="T32" i="16"/>
  <c r="W15" i="46"/>
  <c r="X16" i="46"/>
  <c r="Z16" i="46" s="1"/>
  <c r="W37" i="51"/>
  <c r="X38" i="51"/>
  <c r="Z38" i="51" s="1"/>
  <c r="Z65" i="54"/>
  <c r="U33" i="16" s="1"/>
  <c r="T33" i="16"/>
  <c r="W38" i="42"/>
  <c r="X39" i="42"/>
  <c r="Z39" i="42" s="1"/>
  <c r="W60" i="51"/>
  <c r="X61" i="51"/>
  <c r="Z61" i="51" s="1"/>
  <c r="W60" i="46"/>
  <c r="X61" i="46"/>
  <c r="Z61" i="46" s="1"/>
  <c r="W61" i="37"/>
  <c r="X62" i="37"/>
  <c r="Z62" i="37" s="1"/>
  <c r="W14" i="47"/>
  <c r="X15" i="47"/>
  <c r="Z15" i="47" s="1"/>
  <c r="Z42" i="43"/>
  <c r="O21" i="16" s="1"/>
  <c r="N21" i="16"/>
  <c r="X16" i="29"/>
  <c r="Z16" i="29" s="1"/>
  <c r="W15" i="29"/>
  <c r="X64" i="39"/>
  <c r="Z64" i="39" s="1"/>
  <c r="W63" i="39"/>
  <c r="T16" i="16"/>
  <c r="Z65" i="38"/>
  <c r="U16" i="16" s="1"/>
  <c r="X16" i="43"/>
  <c r="Z16" i="43" s="1"/>
  <c r="W15" i="43"/>
  <c r="W39" i="32"/>
  <c r="X40" i="32"/>
  <c r="Z40" i="32" s="1"/>
  <c r="X39" i="52"/>
  <c r="Z39" i="52" s="1"/>
  <c r="W38" i="52"/>
  <c r="X42" i="55"/>
  <c r="W41" i="55"/>
  <c r="W61" i="49"/>
  <c r="X62" i="49"/>
  <c r="Z62" i="49" s="1"/>
  <c r="X16" i="44"/>
  <c r="Z16" i="44" s="1"/>
  <c r="W15" i="44"/>
  <c r="X63" i="41"/>
  <c r="Z63" i="41" s="1"/>
  <c r="W62" i="41"/>
  <c r="X15" i="36"/>
  <c r="Z15" i="36" s="1"/>
  <c r="W14" i="36"/>
  <c r="X39" i="45"/>
  <c r="Z39" i="45" s="1"/>
  <c r="W38" i="45"/>
  <c r="X63" i="50"/>
  <c r="Z63" i="50" s="1"/>
  <c r="W62" i="50"/>
  <c r="W13" i="35"/>
  <c r="X14" i="35"/>
  <c r="Z14" i="35" s="1"/>
  <c r="W15" i="45"/>
  <c r="X16" i="45"/>
  <c r="Z16" i="45" s="1"/>
  <c r="X38" i="49"/>
  <c r="Z38" i="49" s="1"/>
  <c r="W37" i="49"/>
  <c r="X62" i="30"/>
  <c r="Z62" i="30" s="1"/>
  <c r="W61" i="30"/>
  <c r="X16" i="42"/>
  <c r="Z16" i="42" s="1"/>
  <c r="W15" i="42"/>
  <c r="X39" i="35"/>
  <c r="Z39" i="35" s="1"/>
  <c r="W38" i="35"/>
  <c r="X37" i="33"/>
  <c r="Z37" i="33" s="1"/>
  <c r="W36" i="33"/>
  <c r="X16" i="37"/>
  <c r="Z16" i="37" s="1"/>
  <c r="W15" i="37"/>
  <c r="X15" i="38"/>
  <c r="Z15" i="38" s="1"/>
  <c r="W14" i="38"/>
  <c r="X64" i="43"/>
  <c r="Z64" i="43" s="1"/>
  <c r="W63" i="43"/>
  <c r="X15" i="50"/>
  <c r="Z15" i="50" s="1"/>
  <c r="W14" i="50"/>
  <c r="X40" i="54"/>
  <c r="Z40" i="54" s="1"/>
  <c r="W39" i="54"/>
  <c r="W38" i="47"/>
  <c r="X39" i="47"/>
  <c r="Z39" i="47" s="1"/>
  <c r="Z65" i="39"/>
  <c r="U17" i="16" s="1"/>
  <c r="T17" i="16"/>
  <c r="W14" i="33"/>
  <c r="X15" i="33"/>
  <c r="Z15" i="33" s="1"/>
  <c r="W38" i="34"/>
  <c r="X39" i="34"/>
  <c r="Z39" i="34" s="1"/>
  <c r="W62" i="34"/>
  <c r="X63" i="34"/>
  <c r="Z63" i="34" s="1"/>
  <c r="W63" i="38"/>
  <c r="X64" i="38"/>
  <c r="Z64" i="38" s="1"/>
  <c r="W62" i="52"/>
  <c r="X63" i="52"/>
  <c r="Z63" i="52" s="1"/>
  <c r="W61" i="44"/>
  <c r="X62" i="44"/>
  <c r="Z62" i="44" s="1"/>
  <c r="W17" i="55"/>
  <c r="X18" i="55"/>
  <c r="W17" i="49"/>
  <c r="X18" i="49"/>
  <c r="W15" i="52"/>
  <c r="X16" i="52"/>
  <c r="Z16" i="52" s="1"/>
  <c r="W39" i="44"/>
  <c r="X40" i="44"/>
  <c r="Z40" i="44" s="1"/>
  <c r="W61" i="14"/>
  <c r="X62" i="14"/>
  <c r="Z62" i="14" s="1"/>
  <c r="W60" i="48"/>
  <c r="X61" i="48"/>
  <c r="Z61" i="48" s="1"/>
  <c r="W13" i="32"/>
  <c r="X14" i="32"/>
  <c r="Z14" i="32" s="1"/>
  <c r="W38" i="40"/>
  <c r="X39" i="40"/>
  <c r="Z39" i="40" s="1"/>
  <c r="W60" i="32"/>
  <c r="X61" i="32"/>
  <c r="Z61" i="32" s="1"/>
  <c r="X39" i="48"/>
  <c r="Z39" i="48" s="1"/>
  <c r="W38" i="48"/>
  <c r="X16" i="39"/>
  <c r="Z16" i="39" s="1"/>
  <c r="W15" i="39"/>
  <c r="T21" i="16"/>
  <c r="Z65" i="43"/>
  <c r="U21" i="16" s="1"/>
  <c r="P1674" i="82"/>
  <c r="Y13" i="36" s="1"/>
  <c r="O1673" i="82"/>
  <c r="O1313" i="82"/>
  <c r="P1314" i="82"/>
  <c r="Y13" i="54" s="1"/>
  <c r="O1593" i="82"/>
  <c r="P1594" i="82"/>
  <c r="Y13" i="51" s="1"/>
  <c r="O1072" i="82"/>
  <c r="P1073" i="82"/>
  <c r="Y36" i="30" s="1"/>
  <c r="O573" i="82"/>
  <c r="P574" i="82"/>
  <c r="Y60" i="53" s="1"/>
  <c r="O1053" i="82"/>
  <c r="P1054" i="82"/>
  <c r="Y60" i="44" s="1"/>
  <c r="O1013" i="82"/>
  <c r="P1014" i="82"/>
  <c r="Y60" i="50" s="1"/>
  <c r="O593" i="82"/>
  <c r="P594" i="82"/>
  <c r="Y37" i="34" s="1"/>
  <c r="O1372" i="82"/>
  <c r="P1373" i="82"/>
  <c r="Y12" i="52" s="1"/>
  <c r="P1434" i="82"/>
  <c r="Y13" i="41" s="1"/>
  <c r="O1433" i="82"/>
  <c r="P1353" i="82"/>
  <c r="Y12" i="46" s="1"/>
  <c r="O1352" i="82"/>
  <c r="O1532" i="82"/>
  <c r="P1533" i="82"/>
  <c r="Y12" i="40" s="1"/>
  <c r="O1131" i="82"/>
  <c r="P1132" i="82"/>
  <c r="Y58" i="36" s="1"/>
  <c r="P314" i="82"/>
  <c r="Y37" i="55" s="1"/>
  <c r="O313" i="82"/>
  <c r="P1553" i="82"/>
  <c r="Y12" i="32" s="1"/>
  <c r="O1552" i="82"/>
  <c r="P54" i="82"/>
  <c r="O53" i="82"/>
  <c r="O112" i="82"/>
  <c r="P113" i="82"/>
  <c r="Y36" i="43" s="1"/>
  <c r="O1252" i="82"/>
  <c r="P1253" i="82"/>
  <c r="Y12" i="39" s="1"/>
  <c r="O732" i="82"/>
  <c r="P733" i="82"/>
  <c r="Y59" i="38" s="1"/>
  <c r="O72" i="82"/>
  <c r="P73" i="82"/>
  <c r="Y36" i="14" s="1"/>
  <c r="P373" i="82"/>
  <c r="Y59" i="47" s="1"/>
  <c r="O372" i="82"/>
  <c r="P293" i="82"/>
  <c r="Y59" i="39" s="1"/>
  <c r="O292" i="82"/>
  <c r="O493" i="82"/>
  <c r="P494" i="82"/>
  <c r="Y60" i="46" s="1"/>
  <c r="O873" i="82"/>
  <c r="P874" i="82"/>
  <c r="Y37" i="32" s="1"/>
  <c r="O712" i="82"/>
  <c r="P713" i="82"/>
  <c r="Y36" i="38" s="1"/>
  <c r="O1172" i="82"/>
  <c r="P1173" i="82"/>
  <c r="Y12" i="43" s="1"/>
  <c r="O473" i="82"/>
  <c r="P474" i="82"/>
  <c r="Y37" i="46" s="1"/>
  <c r="O1492" i="82"/>
  <c r="P1493" i="82"/>
  <c r="Y12" i="49" s="1"/>
  <c r="O92" i="82"/>
  <c r="P93" i="82"/>
  <c r="Y59" i="14" s="1"/>
  <c r="P513" i="82"/>
  <c r="Y36" i="52" s="1"/>
  <c r="O512" i="82"/>
  <c r="P133" i="82"/>
  <c r="Y59" i="43" s="1"/>
  <c r="O132" i="82"/>
  <c r="O12" i="82"/>
  <c r="P13" i="82"/>
  <c r="P553" i="82"/>
  <c r="Y36" i="53" s="1"/>
  <c r="O552" i="82"/>
  <c r="O232" i="82"/>
  <c r="P233" i="82"/>
  <c r="Y36" i="45" s="1"/>
  <c r="P413" i="82"/>
  <c r="Y59" i="54" s="1"/>
  <c r="O412" i="82"/>
  <c r="P393" i="82"/>
  <c r="Y36" i="54" s="1"/>
  <c r="O392" i="82"/>
  <c r="P350" i="82"/>
  <c r="Y33" i="47" s="1"/>
  <c r="O349" i="82"/>
  <c r="O1651" i="82"/>
  <c r="P1652" i="82"/>
  <c r="Y11" i="30" s="1"/>
  <c r="O1190" i="82"/>
  <c r="P1191" i="82"/>
  <c r="Y10" i="29" s="1"/>
  <c r="O30" i="82"/>
  <c r="P31" i="82"/>
  <c r="P1273" i="82"/>
  <c r="Y12" i="55" s="1"/>
  <c r="O1272" i="82"/>
  <c r="O891" i="82"/>
  <c r="P892" i="82"/>
  <c r="Y58" i="32" s="1"/>
  <c r="O1150" i="82"/>
  <c r="P1151" i="82"/>
  <c r="Y10" i="14" s="1"/>
  <c r="P651" i="82"/>
  <c r="Y57" i="41" s="1"/>
  <c r="O650" i="82"/>
  <c r="O170" i="82"/>
  <c r="P171" i="82"/>
  <c r="Y57" i="29" s="1"/>
  <c r="O1510" i="82"/>
  <c r="P1511" i="82"/>
  <c r="Y10" i="48" s="1"/>
  <c r="O1090" i="82"/>
  <c r="P1091" i="82"/>
  <c r="Y57" i="30" s="1"/>
  <c r="O970" i="82"/>
  <c r="P971" i="82"/>
  <c r="Y57" i="51" s="1"/>
  <c r="O1231" i="82"/>
  <c r="P1232" i="82"/>
  <c r="Y11" i="45" s="1"/>
  <c r="O611" i="82"/>
  <c r="P612" i="82"/>
  <c r="Y58" i="34" s="1"/>
  <c r="O449" i="82"/>
  <c r="P450" i="82"/>
  <c r="Y56" i="37" s="1"/>
  <c r="P1611" i="82"/>
  <c r="Y10" i="50" s="1"/>
  <c r="O1610" i="82"/>
  <c r="O1210" i="82"/>
  <c r="P1211" i="82"/>
  <c r="Y10" i="35" s="1"/>
  <c r="O990" i="82"/>
  <c r="P991" i="82"/>
  <c r="Y34" i="50" s="1"/>
  <c r="O149" i="82"/>
  <c r="P150" i="82"/>
  <c r="Y33" i="29" s="1"/>
  <c r="O209" i="82"/>
  <c r="P210" i="82"/>
  <c r="Y56" i="35" s="1"/>
  <c r="O1032" i="82"/>
  <c r="P1033" i="82"/>
  <c r="Y36" i="44" s="1"/>
  <c r="O250" i="82"/>
  <c r="P251" i="82"/>
  <c r="Y57" i="45" s="1"/>
  <c r="O432" i="82"/>
  <c r="P433" i="82"/>
  <c r="Y36" i="37" s="1"/>
  <c r="O691" i="82"/>
  <c r="P692" i="82"/>
  <c r="Y58" i="42" s="1"/>
  <c r="P671" i="82"/>
  <c r="Y34" i="42" s="1"/>
  <c r="O670" i="82"/>
  <c r="O271" i="82"/>
  <c r="P272" i="82"/>
  <c r="Y35" i="39" s="1"/>
  <c r="O191" i="82"/>
  <c r="P192" i="82"/>
  <c r="Y35" i="35" s="1"/>
  <c r="O771" i="82"/>
  <c r="P772" i="82"/>
  <c r="Y58" i="49" s="1"/>
  <c r="O1471" i="82"/>
  <c r="P1472" i="82"/>
  <c r="Y11" i="38" s="1"/>
  <c r="O530" i="82"/>
  <c r="P531" i="82"/>
  <c r="Y57" i="52" s="1"/>
  <c r="P931" i="82"/>
  <c r="Y57" i="33" s="1"/>
  <c r="O930" i="82"/>
  <c r="P1412" i="82"/>
  <c r="Y11" i="34" s="1"/>
  <c r="O1411" i="82"/>
  <c r="O1451" i="82"/>
  <c r="P1452" i="82"/>
  <c r="Y11" i="42" s="1"/>
  <c r="O830" i="82"/>
  <c r="P831" i="82"/>
  <c r="Y34" i="40" s="1"/>
  <c r="O811" i="82"/>
  <c r="P812" i="82"/>
  <c r="Y58" i="48" s="1"/>
  <c r="O1631" i="82"/>
  <c r="P1632" i="82"/>
  <c r="Y11" i="44" s="1"/>
  <c r="O1110" i="82"/>
  <c r="P1111" i="82"/>
  <c r="Y34" i="36" s="1"/>
  <c r="O749" i="82"/>
  <c r="P750" i="82"/>
  <c r="Y33" i="49" s="1"/>
  <c r="P852" i="82"/>
  <c r="Y58" i="40" s="1"/>
  <c r="O851" i="82"/>
  <c r="P1572" i="82"/>
  <c r="Y11" i="33" s="1"/>
  <c r="O1571" i="82"/>
  <c r="O630" i="82"/>
  <c r="P631" i="82"/>
  <c r="Y34" i="41" s="1"/>
  <c r="P1332" i="82"/>
  <c r="Y11" i="37" s="1"/>
  <c r="O1331" i="82"/>
  <c r="O330" i="82"/>
  <c r="P331" i="82"/>
  <c r="Y57" i="55" s="1"/>
  <c r="O1391" i="82"/>
  <c r="P1392" i="82"/>
  <c r="Y11" i="53" s="1"/>
  <c r="O790" i="82"/>
  <c r="P791" i="82"/>
  <c r="Y34" i="48" s="1"/>
  <c r="O911" i="82"/>
  <c r="P912" i="82"/>
  <c r="Y35" i="33" s="1"/>
  <c r="O950" i="82"/>
  <c r="P951" i="82"/>
  <c r="Y34" i="51" s="1"/>
  <c r="O1291" i="82"/>
  <c r="P1292" i="82"/>
  <c r="Y11" i="47" s="1"/>
  <c r="T56" i="16" l="1"/>
  <c r="T51" i="16"/>
  <c r="N56" i="16"/>
  <c r="T68" i="16"/>
  <c r="T52" i="16"/>
  <c r="T67" i="16"/>
  <c r="X15" i="39"/>
  <c r="Z15" i="39" s="1"/>
  <c r="W14" i="39"/>
  <c r="X14" i="50"/>
  <c r="Z14" i="50" s="1"/>
  <c r="W13" i="50"/>
  <c r="W35" i="33"/>
  <c r="X36" i="33"/>
  <c r="Z36" i="33" s="1"/>
  <c r="X37" i="49"/>
  <c r="Z37" i="49" s="1"/>
  <c r="W36" i="49"/>
  <c r="X38" i="45"/>
  <c r="Z38" i="45" s="1"/>
  <c r="W37" i="45"/>
  <c r="X62" i="41"/>
  <c r="Z62" i="41" s="1"/>
  <c r="W61" i="41"/>
  <c r="X38" i="52"/>
  <c r="Z38" i="52" s="1"/>
  <c r="W37" i="52"/>
  <c r="X63" i="39"/>
  <c r="Z63" i="39" s="1"/>
  <c r="W62" i="39"/>
  <c r="X38" i="29"/>
  <c r="Z38" i="29" s="1"/>
  <c r="W37" i="29"/>
  <c r="X59" i="36"/>
  <c r="Z59" i="36" s="1"/>
  <c r="W58" i="36"/>
  <c r="X39" i="39"/>
  <c r="Z39" i="39" s="1"/>
  <c r="W38" i="39"/>
  <c r="X38" i="14"/>
  <c r="Z38" i="14" s="1"/>
  <c r="W37" i="14"/>
  <c r="X12" i="34"/>
  <c r="Z12" i="34" s="1"/>
  <c r="W11" i="34"/>
  <c r="W12" i="32"/>
  <c r="X13" i="32"/>
  <c r="Z13" i="32" s="1"/>
  <c r="W14" i="52"/>
  <c r="X15" i="52"/>
  <c r="Z15" i="52" s="1"/>
  <c r="W61" i="52"/>
  <c r="X62" i="52"/>
  <c r="Z62" i="52" s="1"/>
  <c r="W13" i="33"/>
  <c r="X14" i="33"/>
  <c r="Z14" i="33" s="1"/>
  <c r="X38" i="47"/>
  <c r="Z38" i="47" s="1"/>
  <c r="W37" i="47"/>
  <c r="W60" i="49"/>
  <c r="X61" i="49"/>
  <c r="Z61" i="49" s="1"/>
  <c r="W14" i="46"/>
  <c r="X15" i="46"/>
  <c r="Z15" i="46" s="1"/>
  <c r="W59" i="40"/>
  <c r="X60" i="40"/>
  <c r="Z60" i="40" s="1"/>
  <c r="W37" i="53"/>
  <c r="X38" i="53"/>
  <c r="Z38" i="53" s="1"/>
  <c r="W14" i="48"/>
  <c r="X15" i="48"/>
  <c r="Z15" i="48" s="1"/>
  <c r="X38" i="48"/>
  <c r="Z38" i="48" s="1"/>
  <c r="W37" i="48"/>
  <c r="Z18" i="49"/>
  <c r="I28" i="16" s="1"/>
  <c r="H28" i="16"/>
  <c r="X39" i="54"/>
  <c r="Z39" i="54" s="1"/>
  <c r="W38" i="54"/>
  <c r="X63" i="43"/>
  <c r="Z63" i="43" s="1"/>
  <c r="W62" i="43"/>
  <c r="X15" i="37"/>
  <c r="Z15" i="37" s="1"/>
  <c r="W14" i="37"/>
  <c r="X38" i="35"/>
  <c r="Z38" i="35" s="1"/>
  <c r="W37" i="35"/>
  <c r="X61" i="30"/>
  <c r="Z61" i="30" s="1"/>
  <c r="W60" i="30"/>
  <c r="X62" i="50"/>
  <c r="Z62" i="50" s="1"/>
  <c r="W61" i="50"/>
  <c r="X14" i="36"/>
  <c r="Z14" i="36" s="1"/>
  <c r="W13" i="36"/>
  <c r="X15" i="44"/>
  <c r="Z15" i="44" s="1"/>
  <c r="W14" i="44"/>
  <c r="X41" i="55"/>
  <c r="Z41" i="55" s="1"/>
  <c r="W40" i="55"/>
  <c r="W14" i="29"/>
  <c r="X15" i="29"/>
  <c r="Z15" i="29" s="1"/>
  <c r="X14" i="53"/>
  <c r="Z14" i="53" s="1"/>
  <c r="W13" i="53"/>
  <c r="X38" i="30"/>
  <c r="Z38" i="30" s="1"/>
  <c r="W37" i="30"/>
  <c r="X38" i="41"/>
  <c r="Z38" i="41" s="1"/>
  <c r="W37" i="41"/>
  <c r="X60" i="35"/>
  <c r="Z60" i="35" s="1"/>
  <c r="W59" i="35"/>
  <c r="X61" i="55"/>
  <c r="Z61" i="55" s="1"/>
  <c r="W60" i="55"/>
  <c r="X14" i="40"/>
  <c r="Z14" i="40" s="1"/>
  <c r="W13" i="40"/>
  <c r="X59" i="42"/>
  <c r="Z59" i="42" s="1"/>
  <c r="W58" i="42"/>
  <c r="X13" i="51"/>
  <c r="Z13" i="51" s="1"/>
  <c r="W12" i="51"/>
  <c r="X61" i="45"/>
  <c r="Z61" i="45" s="1"/>
  <c r="W60" i="45"/>
  <c r="X38" i="46"/>
  <c r="Z38" i="46" s="1"/>
  <c r="W37" i="46"/>
  <c r="X37" i="38"/>
  <c r="Z37" i="38" s="1"/>
  <c r="W36" i="38"/>
  <c r="X13" i="54"/>
  <c r="Z13" i="54" s="1"/>
  <c r="W12" i="54"/>
  <c r="Z18" i="55"/>
  <c r="I34" i="16" s="1"/>
  <c r="H34" i="16"/>
  <c r="X14" i="38"/>
  <c r="Z14" i="38" s="1"/>
  <c r="W13" i="38"/>
  <c r="X15" i="42"/>
  <c r="Z15" i="42" s="1"/>
  <c r="W14" i="42"/>
  <c r="X15" i="43"/>
  <c r="Z15" i="43" s="1"/>
  <c r="W14" i="43"/>
  <c r="X39" i="36"/>
  <c r="Z39" i="36" s="1"/>
  <c r="W38" i="36"/>
  <c r="X11" i="14"/>
  <c r="Z11" i="14" s="1"/>
  <c r="W10" i="14"/>
  <c r="X15" i="41"/>
  <c r="Z15" i="41" s="1"/>
  <c r="W14" i="41"/>
  <c r="X39" i="37"/>
  <c r="Z39" i="37" s="1"/>
  <c r="W38" i="37"/>
  <c r="X61" i="33"/>
  <c r="Z61" i="33" s="1"/>
  <c r="W60" i="33"/>
  <c r="X14" i="30"/>
  <c r="Z14" i="30" s="1"/>
  <c r="W13" i="30"/>
  <c r="W59" i="32"/>
  <c r="X60" i="32"/>
  <c r="Z60" i="32" s="1"/>
  <c r="W60" i="14"/>
  <c r="X61" i="14"/>
  <c r="Z61" i="14" s="1"/>
  <c r="W16" i="55"/>
  <c r="X17" i="55"/>
  <c r="Z17" i="55" s="1"/>
  <c r="W61" i="34"/>
  <c r="X62" i="34"/>
  <c r="Z62" i="34" s="1"/>
  <c r="W12" i="35"/>
  <c r="X13" i="35"/>
  <c r="Z13" i="35" s="1"/>
  <c r="W60" i="37"/>
  <c r="X61" i="37"/>
  <c r="Z61" i="37" s="1"/>
  <c r="W59" i="51"/>
  <c r="X60" i="51"/>
  <c r="Z60" i="51" s="1"/>
  <c r="W59" i="47"/>
  <c r="X60" i="47"/>
  <c r="Z60" i="47" s="1"/>
  <c r="X63" i="54"/>
  <c r="Z63" i="54" s="1"/>
  <c r="W62" i="54"/>
  <c r="W37" i="40"/>
  <c r="X38" i="40"/>
  <c r="Z38" i="40" s="1"/>
  <c r="W59" i="48"/>
  <c r="X60" i="48"/>
  <c r="Z60" i="48" s="1"/>
  <c r="W38" i="44"/>
  <c r="X39" i="44"/>
  <c r="Z39" i="44" s="1"/>
  <c r="X17" i="49"/>
  <c r="Z17" i="49" s="1"/>
  <c r="W16" i="49"/>
  <c r="W60" i="44"/>
  <c r="X61" i="44"/>
  <c r="Z61" i="44" s="1"/>
  <c r="W62" i="38"/>
  <c r="X63" i="38"/>
  <c r="Z63" i="38" s="1"/>
  <c r="W37" i="34"/>
  <c r="X38" i="34"/>
  <c r="Z38" i="34" s="1"/>
  <c r="W14" i="45"/>
  <c r="X15" i="45"/>
  <c r="Z15" i="45" s="1"/>
  <c r="Z42" i="55"/>
  <c r="O34" i="16" s="1"/>
  <c r="N34" i="16"/>
  <c r="X39" i="32"/>
  <c r="Z39" i="32" s="1"/>
  <c r="W38" i="32"/>
  <c r="W13" i="47"/>
  <c r="X14" i="47"/>
  <c r="Z14" i="47" s="1"/>
  <c r="W59" i="46"/>
  <c r="X60" i="46"/>
  <c r="Z60" i="46" s="1"/>
  <c r="W37" i="42"/>
  <c r="X38" i="42"/>
  <c r="Z38" i="42" s="1"/>
  <c r="W36" i="51"/>
  <c r="X37" i="51"/>
  <c r="Z37" i="51" s="1"/>
  <c r="W59" i="29"/>
  <c r="X60" i="29"/>
  <c r="Z60" i="29" s="1"/>
  <c r="W37" i="50"/>
  <c r="X38" i="50"/>
  <c r="Z38" i="50" s="1"/>
  <c r="W39" i="43"/>
  <c r="X40" i="43"/>
  <c r="Z40" i="43" s="1"/>
  <c r="X63" i="53"/>
  <c r="Z63" i="53" s="1"/>
  <c r="W62" i="53"/>
  <c r="O1672" i="82"/>
  <c r="P1673" i="82"/>
  <c r="Y12" i="36" s="1"/>
  <c r="P1313" i="82"/>
  <c r="Y12" i="54" s="1"/>
  <c r="O1312" i="82"/>
  <c r="O1592" i="82"/>
  <c r="P1593" i="82"/>
  <c r="Y12" i="51" s="1"/>
  <c r="O1071" i="82"/>
  <c r="P1072" i="82"/>
  <c r="Y35" i="30" s="1"/>
  <c r="O1052" i="82"/>
  <c r="P1053" i="82"/>
  <c r="Y59" i="44" s="1"/>
  <c r="O1012" i="82"/>
  <c r="P1013" i="82"/>
  <c r="Y59" i="50" s="1"/>
  <c r="O572" i="82"/>
  <c r="P573" i="82"/>
  <c r="Y59" i="53" s="1"/>
  <c r="O1371" i="82"/>
  <c r="P1372" i="82"/>
  <c r="Y11" i="52" s="1"/>
  <c r="P1433" i="82"/>
  <c r="Y12" i="41" s="1"/>
  <c r="O1432" i="82"/>
  <c r="O592" i="82"/>
  <c r="P593" i="82"/>
  <c r="Y36" i="34" s="1"/>
  <c r="O511" i="82"/>
  <c r="P512" i="82"/>
  <c r="Y35" i="52" s="1"/>
  <c r="O291" i="82"/>
  <c r="P292" i="82"/>
  <c r="Y58" i="39" s="1"/>
  <c r="O52" i="82"/>
  <c r="P53" i="82"/>
  <c r="O312" i="82"/>
  <c r="P313" i="82"/>
  <c r="Y36" i="55" s="1"/>
  <c r="P1492" i="82"/>
  <c r="Y11" i="49" s="1"/>
  <c r="O1491" i="82"/>
  <c r="O1171" i="82"/>
  <c r="P1172" i="82"/>
  <c r="Y11" i="43" s="1"/>
  <c r="P873" i="82"/>
  <c r="Y36" i="32" s="1"/>
  <c r="O872" i="82"/>
  <c r="O71" i="82"/>
  <c r="P72" i="82"/>
  <c r="Y35" i="14" s="1"/>
  <c r="P1252" i="82"/>
  <c r="Y11" i="39" s="1"/>
  <c r="O1251" i="82"/>
  <c r="P1532" i="82"/>
  <c r="Y11" i="40" s="1"/>
  <c r="O1531" i="82"/>
  <c r="O371" i="82"/>
  <c r="P372" i="82"/>
  <c r="Y58" i="47" s="1"/>
  <c r="P1552" i="82"/>
  <c r="Y11" i="32" s="1"/>
  <c r="O1551" i="82"/>
  <c r="P1352" i="82"/>
  <c r="Y11" i="46" s="1"/>
  <c r="O1351" i="82"/>
  <c r="P92" i="82"/>
  <c r="Y58" i="14" s="1"/>
  <c r="O91" i="82"/>
  <c r="O472" i="82"/>
  <c r="P473" i="82"/>
  <c r="Y36" i="46" s="1"/>
  <c r="O711" i="82"/>
  <c r="P712" i="82"/>
  <c r="Y35" i="38" s="1"/>
  <c r="O492" i="82"/>
  <c r="P493" i="82"/>
  <c r="Y59" i="46" s="1"/>
  <c r="P732" i="82"/>
  <c r="Y58" i="38" s="1"/>
  <c r="O731" i="82"/>
  <c r="P112" i="82"/>
  <c r="Y35" i="43" s="1"/>
  <c r="O111" i="82"/>
  <c r="O1130" i="82"/>
  <c r="P1131" i="82"/>
  <c r="Y57" i="36" s="1"/>
  <c r="P12" i="82"/>
  <c r="O11" i="82"/>
  <c r="P132" i="82"/>
  <c r="Y58" i="43" s="1"/>
  <c r="O131" i="82"/>
  <c r="O391" i="82"/>
  <c r="P392" i="82"/>
  <c r="Y35" i="54" s="1"/>
  <c r="O411" i="82"/>
  <c r="P412" i="82"/>
  <c r="Y58" i="54" s="1"/>
  <c r="P552" i="82"/>
  <c r="Y35" i="53" s="1"/>
  <c r="O551" i="82"/>
  <c r="P232" i="82"/>
  <c r="Y35" i="45" s="1"/>
  <c r="O231" i="82"/>
  <c r="P1331" i="82"/>
  <c r="Y10" i="37" s="1"/>
  <c r="O1330" i="82"/>
  <c r="P1571" i="82"/>
  <c r="Y10" i="33" s="1"/>
  <c r="O1570" i="82"/>
  <c r="P930" i="82"/>
  <c r="Y56" i="33" s="1"/>
  <c r="O929" i="82"/>
  <c r="O669" i="82"/>
  <c r="P670" i="82"/>
  <c r="Y33" i="42" s="1"/>
  <c r="P1272" i="82"/>
  <c r="Y11" i="55" s="1"/>
  <c r="O1271" i="82"/>
  <c r="O348" i="82"/>
  <c r="P349" i="82"/>
  <c r="Y32" i="47" s="1"/>
  <c r="O949" i="82"/>
  <c r="P950" i="82"/>
  <c r="Y33" i="51" s="1"/>
  <c r="O1390" i="82"/>
  <c r="P1391" i="82"/>
  <c r="Y10" i="53" s="1"/>
  <c r="O748" i="82"/>
  <c r="P749" i="82"/>
  <c r="Y32" i="49" s="1"/>
  <c r="O1109" i="82"/>
  <c r="P1110" i="82"/>
  <c r="Y33" i="36" s="1"/>
  <c r="O829" i="82"/>
  <c r="P830" i="82"/>
  <c r="Y33" i="40" s="1"/>
  <c r="O1450" i="82"/>
  <c r="P1451" i="82"/>
  <c r="Y10" i="42" s="1"/>
  <c r="O1470" i="82"/>
  <c r="P1471" i="82"/>
  <c r="Y10" i="38" s="1"/>
  <c r="O431" i="82"/>
  <c r="P432" i="82"/>
  <c r="Y35" i="37" s="1"/>
  <c r="O249" i="82"/>
  <c r="P250" i="82"/>
  <c r="Y56" i="45" s="1"/>
  <c r="O1031" i="82"/>
  <c r="P1032" i="82"/>
  <c r="Y35" i="44" s="1"/>
  <c r="O148" i="82"/>
  <c r="P149" i="82"/>
  <c r="Y32" i="29" s="1"/>
  <c r="O1209" i="82"/>
  <c r="P1210" i="82"/>
  <c r="Y9" i="35" s="1"/>
  <c r="P449" i="82"/>
  <c r="Y55" i="37" s="1"/>
  <c r="O448" i="82"/>
  <c r="O610" i="82"/>
  <c r="P611" i="82"/>
  <c r="Y57" i="34" s="1"/>
  <c r="O969" i="82"/>
  <c r="P970" i="82"/>
  <c r="Y56" i="51" s="1"/>
  <c r="O1089" i="82"/>
  <c r="P1090" i="82"/>
  <c r="Y56" i="30" s="1"/>
  <c r="O169" i="82"/>
  <c r="P170" i="82"/>
  <c r="Y56" i="29" s="1"/>
  <c r="O1149" i="82"/>
  <c r="P1150" i="82"/>
  <c r="Y9" i="14" s="1"/>
  <c r="P1190" i="82"/>
  <c r="Y9" i="29" s="1"/>
  <c r="O1189" i="82"/>
  <c r="P851" i="82"/>
  <c r="Y57" i="40" s="1"/>
  <c r="O850" i="82"/>
  <c r="P1411" i="82"/>
  <c r="Y10" i="34" s="1"/>
  <c r="O1410" i="82"/>
  <c r="P1610" i="82"/>
  <c r="Y9" i="50" s="1"/>
  <c r="O1609" i="82"/>
  <c r="P650" i="82"/>
  <c r="Y56" i="41" s="1"/>
  <c r="O649" i="82"/>
  <c r="O1290" i="82"/>
  <c r="P1291" i="82"/>
  <c r="Y10" i="47" s="1"/>
  <c r="O910" i="82"/>
  <c r="P911" i="82"/>
  <c r="Y34" i="33" s="1"/>
  <c r="O789" i="82"/>
  <c r="P790" i="82"/>
  <c r="Y33" i="48" s="1"/>
  <c r="P330" i="82"/>
  <c r="Y56" i="55" s="1"/>
  <c r="O329" i="82"/>
  <c r="O629" i="82"/>
  <c r="P630" i="82"/>
  <c r="Y33" i="41" s="1"/>
  <c r="O1630" i="82"/>
  <c r="P1631" i="82"/>
  <c r="Y10" i="44" s="1"/>
  <c r="O810" i="82"/>
  <c r="P811" i="82"/>
  <c r="Y57" i="48" s="1"/>
  <c r="O529" i="82"/>
  <c r="P530" i="82"/>
  <c r="Y56" i="52" s="1"/>
  <c r="O770" i="82"/>
  <c r="P771" i="82"/>
  <c r="Y57" i="49" s="1"/>
  <c r="P191" i="82"/>
  <c r="Y34" i="35" s="1"/>
  <c r="O190" i="82"/>
  <c r="P271" i="82"/>
  <c r="Y34" i="39" s="1"/>
  <c r="O270" i="82"/>
  <c r="O690" i="82"/>
  <c r="P691" i="82"/>
  <c r="Y57" i="42" s="1"/>
  <c r="O208" i="82"/>
  <c r="P209" i="82"/>
  <c r="Y55" i="35" s="1"/>
  <c r="P990" i="82"/>
  <c r="Y33" i="50" s="1"/>
  <c r="O989" i="82"/>
  <c r="O1230" i="82"/>
  <c r="P1231" i="82"/>
  <c r="Y10" i="45" s="1"/>
  <c r="O1509" i="82"/>
  <c r="P1510" i="82"/>
  <c r="Y9" i="48" s="1"/>
  <c r="P891" i="82"/>
  <c r="Y57" i="32" s="1"/>
  <c r="O890" i="82"/>
  <c r="O29" i="82"/>
  <c r="P30" i="82"/>
  <c r="P1651" i="82"/>
  <c r="Y10" i="30" s="1"/>
  <c r="O1650" i="82"/>
  <c r="H69" i="16" l="1"/>
  <c r="I69" i="16" s="1"/>
  <c r="H63" i="16"/>
  <c r="I63" i="16" s="1"/>
  <c r="N69" i="16"/>
  <c r="X62" i="53"/>
  <c r="Z62" i="53" s="1"/>
  <c r="W61" i="53"/>
  <c r="W37" i="32"/>
  <c r="X38" i="32"/>
  <c r="Z38" i="32" s="1"/>
  <c r="X16" i="49"/>
  <c r="Z16" i="49" s="1"/>
  <c r="W15" i="49"/>
  <c r="W61" i="54"/>
  <c r="X62" i="54"/>
  <c r="Z62" i="54" s="1"/>
  <c r="W59" i="33"/>
  <c r="X60" i="33"/>
  <c r="Z60" i="33" s="1"/>
  <c r="X14" i="41"/>
  <c r="Z14" i="41" s="1"/>
  <c r="W13" i="41"/>
  <c r="X38" i="36"/>
  <c r="Z38" i="36" s="1"/>
  <c r="W37" i="36"/>
  <c r="X14" i="42"/>
  <c r="Z14" i="42" s="1"/>
  <c r="W13" i="42"/>
  <c r="X36" i="38"/>
  <c r="Z36" i="38" s="1"/>
  <c r="W35" i="38"/>
  <c r="X60" i="45"/>
  <c r="Z60" i="45" s="1"/>
  <c r="W59" i="45"/>
  <c r="X58" i="42"/>
  <c r="Z58" i="42" s="1"/>
  <c r="W57" i="42"/>
  <c r="W59" i="55"/>
  <c r="X60" i="55"/>
  <c r="Z60" i="55" s="1"/>
  <c r="X37" i="41"/>
  <c r="Z37" i="41" s="1"/>
  <c r="W36" i="41"/>
  <c r="W12" i="53"/>
  <c r="X13" i="53"/>
  <c r="Z13" i="53" s="1"/>
  <c r="X40" i="55"/>
  <c r="Z40" i="55" s="1"/>
  <c r="W39" i="55"/>
  <c r="X13" i="36"/>
  <c r="Z13" i="36" s="1"/>
  <c r="W12" i="36"/>
  <c r="X60" i="30"/>
  <c r="Z60" i="30" s="1"/>
  <c r="W59" i="30"/>
  <c r="X14" i="37"/>
  <c r="Z14" i="37" s="1"/>
  <c r="W13" i="37"/>
  <c r="X38" i="54"/>
  <c r="Z38" i="54" s="1"/>
  <c r="W37" i="54"/>
  <c r="W36" i="48"/>
  <c r="X37" i="48"/>
  <c r="Z37" i="48" s="1"/>
  <c r="X37" i="47"/>
  <c r="Z37" i="47" s="1"/>
  <c r="W36" i="47"/>
  <c r="X37" i="14"/>
  <c r="Z37" i="14" s="1"/>
  <c r="W36" i="14"/>
  <c r="X58" i="36"/>
  <c r="Z58" i="36" s="1"/>
  <c r="W57" i="36"/>
  <c r="X62" i="39"/>
  <c r="Z62" i="39" s="1"/>
  <c r="W61" i="39"/>
  <c r="X61" i="41"/>
  <c r="Z61" i="41" s="1"/>
  <c r="W60" i="41"/>
  <c r="X36" i="49"/>
  <c r="Z36" i="49" s="1"/>
  <c r="W35" i="49"/>
  <c r="W12" i="50"/>
  <c r="X13" i="50"/>
  <c r="Z13" i="50" s="1"/>
  <c r="W36" i="50"/>
  <c r="X37" i="50"/>
  <c r="Z37" i="50" s="1"/>
  <c r="W35" i="51"/>
  <c r="X36" i="51"/>
  <c r="Z36" i="51" s="1"/>
  <c r="W58" i="46"/>
  <c r="X59" i="46"/>
  <c r="Z59" i="46" s="1"/>
  <c r="W13" i="45"/>
  <c r="X14" i="45"/>
  <c r="Z14" i="45" s="1"/>
  <c r="W61" i="38"/>
  <c r="X62" i="38"/>
  <c r="Z62" i="38" s="1"/>
  <c r="W58" i="48"/>
  <c r="X59" i="48"/>
  <c r="Z59" i="48" s="1"/>
  <c r="X59" i="51"/>
  <c r="Z59" i="51" s="1"/>
  <c r="W58" i="51"/>
  <c r="W11" i="35"/>
  <c r="X12" i="35"/>
  <c r="Z12" i="35" s="1"/>
  <c r="W15" i="55"/>
  <c r="X16" i="55"/>
  <c r="Z16" i="55" s="1"/>
  <c r="W58" i="32"/>
  <c r="X59" i="32"/>
  <c r="Z59" i="32" s="1"/>
  <c r="X37" i="53"/>
  <c r="Z37" i="53" s="1"/>
  <c r="W36" i="53"/>
  <c r="W13" i="46"/>
  <c r="X14" i="46"/>
  <c r="Z14" i="46" s="1"/>
  <c r="W60" i="52"/>
  <c r="X61" i="52"/>
  <c r="Z61" i="52" s="1"/>
  <c r="W11" i="32"/>
  <c r="X12" i="32"/>
  <c r="Z12" i="32" s="1"/>
  <c r="X13" i="30"/>
  <c r="Z13" i="30" s="1"/>
  <c r="W12" i="30"/>
  <c r="X38" i="37"/>
  <c r="Z38" i="37" s="1"/>
  <c r="W37" i="37"/>
  <c r="X10" i="14"/>
  <c r="Z10" i="14" s="1"/>
  <c r="W9" i="14"/>
  <c r="X14" i="43"/>
  <c r="Z14" i="43" s="1"/>
  <c r="W13" i="43"/>
  <c r="X13" i="38"/>
  <c r="Z13" i="38" s="1"/>
  <c r="W12" i="38"/>
  <c r="W11" i="54"/>
  <c r="X12" i="54"/>
  <c r="Z12" i="54" s="1"/>
  <c r="X37" i="46"/>
  <c r="Z37" i="46" s="1"/>
  <c r="W36" i="46"/>
  <c r="X12" i="51"/>
  <c r="Z12" i="51" s="1"/>
  <c r="W11" i="51"/>
  <c r="X13" i="40"/>
  <c r="Z13" i="40" s="1"/>
  <c r="W12" i="40"/>
  <c r="X59" i="35"/>
  <c r="Z59" i="35" s="1"/>
  <c r="W58" i="35"/>
  <c r="W36" i="30"/>
  <c r="X37" i="30"/>
  <c r="Z37" i="30" s="1"/>
  <c r="X14" i="44"/>
  <c r="Z14" i="44" s="1"/>
  <c r="W13" i="44"/>
  <c r="W60" i="50"/>
  <c r="X61" i="50"/>
  <c r="Z61" i="50" s="1"/>
  <c r="X37" i="35"/>
  <c r="Z37" i="35" s="1"/>
  <c r="W36" i="35"/>
  <c r="X62" i="43"/>
  <c r="Z62" i="43" s="1"/>
  <c r="W61" i="43"/>
  <c r="X11" i="34"/>
  <c r="Z11" i="34" s="1"/>
  <c r="W10" i="34"/>
  <c r="X38" i="39"/>
  <c r="Z38" i="39" s="1"/>
  <c r="W37" i="39"/>
  <c r="X37" i="29"/>
  <c r="Z37" i="29" s="1"/>
  <c r="W36" i="29"/>
  <c r="X37" i="52"/>
  <c r="Z37" i="52" s="1"/>
  <c r="W36" i="52"/>
  <c r="X37" i="45"/>
  <c r="Z37" i="45" s="1"/>
  <c r="W36" i="45"/>
  <c r="X14" i="39"/>
  <c r="Z14" i="39" s="1"/>
  <c r="W13" i="39"/>
  <c r="X39" i="43"/>
  <c r="Z39" i="43" s="1"/>
  <c r="W38" i="43"/>
  <c r="X59" i="29"/>
  <c r="Z59" i="29" s="1"/>
  <c r="W58" i="29"/>
  <c r="W36" i="42"/>
  <c r="X37" i="42"/>
  <c r="Z37" i="42" s="1"/>
  <c r="W12" i="47"/>
  <c r="X13" i="47"/>
  <c r="Z13" i="47" s="1"/>
  <c r="W36" i="34"/>
  <c r="X37" i="34"/>
  <c r="Z37" i="34" s="1"/>
  <c r="W59" i="44"/>
  <c r="X60" i="44"/>
  <c r="Z60" i="44" s="1"/>
  <c r="W37" i="44"/>
  <c r="X38" i="44"/>
  <c r="Z38" i="44" s="1"/>
  <c r="W36" i="40"/>
  <c r="X37" i="40"/>
  <c r="Z37" i="40" s="1"/>
  <c r="W58" i="47"/>
  <c r="X59" i="47"/>
  <c r="Z59" i="47" s="1"/>
  <c r="W59" i="37"/>
  <c r="X60" i="37"/>
  <c r="Z60" i="37" s="1"/>
  <c r="W60" i="34"/>
  <c r="X61" i="34"/>
  <c r="Z61" i="34" s="1"/>
  <c r="W59" i="14"/>
  <c r="X60" i="14"/>
  <c r="Z60" i="14" s="1"/>
  <c r="X14" i="29"/>
  <c r="Z14" i="29" s="1"/>
  <c r="W13" i="29"/>
  <c r="W13" i="48"/>
  <c r="X14" i="48"/>
  <c r="Z14" i="48" s="1"/>
  <c r="X59" i="40"/>
  <c r="Z59" i="40" s="1"/>
  <c r="W58" i="40"/>
  <c r="W59" i="49"/>
  <c r="X60" i="49"/>
  <c r="Z60" i="49" s="1"/>
  <c r="X13" i="33"/>
  <c r="Z13" i="33" s="1"/>
  <c r="W12" i="33"/>
  <c r="W13" i="52"/>
  <c r="X14" i="52"/>
  <c r="Z14" i="52" s="1"/>
  <c r="W34" i="33"/>
  <c r="X35" i="33"/>
  <c r="Z35" i="33" s="1"/>
  <c r="O1671" i="82"/>
  <c r="P1672" i="82"/>
  <c r="Y11" i="36" s="1"/>
  <c r="O1311" i="82"/>
  <c r="P1312" i="82"/>
  <c r="Y11" i="54" s="1"/>
  <c r="P1592" i="82"/>
  <c r="Y11" i="51" s="1"/>
  <c r="O1591" i="82"/>
  <c r="O1070" i="82"/>
  <c r="P1071" i="82"/>
  <c r="Y34" i="30" s="1"/>
  <c r="P1012" i="82"/>
  <c r="Y58" i="50" s="1"/>
  <c r="O1011" i="82"/>
  <c r="O571" i="82"/>
  <c r="P572" i="82"/>
  <c r="Y58" i="53" s="1"/>
  <c r="O1051" i="82"/>
  <c r="P1052" i="82"/>
  <c r="Y58" i="44" s="1"/>
  <c r="P1432" i="82"/>
  <c r="Y11" i="41" s="1"/>
  <c r="O1431" i="82"/>
  <c r="O591" i="82"/>
  <c r="P592" i="82"/>
  <c r="Y35" i="34" s="1"/>
  <c r="P1371" i="82"/>
  <c r="Y10" i="52" s="1"/>
  <c r="O1370" i="82"/>
  <c r="P731" i="82"/>
  <c r="Y57" i="38" s="1"/>
  <c r="O730" i="82"/>
  <c r="O90" i="82"/>
  <c r="P91" i="82"/>
  <c r="Y57" i="14" s="1"/>
  <c r="O1550" i="82"/>
  <c r="P1551" i="82"/>
  <c r="Y10" i="32" s="1"/>
  <c r="O1530" i="82"/>
  <c r="P1531" i="82"/>
  <c r="Y10" i="40" s="1"/>
  <c r="O1129" i="82"/>
  <c r="P1130" i="82"/>
  <c r="Y56" i="36" s="1"/>
  <c r="P711" i="82"/>
  <c r="Y34" i="38" s="1"/>
  <c r="O710" i="82"/>
  <c r="O70" i="82"/>
  <c r="P71" i="82"/>
  <c r="Y34" i="14" s="1"/>
  <c r="O1170" i="82"/>
  <c r="P1171" i="82"/>
  <c r="Y10" i="43" s="1"/>
  <c r="O311" i="82"/>
  <c r="P312" i="82"/>
  <c r="Y35" i="55" s="1"/>
  <c r="O290" i="82"/>
  <c r="P291" i="82"/>
  <c r="Y57" i="39" s="1"/>
  <c r="P111" i="82"/>
  <c r="Y34" i="43" s="1"/>
  <c r="O110" i="82"/>
  <c r="O1350" i="82"/>
  <c r="P1351" i="82"/>
  <c r="Y10" i="46" s="1"/>
  <c r="P1251" i="82"/>
  <c r="Y10" i="39" s="1"/>
  <c r="O1250" i="82"/>
  <c r="P872" i="82"/>
  <c r="Y35" i="32" s="1"/>
  <c r="O871" i="82"/>
  <c r="P1491" i="82"/>
  <c r="Y10" i="49" s="1"/>
  <c r="O1490" i="82"/>
  <c r="O491" i="82"/>
  <c r="P492" i="82"/>
  <c r="Y58" i="46" s="1"/>
  <c r="O471" i="82"/>
  <c r="P472" i="82"/>
  <c r="Y35" i="46" s="1"/>
  <c r="P371" i="82"/>
  <c r="Y57" i="47" s="1"/>
  <c r="O370" i="82"/>
  <c r="O51" i="82"/>
  <c r="P52" i="82"/>
  <c r="O510" i="82"/>
  <c r="P511" i="82"/>
  <c r="Y34" i="52" s="1"/>
  <c r="O10" i="82"/>
  <c r="P11" i="82"/>
  <c r="O130" i="82"/>
  <c r="P131" i="82"/>
  <c r="Y57" i="43" s="1"/>
  <c r="P231" i="82"/>
  <c r="Y34" i="45" s="1"/>
  <c r="O230" i="82"/>
  <c r="P551" i="82"/>
  <c r="Y34" i="53" s="1"/>
  <c r="O550" i="82"/>
  <c r="O410" i="82"/>
  <c r="P411" i="82"/>
  <c r="Y57" i="54" s="1"/>
  <c r="O390" i="82"/>
  <c r="P391" i="82"/>
  <c r="Y34" i="54" s="1"/>
  <c r="P1650" i="82"/>
  <c r="Y9" i="30" s="1"/>
  <c r="O1649" i="82"/>
  <c r="O889" i="82"/>
  <c r="P890" i="82"/>
  <c r="Y56" i="32" s="1"/>
  <c r="P270" i="82"/>
  <c r="Y33" i="39" s="1"/>
  <c r="O269" i="82"/>
  <c r="P1410" i="82"/>
  <c r="Y9" i="34" s="1"/>
  <c r="O1409" i="82"/>
  <c r="O1188" i="82"/>
  <c r="P1189" i="82"/>
  <c r="Y8" i="29" s="1"/>
  <c r="P448" i="82"/>
  <c r="Y54" i="37" s="1"/>
  <c r="O447" i="82"/>
  <c r="O928" i="82"/>
  <c r="P929" i="82"/>
  <c r="Y55" i="33" s="1"/>
  <c r="P1330" i="82"/>
  <c r="Y9" i="37" s="1"/>
  <c r="O1329" i="82"/>
  <c r="O769" i="82"/>
  <c r="P770" i="82"/>
  <c r="Y56" i="49" s="1"/>
  <c r="O809" i="82"/>
  <c r="P810" i="82"/>
  <c r="Y56" i="48" s="1"/>
  <c r="O788" i="82"/>
  <c r="P789" i="82"/>
  <c r="Y32" i="48" s="1"/>
  <c r="O1289" i="82"/>
  <c r="P1290" i="82"/>
  <c r="Y9" i="47" s="1"/>
  <c r="P1089" i="82"/>
  <c r="Y55" i="30" s="1"/>
  <c r="O1088" i="82"/>
  <c r="O968" i="82"/>
  <c r="P969" i="82"/>
  <c r="Y55" i="51" s="1"/>
  <c r="P249" i="82"/>
  <c r="Y55" i="45" s="1"/>
  <c r="O248" i="82"/>
  <c r="P1470" i="82"/>
  <c r="Y9" i="38" s="1"/>
  <c r="O1469" i="82"/>
  <c r="O1449" i="82"/>
  <c r="P1450" i="82"/>
  <c r="Y9" i="42" s="1"/>
  <c r="O747" i="82"/>
  <c r="P748" i="82"/>
  <c r="Y31" i="49" s="1"/>
  <c r="P1390" i="82"/>
  <c r="Y9" i="53" s="1"/>
  <c r="O1389" i="82"/>
  <c r="O347" i="82"/>
  <c r="P348" i="82"/>
  <c r="Y31" i="47" s="1"/>
  <c r="P989" i="82"/>
  <c r="Y32" i="50" s="1"/>
  <c r="O988" i="82"/>
  <c r="P190" i="82"/>
  <c r="Y33" i="35" s="1"/>
  <c r="O189" i="82"/>
  <c r="P329" i="82"/>
  <c r="Y55" i="55" s="1"/>
  <c r="O328" i="82"/>
  <c r="P649" i="82"/>
  <c r="Y55" i="41" s="1"/>
  <c r="O648" i="82"/>
  <c r="O1608" i="82"/>
  <c r="P1609" i="82"/>
  <c r="Y8" i="50" s="1"/>
  <c r="O849" i="82"/>
  <c r="P850" i="82"/>
  <c r="Y56" i="40" s="1"/>
  <c r="O1270" i="82"/>
  <c r="P1271" i="82"/>
  <c r="Y10" i="55" s="1"/>
  <c r="O1569" i="82"/>
  <c r="P1570" i="82"/>
  <c r="Y9" i="33" s="1"/>
  <c r="O28" i="82"/>
  <c r="P29" i="82"/>
  <c r="P1509" i="82"/>
  <c r="Y8" i="48" s="1"/>
  <c r="O1508" i="82"/>
  <c r="O1229" i="82"/>
  <c r="P1230" i="82"/>
  <c r="Y9" i="45" s="1"/>
  <c r="P208" i="82"/>
  <c r="Y54" i="35" s="1"/>
  <c r="O207" i="82"/>
  <c r="O689" i="82"/>
  <c r="P690" i="82"/>
  <c r="Y56" i="42" s="1"/>
  <c r="O528" i="82"/>
  <c r="P529" i="82"/>
  <c r="Y55" i="52" s="1"/>
  <c r="P1630" i="82"/>
  <c r="Y9" i="44" s="1"/>
  <c r="O1629" i="82"/>
  <c r="O628" i="82"/>
  <c r="P629" i="82"/>
  <c r="Y32" i="41" s="1"/>
  <c r="P910" i="82"/>
  <c r="Y33" i="33" s="1"/>
  <c r="O909" i="82"/>
  <c r="O1148" i="82"/>
  <c r="P1149" i="82"/>
  <c r="Y8" i="14" s="1"/>
  <c r="O168" i="82"/>
  <c r="P169" i="82"/>
  <c r="Y55" i="29" s="1"/>
  <c r="O609" i="82"/>
  <c r="P610" i="82"/>
  <c r="Y56" i="34" s="1"/>
  <c r="O1208" i="82"/>
  <c r="P1209" i="82"/>
  <c r="Y8" i="35" s="1"/>
  <c r="O147" i="82"/>
  <c r="P148" i="82"/>
  <c r="Y31" i="29" s="1"/>
  <c r="P1031" i="82"/>
  <c r="Y34" i="44" s="1"/>
  <c r="O1030" i="82"/>
  <c r="O430" i="82"/>
  <c r="P431" i="82"/>
  <c r="Y34" i="37" s="1"/>
  <c r="P829" i="82"/>
  <c r="Y32" i="40" s="1"/>
  <c r="O828" i="82"/>
  <c r="O1108" i="82"/>
  <c r="P1109" i="82"/>
  <c r="Y32" i="36" s="1"/>
  <c r="P949" i="82"/>
  <c r="Y32" i="51" s="1"/>
  <c r="O948" i="82"/>
  <c r="O668" i="82"/>
  <c r="P669" i="82"/>
  <c r="Y32" i="42" s="1"/>
  <c r="X58" i="29" l="1"/>
  <c r="Z58" i="29" s="1"/>
  <c r="W57" i="29"/>
  <c r="X13" i="39"/>
  <c r="Z13" i="39" s="1"/>
  <c r="W12" i="39"/>
  <c r="W35" i="52"/>
  <c r="X36" i="52"/>
  <c r="Z36" i="52" s="1"/>
  <c r="X37" i="39"/>
  <c r="Z37" i="39" s="1"/>
  <c r="W36" i="39"/>
  <c r="X61" i="43"/>
  <c r="Z61" i="43" s="1"/>
  <c r="W60" i="43"/>
  <c r="X12" i="40"/>
  <c r="Z12" i="40" s="1"/>
  <c r="W11" i="40"/>
  <c r="X36" i="46"/>
  <c r="Z36" i="46" s="1"/>
  <c r="W35" i="46"/>
  <c r="X12" i="38"/>
  <c r="Z12" i="38" s="1"/>
  <c r="W11" i="38"/>
  <c r="X9" i="14"/>
  <c r="Z9" i="14" s="1"/>
  <c r="W8" i="14"/>
  <c r="X12" i="30"/>
  <c r="Z12" i="30" s="1"/>
  <c r="W11" i="30"/>
  <c r="W35" i="53"/>
  <c r="X36" i="53"/>
  <c r="Z36" i="53" s="1"/>
  <c r="X58" i="51"/>
  <c r="Z58" i="51" s="1"/>
  <c r="W57" i="51"/>
  <c r="X35" i="49"/>
  <c r="Z35" i="49" s="1"/>
  <c r="W34" i="49"/>
  <c r="W60" i="39"/>
  <c r="X61" i="39"/>
  <c r="Z61" i="39" s="1"/>
  <c r="X36" i="14"/>
  <c r="Z36" i="14" s="1"/>
  <c r="W35" i="14"/>
  <c r="X13" i="37"/>
  <c r="Z13" i="37" s="1"/>
  <c r="W12" i="37"/>
  <c r="X12" i="36"/>
  <c r="Z12" i="36" s="1"/>
  <c r="W11" i="36"/>
  <c r="X59" i="45"/>
  <c r="Z59" i="45" s="1"/>
  <c r="W58" i="45"/>
  <c r="X13" i="42"/>
  <c r="Z13" i="42" s="1"/>
  <c r="W12" i="42"/>
  <c r="X13" i="41"/>
  <c r="Z13" i="41" s="1"/>
  <c r="W12" i="41"/>
  <c r="X13" i="52"/>
  <c r="Z13" i="52" s="1"/>
  <c r="W12" i="52"/>
  <c r="X59" i="49"/>
  <c r="Z59" i="49" s="1"/>
  <c r="W58" i="49"/>
  <c r="W12" i="48"/>
  <c r="X13" i="48"/>
  <c r="Z13" i="48" s="1"/>
  <c r="W58" i="14"/>
  <c r="X59" i="14"/>
  <c r="Z59" i="14" s="1"/>
  <c r="W58" i="37"/>
  <c r="X59" i="37"/>
  <c r="Z59" i="37" s="1"/>
  <c r="W35" i="40"/>
  <c r="X36" i="40"/>
  <c r="Z36" i="40" s="1"/>
  <c r="X59" i="44"/>
  <c r="Z59" i="44" s="1"/>
  <c r="W58" i="44"/>
  <c r="W11" i="47"/>
  <c r="X12" i="47"/>
  <c r="Z12" i="47" s="1"/>
  <c r="X60" i="50"/>
  <c r="Z60" i="50" s="1"/>
  <c r="W59" i="50"/>
  <c r="X36" i="30"/>
  <c r="Z36" i="30" s="1"/>
  <c r="W35" i="30"/>
  <c r="W59" i="52"/>
  <c r="X60" i="52"/>
  <c r="Z60" i="52" s="1"/>
  <c r="W14" i="55"/>
  <c r="X15" i="55"/>
  <c r="Z15" i="55" s="1"/>
  <c r="W60" i="38"/>
  <c r="X61" i="38"/>
  <c r="Z61" i="38" s="1"/>
  <c r="X58" i="46"/>
  <c r="Z58" i="46" s="1"/>
  <c r="W57" i="46"/>
  <c r="W35" i="50"/>
  <c r="X36" i="50"/>
  <c r="Z36" i="50" s="1"/>
  <c r="W35" i="48"/>
  <c r="X36" i="48"/>
  <c r="Z36" i="48" s="1"/>
  <c r="W11" i="53"/>
  <c r="X12" i="53"/>
  <c r="Z12" i="53" s="1"/>
  <c r="X59" i="55"/>
  <c r="Z59" i="55" s="1"/>
  <c r="W58" i="55"/>
  <c r="W60" i="54"/>
  <c r="X61" i="54"/>
  <c r="Z61" i="54" s="1"/>
  <c r="X37" i="32"/>
  <c r="Z37" i="32" s="1"/>
  <c r="W36" i="32"/>
  <c r="W11" i="33"/>
  <c r="X12" i="33"/>
  <c r="Z12" i="33" s="1"/>
  <c r="X58" i="40"/>
  <c r="Z58" i="40" s="1"/>
  <c r="W57" i="40"/>
  <c r="W12" i="29"/>
  <c r="X13" i="29"/>
  <c r="Z13" i="29" s="1"/>
  <c r="X38" i="43"/>
  <c r="Z38" i="43" s="1"/>
  <c r="W37" i="43"/>
  <c r="X36" i="45"/>
  <c r="Z36" i="45" s="1"/>
  <c r="W35" i="45"/>
  <c r="X36" i="29"/>
  <c r="Z36" i="29" s="1"/>
  <c r="W35" i="29"/>
  <c r="X10" i="34"/>
  <c r="Z10" i="34" s="1"/>
  <c r="W9" i="34"/>
  <c r="X36" i="35"/>
  <c r="Z36" i="35" s="1"/>
  <c r="W35" i="35"/>
  <c r="X13" i="44"/>
  <c r="Z13" i="44" s="1"/>
  <c r="W12" i="44"/>
  <c r="X58" i="35"/>
  <c r="Z58" i="35" s="1"/>
  <c r="W57" i="35"/>
  <c r="X11" i="51"/>
  <c r="Z11" i="51" s="1"/>
  <c r="W10" i="51"/>
  <c r="X13" i="43"/>
  <c r="Z13" i="43" s="1"/>
  <c r="W12" i="43"/>
  <c r="X37" i="37"/>
  <c r="Z37" i="37" s="1"/>
  <c r="W36" i="37"/>
  <c r="X60" i="41"/>
  <c r="Z60" i="41" s="1"/>
  <c r="W59" i="41"/>
  <c r="X57" i="36"/>
  <c r="Z57" i="36" s="1"/>
  <c r="W56" i="36"/>
  <c r="X36" i="47"/>
  <c r="Z36" i="47" s="1"/>
  <c r="W35" i="47"/>
  <c r="X37" i="54"/>
  <c r="Z37" i="54" s="1"/>
  <c r="W36" i="54"/>
  <c r="X59" i="30"/>
  <c r="Z59" i="30" s="1"/>
  <c r="W58" i="30"/>
  <c r="X39" i="55"/>
  <c r="Z39" i="55" s="1"/>
  <c r="W38" i="55"/>
  <c r="X36" i="41"/>
  <c r="Z36" i="41" s="1"/>
  <c r="W35" i="41"/>
  <c r="X57" i="42"/>
  <c r="Z57" i="42" s="1"/>
  <c r="W56" i="42"/>
  <c r="X35" i="38"/>
  <c r="Z35" i="38" s="1"/>
  <c r="W34" i="38"/>
  <c r="X37" i="36"/>
  <c r="Z37" i="36" s="1"/>
  <c r="W36" i="36"/>
  <c r="X15" i="49"/>
  <c r="Z15" i="49" s="1"/>
  <c r="W14" i="49"/>
  <c r="X61" i="53"/>
  <c r="Z61" i="53" s="1"/>
  <c r="W60" i="53"/>
  <c r="W33" i="33"/>
  <c r="X34" i="33"/>
  <c r="Z34" i="33" s="1"/>
  <c r="W59" i="34"/>
  <c r="X60" i="34"/>
  <c r="Z60" i="34" s="1"/>
  <c r="X58" i="47"/>
  <c r="Z58" i="47" s="1"/>
  <c r="W57" i="47"/>
  <c r="W36" i="44"/>
  <c r="X37" i="44"/>
  <c r="Z37" i="44" s="1"/>
  <c r="W35" i="34"/>
  <c r="X36" i="34"/>
  <c r="Z36" i="34" s="1"/>
  <c r="W35" i="42"/>
  <c r="X36" i="42"/>
  <c r="Z36" i="42" s="1"/>
  <c r="X11" i="54"/>
  <c r="Z11" i="54" s="1"/>
  <c r="W10" i="54"/>
  <c r="W10" i="32"/>
  <c r="X11" i="32"/>
  <c r="Z11" i="32" s="1"/>
  <c r="X13" i="46"/>
  <c r="Z13" i="46" s="1"/>
  <c r="W12" i="46"/>
  <c r="W57" i="32"/>
  <c r="X58" i="32"/>
  <c r="Z58" i="32" s="1"/>
  <c r="W10" i="35"/>
  <c r="X11" i="35"/>
  <c r="Z11" i="35" s="1"/>
  <c r="X58" i="48"/>
  <c r="Z58" i="48" s="1"/>
  <c r="W57" i="48"/>
  <c r="X13" i="45"/>
  <c r="Z13" i="45" s="1"/>
  <c r="W12" i="45"/>
  <c r="X35" i="51"/>
  <c r="Z35" i="51" s="1"/>
  <c r="W34" i="51"/>
  <c r="X12" i="50"/>
  <c r="Z12" i="50" s="1"/>
  <c r="W11" i="50"/>
  <c r="X59" i="33"/>
  <c r="Z59" i="33" s="1"/>
  <c r="W58" i="33"/>
  <c r="P1671" i="82"/>
  <c r="Y10" i="36" s="1"/>
  <c r="O1670" i="82"/>
  <c r="O1310" i="82"/>
  <c r="P1311" i="82"/>
  <c r="Y10" i="54" s="1"/>
  <c r="O1590" i="82"/>
  <c r="P1591" i="82"/>
  <c r="Y10" i="51" s="1"/>
  <c r="P1070" i="82"/>
  <c r="Y33" i="30" s="1"/>
  <c r="O1069" i="82"/>
  <c r="O570" i="82"/>
  <c r="P571" i="82"/>
  <c r="Y57" i="53" s="1"/>
  <c r="O1010" i="82"/>
  <c r="P1011" i="82"/>
  <c r="Y57" i="50" s="1"/>
  <c r="O1050" i="82"/>
  <c r="P1051" i="82"/>
  <c r="Y57" i="44" s="1"/>
  <c r="O590" i="82"/>
  <c r="P591" i="82"/>
  <c r="Y34" i="34" s="1"/>
  <c r="O1369" i="82"/>
  <c r="P1370" i="82"/>
  <c r="Y9" i="52" s="1"/>
  <c r="O1430" i="82"/>
  <c r="P1431" i="82"/>
  <c r="Y10" i="41" s="1"/>
  <c r="O369" i="82"/>
  <c r="P370" i="82"/>
  <c r="Y56" i="47" s="1"/>
  <c r="O870" i="82"/>
  <c r="P871" i="82"/>
  <c r="Y34" i="32" s="1"/>
  <c r="O709" i="82"/>
  <c r="P710" i="82"/>
  <c r="Y33" i="38" s="1"/>
  <c r="O509" i="82"/>
  <c r="P510" i="82"/>
  <c r="Y33" i="52" s="1"/>
  <c r="P491" i="82"/>
  <c r="Y57" i="46" s="1"/>
  <c r="O490" i="82"/>
  <c r="O1349" i="82"/>
  <c r="P1350" i="82"/>
  <c r="Y9" i="46" s="1"/>
  <c r="O289" i="82"/>
  <c r="P290" i="82"/>
  <c r="Y56" i="39" s="1"/>
  <c r="O1169" i="82"/>
  <c r="P1170" i="82"/>
  <c r="Y9" i="43" s="1"/>
  <c r="P1530" i="82"/>
  <c r="Y9" i="40" s="1"/>
  <c r="O1529" i="82"/>
  <c r="O89" i="82"/>
  <c r="P90" i="82"/>
  <c r="Y56" i="14" s="1"/>
  <c r="P1490" i="82"/>
  <c r="Y9" i="49" s="1"/>
  <c r="O1489" i="82"/>
  <c r="O1249" i="82"/>
  <c r="P1250" i="82"/>
  <c r="Y9" i="39" s="1"/>
  <c r="O109" i="82"/>
  <c r="P110" i="82"/>
  <c r="Y33" i="43" s="1"/>
  <c r="P730" i="82"/>
  <c r="Y56" i="38" s="1"/>
  <c r="O729" i="82"/>
  <c r="O50" i="82"/>
  <c r="P51" i="82"/>
  <c r="P471" i="82"/>
  <c r="Y34" i="46" s="1"/>
  <c r="O470" i="82"/>
  <c r="O310" i="82"/>
  <c r="P311" i="82"/>
  <c r="Y34" i="55" s="1"/>
  <c r="P70" i="82"/>
  <c r="Y33" i="14" s="1"/>
  <c r="O69" i="82"/>
  <c r="P1129" i="82"/>
  <c r="Y55" i="36" s="1"/>
  <c r="O1128" i="82"/>
  <c r="P1550" i="82"/>
  <c r="Y9" i="32" s="1"/>
  <c r="O1549" i="82"/>
  <c r="O129" i="82"/>
  <c r="P130" i="82"/>
  <c r="Y56" i="43" s="1"/>
  <c r="O9" i="82"/>
  <c r="P10" i="82"/>
  <c r="O409" i="82"/>
  <c r="P410" i="82"/>
  <c r="Y56" i="54" s="1"/>
  <c r="O549" i="82"/>
  <c r="P550" i="82"/>
  <c r="Y33" i="53" s="1"/>
  <c r="P230" i="82"/>
  <c r="Y33" i="45" s="1"/>
  <c r="O229" i="82"/>
  <c r="O389" i="82"/>
  <c r="P390" i="82"/>
  <c r="Y33" i="54" s="1"/>
  <c r="P828" i="82"/>
  <c r="Y31" i="40" s="1"/>
  <c r="O827" i="82"/>
  <c r="O1029" i="82"/>
  <c r="P1030" i="82"/>
  <c r="Y33" i="44" s="1"/>
  <c r="P909" i="82"/>
  <c r="Y32" i="33" s="1"/>
  <c r="O908" i="82"/>
  <c r="P1629" i="82"/>
  <c r="Y8" i="44" s="1"/>
  <c r="O1628" i="82"/>
  <c r="O206" i="82"/>
  <c r="P207" i="82"/>
  <c r="Y53" i="35" s="1"/>
  <c r="O647" i="82"/>
  <c r="P648" i="82"/>
  <c r="Y54" i="41" s="1"/>
  <c r="O188" i="82"/>
  <c r="P189" i="82"/>
  <c r="Y32" i="35" s="1"/>
  <c r="P1389" i="82"/>
  <c r="Y8" i="53" s="1"/>
  <c r="O1388" i="82"/>
  <c r="P1469" i="82"/>
  <c r="Y8" i="38" s="1"/>
  <c r="O1468" i="82"/>
  <c r="P447" i="82"/>
  <c r="Y53" i="37" s="1"/>
  <c r="O446" i="82"/>
  <c r="O1408" i="82"/>
  <c r="P1409" i="82"/>
  <c r="Y8" i="34" s="1"/>
  <c r="O1648" i="82"/>
  <c r="P1649" i="82"/>
  <c r="Y8" i="30" s="1"/>
  <c r="O1207" i="82"/>
  <c r="P1208" i="82"/>
  <c r="Y7" i="35" s="1"/>
  <c r="O1147" i="82"/>
  <c r="P1148" i="82"/>
  <c r="Y7" i="14" s="1"/>
  <c r="O527" i="82"/>
  <c r="P528" i="82"/>
  <c r="Y54" i="52" s="1"/>
  <c r="O27" i="82"/>
  <c r="P28" i="82"/>
  <c r="O1269" i="82"/>
  <c r="P1270" i="82"/>
  <c r="Y9" i="55" s="1"/>
  <c r="O848" i="82"/>
  <c r="P849" i="82"/>
  <c r="Y55" i="40" s="1"/>
  <c r="O346" i="82"/>
  <c r="P347" i="82"/>
  <c r="Y30" i="47" s="1"/>
  <c r="P968" i="82"/>
  <c r="Y54" i="51" s="1"/>
  <c r="O967" i="82"/>
  <c r="O1288" i="82"/>
  <c r="P1289" i="82"/>
  <c r="Y8" i="47" s="1"/>
  <c r="O927" i="82"/>
  <c r="P928" i="82"/>
  <c r="Y54" i="33" s="1"/>
  <c r="O947" i="82"/>
  <c r="P948" i="82"/>
  <c r="Y31" i="51" s="1"/>
  <c r="P1508" i="82"/>
  <c r="Y7" i="48" s="1"/>
  <c r="O1507" i="82"/>
  <c r="P328" i="82"/>
  <c r="Y54" i="55" s="1"/>
  <c r="O327" i="82"/>
  <c r="P988" i="82"/>
  <c r="Y31" i="50" s="1"/>
  <c r="O987" i="82"/>
  <c r="O247" i="82"/>
  <c r="P248" i="82"/>
  <c r="Y54" i="45" s="1"/>
  <c r="O1087" i="82"/>
  <c r="P1088" i="82"/>
  <c r="Y54" i="30" s="1"/>
  <c r="O1328" i="82"/>
  <c r="P1329" i="82"/>
  <c r="Y8" i="37" s="1"/>
  <c r="O268" i="82"/>
  <c r="P269" i="82"/>
  <c r="Y32" i="39" s="1"/>
  <c r="O667" i="82"/>
  <c r="P668" i="82"/>
  <c r="Y31" i="42" s="1"/>
  <c r="P1108" i="82"/>
  <c r="Y31" i="36" s="1"/>
  <c r="O1107" i="82"/>
  <c r="P430" i="82"/>
  <c r="Y33" i="37" s="1"/>
  <c r="O429" i="82"/>
  <c r="O146" i="82"/>
  <c r="P147" i="82"/>
  <c r="Y30" i="29" s="1"/>
  <c r="O608" i="82"/>
  <c r="P609" i="82"/>
  <c r="Y55" i="34" s="1"/>
  <c r="O167" i="82"/>
  <c r="P168" i="82"/>
  <c r="Y54" i="29" s="1"/>
  <c r="O627" i="82"/>
  <c r="P628" i="82"/>
  <c r="Y31" i="41" s="1"/>
  <c r="P689" i="82"/>
  <c r="Y55" i="42" s="1"/>
  <c r="O688" i="82"/>
  <c r="O1228" i="82"/>
  <c r="P1229" i="82"/>
  <c r="Y8" i="45" s="1"/>
  <c r="O1568" i="82"/>
  <c r="P1569" i="82"/>
  <c r="Y8" i="33" s="1"/>
  <c r="P1608" i="82"/>
  <c r="Y7" i="50" s="1"/>
  <c r="O1607" i="82"/>
  <c r="O746" i="82"/>
  <c r="P747" i="82"/>
  <c r="Y30" i="49" s="1"/>
  <c r="O1448" i="82"/>
  <c r="P1449" i="82"/>
  <c r="Y8" i="42" s="1"/>
  <c r="O787" i="82"/>
  <c r="P788" i="82"/>
  <c r="Y31" i="48" s="1"/>
  <c r="O808" i="82"/>
  <c r="P809" i="82"/>
  <c r="Y55" i="48" s="1"/>
  <c r="O768" i="82"/>
  <c r="P769" i="82"/>
  <c r="Y55" i="49" s="1"/>
  <c r="O1187" i="82"/>
  <c r="P1188" i="82"/>
  <c r="Y7" i="29" s="1"/>
  <c r="O888" i="82"/>
  <c r="P889" i="82"/>
  <c r="Y55" i="32" s="1"/>
  <c r="X11" i="50" l="1"/>
  <c r="Z11" i="50" s="1"/>
  <c r="W10" i="50"/>
  <c r="X12" i="45"/>
  <c r="Z12" i="45" s="1"/>
  <c r="W11" i="45"/>
  <c r="W11" i="46"/>
  <c r="X12" i="46"/>
  <c r="Z12" i="46" s="1"/>
  <c r="X10" i="54"/>
  <c r="Z10" i="54" s="1"/>
  <c r="W9" i="54"/>
  <c r="X57" i="47"/>
  <c r="Z57" i="47" s="1"/>
  <c r="W56" i="47"/>
  <c r="X14" i="49"/>
  <c r="Z14" i="49" s="1"/>
  <c r="W13" i="49"/>
  <c r="X34" i="38"/>
  <c r="Z34" i="38" s="1"/>
  <c r="W33" i="38"/>
  <c r="X35" i="41"/>
  <c r="Z35" i="41" s="1"/>
  <c r="W34" i="41"/>
  <c r="X58" i="30"/>
  <c r="Z58" i="30" s="1"/>
  <c r="W57" i="30"/>
  <c r="X35" i="47"/>
  <c r="Z35" i="47" s="1"/>
  <c r="W34" i="47"/>
  <c r="X59" i="41"/>
  <c r="Z59" i="41" s="1"/>
  <c r="W58" i="41"/>
  <c r="X12" i="43"/>
  <c r="Z12" i="43" s="1"/>
  <c r="W11" i="43"/>
  <c r="W56" i="35"/>
  <c r="X57" i="35"/>
  <c r="Z57" i="35" s="1"/>
  <c r="X35" i="35"/>
  <c r="Z35" i="35" s="1"/>
  <c r="W34" i="35"/>
  <c r="X35" i="29"/>
  <c r="Z35" i="29" s="1"/>
  <c r="W34" i="29"/>
  <c r="W36" i="43"/>
  <c r="X37" i="43"/>
  <c r="Z37" i="43" s="1"/>
  <c r="X57" i="40"/>
  <c r="Z57" i="40" s="1"/>
  <c r="W56" i="40"/>
  <c r="X36" i="32"/>
  <c r="Z36" i="32" s="1"/>
  <c r="W35" i="32"/>
  <c r="X58" i="55"/>
  <c r="Z58" i="55" s="1"/>
  <c r="W57" i="55"/>
  <c r="X57" i="46"/>
  <c r="Z57" i="46" s="1"/>
  <c r="W56" i="46"/>
  <c r="X35" i="30"/>
  <c r="Z35" i="30" s="1"/>
  <c r="W34" i="30"/>
  <c r="X58" i="49"/>
  <c r="Z58" i="49" s="1"/>
  <c r="W57" i="49"/>
  <c r="W11" i="41"/>
  <c r="X12" i="41"/>
  <c r="Z12" i="41" s="1"/>
  <c r="X58" i="45"/>
  <c r="Z58" i="45" s="1"/>
  <c r="W57" i="45"/>
  <c r="X12" i="37"/>
  <c r="Z12" i="37" s="1"/>
  <c r="W11" i="37"/>
  <c r="X57" i="51"/>
  <c r="Z57" i="51" s="1"/>
  <c r="W56" i="51"/>
  <c r="X11" i="30"/>
  <c r="Z11" i="30" s="1"/>
  <c r="W10" i="30"/>
  <c r="X11" i="38"/>
  <c r="Z11" i="38" s="1"/>
  <c r="W10" i="38"/>
  <c r="X11" i="40"/>
  <c r="Z11" i="40" s="1"/>
  <c r="W10" i="40"/>
  <c r="W35" i="39"/>
  <c r="X36" i="39"/>
  <c r="Z36" i="39" s="1"/>
  <c r="X12" i="39"/>
  <c r="Z12" i="39" s="1"/>
  <c r="W11" i="39"/>
  <c r="W9" i="35"/>
  <c r="X10" i="35"/>
  <c r="Z10" i="35" s="1"/>
  <c r="X35" i="34"/>
  <c r="Z35" i="34" s="1"/>
  <c r="W34" i="34"/>
  <c r="W32" i="33"/>
  <c r="X33" i="33"/>
  <c r="Z33" i="33" s="1"/>
  <c r="X35" i="48"/>
  <c r="Z35" i="48" s="1"/>
  <c r="W34" i="48"/>
  <c r="W13" i="55"/>
  <c r="X14" i="55"/>
  <c r="Z14" i="55" s="1"/>
  <c r="W10" i="47"/>
  <c r="X11" i="47"/>
  <c r="Z11" i="47" s="1"/>
  <c r="X35" i="40"/>
  <c r="Z35" i="40" s="1"/>
  <c r="W34" i="40"/>
  <c r="X58" i="14"/>
  <c r="Z58" i="14" s="1"/>
  <c r="W57" i="14"/>
  <c r="W59" i="39"/>
  <c r="X60" i="39"/>
  <c r="Z60" i="39" s="1"/>
  <c r="X58" i="33"/>
  <c r="Z58" i="33" s="1"/>
  <c r="W57" i="33"/>
  <c r="X34" i="51"/>
  <c r="Z34" i="51" s="1"/>
  <c r="W33" i="51"/>
  <c r="X57" i="48"/>
  <c r="Z57" i="48" s="1"/>
  <c r="W56" i="48"/>
  <c r="X60" i="53"/>
  <c r="Z60" i="53" s="1"/>
  <c r="W59" i="53"/>
  <c r="W35" i="36"/>
  <c r="X36" i="36"/>
  <c r="Z36" i="36" s="1"/>
  <c r="X56" i="42"/>
  <c r="Z56" i="42" s="1"/>
  <c r="W55" i="42"/>
  <c r="W37" i="55"/>
  <c r="X38" i="55"/>
  <c r="Z38" i="55" s="1"/>
  <c r="X36" i="54"/>
  <c r="Z36" i="54" s="1"/>
  <c r="W35" i="54"/>
  <c r="W55" i="36"/>
  <c r="X56" i="36"/>
  <c r="Z56" i="36" s="1"/>
  <c r="X36" i="37"/>
  <c r="Z36" i="37" s="1"/>
  <c r="W35" i="37"/>
  <c r="X10" i="51"/>
  <c r="Z10" i="51" s="1"/>
  <c r="W9" i="51"/>
  <c r="X12" i="44"/>
  <c r="Z12" i="44" s="1"/>
  <c r="W11" i="44"/>
  <c r="X9" i="34"/>
  <c r="Z9" i="34" s="1"/>
  <c r="W8" i="34"/>
  <c r="X35" i="45"/>
  <c r="Z35" i="45" s="1"/>
  <c r="W34" i="45"/>
  <c r="W58" i="50"/>
  <c r="X59" i="50"/>
  <c r="Z59" i="50" s="1"/>
  <c r="X58" i="44"/>
  <c r="Z58" i="44" s="1"/>
  <c r="W57" i="44"/>
  <c r="W11" i="52"/>
  <c r="X12" i="52"/>
  <c r="Z12" i="52" s="1"/>
  <c r="X12" i="42"/>
  <c r="Z12" i="42" s="1"/>
  <c r="W11" i="42"/>
  <c r="W10" i="36"/>
  <c r="X11" i="36"/>
  <c r="Z11" i="36" s="1"/>
  <c r="X35" i="14"/>
  <c r="Z35" i="14" s="1"/>
  <c r="W34" i="14"/>
  <c r="X34" i="49"/>
  <c r="Z34" i="49" s="1"/>
  <c r="W33" i="49"/>
  <c r="X8" i="14"/>
  <c r="Z8" i="14" s="1"/>
  <c r="W7" i="14"/>
  <c r="X35" i="46"/>
  <c r="Z35" i="46" s="1"/>
  <c r="W34" i="46"/>
  <c r="X60" i="43"/>
  <c r="Z60" i="43" s="1"/>
  <c r="W59" i="43"/>
  <c r="X57" i="29"/>
  <c r="Z57" i="29" s="1"/>
  <c r="W56" i="29"/>
  <c r="W56" i="32"/>
  <c r="X57" i="32"/>
  <c r="Z57" i="32" s="1"/>
  <c r="W9" i="32"/>
  <c r="X10" i="32"/>
  <c r="Z10" i="32" s="1"/>
  <c r="X35" i="42"/>
  <c r="Z35" i="42" s="1"/>
  <c r="W34" i="42"/>
  <c r="W35" i="44"/>
  <c r="X36" i="44"/>
  <c r="Z36" i="44" s="1"/>
  <c r="X59" i="34"/>
  <c r="Z59" i="34" s="1"/>
  <c r="W58" i="34"/>
  <c r="W11" i="29"/>
  <c r="X12" i="29"/>
  <c r="Z12" i="29" s="1"/>
  <c r="X11" i="33"/>
  <c r="Z11" i="33" s="1"/>
  <c r="W10" i="33"/>
  <c r="X60" i="54"/>
  <c r="Z60" i="54" s="1"/>
  <c r="W59" i="54"/>
  <c r="W10" i="53"/>
  <c r="X11" i="53"/>
  <c r="Z11" i="53" s="1"/>
  <c r="X35" i="50"/>
  <c r="Z35" i="50" s="1"/>
  <c r="W34" i="50"/>
  <c r="W59" i="38"/>
  <c r="X60" i="38"/>
  <c r="Z60" i="38" s="1"/>
  <c r="W58" i="52"/>
  <c r="X59" i="52"/>
  <c r="Z59" i="52" s="1"/>
  <c r="X58" i="37"/>
  <c r="Z58" i="37" s="1"/>
  <c r="W57" i="37"/>
  <c r="W11" i="48"/>
  <c r="X12" i="48"/>
  <c r="Z12" i="48" s="1"/>
  <c r="W34" i="53"/>
  <c r="X35" i="53"/>
  <c r="Z35" i="53" s="1"/>
  <c r="W34" i="52"/>
  <c r="X35" i="52"/>
  <c r="Z35" i="52" s="1"/>
  <c r="O1669" i="82"/>
  <c r="P1670" i="82"/>
  <c r="Y9" i="36" s="1"/>
  <c r="O1309" i="82"/>
  <c r="P1310" i="82"/>
  <c r="Y9" i="54" s="1"/>
  <c r="O1589" i="82"/>
  <c r="P1590" i="82"/>
  <c r="Y9" i="51" s="1"/>
  <c r="O1068" i="82"/>
  <c r="P1069" i="82"/>
  <c r="Y32" i="30" s="1"/>
  <c r="O1009" i="82"/>
  <c r="P1010" i="82"/>
  <c r="Y56" i="50" s="1"/>
  <c r="P1050" i="82"/>
  <c r="Y56" i="44" s="1"/>
  <c r="O1049" i="82"/>
  <c r="P570" i="82"/>
  <c r="Y56" i="53" s="1"/>
  <c r="O569" i="82"/>
  <c r="O589" i="82"/>
  <c r="P590" i="82"/>
  <c r="Y33" i="34" s="1"/>
  <c r="P1369" i="82"/>
  <c r="Y8" i="52" s="1"/>
  <c r="O1368" i="82"/>
  <c r="O1429" i="82"/>
  <c r="P1430" i="82"/>
  <c r="Y9" i="41" s="1"/>
  <c r="O1548" i="82"/>
  <c r="P1549" i="82"/>
  <c r="Y8" i="32" s="1"/>
  <c r="P69" i="82"/>
  <c r="Y32" i="14" s="1"/>
  <c r="O68" i="82"/>
  <c r="P470" i="82"/>
  <c r="Y33" i="46" s="1"/>
  <c r="O469" i="82"/>
  <c r="O728" i="82"/>
  <c r="P729" i="82"/>
  <c r="Y55" i="38" s="1"/>
  <c r="O1248" i="82"/>
  <c r="P1249" i="82"/>
  <c r="Y8" i="39" s="1"/>
  <c r="O88" i="82"/>
  <c r="P89" i="82"/>
  <c r="Y55" i="14" s="1"/>
  <c r="O1168" i="82"/>
  <c r="P1169" i="82"/>
  <c r="Y8" i="43" s="1"/>
  <c r="O1348" i="82"/>
  <c r="P1349" i="82"/>
  <c r="Y8" i="46" s="1"/>
  <c r="O508" i="82"/>
  <c r="P509" i="82"/>
  <c r="Y32" i="52" s="1"/>
  <c r="P870" i="82"/>
  <c r="Y33" i="32" s="1"/>
  <c r="O869" i="82"/>
  <c r="P1128" i="82"/>
  <c r="Y54" i="36" s="1"/>
  <c r="O1127" i="82"/>
  <c r="O1488" i="82"/>
  <c r="P1489" i="82"/>
  <c r="Y8" i="49" s="1"/>
  <c r="O1528" i="82"/>
  <c r="P1529" i="82"/>
  <c r="Y8" i="40" s="1"/>
  <c r="O489" i="82"/>
  <c r="P490" i="82"/>
  <c r="Y56" i="46" s="1"/>
  <c r="O309" i="82"/>
  <c r="P310" i="82"/>
  <c r="Y33" i="55" s="1"/>
  <c r="O49" i="82"/>
  <c r="P50" i="82"/>
  <c r="O108" i="82"/>
  <c r="P109" i="82"/>
  <c r="Y32" i="43" s="1"/>
  <c r="P289" i="82"/>
  <c r="Y55" i="39" s="1"/>
  <c r="O288" i="82"/>
  <c r="O708" i="82"/>
  <c r="P709" i="82"/>
  <c r="Y32" i="38" s="1"/>
  <c r="O368" i="82"/>
  <c r="P369" i="82"/>
  <c r="Y55" i="47" s="1"/>
  <c r="O8" i="82"/>
  <c r="P9" i="82"/>
  <c r="O128" i="82"/>
  <c r="P129" i="82"/>
  <c r="Y55" i="43" s="1"/>
  <c r="O388" i="82"/>
  <c r="P389" i="82"/>
  <c r="Y32" i="54" s="1"/>
  <c r="O548" i="82"/>
  <c r="P549" i="82"/>
  <c r="Y32" i="53" s="1"/>
  <c r="P229" i="82"/>
  <c r="Y32" i="45" s="1"/>
  <c r="O228" i="82"/>
  <c r="O408" i="82"/>
  <c r="P409" i="82"/>
  <c r="Y55" i="54" s="1"/>
  <c r="O1606" i="82"/>
  <c r="P1607" i="82"/>
  <c r="Y6" i="50" s="1"/>
  <c r="O428" i="82"/>
  <c r="P429" i="82"/>
  <c r="Y32" i="37" s="1"/>
  <c r="O326" i="82"/>
  <c r="P327" i="82"/>
  <c r="Y53" i="55" s="1"/>
  <c r="P967" i="82"/>
  <c r="Y53" i="51" s="1"/>
  <c r="O966" i="82"/>
  <c r="P1388" i="82"/>
  <c r="Y7" i="53" s="1"/>
  <c r="O1387" i="82"/>
  <c r="O907" i="82"/>
  <c r="P908" i="82"/>
  <c r="Y31" i="33" s="1"/>
  <c r="O826" i="82"/>
  <c r="P827" i="82"/>
  <c r="Y30" i="40" s="1"/>
  <c r="O767" i="82"/>
  <c r="P768" i="82"/>
  <c r="Y54" i="49" s="1"/>
  <c r="P746" i="82"/>
  <c r="Y29" i="49" s="1"/>
  <c r="O745" i="82"/>
  <c r="P745" i="82" s="1"/>
  <c r="Y28" i="49" s="1"/>
  <c r="J28" i="16" s="1"/>
  <c r="O1227" i="82"/>
  <c r="P1228" i="82"/>
  <c r="Y7" i="45" s="1"/>
  <c r="O607" i="82"/>
  <c r="P608" i="82"/>
  <c r="Y54" i="34" s="1"/>
  <c r="O666" i="82"/>
  <c r="P667" i="82"/>
  <c r="Y30" i="42" s="1"/>
  <c r="O1086" i="82"/>
  <c r="P1087" i="82"/>
  <c r="Y53" i="30" s="1"/>
  <c r="O847" i="82"/>
  <c r="P848" i="82"/>
  <c r="Y54" i="40" s="1"/>
  <c r="O26" i="82"/>
  <c r="P27" i="82"/>
  <c r="O1146" i="82"/>
  <c r="P1147" i="82"/>
  <c r="Y6" i="14" s="1"/>
  <c r="O1206" i="82"/>
  <c r="P1207" i="82"/>
  <c r="Y6" i="35" s="1"/>
  <c r="O1407" i="82"/>
  <c r="P1408" i="82"/>
  <c r="Y7" i="34" s="1"/>
  <c r="O646" i="82"/>
  <c r="P647" i="82"/>
  <c r="Y53" i="41" s="1"/>
  <c r="O205" i="82"/>
  <c r="P205" i="82" s="1"/>
  <c r="Y51" i="35" s="1"/>
  <c r="P13" i="16" s="1"/>
  <c r="P206" i="82"/>
  <c r="Y52" i="35" s="1"/>
  <c r="O1186" i="82"/>
  <c r="P1187" i="82"/>
  <c r="Y6" i="29" s="1"/>
  <c r="O687" i="82"/>
  <c r="P688" i="82"/>
  <c r="Y54" i="42" s="1"/>
  <c r="P1107" i="82"/>
  <c r="Y30" i="36" s="1"/>
  <c r="O1106" i="82"/>
  <c r="O986" i="82"/>
  <c r="P987" i="82"/>
  <c r="Y30" i="50" s="1"/>
  <c r="O1506" i="82"/>
  <c r="P1507" i="82"/>
  <c r="Y6" i="48" s="1"/>
  <c r="O445" i="82"/>
  <c r="P445" i="82" s="1"/>
  <c r="Y51" i="37" s="1"/>
  <c r="P15" i="16" s="1"/>
  <c r="P446" i="82"/>
  <c r="Y52" i="37" s="1"/>
  <c r="P1468" i="82"/>
  <c r="Y7" i="38" s="1"/>
  <c r="O1467" i="82"/>
  <c r="P1628" i="82"/>
  <c r="Y7" i="44" s="1"/>
  <c r="O1627" i="82"/>
  <c r="O887" i="82"/>
  <c r="P888" i="82"/>
  <c r="Y54" i="32" s="1"/>
  <c r="O786" i="82"/>
  <c r="P787" i="82"/>
  <c r="Y30" i="48" s="1"/>
  <c r="O926" i="82"/>
  <c r="P927" i="82"/>
  <c r="Y53" i="33" s="1"/>
  <c r="P808" i="82"/>
  <c r="Y54" i="48" s="1"/>
  <c r="O807" i="82"/>
  <c r="P1448" i="82"/>
  <c r="Y7" i="42" s="1"/>
  <c r="O1447" i="82"/>
  <c r="O1567" i="82"/>
  <c r="P1568" i="82"/>
  <c r="Y7" i="33" s="1"/>
  <c r="O626" i="82"/>
  <c r="P627" i="82"/>
  <c r="Y30" i="41" s="1"/>
  <c r="O166" i="82"/>
  <c r="P167" i="82"/>
  <c r="Y53" i="29" s="1"/>
  <c r="O145" i="82"/>
  <c r="P145" i="82" s="1"/>
  <c r="Y28" i="29" s="1"/>
  <c r="J10" i="16" s="1"/>
  <c r="P146" i="82"/>
  <c r="Y29" i="29" s="1"/>
  <c r="O267" i="82"/>
  <c r="P268" i="82"/>
  <c r="Y31" i="39" s="1"/>
  <c r="O1327" i="82"/>
  <c r="P1328" i="82"/>
  <c r="Y7" i="37" s="1"/>
  <c r="O246" i="82"/>
  <c r="P247" i="82"/>
  <c r="Y53" i="45" s="1"/>
  <c r="O946" i="82"/>
  <c r="P947" i="82"/>
  <c r="Y30" i="51" s="1"/>
  <c r="P1288" i="82"/>
  <c r="Y7" i="47" s="1"/>
  <c r="O1287" i="82"/>
  <c r="O345" i="82"/>
  <c r="P345" i="82" s="1"/>
  <c r="Y28" i="47" s="1"/>
  <c r="J25" i="16" s="1"/>
  <c r="P346" i="82"/>
  <c r="Y29" i="47" s="1"/>
  <c r="O1268" i="82"/>
  <c r="P1269" i="82"/>
  <c r="Y8" i="55" s="1"/>
  <c r="O526" i="82"/>
  <c r="P527" i="82"/>
  <c r="Y53" i="52" s="1"/>
  <c r="O1647" i="82"/>
  <c r="P1648" i="82"/>
  <c r="Y7" i="30" s="1"/>
  <c r="O187" i="82"/>
  <c r="P188" i="82"/>
  <c r="Y31" i="35" s="1"/>
  <c r="O1028" i="82"/>
  <c r="P1029" i="82"/>
  <c r="Y32" i="44" s="1"/>
  <c r="J45" i="16" l="1"/>
  <c r="J60" i="16"/>
  <c r="J63" i="16"/>
  <c r="P50" i="16"/>
  <c r="P48" i="16"/>
  <c r="X57" i="37"/>
  <c r="Z57" i="37" s="1"/>
  <c r="W56" i="37"/>
  <c r="X10" i="33"/>
  <c r="Z10" i="33" s="1"/>
  <c r="W9" i="33"/>
  <c r="X58" i="34"/>
  <c r="Z58" i="34" s="1"/>
  <c r="W57" i="34"/>
  <c r="X34" i="42"/>
  <c r="Z34" i="42" s="1"/>
  <c r="W33" i="42"/>
  <c r="X59" i="43"/>
  <c r="Z59" i="43" s="1"/>
  <c r="W58" i="43"/>
  <c r="X7" i="14"/>
  <c r="Z7" i="14" s="1"/>
  <c r="W6" i="14"/>
  <c r="X34" i="14"/>
  <c r="Z34" i="14" s="1"/>
  <c r="W33" i="14"/>
  <c r="X11" i="42"/>
  <c r="Z11" i="42" s="1"/>
  <c r="W10" i="42"/>
  <c r="X57" i="44"/>
  <c r="Z57" i="44" s="1"/>
  <c r="W56" i="44"/>
  <c r="X34" i="45"/>
  <c r="Z34" i="45" s="1"/>
  <c r="W33" i="45"/>
  <c r="W10" i="44"/>
  <c r="X11" i="44"/>
  <c r="Z11" i="44" s="1"/>
  <c r="X35" i="37"/>
  <c r="Z35" i="37" s="1"/>
  <c r="W34" i="37"/>
  <c r="X35" i="54"/>
  <c r="Z35" i="54" s="1"/>
  <c r="W34" i="54"/>
  <c r="X55" i="42"/>
  <c r="Z55" i="42" s="1"/>
  <c r="W54" i="42"/>
  <c r="X59" i="53"/>
  <c r="Z59" i="53" s="1"/>
  <c r="W58" i="53"/>
  <c r="X33" i="51"/>
  <c r="Z33" i="51" s="1"/>
  <c r="W32" i="51"/>
  <c r="X34" i="40"/>
  <c r="Z34" i="40" s="1"/>
  <c r="W33" i="40"/>
  <c r="X10" i="38"/>
  <c r="Z10" i="38" s="1"/>
  <c r="W9" i="38"/>
  <c r="X56" i="51"/>
  <c r="Z56" i="51" s="1"/>
  <c r="W55" i="51"/>
  <c r="X57" i="45"/>
  <c r="Z57" i="45" s="1"/>
  <c r="W56" i="45"/>
  <c r="X57" i="49"/>
  <c r="Z57" i="49" s="1"/>
  <c r="W56" i="49"/>
  <c r="X56" i="46"/>
  <c r="Z56" i="46" s="1"/>
  <c r="W55" i="46"/>
  <c r="X35" i="32"/>
  <c r="Z35" i="32" s="1"/>
  <c r="W34" i="32"/>
  <c r="X34" i="35"/>
  <c r="Z34" i="35" s="1"/>
  <c r="W33" i="35"/>
  <c r="W10" i="43"/>
  <c r="X11" i="43"/>
  <c r="Z11" i="43" s="1"/>
  <c r="X34" i="47"/>
  <c r="Z34" i="47" s="1"/>
  <c r="W33" i="47"/>
  <c r="X34" i="41"/>
  <c r="Z34" i="41" s="1"/>
  <c r="W33" i="41"/>
  <c r="X13" i="49"/>
  <c r="Z13" i="49" s="1"/>
  <c r="W12" i="49"/>
  <c r="X9" i="54"/>
  <c r="Z9" i="54" s="1"/>
  <c r="W8" i="54"/>
  <c r="X11" i="45"/>
  <c r="Z11" i="45" s="1"/>
  <c r="W10" i="45"/>
  <c r="W33" i="53"/>
  <c r="X34" i="53"/>
  <c r="Z34" i="53" s="1"/>
  <c r="W58" i="38"/>
  <c r="X59" i="38"/>
  <c r="Z59" i="38" s="1"/>
  <c r="W9" i="53"/>
  <c r="X10" i="53"/>
  <c r="Z10" i="53" s="1"/>
  <c r="X56" i="32"/>
  <c r="Z56" i="32" s="1"/>
  <c r="W55" i="32"/>
  <c r="X59" i="39"/>
  <c r="Z59" i="39" s="1"/>
  <c r="W58" i="39"/>
  <c r="W12" i="55"/>
  <c r="X13" i="55"/>
  <c r="Z13" i="55" s="1"/>
  <c r="X32" i="33"/>
  <c r="Z32" i="33" s="1"/>
  <c r="W31" i="33"/>
  <c r="W8" i="35"/>
  <c r="X9" i="35"/>
  <c r="Z9" i="35" s="1"/>
  <c r="W34" i="39"/>
  <c r="X35" i="39"/>
  <c r="Z35" i="39" s="1"/>
  <c r="W35" i="43"/>
  <c r="X36" i="43"/>
  <c r="Z36" i="43" s="1"/>
  <c r="X34" i="50"/>
  <c r="Z34" i="50" s="1"/>
  <c r="W33" i="50"/>
  <c r="W58" i="54"/>
  <c r="X59" i="54"/>
  <c r="Z59" i="54" s="1"/>
  <c r="X56" i="29"/>
  <c r="Z56" i="29" s="1"/>
  <c r="W55" i="29"/>
  <c r="X34" i="46"/>
  <c r="Z34" i="46" s="1"/>
  <c r="W33" i="46"/>
  <c r="X33" i="49"/>
  <c r="Z33" i="49" s="1"/>
  <c r="W32" i="49"/>
  <c r="X8" i="34"/>
  <c r="Z8" i="34" s="1"/>
  <c r="W7" i="34"/>
  <c r="X9" i="51"/>
  <c r="Z9" i="51" s="1"/>
  <c r="W8" i="51"/>
  <c r="X56" i="48"/>
  <c r="Z56" i="48" s="1"/>
  <c r="W55" i="48"/>
  <c r="X57" i="33"/>
  <c r="Z57" i="33" s="1"/>
  <c r="W56" i="33"/>
  <c r="X57" i="14"/>
  <c r="Z57" i="14" s="1"/>
  <c r="W56" i="14"/>
  <c r="X34" i="48"/>
  <c r="Z34" i="48" s="1"/>
  <c r="W33" i="48"/>
  <c r="X34" i="34"/>
  <c r="Z34" i="34" s="1"/>
  <c r="W33" i="34"/>
  <c r="X11" i="39"/>
  <c r="Z11" i="39" s="1"/>
  <c r="W10" i="39"/>
  <c r="X10" i="40"/>
  <c r="Z10" i="40" s="1"/>
  <c r="W9" i="40"/>
  <c r="X10" i="30"/>
  <c r="Z10" i="30" s="1"/>
  <c r="W9" i="30"/>
  <c r="W10" i="37"/>
  <c r="X11" i="37"/>
  <c r="Z11" i="37" s="1"/>
  <c r="X34" i="30"/>
  <c r="Z34" i="30" s="1"/>
  <c r="W33" i="30"/>
  <c r="X57" i="55"/>
  <c r="Z57" i="55" s="1"/>
  <c r="W56" i="55"/>
  <c r="X56" i="40"/>
  <c r="Z56" i="40" s="1"/>
  <c r="W55" i="40"/>
  <c r="X34" i="29"/>
  <c r="Z34" i="29" s="1"/>
  <c r="W33" i="29"/>
  <c r="X58" i="41"/>
  <c r="Z58" i="41" s="1"/>
  <c r="W57" i="41"/>
  <c r="W56" i="30"/>
  <c r="X57" i="30"/>
  <c r="Z57" i="30" s="1"/>
  <c r="X33" i="38"/>
  <c r="Z33" i="38" s="1"/>
  <c r="W32" i="38"/>
  <c r="X56" i="47"/>
  <c r="Z56" i="47" s="1"/>
  <c r="W55" i="47"/>
  <c r="X10" i="50"/>
  <c r="Z10" i="50" s="1"/>
  <c r="W9" i="50"/>
  <c r="W33" i="52"/>
  <c r="X34" i="52"/>
  <c r="Z34" i="52" s="1"/>
  <c r="X11" i="48"/>
  <c r="Z11" i="48" s="1"/>
  <c r="W10" i="48"/>
  <c r="X58" i="52"/>
  <c r="Z58" i="52" s="1"/>
  <c r="W57" i="52"/>
  <c r="W10" i="29"/>
  <c r="X11" i="29"/>
  <c r="Z11" i="29" s="1"/>
  <c r="X35" i="44"/>
  <c r="Z35" i="44" s="1"/>
  <c r="W34" i="44"/>
  <c r="W8" i="32"/>
  <c r="X9" i="32"/>
  <c r="Z9" i="32" s="1"/>
  <c r="W9" i="36"/>
  <c r="X10" i="36"/>
  <c r="Z10" i="36" s="1"/>
  <c r="W10" i="52"/>
  <c r="X11" i="52"/>
  <c r="Z11" i="52" s="1"/>
  <c r="W57" i="50"/>
  <c r="X58" i="50"/>
  <c r="Z58" i="50" s="1"/>
  <c r="W54" i="36"/>
  <c r="X55" i="36"/>
  <c r="Z55" i="36" s="1"/>
  <c r="X37" i="55"/>
  <c r="Z37" i="55" s="1"/>
  <c r="W36" i="55"/>
  <c r="W34" i="36"/>
  <c r="X35" i="36"/>
  <c r="Z35" i="36" s="1"/>
  <c r="X10" i="47"/>
  <c r="Z10" i="47" s="1"/>
  <c r="W9" i="47"/>
  <c r="W10" i="41"/>
  <c r="X11" i="41"/>
  <c r="Z11" i="41" s="1"/>
  <c r="X56" i="35"/>
  <c r="Z56" i="35" s="1"/>
  <c r="W55" i="35"/>
  <c r="W10" i="46"/>
  <c r="X11" i="46"/>
  <c r="Z11" i="46" s="1"/>
  <c r="O1668" i="82"/>
  <c r="P1669" i="82"/>
  <c r="Y8" i="36" s="1"/>
  <c r="O1308" i="82"/>
  <c r="P1309" i="82"/>
  <c r="Y8" i="54" s="1"/>
  <c r="O1588" i="82"/>
  <c r="P1589" i="82"/>
  <c r="Y8" i="51" s="1"/>
  <c r="O1067" i="82"/>
  <c r="P1068" i="82"/>
  <c r="Y31" i="30" s="1"/>
  <c r="P1049" i="82"/>
  <c r="Y55" i="44" s="1"/>
  <c r="O1048" i="82"/>
  <c r="P569" i="82"/>
  <c r="Y55" i="53" s="1"/>
  <c r="O568" i="82"/>
  <c r="O1008" i="82"/>
  <c r="P1009" i="82"/>
  <c r="Y55" i="50" s="1"/>
  <c r="O588" i="82"/>
  <c r="P589" i="82"/>
  <c r="Y32" i="34" s="1"/>
  <c r="P1368" i="82"/>
  <c r="Y7" i="52" s="1"/>
  <c r="O1367" i="82"/>
  <c r="P1429" i="82"/>
  <c r="Y8" i="41" s="1"/>
  <c r="O1428" i="82"/>
  <c r="O287" i="82"/>
  <c r="P288" i="82"/>
  <c r="Y54" i="39" s="1"/>
  <c r="O868" i="82"/>
  <c r="P869" i="82"/>
  <c r="Y32" i="32" s="1"/>
  <c r="O67" i="82"/>
  <c r="P68" i="82"/>
  <c r="Y31" i="14" s="1"/>
  <c r="O367" i="82"/>
  <c r="P368" i="82"/>
  <c r="Y54" i="47" s="1"/>
  <c r="O48" i="82"/>
  <c r="P49" i="82"/>
  <c r="P489" i="82"/>
  <c r="Y55" i="46" s="1"/>
  <c r="O488" i="82"/>
  <c r="P1488" i="82"/>
  <c r="Y7" i="49" s="1"/>
  <c r="O1487" i="82"/>
  <c r="O1347" i="82"/>
  <c r="P1348" i="82"/>
  <c r="Y7" i="46" s="1"/>
  <c r="P88" i="82"/>
  <c r="Y54" i="14" s="1"/>
  <c r="O87" i="82"/>
  <c r="O727" i="82"/>
  <c r="P728" i="82"/>
  <c r="Y54" i="38" s="1"/>
  <c r="O1126" i="82"/>
  <c r="P1127" i="82"/>
  <c r="Y53" i="36" s="1"/>
  <c r="P469" i="82"/>
  <c r="Y32" i="46" s="1"/>
  <c r="O468" i="82"/>
  <c r="O707" i="82"/>
  <c r="P708" i="82"/>
  <c r="Y31" i="38" s="1"/>
  <c r="O107" i="82"/>
  <c r="P108" i="82"/>
  <c r="Y31" i="43" s="1"/>
  <c r="O308" i="82"/>
  <c r="P309" i="82"/>
  <c r="Y32" i="55" s="1"/>
  <c r="P1528" i="82"/>
  <c r="Y7" i="40" s="1"/>
  <c r="O1527" i="82"/>
  <c r="O507" i="82"/>
  <c r="P508" i="82"/>
  <c r="Y31" i="52" s="1"/>
  <c r="O1167" i="82"/>
  <c r="P1168" i="82"/>
  <c r="Y7" i="43" s="1"/>
  <c r="O1247" i="82"/>
  <c r="P1248" i="82"/>
  <c r="Y7" i="39" s="1"/>
  <c r="P1548" i="82"/>
  <c r="Y7" i="32" s="1"/>
  <c r="O1547" i="82"/>
  <c r="O127" i="82"/>
  <c r="P128" i="82"/>
  <c r="Y54" i="43" s="1"/>
  <c r="O7" i="82"/>
  <c r="P8" i="82"/>
  <c r="P408" i="82"/>
  <c r="Y54" i="54" s="1"/>
  <c r="O407" i="82"/>
  <c r="P388" i="82"/>
  <c r="Y31" i="54" s="1"/>
  <c r="O387" i="82"/>
  <c r="O547" i="82"/>
  <c r="P548" i="82"/>
  <c r="Y31" i="53" s="1"/>
  <c r="P228" i="82"/>
  <c r="Y31" i="45" s="1"/>
  <c r="O227" i="82"/>
  <c r="O1466" i="82"/>
  <c r="P1467" i="82"/>
  <c r="Y6" i="38" s="1"/>
  <c r="O1646" i="82"/>
  <c r="P1647" i="82"/>
  <c r="Y6" i="30" s="1"/>
  <c r="O1267" i="82"/>
  <c r="P1268" i="82"/>
  <c r="Y7" i="55" s="1"/>
  <c r="O245" i="82"/>
  <c r="P245" i="82" s="1"/>
  <c r="Y51" i="45" s="1"/>
  <c r="P23" i="16" s="1"/>
  <c r="P246" i="82"/>
  <c r="Y52" i="45" s="1"/>
  <c r="O1326" i="82"/>
  <c r="P1327" i="82"/>
  <c r="Y6" i="37" s="1"/>
  <c r="O625" i="82"/>
  <c r="P625" i="82" s="1"/>
  <c r="Y28" i="41" s="1"/>
  <c r="J19" i="16" s="1"/>
  <c r="P626" i="82"/>
  <c r="Y29" i="41" s="1"/>
  <c r="P1567" i="82"/>
  <c r="Y6" i="33" s="1"/>
  <c r="O1566" i="82"/>
  <c r="O785" i="82"/>
  <c r="P785" i="82" s="1"/>
  <c r="Y28" i="48" s="1"/>
  <c r="J26" i="16" s="1"/>
  <c r="P786" i="82"/>
  <c r="Y29" i="48" s="1"/>
  <c r="O985" i="82"/>
  <c r="P985" i="82" s="1"/>
  <c r="Y28" i="50" s="1"/>
  <c r="J29" i="16" s="1"/>
  <c r="P986" i="82"/>
  <c r="Y29" i="50" s="1"/>
  <c r="P687" i="82"/>
  <c r="Y53" i="42" s="1"/>
  <c r="O686" i="82"/>
  <c r="O1185" i="82"/>
  <c r="P1185" i="82" s="1"/>
  <c r="Y4" i="29" s="1"/>
  <c r="D10" i="16" s="1"/>
  <c r="P1186" i="82"/>
  <c r="Y5" i="29" s="1"/>
  <c r="O645" i="82"/>
  <c r="P645" i="82" s="1"/>
  <c r="Y51" i="41" s="1"/>
  <c r="P19" i="16" s="1"/>
  <c r="P646" i="82"/>
  <c r="Y52" i="41" s="1"/>
  <c r="O1205" i="82"/>
  <c r="P1205" i="82" s="1"/>
  <c r="Y4" i="35" s="1"/>
  <c r="D13" i="16" s="1"/>
  <c r="P1206" i="82"/>
  <c r="Y5" i="35" s="1"/>
  <c r="O25" i="82"/>
  <c r="P25" i="82" s="1"/>
  <c r="P26" i="82"/>
  <c r="P847" i="82"/>
  <c r="Y53" i="40" s="1"/>
  <c r="O846" i="82"/>
  <c r="O1085" i="82"/>
  <c r="P1085" i="82" s="1"/>
  <c r="Y51" i="30" s="1"/>
  <c r="P27" i="16" s="1"/>
  <c r="P1086" i="82"/>
  <c r="Y52" i="30" s="1"/>
  <c r="O665" i="82"/>
  <c r="P665" i="82" s="1"/>
  <c r="Y28" i="42" s="1"/>
  <c r="J20" i="16" s="1"/>
  <c r="P666" i="82"/>
  <c r="Y29" i="42" s="1"/>
  <c r="O766" i="82"/>
  <c r="P767" i="82"/>
  <c r="Y53" i="49" s="1"/>
  <c r="O906" i="82"/>
  <c r="P907" i="82"/>
  <c r="Y30" i="33" s="1"/>
  <c r="P1287" i="82"/>
  <c r="Y6" i="47" s="1"/>
  <c r="O1286" i="82"/>
  <c r="P1447" i="82"/>
  <c r="Y6" i="42" s="1"/>
  <c r="O1446" i="82"/>
  <c r="P807" i="82"/>
  <c r="Y53" i="48" s="1"/>
  <c r="O806" i="82"/>
  <c r="O1626" i="82"/>
  <c r="P1627" i="82"/>
  <c r="Y6" i="44" s="1"/>
  <c r="O1105" i="82"/>
  <c r="P1105" i="82" s="1"/>
  <c r="Y28" i="36" s="1"/>
  <c r="J14" i="16" s="1"/>
  <c r="P1106" i="82"/>
  <c r="Y29" i="36" s="1"/>
  <c r="O1386" i="82"/>
  <c r="P1387" i="82"/>
  <c r="Y6" i="53" s="1"/>
  <c r="P966" i="82"/>
  <c r="Y52" i="51" s="1"/>
  <c r="O965" i="82"/>
  <c r="P965" i="82" s="1"/>
  <c r="Y51" i="51" s="1"/>
  <c r="P30" i="16" s="1"/>
  <c r="O1027" i="82"/>
  <c r="P1028" i="82"/>
  <c r="Y31" i="44" s="1"/>
  <c r="O186" i="82"/>
  <c r="P187" i="82"/>
  <c r="Y30" i="35" s="1"/>
  <c r="O525" i="82"/>
  <c r="P525" i="82" s="1"/>
  <c r="Y51" i="52" s="1"/>
  <c r="P31" i="16" s="1"/>
  <c r="P526" i="82"/>
  <c r="Y52" i="52" s="1"/>
  <c r="O945" i="82"/>
  <c r="P945" i="82" s="1"/>
  <c r="Y28" i="51" s="1"/>
  <c r="J30" i="16" s="1"/>
  <c r="P946" i="82"/>
  <c r="Y29" i="51" s="1"/>
  <c r="O266" i="82"/>
  <c r="P267" i="82"/>
  <c r="Y30" i="39" s="1"/>
  <c r="O165" i="82"/>
  <c r="P165" i="82" s="1"/>
  <c r="Y51" i="29" s="1"/>
  <c r="P10" i="16" s="1"/>
  <c r="P166" i="82"/>
  <c r="Y52" i="29" s="1"/>
  <c r="O925" i="82"/>
  <c r="P925" i="82" s="1"/>
  <c r="Y51" i="33" s="1"/>
  <c r="P11" i="16" s="1"/>
  <c r="P926" i="82"/>
  <c r="Y52" i="33" s="1"/>
  <c r="P887" i="82"/>
  <c r="Y53" i="32" s="1"/>
  <c r="O886" i="82"/>
  <c r="P1506" i="82"/>
  <c r="Y5" i="48" s="1"/>
  <c r="O1505" i="82"/>
  <c r="P1505" i="82" s="1"/>
  <c r="Y4" i="48" s="1"/>
  <c r="D26" i="16" s="1"/>
  <c r="O1406" i="82"/>
  <c r="P1407" i="82"/>
  <c r="Y6" i="34" s="1"/>
  <c r="O1145" i="82"/>
  <c r="P1145" i="82" s="1"/>
  <c r="Y4" i="14" s="1"/>
  <c r="D9" i="16" s="1"/>
  <c r="P1146" i="82"/>
  <c r="Y5" i="14" s="1"/>
  <c r="O606" i="82"/>
  <c r="P607" i="82"/>
  <c r="Y53" i="34" s="1"/>
  <c r="O1226" i="82"/>
  <c r="P1227" i="82"/>
  <c r="Y6" i="45" s="1"/>
  <c r="O825" i="82"/>
  <c r="P825" i="82" s="1"/>
  <c r="Y28" i="40" s="1"/>
  <c r="J18" i="16" s="1"/>
  <c r="P826" i="82"/>
  <c r="Y29" i="40" s="1"/>
  <c r="O325" i="82"/>
  <c r="P325" i="82" s="1"/>
  <c r="Y51" i="55" s="1"/>
  <c r="P34" i="16" s="1"/>
  <c r="P326" i="82"/>
  <c r="Y52" i="55" s="1"/>
  <c r="O427" i="82"/>
  <c r="P428" i="82"/>
  <c r="Y31" i="37" s="1"/>
  <c r="P1606" i="82"/>
  <c r="Y5" i="50" s="1"/>
  <c r="O1605" i="82"/>
  <c r="P1605" i="82" s="1"/>
  <c r="Y4" i="50" s="1"/>
  <c r="D29" i="16" s="1"/>
  <c r="D64" i="16" l="1"/>
  <c r="D61" i="16"/>
  <c r="D44" i="16"/>
  <c r="D48" i="16"/>
  <c r="D45" i="16"/>
  <c r="J53" i="16"/>
  <c r="J49" i="16"/>
  <c r="J61" i="16"/>
  <c r="P65" i="16"/>
  <c r="J65" i="16"/>
  <c r="P54" i="16"/>
  <c r="J54" i="16"/>
  <c r="P45" i="16"/>
  <c r="P62" i="16"/>
  <c r="P58" i="16"/>
  <c r="P69" i="16"/>
  <c r="P46" i="16"/>
  <c r="P66" i="16"/>
  <c r="J55" i="16"/>
  <c r="J64" i="16"/>
  <c r="X55" i="35"/>
  <c r="Z55" i="35" s="1"/>
  <c r="W54" i="35"/>
  <c r="X9" i="47"/>
  <c r="Z9" i="47" s="1"/>
  <c r="W8" i="47"/>
  <c r="W35" i="55"/>
  <c r="X36" i="55"/>
  <c r="Z36" i="55" s="1"/>
  <c r="X34" i="44"/>
  <c r="Z34" i="44" s="1"/>
  <c r="W33" i="44"/>
  <c r="X57" i="52"/>
  <c r="Z57" i="52" s="1"/>
  <c r="W56" i="52"/>
  <c r="X55" i="47"/>
  <c r="Z55" i="47" s="1"/>
  <c r="W54" i="47"/>
  <c r="X33" i="29"/>
  <c r="Z33" i="29" s="1"/>
  <c r="W32" i="29"/>
  <c r="X56" i="55"/>
  <c r="Z56" i="55" s="1"/>
  <c r="W55" i="55"/>
  <c r="X9" i="40"/>
  <c r="Z9" i="40" s="1"/>
  <c r="W8" i="40"/>
  <c r="X33" i="34"/>
  <c r="Z33" i="34" s="1"/>
  <c r="W32" i="34"/>
  <c r="X56" i="14"/>
  <c r="Z56" i="14" s="1"/>
  <c r="W55" i="14"/>
  <c r="W54" i="48"/>
  <c r="X55" i="48"/>
  <c r="Z55" i="48" s="1"/>
  <c r="X7" i="34"/>
  <c r="Z7" i="34" s="1"/>
  <c r="W6" i="34"/>
  <c r="X33" i="46"/>
  <c r="Z33" i="46" s="1"/>
  <c r="W32" i="46"/>
  <c r="X55" i="32"/>
  <c r="Z55" i="32" s="1"/>
  <c r="W54" i="32"/>
  <c r="X10" i="45"/>
  <c r="Z10" i="45" s="1"/>
  <c r="W9" i="45"/>
  <c r="X12" i="49"/>
  <c r="Z12" i="49" s="1"/>
  <c r="W11" i="49"/>
  <c r="X33" i="47"/>
  <c r="Z33" i="47" s="1"/>
  <c r="W32" i="47"/>
  <c r="X33" i="35"/>
  <c r="Z33" i="35" s="1"/>
  <c r="W32" i="35"/>
  <c r="X55" i="46"/>
  <c r="Z55" i="46" s="1"/>
  <c r="W54" i="46"/>
  <c r="X56" i="45"/>
  <c r="Z56" i="45" s="1"/>
  <c r="W55" i="45"/>
  <c r="X9" i="38"/>
  <c r="Z9" i="38" s="1"/>
  <c r="W8" i="38"/>
  <c r="X32" i="51"/>
  <c r="Z32" i="51" s="1"/>
  <c r="W31" i="51"/>
  <c r="X54" i="42"/>
  <c r="Z54" i="42" s="1"/>
  <c r="W53" i="42"/>
  <c r="X34" i="37"/>
  <c r="Z34" i="37" s="1"/>
  <c r="W33" i="37"/>
  <c r="X33" i="45"/>
  <c r="Z33" i="45" s="1"/>
  <c r="W32" i="45"/>
  <c r="X10" i="42"/>
  <c r="Z10" i="42" s="1"/>
  <c r="W9" i="42"/>
  <c r="W5" i="14"/>
  <c r="X6" i="14"/>
  <c r="Z6" i="14" s="1"/>
  <c r="X33" i="42"/>
  <c r="Z33" i="42" s="1"/>
  <c r="W32" i="42"/>
  <c r="W8" i="33"/>
  <c r="X9" i="33"/>
  <c r="Z9" i="33" s="1"/>
  <c r="W56" i="50"/>
  <c r="X57" i="50"/>
  <c r="Z57" i="50" s="1"/>
  <c r="W8" i="36"/>
  <c r="X9" i="36"/>
  <c r="Z9" i="36" s="1"/>
  <c r="W32" i="52"/>
  <c r="X33" i="52"/>
  <c r="Z33" i="52" s="1"/>
  <c r="X56" i="30"/>
  <c r="Z56" i="30" s="1"/>
  <c r="W55" i="30"/>
  <c r="W9" i="37"/>
  <c r="X10" i="37"/>
  <c r="Z10" i="37" s="1"/>
  <c r="X58" i="54"/>
  <c r="Z58" i="54" s="1"/>
  <c r="W57" i="54"/>
  <c r="W34" i="43"/>
  <c r="X35" i="43"/>
  <c r="Z35" i="43" s="1"/>
  <c r="W7" i="35"/>
  <c r="X8" i="35"/>
  <c r="Z8" i="35" s="1"/>
  <c r="W11" i="55"/>
  <c r="X12" i="55"/>
  <c r="Z12" i="55" s="1"/>
  <c r="X58" i="38"/>
  <c r="Z58" i="38" s="1"/>
  <c r="W57" i="38"/>
  <c r="X10" i="48"/>
  <c r="Z10" i="48" s="1"/>
  <c r="W9" i="48"/>
  <c r="X9" i="50"/>
  <c r="Z9" i="50" s="1"/>
  <c r="W8" i="50"/>
  <c r="X32" i="38"/>
  <c r="Z32" i="38" s="1"/>
  <c r="W31" i="38"/>
  <c r="W56" i="41"/>
  <c r="X57" i="41"/>
  <c r="Z57" i="41" s="1"/>
  <c r="X55" i="40"/>
  <c r="Z55" i="40" s="1"/>
  <c r="W54" i="40"/>
  <c r="X33" i="30"/>
  <c r="Z33" i="30" s="1"/>
  <c r="W32" i="30"/>
  <c r="X9" i="30"/>
  <c r="Z9" i="30" s="1"/>
  <c r="W8" i="30"/>
  <c r="X10" i="39"/>
  <c r="Z10" i="39" s="1"/>
  <c r="W9" i="39"/>
  <c r="X33" i="48"/>
  <c r="Z33" i="48" s="1"/>
  <c r="W32" i="48"/>
  <c r="X56" i="33"/>
  <c r="Z56" i="33" s="1"/>
  <c r="W55" i="33"/>
  <c r="X8" i="51"/>
  <c r="Z8" i="51" s="1"/>
  <c r="W7" i="51"/>
  <c r="X32" i="49"/>
  <c r="Z32" i="49" s="1"/>
  <c r="W31" i="49"/>
  <c r="X55" i="29"/>
  <c r="Z55" i="29" s="1"/>
  <c r="W54" i="29"/>
  <c r="X33" i="50"/>
  <c r="Z33" i="50" s="1"/>
  <c r="W32" i="50"/>
  <c r="X31" i="33"/>
  <c r="Z31" i="33" s="1"/>
  <c r="W30" i="33"/>
  <c r="X58" i="39"/>
  <c r="Z58" i="39" s="1"/>
  <c r="W57" i="39"/>
  <c r="X8" i="54"/>
  <c r="Z8" i="54" s="1"/>
  <c r="W7" i="54"/>
  <c r="X33" i="41"/>
  <c r="Z33" i="41" s="1"/>
  <c r="W32" i="41"/>
  <c r="X34" i="32"/>
  <c r="Z34" i="32" s="1"/>
  <c r="W33" i="32"/>
  <c r="X56" i="49"/>
  <c r="Z56" i="49" s="1"/>
  <c r="W55" i="49"/>
  <c r="X55" i="51"/>
  <c r="Z55" i="51" s="1"/>
  <c r="W54" i="51"/>
  <c r="X33" i="40"/>
  <c r="Z33" i="40" s="1"/>
  <c r="W32" i="40"/>
  <c r="X58" i="53"/>
  <c r="Z58" i="53" s="1"/>
  <c r="W57" i="53"/>
  <c r="X34" i="54"/>
  <c r="Z34" i="54" s="1"/>
  <c r="W33" i="54"/>
  <c r="X56" i="44"/>
  <c r="Z56" i="44" s="1"/>
  <c r="W55" i="44"/>
  <c r="X33" i="14"/>
  <c r="Z33" i="14" s="1"/>
  <c r="W32" i="14"/>
  <c r="X58" i="43"/>
  <c r="Z58" i="43" s="1"/>
  <c r="W57" i="43"/>
  <c r="X57" i="34"/>
  <c r="Z57" i="34" s="1"/>
  <c r="W56" i="34"/>
  <c r="X56" i="37"/>
  <c r="Z56" i="37" s="1"/>
  <c r="W55" i="37"/>
  <c r="W9" i="46"/>
  <c r="X10" i="46"/>
  <c r="Z10" i="46" s="1"/>
  <c r="W9" i="41"/>
  <c r="X10" i="41"/>
  <c r="Z10" i="41" s="1"/>
  <c r="W33" i="36"/>
  <c r="X34" i="36"/>
  <c r="Z34" i="36" s="1"/>
  <c r="W53" i="36"/>
  <c r="X54" i="36"/>
  <c r="Z54" i="36" s="1"/>
  <c r="W9" i="52"/>
  <c r="X10" i="52"/>
  <c r="Z10" i="52" s="1"/>
  <c r="W7" i="32"/>
  <c r="X8" i="32"/>
  <c r="Z8" i="32" s="1"/>
  <c r="W9" i="29"/>
  <c r="X10" i="29"/>
  <c r="Z10" i="29" s="1"/>
  <c r="W33" i="39"/>
  <c r="X34" i="39"/>
  <c r="Z34" i="39" s="1"/>
  <c r="W8" i="53"/>
  <c r="X9" i="53"/>
  <c r="Z9" i="53" s="1"/>
  <c r="W32" i="53"/>
  <c r="X33" i="53"/>
  <c r="Z33" i="53" s="1"/>
  <c r="X10" i="43"/>
  <c r="Z10" i="43" s="1"/>
  <c r="W9" i="43"/>
  <c r="W9" i="44"/>
  <c r="X10" i="44"/>
  <c r="Z10" i="44" s="1"/>
  <c r="O1667" i="82"/>
  <c r="P1668" i="82"/>
  <c r="Y7" i="36" s="1"/>
  <c r="O1307" i="82"/>
  <c r="P1308" i="82"/>
  <c r="Y7" i="54" s="1"/>
  <c r="O1587" i="82"/>
  <c r="P1588" i="82"/>
  <c r="Y7" i="51" s="1"/>
  <c r="O1066" i="82"/>
  <c r="P1067" i="82"/>
  <c r="Y30" i="30" s="1"/>
  <c r="O567" i="82"/>
  <c r="P568" i="82"/>
  <c r="Y54" i="53" s="1"/>
  <c r="P1048" i="82"/>
  <c r="Y54" i="44" s="1"/>
  <c r="O1047" i="82"/>
  <c r="O1007" i="82"/>
  <c r="P1008" i="82"/>
  <c r="Y54" i="50" s="1"/>
  <c r="P588" i="82"/>
  <c r="Y31" i="34" s="1"/>
  <c r="O587" i="82"/>
  <c r="O1366" i="82"/>
  <c r="P1367" i="82"/>
  <c r="Y6" i="52" s="1"/>
  <c r="P1428" i="82"/>
  <c r="Y7" i="41" s="1"/>
  <c r="O1427" i="82"/>
  <c r="O1546" i="82"/>
  <c r="P1547" i="82"/>
  <c r="Y6" i="32" s="1"/>
  <c r="O487" i="82"/>
  <c r="P488" i="82"/>
  <c r="Y54" i="46" s="1"/>
  <c r="P1527" i="82"/>
  <c r="Y6" i="40" s="1"/>
  <c r="O1526" i="82"/>
  <c r="O1166" i="82"/>
  <c r="P1167" i="82"/>
  <c r="Y6" i="43" s="1"/>
  <c r="O106" i="82"/>
  <c r="P107" i="82"/>
  <c r="Y30" i="43" s="1"/>
  <c r="O726" i="82"/>
  <c r="P727" i="82"/>
  <c r="Y53" i="38" s="1"/>
  <c r="O1346" i="82"/>
  <c r="P1347" i="82"/>
  <c r="Y6" i="46" s="1"/>
  <c r="O366" i="82"/>
  <c r="P367" i="82"/>
  <c r="Y53" i="47" s="1"/>
  <c r="O867" i="82"/>
  <c r="P868" i="82"/>
  <c r="Y31" i="32" s="1"/>
  <c r="O467" i="82"/>
  <c r="P468" i="82"/>
  <c r="Y31" i="46" s="1"/>
  <c r="O86" i="82"/>
  <c r="P87" i="82"/>
  <c r="Y53" i="14" s="1"/>
  <c r="O1486" i="82"/>
  <c r="P1487" i="82"/>
  <c r="Y6" i="49" s="1"/>
  <c r="P1247" i="82"/>
  <c r="Y6" i="39" s="1"/>
  <c r="O1246" i="82"/>
  <c r="P507" i="82"/>
  <c r="Y30" i="52" s="1"/>
  <c r="O506" i="82"/>
  <c r="P308" i="82"/>
  <c r="Y31" i="55" s="1"/>
  <c r="O307" i="82"/>
  <c r="P707" i="82"/>
  <c r="Y30" i="38" s="1"/>
  <c r="O706" i="82"/>
  <c r="O1125" i="82"/>
  <c r="P1125" i="82" s="1"/>
  <c r="Y51" i="36" s="1"/>
  <c r="P14" i="16" s="1"/>
  <c r="P1126" i="82"/>
  <c r="Y52" i="36" s="1"/>
  <c r="O47" i="82"/>
  <c r="P48" i="82"/>
  <c r="O66" i="82"/>
  <c r="P67" i="82"/>
  <c r="Y30" i="14" s="1"/>
  <c r="P287" i="82"/>
  <c r="Y53" i="39" s="1"/>
  <c r="O286" i="82"/>
  <c r="P7" i="82"/>
  <c r="O6" i="82"/>
  <c r="P127" i="82"/>
  <c r="Y53" i="43" s="1"/>
  <c r="O126" i="82"/>
  <c r="O386" i="82"/>
  <c r="P387" i="82"/>
  <c r="Y30" i="54" s="1"/>
  <c r="O546" i="82"/>
  <c r="P547" i="82"/>
  <c r="Y30" i="53" s="1"/>
  <c r="O226" i="82"/>
  <c r="P227" i="82"/>
  <c r="Y30" i="45" s="1"/>
  <c r="O406" i="82"/>
  <c r="P407" i="82"/>
  <c r="Y53" i="54" s="1"/>
  <c r="O805" i="82"/>
  <c r="P805" i="82" s="1"/>
  <c r="Y51" i="48" s="1"/>
  <c r="P26" i="16" s="1"/>
  <c r="P806" i="82"/>
  <c r="Y52" i="48" s="1"/>
  <c r="P1286" i="82"/>
  <c r="Y5" i="47" s="1"/>
  <c r="O1285" i="82"/>
  <c r="P1285" i="82" s="1"/>
  <c r="Y4" i="47" s="1"/>
  <c r="D25" i="16" s="1"/>
  <c r="O845" i="82"/>
  <c r="P845" i="82" s="1"/>
  <c r="Y51" i="40" s="1"/>
  <c r="P18" i="16" s="1"/>
  <c r="P846" i="82"/>
  <c r="Y52" i="40" s="1"/>
  <c r="O685" i="82"/>
  <c r="P685" i="82" s="1"/>
  <c r="Y51" i="42" s="1"/>
  <c r="P20" i="16" s="1"/>
  <c r="P686" i="82"/>
  <c r="Y52" i="42" s="1"/>
  <c r="O1225" i="82"/>
  <c r="P1225" i="82" s="1"/>
  <c r="Y4" i="45" s="1"/>
  <c r="D23" i="16" s="1"/>
  <c r="P1226" i="82"/>
  <c r="Y5" i="45" s="1"/>
  <c r="P266" i="82"/>
  <c r="Y29" i="39" s="1"/>
  <c r="O265" i="82"/>
  <c r="P265" i="82" s="1"/>
  <c r="Y28" i="39" s="1"/>
  <c r="J17" i="16" s="1"/>
  <c r="P1027" i="82"/>
  <c r="Y30" i="44" s="1"/>
  <c r="O1026" i="82"/>
  <c r="O1385" i="82"/>
  <c r="P1385" i="82" s="1"/>
  <c r="Y4" i="53" s="1"/>
  <c r="D32" i="16" s="1"/>
  <c r="P1386" i="82"/>
  <c r="Y5" i="53" s="1"/>
  <c r="O905" i="82"/>
  <c r="P905" i="82" s="1"/>
  <c r="Y28" i="33" s="1"/>
  <c r="J11" i="16" s="1"/>
  <c r="P906" i="82"/>
  <c r="Y29" i="33" s="1"/>
  <c r="O1266" i="82"/>
  <c r="P1267" i="82"/>
  <c r="Y6" i="55" s="1"/>
  <c r="O1465" i="82"/>
  <c r="P1465" i="82" s="1"/>
  <c r="Y4" i="38" s="1"/>
  <c r="D16" i="16" s="1"/>
  <c r="P1466" i="82"/>
  <c r="Y5" i="38" s="1"/>
  <c r="P886" i="82"/>
  <c r="Y52" i="32" s="1"/>
  <c r="O885" i="82"/>
  <c r="P885" i="82" s="1"/>
  <c r="Y51" i="32" s="1"/>
  <c r="P8" i="16" s="1"/>
  <c r="P1446" i="82"/>
  <c r="Y5" i="42" s="1"/>
  <c r="O1445" i="82"/>
  <c r="P1445" i="82" s="1"/>
  <c r="Y4" i="42" s="1"/>
  <c r="D20" i="16" s="1"/>
  <c r="P1566" i="82"/>
  <c r="Y5" i="33" s="1"/>
  <c r="O1565" i="82"/>
  <c r="P1565" i="82" s="1"/>
  <c r="Y4" i="33" s="1"/>
  <c r="D11" i="16" s="1"/>
  <c r="O426" i="82"/>
  <c r="P427" i="82"/>
  <c r="Y30" i="37" s="1"/>
  <c r="O605" i="82"/>
  <c r="P605" i="82" s="1"/>
  <c r="Y51" i="34" s="1"/>
  <c r="P12" i="16" s="1"/>
  <c r="P606" i="82"/>
  <c r="Y52" i="34" s="1"/>
  <c r="O1405" i="82"/>
  <c r="P1405" i="82" s="1"/>
  <c r="Y4" i="34" s="1"/>
  <c r="D12" i="16" s="1"/>
  <c r="P1406" i="82"/>
  <c r="Y5" i="34" s="1"/>
  <c r="P186" i="82"/>
  <c r="Y29" i="35" s="1"/>
  <c r="O185" i="82"/>
  <c r="P185" i="82" s="1"/>
  <c r="Y28" i="35" s="1"/>
  <c r="J13" i="16" s="1"/>
  <c r="O1625" i="82"/>
  <c r="P1625" i="82" s="1"/>
  <c r="Y4" i="44" s="1"/>
  <c r="D22" i="16" s="1"/>
  <c r="P1626" i="82"/>
  <c r="Y5" i="44" s="1"/>
  <c r="O765" i="82"/>
  <c r="P765" i="82" s="1"/>
  <c r="Y51" i="49" s="1"/>
  <c r="P28" i="16" s="1"/>
  <c r="P766" i="82"/>
  <c r="Y52" i="49" s="1"/>
  <c r="O1325" i="82"/>
  <c r="P1325" i="82" s="1"/>
  <c r="Y4" i="37" s="1"/>
  <c r="D15" i="16" s="1"/>
  <c r="P1326" i="82"/>
  <c r="Y5" i="37" s="1"/>
  <c r="P1646" i="82"/>
  <c r="Y5" i="30" s="1"/>
  <c r="O1645" i="82"/>
  <c r="P1645" i="82" s="1"/>
  <c r="Y4" i="30" s="1"/>
  <c r="D27" i="16" s="1"/>
  <c r="D55" i="16" l="1"/>
  <c r="D50" i="16"/>
  <c r="D57" i="16"/>
  <c r="D47" i="16"/>
  <c r="D51" i="16"/>
  <c r="D58" i="16"/>
  <c r="D62" i="16"/>
  <c r="D46" i="16"/>
  <c r="D60" i="16"/>
  <c r="D67" i="16"/>
  <c r="J48" i="16"/>
  <c r="P47" i="16"/>
  <c r="P55" i="16"/>
  <c r="P43" i="16"/>
  <c r="P63" i="16"/>
  <c r="J52" i="16"/>
  <c r="J46" i="16"/>
  <c r="P53" i="16"/>
  <c r="P61" i="16"/>
  <c r="P49" i="16"/>
  <c r="X9" i="43"/>
  <c r="Z9" i="43" s="1"/>
  <c r="W8" i="43"/>
  <c r="X56" i="34"/>
  <c r="Z56" i="34" s="1"/>
  <c r="W55" i="34"/>
  <c r="X32" i="14"/>
  <c r="Z32" i="14" s="1"/>
  <c r="W31" i="14"/>
  <c r="X33" i="54"/>
  <c r="Z33" i="54" s="1"/>
  <c r="W32" i="54"/>
  <c r="X32" i="40"/>
  <c r="Z32" i="40" s="1"/>
  <c r="W31" i="40"/>
  <c r="X55" i="49"/>
  <c r="Z55" i="49" s="1"/>
  <c r="W54" i="49"/>
  <c r="X32" i="41"/>
  <c r="Z32" i="41" s="1"/>
  <c r="W31" i="41"/>
  <c r="X57" i="39"/>
  <c r="Z57" i="39" s="1"/>
  <c r="W56" i="39"/>
  <c r="X32" i="50"/>
  <c r="Z32" i="50" s="1"/>
  <c r="W31" i="50"/>
  <c r="X31" i="49"/>
  <c r="Z31" i="49" s="1"/>
  <c r="W30" i="49"/>
  <c r="X55" i="33"/>
  <c r="Z55" i="33" s="1"/>
  <c r="W54" i="33"/>
  <c r="X9" i="39"/>
  <c r="Z9" i="39" s="1"/>
  <c r="W8" i="39"/>
  <c r="X32" i="30"/>
  <c r="Z32" i="30" s="1"/>
  <c r="W31" i="30"/>
  <c r="X8" i="50"/>
  <c r="Z8" i="50" s="1"/>
  <c r="W7" i="50"/>
  <c r="X57" i="38"/>
  <c r="Z57" i="38" s="1"/>
  <c r="W56" i="38"/>
  <c r="X57" i="54"/>
  <c r="Z57" i="54" s="1"/>
  <c r="W56" i="54"/>
  <c r="X55" i="30"/>
  <c r="Z55" i="30" s="1"/>
  <c r="W54" i="30"/>
  <c r="X32" i="45"/>
  <c r="Z32" i="45" s="1"/>
  <c r="W31" i="45"/>
  <c r="X53" i="42"/>
  <c r="Z53" i="42" s="1"/>
  <c r="W52" i="42"/>
  <c r="X8" i="38"/>
  <c r="Z8" i="38" s="1"/>
  <c r="W7" i="38"/>
  <c r="X54" i="46"/>
  <c r="Z54" i="46" s="1"/>
  <c r="W53" i="46"/>
  <c r="X32" i="47"/>
  <c r="Z32" i="47" s="1"/>
  <c r="W31" i="47"/>
  <c r="X9" i="45"/>
  <c r="Z9" i="45" s="1"/>
  <c r="W8" i="45"/>
  <c r="X32" i="46"/>
  <c r="Z32" i="46" s="1"/>
  <c r="W31" i="46"/>
  <c r="X32" i="34"/>
  <c r="Z32" i="34" s="1"/>
  <c r="W31" i="34"/>
  <c r="X55" i="55"/>
  <c r="Z55" i="55" s="1"/>
  <c r="W54" i="55"/>
  <c r="W53" i="47"/>
  <c r="X54" i="47"/>
  <c r="Z54" i="47" s="1"/>
  <c r="X33" i="44"/>
  <c r="Z33" i="44" s="1"/>
  <c r="W32" i="44"/>
  <c r="X8" i="47"/>
  <c r="Z8" i="47" s="1"/>
  <c r="W7" i="47"/>
  <c r="W7" i="53"/>
  <c r="X8" i="53"/>
  <c r="Z8" i="53" s="1"/>
  <c r="W8" i="29"/>
  <c r="X9" i="29"/>
  <c r="Z9" i="29" s="1"/>
  <c r="W8" i="52"/>
  <c r="X9" i="52"/>
  <c r="Z9" i="52" s="1"/>
  <c r="W32" i="36"/>
  <c r="X33" i="36"/>
  <c r="Z33" i="36" s="1"/>
  <c r="W8" i="46"/>
  <c r="X9" i="46"/>
  <c r="Z9" i="46" s="1"/>
  <c r="X56" i="41"/>
  <c r="Z56" i="41" s="1"/>
  <c r="W55" i="41"/>
  <c r="W6" i="35"/>
  <c r="X7" i="35"/>
  <c r="Z7" i="35" s="1"/>
  <c r="W7" i="36"/>
  <c r="X8" i="36"/>
  <c r="Z8" i="36" s="1"/>
  <c r="X8" i="33"/>
  <c r="Z8" i="33" s="1"/>
  <c r="W7" i="33"/>
  <c r="X5" i="14"/>
  <c r="Z5" i="14" s="1"/>
  <c r="W4" i="14"/>
  <c r="X4" i="14" s="1"/>
  <c r="X54" i="48"/>
  <c r="Z54" i="48" s="1"/>
  <c r="W53" i="48"/>
  <c r="X55" i="37"/>
  <c r="Z55" i="37" s="1"/>
  <c r="W54" i="37"/>
  <c r="X57" i="43"/>
  <c r="Z57" i="43" s="1"/>
  <c r="W56" i="43"/>
  <c r="X55" i="44"/>
  <c r="Z55" i="44" s="1"/>
  <c r="W54" i="44"/>
  <c r="X57" i="53"/>
  <c r="Z57" i="53" s="1"/>
  <c r="W56" i="53"/>
  <c r="X54" i="51"/>
  <c r="Z54" i="51" s="1"/>
  <c r="W53" i="51"/>
  <c r="X33" i="32"/>
  <c r="Z33" i="32" s="1"/>
  <c r="W32" i="32"/>
  <c r="X7" i="54"/>
  <c r="Z7" i="54" s="1"/>
  <c r="W6" i="54"/>
  <c r="X30" i="33"/>
  <c r="Z30" i="33" s="1"/>
  <c r="W29" i="33"/>
  <c r="X54" i="29"/>
  <c r="Z54" i="29" s="1"/>
  <c r="W53" i="29"/>
  <c r="X7" i="51"/>
  <c r="Z7" i="51" s="1"/>
  <c r="W6" i="51"/>
  <c r="X32" i="48"/>
  <c r="Z32" i="48" s="1"/>
  <c r="W31" i="48"/>
  <c r="X8" i="30"/>
  <c r="Z8" i="30" s="1"/>
  <c r="W7" i="30"/>
  <c r="X54" i="40"/>
  <c r="Z54" i="40" s="1"/>
  <c r="W53" i="40"/>
  <c r="X31" i="38"/>
  <c r="Z31" i="38" s="1"/>
  <c r="W30" i="38"/>
  <c r="X9" i="48"/>
  <c r="Z9" i="48" s="1"/>
  <c r="W8" i="48"/>
  <c r="X32" i="42"/>
  <c r="Z32" i="42" s="1"/>
  <c r="W31" i="42"/>
  <c r="X9" i="42"/>
  <c r="Z9" i="42" s="1"/>
  <c r="W8" i="42"/>
  <c r="X33" i="37"/>
  <c r="Z33" i="37" s="1"/>
  <c r="W32" i="37"/>
  <c r="X31" i="51"/>
  <c r="Z31" i="51" s="1"/>
  <c r="W30" i="51"/>
  <c r="X55" i="45"/>
  <c r="Z55" i="45" s="1"/>
  <c r="W54" i="45"/>
  <c r="X32" i="35"/>
  <c r="Z32" i="35" s="1"/>
  <c r="W31" i="35"/>
  <c r="X11" i="49"/>
  <c r="Z11" i="49" s="1"/>
  <c r="W10" i="49"/>
  <c r="X54" i="32"/>
  <c r="Z54" i="32" s="1"/>
  <c r="W53" i="32"/>
  <c r="X6" i="34"/>
  <c r="Z6" i="34" s="1"/>
  <c r="W5" i="34"/>
  <c r="X55" i="14"/>
  <c r="Z55" i="14" s="1"/>
  <c r="W54" i="14"/>
  <c r="X8" i="40"/>
  <c r="Z8" i="40" s="1"/>
  <c r="W7" i="40"/>
  <c r="X32" i="29"/>
  <c r="Z32" i="29" s="1"/>
  <c r="W31" i="29"/>
  <c r="X56" i="52"/>
  <c r="Z56" i="52" s="1"/>
  <c r="W55" i="52"/>
  <c r="X54" i="35"/>
  <c r="Z54" i="35" s="1"/>
  <c r="W53" i="35"/>
  <c r="W8" i="44"/>
  <c r="X9" i="44"/>
  <c r="Z9" i="44" s="1"/>
  <c r="W31" i="53"/>
  <c r="X32" i="53"/>
  <c r="Z32" i="53" s="1"/>
  <c r="W32" i="39"/>
  <c r="X33" i="39"/>
  <c r="Z33" i="39" s="1"/>
  <c r="X7" i="32"/>
  <c r="Z7" i="32" s="1"/>
  <c r="W6" i="32"/>
  <c r="W52" i="36"/>
  <c r="X53" i="36"/>
  <c r="Z53" i="36" s="1"/>
  <c r="W8" i="41"/>
  <c r="X9" i="41"/>
  <c r="Z9" i="41" s="1"/>
  <c r="W10" i="55"/>
  <c r="X11" i="55"/>
  <c r="Z11" i="55" s="1"/>
  <c r="W33" i="43"/>
  <c r="X34" i="43"/>
  <c r="Z34" i="43" s="1"/>
  <c r="W8" i="37"/>
  <c r="X9" i="37"/>
  <c r="Z9" i="37" s="1"/>
  <c r="W31" i="52"/>
  <c r="X32" i="52"/>
  <c r="Z32" i="52" s="1"/>
  <c r="W55" i="50"/>
  <c r="X56" i="50"/>
  <c r="Z56" i="50" s="1"/>
  <c r="W34" i="55"/>
  <c r="X35" i="55"/>
  <c r="Z35" i="55" s="1"/>
  <c r="P1667" i="82"/>
  <c r="Y6" i="36" s="1"/>
  <c r="O1666" i="82"/>
  <c r="O1306" i="82"/>
  <c r="P1307" i="82"/>
  <c r="Y6" i="54" s="1"/>
  <c r="O1586" i="82"/>
  <c r="P1587" i="82"/>
  <c r="Y6" i="51" s="1"/>
  <c r="O1065" i="82"/>
  <c r="P1065" i="82" s="1"/>
  <c r="Y28" i="30" s="1"/>
  <c r="J27" i="16" s="1"/>
  <c r="P1066" i="82"/>
  <c r="Y29" i="30" s="1"/>
  <c r="O1046" i="82"/>
  <c r="P1047" i="82"/>
  <c r="Y53" i="44" s="1"/>
  <c r="O1006" i="82"/>
  <c r="P1007" i="82"/>
  <c r="Y53" i="50" s="1"/>
  <c r="O566" i="82"/>
  <c r="P567" i="82"/>
  <c r="Y53" i="53" s="1"/>
  <c r="P1366" i="82"/>
  <c r="Y5" i="52" s="1"/>
  <c r="O1365" i="82"/>
  <c r="P1365" i="82" s="1"/>
  <c r="Y4" i="52" s="1"/>
  <c r="D31" i="16" s="1"/>
  <c r="P1427" i="82"/>
  <c r="Y6" i="41" s="1"/>
  <c r="O1426" i="82"/>
  <c r="O586" i="82"/>
  <c r="P587" i="82"/>
  <c r="Y30" i="34" s="1"/>
  <c r="O285" i="82"/>
  <c r="P285" i="82" s="1"/>
  <c r="Y51" i="39" s="1"/>
  <c r="P17" i="16" s="1"/>
  <c r="P286" i="82"/>
  <c r="Y52" i="39" s="1"/>
  <c r="O705" i="82"/>
  <c r="P705" i="82" s="1"/>
  <c r="Y28" i="38" s="1"/>
  <c r="J16" i="16" s="1"/>
  <c r="P706" i="82"/>
  <c r="Y29" i="38" s="1"/>
  <c r="P506" i="82"/>
  <c r="Y29" i="52" s="1"/>
  <c r="O505" i="82"/>
  <c r="P505" i="82" s="1"/>
  <c r="Y28" i="52" s="1"/>
  <c r="J31" i="16" s="1"/>
  <c r="O46" i="82"/>
  <c r="P47" i="82"/>
  <c r="O1485" i="82"/>
  <c r="P1485" i="82" s="1"/>
  <c r="Y4" i="49" s="1"/>
  <c r="D28" i="16" s="1"/>
  <c r="P1486" i="82"/>
  <c r="Y5" i="49" s="1"/>
  <c r="P467" i="82"/>
  <c r="Y30" i="46" s="1"/>
  <c r="O466" i="82"/>
  <c r="O365" i="82"/>
  <c r="P365" i="82" s="1"/>
  <c r="Y51" i="47" s="1"/>
  <c r="P25" i="16" s="1"/>
  <c r="P366" i="82"/>
  <c r="Y52" i="47" s="1"/>
  <c r="O725" i="82"/>
  <c r="P725" i="82" s="1"/>
  <c r="Y51" i="38" s="1"/>
  <c r="P16" i="16" s="1"/>
  <c r="P726" i="82"/>
  <c r="Y52" i="38" s="1"/>
  <c r="O1165" i="82"/>
  <c r="P1165" i="82" s="1"/>
  <c r="Y4" i="43" s="1"/>
  <c r="D21" i="16" s="1"/>
  <c r="P1166" i="82"/>
  <c r="Y5" i="43" s="1"/>
  <c r="O486" i="82"/>
  <c r="P487" i="82"/>
  <c r="Y53" i="46" s="1"/>
  <c r="P307" i="82"/>
  <c r="Y30" i="55" s="1"/>
  <c r="O306" i="82"/>
  <c r="P1246" i="82"/>
  <c r="Y5" i="39" s="1"/>
  <c r="O1245" i="82"/>
  <c r="P1245" i="82" s="1"/>
  <c r="Y4" i="39" s="1"/>
  <c r="D17" i="16" s="1"/>
  <c r="O1525" i="82"/>
  <c r="P1525" i="82" s="1"/>
  <c r="Y4" i="40" s="1"/>
  <c r="D18" i="16" s="1"/>
  <c r="P1526" i="82"/>
  <c r="Y5" i="40" s="1"/>
  <c r="O65" i="82"/>
  <c r="P65" i="82" s="1"/>
  <c r="Y28" i="14" s="1"/>
  <c r="J9" i="16" s="1"/>
  <c r="P66" i="82"/>
  <c r="Y29" i="14" s="1"/>
  <c r="O85" i="82"/>
  <c r="P85" i="82" s="1"/>
  <c r="Y51" i="14" s="1"/>
  <c r="P9" i="16" s="1"/>
  <c r="P86" i="82"/>
  <c r="Y52" i="14" s="1"/>
  <c r="O866" i="82"/>
  <c r="P867" i="82"/>
  <c r="Y30" i="32" s="1"/>
  <c r="O1345" i="82"/>
  <c r="P1345" i="82" s="1"/>
  <c r="Y4" i="46" s="1"/>
  <c r="D24" i="16" s="1"/>
  <c r="P1346" i="82"/>
  <c r="Y5" i="46" s="1"/>
  <c r="O105" i="82"/>
  <c r="P105" i="82" s="1"/>
  <c r="Y28" i="43" s="1"/>
  <c r="J21" i="16" s="1"/>
  <c r="P106" i="82"/>
  <c r="Y29" i="43" s="1"/>
  <c r="P1546" i="82"/>
  <c r="Y5" i="32" s="1"/>
  <c r="O1545" i="82"/>
  <c r="P1545" i="82" s="1"/>
  <c r="Y4" i="32" s="1"/>
  <c r="D8" i="16" s="1"/>
  <c r="O5" i="82"/>
  <c r="P5" i="82" s="1"/>
  <c r="P6" i="82"/>
  <c r="P126" i="82"/>
  <c r="Y52" i="43" s="1"/>
  <c r="O125" i="82"/>
  <c r="P125" i="82" s="1"/>
  <c r="Y51" i="43" s="1"/>
  <c r="P21" i="16" s="1"/>
  <c r="P406" i="82"/>
  <c r="Y52" i="54" s="1"/>
  <c r="O405" i="82"/>
  <c r="P405" i="82" s="1"/>
  <c r="Y51" i="54" s="1"/>
  <c r="P33" i="16" s="1"/>
  <c r="O225" i="82"/>
  <c r="P225" i="82" s="1"/>
  <c r="Y28" i="45" s="1"/>
  <c r="J23" i="16" s="1"/>
  <c r="P226" i="82"/>
  <c r="Y29" i="45" s="1"/>
  <c r="P386" i="82"/>
  <c r="Y29" i="54" s="1"/>
  <c r="O385" i="82"/>
  <c r="P385" i="82" s="1"/>
  <c r="Y28" i="54" s="1"/>
  <c r="J33" i="16" s="1"/>
  <c r="O545" i="82"/>
  <c r="P545" i="82" s="1"/>
  <c r="Y28" i="53" s="1"/>
  <c r="J32" i="16" s="1"/>
  <c r="P546" i="82"/>
  <c r="Y29" i="53" s="1"/>
  <c r="P1026" i="82"/>
  <c r="Y29" i="44" s="1"/>
  <c r="O1025" i="82"/>
  <c r="P1025" i="82" s="1"/>
  <c r="Y28" i="44" s="1"/>
  <c r="J22" i="16" s="1"/>
  <c r="P426" i="82"/>
  <c r="Y29" i="37" s="1"/>
  <c r="O425" i="82"/>
  <c r="P425" i="82" s="1"/>
  <c r="Y28" i="37" s="1"/>
  <c r="J15" i="16" s="1"/>
  <c r="P1266" i="82"/>
  <c r="Y5" i="55" s="1"/>
  <c r="O1265" i="82"/>
  <c r="P1265" i="82" s="1"/>
  <c r="Y4" i="55" s="1"/>
  <c r="D34" i="16" s="1"/>
  <c r="D43" i="16" l="1"/>
  <c r="D59" i="16"/>
  <c r="D56" i="16"/>
  <c r="D63" i="16"/>
  <c r="D53" i="16"/>
  <c r="D69" i="16"/>
  <c r="D52" i="16"/>
  <c r="D66" i="16"/>
  <c r="P56" i="16"/>
  <c r="J67" i="16"/>
  <c r="P44" i="16"/>
  <c r="P60" i="16"/>
  <c r="P52" i="16"/>
  <c r="J50" i="16"/>
  <c r="J66" i="16"/>
  <c r="J57" i="16"/>
  <c r="J68" i="16"/>
  <c r="P68" i="16"/>
  <c r="J58" i="16"/>
  <c r="J56" i="16"/>
  <c r="J44" i="16"/>
  <c r="P51" i="16"/>
  <c r="J51" i="16"/>
  <c r="J62" i="16"/>
  <c r="X55" i="52"/>
  <c r="Z55" i="52" s="1"/>
  <c r="W54" i="52"/>
  <c r="X7" i="40"/>
  <c r="Z7" i="40" s="1"/>
  <c r="W6" i="40"/>
  <c r="X5" i="34"/>
  <c r="Z5" i="34" s="1"/>
  <c r="W4" i="34"/>
  <c r="X4" i="34" s="1"/>
  <c r="X10" i="49"/>
  <c r="Z10" i="49" s="1"/>
  <c r="W9" i="49"/>
  <c r="X54" i="45"/>
  <c r="Z54" i="45" s="1"/>
  <c r="W53" i="45"/>
  <c r="X32" i="37"/>
  <c r="Z32" i="37" s="1"/>
  <c r="W31" i="37"/>
  <c r="X31" i="42"/>
  <c r="Z31" i="42" s="1"/>
  <c r="W30" i="42"/>
  <c r="X30" i="38"/>
  <c r="Z30" i="38" s="1"/>
  <c r="W29" i="38"/>
  <c r="X7" i="30"/>
  <c r="Z7" i="30" s="1"/>
  <c r="W6" i="30"/>
  <c r="X6" i="51"/>
  <c r="Z6" i="51" s="1"/>
  <c r="W5" i="51"/>
  <c r="X29" i="33"/>
  <c r="Z29" i="33" s="1"/>
  <c r="W28" i="33"/>
  <c r="X28" i="33" s="1"/>
  <c r="X32" i="32"/>
  <c r="Z32" i="32" s="1"/>
  <c r="W31" i="32"/>
  <c r="X56" i="53"/>
  <c r="Z56" i="53" s="1"/>
  <c r="W55" i="53"/>
  <c r="W55" i="43"/>
  <c r="X56" i="43"/>
  <c r="Z56" i="43" s="1"/>
  <c r="X53" i="48"/>
  <c r="Z53" i="48" s="1"/>
  <c r="W52" i="48"/>
  <c r="X7" i="33"/>
  <c r="Z7" i="33" s="1"/>
  <c r="W6" i="33"/>
  <c r="X32" i="44"/>
  <c r="Z32" i="44" s="1"/>
  <c r="W31" i="44"/>
  <c r="X54" i="55"/>
  <c r="Z54" i="55" s="1"/>
  <c r="W53" i="55"/>
  <c r="X31" i="46"/>
  <c r="Z31" i="46" s="1"/>
  <c r="W30" i="46"/>
  <c r="X31" i="47"/>
  <c r="Z31" i="47" s="1"/>
  <c r="W30" i="47"/>
  <c r="X7" i="38"/>
  <c r="Z7" i="38" s="1"/>
  <c r="W6" i="38"/>
  <c r="X31" i="45"/>
  <c r="Z31" i="45" s="1"/>
  <c r="W30" i="45"/>
  <c r="X56" i="54"/>
  <c r="Z56" i="54" s="1"/>
  <c r="W55" i="54"/>
  <c r="X7" i="50"/>
  <c r="Z7" i="50" s="1"/>
  <c r="W6" i="50"/>
  <c r="X8" i="39"/>
  <c r="Z8" i="39" s="1"/>
  <c r="W7" i="39"/>
  <c r="X30" i="49"/>
  <c r="Z30" i="49" s="1"/>
  <c r="W29" i="49"/>
  <c r="X56" i="39"/>
  <c r="Z56" i="39" s="1"/>
  <c r="W55" i="39"/>
  <c r="X54" i="49"/>
  <c r="Z54" i="49" s="1"/>
  <c r="W53" i="49"/>
  <c r="X32" i="54"/>
  <c r="Z32" i="54" s="1"/>
  <c r="W31" i="54"/>
  <c r="X55" i="34"/>
  <c r="Z55" i="34" s="1"/>
  <c r="W54" i="34"/>
  <c r="W54" i="50"/>
  <c r="X55" i="50"/>
  <c r="Z55" i="50" s="1"/>
  <c r="X8" i="37"/>
  <c r="Z8" i="37" s="1"/>
  <c r="W7" i="37"/>
  <c r="X10" i="55"/>
  <c r="Z10" i="55" s="1"/>
  <c r="W9" i="55"/>
  <c r="W51" i="36"/>
  <c r="X51" i="36" s="1"/>
  <c r="X52" i="36"/>
  <c r="Z52" i="36" s="1"/>
  <c r="W31" i="39"/>
  <c r="X32" i="39"/>
  <c r="Z32" i="39" s="1"/>
  <c r="W7" i="44"/>
  <c r="X8" i="44"/>
  <c r="Z8" i="44" s="1"/>
  <c r="W5" i="35"/>
  <c r="X6" i="35"/>
  <c r="Z6" i="35" s="1"/>
  <c r="X8" i="46"/>
  <c r="Z8" i="46" s="1"/>
  <c r="W7" i="46"/>
  <c r="W7" i="52"/>
  <c r="X8" i="52"/>
  <c r="Z8" i="52" s="1"/>
  <c r="W6" i="53"/>
  <c r="X7" i="53"/>
  <c r="Z7" i="53" s="1"/>
  <c r="W5" i="32"/>
  <c r="X6" i="32"/>
  <c r="Z6" i="32" s="1"/>
  <c r="W52" i="35"/>
  <c r="X53" i="35"/>
  <c r="Z53" i="35" s="1"/>
  <c r="X31" i="29"/>
  <c r="Z31" i="29" s="1"/>
  <c r="W30" i="29"/>
  <c r="X54" i="14"/>
  <c r="Z54" i="14" s="1"/>
  <c r="W53" i="14"/>
  <c r="W52" i="32"/>
  <c r="X53" i="32"/>
  <c r="Z53" i="32" s="1"/>
  <c r="X31" i="35"/>
  <c r="Z31" i="35" s="1"/>
  <c r="W30" i="35"/>
  <c r="X30" i="51"/>
  <c r="Z30" i="51" s="1"/>
  <c r="W29" i="51"/>
  <c r="X8" i="42"/>
  <c r="Z8" i="42" s="1"/>
  <c r="W7" i="42"/>
  <c r="X8" i="48"/>
  <c r="Z8" i="48" s="1"/>
  <c r="W7" i="48"/>
  <c r="X53" i="40"/>
  <c r="Z53" i="40" s="1"/>
  <c r="W52" i="40"/>
  <c r="X31" i="48"/>
  <c r="Z31" i="48" s="1"/>
  <c r="W30" i="48"/>
  <c r="W52" i="29"/>
  <c r="X53" i="29"/>
  <c r="Z53" i="29" s="1"/>
  <c r="X6" i="54"/>
  <c r="Z6" i="54" s="1"/>
  <c r="W5" i="54"/>
  <c r="X53" i="51"/>
  <c r="Z53" i="51" s="1"/>
  <c r="W52" i="51"/>
  <c r="X54" i="44"/>
  <c r="Z54" i="44" s="1"/>
  <c r="W53" i="44"/>
  <c r="X54" i="37"/>
  <c r="Z54" i="37" s="1"/>
  <c r="W53" i="37"/>
  <c r="Z4" i="14"/>
  <c r="F9" i="16" s="1"/>
  <c r="E9" i="16"/>
  <c r="X55" i="41"/>
  <c r="Z55" i="41" s="1"/>
  <c r="W54" i="41"/>
  <c r="X7" i="47"/>
  <c r="Z7" i="47" s="1"/>
  <c r="W6" i="47"/>
  <c r="X31" i="34"/>
  <c r="Z31" i="34" s="1"/>
  <c r="W30" i="34"/>
  <c r="X8" i="45"/>
  <c r="Z8" i="45" s="1"/>
  <c r="W7" i="45"/>
  <c r="X53" i="46"/>
  <c r="Z53" i="46" s="1"/>
  <c r="W52" i="46"/>
  <c r="X52" i="42"/>
  <c r="Z52" i="42" s="1"/>
  <c r="W51" i="42"/>
  <c r="X51" i="42" s="1"/>
  <c r="X54" i="30"/>
  <c r="Z54" i="30" s="1"/>
  <c r="W53" i="30"/>
  <c r="X56" i="38"/>
  <c r="Z56" i="38" s="1"/>
  <c r="W55" i="38"/>
  <c r="X31" i="30"/>
  <c r="Z31" i="30" s="1"/>
  <c r="W30" i="30"/>
  <c r="X54" i="33"/>
  <c r="Z54" i="33" s="1"/>
  <c r="W53" i="33"/>
  <c r="X31" i="50"/>
  <c r="Z31" i="50" s="1"/>
  <c r="W30" i="50"/>
  <c r="X31" i="41"/>
  <c r="Z31" i="41" s="1"/>
  <c r="W30" i="41"/>
  <c r="X31" i="40"/>
  <c r="Z31" i="40" s="1"/>
  <c r="W30" i="40"/>
  <c r="X31" i="14"/>
  <c r="Z31" i="14" s="1"/>
  <c r="W30" i="14"/>
  <c r="W7" i="43"/>
  <c r="X8" i="43"/>
  <c r="Z8" i="43" s="1"/>
  <c r="W33" i="55"/>
  <c r="X34" i="55"/>
  <c r="Z34" i="55" s="1"/>
  <c r="W30" i="52"/>
  <c r="X31" i="52"/>
  <c r="Z31" i="52" s="1"/>
  <c r="W32" i="43"/>
  <c r="X33" i="43"/>
  <c r="Z33" i="43" s="1"/>
  <c r="W7" i="41"/>
  <c r="X8" i="41"/>
  <c r="Z8" i="41" s="1"/>
  <c r="W30" i="53"/>
  <c r="X31" i="53"/>
  <c r="Z31" i="53" s="1"/>
  <c r="W6" i="36"/>
  <c r="X7" i="36"/>
  <c r="Z7" i="36" s="1"/>
  <c r="W31" i="36"/>
  <c r="X32" i="36"/>
  <c r="Z32" i="36" s="1"/>
  <c r="X8" i="29"/>
  <c r="Z8" i="29" s="1"/>
  <c r="W7" i="29"/>
  <c r="W52" i="47"/>
  <c r="X53" i="47"/>
  <c r="Z53" i="47" s="1"/>
  <c r="O1665" i="82"/>
  <c r="P1665" i="82" s="1"/>
  <c r="Y4" i="36" s="1"/>
  <c r="D14" i="16" s="1"/>
  <c r="P1666" i="82"/>
  <c r="Y5" i="36" s="1"/>
  <c r="O1305" i="82"/>
  <c r="P1305" i="82" s="1"/>
  <c r="Y4" i="54" s="1"/>
  <c r="D33" i="16" s="1"/>
  <c r="P1306" i="82"/>
  <c r="Y5" i="54" s="1"/>
  <c r="P1586" i="82"/>
  <c r="Y5" i="51" s="1"/>
  <c r="O1585" i="82"/>
  <c r="P1585" i="82" s="1"/>
  <c r="Y4" i="51" s="1"/>
  <c r="D30" i="16" s="1"/>
  <c r="P1006" i="82"/>
  <c r="Y52" i="50" s="1"/>
  <c r="O1005" i="82"/>
  <c r="P1005" i="82" s="1"/>
  <c r="Y51" i="50" s="1"/>
  <c r="P29" i="16" s="1"/>
  <c r="O565" i="82"/>
  <c r="P565" i="82" s="1"/>
  <c r="Y51" i="53" s="1"/>
  <c r="P32" i="16" s="1"/>
  <c r="P566" i="82"/>
  <c r="Y52" i="53" s="1"/>
  <c r="O1045" i="82"/>
  <c r="P1045" i="82" s="1"/>
  <c r="Y51" i="44" s="1"/>
  <c r="P22" i="16" s="1"/>
  <c r="P1046" i="82"/>
  <c r="Y52" i="44" s="1"/>
  <c r="P586" i="82"/>
  <c r="Y29" i="34" s="1"/>
  <c r="O585" i="82"/>
  <c r="P585" i="82" s="1"/>
  <c r="Y28" i="34" s="1"/>
  <c r="J12" i="16" s="1"/>
  <c r="O1425" i="82"/>
  <c r="P1425" i="82" s="1"/>
  <c r="Y4" i="41" s="1"/>
  <c r="D19" i="16" s="1"/>
  <c r="P1426" i="82"/>
  <c r="Y5" i="41" s="1"/>
  <c r="O465" i="82"/>
  <c r="P465" i="82" s="1"/>
  <c r="Y28" i="46" s="1"/>
  <c r="J24" i="16" s="1"/>
  <c r="P466" i="82"/>
  <c r="Y29" i="46" s="1"/>
  <c r="O305" i="82"/>
  <c r="P305" i="82" s="1"/>
  <c r="Y28" i="55" s="1"/>
  <c r="J34" i="16" s="1"/>
  <c r="P306" i="82"/>
  <c r="Y29" i="55" s="1"/>
  <c r="P866" i="82"/>
  <c r="Y29" i="32" s="1"/>
  <c r="O865" i="82"/>
  <c r="P865" i="82" s="1"/>
  <c r="Y28" i="32" s="1"/>
  <c r="J8" i="16" s="1"/>
  <c r="O485" i="82"/>
  <c r="P485" i="82" s="1"/>
  <c r="Y51" i="46" s="1"/>
  <c r="P24" i="16" s="1"/>
  <c r="P486" i="82"/>
  <c r="Y52" i="46" s="1"/>
  <c r="O45" i="82"/>
  <c r="P45" i="82" s="1"/>
  <c r="P46" i="82"/>
  <c r="D49" i="16" l="1"/>
  <c r="D65" i="16"/>
  <c r="E44" i="16"/>
  <c r="F44" i="16" s="1"/>
  <c r="D54" i="16"/>
  <c r="D68" i="16"/>
  <c r="J59" i="16"/>
  <c r="P67" i="16"/>
  <c r="J43" i="16"/>
  <c r="P64" i="16"/>
  <c r="J47" i="16"/>
  <c r="P59" i="16"/>
  <c r="J69" i="16"/>
  <c r="P57" i="16"/>
  <c r="X7" i="29"/>
  <c r="Z7" i="29" s="1"/>
  <c r="W6" i="29"/>
  <c r="X30" i="40"/>
  <c r="Z30" i="40" s="1"/>
  <c r="W29" i="40"/>
  <c r="W29" i="50"/>
  <c r="X30" i="50"/>
  <c r="Z30" i="50" s="1"/>
  <c r="X30" i="30"/>
  <c r="Z30" i="30" s="1"/>
  <c r="W29" i="30"/>
  <c r="X53" i="30"/>
  <c r="Z53" i="30" s="1"/>
  <c r="W52" i="30"/>
  <c r="W51" i="46"/>
  <c r="X51" i="46" s="1"/>
  <c r="X52" i="46"/>
  <c r="Z52" i="46" s="1"/>
  <c r="X30" i="34"/>
  <c r="Z30" i="34" s="1"/>
  <c r="W29" i="34"/>
  <c r="X54" i="41"/>
  <c r="Z54" i="41" s="1"/>
  <c r="W53" i="41"/>
  <c r="X53" i="37"/>
  <c r="Z53" i="37" s="1"/>
  <c r="W52" i="37"/>
  <c r="X52" i="51"/>
  <c r="Z52" i="51" s="1"/>
  <c r="W51" i="51"/>
  <c r="X51" i="51" s="1"/>
  <c r="W51" i="40"/>
  <c r="X51" i="40" s="1"/>
  <c r="X52" i="40"/>
  <c r="Z52" i="40" s="1"/>
  <c r="X7" i="42"/>
  <c r="Z7" i="42" s="1"/>
  <c r="W6" i="42"/>
  <c r="X30" i="35"/>
  <c r="Z30" i="35" s="1"/>
  <c r="W29" i="35"/>
  <c r="X53" i="14"/>
  <c r="Z53" i="14" s="1"/>
  <c r="W52" i="14"/>
  <c r="X7" i="46"/>
  <c r="Z7" i="46" s="1"/>
  <c r="W6" i="46"/>
  <c r="X7" i="37"/>
  <c r="Z7" i="37" s="1"/>
  <c r="W6" i="37"/>
  <c r="X54" i="34"/>
  <c r="Z54" i="34" s="1"/>
  <c r="W53" i="34"/>
  <c r="X53" i="49"/>
  <c r="Z53" i="49" s="1"/>
  <c r="W52" i="49"/>
  <c r="X29" i="49"/>
  <c r="Z29" i="49" s="1"/>
  <c r="W28" i="49"/>
  <c r="X28" i="49" s="1"/>
  <c r="X6" i="50"/>
  <c r="Z6" i="50" s="1"/>
  <c r="W5" i="50"/>
  <c r="X30" i="45"/>
  <c r="Z30" i="45" s="1"/>
  <c r="W29" i="45"/>
  <c r="X30" i="47"/>
  <c r="Z30" i="47" s="1"/>
  <c r="W29" i="47"/>
  <c r="X53" i="55"/>
  <c r="Z53" i="55" s="1"/>
  <c r="W52" i="55"/>
  <c r="X6" i="33"/>
  <c r="Z6" i="33" s="1"/>
  <c r="W5" i="33"/>
  <c r="X31" i="32"/>
  <c r="Z31" i="32" s="1"/>
  <c r="W30" i="32"/>
  <c r="X5" i="51"/>
  <c r="Z5" i="51" s="1"/>
  <c r="W4" i="51"/>
  <c r="X4" i="51" s="1"/>
  <c r="W28" i="38"/>
  <c r="X28" i="38" s="1"/>
  <c r="X29" i="38"/>
  <c r="Z29" i="38" s="1"/>
  <c r="X31" i="37"/>
  <c r="Z31" i="37" s="1"/>
  <c r="W30" i="37"/>
  <c r="X9" i="49"/>
  <c r="Z9" i="49" s="1"/>
  <c r="W8" i="49"/>
  <c r="X6" i="40"/>
  <c r="Z6" i="40" s="1"/>
  <c r="W5" i="40"/>
  <c r="W5" i="36"/>
  <c r="X6" i="36"/>
  <c r="Z6" i="36" s="1"/>
  <c r="W6" i="41"/>
  <c r="X7" i="41"/>
  <c r="Z7" i="41" s="1"/>
  <c r="W29" i="52"/>
  <c r="X30" i="52"/>
  <c r="Z30" i="52" s="1"/>
  <c r="W6" i="43"/>
  <c r="X7" i="43"/>
  <c r="Z7" i="43" s="1"/>
  <c r="W51" i="29"/>
  <c r="X51" i="29" s="1"/>
  <c r="X52" i="29"/>
  <c r="Z52" i="29" s="1"/>
  <c r="W51" i="35"/>
  <c r="X51" i="35" s="1"/>
  <c r="X52" i="35"/>
  <c r="Z52" i="35" s="1"/>
  <c r="W5" i="53"/>
  <c r="X6" i="53"/>
  <c r="Z6" i="53" s="1"/>
  <c r="W6" i="44"/>
  <c r="X7" i="44"/>
  <c r="Z7" i="44" s="1"/>
  <c r="Z51" i="36"/>
  <c r="R14" i="16" s="1"/>
  <c r="Q14" i="16"/>
  <c r="W54" i="43"/>
  <c r="X55" i="43"/>
  <c r="Z55" i="43" s="1"/>
  <c r="X30" i="14"/>
  <c r="Z30" i="14" s="1"/>
  <c r="W29" i="14"/>
  <c r="W29" i="41"/>
  <c r="X30" i="41"/>
  <c r="Z30" i="41" s="1"/>
  <c r="X53" i="33"/>
  <c r="Z53" i="33" s="1"/>
  <c r="W52" i="33"/>
  <c r="W54" i="38"/>
  <c r="X55" i="38"/>
  <c r="Z55" i="38" s="1"/>
  <c r="Z51" i="42"/>
  <c r="R20" i="16" s="1"/>
  <c r="Q20" i="16"/>
  <c r="X7" i="45"/>
  <c r="Z7" i="45" s="1"/>
  <c r="W6" i="45"/>
  <c r="X6" i="47"/>
  <c r="Z6" i="47" s="1"/>
  <c r="W5" i="47"/>
  <c r="W52" i="44"/>
  <c r="X53" i="44"/>
  <c r="Z53" i="44" s="1"/>
  <c r="X5" i="54"/>
  <c r="Z5" i="54" s="1"/>
  <c r="W4" i="54"/>
  <c r="X4" i="54" s="1"/>
  <c r="X30" i="48"/>
  <c r="Z30" i="48" s="1"/>
  <c r="W29" i="48"/>
  <c r="X7" i="48"/>
  <c r="Z7" i="48" s="1"/>
  <c r="W6" i="48"/>
  <c r="X29" i="51"/>
  <c r="Z29" i="51" s="1"/>
  <c r="W28" i="51"/>
  <c r="X28" i="51" s="1"/>
  <c r="X30" i="29"/>
  <c r="Z30" i="29" s="1"/>
  <c r="W29" i="29"/>
  <c r="X9" i="55"/>
  <c r="Z9" i="55" s="1"/>
  <c r="W8" i="55"/>
  <c r="W30" i="54"/>
  <c r="X31" i="54"/>
  <c r="Z31" i="54" s="1"/>
  <c r="X55" i="39"/>
  <c r="Z55" i="39" s="1"/>
  <c r="W54" i="39"/>
  <c r="X7" i="39"/>
  <c r="Z7" i="39" s="1"/>
  <c r="W6" i="39"/>
  <c r="X55" i="54"/>
  <c r="Z55" i="54" s="1"/>
  <c r="W54" i="54"/>
  <c r="X6" i="38"/>
  <c r="Z6" i="38" s="1"/>
  <c r="W5" i="38"/>
  <c r="X30" i="46"/>
  <c r="Z30" i="46" s="1"/>
  <c r="W29" i="46"/>
  <c r="W30" i="44"/>
  <c r="X31" i="44"/>
  <c r="Z31" i="44" s="1"/>
  <c r="X52" i="48"/>
  <c r="Z52" i="48" s="1"/>
  <c r="W51" i="48"/>
  <c r="X51" i="48" s="1"/>
  <c r="X55" i="53"/>
  <c r="Z55" i="53" s="1"/>
  <c r="W54" i="53"/>
  <c r="Z28" i="33"/>
  <c r="L11" i="16" s="1"/>
  <c r="K11" i="16"/>
  <c r="X6" i="30"/>
  <c r="Z6" i="30" s="1"/>
  <c r="W5" i="30"/>
  <c r="X30" i="42"/>
  <c r="Z30" i="42" s="1"/>
  <c r="W29" i="42"/>
  <c r="X53" i="45"/>
  <c r="Z53" i="45" s="1"/>
  <c r="W52" i="45"/>
  <c r="E12" i="16"/>
  <c r="Z4" i="34"/>
  <c r="F12" i="16" s="1"/>
  <c r="X54" i="52"/>
  <c r="Z54" i="52" s="1"/>
  <c r="W53" i="52"/>
  <c r="W51" i="47"/>
  <c r="X51" i="47" s="1"/>
  <c r="X52" i="47"/>
  <c r="Z52" i="47" s="1"/>
  <c r="W30" i="36"/>
  <c r="X31" i="36"/>
  <c r="Z31" i="36" s="1"/>
  <c r="X30" i="53"/>
  <c r="Z30" i="53" s="1"/>
  <c r="W29" i="53"/>
  <c r="W31" i="43"/>
  <c r="X32" i="43"/>
  <c r="Z32" i="43" s="1"/>
  <c r="W32" i="55"/>
  <c r="X33" i="55"/>
  <c r="Z33" i="55" s="1"/>
  <c r="X52" i="32"/>
  <c r="Z52" i="32" s="1"/>
  <c r="W51" i="32"/>
  <c r="X51" i="32" s="1"/>
  <c r="X5" i="32"/>
  <c r="Z5" i="32" s="1"/>
  <c r="W4" i="32"/>
  <c r="X4" i="32" s="1"/>
  <c r="W6" i="52"/>
  <c r="X7" i="52"/>
  <c r="Z7" i="52" s="1"/>
  <c r="W4" i="35"/>
  <c r="X4" i="35" s="1"/>
  <c r="X5" i="35"/>
  <c r="Z5" i="35" s="1"/>
  <c r="W30" i="39"/>
  <c r="X31" i="39"/>
  <c r="Z31" i="39" s="1"/>
  <c r="X54" i="50"/>
  <c r="Z54" i="50" s="1"/>
  <c r="W53" i="50"/>
  <c r="K44" i="74"/>
  <c r="K46" i="74"/>
  <c r="K66" i="74"/>
  <c r="K67" i="74"/>
  <c r="K68" i="74"/>
  <c r="K65" i="74"/>
  <c r="K43" i="74"/>
  <c r="K45" i="74"/>
  <c r="K22" i="74"/>
  <c r="K21" i="74"/>
  <c r="K19" i="74"/>
  <c r="K20" i="74"/>
  <c r="E47" i="16" l="1"/>
  <c r="F47" i="16" s="1"/>
  <c r="K46" i="16"/>
  <c r="L46" i="16" s="1"/>
  <c r="Q55" i="16"/>
  <c r="R55" i="16" s="1"/>
  <c r="Q49" i="16"/>
  <c r="R49" i="16" s="1"/>
  <c r="X52" i="45"/>
  <c r="Z52" i="45" s="1"/>
  <c r="W51" i="45"/>
  <c r="X51" i="45" s="1"/>
  <c r="X54" i="53"/>
  <c r="Z54" i="53" s="1"/>
  <c r="W53" i="53"/>
  <c r="X6" i="39"/>
  <c r="Z6" i="39" s="1"/>
  <c r="W5" i="39"/>
  <c r="X29" i="29"/>
  <c r="Z29" i="29" s="1"/>
  <c r="W28" i="29"/>
  <c r="X28" i="29" s="1"/>
  <c r="X5" i="47"/>
  <c r="Z5" i="47" s="1"/>
  <c r="W4" i="47"/>
  <c r="X4" i="47" s="1"/>
  <c r="X53" i="50"/>
  <c r="Z53" i="50" s="1"/>
  <c r="W52" i="50"/>
  <c r="Z4" i="32"/>
  <c r="F8" i="16" s="1"/>
  <c r="E8" i="16"/>
  <c r="W28" i="53"/>
  <c r="X28" i="53" s="1"/>
  <c r="X29" i="53"/>
  <c r="Z29" i="53" s="1"/>
  <c r="X29" i="42"/>
  <c r="Z29" i="42" s="1"/>
  <c r="W28" i="42"/>
  <c r="X28" i="42" s="1"/>
  <c r="Z51" i="48"/>
  <c r="R26" i="16" s="1"/>
  <c r="Q26" i="16"/>
  <c r="X29" i="46"/>
  <c r="Z29" i="46" s="1"/>
  <c r="W28" i="46"/>
  <c r="X28" i="46" s="1"/>
  <c r="X54" i="54"/>
  <c r="Z54" i="54" s="1"/>
  <c r="W53" i="54"/>
  <c r="X54" i="39"/>
  <c r="Z54" i="39" s="1"/>
  <c r="W53" i="39"/>
  <c r="X8" i="55"/>
  <c r="Z8" i="55" s="1"/>
  <c r="W7" i="55"/>
  <c r="Z28" i="51"/>
  <c r="L30" i="16" s="1"/>
  <c r="K30" i="16"/>
  <c r="X29" i="48"/>
  <c r="Z29" i="48" s="1"/>
  <c r="W28" i="48"/>
  <c r="X28" i="48" s="1"/>
  <c r="X6" i="45"/>
  <c r="Z6" i="45" s="1"/>
  <c r="W5" i="45"/>
  <c r="X5" i="40"/>
  <c r="Z5" i="40" s="1"/>
  <c r="W4" i="40"/>
  <c r="X4" i="40" s="1"/>
  <c r="X30" i="37"/>
  <c r="Z30" i="37" s="1"/>
  <c r="W29" i="37"/>
  <c r="Z4" i="51"/>
  <c r="F30" i="16" s="1"/>
  <c r="E30" i="16"/>
  <c r="X5" i="33"/>
  <c r="Z5" i="33" s="1"/>
  <c r="W4" i="33"/>
  <c r="X4" i="33" s="1"/>
  <c r="X29" i="47"/>
  <c r="Z29" i="47" s="1"/>
  <c r="W28" i="47"/>
  <c r="X28" i="47" s="1"/>
  <c r="X5" i="50"/>
  <c r="Z5" i="50" s="1"/>
  <c r="W4" i="50"/>
  <c r="X4" i="50" s="1"/>
  <c r="X52" i="49"/>
  <c r="Z52" i="49" s="1"/>
  <c r="W51" i="49"/>
  <c r="X51" i="49" s="1"/>
  <c r="X6" i="37"/>
  <c r="Z6" i="37" s="1"/>
  <c r="W5" i="37"/>
  <c r="X52" i="14"/>
  <c r="Z52" i="14" s="1"/>
  <c r="W51" i="14"/>
  <c r="X51" i="14" s="1"/>
  <c r="X6" i="42"/>
  <c r="Z6" i="42" s="1"/>
  <c r="W5" i="42"/>
  <c r="Z51" i="51"/>
  <c r="R30" i="16" s="1"/>
  <c r="Q30" i="16"/>
  <c r="X53" i="41"/>
  <c r="Z53" i="41" s="1"/>
  <c r="W52" i="41"/>
  <c r="X29" i="30"/>
  <c r="Z29" i="30" s="1"/>
  <c r="W28" i="30"/>
  <c r="X28" i="30" s="1"/>
  <c r="X29" i="40"/>
  <c r="Z29" i="40" s="1"/>
  <c r="W28" i="40"/>
  <c r="X28" i="40" s="1"/>
  <c r="Z4" i="35"/>
  <c r="F13" i="16" s="1"/>
  <c r="E13" i="16"/>
  <c r="W31" i="55"/>
  <c r="X32" i="55"/>
  <c r="Z32" i="55" s="1"/>
  <c r="Z51" i="47"/>
  <c r="R25" i="16" s="1"/>
  <c r="Q25" i="16"/>
  <c r="X52" i="44"/>
  <c r="Z52" i="44" s="1"/>
  <c r="W51" i="44"/>
  <c r="X51" i="44" s="1"/>
  <c r="W53" i="38"/>
  <c r="X54" i="38"/>
  <c r="Z54" i="38" s="1"/>
  <c r="X29" i="41"/>
  <c r="Z29" i="41" s="1"/>
  <c r="W28" i="41"/>
  <c r="X28" i="41" s="1"/>
  <c r="W53" i="43"/>
  <c r="X54" i="43"/>
  <c r="Z54" i="43" s="1"/>
  <c r="W5" i="44"/>
  <c r="X6" i="44"/>
  <c r="Z6" i="44" s="1"/>
  <c r="Z51" i="35"/>
  <c r="R13" i="16" s="1"/>
  <c r="Q13" i="16"/>
  <c r="X6" i="43"/>
  <c r="Z6" i="43" s="1"/>
  <c r="W5" i="43"/>
  <c r="W5" i="41"/>
  <c r="X6" i="41"/>
  <c r="Z6" i="41" s="1"/>
  <c r="Z51" i="46"/>
  <c r="R24" i="16" s="1"/>
  <c r="Q24" i="16"/>
  <c r="X5" i="30"/>
  <c r="Z5" i="30" s="1"/>
  <c r="W4" i="30"/>
  <c r="X4" i="30" s="1"/>
  <c r="X5" i="38"/>
  <c r="Z5" i="38" s="1"/>
  <c r="W4" i="38"/>
  <c r="X4" i="38" s="1"/>
  <c r="X6" i="48"/>
  <c r="Z6" i="48" s="1"/>
  <c r="W5" i="48"/>
  <c r="X29" i="14"/>
  <c r="Z29" i="14" s="1"/>
  <c r="W28" i="14"/>
  <c r="X28" i="14" s="1"/>
  <c r="X8" i="49"/>
  <c r="Z8" i="49" s="1"/>
  <c r="W7" i="49"/>
  <c r="X30" i="32"/>
  <c r="Z30" i="32" s="1"/>
  <c r="W29" i="32"/>
  <c r="X52" i="55"/>
  <c r="Z52" i="55" s="1"/>
  <c r="W51" i="55"/>
  <c r="X51" i="55" s="1"/>
  <c r="X29" i="45"/>
  <c r="Z29" i="45" s="1"/>
  <c r="W28" i="45"/>
  <c r="X28" i="45" s="1"/>
  <c r="Z28" i="49"/>
  <c r="L28" i="16" s="1"/>
  <c r="K28" i="16"/>
  <c r="X53" i="34"/>
  <c r="Z53" i="34" s="1"/>
  <c r="W52" i="34"/>
  <c r="X6" i="46"/>
  <c r="Z6" i="46" s="1"/>
  <c r="W5" i="46"/>
  <c r="X29" i="35"/>
  <c r="Z29" i="35" s="1"/>
  <c r="W28" i="35"/>
  <c r="X28" i="35" s="1"/>
  <c r="X52" i="37"/>
  <c r="Z52" i="37" s="1"/>
  <c r="W51" i="37"/>
  <c r="X51" i="37" s="1"/>
  <c r="W28" i="34"/>
  <c r="X28" i="34" s="1"/>
  <c r="X29" i="34"/>
  <c r="Z29" i="34" s="1"/>
  <c r="X52" i="30"/>
  <c r="Z52" i="30" s="1"/>
  <c r="W51" i="30"/>
  <c r="X51" i="30" s="1"/>
  <c r="X6" i="29"/>
  <c r="Z6" i="29" s="1"/>
  <c r="W5" i="29"/>
  <c r="Z51" i="32"/>
  <c r="R8" i="16" s="1"/>
  <c r="Q8" i="16"/>
  <c r="W52" i="52"/>
  <c r="X53" i="52"/>
  <c r="Z53" i="52" s="1"/>
  <c r="Z4" i="54"/>
  <c r="F33" i="16" s="1"/>
  <c r="E33" i="16"/>
  <c r="X52" i="33"/>
  <c r="Z52" i="33" s="1"/>
  <c r="W51" i="33"/>
  <c r="X51" i="33" s="1"/>
  <c r="W29" i="39"/>
  <c r="X30" i="39"/>
  <c r="Z30" i="39" s="1"/>
  <c r="W5" i="52"/>
  <c r="X6" i="52"/>
  <c r="Z6" i="52" s="1"/>
  <c r="W30" i="43"/>
  <c r="X31" i="43"/>
  <c r="Z31" i="43" s="1"/>
  <c r="W29" i="36"/>
  <c r="X30" i="36"/>
  <c r="Z30" i="36" s="1"/>
  <c r="W29" i="44"/>
  <c r="X30" i="44"/>
  <c r="Z30" i="44" s="1"/>
  <c r="W29" i="54"/>
  <c r="X30" i="54"/>
  <c r="Z30" i="54" s="1"/>
  <c r="W4" i="53"/>
  <c r="X4" i="53" s="1"/>
  <c r="X5" i="53"/>
  <c r="Z5" i="53" s="1"/>
  <c r="Z51" i="29"/>
  <c r="R10" i="16" s="1"/>
  <c r="Q10" i="16"/>
  <c r="W28" i="52"/>
  <c r="X28" i="52" s="1"/>
  <c r="X29" i="52"/>
  <c r="Z29" i="52" s="1"/>
  <c r="X5" i="36"/>
  <c r="Z5" i="36" s="1"/>
  <c r="W4" i="36"/>
  <c r="X4" i="36" s="1"/>
  <c r="K16" i="16"/>
  <c r="Z28" i="38"/>
  <c r="L16" i="16" s="1"/>
  <c r="Z51" i="40"/>
  <c r="R18" i="16" s="1"/>
  <c r="Q18" i="16"/>
  <c r="W28" i="50"/>
  <c r="X28" i="50" s="1"/>
  <c r="X29" i="50"/>
  <c r="Z29" i="50" s="1"/>
  <c r="M21" i="74"/>
  <c r="L21" i="74"/>
  <c r="O21" i="74" s="1"/>
  <c r="P21" i="74" s="1"/>
  <c r="M65" i="74"/>
  <c r="L65" i="74"/>
  <c r="O65" i="74" s="1"/>
  <c r="P65" i="74" s="1"/>
  <c r="M67" i="74"/>
  <c r="L67" i="74"/>
  <c r="O67" i="74" s="1"/>
  <c r="P67" i="74" s="1"/>
  <c r="M22" i="74"/>
  <c r="L22" i="74"/>
  <c r="O22" i="74" s="1"/>
  <c r="P22" i="74" s="1"/>
  <c r="M66" i="74"/>
  <c r="L66" i="74"/>
  <c r="O66" i="74" s="1"/>
  <c r="P66" i="74" s="1"/>
  <c r="L20" i="74"/>
  <c r="O20" i="74" s="1"/>
  <c r="P20" i="74" s="1"/>
  <c r="M20" i="74"/>
  <c r="M45" i="74"/>
  <c r="L45" i="74"/>
  <c r="O45" i="74" s="1"/>
  <c r="P45" i="74" s="1"/>
  <c r="L46" i="74"/>
  <c r="O46" i="74" s="1"/>
  <c r="P46" i="74" s="1"/>
  <c r="M46" i="74"/>
  <c r="L19" i="74"/>
  <c r="O19" i="74" s="1"/>
  <c r="P19" i="74" s="1"/>
  <c r="M19" i="74"/>
  <c r="M43" i="74"/>
  <c r="L43" i="74"/>
  <c r="O43" i="74" s="1"/>
  <c r="P43" i="74" s="1"/>
  <c r="M68" i="74"/>
  <c r="L68" i="74"/>
  <c r="O68" i="74" s="1"/>
  <c r="P68" i="74" s="1"/>
  <c r="M44" i="74"/>
  <c r="L44" i="74"/>
  <c r="O44" i="74" s="1"/>
  <c r="P44" i="74" s="1"/>
  <c r="U43" i="16"/>
  <c r="U44" i="16"/>
  <c r="U45" i="16"/>
  <c r="U46" i="16"/>
  <c r="U47" i="16"/>
  <c r="U48" i="16"/>
  <c r="U49" i="16"/>
  <c r="U50" i="16"/>
  <c r="U51" i="16"/>
  <c r="U52" i="16"/>
  <c r="U53" i="16"/>
  <c r="U54" i="16"/>
  <c r="U55" i="16"/>
  <c r="U56" i="16"/>
  <c r="U57" i="16"/>
  <c r="U58" i="16"/>
  <c r="U59" i="16"/>
  <c r="U60" i="16"/>
  <c r="U61" i="16"/>
  <c r="U62" i="16"/>
  <c r="U63" i="16"/>
  <c r="U64" i="16"/>
  <c r="U65" i="16"/>
  <c r="U66" i="16"/>
  <c r="U67" i="16"/>
  <c r="U68" i="16"/>
  <c r="U69" i="16"/>
  <c r="O43" i="16"/>
  <c r="O44" i="16"/>
  <c r="O45" i="16"/>
  <c r="O46" i="16"/>
  <c r="O47" i="16"/>
  <c r="O48" i="16"/>
  <c r="O49" i="16"/>
  <c r="O50" i="16"/>
  <c r="O51" i="16"/>
  <c r="O52" i="16"/>
  <c r="O53" i="16"/>
  <c r="O54" i="16"/>
  <c r="O55" i="16"/>
  <c r="O56" i="16"/>
  <c r="O57" i="16"/>
  <c r="O58" i="16"/>
  <c r="O59" i="16"/>
  <c r="O60" i="16"/>
  <c r="O61" i="16"/>
  <c r="O62" i="16"/>
  <c r="O63" i="16"/>
  <c r="O64" i="16"/>
  <c r="O65" i="16"/>
  <c r="O66" i="16"/>
  <c r="O67" i="16"/>
  <c r="O68" i="16"/>
  <c r="O69" i="16"/>
  <c r="E68" i="16" l="1"/>
  <c r="F68" i="16" s="1"/>
  <c r="E65" i="16"/>
  <c r="F65" i="16" s="1"/>
  <c r="E43" i="16"/>
  <c r="F43" i="16" s="1"/>
  <c r="E48" i="16"/>
  <c r="F48" i="16" s="1"/>
  <c r="Q53" i="16"/>
  <c r="R53" i="16" s="1"/>
  <c r="Q45" i="16"/>
  <c r="R45" i="16" s="1"/>
  <c r="Q59" i="16"/>
  <c r="R59" i="16" s="1"/>
  <c r="K65" i="16"/>
  <c r="L65" i="16" s="1"/>
  <c r="K63" i="16"/>
  <c r="L63" i="16" s="1"/>
  <c r="Q48" i="16"/>
  <c r="R48" i="16" s="1"/>
  <c r="Q60" i="16"/>
  <c r="R60" i="16" s="1"/>
  <c r="Q65" i="16"/>
  <c r="R65" i="16" s="1"/>
  <c r="Q61" i="16"/>
  <c r="R61" i="16" s="1"/>
  <c r="K51" i="16"/>
  <c r="L51" i="16" s="1"/>
  <c r="Q43" i="16"/>
  <c r="R43" i="16" s="1"/>
  <c r="Z51" i="30"/>
  <c r="R27" i="16" s="1"/>
  <c r="Q27" i="16"/>
  <c r="Z51" i="37"/>
  <c r="R15" i="16" s="1"/>
  <c r="Q15" i="16"/>
  <c r="X5" i="46"/>
  <c r="Z5" i="46" s="1"/>
  <c r="W4" i="46"/>
  <c r="X4" i="46" s="1"/>
  <c r="Z51" i="55"/>
  <c r="R34" i="16" s="1"/>
  <c r="Q34" i="16"/>
  <c r="X7" i="49"/>
  <c r="Z7" i="49" s="1"/>
  <c r="W6" i="49"/>
  <c r="X5" i="48"/>
  <c r="Z5" i="48" s="1"/>
  <c r="W4" i="48"/>
  <c r="X4" i="48" s="1"/>
  <c r="Z4" i="30"/>
  <c r="F27" i="16" s="1"/>
  <c r="E27" i="16"/>
  <c r="Z28" i="30"/>
  <c r="L27" i="16" s="1"/>
  <c r="K27" i="16"/>
  <c r="Z51" i="14"/>
  <c r="R9" i="16" s="1"/>
  <c r="Q9" i="16"/>
  <c r="Z51" i="49"/>
  <c r="R28" i="16" s="1"/>
  <c r="Q28" i="16"/>
  <c r="Z28" i="47"/>
  <c r="L25" i="16" s="1"/>
  <c r="K25" i="16"/>
  <c r="Z4" i="40"/>
  <c r="F18" i="16" s="1"/>
  <c r="E18" i="16"/>
  <c r="Z28" i="48"/>
  <c r="L26" i="16" s="1"/>
  <c r="K26" i="16"/>
  <c r="X7" i="55"/>
  <c r="Z7" i="55" s="1"/>
  <c r="W6" i="55"/>
  <c r="X53" i="54"/>
  <c r="Z53" i="54" s="1"/>
  <c r="W52" i="54"/>
  <c r="W51" i="50"/>
  <c r="X51" i="50" s="1"/>
  <c r="X52" i="50"/>
  <c r="Z52" i="50" s="1"/>
  <c r="Z28" i="29"/>
  <c r="L10" i="16" s="1"/>
  <c r="K10" i="16"/>
  <c r="X53" i="53"/>
  <c r="Z53" i="53" s="1"/>
  <c r="W52" i="53"/>
  <c r="K29" i="16"/>
  <c r="Z28" i="50"/>
  <c r="L29" i="16" s="1"/>
  <c r="Z28" i="52"/>
  <c r="L31" i="16" s="1"/>
  <c r="K31" i="16"/>
  <c r="Z4" i="53"/>
  <c r="F32" i="16" s="1"/>
  <c r="E32" i="16"/>
  <c r="W28" i="44"/>
  <c r="X28" i="44" s="1"/>
  <c r="X29" i="44"/>
  <c r="Z29" i="44" s="1"/>
  <c r="W29" i="43"/>
  <c r="X30" i="43"/>
  <c r="Z30" i="43" s="1"/>
  <c r="W28" i="39"/>
  <c r="X28" i="39" s="1"/>
  <c r="X29" i="39"/>
  <c r="Z29" i="39" s="1"/>
  <c r="W4" i="41"/>
  <c r="X4" i="41" s="1"/>
  <c r="X5" i="41"/>
  <c r="Z5" i="41" s="1"/>
  <c r="W52" i="43"/>
  <c r="X53" i="43"/>
  <c r="Z53" i="43" s="1"/>
  <c r="W52" i="38"/>
  <c r="X53" i="38"/>
  <c r="Z53" i="38" s="1"/>
  <c r="Z28" i="53"/>
  <c r="L32" i="16" s="1"/>
  <c r="K32" i="16"/>
  <c r="Z4" i="36"/>
  <c r="F14" i="16" s="1"/>
  <c r="E14" i="16"/>
  <c r="Z51" i="33"/>
  <c r="R11" i="16" s="1"/>
  <c r="Q11" i="16"/>
  <c r="X5" i="29"/>
  <c r="Z5" i="29" s="1"/>
  <c r="W4" i="29"/>
  <c r="X4" i="29" s="1"/>
  <c r="Z28" i="35"/>
  <c r="L13" i="16" s="1"/>
  <c r="K13" i="16"/>
  <c r="X52" i="34"/>
  <c r="Z52" i="34" s="1"/>
  <c r="W51" i="34"/>
  <c r="X51" i="34" s="1"/>
  <c r="Z28" i="45"/>
  <c r="L23" i="16" s="1"/>
  <c r="K23" i="16"/>
  <c r="X29" i="32"/>
  <c r="Z29" i="32" s="1"/>
  <c r="W28" i="32"/>
  <c r="X28" i="32" s="1"/>
  <c r="Z28" i="14"/>
  <c r="L9" i="16" s="1"/>
  <c r="K9" i="16"/>
  <c r="Z4" i="38"/>
  <c r="F16" i="16" s="1"/>
  <c r="E16" i="16"/>
  <c r="W4" i="43"/>
  <c r="X4" i="43" s="1"/>
  <c r="X5" i="43"/>
  <c r="Z5" i="43" s="1"/>
  <c r="Z28" i="41"/>
  <c r="L19" i="16" s="1"/>
  <c r="K19" i="16"/>
  <c r="Q22" i="16"/>
  <c r="Z51" i="44"/>
  <c r="R22" i="16" s="1"/>
  <c r="Z28" i="40"/>
  <c r="L18" i="16" s="1"/>
  <c r="K18" i="16"/>
  <c r="X52" i="41"/>
  <c r="Z52" i="41" s="1"/>
  <c r="W51" i="41"/>
  <c r="X51" i="41" s="1"/>
  <c r="X5" i="42"/>
  <c r="Z5" i="42" s="1"/>
  <c r="W4" i="42"/>
  <c r="X4" i="42" s="1"/>
  <c r="X5" i="37"/>
  <c r="Z5" i="37" s="1"/>
  <c r="W4" i="37"/>
  <c r="X4" i="37" s="1"/>
  <c r="Z4" i="50"/>
  <c r="F29" i="16" s="1"/>
  <c r="E29" i="16"/>
  <c r="Z4" i="33"/>
  <c r="F11" i="16" s="1"/>
  <c r="E11" i="16"/>
  <c r="X29" i="37"/>
  <c r="Z29" i="37" s="1"/>
  <c r="W28" i="37"/>
  <c r="X28" i="37" s="1"/>
  <c r="X5" i="45"/>
  <c r="Z5" i="45" s="1"/>
  <c r="W4" i="45"/>
  <c r="X4" i="45" s="1"/>
  <c r="X53" i="39"/>
  <c r="Z53" i="39" s="1"/>
  <c r="W52" i="39"/>
  <c r="Z28" i="46"/>
  <c r="L24" i="16" s="1"/>
  <c r="K24" i="16"/>
  <c r="Z28" i="42"/>
  <c r="L20" i="16" s="1"/>
  <c r="K20" i="16"/>
  <c r="Z4" i="47"/>
  <c r="F25" i="16" s="1"/>
  <c r="E25" i="16"/>
  <c r="X5" i="39"/>
  <c r="Z5" i="39" s="1"/>
  <c r="W4" i="39"/>
  <c r="X4" i="39" s="1"/>
  <c r="Z51" i="45"/>
  <c r="R23" i="16" s="1"/>
  <c r="Q23" i="16"/>
  <c r="W28" i="54"/>
  <c r="X28" i="54" s="1"/>
  <c r="X29" i="54"/>
  <c r="Z29" i="54" s="1"/>
  <c r="W28" i="36"/>
  <c r="X28" i="36" s="1"/>
  <c r="X29" i="36"/>
  <c r="Z29" i="36" s="1"/>
  <c r="W4" i="52"/>
  <c r="X4" i="52" s="1"/>
  <c r="X5" i="52"/>
  <c r="Z5" i="52" s="1"/>
  <c r="W51" i="52"/>
  <c r="X51" i="52" s="1"/>
  <c r="X52" i="52"/>
  <c r="Z52" i="52" s="1"/>
  <c r="Z28" i="34"/>
  <c r="L12" i="16" s="1"/>
  <c r="K12" i="16"/>
  <c r="W4" i="44"/>
  <c r="X4" i="44" s="1"/>
  <c r="X5" i="44"/>
  <c r="Z5" i="44" s="1"/>
  <c r="W30" i="55"/>
  <c r="X31" i="55"/>
  <c r="Z31" i="55" s="1"/>
  <c r="R19" i="74"/>
  <c r="R20" i="74"/>
  <c r="R46" i="74"/>
  <c r="R44" i="74"/>
  <c r="R43" i="74"/>
  <c r="R45" i="74"/>
  <c r="R66" i="74"/>
  <c r="R22" i="74"/>
  <c r="R65" i="74"/>
  <c r="R68" i="74"/>
  <c r="R67" i="74"/>
  <c r="R21" i="74"/>
  <c r="E64" i="16" l="1"/>
  <c r="F64" i="16" s="1"/>
  <c r="E51" i="16"/>
  <c r="F51" i="16" s="1"/>
  <c r="E67" i="16"/>
  <c r="F67" i="16" s="1"/>
  <c r="E49" i="16"/>
  <c r="F49" i="16" s="1"/>
  <c r="E62" i="16"/>
  <c r="F62" i="16" s="1"/>
  <c r="E60" i="16"/>
  <c r="F60" i="16" s="1"/>
  <c r="E46" i="16"/>
  <c r="F46" i="16" s="1"/>
  <c r="E53" i="16"/>
  <c r="F53" i="16" s="1"/>
  <c r="Q57" i="16"/>
  <c r="R57" i="16" s="1"/>
  <c r="K55" i="16"/>
  <c r="L55" i="16" s="1"/>
  <c r="K54" i="16"/>
  <c r="L54" i="16" s="1"/>
  <c r="K45" i="16"/>
  <c r="L45" i="16" s="1"/>
  <c r="K60" i="16"/>
  <c r="L60" i="16" s="1"/>
  <c r="K64" i="16"/>
  <c r="L64" i="16" s="1"/>
  <c r="K47" i="16"/>
  <c r="L47" i="16" s="1"/>
  <c r="K53" i="16"/>
  <c r="L53" i="16" s="1"/>
  <c r="K61" i="16"/>
  <c r="L61" i="16" s="1"/>
  <c r="Q44" i="16"/>
  <c r="R44" i="16" s="1"/>
  <c r="Q62" i="16"/>
  <c r="R62" i="16" s="1"/>
  <c r="Q58" i="16"/>
  <c r="R58" i="16" s="1"/>
  <c r="K59" i="16"/>
  <c r="L59" i="16" s="1"/>
  <c r="K44" i="16"/>
  <c r="L44" i="16" s="1"/>
  <c r="K58" i="16"/>
  <c r="L58" i="16" s="1"/>
  <c r="K48" i="16"/>
  <c r="L48" i="16" s="1"/>
  <c r="Q46" i="16"/>
  <c r="R46" i="16" s="1"/>
  <c r="K67" i="16"/>
  <c r="L67" i="16" s="1"/>
  <c r="K66" i="16"/>
  <c r="L66" i="16" s="1"/>
  <c r="Q63" i="16"/>
  <c r="R63" i="16" s="1"/>
  <c r="K62" i="16"/>
  <c r="L62" i="16" s="1"/>
  <c r="Q69" i="16"/>
  <c r="R69" i="16" s="1"/>
  <c r="Q50" i="16"/>
  <c r="R50" i="16" s="1"/>
  <c r="W29" i="55"/>
  <c r="X30" i="55"/>
  <c r="Z30" i="55" s="1"/>
  <c r="X52" i="53"/>
  <c r="Z52" i="53" s="1"/>
  <c r="W51" i="53"/>
  <c r="X51" i="53" s="1"/>
  <c r="X6" i="55"/>
  <c r="Z6" i="55" s="1"/>
  <c r="W5" i="55"/>
  <c r="Z4" i="48"/>
  <c r="F26" i="16" s="1"/>
  <c r="E26" i="16"/>
  <c r="Z28" i="54"/>
  <c r="L33" i="16" s="1"/>
  <c r="K33" i="16"/>
  <c r="Z4" i="37"/>
  <c r="F15" i="16" s="1"/>
  <c r="E15" i="16"/>
  <c r="Z4" i="44"/>
  <c r="F22" i="16" s="1"/>
  <c r="E22" i="16"/>
  <c r="Z28" i="36"/>
  <c r="L14" i="16" s="1"/>
  <c r="K14" i="16"/>
  <c r="Z4" i="43"/>
  <c r="F21" i="16" s="1"/>
  <c r="E21" i="16"/>
  <c r="W51" i="43"/>
  <c r="X51" i="43" s="1"/>
  <c r="X52" i="43"/>
  <c r="Z52" i="43" s="1"/>
  <c r="Z28" i="39"/>
  <c r="L17" i="16" s="1"/>
  <c r="K17" i="16"/>
  <c r="Z28" i="44"/>
  <c r="L22" i="16" s="1"/>
  <c r="K22" i="16"/>
  <c r="Z51" i="50"/>
  <c r="R29" i="16" s="1"/>
  <c r="Q29" i="16"/>
  <c r="Z4" i="45"/>
  <c r="F23" i="16" s="1"/>
  <c r="E23" i="16"/>
  <c r="Z51" i="41"/>
  <c r="R19" i="16" s="1"/>
  <c r="Q19" i="16"/>
  <c r="Z51" i="52"/>
  <c r="R31" i="16" s="1"/>
  <c r="Q31" i="16"/>
  <c r="Z4" i="39"/>
  <c r="F17" i="16" s="1"/>
  <c r="E17" i="16"/>
  <c r="X52" i="39"/>
  <c r="Z52" i="39" s="1"/>
  <c r="W51" i="39"/>
  <c r="X51" i="39" s="1"/>
  <c r="K15" i="16"/>
  <c r="Z28" i="37"/>
  <c r="L15" i="16" s="1"/>
  <c r="Z4" i="42"/>
  <c r="F20" i="16" s="1"/>
  <c r="E20" i="16"/>
  <c r="Z28" i="32"/>
  <c r="L8" i="16" s="1"/>
  <c r="K8" i="16"/>
  <c r="Z51" i="34"/>
  <c r="R12" i="16" s="1"/>
  <c r="Q12" i="16"/>
  <c r="Z4" i="29"/>
  <c r="F10" i="16" s="1"/>
  <c r="E10" i="16"/>
  <c r="X52" i="54"/>
  <c r="Z52" i="54" s="1"/>
  <c r="W51" i="54"/>
  <c r="X51" i="54" s="1"/>
  <c r="X6" i="49"/>
  <c r="Z6" i="49" s="1"/>
  <c r="W5" i="49"/>
  <c r="Z4" i="46"/>
  <c r="F24" i="16" s="1"/>
  <c r="E24" i="16"/>
  <c r="Z4" i="52"/>
  <c r="F31" i="16" s="1"/>
  <c r="E31" i="16"/>
  <c r="W51" i="38"/>
  <c r="X51" i="38" s="1"/>
  <c r="X52" i="38"/>
  <c r="Z52" i="38" s="1"/>
  <c r="Z4" i="41"/>
  <c r="F19" i="16" s="1"/>
  <c r="E19" i="16"/>
  <c r="W28" i="43"/>
  <c r="X28" i="43" s="1"/>
  <c r="X29" i="43"/>
  <c r="Z29" i="43" s="1"/>
  <c r="P70" i="74"/>
  <c r="P47" i="74"/>
  <c r="P23" i="74"/>
  <c r="E56" i="16" l="1"/>
  <c r="F56" i="16" s="1"/>
  <c r="E54" i="16"/>
  <c r="F54" i="16" s="1"/>
  <c r="E57" i="16"/>
  <c r="F57" i="16" s="1"/>
  <c r="E59" i="16"/>
  <c r="F59" i="16" s="1"/>
  <c r="E55" i="16"/>
  <c r="F55" i="16" s="1"/>
  <c r="E58" i="16"/>
  <c r="F58" i="16" s="1"/>
  <c r="E50" i="16"/>
  <c r="F50" i="16" s="1"/>
  <c r="E61" i="16"/>
  <c r="F61" i="16" s="1"/>
  <c r="E66" i="16"/>
  <c r="F66" i="16" s="1"/>
  <c r="E45" i="16"/>
  <c r="F45" i="16" s="1"/>
  <c r="E52" i="16"/>
  <c r="F52" i="16" s="1"/>
  <c r="Q64" i="16"/>
  <c r="R64" i="16" s="1"/>
  <c r="K50" i="16"/>
  <c r="L50" i="16" s="1"/>
  <c r="Q47" i="16"/>
  <c r="R47" i="16" s="1"/>
  <c r="Q66" i="16"/>
  <c r="R66" i="16" s="1"/>
  <c r="K57" i="16"/>
  <c r="L57" i="16" s="1"/>
  <c r="K49" i="16"/>
  <c r="L49" i="16" s="1"/>
  <c r="Q54" i="16"/>
  <c r="R54" i="16" s="1"/>
  <c r="K52" i="16"/>
  <c r="L52" i="16" s="1"/>
  <c r="K68" i="16"/>
  <c r="L68" i="16" s="1"/>
  <c r="K43" i="16"/>
  <c r="L43" i="16" s="1"/>
  <c r="Z28" i="43"/>
  <c r="L21" i="16" s="1"/>
  <c r="K21" i="16"/>
  <c r="Z51" i="54"/>
  <c r="R33" i="16" s="1"/>
  <c r="Q33" i="16"/>
  <c r="Z51" i="39"/>
  <c r="R17" i="16" s="1"/>
  <c r="Q17" i="16"/>
  <c r="Z51" i="53"/>
  <c r="R32" i="16" s="1"/>
  <c r="Q32" i="16"/>
  <c r="Z51" i="43"/>
  <c r="R21" i="16" s="1"/>
  <c r="Q21" i="16"/>
  <c r="Z51" i="38"/>
  <c r="R16" i="16" s="1"/>
  <c r="Q16" i="16"/>
  <c r="X5" i="49"/>
  <c r="Z5" i="49" s="1"/>
  <c r="W4" i="49"/>
  <c r="X4" i="49" s="1"/>
  <c r="X5" i="55"/>
  <c r="Z5" i="55" s="1"/>
  <c r="W4" i="55"/>
  <c r="X4" i="55" s="1"/>
  <c r="W28" i="55"/>
  <c r="X28" i="55" s="1"/>
  <c r="X29" i="55"/>
  <c r="Z29" i="55" s="1"/>
  <c r="E58" i="74"/>
  <c r="E64" i="74"/>
  <c r="E41" i="74"/>
  <c r="E4" i="74"/>
  <c r="E10" i="74"/>
  <c r="E23" i="74"/>
  <c r="E16" i="74"/>
  <c r="E12" i="74"/>
  <c r="E8" i="74"/>
  <c r="E11" i="74"/>
  <c r="E35" i="74"/>
  <c r="E31" i="74"/>
  <c r="E33" i="74"/>
  <c r="E56" i="74"/>
  <c r="I31" i="74" l="1"/>
  <c r="H31" i="74"/>
  <c r="H33" i="74"/>
  <c r="I33" i="74"/>
  <c r="I8" i="74"/>
  <c r="H8" i="74"/>
  <c r="H10" i="74"/>
  <c r="I10" i="74"/>
  <c r="I58" i="74"/>
  <c r="H58" i="74"/>
  <c r="H12" i="74"/>
  <c r="I12" i="74"/>
  <c r="I35" i="74"/>
  <c r="H35" i="74"/>
  <c r="I16" i="74"/>
  <c r="H16" i="74"/>
  <c r="H41" i="74"/>
  <c r="I41" i="74"/>
  <c r="I4" i="74"/>
  <c r="H4" i="74"/>
  <c r="H56" i="74"/>
  <c r="I56" i="74"/>
  <c r="H11" i="74"/>
  <c r="I11" i="74"/>
  <c r="I23" i="74"/>
  <c r="H23" i="74"/>
  <c r="Y64" i="74"/>
  <c r="H64" i="74"/>
  <c r="I64" i="74"/>
  <c r="Q67" i="16"/>
  <c r="R67" i="16" s="1"/>
  <c r="Q51" i="16"/>
  <c r="R51" i="16" s="1"/>
  <c r="Q68" i="16"/>
  <c r="R68" i="16" s="1"/>
  <c r="Q56" i="16"/>
  <c r="R56" i="16" s="1"/>
  <c r="Q52" i="16"/>
  <c r="R52" i="16" s="1"/>
  <c r="K56" i="16"/>
  <c r="L56" i="16" s="1"/>
  <c r="Y56" i="74"/>
  <c r="Y58" i="74"/>
  <c r="Y33" i="74"/>
  <c r="Y35" i="74"/>
  <c r="Y31" i="74"/>
  <c r="Y41" i="74"/>
  <c r="Y23" i="74"/>
  <c r="Y8" i="74"/>
  <c r="Y10" i="74"/>
  <c r="Y12" i="74"/>
  <c r="Y11" i="74"/>
  <c r="Y16" i="74"/>
  <c r="Z4" i="55"/>
  <c r="F34" i="16" s="1"/>
  <c r="E34" i="16"/>
  <c r="Z4" i="49"/>
  <c r="F28" i="16" s="1"/>
  <c r="E28" i="16"/>
  <c r="Z28" i="55"/>
  <c r="L34" i="16" s="1"/>
  <c r="K34" i="16"/>
  <c r="Y4" i="74"/>
  <c r="D7" i="16" s="1"/>
  <c r="Q64" i="74"/>
  <c r="N64" i="74"/>
  <c r="G64" i="74"/>
  <c r="E52" i="74"/>
  <c r="G52" i="74" s="1"/>
  <c r="E55" i="74"/>
  <c r="N55" i="74" s="1"/>
  <c r="E57" i="74"/>
  <c r="G57" i="74" s="1"/>
  <c r="E51" i="74"/>
  <c r="E53" i="74"/>
  <c r="N53" i="74" s="1"/>
  <c r="E6" i="74"/>
  <c r="E63" i="74"/>
  <c r="N63" i="74" s="1"/>
  <c r="E13" i="74"/>
  <c r="E60" i="74"/>
  <c r="E15" i="74"/>
  <c r="E34" i="74"/>
  <c r="E30" i="74"/>
  <c r="G30" i="74" s="1"/>
  <c r="E54" i="74"/>
  <c r="Q54" i="74" s="1"/>
  <c r="E28" i="74"/>
  <c r="E47" i="74"/>
  <c r="E37" i="74"/>
  <c r="N37" i="74" s="1"/>
  <c r="E62" i="74"/>
  <c r="E59" i="74"/>
  <c r="Q59" i="74" s="1"/>
  <c r="E38" i="74"/>
  <c r="Q56" i="74"/>
  <c r="N56" i="74"/>
  <c r="G56" i="74"/>
  <c r="J56" i="74" s="1"/>
  <c r="N16" i="74"/>
  <c r="Q16" i="74"/>
  <c r="G16" i="74"/>
  <c r="Q33" i="74"/>
  <c r="N33" i="74"/>
  <c r="G33" i="74"/>
  <c r="J33" i="74" s="1"/>
  <c r="Q35" i="74"/>
  <c r="N35" i="74"/>
  <c r="G35" i="74"/>
  <c r="J35" i="74" s="1"/>
  <c r="Q11" i="74"/>
  <c r="N11" i="74"/>
  <c r="G11" i="74"/>
  <c r="J11" i="74" s="1"/>
  <c r="N12" i="74"/>
  <c r="Q12" i="74"/>
  <c r="G12" i="74"/>
  <c r="Q23" i="74"/>
  <c r="N23" i="74"/>
  <c r="G23" i="74"/>
  <c r="J23" i="74" s="1"/>
  <c r="Q31" i="74"/>
  <c r="N31" i="74"/>
  <c r="G31" i="74"/>
  <c r="J31" i="74" s="1"/>
  <c r="E32" i="74"/>
  <c r="E42" i="74"/>
  <c r="E61" i="74"/>
  <c r="G55" i="74"/>
  <c r="E5" i="74"/>
  <c r="G37" i="74"/>
  <c r="E17" i="74"/>
  <c r="E70" i="74"/>
  <c r="N8" i="74"/>
  <c r="Q8" i="74"/>
  <c r="G8" i="74"/>
  <c r="J8" i="74" s="1"/>
  <c r="E39" i="74"/>
  <c r="E40" i="74"/>
  <c r="E14" i="74"/>
  <c r="E29" i="74"/>
  <c r="E7" i="74"/>
  <c r="Q10" i="74"/>
  <c r="N10" i="74"/>
  <c r="G10" i="74"/>
  <c r="E9" i="74"/>
  <c r="E36" i="74"/>
  <c r="Q58" i="74"/>
  <c r="N58" i="74"/>
  <c r="G58" i="74"/>
  <c r="J58" i="74" s="1"/>
  <c r="G54" i="74"/>
  <c r="E18" i="74"/>
  <c r="G47" i="74"/>
  <c r="N4" i="74"/>
  <c r="Q4" i="74"/>
  <c r="G4" i="74"/>
  <c r="Q41" i="74"/>
  <c r="N41" i="74"/>
  <c r="G41" i="74"/>
  <c r="N30" i="74" l="1"/>
  <c r="Q37" i="74"/>
  <c r="N59" i="74"/>
  <c r="G63" i="74"/>
  <c r="Q55" i="74"/>
  <c r="J41" i="74"/>
  <c r="Q30" i="74"/>
  <c r="G59" i="74"/>
  <c r="J10" i="74"/>
  <c r="J12" i="74"/>
  <c r="I7" i="74"/>
  <c r="H7" i="74"/>
  <c r="H34" i="74"/>
  <c r="I34" i="74"/>
  <c r="J4" i="74"/>
  <c r="H18" i="74"/>
  <c r="I18" i="74"/>
  <c r="H29" i="74"/>
  <c r="I29" i="74"/>
  <c r="I17" i="74"/>
  <c r="H17" i="74"/>
  <c r="I5" i="74"/>
  <c r="H5" i="74"/>
  <c r="Y42" i="74"/>
  <c r="M7" i="16" s="1"/>
  <c r="M42" i="16" s="1"/>
  <c r="H42" i="74"/>
  <c r="I42" i="74"/>
  <c r="H59" i="74"/>
  <c r="I59" i="74"/>
  <c r="K59" i="74" s="1"/>
  <c r="H28" i="74"/>
  <c r="I28" i="74"/>
  <c r="I15" i="74"/>
  <c r="H15" i="74"/>
  <c r="H6" i="74"/>
  <c r="I6" i="74"/>
  <c r="I55" i="74"/>
  <c r="H55" i="74"/>
  <c r="J55" i="74" s="1"/>
  <c r="E69" i="16"/>
  <c r="F69" i="16" s="1"/>
  <c r="I47" i="74"/>
  <c r="H47" i="74"/>
  <c r="J47" i="74" s="1"/>
  <c r="I63" i="74"/>
  <c r="H63" i="74"/>
  <c r="H57" i="74"/>
  <c r="J57" i="74" s="1"/>
  <c r="I57" i="74"/>
  <c r="H14" i="74"/>
  <c r="I14" i="74"/>
  <c r="N57" i="74"/>
  <c r="J59" i="74"/>
  <c r="Q63" i="74"/>
  <c r="J16" i="74"/>
  <c r="I62" i="74"/>
  <c r="H62" i="74"/>
  <c r="I54" i="74"/>
  <c r="K54" i="74" s="1"/>
  <c r="H54" i="74"/>
  <c r="H60" i="74"/>
  <c r="I60" i="74"/>
  <c r="H53" i="74"/>
  <c r="I53" i="74"/>
  <c r="H52" i="74"/>
  <c r="J52" i="74" s="1"/>
  <c r="I52" i="74"/>
  <c r="I9" i="74"/>
  <c r="H9" i="74"/>
  <c r="I39" i="74"/>
  <c r="H39" i="74"/>
  <c r="I70" i="74"/>
  <c r="H70" i="74"/>
  <c r="H61" i="74"/>
  <c r="I61" i="74"/>
  <c r="H38" i="74"/>
  <c r="I38" i="74"/>
  <c r="J54" i="74"/>
  <c r="N34" i="74"/>
  <c r="I36" i="74"/>
  <c r="H36" i="74"/>
  <c r="H40" i="74"/>
  <c r="I40" i="74"/>
  <c r="Q57" i="74"/>
  <c r="I32" i="74"/>
  <c r="H32" i="74"/>
  <c r="H37" i="74"/>
  <c r="J37" i="74" s="1"/>
  <c r="I37" i="74"/>
  <c r="H30" i="74"/>
  <c r="J30" i="74" s="1"/>
  <c r="I30" i="74"/>
  <c r="K30" i="74" s="1"/>
  <c r="N13" i="74"/>
  <c r="I13" i="74"/>
  <c r="H13" i="74"/>
  <c r="H51" i="74"/>
  <c r="I51" i="74"/>
  <c r="J64" i="74"/>
  <c r="D42" i="16"/>
  <c r="E63" i="16"/>
  <c r="F63" i="16" s="1"/>
  <c r="K69" i="16"/>
  <c r="L69" i="16" s="1"/>
  <c r="Y61" i="74"/>
  <c r="Y62" i="74"/>
  <c r="Y54" i="74"/>
  <c r="Y60" i="74"/>
  <c r="Y53" i="74"/>
  <c r="Y52" i="74"/>
  <c r="Y70" i="74"/>
  <c r="Y63" i="74"/>
  <c r="Y57" i="74"/>
  <c r="Y59" i="74"/>
  <c r="Y55" i="74"/>
  <c r="Y36" i="74"/>
  <c r="Y29" i="74"/>
  <c r="Y37" i="74"/>
  <c r="Y30" i="74"/>
  <c r="Y39" i="74"/>
  <c r="Y38" i="74"/>
  <c r="Y47" i="74"/>
  <c r="Y34" i="74"/>
  <c r="Y40" i="74"/>
  <c r="Y32" i="74"/>
  <c r="Y13" i="74"/>
  <c r="Y9" i="74"/>
  <c r="Y14" i="74"/>
  <c r="Y18" i="74"/>
  <c r="G7" i="16" s="1"/>
  <c r="Y17" i="74"/>
  <c r="Y5" i="74"/>
  <c r="Y7" i="74"/>
  <c r="Y15" i="74"/>
  <c r="Y6" i="74"/>
  <c r="N28" i="74"/>
  <c r="Y51" i="74"/>
  <c r="P7" i="16" s="1"/>
  <c r="Y28" i="74"/>
  <c r="J7" i="16" s="1"/>
  <c r="G53" i="74"/>
  <c r="Q53" i="74"/>
  <c r="N54" i="74"/>
  <c r="Q34" i="74"/>
  <c r="Q47" i="74"/>
  <c r="G34" i="74"/>
  <c r="G38" i="74"/>
  <c r="J38" i="74" s="1"/>
  <c r="K64" i="74"/>
  <c r="G42" i="74"/>
  <c r="Q42" i="74"/>
  <c r="N42" i="74"/>
  <c r="N47" i="74"/>
  <c r="G62" i="74"/>
  <c r="Q52" i="74"/>
  <c r="N52" i="74"/>
  <c r="Q51" i="74"/>
  <c r="G51" i="74"/>
  <c r="N51" i="74"/>
  <c r="Q62" i="74"/>
  <c r="Q60" i="74"/>
  <c r="Q28" i="74"/>
  <c r="G28" i="74"/>
  <c r="N38" i="74"/>
  <c r="Q38" i="74"/>
  <c r="G13" i="74"/>
  <c r="Q13" i="74"/>
  <c r="N15" i="74"/>
  <c r="G15" i="74"/>
  <c r="Q15" i="74"/>
  <c r="N6" i="74"/>
  <c r="G6" i="74"/>
  <c r="Q6" i="74"/>
  <c r="G60" i="74"/>
  <c r="N62" i="74"/>
  <c r="N60" i="74"/>
  <c r="K41" i="74"/>
  <c r="Q14" i="74"/>
  <c r="N14" i="74"/>
  <c r="G14" i="74"/>
  <c r="K23" i="74"/>
  <c r="K12" i="74"/>
  <c r="K35" i="74"/>
  <c r="Q18" i="74"/>
  <c r="N18" i="74"/>
  <c r="G18" i="74"/>
  <c r="Q36" i="74"/>
  <c r="N36" i="74"/>
  <c r="G36" i="74"/>
  <c r="Q29" i="74"/>
  <c r="N29" i="74"/>
  <c r="G29" i="74"/>
  <c r="J29" i="74" s="1"/>
  <c r="Q40" i="74"/>
  <c r="N40" i="74"/>
  <c r="G40" i="74"/>
  <c r="Q70" i="74"/>
  <c r="N70" i="74"/>
  <c r="G70" i="74"/>
  <c r="J70" i="74" s="1"/>
  <c r="Q61" i="74"/>
  <c r="N61" i="74"/>
  <c r="G61" i="74"/>
  <c r="Q69" i="74"/>
  <c r="N69" i="74"/>
  <c r="G69" i="74"/>
  <c r="J69" i="74" s="1"/>
  <c r="Q32" i="74"/>
  <c r="N32" i="74"/>
  <c r="G32" i="74"/>
  <c r="K31" i="74"/>
  <c r="K33" i="74"/>
  <c r="K56" i="74"/>
  <c r="Q7" i="74"/>
  <c r="N7" i="74"/>
  <c r="G7" i="74"/>
  <c r="Q39" i="74"/>
  <c r="N39" i="74"/>
  <c r="G39" i="74"/>
  <c r="K8" i="74"/>
  <c r="Q17" i="74"/>
  <c r="N17" i="74"/>
  <c r="G17" i="74"/>
  <c r="Q5" i="74"/>
  <c r="N5" i="74"/>
  <c r="G5" i="74"/>
  <c r="J5" i="74" s="1"/>
  <c r="K16" i="74"/>
  <c r="K58" i="74"/>
  <c r="Q9" i="74"/>
  <c r="N9" i="74"/>
  <c r="G9" i="74"/>
  <c r="K4" i="74"/>
  <c r="K10" i="74"/>
  <c r="K11" i="74"/>
  <c r="J63" i="74" l="1"/>
  <c r="J39" i="74"/>
  <c r="K37" i="74"/>
  <c r="K63" i="74"/>
  <c r="J53" i="74"/>
  <c r="J36" i="74"/>
  <c r="J28" i="74"/>
  <c r="K47" i="74"/>
  <c r="J14" i="74"/>
  <c r="J6" i="74"/>
  <c r="J9" i="74"/>
  <c r="J17" i="74"/>
  <c r="J60" i="74"/>
  <c r="J13" i="74"/>
  <c r="J42" i="74"/>
  <c r="J34" i="74"/>
  <c r="J40" i="74"/>
  <c r="J51" i="74"/>
  <c r="J62" i="74"/>
  <c r="J32" i="74"/>
  <c r="J7" i="74"/>
  <c r="K57" i="74"/>
  <c r="J15" i="74"/>
  <c r="K55" i="74"/>
  <c r="J61" i="74"/>
  <c r="J18" i="74"/>
  <c r="G42" i="16"/>
  <c r="P42" i="16"/>
  <c r="J42" i="16"/>
  <c r="K34" i="74"/>
  <c r="K38" i="74"/>
  <c r="K53" i="74"/>
  <c r="M64" i="74"/>
  <c r="K13" i="74"/>
  <c r="K62" i="74"/>
  <c r="K42" i="74"/>
  <c r="L64" i="74"/>
  <c r="O64" i="74" s="1"/>
  <c r="P64" i="74" s="1"/>
  <c r="M4" i="74"/>
  <c r="K52" i="74"/>
  <c r="K51" i="74"/>
  <c r="K6" i="74"/>
  <c r="K28" i="74"/>
  <c r="K15" i="74"/>
  <c r="K60" i="74"/>
  <c r="K5" i="74"/>
  <c r="K29" i="74"/>
  <c r="K9" i="74"/>
  <c r="K7" i="74"/>
  <c r="K39" i="74"/>
  <c r="K40" i="74"/>
  <c r="K69" i="74"/>
  <c r="K61" i="74"/>
  <c r="K70" i="74"/>
  <c r="K18" i="74"/>
  <c r="K14" i="74"/>
  <c r="K17" i="74"/>
  <c r="K32" i="74"/>
  <c r="K36" i="74"/>
  <c r="L42" i="74" l="1"/>
  <c r="O42" i="74" s="1"/>
  <c r="P42" i="74" s="1"/>
  <c r="R64" i="74"/>
  <c r="M42" i="74"/>
  <c r="R42" i="74" l="1"/>
  <c r="M29" i="74"/>
  <c r="M37" i="74"/>
  <c r="M61" i="74"/>
  <c r="M56" i="74"/>
  <c r="M70" i="74"/>
  <c r="M53" i="74"/>
  <c r="M47" i="74"/>
  <c r="M33" i="74"/>
  <c r="M30" i="74"/>
  <c r="M38" i="74"/>
  <c r="M41" i="74"/>
  <c r="M52" i="74"/>
  <c r="M57" i="74"/>
  <c r="M60" i="74"/>
  <c r="M69" i="74"/>
  <c r="M28" i="74"/>
  <c r="L51" i="74"/>
  <c r="O51" i="74" s="1"/>
  <c r="M51" i="74"/>
  <c r="M34" i="74"/>
  <c r="P51" i="74" l="1"/>
  <c r="T51" i="74" s="1"/>
  <c r="S52" i="74" s="1"/>
  <c r="L53" i="74"/>
  <c r="O53" i="74" s="1"/>
  <c r="L56" i="74"/>
  <c r="O56" i="74" s="1"/>
  <c r="L70" i="74"/>
  <c r="R70" i="74" s="1"/>
  <c r="L61" i="74"/>
  <c r="O61" i="74" s="1"/>
  <c r="L29" i="74"/>
  <c r="O29" i="74" s="1"/>
  <c r="L69" i="74"/>
  <c r="O69" i="74" s="1"/>
  <c r="L41" i="74"/>
  <c r="O41" i="74" s="1"/>
  <c r="L30" i="74"/>
  <c r="O30" i="74" s="1"/>
  <c r="L28" i="74"/>
  <c r="O28" i="74" s="1"/>
  <c r="L60" i="74"/>
  <c r="O60" i="74" s="1"/>
  <c r="L38" i="74"/>
  <c r="O38" i="74" s="1"/>
  <c r="L33" i="74"/>
  <c r="O33" i="74" s="1"/>
  <c r="M32" i="74"/>
  <c r="M36" i="74"/>
  <c r="L58" i="74"/>
  <c r="O58" i="74" s="1"/>
  <c r="M58" i="74"/>
  <c r="M54" i="74"/>
  <c r="M40" i="74"/>
  <c r="M31" i="74"/>
  <c r="L52" i="74"/>
  <c r="O52" i="74" s="1"/>
  <c r="M59" i="74"/>
  <c r="L35" i="74"/>
  <c r="O35" i="74" s="1"/>
  <c r="M35" i="74"/>
  <c r="M62" i="74"/>
  <c r="M39" i="74"/>
  <c r="M63" i="74"/>
  <c r="L34" i="74"/>
  <c r="O34" i="74" s="1"/>
  <c r="L57" i="74"/>
  <c r="O57" i="74" s="1"/>
  <c r="L47" i="74"/>
  <c r="R47" i="74" s="1"/>
  <c r="L37" i="74"/>
  <c r="O37" i="74" s="1"/>
  <c r="M55" i="74"/>
  <c r="R51" i="74" l="1"/>
  <c r="V51" i="74" s="1"/>
  <c r="U51" i="74" s="1"/>
  <c r="P57" i="74"/>
  <c r="P38" i="74"/>
  <c r="P41" i="74"/>
  <c r="P61" i="74"/>
  <c r="P56" i="74"/>
  <c r="P37" i="74"/>
  <c r="P35" i="74"/>
  <c r="P58" i="74"/>
  <c r="R28" i="74"/>
  <c r="P29" i="74"/>
  <c r="P53" i="74"/>
  <c r="P33" i="74"/>
  <c r="R34" i="74"/>
  <c r="P52" i="74"/>
  <c r="T52" i="74" s="1"/>
  <c r="S53" i="74" s="1"/>
  <c r="P60" i="74"/>
  <c r="R30" i="74"/>
  <c r="P69" i="74"/>
  <c r="R56" i="74"/>
  <c r="L39" i="74"/>
  <c r="O39" i="74" s="1"/>
  <c r="R38" i="74"/>
  <c r="L54" i="74"/>
  <c r="O54" i="74" s="1"/>
  <c r="L62" i="74"/>
  <c r="O62" i="74" s="1"/>
  <c r="L59" i="74"/>
  <c r="O59" i="74" s="1"/>
  <c r="L63" i="74"/>
  <c r="O63" i="74" s="1"/>
  <c r="L31" i="74"/>
  <c r="O31" i="74" s="1"/>
  <c r="R58" i="74"/>
  <c r="L55" i="74"/>
  <c r="O55" i="74" s="1"/>
  <c r="L40" i="74"/>
  <c r="O40" i="74" s="1"/>
  <c r="L36" i="74"/>
  <c r="O36" i="74" s="1"/>
  <c r="L32" i="74"/>
  <c r="O32" i="74" s="1"/>
  <c r="R35" i="74" l="1"/>
  <c r="R52" i="74"/>
  <c r="V52" i="74" s="1"/>
  <c r="U52" i="74" s="1"/>
  <c r="P34" i="74"/>
  <c r="R57" i="74"/>
  <c r="R60" i="74"/>
  <c r="R33" i="74"/>
  <c r="R37" i="74"/>
  <c r="R41" i="74"/>
  <c r="T53" i="74"/>
  <c r="S54" i="74" s="1"/>
  <c r="R53" i="74"/>
  <c r="P28" i="74"/>
  <c r="T28" i="74" s="1"/>
  <c r="S29" i="74" s="1"/>
  <c r="V28" i="74" s="1"/>
  <c r="U28" i="74" s="1"/>
  <c r="P40" i="74"/>
  <c r="P55" i="74"/>
  <c r="R31" i="74"/>
  <c r="P39" i="74"/>
  <c r="P59" i="74"/>
  <c r="P54" i="74"/>
  <c r="R29" i="74"/>
  <c r="R61" i="74"/>
  <c r="P30" i="74"/>
  <c r="P36" i="74"/>
  <c r="P63" i="74"/>
  <c r="P62" i="74"/>
  <c r="R69" i="74"/>
  <c r="R39" i="74"/>
  <c r="P32" i="74"/>
  <c r="R32" i="74"/>
  <c r="R59" i="74" l="1"/>
  <c r="R40" i="74"/>
  <c r="R36" i="74"/>
  <c r="R62" i="74"/>
  <c r="R55" i="74"/>
  <c r="R54" i="74"/>
  <c r="P31" i="74"/>
  <c r="T29" i="74"/>
  <c r="S30" i="74" s="1"/>
  <c r="R63" i="74"/>
  <c r="V53" i="74"/>
  <c r="U53" i="74" s="1"/>
  <c r="T54" i="74"/>
  <c r="S55" i="74" s="1"/>
  <c r="T30" i="74" l="1"/>
  <c r="S31" i="74" s="1"/>
  <c r="V29" i="74"/>
  <c r="U29" i="74" s="1"/>
  <c r="V54" i="74"/>
  <c r="U54" i="74" s="1"/>
  <c r="T55" i="74"/>
  <c r="S56" i="74" s="1"/>
  <c r="T31" i="74" l="1"/>
  <c r="S32" i="74" s="1"/>
  <c r="V30" i="74"/>
  <c r="U30" i="74" s="1"/>
  <c r="V55" i="74"/>
  <c r="U55" i="74" s="1"/>
  <c r="T56" i="74"/>
  <c r="S57" i="74" s="1"/>
  <c r="T32" i="74" l="1"/>
  <c r="S33" i="74" s="1"/>
  <c r="V31" i="74"/>
  <c r="U31" i="74" s="1"/>
  <c r="V56" i="74"/>
  <c r="U56" i="74" s="1"/>
  <c r="T57" i="74"/>
  <c r="S58" i="74" s="1"/>
  <c r="V32" i="74" l="1"/>
  <c r="U32" i="74" s="1"/>
  <c r="T33" i="74"/>
  <c r="S34" i="74" s="1"/>
  <c r="V33" i="74" l="1"/>
  <c r="U33" i="74" s="1"/>
  <c r="T34" i="74"/>
  <c r="S35" i="74" s="1"/>
  <c r="V57" i="74"/>
  <c r="U57" i="74" s="1"/>
  <c r="T58" i="74"/>
  <c r="S59" i="74" s="1"/>
  <c r="V34" i="74" l="1"/>
  <c r="U34" i="74" s="1"/>
  <c r="T35" i="74"/>
  <c r="S36" i="74" s="1"/>
  <c r="V58" i="74"/>
  <c r="U58" i="74" s="1"/>
  <c r="T59" i="74"/>
  <c r="S60" i="74" s="1"/>
  <c r="V35" i="74" l="1"/>
  <c r="U35" i="74" s="1"/>
  <c r="T36" i="74"/>
  <c r="S37" i="74" s="1"/>
  <c r="V59" i="74"/>
  <c r="U59" i="74" s="1"/>
  <c r="T60" i="74"/>
  <c r="S61" i="74" s="1"/>
  <c r="V36" i="74" l="1"/>
  <c r="U36" i="74" s="1"/>
  <c r="T37" i="74"/>
  <c r="S38" i="74" s="1"/>
  <c r="V60" i="74"/>
  <c r="U60" i="74" s="1"/>
  <c r="T61" i="74"/>
  <c r="S62" i="74" s="1"/>
  <c r="V37" i="74" l="1"/>
  <c r="U37" i="74" s="1"/>
  <c r="T38" i="74"/>
  <c r="S39" i="74" s="1"/>
  <c r="V38" i="74" l="1"/>
  <c r="U38" i="74" s="1"/>
  <c r="T39" i="74"/>
  <c r="S40" i="74" s="1"/>
  <c r="V61" i="74"/>
  <c r="U61" i="74" s="1"/>
  <c r="T62" i="74"/>
  <c r="S63" i="74" s="1"/>
  <c r="V39" i="74" l="1"/>
  <c r="U39" i="74" s="1"/>
  <c r="T40" i="74"/>
  <c r="T63" i="74"/>
  <c r="S64" i="74" s="1"/>
  <c r="V62" i="74"/>
  <c r="U62" i="74" s="1"/>
  <c r="T64" i="74" l="1"/>
  <c r="S65" i="74" s="1"/>
  <c r="S41" i="74"/>
  <c r="V63" i="74"/>
  <c r="U63" i="74" s="1"/>
  <c r="V64" i="74" l="1"/>
  <c r="U64" i="74" s="1"/>
  <c r="T65" i="74"/>
  <c r="S66" i="74" s="1"/>
  <c r="V40" i="74"/>
  <c r="U40" i="74" s="1"/>
  <c r="T41" i="74"/>
  <c r="S42" i="74" s="1"/>
  <c r="T42" i="74" s="1"/>
  <c r="S43" i="74" s="1"/>
  <c r="V65" i="74" l="1"/>
  <c r="U65" i="74" s="1"/>
  <c r="T66" i="74"/>
  <c r="S67" i="74" s="1"/>
  <c r="T43" i="74"/>
  <c r="S44" i="74" s="1"/>
  <c r="V42" i="74"/>
  <c r="U42" i="74" s="1"/>
  <c r="V41" i="74"/>
  <c r="U41" i="74" s="1"/>
  <c r="V66" i="74" l="1"/>
  <c r="U66" i="74" s="1"/>
  <c r="T67" i="74"/>
  <c r="S68" i="74" s="1"/>
  <c r="V43" i="74"/>
  <c r="U43" i="74" s="1"/>
  <c r="T44" i="74"/>
  <c r="S45" i="74" s="1"/>
  <c r="V44" i="74" l="1"/>
  <c r="U44" i="74" s="1"/>
  <c r="T45" i="74"/>
  <c r="S46" i="74" s="1"/>
  <c r="V67" i="74"/>
  <c r="U67" i="74" s="1"/>
  <c r="T68" i="74"/>
  <c r="S69" i="74" l="1"/>
  <c r="V45" i="74"/>
  <c r="U45" i="74" s="1"/>
  <c r="T46" i="74"/>
  <c r="S47" i="74" s="1"/>
  <c r="T47" i="74" s="1"/>
  <c r="V47" i="74" l="1"/>
  <c r="W47" i="74" s="1"/>
  <c r="X47" i="74" s="1"/>
  <c r="Z47" i="74" s="1"/>
  <c r="V46" i="74"/>
  <c r="U46" i="74" s="1"/>
  <c r="T69" i="74"/>
  <c r="S70" i="74" s="1"/>
  <c r="V68" i="74"/>
  <c r="U68" i="74" s="1"/>
  <c r="W46" i="74" l="1"/>
  <c r="W45" i="74" s="1"/>
  <c r="X45" i="74" s="1"/>
  <c r="Z45" i="74" s="1"/>
  <c r="U47" i="74"/>
  <c r="V69" i="74"/>
  <c r="U69" i="74" s="1"/>
  <c r="T70" i="74"/>
  <c r="W44" i="74" l="1"/>
  <c r="X44" i="74" s="1"/>
  <c r="Z44" i="74" s="1"/>
  <c r="X46" i="74"/>
  <c r="Z46" i="74" s="1"/>
  <c r="V70" i="74"/>
  <c r="W70" i="74" s="1"/>
  <c r="W43" i="74" l="1"/>
  <c r="W42" i="74" s="1"/>
  <c r="W41" i="74" s="1"/>
  <c r="U70" i="74"/>
  <c r="W69" i="74"/>
  <c r="X70" i="74"/>
  <c r="Z70" i="74" s="1"/>
  <c r="X43" i="74" l="1"/>
  <c r="Z43" i="74" s="1"/>
  <c r="X42" i="74"/>
  <c r="Z42" i="74" s="1"/>
  <c r="O7" i="16" s="1"/>
  <c r="W68" i="74"/>
  <c r="X69" i="74"/>
  <c r="Z69" i="74" s="1"/>
  <c r="X41" i="74"/>
  <c r="W40" i="74"/>
  <c r="N7" i="16" l="1"/>
  <c r="W67" i="74"/>
  <c r="X68" i="74"/>
  <c r="Z68" i="74" s="1"/>
  <c r="X40" i="74"/>
  <c r="Z40" i="74" s="1"/>
  <c r="W39" i="74"/>
  <c r="Z41" i="74"/>
  <c r="N42" i="16" l="1"/>
  <c r="O42" i="16" s="1"/>
  <c r="X67" i="74"/>
  <c r="Z67" i="74" s="1"/>
  <c r="W66" i="74"/>
  <c r="W38" i="74"/>
  <c r="X39" i="74"/>
  <c r="Z39" i="74" s="1"/>
  <c r="W65" i="74" l="1"/>
  <c r="X66" i="74"/>
  <c r="Z66" i="74" s="1"/>
  <c r="X38" i="74"/>
  <c r="Z38" i="74" s="1"/>
  <c r="W37" i="74"/>
  <c r="X65" i="74" l="1"/>
  <c r="W64" i="74"/>
  <c r="X37" i="74"/>
  <c r="Z37" i="74" s="1"/>
  <c r="W36" i="74"/>
  <c r="Z65" i="74" l="1"/>
  <c r="U7" i="16" s="1"/>
  <c r="T7" i="16"/>
  <c r="X64" i="74"/>
  <c r="W63" i="74"/>
  <c r="X36" i="74"/>
  <c r="Z36" i="74" s="1"/>
  <c r="W35" i="74"/>
  <c r="T42" i="16" l="1"/>
  <c r="U42" i="16" s="1"/>
  <c r="W62" i="74"/>
  <c r="X63" i="74"/>
  <c r="Z63" i="74" s="1"/>
  <c r="Z64" i="74"/>
  <c r="W34" i="74"/>
  <c r="X35" i="74"/>
  <c r="Z35" i="74" s="1"/>
  <c r="X62" i="74" l="1"/>
  <c r="Z62" i="74" s="1"/>
  <c r="W61" i="74"/>
  <c r="X34" i="74"/>
  <c r="Z34" i="74" s="1"/>
  <c r="W33" i="74"/>
  <c r="X61" i="74" l="1"/>
  <c r="Z61" i="74" s="1"/>
  <c r="W60" i="74"/>
  <c r="X33" i="74"/>
  <c r="Z33" i="74" s="1"/>
  <c r="W32" i="74"/>
  <c r="W59" i="74" l="1"/>
  <c r="X60" i="74"/>
  <c r="Z60" i="74" s="1"/>
  <c r="X32" i="74"/>
  <c r="Z32" i="74" s="1"/>
  <c r="W31" i="74"/>
  <c r="X59" i="74" l="1"/>
  <c r="Z59" i="74" s="1"/>
  <c r="W58" i="74"/>
  <c r="W30" i="74"/>
  <c r="X31" i="74"/>
  <c r="Z31" i="74" s="1"/>
  <c r="W57" i="74" l="1"/>
  <c r="X58" i="74"/>
  <c r="Z58" i="74" s="1"/>
  <c r="W29" i="74"/>
  <c r="X30" i="74"/>
  <c r="Z30" i="74" s="1"/>
  <c r="W56" i="74" l="1"/>
  <c r="X57" i="74"/>
  <c r="Z57" i="74" s="1"/>
  <c r="W28" i="74"/>
  <c r="X28" i="74" s="1"/>
  <c r="K7" i="16" s="1"/>
  <c r="X29" i="74"/>
  <c r="Z29" i="74" s="1"/>
  <c r="K42" i="16" l="1"/>
  <c r="L42" i="16" s="1"/>
  <c r="W55" i="74"/>
  <c r="X56" i="74"/>
  <c r="Z56" i="74" s="1"/>
  <c r="Z28" i="74"/>
  <c r="L7" i="16" l="1"/>
  <c r="X55" i="74"/>
  <c r="Z55" i="74" s="1"/>
  <c r="W54" i="74"/>
  <c r="X54" i="74" l="1"/>
  <c r="Z54" i="74" s="1"/>
  <c r="W53" i="74"/>
  <c r="W52" i="74" l="1"/>
  <c r="X53" i="74"/>
  <c r="Z53" i="74" s="1"/>
  <c r="X52" i="74" l="1"/>
  <c r="Z52" i="74" s="1"/>
  <c r="W51" i="74"/>
  <c r="X51" i="74" s="1"/>
  <c r="Q7" i="16" s="1"/>
  <c r="Q42" i="16" l="1"/>
  <c r="R42" i="16" s="1"/>
  <c r="Z51" i="74"/>
  <c r="R7" i="16" l="1"/>
  <c r="L17" i="74"/>
  <c r="O17" i="74" s="1"/>
  <c r="M17" i="74"/>
  <c r="P17" i="74" l="1"/>
  <c r="M13" i="74"/>
  <c r="M16" i="74"/>
  <c r="M11" i="74"/>
  <c r="M6" i="74"/>
  <c r="M14" i="74"/>
  <c r="M10" i="74"/>
  <c r="M18" i="74"/>
  <c r="M7" i="74"/>
  <c r="M23" i="74"/>
  <c r="M12" i="74"/>
  <c r="M15" i="74"/>
  <c r="M5" i="74"/>
  <c r="L9" i="74"/>
  <c r="O9" i="74" s="1"/>
  <c r="M9" i="74"/>
  <c r="L4" i="74"/>
  <c r="O4" i="74" s="1"/>
  <c r="M8" i="74"/>
  <c r="R4" i="74" l="1"/>
  <c r="R17" i="74"/>
  <c r="P4" i="74"/>
  <c r="T4" i="74" s="1"/>
  <c r="S5" i="74" s="1"/>
  <c r="R9" i="74"/>
  <c r="L5" i="74"/>
  <c r="O5" i="74" s="1"/>
  <c r="L18" i="74"/>
  <c r="O18" i="74" s="1"/>
  <c r="L23" i="74"/>
  <c r="R23" i="74" s="1"/>
  <c r="L8" i="74"/>
  <c r="O8" i="74" s="1"/>
  <c r="L15" i="74"/>
  <c r="O15" i="74" s="1"/>
  <c r="L12" i="74"/>
  <c r="O12" i="74" s="1"/>
  <c r="L16" i="74"/>
  <c r="O16" i="74" s="1"/>
  <c r="L7" i="74"/>
  <c r="O7" i="74" s="1"/>
  <c r="L10" i="74"/>
  <c r="O10" i="74" s="1"/>
  <c r="L14" i="74"/>
  <c r="O14" i="74" s="1"/>
  <c r="L6" i="74"/>
  <c r="O6" i="74" s="1"/>
  <c r="L11" i="74"/>
  <c r="O11" i="74" s="1"/>
  <c r="L13" i="74"/>
  <c r="O13" i="74" s="1"/>
  <c r="V4" i="74" l="1"/>
  <c r="U4" i="74" s="1"/>
  <c r="R5" i="74"/>
  <c r="P15" i="74"/>
  <c r="P9" i="74"/>
  <c r="P6" i="74"/>
  <c r="P8" i="74"/>
  <c r="P13" i="74"/>
  <c r="P12" i="74"/>
  <c r="P18" i="74"/>
  <c r="R18" i="74"/>
  <c r="P16" i="74"/>
  <c r="R16" i="74"/>
  <c r="R6" i="74"/>
  <c r="P11" i="74"/>
  <c r="R11" i="74"/>
  <c r="P14" i="74"/>
  <c r="R14" i="74"/>
  <c r="P10" i="74"/>
  <c r="R10" i="74"/>
  <c r="P7" i="74"/>
  <c r="R7" i="74"/>
  <c r="R13" i="74"/>
  <c r="R15" i="74" l="1"/>
  <c r="R12" i="74"/>
  <c r="R8" i="74"/>
  <c r="P5" i="74"/>
  <c r="T5" i="74" s="1"/>
  <c r="S6" i="74" s="1"/>
  <c r="V5" i="74" l="1"/>
  <c r="U5" i="74" s="1"/>
  <c r="T6" i="74"/>
  <c r="S7" i="74" s="1"/>
  <c r="V6" i="74" l="1"/>
  <c r="U6" i="74" s="1"/>
  <c r="T7" i="74"/>
  <c r="S8" i="74" s="1"/>
  <c r="T8" i="74" l="1"/>
  <c r="S9" i="74" s="1"/>
  <c r="V7" i="74"/>
  <c r="U7" i="74" s="1"/>
  <c r="T9" i="74" l="1"/>
  <c r="S10" i="74" s="1"/>
  <c r="V8" i="74"/>
  <c r="U8" i="74" s="1"/>
  <c r="V9" i="74" l="1"/>
  <c r="U9" i="74" s="1"/>
  <c r="T10" i="74"/>
  <c r="S11" i="74" s="1"/>
  <c r="T11" i="74" l="1"/>
  <c r="S12" i="74" s="1"/>
  <c r="V10" i="74"/>
  <c r="U10" i="74" s="1"/>
  <c r="V11" i="74" l="1"/>
  <c r="U11" i="74" s="1"/>
  <c r="T12" i="74"/>
  <c r="S13" i="74" s="1"/>
  <c r="T13" i="74" l="1"/>
  <c r="S14" i="74" s="1"/>
  <c r="V12" i="74"/>
  <c r="U12" i="74" s="1"/>
  <c r="V13" i="74" l="1"/>
  <c r="U13" i="74" s="1"/>
  <c r="T14" i="74"/>
  <c r="S15" i="74" s="1"/>
  <c r="T15" i="74" l="1"/>
  <c r="S16" i="74" s="1"/>
  <c r="V14" i="74"/>
  <c r="U14" i="74" s="1"/>
  <c r="V15" i="74" l="1"/>
  <c r="U15" i="74" s="1"/>
  <c r="T16" i="74"/>
  <c r="S17" i="74" s="1"/>
  <c r="V16" i="74" l="1"/>
  <c r="U16" i="74" s="1"/>
  <c r="T17" i="74"/>
  <c r="S18" i="74" s="1"/>
  <c r="T18" i="74" l="1"/>
  <c r="S19" i="74" s="1"/>
  <c r="V17" i="74"/>
  <c r="U17" i="74" s="1"/>
  <c r="T19" i="74" l="1"/>
  <c r="S20" i="74" s="1"/>
  <c r="V18" i="74"/>
  <c r="U18" i="74" s="1"/>
  <c r="T20" i="74" l="1"/>
  <c r="S21" i="74" s="1"/>
  <c r="V19" i="74"/>
  <c r="U19" i="74" s="1"/>
  <c r="V20" i="74" l="1"/>
  <c r="U20" i="74" s="1"/>
  <c r="T21" i="74"/>
  <c r="S22" i="74" s="1"/>
  <c r="T22" i="74" l="1"/>
  <c r="S23" i="74" s="1"/>
  <c r="T23" i="74" s="1"/>
  <c r="V21" i="74"/>
  <c r="U21" i="74" s="1"/>
  <c r="V23" i="74" l="1"/>
  <c r="W23" i="74" s="1"/>
  <c r="X23" i="74" s="1"/>
  <c r="Z23" i="74" s="1"/>
  <c r="V22" i="74"/>
  <c r="W22" i="74" l="1"/>
  <c r="X22" i="74" s="1"/>
  <c r="Z22" i="74" s="1"/>
  <c r="U23" i="74"/>
  <c r="U22" i="74"/>
  <c r="W21" i="74" l="1"/>
  <c r="W20" i="74" s="1"/>
  <c r="X21" i="74" l="1"/>
  <c r="Z21" i="74" s="1"/>
  <c r="W19" i="74"/>
  <c r="X20" i="74"/>
  <c r="Z20" i="74" s="1"/>
  <c r="W18" i="74" l="1"/>
  <c r="X19" i="74"/>
  <c r="Z19" i="74" s="1"/>
  <c r="W17" i="74" l="1"/>
  <c r="X18" i="74"/>
  <c r="Z18" i="74" l="1"/>
  <c r="I7" i="16" s="1"/>
  <c r="H7" i="16"/>
  <c r="W16" i="74"/>
  <c r="X17" i="74"/>
  <c r="H42" i="16" l="1"/>
  <c r="I42" i="16" s="1"/>
  <c r="Z17" i="74"/>
  <c r="X16" i="74"/>
  <c r="Z16" i="74" s="1"/>
  <c r="W15" i="74"/>
  <c r="W14" i="74" l="1"/>
  <c r="X15" i="74"/>
  <c r="Z15" i="74" s="1"/>
  <c r="W13" i="74" l="1"/>
  <c r="X14" i="74"/>
  <c r="Z14" i="74" s="1"/>
  <c r="W12" i="74" l="1"/>
  <c r="X13" i="74"/>
  <c r="Z13" i="74" s="1"/>
  <c r="W11" i="74" l="1"/>
  <c r="X12" i="74"/>
  <c r="Z12" i="74" s="1"/>
  <c r="X11" i="74" l="1"/>
  <c r="Z11" i="74" s="1"/>
  <c r="W10" i="74"/>
  <c r="X10" i="74" l="1"/>
  <c r="Z10" i="74" s="1"/>
  <c r="W9" i="74"/>
  <c r="W8" i="74" l="1"/>
  <c r="X9" i="74"/>
  <c r="Z9" i="74" s="1"/>
  <c r="W7" i="74" l="1"/>
  <c r="X8" i="74"/>
  <c r="Z8" i="74" s="1"/>
  <c r="X7" i="74" l="1"/>
  <c r="Z7" i="74" s="1"/>
  <c r="W6" i="74"/>
  <c r="X6" i="74" l="1"/>
  <c r="Z6" i="74" s="1"/>
  <c r="W5" i="74"/>
  <c r="W4" i="74" l="1"/>
  <c r="X4" i="74" s="1"/>
  <c r="E7" i="16" s="1"/>
  <c r="X5" i="74"/>
  <c r="Z5" i="74" s="1"/>
  <c r="E42" i="16" l="1"/>
  <c r="F42" i="16" s="1"/>
  <c r="Z4" i="74"/>
  <c r="F7" i="16" l="1"/>
</calcChain>
</file>

<file path=xl/sharedStrings.xml><?xml version="1.0" encoding="utf-8"?>
<sst xmlns="http://schemas.openxmlformats.org/spreadsheetml/2006/main" count="37585" uniqueCount="1845">
  <si>
    <t>Idade</t>
  </si>
  <si>
    <r>
      <t>n</t>
    </r>
    <r>
      <rPr>
        <b/>
        <sz val="12"/>
        <color indexed="9"/>
        <rFont val="Arial"/>
        <family val="2"/>
      </rPr>
      <t>M</t>
    </r>
    <r>
      <rPr>
        <b/>
        <vertAlign val="subscript"/>
        <sz val="12"/>
        <color indexed="9"/>
        <rFont val="Arial"/>
        <family val="2"/>
      </rPr>
      <t>x</t>
    </r>
  </si>
  <si>
    <r>
      <t>n</t>
    </r>
    <r>
      <rPr>
        <b/>
        <sz val="12"/>
        <color indexed="9"/>
        <rFont val="Arial"/>
        <family val="2"/>
      </rPr>
      <t>q</t>
    </r>
    <r>
      <rPr>
        <b/>
        <vertAlign val="subscript"/>
        <sz val="12"/>
        <color indexed="9"/>
        <rFont val="Arial"/>
        <family val="2"/>
      </rPr>
      <t>x</t>
    </r>
  </si>
  <si>
    <r>
      <t>n</t>
    </r>
    <r>
      <rPr>
        <b/>
        <sz val="12"/>
        <color indexed="9"/>
        <rFont val="Arial"/>
        <family val="2"/>
      </rPr>
      <t>p</t>
    </r>
    <r>
      <rPr>
        <b/>
        <vertAlign val="subscript"/>
        <sz val="12"/>
        <color indexed="9"/>
        <rFont val="Arial"/>
        <family val="2"/>
      </rPr>
      <t>x</t>
    </r>
  </si>
  <si>
    <r>
      <rPr>
        <b/>
        <sz val="12"/>
        <color indexed="9"/>
        <rFont val="Arial"/>
        <family val="2"/>
      </rPr>
      <t>l</t>
    </r>
    <r>
      <rPr>
        <b/>
        <vertAlign val="subscript"/>
        <sz val="12"/>
        <color indexed="9"/>
        <rFont val="Arial"/>
        <family val="2"/>
      </rPr>
      <t>x</t>
    </r>
  </si>
  <si>
    <r>
      <t>n</t>
    </r>
    <r>
      <rPr>
        <b/>
        <sz val="12"/>
        <color indexed="9"/>
        <rFont val="Arial"/>
        <family val="2"/>
      </rPr>
      <t>L</t>
    </r>
    <r>
      <rPr>
        <b/>
        <vertAlign val="subscript"/>
        <sz val="12"/>
        <color indexed="9"/>
        <rFont val="Arial"/>
        <family val="2"/>
      </rPr>
      <t>x</t>
    </r>
  </si>
  <si>
    <r>
      <rPr>
        <b/>
        <sz val="12"/>
        <color indexed="9"/>
        <rFont val="Arial"/>
        <family val="2"/>
      </rPr>
      <t>T</t>
    </r>
    <r>
      <rPr>
        <b/>
        <vertAlign val="subscript"/>
        <sz val="12"/>
        <color indexed="9"/>
        <rFont val="Arial"/>
        <family val="2"/>
      </rPr>
      <t>x</t>
    </r>
  </si>
  <si>
    <r>
      <rPr>
        <b/>
        <sz val="12"/>
        <color indexed="9"/>
        <rFont val="Arial"/>
        <family val="2"/>
      </rPr>
      <t>e</t>
    </r>
    <r>
      <rPr>
        <b/>
        <vertAlign val="subscript"/>
        <sz val="12"/>
        <color indexed="9"/>
        <rFont val="Arial"/>
        <family val="2"/>
      </rPr>
      <t>x</t>
    </r>
  </si>
  <si>
    <t>90+</t>
  </si>
  <si>
    <t>n</t>
  </si>
  <si>
    <t>n*px</t>
  </si>
  <si>
    <t>diff</t>
  </si>
  <si>
    <t>AC</t>
  </si>
  <si>
    <t>SP</t>
  </si>
  <si>
    <t>State</t>
  </si>
  <si>
    <t>AM</t>
  </si>
  <si>
    <t>Age-Specific ratio of non-COVID to total including COVID deaths</t>
  </si>
  <si>
    <t>Sex</t>
  </si>
  <si>
    <t>Total</t>
  </si>
  <si>
    <t>inf</t>
  </si>
  <si>
    <t>Expected #Deaths without COVID-19</t>
  </si>
  <si>
    <t>Expected #Deaths in 2020 including COVID-19</t>
  </si>
  <si>
    <t>npx with COVID-19</t>
  </si>
  <si>
    <t>nqx with COVID-19</t>
  </si>
  <si>
    <t>nax with COVID-19</t>
  </si>
  <si>
    <t>Difference between 2020 ex with and without COVID-19</t>
  </si>
  <si>
    <t>ex without COVID-19</t>
  </si>
  <si>
    <r>
      <t>n</t>
    </r>
    <r>
      <rPr>
        <b/>
        <sz val="12"/>
        <color theme="1"/>
        <rFont val="Arial"/>
        <family val="2"/>
      </rPr>
      <t>R</t>
    </r>
    <r>
      <rPr>
        <b/>
        <vertAlign val="subscript"/>
        <sz val="12"/>
        <color theme="1"/>
        <rFont val="Arial"/>
        <family val="2"/>
      </rPr>
      <t>x</t>
    </r>
  </si>
  <si>
    <r>
      <t>n</t>
    </r>
    <r>
      <rPr>
        <b/>
        <sz val="12"/>
        <color theme="1"/>
        <rFont val="Arial"/>
        <family val="2"/>
      </rPr>
      <t>R</t>
    </r>
    <r>
      <rPr>
        <b/>
        <vertAlign val="subscript"/>
        <sz val="12"/>
        <color theme="1"/>
        <rFont val="Arial"/>
        <family val="2"/>
      </rPr>
      <t>x_inverted</t>
    </r>
  </si>
  <si>
    <r>
      <t>n</t>
    </r>
    <r>
      <rPr>
        <b/>
        <sz val="12"/>
        <color theme="1"/>
        <rFont val="Arial"/>
        <family val="2"/>
      </rPr>
      <t>*a</t>
    </r>
    <r>
      <rPr>
        <b/>
        <vertAlign val="subscript"/>
        <sz val="12"/>
        <color theme="1"/>
        <rFont val="Arial"/>
        <family val="2"/>
      </rPr>
      <t>x</t>
    </r>
  </si>
  <si>
    <r>
      <rPr>
        <b/>
        <sz val="12"/>
        <color theme="1"/>
        <rFont val="Arial"/>
        <family val="2"/>
      </rPr>
      <t>*e</t>
    </r>
    <r>
      <rPr>
        <b/>
        <vertAlign val="subscript"/>
        <sz val="12"/>
        <color theme="1"/>
        <rFont val="Arial"/>
        <family val="2"/>
      </rPr>
      <t>x</t>
    </r>
  </si>
  <si>
    <t>Age</t>
  </si>
  <si>
    <t>Number of years in interval</t>
  </si>
  <si>
    <t>Sex (Female, Male, Total)</t>
  </si>
  <si>
    <t>lx with COVID-19</t>
  </si>
  <si>
    <t>ndx with COVID-19</t>
  </si>
  <si>
    <t>nmx with COVID-19</t>
  </si>
  <si>
    <t>nLx with COVID-19</t>
  </si>
  <si>
    <t>Tx with COVID-19</t>
  </si>
  <si>
    <r>
      <t>n</t>
    </r>
    <r>
      <rPr>
        <b/>
        <sz val="12"/>
        <color theme="1"/>
        <rFont val="Arial"/>
        <family val="2"/>
      </rPr>
      <t>*D</t>
    </r>
    <r>
      <rPr>
        <b/>
        <vertAlign val="subscript"/>
        <sz val="12"/>
        <color theme="1"/>
        <rFont val="Arial"/>
        <family val="2"/>
      </rPr>
      <t>x</t>
    </r>
  </si>
  <si>
    <t>Region</t>
  </si>
  <si>
    <t>North</t>
  </si>
  <si>
    <t>RO</t>
  </si>
  <si>
    <t>RR</t>
  </si>
  <si>
    <t>PA</t>
  </si>
  <si>
    <t>AP</t>
  </si>
  <si>
    <t>TO</t>
  </si>
  <si>
    <t>Northeast</t>
  </si>
  <si>
    <t>MA</t>
  </si>
  <si>
    <t>PI</t>
  </si>
  <si>
    <t>CE</t>
  </si>
  <si>
    <t>RN</t>
  </si>
  <si>
    <t>PB</t>
  </si>
  <si>
    <t>PE</t>
  </si>
  <si>
    <t>AL</t>
  </si>
  <si>
    <t>SE</t>
  </si>
  <si>
    <t>BA</t>
  </si>
  <si>
    <t>Southeast</t>
  </si>
  <si>
    <t>MG</t>
  </si>
  <si>
    <t>ES</t>
  </si>
  <si>
    <t>RJ</t>
  </si>
  <si>
    <t>South</t>
  </si>
  <si>
    <t>PR</t>
  </si>
  <si>
    <t>SC</t>
  </si>
  <si>
    <t>RS</t>
  </si>
  <si>
    <t>Central West</t>
  </si>
  <si>
    <t>MS</t>
  </si>
  <si>
    <t>MT</t>
  </si>
  <si>
    <t>GO</t>
  </si>
  <si>
    <t>DF</t>
  </si>
  <si>
    <t>Female</t>
  </si>
  <si>
    <t>Male</t>
  </si>
  <si>
    <t>Life Expectancy at Birth</t>
  </si>
  <si>
    <t>Life Expectancy at 65</t>
  </si>
  <si>
    <t>Updated e0</t>
  </si>
  <si>
    <t>Original e0</t>
  </si>
  <si>
    <t>Original e65</t>
  </si>
  <si>
    <t>Updated e65</t>
  </si>
  <si>
    <t>Change in e65</t>
  </si>
  <si>
    <t>Total (Female + Male)</t>
  </si>
  <si>
    <t>Change in e0</t>
  </si>
  <si>
    <t>ex with COVID-19</t>
  </si>
  <si>
    <t>Brazil</t>
  </si>
  <si>
    <r>
      <t>n</t>
    </r>
    <r>
      <rPr>
        <b/>
        <sz val="12"/>
        <color indexed="9"/>
        <rFont val="Arial"/>
        <family val="2"/>
      </rPr>
      <t>D</t>
    </r>
    <r>
      <rPr>
        <b/>
        <vertAlign val="subscript"/>
        <sz val="12"/>
        <color indexed="9"/>
        <rFont val="Arial"/>
        <family val="2"/>
      </rPr>
      <t>x</t>
    </r>
  </si>
  <si>
    <t>total_eo_original</t>
  </si>
  <si>
    <t>total_eo_best</t>
  </si>
  <si>
    <t>total_changeeo_best</t>
  </si>
  <si>
    <t>total_e65_original</t>
  </si>
  <si>
    <t>total_e65_best</t>
  </si>
  <si>
    <t>total_changee65_best</t>
  </si>
  <si>
    <t>fem_eo_original</t>
  </si>
  <si>
    <t>fem_eo_best</t>
  </si>
  <si>
    <t>fem_changeeo_best</t>
  </si>
  <si>
    <t>fem_e65_original</t>
  </si>
  <si>
    <t>fem_e65_best</t>
  </si>
  <si>
    <t>fem_changee65_best</t>
  </si>
  <si>
    <t>male_e0_original</t>
  </si>
  <si>
    <t>male_eo_best</t>
  </si>
  <si>
    <t>male_changeeo_best</t>
  </si>
  <si>
    <t>male_e65_original</t>
  </si>
  <si>
    <t>male_e65_best</t>
  </si>
  <si>
    <t>male_changee65_best</t>
  </si>
  <si>
    <t>% Change in e0</t>
  </si>
  <si>
    <r>
      <rPr>
        <sz val="12"/>
        <color theme="1"/>
        <rFont val="Calibri"/>
        <family val="2"/>
        <scheme val="minor"/>
      </rPr>
      <t>%</t>
    </r>
    <r>
      <rPr>
        <b/>
        <sz val="12"/>
        <color theme="1"/>
        <rFont val="Calibri"/>
        <family val="2"/>
        <scheme val="minor"/>
      </rPr>
      <t xml:space="preserve"> Change in e65</t>
    </r>
  </si>
  <si>
    <r>
      <t>lx</t>
    </r>
    <r>
      <rPr>
        <b/>
        <vertAlign val="superscript"/>
        <sz val="12"/>
        <color theme="1"/>
        <rFont val="Arial"/>
        <family val="2"/>
      </rPr>
      <t>cov</t>
    </r>
  </si>
  <si>
    <r>
      <t>dx</t>
    </r>
    <r>
      <rPr>
        <b/>
        <vertAlign val="superscript"/>
        <sz val="12"/>
        <color theme="1"/>
        <rFont val="Arial"/>
        <family val="2"/>
      </rPr>
      <t>cov</t>
    </r>
  </si>
  <si>
    <r>
      <t>n</t>
    </r>
    <r>
      <rPr>
        <b/>
        <sz val="12"/>
        <color theme="1"/>
        <rFont val="Arial"/>
        <family val="2"/>
      </rPr>
      <t>m</t>
    </r>
    <r>
      <rPr>
        <b/>
        <vertAlign val="subscript"/>
        <sz val="12"/>
        <color theme="1"/>
        <rFont val="Arial"/>
        <family val="2"/>
      </rPr>
      <t>x</t>
    </r>
    <r>
      <rPr>
        <b/>
        <vertAlign val="superscript"/>
        <sz val="12"/>
        <color theme="1"/>
        <rFont val="Arial"/>
        <family val="2"/>
      </rPr>
      <t>cov</t>
    </r>
  </si>
  <si>
    <r>
      <t>n</t>
    </r>
    <r>
      <rPr>
        <b/>
        <sz val="12"/>
        <color theme="1"/>
        <rFont val="Arial"/>
        <family val="2"/>
      </rPr>
      <t>L</t>
    </r>
    <r>
      <rPr>
        <b/>
        <vertAlign val="subscript"/>
        <sz val="12"/>
        <color theme="1"/>
        <rFont val="Arial"/>
        <family val="2"/>
      </rPr>
      <t>x</t>
    </r>
    <r>
      <rPr>
        <b/>
        <vertAlign val="superscript"/>
        <sz val="12"/>
        <color theme="1"/>
        <rFont val="Arial"/>
        <family val="2"/>
      </rPr>
      <t>cov</t>
    </r>
  </si>
  <si>
    <r>
      <rPr>
        <b/>
        <sz val="12"/>
        <color theme="1"/>
        <rFont val="Arial"/>
        <family val="2"/>
      </rPr>
      <t>T</t>
    </r>
    <r>
      <rPr>
        <b/>
        <vertAlign val="subscript"/>
        <sz val="12"/>
        <color theme="1"/>
        <rFont val="Arial"/>
        <family val="2"/>
      </rPr>
      <t>x</t>
    </r>
    <r>
      <rPr>
        <b/>
        <vertAlign val="superscript"/>
        <sz val="12"/>
        <color theme="1"/>
        <rFont val="Arial"/>
        <family val="2"/>
      </rPr>
      <t>cov</t>
    </r>
  </si>
  <si>
    <r>
      <t>ex</t>
    </r>
    <r>
      <rPr>
        <b/>
        <vertAlign val="superscript"/>
        <sz val="12"/>
        <color theme="1"/>
        <rFont val="Arial"/>
        <family val="2"/>
      </rPr>
      <t>cov</t>
    </r>
  </si>
  <si>
    <r>
      <t>n</t>
    </r>
    <r>
      <rPr>
        <b/>
        <sz val="12"/>
        <color theme="1"/>
        <rFont val="Arial"/>
        <family val="2"/>
      </rPr>
      <t>D</t>
    </r>
    <r>
      <rPr>
        <b/>
        <vertAlign val="subscript"/>
        <sz val="12"/>
        <color theme="1"/>
        <rFont val="Arial"/>
        <family val="2"/>
      </rPr>
      <t>x</t>
    </r>
    <r>
      <rPr>
        <b/>
        <vertAlign val="superscript"/>
        <sz val="12"/>
        <color theme="1"/>
        <rFont val="Arial"/>
        <family val="2"/>
      </rPr>
      <t>cov</t>
    </r>
  </si>
  <si>
    <r>
      <t>n</t>
    </r>
    <r>
      <rPr>
        <b/>
        <sz val="12"/>
        <color theme="1"/>
        <rFont val="Arial"/>
        <family val="2"/>
      </rPr>
      <t>p</t>
    </r>
    <r>
      <rPr>
        <b/>
        <vertAlign val="subscript"/>
        <sz val="12"/>
        <color theme="1"/>
        <rFont val="Arial"/>
        <family val="2"/>
      </rPr>
      <t>x</t>
    </r>
    <r>
      <rPr>
        <b/>
        <vertAlign val="superscript"/>
        <sz val="12"/>
        <color theme="1"/>
        <rFont val="Arial"/>
        <family val="2"/>
      </rPr>
      <t>cov</t>
    </r>
  </si>
  <si>
    <r>
      <t>n</t>
    </r>
    <r>
      <rPr>
        <b/>
        <sz val="12"/>
        <color theme="1"/>
        <rFont val="Arial"/>
        <family val="2"/>
      </rPr>
      <t>q</t>
    </r>
    <r>
      <rPr>
        <b/>
        <vertAlign val="subscript"/>
        <sz val="12"/>
        <color theme="1"/>
        <rFont val="Arial"/>
        <family val="2"/>
      </rPr>
      <t>x</t>
    </r>
    <r>
      <rPr>
        <b/>
        <vertAlign val="superscript"/>
        <sz val="12"/>
        <color theme="1"/>
        <rFont val="Arial"/>
        <family val="2"/>
      </rPr>
      <t>cov</t>
    </r>
  </si>
  <si>
    <r>
      <t>n</t>
    </r>
    <r>
      <rPr>
        <b/>
        <sz val="12"/>
        <color theme="1"/>
        <rFont val="Arial"/>
        <family val="2"/>
      </rPr>
      <t>a</t>
    </r>
    <r>
      <rPr>
        <b/>
        <vertAlign val="subscript"/>
        <sz val="12"/>
        <color theme="1"/>
        <rFont val="Arial"/>
        <family val="2"/>
      </rPr>
      <t>x</t>
    </r>
    <r>
      <rPr>
        <b/>
        <vertAlign val="superscript"/>
        <sz val="12"/>
        <color theme="1"/>
        <rFont val="Arial"/>
        <family val="2"/>
      </rPr>
      <t>cov</t>
    </r>
  </si>
  <si>
    <t>Age-specific ratio of reported to previously projected number of deaths (1/nRx)</t>
  </si>
  <si>
    <t>Mortality Rate from projected life table</t>
  </si>
  <si>
    <r>
      <t>n</t>
    </r>
    <r>
      <rPr>
        <b/>
        <sz val="12"/>
        <color theme="1"/>
        <rFont val="Arial"/>
        <family val="2"/>
      </rPr>
      <t>*M</t>
    </r>
    <r>
      <rPr>
        <b/>
        <vertAlign val="subscript"/>
        <sz val="12"/>
        <color theme="1"/>
        <rFont val="Arial"/>
        <family val="2"/>
      </rPr>
      <t>x</t>
    </r>
  </si>
  <si>
    <r>
      <t>n</t>
    </r>
    <r>
      <rPr>
        <b/>
        <sz val="12"/>
        <color theme="1"/>
        <rFont val="Arial"/>
        <family val="2"/>
      </rPr>
      <t>*K</t>
    </r>
    <r>
      <rPr>
        <b/>
        <vertAlign val="subscript"/>
        <sz val="12"/>
        <color theme="1"/>
        <rFont val="Arial"/>
        <family val="2"/>
      </rPr>
      <t>x</t>
    </r>
  </si>
  <si>
    <t>10-14</t>
  </si>
  <si>
    <t>15-19</t>
  </si>
  <si>
    <t>20-24</t>
  </si>
  <si>
    <t>25-29</t>
  </si>
  <si>
    <t>30-34</t>
  </si>
  <si>
    <t>35-39</t>
  </si>
  <si>
    <t>40-44</t>
  </si>
  <si>
    <t>45-49</t>
  </si>
  <si>
    <t>50-54</t>
  </si>
  <si>
    <t>55-59</t>
  </si>
  <si>
    <t>60-64</t>
  </si>
  <si>
    <t>65-69</t>
  </si>
  <si>
    <t>70-74</t>
  </si>
  <si>
    <t>75-79</t>
  </si>
  <si>
    <t>80-84</t>
  </si>
  <si>
    <t>85-89</t>
  </si>
  <si>
    <r>
      <t>n</t>
    </r>
    <r>
      <rPr>
        <b/>
        <sz val="12"/>
        <color theme="1"/>
        <rFont val="Arial"/>
        <family val="2"/>
      </rPr>
      <t>K</t>
    </r>
    <r>
      <rPr>
        <b/>
        <vertAlign val="subscript"/>
        <sz val="12"/>
        <color theme="1"/>
        <rFont val="Arial"/>
        <family val="2"/>
      </rPr>
      <t>x</t>
    </r>
  </si>
  <si>
    <t>concat</t>
  </si>
  <si>
    <r>
      <t>n</t>
    </r>
    <r>
      <rPr>
        <b/>
        <i/>
        <sz val="12"/>
        <color theme="0"/>
        <rFont val="Times New Roman"/>
        <family val="1"/>
      </rPr>
      <t>d</t>
    </r>
    <r>
      <rPr>
        <b/>
        <i/>
        <vertAlign val="subscript"/>
        <sz val="12"/>
        <color theme="0"/>
        <rFont val="Times New Roman"/>
        <family val="1"/>
      </rPr>
      <t>x</t>
    </r>
  </si>
  <si>
    <r>
      <t>n</t>
    </r>
    <r>
      <rPr>
        <b/>
        <sz val="12"/>
        <color indexed="9"/>
        <rFont val="Arial"/>
        <family val="2"/>
      </rPr>
      <t>N</t>
    </r>
    <r>
      <rPr>
        <b/>
        <vertAlign val="subscript"/>
        <sz val="12"/>
        <color indexed="9"/>
        <rFont val="Arial"/>
        <family val="2"/>
      </rPr>
      <t>x</t>
    </r>
  </si>
  <si>
    <t>nax</t>
  </si>
  <si>
    <r>
      <t>n</t>
    </r>
    <r>
      <rPr>
        <b/>
        <sz val="12"/>
        <color rgb="FFFFFFFF"/>
        <rFont val="Arial"/>
        <family val="2"/>
      </rPr>
      <t>a</t>
    </r>
    <r>
      <rPr>
        <b/>
        <vertAlign val="subscript"/>
        <sz val="12"/>
        <color rgb="FFFFFFFF"/>
        <rFont val="Arial"/>
        <family val="2"/>
      </rPr>
      <t>x</t>
    </r>
  </si>
  <si>
    <t>nax 2019</t>
  </si>
  <si>
    <t>npx 2019</t>
  </si>
  <si>
    <t>ACFemale15-19</t>
  </si>
  <si>
    <t>ACFemale20-24</t>
  </si>
  <si>
    <t>ACFemale25-29</t>
  </si>
  <si>
    <t>ACFemale30-34</t>
  </si>
  <si>
    <t>ACFemale35-39</t>
  </si>
  <si>
    <t>ACFemale40-44</t>
  </si>
  <si>
    <t>ACFemale45-49</t>
  </si>
  <si>
    <t>ACFemale50-54</t>
  </si>
  <si>
    <t>ACFemale55-59</t>
  </si>
  <si>
    <t>ACFemale60-64</t>
  </si>
  <si>
    <t>ACFemale65-69</t>
  </si>
  <si>
    <t>ACFemale70-74</t>
  </si>
  <si>
    <t>ACFemale75-79</t>
  </si>
  <si>
    <t>ACFemale80-84</t>
  </si>
  <si>
    <t>ACFemale85-89</t>
  </si>
  <si>
    <t>ACFemale90+</t>
  </si>
  <si>
    <t>ACMale15-19</t>
  </si>
  <si>
    <t>ACMale20-24</t>
  </si>
  <si>
    <t>ACMale25-29</t>
  </si>
  <si>
    <t>ACMale30-34</t>
  </si>
  <si>
    <t>ACMale35-39</t>
  </si>
  <si>
    <t>ACMale40-44</t>
  </si>
  <si>
    <t>ACMale45-49</t>
  </si>
  <si>
    <t>ACMale50-54</t>
  </si>
  <si>
    <t>ACMale55-59</t>
  </si>
  <si>
    <t>ACMale60-64</t>
  </si>
  <si>
    <t>ACMale65-69</t>
  </si>
  <si>
    <t>ACMale70-74</t>
  </si>
  <si>
    <t>ACMale75-79</t>
  </si>
  <si>
    <t>ACMale80-84</t>
  </si>
  <si>
    <t>ACMale85-89</t>
  </si>
  <si>
    <t>ACMale90+</t>
  </si>
  <si>
    <t>ACTotal15-19</t>
  </si>
  <si>
    <t>ACTotal20-24</t>
  </si>
  <si>
    <t>ACTotal25-29</t>
  </si>
  <si>
    <t>ACTotal30-34</t>
  </si>
  <si>
    <t>ACTotal35-39</t>
  </si>
  <si>
    <t>ACTotal40-44</t>
  </si>
  <si>
    <t>ACTotal45-49</t>
  </si>
  <si>
    <t>ACTotal50-54</t>
  </si>
  <si>
    <t>ACTotal55-59</t>
  </si>
  <si>
    <t>ACTotal60-64</t>
  </si>
  <si>
    <t>ACTotal65-69</t>
  </si>
  <si>
    <t>ACTotal70-74</t>
  </si>
  <si>
    <t>ACTotal75-79</t>
  </si>
  <si>
    <t>ACTotal80-84</t>
  </si>
  <si>
    <t>ACTotal85-89</t>
  </si>
  <si>
    <t>ACTotal90+</t>
  </si>
  <si>
    <t>ALFemale0</t>
  </si>
  <si>
    <t>ALFemale10-14</t>
  </si>
  <si>
    <t>ALFemale15-19</t>
  </si>
  <si>
    <t>ALFemale20-24</t>
  </si>
  <si>
    <t>ALFemale25-29</t>
  </si>
  <si>
    <t>ALFemale30-34</t>
  </si>
  <si>
    <t>ALFemale35-39</t>
  </si>
  <si>
    <t>ALFemale40-44</t>
  </si>
  <si>
    <t>ALFemale45-49</t>
  </si>
  <si>
    <t>ALFemale50-54</t>
  </si>
  <si>
    <t>ALFemale55-59</t>
  </si>
  <si>
    <t>ALFemale60-64</t>
  </si>
  <si>
    <t>ALFemale65-69</t>
  </si>
  <si>
    <t>ALFemale70-74</t>
  </si>
  <si>
    <t>ALFemale75-79</t>
  </si>
  <si>
    <t>ALFemale80-84</t>
  </si>
  <si>
    <t>ALFemale85-89</t>
  </si>
  <si>
    <t>ALFemale90+</t>
  </si>
  <si>
    <t>ALMale0</t>
  </si>
  <si>
    <t>ALMale10-14</t>
  </si>
  <si>
    <t>ALMale15-19</t>
  </si>
  <si>
    <t>ALMale20-24</t>
  </si>
  <si>
    <t>ALMale25-29</t>
  </si>
  <si>
    <t>ALMale30-34</t>
  </si>
  <si>
    <t>ALMale35-39</t>
  </si>
  <si>
    <t>ALMale40-44</t>
  </si>
  <si>
    <t>ALMale45-49</t>
  </si>
  <si>
    <t>ALMale50-54</t>
  </si>
  <si>
    <t>ALMale55-59</t>
  </si>
  <si>
    <t>ALMale60-64</t>
  </si>
  <si>
    <t>ALMale65-69</t>
  </si>
  <si>
    <t>ALMale70-74</t>
  </si>
  <si>
    <t>ALMale75-79</t>
  </si>
  <si>
    <t>ALMale80-84</t>
  </si>
  <si>
    <t>ALMale85-89</t>
  </si>
  <si>
    <t>ALMale90+</t>
  </si>
  <si>
    <t>ALTotal0</t>
  </si>
  <si>
    <t>ALTotal10-14</t>
  </si>
  <si>
    <t>ALTotal15-19</t>
  </si>
  <si>
    <t>ALTotal20-24</t>
  </si>
  <si>
    <t>ALTotal25-29</t>
  </si>
  <si>
    <t>ALTotal30-34</t>
  </si>
  <si>
    <t>ALTotal35-39</t>
  </si>
  <si>
    <t>ALTotal40-44</t>
  </si>
  <si>
    <t>ALTotal45-49</t>
  </si>
  <si>
    <t>ALTotal50-54</t>
  </si>
  <si>
    <t>ALTotal55-59</t>
  </si>
  <si>
    <t>ALTotal60-64</t>
  </si>
  <si>
    <t>ALTotal65-69</t>
  </si>
  <si>
    <t>ALTotal70-74</t>
  </si>
  <si>
    <t>ALTotal75-79</t>
  </si>
  <si>
    <t>ALTotal80-84</t>
  </si>
  <si>
    <t>ALTotal85-89</t>
  </si>
  <si>
    <t>ALTotal90+</t>
  </si>
  <si>
    <t>AMFemale0</t>
  </si>
  <si>
    <t>AMFemale10-14</t>
  </si>
  <si>
    <t>AMFemale15-19</t>
  </si>
  <si>
    <t>AMFemale20-24</t>
  </si>
  <si>
    <t>AMFemale25-29</t>
  </si>
  <si>
    <t>AMFemale30-34</t>
  </si>
  <si>
    <t>AMFemale35-39</t>
  </si>
  <si>
    <t>AMFemale40-44</t>
  </si>
  <si>
    <t>AMFemale45-49</t>
  </si>
  <si>
    <t>AMFemale50-54</t>
  </si>
  <si>
    <t>AMFemale55-59</t>
  </si>
  <si>
    <t>AMFemale60-64</t>
  </si>
  <si>
    <t>AMFemale65-69</t>
  </si>
  <si>
    <t>AMFemale70-74</t>
  </si>
  <si>
    <t>AMFemale75-79</t>
  </si>
  <si>
    <t>AMFemale80-84</t>
  </si>
  <si>
    <t>AMFemale85-89</t>
  </si>
  <si>
    <t>AMFemale90+</t>
  </si>
  <si>
    <t>AMMale0</t>
  </si>
  <si>
    <t>AMMale10-14</t>
  </si>
  <si>
    <t>AMMale15-19</t>
  </si>
  <si>
    <t>AMMale20-24</t>
  </si>
  <si>
    <t>AMMale25-29</t>
  </si>
  <si>
    <t>AMMale30-34</t>
  </si>
  <si>
    <t>AMMale35-39</t>
  </si>
  <si>
    <t>AMMale40-44</t>
  </si>
  <si>
    <t>AMMale45-49</t>
  </si>
  <si>
    <t>AMMale50-54</t>
  </si>
  <si>
    <t>AMMale55-59</t>
  </si>
  <si>
    <t>AMMale60-64</t>
  </si>
  <si>
    <t>AMMale65-69</t>
  </si>
  <si>
    <t>AMMale70-74</t>
  </si>
  <si>
    <t>AMMale75-79</t>
  </si>
  <si>
    <t>AMMale80-84</t>
  </si>
  <si>
    <t>AMMale85-89</t>
  </si>
  <si>
    <t>AMMale90+</t>
  </si>
  <si>
    <t>AMTotal0</t>
  </si>
  <si>
    <t>AMTotal10-14</t>
  </si>
  <si>
    <t>AMTotal15-19</t>
  </si>
  <si>
    <t>AMTotal20-24</t>
  </si>
  <si>
    <t>AMTotal25-29</t>
  </si>
  <si>
    <t>AMTotal30-34</t>
  </si>
  <si>
    <t>AMTotal35-39</t>
  </si>
  <si>
    <t>AMTotal40-44</t>
  </si>
  <si>
    <t>AMTotal45-49</t>
  </si>
  <si>
    <t>AMTotal50-54</t>
  </si>
  <si>
    <t>AMTotal55-59</t>
  </si>
  <si>
    <t>AMTotal60-64</t>
  </si>
  <si>
    <t>AMTotal65-69</t>
  </si>
  <si>
    <t>AMTotal70-74</t>
  </si>
  <si>
    <t>AMTotal75-79</t>
  </si>
  <si>
    <t>AMTotal80-84</t>
  </si>
  <si>
    <t>AMTotal85-89</t>
  </si>
  <si>
    <t>AMTotal90+</t>
  </si>
  <si>
    <t>APFemale0</t>
  </si>
  <si>
    <t>APFemale10-14</t>
  </si>
  <si>
    <t>APFemale15-19</t>
  </si>
  <si>
    <t>APFemale20-24</t>
  </si>
  <si>
    <t>APFemale25-29</t>
  </si>
  <si>
    <t>APFemale30-34</t>
  </si>
  <si>
    <t>APFemale35-39</t>
  </si>
  <si>
    <t>APFemale40-44</t>
  </si>
  <si>
    <t>APFemale45-49</t>
  </si>
  <si>
    <t>APFemale50-54</t>
  </si>
  <si>
    <t>APFemale55-59</t>
  </si>
  <si>
    <t>APFemale60-64</t>
  </si>
  <si>
    <t>APFemale65-69</t>
  </si>
  <si>
    <t>APFemale70-74</t>
  </si>
  <si>
    <t>APFemale75-79</t>
  </si>
  <si>
    <t>APFemale80-84</t>
  </si>
  <si>
    <t>APFemale85-89</t>
  </si>
  <si>
    <t>APFemale90+</t>
  </si>
  <si>
    <t>APMale0</t>
  </si>
  <si>
    <t>APMale10-14</t>
  </si>
  <si>
    <t>APMale15-19</t>
  </si>
  <si>
    <t>APMale20-24</t>
  </si>
  <si>
    <t>APMale25-29</t>
  </si>
  <si>
    <t>APMale30-34</t>
  </si>
  <si>
    <t>APMale35-39</t>
  </si>
  <si>
    <t>APMale40-44</t>
  </si>
  <si>
    <t>APMale45-49</t>
  </si>
  <si>
    <t>APMale50-54</t>
  </si>
  <si>
    <t>APMale55-59</t>
  </si>
  <si>
    <t>APMale60-64</t>
  </si>
  <si>
    <t>APMale65-69</t>
  </si>
  <si>
    <t>APMale70-74</t>
  </si>
  <si>
    <t>APMale75-79</t>
  </si>
  <si>
    <t>APMale80-84</t>
  </si>
  <si>
    <t>APMale85-89</t>
  </si>
  <si>
    <t>APMale90+</t>
  </si>
  <si>
    <t>APTotal0</t>
  </si>
  <si>
    <t>APTotal10-14</t>
  </si>
  <si>
    <t>APTotal15-19</t>
  </si>
  <si>
    <t>APTotal20-24</t>
  </si>
  <si>
    <t>APTotal25-29</t>
  </si>
  <si>
    <t>APTotal30-34</t>
  </si>
  <si>
    <t>APTotal35-39</t>
  </si>
  <si>
    <t>APTotal40-44</t>
  </si>
  <si>
    <t>APTotal45-49</t>
  </si>
  <si>
    <t>APTotal50-54</t>
  </si>
  <si>
    <t>APTotal55-59</t>
  </si>
  <si>
    <t>APTotal60-64</t>
  </si>
  <si>
    <t>APTotal65-69</t>
  </si>
  <si>
    <t>APTotal70-74</t>
  </si>
  <si>
    <t>APTotal75-79</t>
  </si>
  <si>
    <t>APTotal80-84</t>
  </si>
  <si>
    <t>APTotal85-89</t>
  </si>
  <si>
    <t>APTotal90+</t>
  </si>
  <si>
    <t>BAFemale0</t>
  </si>
  <si>
    <t>BAFemale10-14</t>
  </si>
  <si>
    <t>BAFemale15-19</t>
  </si>
  <si>
    <t>BAFemale20-24</t>
  </si>
  <si>
    <t>BAFemale25-29</t>
  </si>
  <si>
    <t>BAFemale30-34</t>
  </si>
  <si>
    <t>BAFemale35-39</t>
  </si>
  <si>
    <t>BAFemale40-44</t>
  </si>
  <si>
    <t>BAFemale45-49</t>
  </si>
  <si>
    <t>BAFemale50-54</t>
  </si>
  <si>
    <t>BAFemale55-59</t>
  </si>
  <si>
    <t>BAFemale60-64</t>
  </si>
  <si>
    <t>BAFemale65-69</t>
  </si>
  <si>
    <t>BAFemale70-74</t>
  </si>
  <si>
    <t>BAFemale75-79</t>
  </si>
  <si>
    <t>BAFemale80-84</t>
  </si>
  <si>
    <t>BAFemale85-89</t>
  </si>
  <si>
    <t>BAFemale90+</t>
  </si>
  <si>
    <t>BAMale0</t>
  </si>
  <si>
    <t>BAMale10-14</t>
  </si>
  <si>
    <t>BAMale15-19</t>
  </si>
  <si>
    <t>BAMale20-24</t>
  </si>
  <si>
    <t>BAMale25-29</t>
  </si>
  <si>
    <t>BAMale30-34</t>
  </si>
  <si>
    <t>BAMale35-39</t>
  </si>
  <si>
    <t>BAMale40-44</t>
  </si>
  <si>
    <t>BAMale45-49</t>
  </si>
  <si>
    <t>BAMale50-54</t>
  </si>
  <si>
    <t>BAMale55-59</t>
  </si>
  <si>
    <t>BAMale60-64</t>
  </si>
  <si>
    <t>BAMale65-69</t>
  </si>
  <si>
    <t>BAMale70-74</t>
  </si>
  <si>
    <t>BAMale75-79</t>
  </si>
  <si>
    <t>BAMale80-84</t>
  </si>
  <si>
    <t>BAMale85-89</t>
  </si>
  <si>
    <t>BAMale90+</t>
  </si>
  <si>
    <t>BATotal0</t>
  </si>
  <si>
    <t>BATotal10-14</t>
  </si>
  <si>
    <t>BATotal15-19</t>
  </si>
  <si>
    <t>BATotal20-24</t>
  </si>
  <si>
    <t>BATotal25-29</t>
  </si>
  <si>
    <t>BATotal30-34</t>
  </si>
  <si>
    <t>BATotal35-39</t>
  </si>
  <si>
    <t>BATotal40-44</t>
  </si>
  <si>
    <t>BATotal45-49</t>
  </si>
  <si>
    <t>BATotal50-54</t>
  </si>
  <si>
    <t>BATotal55-59</t>
  </si>
  <si>
    <t>BATotal60-64</t>
  </si>
  <si>
    <t>BATotal65-69</t>
  </si>
  <si>
    <t>BATotal70-74</t>
  </si>
  <si>
    <t>BATotal75-79</t>
  </si>
  <si>
    <t>BATotal80-84</t>
  </si>
  <si>
    <t>BATotal85-89</t>
  </si>
  <si>
    <t>BATotal90+</t>
  </si>
  <si>
    <t>BrazilFemale0</t>
  </si>
  <si>
    <t>BrazilFemale10-14</t>
  </si>
  <si>
    <t>BrazilFemale15-19</t>
  </si>
  <si>
    <t>BrazilFemale20-24</t>
  </si>
  <si>
    <t>BrazilFemale25-29</t>
  </si>
  <si>
    <t>BrazilFemale30-34</t>
  </si>
  <si>
    <t>BrazilFemale35-39</t>
  </si>
  <si>
    <t>BrazilFemale40-44</t>
  </si>
  <si>
    <t>BrazilFemale45-49</t>
  </si>
  <si>
    <t>BrazilFemale50-54</t>
  </si>
  <si>
    <t>BrazilFemale55-59</t>
  </si>
  <si>
    <t>BrazilFemale60-64</t>
  </si>
  <si>
    <t>BrazilFemale65-69</t>
  </si>
  <si>
    <t>BrazilFemale70-74</t>
  </si>
  <si>
    <t>BrazilFemale75-79</t>
  </si>
  <si>
    <t>BrazilFemale80-84</t>
  </si>
  <si>
    <t>BrazilFemale85-89</t>
  </si>
  <si>
    <t>BrazilFemale90+</t>
  </si>
  <si>
    <t>BrazilMale0</t>
  </si>
  <si>
    <t>BrazilMale10-14</t>
  </si>
  <si>
    <t>BrazilMale15-19</t>
  </si>
  <si>
    <t>BrazilMale20-24</t>
  </si>
  <si>
    <t>BrazilMale25-29</t>
  </si>
  <si>
    <t>BrazilMale30-34</t>
  </si>
  <si>
    <t>BrazilMale35-39</t>
  </si>
  <si>
    <t>BrazilMale40-44</t>
  </si>
  <si>
    <t>BrazilMale45-49</t>
  </si>
  <si>
    <t>BrazilMale50-54</t>
  </si>
  <si>
    <t>BrazilMale55-59</t>
  </si>
  <si>
    <t>BrazilMale60-64</t>
  </si>
  <si>
    <t>BrazilMale65-69</t>
  </si>
  <si>
    <t>BrazilMale70-74</t>
  </si>
  <si>
    <t>BrazilMale75-79</t>
  </si>
  <si>
    <t>BrazilMale80-84</t>
  </si>
  <si>
    <t>BrazilMale85-89</t>
  </si>
  <si>
    <t>BrazilMale90+</t>
  </si>
  <si>
    <t>BrazilTotal0</t>
  </si>
  <si>
    <t>BrazilTotal10-14</t>
  </si>
  <si>
    <t>BrazilTotal15-19</t>
  </si>
  <si>
    <t>BrazilTotal20-24</t>
  </si>
  <si>
    <t>BrazilTotal25-29</t>
  </si>
  <si>
    <t>BrazilTotal30-34</t>
  </si>
  <si>
    <t>BrazilTotal35-39</t>
  </si>
  <si>
    <t>BrazilTotal40-44</t>
  </si>
  <si>
    <t>BrazilTotal45-49</t>
  </si>
  <si>
    <t>BrazilTotal50-54</t>
  </si>
  <si>
    <t>BrazilTotal55-59</t>
  </si>
  <si>
    <t>BrazilTotal60-64</t>
  </si>
  <si>
    <t>BrazilTotal65-69</t>
  </si>
  <si>
    <t>BrazilTotal70-74</t>
  </si>
  <si>
    <t>BrazilTotal75-79</t>
  </si>
  <si>
    <t>BrazilTotal80-84</t>
  </si>
  <si>
    <t>BrazilTotal85-89</t>
  </si>
  <si>
    <t>BrazilTotal90+</t>
  </si>
  <si>
    <t>CEFemale0</t>
  </si>
  <si>
    <t>CEFemale10-14</t>
  </si>
  <si>
    <t>CEFemale15-19</t>
  </si>
  <si>
    <t>CEFemale20-24</t>
  </si>
  <si>
    <t>CEFemale25-29</t>
  </si>
  <si>
    <t>CEFemale30-34</t>
  </si>
  <si>
    <t>CEFemale35-39</t>
  </si>
  <si>
    <t>CEFemale40-44</t>
  </si>
  <si>
    <t>CEFemale45-49</t>
  </si>
  <si>
    <t>CEFemale50-54</t>
  </si>
  <si>
    <t>CEFemale55-59</t>
  </si>
  <si>
    <t>CEFemale60-64</t>
  </si>
  <si>
    <t>CEFemale65-69</t>
  </si>
  <si>
    <t>CEFemale70-74</t>
  </si>
  <si>
    <t>CEFemale75-79</t>
  </si>
  <si>
    <t>CEFemale80-84</t>
  </si>
  <si>
    <t>CEFemale85-89</t>
  </si>
  <si>
    <t>CEFemale90+</t>
  </si>
  <si>
    <t>CEMale0</t>
  </si>
  <si>
    <t>CEMale10-14</t>
  </si>
  <si>
    <t>CEMale15-19</t>
  </si>
  <si>
    <t>CEMale20-24</t>
  </si>
  <si>
    <t>CEMale25-29</t>
  </si>
  <si>
    <t>CEMale30-34</t>
  </si>
  <si>
    <t>CEMale35-39</t>
  </si>
  <si>
    <t>CEMale40-44</t>
  </si>
  <si>
    <t>CEMale45-49</t>
  </si>
  <si>
    <t>CEMale50-54</t>
  </si>
  <si>
    <t>CEMale55-59</t>
  </si>
  <si>
    <t>CEMale60-64</t>
  </si>
  <si>
    <t>CEMale65-69</t>
  </si>
  <si>
    <t>CEMale70-74</t>
  </si>
  <si>
    <t>CEMale75-79</t>
  </si>
  <si>
    <t>CEMale80-84</t>
  </si>
  <si>
    <t>CEMale85-89</t>
  </si>
  <si>
    <t>CEMale90+</t>
  </si>
  <si>
    <t>CETotal0</t>
  </si>
  <si>
    <t>CETotal10-14</t>
  </si>
  <si>
    <t>CETotal15-19</t>
  </si>
  <si>
    <t>CETotal20-24</t>
  </si>
  <si>
    <t>CETotal25-29</t>
  </si>
  <si>
    <t>CETotal30-34</t>
  </si>
  <si>
    <t>CETotal35-39</t>
  </si>
  <si>
    <t>CETotal40-44</t>
  </si>
  <si>
    <t>CETotal45-49</t>
  </si>
  <si>
    <t>CETotal50-54</t>
  </si>
  <si>
    <t>CETotal55-59</t>
  </si>
  <si>
    <t>CETotal60-64</t>
  </si>
  <si>
    <t>CETotal65-69</t>
  </si>
  <si>
    <t>CETotal70-74</t>
  </si>
  <si>
    <t>CETotal75-79</t>
  </si>
  <si>
    <t>CETotal80-84</t>
  </si>
  <si>
    <t>CETotal85-89</t>
  </si>
  <si>
    <t>CETotal90+</t>
  </si>
  <si>
    <t>DFFemale10-14</t>
  </si>
  <si>
    <t>DFFemale15-19</t>
  </si>
  <si>
    <t>DFFemale20-24</t>
  </si>
  <si>
    <t>DFFemale25-29</t>
  </si>
  <si>
    <t>DFFemale30-34</t>
  </si>
  <si>
    <t>DFFemale35-39</t>
  </si>
  <si>
    <t>DFFemale40-44</t>
  </si>
  <si>
    <t>DFFemale45-49</t>
  </si>
  <si>
    <t>DFFemale50-54</t>
  </si>
  <si>
    <t>DFFemale55-59</t>
  </si>
  <si>
    <t>DFFemale60-64</t>
  </si>
  <si>
    <t>DFFemale65-69</t>
  </si>
  <si>
    <t>DFFemale70-74</t>
  </si>
  <si>
    <t>DFFemale75-79</t>
  </si>
  <si>
    <t>DFFemale80-84</t>
  </si>
  <si>
    <t>DFFemale85-89</t>
  </si>
  <si>
    <t>DFFemale90+</t>
  </si>
  <si>
    <t>DFMale10-14</t>
  </si>
  <si>
    <t>DFMale15-19</t>
  </si>
  <si>
    <t>DFMale20-24</t>
  </si>
  <si>
    <t>DFMale25-29</t>
  </si>
  <si>
    <t>DFMale30-34</t>
  </si>
  <si>
    <t>DFMale35-39</t>
  </si>
  <si>
    <t>DFMale40-44</t>
  </si>
  <si>
    <t>DFMale45-49</t>
  </si>
  <si>
    <t>DFMale50-54</t>
  </si>
  <si>
    <t>DFMale55-59</t>
  </si>
  <si>
    <t>DFMale60-64</t>
  </si>
  <si>
    <t>DFMale65-69</t>
  </si>
  <si>
    <t>DFMale70-74</t>
  </si>
  <si>
    <t>DFMale75-79</t>
  </si>
  <si>
    <t>DFMale80-84</t>
  </si>
  <si>
    <t>DFMale85-89</t>
  </si>
  <si>
    <t>DFMale90+</t>
  </si>
  <si>
    <t>DFTotal10-14</t>
  </si>
  <si>
    <t>DFTotal15-19</t>
  </si>
  <si>
    <t>DFTotal20-24</t>
  </si>
  <si>
    <t>DFTotal25-29</t>
  </si>
  <si>
    <t>DFTotal30-34</t>
  </si>
  <si>
    <t>DFTotal35-39</t>
  </si>
  <si>
    <t>DFTotal40-44</t>
  </si>
  <si>
    <t>DFTotal45-49</t>
  </si>
  <si>
    <t>DFTotal50-54</t>
  </si>
  <si>
    <t>DFTotal55-59</t>
  </si>
  <si>
    <t>DFTotal60-64</t>
  </si>
  <si>
    <t>DFTotal65-69</t>
  </si>
  <si>
    <t>DFTotal70-74</t>
  </si>
  <si>
    <t>DFTotal75-79</t>
  </si>
  <si>
    <t>DFTotal80-84</t>
  </si>
  <si>
    <t>DFTotal85-89</t>
  </si>
  <si>
    <t>DFTotal90+</t>
  </si>
  <si>
    <t>ESFemale15-19</t>
  </si>
  <si>
    <t>ESFemale20-24</t>
  </si>
  <si>
    <t>ESFemale25-29</t>
  </si>
  <si>
    <t>ESFemale30-34</t>
  </si>
  <si>
    <t>ESFemale35-39</t>
  </si>
  <si>
    <t>ESFemale40-44</t>
  </si>
  <si>
    <t>ESFemale45-49</t>
  </si>
  <si>
    <t>ESFemale50-54</t>
  </si>
  <si>
    <t>ESFemale55-59</t>
  </si>
  <si>
    <t>ESFemale60-64</t>
  </si>
  <si>
    <t>ESFemale65-69</t>
  </si>
  <si>
    <t>ESFemale70-74</t>
  </si>
  <si>
    <t>ESFemale75-79</t>
  </si>
  <si>
    <t>ESFemale80-84</t>
  </si>
  <si>
    <t>ESFemale85-89</t>
  </si>
  <si>
    <t>ESFemale90+</t>
  </si>
  <si>
    <t>ESMale15-19</t>
  </si>
  <si>
    <t>ESMale20-24</t>
  </si>
  <si>
    <t>ESMale25-29</t>
  </si>
  <si>
    <t>ESMale30-34</t>
  </si>
  <si>
    <t>ESMale35-39</t>
  </si>
  <si>
    <t>ESMale40-44</t>
  </si>
  <si>
    <t>ESMale45-49</t>
  </si>
  <si>
    <t>ESMale50-54</t>
  </si>
  <si>
    <t>ESMale55-59</t>
  </si>
  <si>
    <t>ESMale60-64</t>
  </si>
  <si>
    <t>ESMale65-69</t>
  </si>
  <si>
    <t>ESMale70-74</t>
  </si>
  <si>
    <t>ESMale75-79</t>
  </si>
  <si>
    <t>ESMale80-84</t>
  </si>
  <si>
    <t>ESMale85-89</t>
  </si>
  <si>
    <t>ESMale90+</t>
  </si>
  <si>
    <t>ESTotal15-19</t>
  </si>
  <si>
    <t>ESTotal20-24</t>
  </si>
  <si>
    <t>ESTotal25-29</t>
  </si>
  <si>
    <t>ESTotal30-34</t>
  </si>
  <si>
    <t>ESTotal35-39</t>
  </si>
  <si>
    <t>ESTotal40-44</t>
  </si>
  <si>
    <t>ESTotal45-49</t>
  </si>
  <si>
    <t>ESTotal50-54</t>
  </si>
  <si>
    <t>ESTotal55-59</t>
  </si>
  <si>
    <t>ESTotal60-64</t>
  </si>
  <si>
    <t>ESTotal65-69</t>
  </si>
  <si>
    <t>ESTotal70-74</t>
  </si>
  <si>
    <t>ESTotal75-79</t>
  </si>
  <si>
    <t>ESTotal80-84</t>
  </si>
  <si>
    <t>ESTotal85-89</t>
  </si>
  <si>
    <t>ESTotal90+</t>
  </si>
  <si>
    <t>GOFemale0</t>
  </si>
  <si>
    <t>GOFemale10-14</t>
  </si>
  <si>
    <t>GOFemale15-19</t>
  </si>
  <si>
    <t>GOFemale20-24</t>
  </si>
  <si>
    <t>GOFemale25-29</t>
  </si>
  <si>
    <t>GOFemale30-34</t>
  </si>
  <si>
    <t>GOFemale35-39</t>
  </si>
  <si>
    <t>GOFemale40-44</t>
  </si>
  <si>
    <t>GOFemale45-49</t>
  </si>
  <si>
    <t>GOFemale50-54</t>
  </si>
  <si>
    <t>GOFemale55-59</t>
  </si>
  <si>
    <t>GOFemale60-64</t>
  </si>
  <si>
    <t>GOFemale65-69</t>
  </si>
  <si>
    <t>GOFemale70-74</t>
  </si>
  <si>
    <t>GOFemale75-79</t>
  </si>
  <si>
    <t>GOFemale80-84</t>
  </si>
  <si>
    <t>GOFemale85-89</t>
  </si>
  <si>
    <t>GOFemale90+</t>
  </si>
  <si>
    <t>GOMale0</t>
  </si>
  <si>
    <t>GOMale10-14</t>
  </si>
  <si>
    <t>GOMale15-19</t>
  </si>
  <si>
    <t>GOMale20-24</t>
  </si>
  <si>
    <t>GOMale25-29</t>
  </si>
  <si>
    <t>GOMale30-34</t>
  </si>
  <si>
    <t>GOMale35-39</t>
  </si>
  <si>
    <t>GOMale40-44</t>
  </si>
  <si>
    <t>GOMale45-49</t>
  </si>
  <si>
    <t>GOMale50-54</t>
  </si>
  <si>
    <t>GOMale55-59</t>
  </si>
  <si>
    <t>GOMale60-64</t>
  </si>
  <si>
    <t>GOMale65-69</t>
  </si>
  <si>
    <t>GOMale70-74</t>
  </si>
  <si>
    <t>GOMale75-79</t>
  </si>
  <si>
    <t>GOMale80-84</t>
  </si>
  <si>
    <t>GOMale85-89</t>
  </si>
  <si>
    <t>GOMale90+</t>
  </si>
  <si>
    <t>GOTotal0</t>
  </si>
  <si>
    <t>GOTotal10-14</t>
  </si>
  <si>
    <t>GOTotal15-19</t>
  </si>
  <si>
    <t>GOTotal20-24</t>
  </si>
  <si>
    <t>GOTotal25-29</t>
  </si>
  <si>
    <t>GOTotal30-34</t>
  </si>
  <si>
    <t>GOTotal35-39</t>
  </si>
  <si>
    <t>GOTotal40-44</t>
  </si>
  <si>
    <t>GOTotal45-49</t>
  </si>
  <si>
    <t>GOTotal50-54</t>
  </si>
  <si>
    <t>GOTotal55-59</t>
  </si>
  <si>
    <t>GOTotal60-64</t>
  </si>
  <si>
    <t>GOTotal65-69</t>
  </si>
  <si>
    <t>GOTotal70-74</t>
  </si>
  <si>
    <t>GOTotal75-79</t>
  </si>
  <si>
    <t>GOTotal80-84</t>
  </si>
  <si>
    <t>GOTotal85-89</t>
  </si>
  <si>
    <t>GOTotal90+</t>
  </si>
  <si>
    <t>MAFemale0</t>
  </si>
  <si>
    <t>MAFemale10-14</t>
  </si>
  <si>
    <t>MAFemale15-19</t>
  </si>
  <si>
    <t>MAFemale20-24</t>
  </si>
  <si>
    <t>MAFemale25-29</t>
  </si>
  <si>
    <t>MAFemale30-34</t>
  </si>
  <si>
    <t>MAFemale35-39</t>
  </si>
  <si>
    <t>MAFemale40-44</t>
  </si>
  <si>
    <t>MAFemale45-49</t>
  </si>
  <si>
    <t>MAFemale50-54</t>
  </si>
  <si>
    <t>MAFemale55-59</t>
  </si>
  <si>
    <t>MAFemale60-64</t>
  </si>
  <si>
    <t>MAFemale65-69</t>
  </si>
  <si>
    <t>MAFemale70-74</t>
  </si>
  <si>
    <t>MAFemale75-79</t>
  </si>
  <si>
    <t>MAFemale80-84</t>
  </si>
  <si>
    <t>MAFemale85-89</t>
  </si>
  <si>
    <t>MAFemale90+</t>
  </si>
  <si>
    <t>MAMale0</t>
  </si>
  <si>
    <t>MAMale10-14</t>
  </si>
  <si>
    <t>MAMale15-19</t>
  </si>
  <si>
    <t>MAMale20-24</t>
  </si>
  <si>
    <t>MAMale25-29</t>
  </si>
  <si>
    <t>MAMale30-34</t>
  </si>
  <si>
    <t>MAMale35-39</t>
  </si>
  <si>
    <t>MAMale40-44</t>
  </si>
  <si>
    <t>MAMale45-49</t>
  </si>
  <si>
    <t>MAMale50-54</t>
  </si>
  <si>
    <t>MAMale55-59</t>
  </si>
  <si>
    <t>MAMale60-64</t>
  </si>
  <si>
    <t>MAMale65-69</t>
  </si>
  <si>
    <t>MAMale70-74</t>
  </si>
  <si>
    <t>MAMale75-79</t>
  </si>
  <si>
    <t>MAMale80-84</t>
  </si>
  <si>
    <t>MAMale85-89</t>
  </si>
  <si>
    <t>MAMale90+</t>
  </si>
  <si>
    <t>MATotal0</t>
  </si>
  <si>
    <t>MATotal10-14</t>
  </si>
  <si>
    <t>MATotal15-19</t>
  </si>
  <si>
    <t>MATotal20-24</t>
  </si>
  <si>
    <t>MATotal25-29</t>
  </si>
  <si>
    <t>MATotal30-34</t>
  </si>
  <si>
    <t>MATotal35-39</t>
  </si>
  <si>
    <t>MATotal40-44</t>
  </si>
  <si>
    <t>MATotal45-49</t>
  </si>
  <si>
    <t>MATotal50-54</t>
  </si>
  <si>
    <t>MATotal55-59</t>
  </si>
  <si>
    <t>MATotal60-64</t>
  </si>
  <si>
    <t>MATotal65-69</t>
  </si>
  <si>
    <t>MATotal70-74</t>
  </si>
  <si>
    <t>MATotal75-79</t>
  </si>
  <si>
    <t>MATotal80-84</t>
  </si>
  <si>
    <t>MATotal85-89</t>
  </si>
  <si>
    <t>MATotal90+</t>
  </si>
  <si>
    <t>MGFemale0</t>
  </si>
  <si>
    <t>MGFemale10-14</t>
  </si>
  <si>
    <t>MGFemale15-19</t>
  </si>
  <si>
    <t>MGFemale20-24</t>
  </si>
  <si>
    <t>MGFemale25-29</t>
  </si>
  <si>
    <t>MGFemale30-34</t>
  </si>
  <si>
    <t>MGFemale35-39</t>
  </si>
  <si>
    <t>MGFemale40-44</t>
  </si>
  <si>
    <t>MGFemale45-49</t>
  </si>
  <si>
    <t>MGFemale50-54</t>
  </si>
  <si>
    <t>MGFemale55-59</t>
  </si>
  <si>
    <t>MGFemale60-64</t>
  </si>
  <si>
    <t>MGFemale65-69</t>
  </si>
  <si>
    <t>MGFemale70-74</t>
  </si>
  <si>
    <t>MGFemale75-79</t>
  </si>
  <si>
    <t>MGFemale80-84</t>
  </si>
  <si>
    <t>MGFemale85-89</t>
  </si>
  <si>
    <t>MGFemale90+</t>
  </si>
  <si>
    <t>MGMale0</t>
  </si>
  <si>
    <t>MGMale10-14</t>
  </si>
  <si>
    <t>MGMale15-19</t>
  </si>
  <si>
    <t>MGMale20-24</t>
  </si>
  <si>
    <t>MGMale25-29</t>
  </si>
  <si>
    <t>MGMale30-34</t>
  </si>
  <si>
    <t>MGMale35-39</t>
  </si>
  <si>
    <t>MGMale40-44</t>
  </si>
  <si>
    <t>MGMale45-49</t>
  </si>
  <si>
    <t>MGMale50-54</t>
  </si>
  <si>
    <t>MGMale55-59</t>
  </si>
  <si>
    <t>MGMale60-64</t>
  </si>
  <si>
    <t>MGMale65-69</t>
  </si>
  <si>
    <t>MGMale70-74</t>
  </si>
  <si>
    <t>MGMale75-79</t>
  </si>
  <si>
    <t>MGMale80-84</t>
  </si>
  <si>
    <t>MGMale85-89</t>
  </si>
  <si>
    <t>MGMale90+</t>
  </si>
  <si>
    <t>MGTotal0</t>
  </si>
  <si>
    <t>MGTotal10-14</t>
  </si>
  <si>
    <t>MGTotal15-19</t>
  </si>
  <si>
    <t>MGTotal20-24</t>
  </si>
  <si>
    <t>MGTotal25-29</t>
  </si>
  <si>
    <t>MGTotal30-34</t>
  </si>
  <si>
    <t>MGTotal35-39</t>
  </si>
  <si>
    <t>MGTotal40-44</t>
  </si>
  <si>
    <t>MGTotal45-49</t>
  </si>
  <si>
    <t>MGTotal50-54</t>
  </si>
  <si>
    <t>MGTotal55-59</t>
  </si>
  <si>
    <t>MGTotal60-64</t>
  </si>
  <si>
    <t>MGTotal65-69</t>
  </si>
  <si>
    <t>MGTotal70-74</t>
  </si>
  <si>
    <t>MGTotal75-79</t>
  </si>
  <si>
    <t>MGTotal80-84</t>
  </si>
  <si>
    <t>MGTotal85-89</t>
  </si>
  <si>
    <t>MGTotal90+</t>
  </si>
  <si>
    <t>MSFemale0</t>
  </si>
  <si>
    <t>MSFemale15-19</t>
  </si>
  <si>
    <t>MSFemale20-24</t>
  </si>
  <si>
    <t>MSFemale25-29</t>
  </si>
  <si>
    <t>MSFemale30-34</t>
  </si>
  <si>
    <t>MSFemale35-39</t>
  </si>
  <si>
    <t>MSFemale40-44</t>
  </si>
  <si>
    <t>MSFemale45-49</t>
  </si>
  <si>
    <t>MSFemale50-54</t>
  </si>
  <si>
    <t>MSFemale55-59</t>
  </si>
  <si>
    <t>MSFemale60-64</t>
  </si>
  <si>
    <t>MSFemale65-69</t>
  </si>
  <si>
    <t>MSFemale70-74</t>
  </si>
  <si>
    <t>MSFemale75-79</t>
  </si>
  <si>
    <t>MSFemale80-84</t>
  </si>
  <si>
    <t>MSFemale85-89</t>
  </si>
  <si>
    <t>MSFemale90+</t>
  </si>
  <si>
    <t>MSMale0</t>
  </si>
  <si>
    <t>MSMale15-19</t>
  </si>
  <si>
    <t>MSMale20-24</t>
  </si>
  <si>
    <t>MSMale25-29</t>
  </si>
  <si>
    <t>MSMale30-34</t>
  </si>
  <si>
    <t>MSMale35-39</t>
  </si>
  <si>
    <t>MSMale40-44</t>
  </si>
  <si>
    <t>MSMale45-49</t>
  </si>
  <si>
    <t>MSMale50-54</t>
  </si>
  <si>
    <t>MSMale55-59</t>
  </si>
  <si>
    <t>MSMale60-64</t>
  </si>
  <si>
    <t>MSMale65-69</t>
  </si>
  <si>
    <t>MSMale70-74</t>
  </si>
  <si>
    <t>MSMale75-79</t>
  </si>
  <si>
    <t>MSMale80-84</t>
  </si>
  <si>
    <t>MSMale85-89</t>
  </si>
  <si>
    <t>MSMale90+</t>
  </si>
  <si>
    <t>MSTotal0</t>
  </si>
  <si>
    <t>MSTotal15-19</t>
  </si>
  <si>
    <t>MSTotal20-24</t>
  </si>
  <si>
    <t>MSTotal25-29</t>
  </si>
  <si>
    <t>MSTotal30-34</t>
  </si>
  <si>
    <t>MSTotal35-39</t>
  </si>
  <si>
    <t>MSTotal40-44</t>
  </si>
  <si>
    <t>MSTotal45-49</t>
  </si>
  <si>
    <t>MSTotal50-54</t>
  </si>
  <si>
    <t>MSTotal55-59</t>
  </si>
  <si>
    <t>MSTotal60-64</t>
  </si>
  <si>
    <t>MSTotal65-69</t>
  </si>
  <si>
    <t>MSTotal70-74</t>
  </si>
  <si>
    <t>MSTotal75-79</t>
  </si>
  <si>
    <t>MSTotal80-84</t>
  </si>
  <si>
    <t>MSTotal85-89</t>
  </si>
  <si>
    <t>MSTotal90+</t>
  </si>
  <si>
    <t>MTFemale0</t>
  </si>
  <si>
    <t>MTFemale15-19</t>
  </si>
  <si>
    <t>MTFemale20-24</t>
  </si>
  <si>
    <t>MTFemale25-29</t>
  </si>
  <si>
    <t>MTFemale30-34</t>
  </si>
  <si>
    <t>MTFemale35-39</t>
  </si>
  <si>
    <t>MTFemale40-44</t>
  </si>
  <si>
    <t>MTFemale45-49</t>
  </si>
  <si>
    <t>MTFemale50-54</t>
  </si>
  <si>
    <t>MTFemale55-59</t>
  </si>
  <si>
    <t>MTFemale60-64</t>
  </si>
  <si>
    <t>MTFemale65-69</t>
  </si>
  <si>
    <t>MTFemale70-74</t>
  </si>
  <si>
    <t>MTFemale75-79</t>
  </si>
  <si>
    <t>MTFemale80-84</t>
  </si>
  <si>
    <t>MTFemale85-89</t>
  </si>
  <si>
    <t>MTFemale90+</t>
  </si>
  <si>
    <t>MTMale0</t>
  </si>
  <si>
    <t>MTMale15-19</t>
  </si>
  <si>
    <t>MTMale20-24</t>
  </si>
  <si>
    <t>MTMale25-29</t>
  </si>
  <si>
    <t>MTMale30-34</t>
  </si>
  <si>
    <t>MTMale35-39</t>
  </si>
  <si>
    <t>MTMale40-44</t>
  </si>
  <si>
    <t>MTMale45-49</t>
  </si>
  <si>
    <t>MTMale50-54</t>
  </si>
  <si>
    <t>MTMale55-59</t>
  </si>
  <si>
    <t>MTMale60-64</t>
  </si>
  <si>
    <t>MTMale65-69</t>
  </si>
  <si>
    <t>MTMale70-74</t>
  </si>
  <si>
    <t>MTMale75-79</t>
  </si>
  <si>
    <t>MTMale80-84</t>
  </si>
  <si>
    <t>MTMale85-89</t>
  </si>
  <si>
    <t>MTMale90+</t>
  </si>
  <si>
    <t>MTTotal0</t>
  </si>
  <si>
    <t>MTTotal15-19</t>
  </si>
  <si>
    <t>MTTotal20-24</t>
  </si>
  <si>
    <t>MTTotal25-29</t>
  </si>
  <si>
    <t>MTTotal30-34</t>
  </si>
  <si>
    <t>MTTotal35-39</t>
  </si>
  <si>
    <t>MTTotal40-44</t>
  </si>
  <si>
    <t>MTTotal45-49</t>
  </si>
  <si>
    <t>MTTotal50-54</t>
  </si>
  <si>
    <t>MTTotal55-59</t>
  </si>
  <si>
    <t>MTTotal60-64</t>
  </si>
  <si>
    <t>MTTotal65-69</t>
  </si>
  <si>
    <t>MTTotal70-74</t>
  </si>
  <si>
    <t>MTTotal75-79</t>
  </si>
  <si>
    <t>MTTotal80-84</t>
  </si>
  <si>
    <t>MTTotal85-89</t>
  </si>
  <si>
    <t>MTTotal90+</t>
  </si>
  <si>
    <t>PAFemale0</t>
  </si>
  <si>
    <t>PAFemale10-14</t>
  </si>
  <si>
    <t>PAFemale15-19</t>
  </si>
  <si>
    <t>PAFemale20-24</t>
  </si>
  <si>
    <t>PAFemale25-29</t>
  </si>
  <si>
    <t>PAFemale30-34</t>
  </si>
  <si>
    <t>PAFemale35-39</t>
  </si>
  <si>
    <t>PAFemale40-44</t>
  </si>
  <si>
    <t>PAFemale45-49</t>
  </si>
  <si>
    <t>PAFemale50-54</t>
  </si>
  <si>
    <t>PAFemale55-59</t>
  </si>
  <si>
    <t>PAFemale60-64</t>
  </si>
  <si>
    <t>PAFemale65-69</t>
  </si>
  <si>
    <t>PAFemale70-74</t>
  </si>
  <si>
    <t>PAFemale75-79</t>
  </si>
  <si>
    <t>PAFemale80-84</t>
  </si>
  <si>
    <t>PAFemale85-89</t>
  </si>
  <si>
    <t>PAFemale90+</t>
  </si>
  <si>
    <t>PAMale0</t>
  </si>
  <si>
    <t>PAMale10-14</t>
  </si>
  <si>
    <t>PAMale15-19</t>
  </si>
  <si>
    <t>PAMale20-24</t>
  </si>
  <si>
    <t>PAMale25-29</t>
  </si>
  <si>
    <t>PAMale30-34</t>
  </si>
  <si>
    <t>PAMale35-39</t>
  </si>
  <si>
    <t>PAMale40-44</t>
  </si>
  <si>
    <t>PAMale45-49</t>
  </si>
  <si>
    <t>PAMale50-54</t>
  </si>
  <si>
    <t>PAMale55-59</t>
  </si>
  <si>
    <t>PAMale60-64</t>
  </si>
  <si>
    <t>PAMale65-69</t>
  </si>
  <si>
    <t>PAMale70-74</t>
  </si>
  <si>
    <t>PAMale75-79</t>
  </si>
  <si>
    <t>PAMale80-84</t>
  </si>
  <si>
    <t>PAMale85-89</t>
  </si>
  <si>
    <t>PAMale90+</t>
  </si>
  <si>
    <t>PATotal0</t>
  </si>
  <si>
    <t>PATotal10-14</t>
  </si>
  <si>
    <t>PATotal15-19</t>
  </si>
  <si>
    <t>PATotal20-24</t>
  </si>
  <si>
    <t>PATotal25-29</t>
  </si>
  <si>
    <t>PATotal30-34</t>
  </si>
  <si>
    <t>PATotal35-39</t>
  </si>
  <si>
    <t>PATotal40-44</t>
  </si>
  <si>
    <t>PATotal45-49</t>
  </si>
  <si>
    <t>PATotal50-54</t>
  </si>
  <si>
    <t>PATotal55-59</t>
  </si>
  <si>
    <t>PATotal60-64</t>
  </si>
  <si>
    <t>PATotal65-69</t>
  </si>
  <si>
    <t>PATotal70-74</t>
  </si>
  <si>
    <t>PATotal75-79</t>
  </si>
  <si>
    <t>PATotal80-84</t>
  </si>
  <si>
    <t>PATotal85-89</t>
  </si>
  <si>
    <t>PATotal90+</t>
  </si>
  <si>
    <t>PBFemale0</t>
  </si>
  <si>
    <t>PBFemale10-14</t>
  </si>
  <si>
    <t>PBFemale15-19</t>
  </si>
  <si>
    <t>PBFemale20-24</t>
  </si>
  <si>
    <t>PBFemale25-29</t>
  </si>
  <si>
    <t>PBFemale30-34</t>
  </si>
  <si>
    <t>PBFemale35-39</t>
  </si>
  <si>
    <t>PBFemale40-44</t>
  </si>
  <si>
    <t>PBFemale45-49</t>
  </si>
  <si>
    <t>PBFemale50-54</t>
  </si>
  <si>
    <t>PBFemale55-59</t>
  </si>
  <si>
    <t>PBFemale60-64</t>
  </si>
  <si>
    <t>PBFemale65-69</t>
  </si>
  <si>
    <t>PBFemale70-74</t>
  </si>
  <si>
    <t>PBFemale75-79</t>
  </si>
  <si>
    <t>PBFemale80-84</t>
  </si>
  <si>
    <t>PBFemale85-89</t>
  </si>
  <si>
    <t>PBFemale90+</t>
  </si>
  <si>
    <t>PBMale0</t>
  </si>
  <si>
    <t>PBMale10-14</t>
  </si>
  <si>
    <t>PBMale15-19</t>
  </si>
  <si>
    <t>PBMale20-24</t>
  </si>
  <si>
    <t>PBMale25-29</t>
  </si>
  <si>
    <t>PBMale30-34</t>
  </si>
  <si>
    <t>PBMale35-39</t>
  </si>
  <si>
    <t>PBMale40-44</t>
  </si>
  <si>
    <t>PBMale45-49</t>
  </si>
  <si>
    <t>PBMale50-54</t>
  </si>
  <si>
    <t>PBMale55-59</t>
  </si>
  <si>
    <t>PBMale60-64</t>
  </si>
  <si>
    <t>PBMale65-69</t>
  </si>
  <si>
    <t>PBMale70-74</t>
  </si>
  <si>
    <t>PBMale75-79</t>
  </si>
  <si>
    <t>PBMale80-84</t>
  </si>
  <si>
    <t>PBMale85-89</t>
  </si>
  <si>
    <t>PBMale90+</t>
  </si>
  <si>
    <t>PBTotal0</t>
  </si>
  <si>
    <t>PBTotal10-14</t>
  </si>
  <si>
    <t>PBTotal15-19</t>
  </si>
  <si>
    <t>PBTotal20-24</t>
  </si>
  <si>
    <t>PBTotal25-29</t>
  </si>
  <si>
    <t>PBTotal30-34</t>
  </si>
  <si>
    <t>PBTotal35-39</t>
  </si>
  <si>
    <t>PBTotal40-44</t>
  </si>
  <si>
    <t>PBTotal45-49</t>
  </si>
  <si>
    <t>PBTotal50-54</t>
  </si>
  <si>
    <t>PBTotal55-59</t>
  </si>
  <si>
    <t>PBTotal60-64</t>
  </si>
  <si>
    <t>PBTotal65-69</t>
  </si>
  <si>
    <t>PBTotal70-74</t>
  </si>
  <si>
    <t>PBTotal75-79</t>
  </si>
  <si>
    <t>PBTotal80-84</t>
  </si>
  <si>
    <t>PBTotal85-89</t>
  </si>
  <si>
    <t>PBTotal90+</t>
  </si>
  <si>
    <t>PEFemale0</t>
  </si>
  <si>
    <t>PEFemale10-14</t>
  </si>
  <si>
    <t>PEFemale15-19</t>
  </si>
  <si>
    <t>PEFemale20-24</t>
  </si>
  <si>
    <t>PEFemale25-29</t>
  </si>
  <si>
    <t>PEFemale30-34</t>
  </si>
  <si>
    <t>PEFemale35-39</t>
  </si>
  <si>
    <t>PEFemale40-44</t>
  </si>
  <si>
    <t>PEFemale45-49</t>
  </si>
  <si>
    <t>PEFemale50-54</t>
  </si>
  <si>
    <t>PEFemale55-59</t>
  </si>
  <si>
    <t>PEFemale60-64</t>
  </si>
  <si>
    <t>PEFemale65-69</t>
  </si>
  <si>
    <t>PEFemale70-74</t>
  </si>
  <si>
    <t>PEFemale75-79</t>
  </si>
  <si>
    <t>PEFemale80-84</t>
  </si>
  <si>
    <t>PEFemale85-89</t>
  </si>
  <si>
    <t>PEFemale90+</t>
  </si>
  <si>
    <t>PEMale0</t>
  </si>
  <si>
    <t>PEMale10-14</t>
  </si>
  <si>
    <t>PEMale15-19</t>
  </si>
  <si>
    <t>PEMale20-24</t>
  </si>
  <si>
    <t>PEMale25-29</t>
  </si>
  <si>
    <t>PEMale30-34</t>
  </si>
  <si>
    <t>PEMale35-39</t>
  </si>
  <si>
    <t>PEMale40-44</t>
  </si>
  <si>
    <t>PEMale45-49</t>
  </si>
  <si>
    <t>PEMale50-54</t>
  </si>
  <si>
    <t>PEMale55-59</t>
  </si>
  <si>
    <t>PEMale60-64</t>
  </si>
  <si>
    <t>PEMale65-69</t>
  </si>
  <si>
    <t>PEMale70-74</t>
  </si>
  <si>
    <t>PEMale75-79</t>
  </si>
  <si>
    <t>PEMale80-84</t>
  </si>
  <si>
    <t>PEMale85-89</t>
  </si>
  <si>
    <t>PEMale90+</t>
  </si>
  <si>
    <t>PETotal0</t>
  </si>
  <si>
    <t>PETotal10-14</t>
  </si>
  <si>
    <t>PETotal15-19</t>
  </si>
  <si>
    <t>PETotal20-24</t>
  </si>
  <si>
    <t>PETotal25-29</t>
  </si>
  <si>
    <t>PETotal30-34</t>
  </si>
  <si>
    <t>PETotal35-39</t>
  </si>
  <si>
    <t>PETotal40-44</t>
  </si>
  <si>
    <t>PETotal45-49</t>
  </si>
  <si>
    <t>PETotal50-54</t>
  </si>
  <si>
    <t>PETotal55-59</t>
  </si>
  <si>
    <t>PETotal60-64</t>
  </si>
  <si>
    <t>PETotal65-69</t>
  </si>
  <si>
    <t>PETotal70-74</t>
  </si>
  <si>
    <t>PETotal75-79</t>
  </si>
  <si>
    <t>PETotal80-84</t>
  </si>
  <si>
    <t>PETotal85-89</t>
  </si>
  <si>
    <t>PETotal90+</t>
  </si>
  <si>
    <t>PIFemale0</t>
  </si>
  <si>
    <t>PIFemale10-14</t>
  </si>
  <si>
    <t>PIFemale20-24</t>
  </si>
  <si>
    <t>PIFemale25-29</t>
  </si>
  <si>
    <t>PIFemale30-34</t>
  </si>
  <si>
    <t>PIFemale35-39</t>
  </si>
  <si>
    <t>PIFemale40-44</t>
  </si>
  <si>
    <t>PIFemale45-49</t>
  </si>
  <si>
    <t>PIFemale50-54</t>
  </si>
  <si>
    <t>PIFemale55-59</t>
  </si>
  <si>
    <t>PIFemale60-64</t>
  </si>
  <si>
    <t>PIFemale65-69</t>
  </si>
  <si>
    <t>PIFemale70-74</t>
  </si>
  <si>
    <t>PIFemale75-79</t>
  </si>
  <si>
    <t>PIFemale80-84</t>
  </si>
  <si>
    <t>PIFemale85-89</t>
  </si>
  <si>
    <t>PIFemale90+</t>
  </si>
  <si>
    <t>PIMale0</t>
  </si>
  <si>
    <t>PIMale10-14</t>
  </si>
  <si>
    <t>PIMale20-24</t>
  </si>
  <si>
    <t>PIMale25-29</t>
  </si>
  <si>
    <t>PIMale30-34</t>
  </si>
  <si>
    <t>PIMale35-39</t>
  </si>
  <si>
    <t>PIMale40-44</t>
  </si>
  <si>
    <t>PIMale45-49</t>
  </si>
  <si>
    <t>PIMale50-54</t>
  </si>
  <si>
    <t>PIMale55-59</t>
  </si>
  <si>
    <t>PIMale60-64</t>
  </si>
  <si>
    <t>PIMale65-69</t>
  </si>
  <si>
    <t>PIMale70-74</t>
  </si>
  <si>
    <t>PIMale75-79</t>
  </si>
  <si>
    <t>PIMale80-84</t>
  </si>
  <si>
    <t>PIMale85-89</t>
  </si>
  <si>
    <t>PIMale90+</t>
  </si>
  <si>
    <t>PITotal0</t>
  </si>
  <si>
    <t>PITotal10-14</t>
  </si>
  <si>
    <t>PITotal20-24</t>
  </si>
  <si>
    <t>PITotal25-29</t>
  </si>
  <si>
    <t>PITotal30-34</t>
  </si>
  <si>
    <t>PITotal35-39</t>
  </si>
  <si>
    <t>PITotal40-44</t>
  </si>
  <si>
    <t>PITotal45-49</t>
  </si>
  <si>
    <t>PITotal50-54</t>
  </si>
  <si>
    <t>PITotal55-59</t>
  </si>
  <si>
    <t>PITotal60-64</t>
  </si>
  <si>
    <t>PITotal65-69</t>
  </si>
  <si>
    <t>PITotal70-74</t>
  </si>
  <si>
    <t>PITotal75-79</t>
  </si>
  <si>
    <t>PITotal80-84</t>
  </si>
  <si>
    <t>PITotal85-89</t>
  </si>
  <si>
    <t>PITotal90+</t>
  </si>
  <si>
    <t>PRFemale0</t>
  </si>
  <si>
    <t>PRFemale10-14</t>
  </si>
  <si>
    <t>PRFemale15-19</t>
  </si>
  <si>
    <t>PRFemale20-24</t>
  </si>
  <si>
    <t>PRFemale25-29</t>
  </si>
  <si>
    <t>PRFemale30-34</t>
  </si>
  <si>
    <t>PRFemale35-39</t>
  </si>
  <si>
    <t>PRFemale40-44</t>
  </si>
  <si>
    <t>PRFemale45-49</t>
  </si>
  <si>
    <t>PRFemale50-54</t>
  </si>
  <si>
    <t>PRFemale55-59</t>
  </si>
  <si>
    <t>PRFemale60-64</t>
  </si>
  <si>
    <t>PRFemale65-69</t>
  </si>
  <si>
    <t>PRFemale70-74</t>
  </si>
  <si>
    <t>PRFemale75-79</t>
  </si>
  <si>
    <t>PRFemale80-84</t>
  </si>
  <si>
    <t>PRFemale85-89</t>
  </si>
  <si>
    <t>PRFemale90+</t>
  </si>
  <si>
    <t>PRMale0</t>
  </si>
  <si>
    <t>PRMale10-14</t>
  </si>
  <si>
    <t>PRMale15-19</t>
  </si>
  <si>
    <t>PRMale20-24</t>
  </si>
  <si>
    <t>PRMale25-29</t>
  </si>
  <si>
    <t>PRMale30-34</t>
  </si>
  <si>
    <t>PRMale35-39</t>
  </si>
  <si>
    <t>PRMale40-44</t>
  </si>
  <si>
    <t>PRMale45-49</t>
  </si>
  <si>
    <t>PRMale50-54</t>
  </si>
  <si>
    <t>PRMale55-59</t>
  </si>
  <si>
    <t>PRMale60-64</t>
  </si>
  <si>
    <t>PRMale65-69</t>
  </si>
  <si>
    <t>PRMale70-74</t>
  </si>
  <si>
    <t>PRMale75-79</t>
  </si>
  <si>
    <t>PRMale80-84</t>
  </si>
  <si>
    <t>PRMale85-89</t>
  </si>
  <si>
    <t>PRMale90+</t>
  </si>
  <si>
    <t>PRTotal0</t>
  </si>
  <si>
    <t>PRTotal10-14</t>
  </si>
  <si>
    <t>PRTotal15-19</t>
  </si>
  <si>
    <t>PRTotal20-24</t>
  </si>
  <si>
    <t>PRTotal25-29</t>
  </si>
  <si>
    <t>PRTotal30-34</t>
  </si>
  <si>
    <t>PRTotal35-39</t>
  </si>
  <si>
    <t>PRTotal40-44</t>
  </si>
  <si>
    <t>PRTotal45-49</t>
  </si>
  <si>
    <t>PRTotal50-54</t>
  </si>
  <si>
    <t>PRTotal55-59</t>
  </si>
  <si>
    <t>PRTotal60-64</t>
  </si>
  <si>
    <t>PRTotal65-69</t>
  </si>
  <si>
    <t>PRTotal70-74</t>
  </si>
  <si>
    <t>PRTotal75-79</t>
  </si>
  <si>
    <t>PRTotal80-84</t>
  </si>
  <si>
    <t>PRTotal85-89</t>
  </si>
  <si>
    <t>PRTotal90+</t>
  </si>
  <si>
    <t>RJFemale0</t>
  </si>
  <si>
    <t>RJFemale10-14</t>
  </si>
  <si>
    <t>RJFemale15-19</t>
  </si>
  <si>
    <t>RJFemale20-24</t>
  </si>
  <si>
    <t>RJFemale25-29</t>
  </si>
  <si>
    <t>RJFemale30-34</t>
  </si>
  <si>
    <t>RJFemale35-39</t>
  </si>
  <si>
    <t>RJFemale40-44</t>
  </si>
  <si>
    <t>RJFemale45-49</t>
  </si>
  <si>
    <t>RJFemale50-54</t>
  </si>
  <si>
    <t>RJFemale55-59</t>
  </si>
  <si>
    <t>RJFemale60-64</t>
  </si>
  <si>
    <t>RJFemale65-69</t>
  </si>
  <si>
    <t>RJFemale70-74</t>
  </si>
  <si>
    <t>RJFemale75-79</t>
  </si>
  <si>
    <t>RJFemale80-84</t>
  </si>
  <si>
    <t>RJFemale85-89</t>
  </si>
  <si>
    <t>RJFemale90+</t>
  </si>
  <si>
    <t>RJMale0</t>
  </si>
  <si>
    <t>RJMale10-14</t>
  </si>
  <si>
    <t>RJMale15-19</t>
  </si>
  <si>
    <t>RJMale20-24</t>
  </si>
  <si>
    <t>RJMale25-29</t>
  </si>
  <si>
    <t>RJMale30-34</t>
  </si>
  <si>
    <t>RJMale35-39</t>
  </si>
  <si>
    <t>RJMale40-44</t>
  </si>
  <si>
    <t>RJMale45-49</t>
  </si>
  <si>
    <t>RJMale50-54</t>
  </si>
  <si>
    <t>RJMale55-59</t>
  </si>
  <si>
    <t>RJMale60-64</t>
  </si>
  <si>
    <t>RJMale65-69</t>
  </si>
  <si>
    <t>RJMale70-74</t>
  </si>
  <si>
    <t>RJMale75-79</t>
  </si>
  <si>
    <t>RJMale80-84</t>
  </si>
  <si>
    <t>RJMale85-89</t>
  </si>
  <si>
    <t>RJMale90+</t>
  </si>
  <si>
    <t>RJTotal0</t>
  </si>
  <si>
    <t>RJTotal10-14</t>
  </si>
  <si>
    <t>RJTotal15-19</t>
  </si>
  <si>
    <t>RJTotal20-24</t>
  </si>
  <si>
    <t>RJTotal25-29</t>
  </si>
  <si>
    <t>RJTotal30-34</t>
  </si>
  <si>
    <t>RJTotal35-39</t>
  </si>
  <si>
    <t>RJTotal40-44</t>
  </si>
  <si>
    <t>RJTotal45-49</t>
  </si>
  <si>
    <t>RJTotal50-54</t>
  </si>
  <si>
    <t>RJTotal55-59</t>
  </si>
  <si>
    <t>RJTotal60-64</t>
  </si>
  <si>
    <t>RJTotal65-69</t>
  </si>
  <si>
    <t>RJTotal70-74</t>
  </si>
  <si>
    <t>RJTotal75-79</t>
  </si>
  <si>
    <t>RJTotal80-84</t>
  </si>
  <si>
    <t>RJTotal85-89</t>
  </si>
  <si>
    <t>RJTotal90+</t>
  </si>
  <si>
    <t>RNFemale0</t>
  </si>
  <si>
    <t>RNFemale15-19</t>
  </si>
  <si>
    <t>RNFemale20-24</t>
  </si>
  <si>
    <t>RNFemale25-29</t>
  </si>
  <si>
    <t>RNFemale30-34</t>
  </si>
  <si>
    <t>RNFemale35-39</t>
  </si>
  <si>
    <t>RNFemale40-44</t>
  </si>
  <si>
    <t>RNFemale45-49</t>
  </si>
  <si>
    <t>RNFemale50-54</t>
  </si>
  <si>
    <t>RNFemale55-59</t>
  </si>
  <si>
    <t>RNFemale60-64</t>
  </si>
  <si>
    <t>RNFemale65-69</t>
  </si>
  <si>
    <t>RNFemale70-74</t>
  </si>
  <si>
    <t>RNFemale75-79</t>
  </si>
  <si>
    <t>RNFemale80-84</t>
  </si>
  <si>
    <t>RNFemale85-89</t>
  </si>
  <si>
    <t>RNFemale90+</t>
  </si>
  <si>
    <t>RNMale0</t>
  </si>
  <si>
    <t>RNMale15-19</t>
  </si>
  <si>
    <t>RNMale20-24</t>
  </si>
  <si>
    <t>RNMale25-29</t>
  </si>
  <si>
    <t>RNMale30-34</t>
  </si>
  <si>
    <t>RNMale35-39</t>
  </si>
  <si>
    <t>RNMale40-44</t>
  </si>
  <si>
    <t>RNMale45-49</t>
  </si>
  <si>
    <t>RNMale50-54</t>
  </si>
  <si>
    <t>RNMale55-59</t>
  </si>
  <si>
    <t>RNMale60-64</t>
  </si>
  <si>
    <t>RNMale65-69</t>
  </si>
  <si>
    <t>RNMale70-74</t>
  </si>
  <si>
    <t>RNMale75-79</t>
  </si>
  <si>
    <t>RNMale80-84</t>
  </si>
  <si>
    <t>RNMale85-89</t>
  </si>
  <si>
    <t>RNMale90+</t>
  </si>
  <si>
    <t>RNTotal0</t>
  </si>
  <si>
    <t>RNTotal15-19</t>
  </si>
  <si>
    <t>RNTotal20-24</t>
  </si>
  <si>
    <t>RNTotal25-29</t>
  </si>
  <si>
    <t>RNTotal30-34</t>
  </si>
  <si>
    <t>RNTotal35-39</t>
  </si>
  <si>
    <t>RNTotal40-44</t>
  </si>
  <si>
    <t>RNTotal45-49</t>
  </si>
  <si>
    <t>RNTotal50-54</t>
  </si>
  <si>
    <t>RNTotal55-59</t>
  </si>
  <si>
    <t>RNTotal60-64</t>
  </si>
  <si>
    <t>RNTotal65-69</t>
  </si>
  <si>
    <t>RNTotal70-74</t>
  </si>
  <si>
    <t>RNTotal75-79</t>
  </si>
  <si>
    <t>RNTotal80-84</t>
  </si>
  <si>
    <t>RNTotal85-89</t>
  </si>
  <si>
    <t>RNTotal90+</t>
  </si>
  <si>
    <t>ROFemale0</t>
  </si>
  <si>
    <t>ROFemale10-14</t>
  </si>
  <si>
    <t>ROFemale15-19</t>
  </si>
  <si>
    <t>ROFemale20-24</t>
  </si>
  <si>
    <t>ROFemale25-29</t>
  </si>
  <si>
    <t>ROFemale30-34</t>
  </si>
  <si>
    <t>ROFemale35-39</t>
  </si>
  <si>
    <t>ROFemale40-44</t>
  </si>
  <si>
    <t>ROFemale45-49</t>
  </si>
  <si>
    <t>ROFemale50-54</t>
  </si>
  <si>
    <t>ROFemale55-59</t>
  </si>
  <si>
    <t>ROFemale60-64</t>
  </si>
  <si>
    <t>ROFemale65-69</t>
  </si>
  <si>
    <t>ROFemale70-74</t>
  </si>
  <si>
    <t>ROFemale75-79</t>
  </si>
  <si>
    <t>ROFemale80-84</t>
  </si>
  <si>
    <t>ROFemale85-89</t>
  </si>
  <si>
    <t>ROFemale90+</t>
  </si>
  <si>
    <t>ROMale0</t>
  </si>
  <si>
    <t>ROMale10-14</t>
  </si>
  <si>
    <t>ROMale15-19</t>
  </si>
  <si>
    <t>ROMale20-24</t>
  </si>
  <si>
    <t>ROMale25-29</t>
  </si>
  <si>
    <t>ROMale30-34</t>
  </si>
  <si>
    <t>ROMale35-39</t>
  </si>
  <si>
    <t>ROMale40-44</t>
  </si>
  <si>
    <t>ROMale45-49</t>
  </si>
  <si>
    <t>ROMale50-54</t>
  </si>
  <si>
    <t>ROMale55-59</t>
  </si>
  <si>
    <t>ROMale60-64</t>
  </si>
  <si>
    <t>ROMale65-69</t>
  </si>
  <si>
    <t>ROMale70-74</t>
  </si>
  <si>
    <t>ROMale75-79</t>
  </si>
  <si>
    <t>ROMale80-84</t>
  </si>
  <si>
    <t>ROMale85-89</t>
  </si>
  <si>
    <t>ROMale90+</t>
  </si>
  <si>
    <t>ROTotal0</t>
  </si>
  <si>
    <t>ROTotal10-14</t>
  </si>
  <si>
    <t>ROTotal15-19</t>
  </si>
  <si>
    <t>ROTotal20-24</t>
  </si>
  <si>
    <t>ROTotal25-29</t>
  </si>
  <si>
    <t>ROTotal30-34</t>
  </si>
  <si>
    <t>ROTotal35-39</t>
  </si>
  <si>
    <t>ROTotal40-44</t>
  </si>
  <si>
    <t>ROTotal45-49</t>
  </si>
  <si>
    <t>ROTotal50-54</t>
  </si>
  <si>
    <t>ROTotal55-59</t>
  </si>
  <si>
    <t>ROTotal60-64</t>
  </si>
  <si>
    <t>ROTotal65-69</t>
  </si>
  <si>
    <t>ROTotal70-74</t>
  </si>
  <si>
    <t>ROTotal75-79</t>
  </si>
  <si>
    <t>ROTotal80-84</t>
  </si>
  <si>
    <t>ROTotal85-89</t>
  </si>
  <si>
    <t>ROTotal90+</t>
  </si>
  <si>
    <t>RRFemale15-19</t>
  </si>
  <si>
    <t>RRFemale20-24</t>
  </si>
  <si>
    <t>RRFemale25-29</t>
  </si>
  <si>
    <t>RRFemale30-34</t>
  </si>
  <si>
    <t>RRFemale35-39</t>
  </si>
  <si>
    <t>RRFemale40-44</t>
  </si>
  <si>
    <t>RRFemale45-49</t>
  </si>
  <si>
    <t>RRFemale50-54</t>
  </si>
  <si>
    <t>RRFemale55-59</t>
  </si>
  <si>
    <t>RRFemale60-64</t>
  </si>
  <si>
    <t>RRFemale65-69</t>
  </si>
  <si>
    <t>RRFemale70-74</t>
  </si>
  <si>
    <t>RRFemale75-79</t>
  </si>
  <si>
    <t>RRFemale80-84</t>
  </si>
  <si>
    <t>RRFemale85-89</t>
  </si>
  <si>
    <t>RRFemale90+</t>
  </si>
  <si>
    <t>RRMale15-19</t>
  </si>
  <si>
    <t>RRMale20-24</t>
  </si>
  <si>
    <t>RRMale25-29</t>
  </si>
  <si>
    <t>RRMale30-34</t>
  </si>
  <si>
    <t>RRMale35-39</t>
  </si>
  <si>
    <t>RRMale40-44</t>
  </si>
  <si>
    <t>RRMale45-49</t>
  </si>
  <si>
    <t>RRMale50-54</t>
  </si>
  <si>
    <t>RRMale55-59</t>
  </si>
  <si>
    <t>RRMale60-64</t>
  </si>
  <si>
    <t>RRMale65-69</t>
  </si>
  <si>
    <t>RRMale70-74</t>
  </si>
  <si>
    <t>RRMale75-79</t>
  </si>
  <si>
    <t>RRMale80-84</t>
  </si>
  <si>
    <t>RRMale85-89</t>
  </si>
  <si>
    <t>RRMale90+</t>
  </si>
  <si>
    <t>RRTotal15-19</t>
  </si>
  <si>
    <t>RRTotal20-24</t>
  </si>
  <si>
    <t>RRTotal25-29</t>
  </si>
  <si>
    <t>RRTotal30-34</t>
  </si>
  <si>
    <t>RRTotal35-39</t>
  </si>
  <si>
    <t>RRTotal40-44</t>
  </si>
  <si>
    <t>RRTotal45-49</t>
  </si>
  <si>
    <t>RRTotal50-54</t>
  </si>
  <si>
    <t>RRTotal55-59</t>
  </si>
  <si>
    <t>RRTotal60-64</t>
  </si>
  <si>
    <t>RRTotal65-69</t>
  </si>
  <si>
    <t>RRTotal70-74</t>
  </si>
  <si>
    <t>RRTotal75-79</t>
  </si>
  <si>
    <t>RRTotal80-84</t>
  </si>
  <si>
    <t>RRTotal85-89</t>
  </si>
  <si>
    <t>RRTotal90+</t>
  </si>
  <si>
    <t>RSFemale0</t>
  </si>
  <si>
    <t>RSFemale10-14</t>
  </si>
  <si>
    <t>RSFemale15-19</t>
  </si>
  <si>
    <t>RSFemale20-24</t>
  </si>
  <si>
    <t>RSFemale25-29</t>
  </si>
  <si>
    <t>RSFemale30-34</t>
  </si>
  <si>
    <t>RSFemale35-39</t>
  </si>
  <si>
    <t>RSFemale40-44</t>
  </si>
  <si>
    <t>RSFemale45-49</t>
  </si>
  <si>
    <t>RSFemale50-54</t>
  </si>
  <si>
    <t>RSFemale55-59</t>
  </si>
  <si>
    <t>RSFemale60-64</t>
  </si>
  <si>
    <t>RSFemale65-69</t>
  </si>
  <si>
    <t>RSFemale70-74</t>
  </si>
  <si>
    <t>RSFemale75-79</t>
  </si>
  <si>
    <t>RSFemale80-84</t>
  </si>
  <si>
    <t>RSFemale85-89</t>
  </si>
  <si>
    <t>RSFemale90+</t>
  </si>
  <si>
    <t>RSMale0</t>
  </si>
  <si>
    <t>RSMale10-14</t>
  </si>
  <si>
    <t>RSMale15-19</t>
  </si>
  <si>
    <t>RSMale20-24</t>
  </si>
  <si>
    <t>RSMale25-29</t>
  </si>
  <si>
    <t>RSMale30-34</t>
  </si>
  <si>
    <t>RSMale35-39</t>
  </si>
  <si>
    <t>RSMale40-44</t>
  </si>
  <si>
    <t>RSMale45-49</t>
  </si>
  <si>
    <t>RSMale50-54</t>
  </si>
  <si>
    <t>RSMale55-59</t>
  </si>
  <si>
    <t>RSMale60-64</t>
  </si>
  <si>
    <t>RSMale65-69</t>
  </si>
  <si>
    <t>RSMale70-74</t>
  </si>
  <si>
    <t>RSMale75-79</t>
  </si>
  <si>
    <t>RSMale80-84</t>
  </si>
  <si>
    <t>RSMale85-89</t>
  </si>
  <si>
    <t>RSMale90+</t>
  </si>
  <si>
    <t>RSTotal0</t>
  </si>
  <si>
    <t>RSTotal10-14</t>
  </si>
  <si>
    <t>RSTotal15-19</t>
  </si>
  <si>
    <t>RSTotal20-24</t>
  </si>
  <si>
    <t>RSTotal25-29</t>
  </si>
  <si>
    <t>RSTotal30-34</t>
  </si>
  <si>
    <t>RSTotal35-39</t>
  </si>
  <si>
    <t>RSTotal40-44</t>
  </si>
  <si>
    <t>RSTotal45-49</t>
  </si>
  <si>
    <t>RSTotal50-54</t>
  </si>
  <si>
    <t>RSTotal55-59</t>
  </si>
  <si>
    <t>RSTotal60-64</t>
  </si>
  <si>
    <t>RSTotal65-69</t>
  </si>
  <si>
    <t>RSTotal70-74</t>
  </si>
  <si>
    <t>RSTotal75-79</t>
  </si>
  <si>
    <t>RSTotal80-84</t>
  </si>
  <si>
    <t>RSTotal85-89</t>
  </si>
  <si>
    <t>RSTotal90+</t>
  </si>
  <si>
    <t>SCFemale0</t>
  </si>
  <si>
    <t>SCFemale10-14</t>
  </si>
  <si>
    <t>SCFemale15-19</t>
  </si>
  <si>
    <t>SCFemale20-24</t>
  </si>
  <si>
    <t>SCFemale25-29</t>
  </si>
  <si>
    <t>SCFemale30-34</t>
  </si>
  <si>
    <t>SCFemale35-39</t>
  </si>
  <si>
    <t>SCFemale40-44</t>
  </si>
  <si>
    <t>SCFemale45-49</t>
  </si>
  <si>
    <t>SCFemale50-54</t>
  </si>
  <si>
    <t>SCFemale55-59</t>
  </si>
  <si>
    <t>SCFemale60-64</t>
  </si>
  <si>
    <t>SCFemale65-69</t>
  </si>
  <si>
    <t>SCFemale70-74</t>
  </si>
  <si>
    <t>SCFemale75-79</t>
  </si>
  <si>
    <t>SCFemale80-84</t>
  </si>
  <si>
    <t>SCFemale85-89</t>
  </si>
  <si>
    <t>SCFemale90+</t>
  </si>
  <si>
    <t>SCMale0</t>
  </si>
  <si>
    <t>SCMale10-14</t>
  </si>
  <si>
    <t>SCMale15-19</t>
  </si>
  <si>
    <t>SCMale20-24</t>
  </si>
  <si>
    <t>SCMale25-29</t>
  </si>
  <si>
    <t>SCMale30-34</t>
  </si>
  <si>
    <t>SCMale35-39</t>
  </si>
  <si>
    <t>SCMale40-44</t>
  </si>
  <si>
    <t>SCMale45-49</t>
  </si>
  <si>
    <t>SCMale50-54</t>
  </si>
  <si>
    <t>SCMale55-59</t>
  </si>
  <si>
    <t>SCMale60-64</t>
  </si>
  <si>
    <t>SCMale65-69</t>
  </si>
  <si>
    <t>SCMale70-74</t>
  </si>
  <si>
    <t>SCMale75-79</t>
  </si>
  <si>
    <t>SCMale80-84</t>
  </si>
  <si>
    <t>SCMale85-89</t>
  </si>
  <si>
    <t>SCMale90+</t>
  </si>
  <si>
    <t>SCTotal0</t>
  </si>
  <si>
    <t>SCTotal10-14</t>
  </si>
  <si>
    <t>SCTotal15-19</t>
  </si>
  <si>
    <t>SCTotal20-24</t>
  </si>
  <si>
    <t>SCTotal25-29</t>
  </si>
  <si>
    <t>SCTotal30-34</t>
  </si>
  <si>
    <t>SCTotal35-39</t>
  </si>
  <si>
    <t>SCTotal40-44</t>
  </si>
  <si>
    <t>SCTotal45-49</t>
  </si>
  <si>
    <t>SCTotal50-54</t>
  </si>
  <si>
    <t>SCTotal55-59</t>
  </si>
  <si>
    <t>SCTotal60-64</t>
  </si>
  <si>
    <t>SCTotal65-69</t>
  </si>
  <si>
    <t>SCTotal70-74</t>
  </si>
  <si>
    <t>SCTotal75-79</t>
  </si>
  <si>
    <t>SCTotal80-84</t>
  </si>
  <si>
    <t>SCTotal85-89</t>
  </si>
  <si>
    <t>SCTotal90+</t>
  </si>
  <si>
    <t>SEFemale0</t>
  </si>
  <si>
    <t>SEFemale10-14</t>
  </si>
  <si>
    <t>SEFemale15-19</t>
  </si>
  <si>
    <t>SEFemale20-24</t>
  </si>
  <si>
    <t>SEFemale25-29</t>
  </si>
  <si>
    <t>SEFemale30-34</t>
  </si>
  <si>
    <t>SEFemale35-39</t>
  </si>
  <si>
    <t>SEFemale40-44</t>
  </si>
  <si>
    <t>SEFemale45-49</t>
  </si>
  <si>
    <t>SEFemale50-54</t>
  </si>
  <si>
    <t>SEFemale55-59</t>
  </si>
  <si>
    <t>SEFemale60-64</t>
  </si>
  <si>
    <t>SEFemale65-69</t>
  </si>
  <si>
    <t>SEFemale70-74</t>
  </si>
  <si>
    <t>SEFemale75-79</t>
  </si>
  <si>
    <t>SEFemale80-84</t>
  </si>
  <si>
    <t>SEFemale85-89</t>
  </si>
  <si>
    <t>SEFemale90+</t>
  </si>
  <si>
    <t>SEMale0</t>
  </si>
  <si>
    <t>SEMale10-14</t>
  </si>
  <si>
    <t>SEMale15-19</t>
  </si>
  <si>
    <t>SEMale20-24</t>
  </si>
  <si>
    <t>SEMale25-29</t>
  </si>
  <si>
    <t>SEMale30-34</t>
  </si>
  <si>
    <t>SEMale35-39</t>
  </si>
  <si>
    <t>SEMale40-44</t>
  </si>
  <si>
    <t>SEMale45-49</t>
  </si>
  <si>
    <t>SEMale50-54</t>
  </si>
  <si>
    <t>SEMale55-59</t>
  </si>
  <si>
    <t>SEMale60-64</t>
  </si>
  <si>
    <t>SEMale65-69</t>
  </si>
  <si>
    <t>SEMale70-74</t>
  </si>
  <si>
    <t>SEMale75-79</t>
  </si>
  <si>
    <t>SEMale80-84</t>
  </si>
  <si>
    <t>SEMale85-89</t>
  </si>
  <si>
    <t>SEMale90+</t>
  </si>
  <si>
    <t>SETotal0</t>
  </si>
  <si>
    <t>SETotal10-14</t>
  </si>
  <si>
    <t>SETotal15-19</t>
  </si>
  <si>
    <t>SETotal20-24</t>
  </si>
  <si>
    <t>SETotal25-29</t>
  </si>
  <si>
    <t>SETotal30-34</t>
  </si>
  <si>
    <t>SETotal35-39</t>
  </si>
  <si>
    <t>SETotal40-44</t>
  </si>
  <si>
    <t>SETotal45-49</t>
  </si>
  <si>
    <t>SETotal50-54</t>
  </si>
  <si>
    <t>SETotal55-59</t>
  </si>
  <si>
    <t>SETotal60-64</t>
  </si>
  <si>
    <t>SETotal65-69</t>
  </si>
  <si>
    <t>SETotal70-74</t>
  </si>
  <si>
    <t>SETotal75-79</t>
  </si>
  <si>
    <t>SETotal80-84</t>
  </si>
  <si>
    <t>SETotal85-89</t>
  </si>
  <si>
    <t>SETotal90+</t>
  </si>
  <si>
    <t>SPFemale0</t>
  </si>
  <si>
    <t>SPFemale10-14</t>
  </si>
  <si>
    <t>SPFemale15-19</t>
  </si>
  <si>
    <t>SPFemale20-24</t>
  </si>
  <si>
    <t>SPFemale25-29</t>
  </si>
  <si>
    <t>SPFemale30-34</t>
  </si>
  <si>
    <t>SPFemale35-39</t>
  </si>
  <si>
    <t>SPFemale40-44</t>
  </si>
  <si>
    <t>SPFemale45-49</t>
  </si>
  <si>
    <t>SPFemale50-54</t>
  </si>
  <si>
    <t>SPFemale55-59</t>
  </si>
  <si>
    <t>SPFemale60-64</t>
  </si>
  <si>
    <t>SPFemale65-69</t>
  </si>
  <si>
    <t>SPFemale70-74</t>
  </si>
  <si>
    <t>SPFemale75-79</t>
  </si>
  <si>
    <t>SPFemale80-84</t>
  </si>
  <si>
    <t>SPFemale85-89</t>
  </si>
  <si>
    <t>SPFemale90+</t>
  </si>
  <si>
    <t>SPMale0</t>
  </si>
  <si>
    <t>SPMale10-14</t>
  </si>
  <si>
    <t>SPMale15-19</t>
  </si>
  <si>
    <t>SPMale20-24</t>
  </si>
  <si>
    <t>SPMale25-29</t>
  </si>
  <si>
    <t>SPMale30-34</t>
  </si>
  <si>
    <t>SPMale35-39</t>
  </si>
  <si>
    <t>SPMale40-44</t>
  </si>
  <si>
    <t>SPMale45-49</t>
  </si>
  <si>
    <t>SPMale50-54</t>
  </si>
  <si>
    <t>SPMale55-59</t>
  </si>
  <si>
    <t>SPMale60-64</t>
  </si>
  <si>
    <t>SPMale65-69</t>
  </si>
  <si>
    <t>SPMale70-74</t>
  </si>
  <si>
    <t>SPMale75-79</t>
  </si>
  <si>
    <t>SPMale80-84</t>
  </si>
  <si>
    <t>SPMale85-89</t>
  </si>
  <si>
    <t>SPMale90+</t>
  </si>
  <si>
    <t>SPTotal0</t>
  </si>
  <si>
    <t>SPTotal10-14</t>
  </si>
  <si>
    <t>SPTotal15-19</t>
  </si>
  <si>
    <t>SPTotal20-24</t>
  </si>
  <si>
    <t>SPTotal25-29</t>
  </si>
  <si>
    <t>SPTotal30-34</t>
  </si>
  <si>
    <t>SPTotal35-39</t>
  </si>
  <si>
    <t>SPTotal40-44</t>
  </si>
  <si>
    <t>SPTotal45-49</t>
  </si>
  <si>
    <t>SPTotal50-54</t>
  </si>
  <si>
    <t>SPTotal55-59</t>
  </si>
  <si>
    <t>SPTotal60-64</t>
  </si>
  <si>
    <t>SPTotal65-69</t>
  </si>
  <si>
    <t>SPTotal70-74</t>
  </si>
  <si>
    <t>SPTotal75-79</t>
  </si>
  <si>
    <t>SPTotal80-84</t>
  </si>
  <si>
    <t>SPTotal85-89</t>
  </si>
  <si>
    <t>SPTotal90+</t>
  </si>
  <si>
    <t>TOFemale0</t>
  </si>
  <si>
    <t>TOFemale15-19</t>
  </si>
  <si>
    <t>TOFemale20-24</t>
  </si>
  <si>
    <t>TOFemale25-29</t>
  </si>
  <si>
    <t>TOFemale30-34</t>
  </si>
  <si>
    <t>TOFemale35-39</t>
  </si>
  <si>
    <t>TOFemale40-44</t>
  </si>
  <si>
    <t>TOFemale45-49</t>
  </si>
  <si>
    <t>TOFemale50-54</t>
  </si>
  <si>
    <t>TOFemale55-59</t>
  </si>
  <si>
    <t>TOFemale60-64</t>
  </si>
  <si>
    <t>TOFemale65-69</t>
  </si>
  <si>
    <t>TOFemale70-74</t>
  </si>
  <si>
    <t>TOFemale75-79</t>
  </si>
  <si>
    <t>TOFemale80-84</t>
  </si>
  <si>
    <t>TOFemale85-89</t>
  </si>
  <si>
    <t>TOFemale90+</t>
  </si>
  <si>
    <t>TOMale0</t>
  </si>
  <si>
    <t>TOMale15-19</t>
  </si>
  <si>
    <t>TOMale20-24</t>
  </si>
  <si>
    <t>TOMale25-29</t>
  </si>
  <si>
    <t>TOMale30-34</t>
  </si>
  <si>
    <t>TOMale35-39</t>
  </si>
  <si>
    <t>TOMale40-44</t>
  </si>
  <si>
    <t>TOMale45-49</t>
  </si>
  <si>
    <t>TOMale50-54</t>
  </si>
  <si>
    <t>TOMale55-59</t>
  </si>
  <si>
    <t>TOMale60-64</t>
  </si>
  <si>
    <t>TOMale65-69</t>
  </si>
  <si>
    <t>TOMale70-74</t>
  </si>
  <si>
    <t>TOMale75-79</t>
  </si>
  <si>
    <t>TOMale80-84</t>
  </si>
  <si>
    <t>TOMale85-89</t>
  </si>
  <si>
    <t>TOMale90+</t>
  </si>
  <si>
    <t>TOTotal0</t>
  </si>
  <si>
    <t>TOTotal15-19</t>
  </si>
  <si>
    <t>TOTotal20-24</t>
  </si>
  <si>
    <t>TOTotal25-29</t>
  </si>
  <si>
    <t>TOTotal30-34</t>
  </si>
  <si>
    <t>TOTotal35-39</t>
  </si>
  <si>
    <t>TOTotal40-44</t>
  </si>
  <si>
    <t>TOTotal45-49</t>
  </si>
  <si>
    <t>TOTotal50-54</t>
  </si>
  <si>
    <t>TOTotal55-59</t>
  </si>
  <si>
    <t>TOTotal60-64</t>
  </si>
  <si>
    <t>TOTotal65-69</t>
  </si>
  <si>
    <t>TOTotal70-74</t>
  </si>
  <si>
    <t>TOTotal75-79</t>
  </si>
  <si>
    <t>TOTotal80-84</t>
  </si>
  <si>
    <t>TOTotal85-89</t>
  </si>
  <si>
    <t>TOTotal90+</t>
  </si>
  <si>
    <r>
      <t>n</t>
    </r>
    <r>
      <rPr>
        <b/>
        <sz val="12"/>
        <color theme="1"/>
        <rFont val="Arial"/>
        <family val="2"/>
      </rPr>
      <t>*D</t>
    </r>
    <r>
      <rPr>
        <b/>
        <vertAlign val="subscript"/>
        <sz val="12"/>
        <color theme="1"/>
        <rFont val="Arial"/>
        <family val="2"/>
      </rPr>
      <t>x</t>
    </r>
    <r>
      <rPr>
        <b/>
        <vertAlign val="superscript"/>
        <sz val="12"/>
        <color theme="1"/>
        <rFont val="Arial"/>
        <family val="2"/>
      </rPr>
      <t>2019</t>
    </r>
  </si>
  <si>
    <r>
      <t>n*px</t>
    </r>
    <r>
      <rPr>
        <b/>
        <vertAlign val="superscript"/>
        <sz val="12"/>
        <color theme="1"/>
        <rFont val="Arial"/>
        <family val="2"/>
      </rPr>
      <t>2019</t>
    </r>
  </si>
  <si>
    <r>
      <t>n</t>
    </r>
    <r>
      <rPr>
        <b/>
        <sz val="12"/>
        <color theme="1"/>
        <rFont val="Arial"/>
        <family val="2"/>
      </rPr>
      <t>*a</t>
    </r>
    <r>
      <rPr>
        <b/>
        <vertAlign val="subscript"/>
        <sz val="12"/>
        <color theme="1"/>
        <rFont val="Arial"/>
        <family val="2"/>
      </rPr>
      <t>x</t>
    </r>
    <r>
      <rPr>
        <b/>
        <vertAlign val="superscript"/>
        <sz val="12"/>
        <color theme="1"/>
        <rFont val="Arial"/>
        <family val="2"/>
      </rPr>
      <t>2019</t>
    </r>
  </si>
  <si>
    <t>ACFemale0</t>
  </si>
  <si>
    <t>ACFemale10-14</t>
  </si>
  <si>
    <t>ACMale0</t>
  </si>
  <si>
    <t>ACMale10-14</t>
  </si>
  <si>
    <t>ACTotal0</t>
  </si>
  <si>
    <t>ACTotal10-14</t>
  </si>
  <si>
    <t>DFFemale0</t>
  </si>
  <si>
    <t>DFMale0</t>
  </si>
  <si>
    <t>DFTotal0</t>
  </si>
  <si>
    <t>ESFemale0</t>
  </si>
  <si>
    <t>ESFemale10-14</t>
  </si>
  <si>
    <t>ESMale0</t>
  </si>
  <si>
    <t>ESMale10-14</t>
  </si>
  <si>
    <t>ESTotal0</t>
  </si>
  <si>
    <t>ESTotal10-14</t>
  </si>
  <si>
    <t>MSFemale10-14</t>
  </si>
  <si>
    <t>MSMale10-14</t>
  </si>
  <si>
    <t>MSTotal10-14</t>
  </si>
  <si>
    <t>MTFemale10-14</t>
  </si>
  <si>
    <t>MTMale10-14</t>
  </si>
  <si>
    <t>MTTotal10-14</t>
  </si>
  <si>
    <t>PIFemale15-19</t>
  </si>
  <si>
    <t>PIMale15-19</t>
  </si>
  <si>
    <t>PITotal15-19</t>
  </si>
  <si>
    <t>RNFemale10-14</t>
  </si>
  <si>
    <t>RNMale10-14</t>
  </si>
  <si>
    <t>RNTotal10-14</t>
  </si>
  <si>
    <t>RRFemale0</t>
  </si>
  <si>
    <t>RRFemale10-14</t>
  </si>
  <si>
    <t>RRMale0</t>
  </si>
  <si>
    <t>RRMale10-14</t>
  </si>
  <si>
    <t>RRTotal0</t>
  </si>
  <si>
    <t>RRTotal10-14</t>
  </si>
  <si>
    <t>TOFemale10-14</t>
  </si>
  <si>
    <t>TOMale10-14</t>
  </si>
  <si>
    <t>TOTotal10-14</t>
  </si>
  <si>
    <t>1-4</t>
  </si>
  <si>
    <t>5-9</t>
  </si>
  <si>
    <t>Person years 2020</t>
  </si>
  <si>
    <t>Reported COVID-19 deaths in 2019</t>
  </si>
  <si>
    <t>0</t>
  </si>
  <si>
    <t>BrazilFemale1-4</t>
  </si>
  <si>
    <t>BrazilFemale5-9</t>
  </si>
  <si>
    <t>BrazilMale1-4</t>
  </si>
  <si>
    <t>BrazilMale5-9</t>
  </si>
  <si>
    <t>BrazilTotal1-4</t>
  </si>
  <si>
    <t>BrazilTotal5-9</t>
  </si>
  <si>
    <t>ACFemale1-4</t>
  </si>
  <si>
    <t>ACFemale5-9</t>
  </si>
  <si>
    <t>ACMale1-4</t>
  </si>
  <si>
    <t>ACMale5-9</t>
  </si>
  <si>
    <t>ACTotal1-4</t>
  </si>
  <si>
    <t>ACTotal5-9</t>
  </si>
  <si>
    <t>ALFemale1-4</t>
  </si>
  <si>
    <t>ALFemale5-9</t>
  </si>
  <si>
    <t>ALMale1-4</t>
  </si>
  <si>
    <t>ALMale5-9</t>
  </si>
  <si>
    <t>ALTotal1-4</t>
  </si>
  <si>
    <t>ALTotal5-9</t>
  </si>
  <si>
    <t>AMFemale1-4</t>
  </si>
  <si>
    <t>AMFemale5-9</t>
  </si>
  <si>
    <t>AMMale1-4</t>
  </si>
  <si>
    <t>AMMale5-9</t>
  </si>
  <si>
    <t>AMTotal1-4</t>
  </si>
  <si>
    <t>AMTotal5-9</t>
  </si>
  <si>
    <t>APFemale1-4</t>
  </si>
  <si>
    <t>APFemale5-9</t>
  </si>
  <si>
    <t>APMale1-4</t>
  </si>
  <si>
    <t>APMale5-9</t>
  </si>
  <si>
    <t>APTotal1-4</t>
  </si>
  <si>
    <t>APTotal5-9</t>
  </si>
  <si>
    <t>BAFemale1-4</t>
  </si>
  <si>
    <t>BAFemale5-9</t>
  </si>
  <si>
    <t>BAMale1-4</t>
  </si>
  <si>
    <t>BAMale5-9</t>
  </si>
  <si>
    <t>BATotal1-4</t>
  </si>
  <si>
    <t>BATotal5-9</t>
  </si>
  <si>
    <t>CEFemale1-4</t>
  </si>
  <si>
    <t>CEFemale5-9</t>
  </si>
  <si>
    <t>CEMale1-4</t>
  </si>
  <si>
    <t>CEMale5-9</t>
  </si>
  <si>
    <t>CETotal1-4</t>
  </si>
  <si>
    <t>CETotal5-9</t>
  </si>
  <si>
    <t>DFFemale1-4</t>
  </si>
  <si>
    <t>DFFemale5-9</t>
  </si>
  <si>
    <t>DFMale1-4</t>
  </si>
  <si>
    <t>DFMale5-9</t>
  </si>
  <si>
    <t>DFTotal1-4</t>
  </si>
  <si>
    <t>DFTotal5-9</t>
  </si>
  <si>
    <t>ESFemale1-4</t>
  </si>
  <si>
    <t>ESFemale5-9</t>
  </si>
  <si>
    <t>ESMale1-4</t>
  </si>
  <si>
    <t>ESMale5-9</t>
  </si>
  <si>
    <t>ESTotal1-4</t>
  </si>
  <si>
    <t>ESTotal5-9</t>
  </si>
  <si>
    <t>GOFemale1-4</t>
  </si>
  <si>
    <t>GOFemale5-9</t>
  </si>
  <si>
    <t>GOMale1-4</t>
  </si>
  <si>
    <t>GOMale5-9</t>
  </si>
  <si>
    <t>GOTotal1-4</t>
  </si>
  <si>
    <t>GOTotal5-9</t>
  </si>
  <si>
    <t>MAFemale1-4</t>
  </si>
  <si>
    <t>MAFemale5-9</t>
  </si>
  <si>
    <t>MAMale1-4</t>
  </si>
  <si>
    <t>MAMale5-9</t>
  </si>
  <si>
    <t>MATotal1-4</t>
  </si>
  <si>
    <t>MATotal5-9</t>
  </si>
  <si>
    <t>MGFemale1-4</t>
  </si>
  <si>
    <t>MGFemale5-9</t>
  </si>
  <si>
    <t>MGMale1-4</t>
  </si>
  <si>
    <t>MGMale5-9</t>
  </si>
  <si>
    <t>MGTotal1-4</t>
  </si>
  <si>
    <t>MGTotal5-9</t>
  </si>
  <si>
    <t>MSFemale1-4</t>
  </si>
  <si>
    <t>MSFemale5-9</t>
  </si>
  <si>
    <t>MSMale1-4</t>
  </si>
  <si>
    <t>MSMale5-9</t>
  </si>
  <si>
    <t>MSTotal1-4</t>
  </si>
  <si>
    <t>MSTotal5-9</t>
  </si>
  <si>
    <t>MTFemale1-4</t>
  </si>
  <si>
    <t>MTFemale5-9</t>
  </si>
  <si>
    <t>MTMale1-4</t>
  </si>
  <si>
    <t>MTMale5-9</t>
  </si>
  <si>
    <t>MTTotal1-4</t>
  </si>
  <si>
    <t>MTTotal5-9</t>
  </si>
  <si>
    <t>PAFemale1-4</t>
  </si>
  <si>
    <t>PAFemale5-9</t>
  </si>
  <si>
    <t>PAMale1-4</t>
  </si>
  <si>
    <t>PAMale5-9</t>
  </si>
  <si>
    <t>PATotal1-4</t>
  </si>
  <si>
    <t>PATotal5-9</t>
  </si>
  <si>
    <t>PBFemale1-4</t>
  </si>
  <si>
    <t>PBFemale5-9</t>
  </si>
  <si>
    <t>PBMale1-4</t>
  </si>
  <si>
    <t>PBMale5-9</t>
  </si>
  <si>
    <t>PBTotal1-4</t>
  </si>
  <si>
    <t>PBTotal5-9</t>
  </si>
  <si>
    <t>PEFemale1-4</t>
  </si>
  <si>
    <t>PEFemale5-9</t>
  </si>
  <si>
    <t>PEMale1-4</t>
  </si>
  <si>
    <t>PEMale5-9</t>
  </si>
  <si>
    <t>PETotal1-4</t>
  </si>
  <si>
    <t>PETotal5-9</t>
  </si>
  <si>
    <t>PIFemale1-4</t>
  </si>
  <si>
    <t>PIFemale5-9</t>
  </si>
  <si>
    <t>PIMale1-4</t>
  </si>
  <si>
    <t>PIMale5-9</t>
  </si>
  <si>
    <t>PITotal1-4</t>
  </si>
  <si>
    <t>PITotal5-9</t>
  </si>
  <si>
    <t>PRFemale1-4</t>
  </si>
  <si>
    <t>PRFemale5-9</t>
  </si>
  <si>
    <t>PRMale1-4</t>
  </si>
  <si>
    <t>PRMale5-9</t>
  </si>
  <si>
    <t>PRTotal1-4</t>
  </si>
  <si>
    <t>PRTotal5-9</t>
  </si>
  <si>
    <t>RJFemale1-4</t>
  </si>
  <si>
    <t>RJFemale5-9</t>
  </si>
  <si>
    <t>RJMale1-4</t>
  </si>
  <si>
    <t>RJMale5-9</t>
  </si>
  <si>
    <t>RJTotal1-4</t>
  </si>
  <si>
    <t>RJTotal5-9</t>
  </si>
  <si>
    <t>RNFemale1-4</t>
  </si>
  <si>
    <t>RNFemale5-9</t>
  </si>
  <si>
    <t>RNMale1-4</t>
  </si>
  <si>
    <t>RNMale5-9</t>
  </si>
  <si>
    <t>RNTotal1-4</t>
  </si>
  <si>
    <t>RNTotal5-9</t>
  </si>
  <si>
    <t>ROFemale1-4</t>
  </si>
  <si>
    <t>ROFemale5-9</t>
  </si>
  <si>
    <t>ROMale1-4</t>
  </si>
  <si>
    <t>ROMale5-9</t>
  </si>
  <si>
    <t>ROTotal1-4</t>
  </si>
  <si>
    <t>ROTotal5-9</t>
  </si>
  <si>
    <t>RRFemale1-4</t>
  </si>
  <si>
    <t>RRFemale5-9</t>
  </si>
  <si>
    <t>RRMale1-4</t>
  </si>
  <si>
    <t>RRMale5-9</t>
  </si>
  <si>
    <t>RRTotal1-4</t>
  </si>
  <si>
    <t>RRTotal5-9</t>
  </si>
  <si>
    <t>RSFemale1-4</t>
  </si>
  <si>
    <t>RSFemale5-9</t>
  </si>
  <si>
    <t>RSMale1-4</t>
  </si>
  <si>
    <t>RSMale5-9</t>
  </si>
  <si>
    <t>RSTotal1-4</t>
  </si>
  <si>
    <t>RSTotal5-9</t>
  </si>
  <si>
    <t>SCFemale1-4</t>
  </si>
  <si>
    <t>SCFemale5-9</t>
  </si>
  <si>
    <t>SCMale1-4</t>
  </si>
  <si>
    <t>SCMale5-9</t>
  </si>
  <si>
    <t>SCTotal1-4</t>
  </si>
  <si>
    <t>SCTotal5-9</t>
  </si>
  <si>
    <t>SEFemale1-4</t>
  </si>
  <si>
    <t>SEFemale5-9</t>
  </si>
  <si>
    <t>SEMale1-4</t>
  </si>
  <si>
    <t>SEMale5-9</t>
  </si>
  <si>
    <t>SETotal1-4</t>
  </si>
  <si>
    <t>SETotal5-9</t>
  </si>
  <si>
    <t>SPFemale1-4</t>
  </si>
  <si>
    <t>SPFemale5-9</t>
  </si>
  <si>
    <t>SPMale1-4</t>
  </si>
  <si>
    <t>SPMale5-9</t>
  </si>
  <si>
    <t>SPTotal1-4</t>
  </si>
  <si>
    <t>SPTotal5-9</t>
  </si>
  <si>
    <t>TOFemale1-4</t>
  </si>
  <si>
    <t>TOFemale5-9</t>
  </si>
  <si>
    <t>TOMale1-4</t>
  </si>
  <si>
    <t>TOMale5-9</t>
  </si>
  <si>
    <t>TOTotal1-4</t>
  </si>
  <si>
    <t>TOTotal5-9</t>
  </si>
  <si>
    <r>
      <t>n</t>
    </r>
    <r>
      <rPr>
        <b/>
        <sz val="12"/>
        <color theme="1"/>
        <rFont val="Arial"/>
        <family val="2"/>
      </rPr>
      <t>D</t>
    </r>
    <r>
      <rPr>
        <b/>
        <vertAlign val="subscript"/>
        <sz val="12"/>
        <color theme="1"/>
        <rFont val="Arial"/>
        <family val="2"/>
      </rPr>
      <t>x</t>
    </r>
  </si>
  <si>
    <t>All-cause Deaths</t>
  </si>
  <si>
    <t>Covid-19 Deaths</t>
  </si>
  <si>
    <t>Age Group</t>
  </si>
  <si>
    <t>Appendix 4: 2019 Life Tables Calculated from MOH Death data and IBGE nax</t>
  </si>
  <si>
    <t>All Deaths 2019</t>
  </si>
  <si>
    <t>Appendix 1a. Person-years by State, Sex, and Age Group for 2020</t>
  </si>
  <si>
    <t>2019 Person-years</t>
  </si>
  <si>
    <t>Appendix 1b. Person-years by State, Sex, and Age Group for 2019</t>
  </si>
  <si>
    <t>Appendix 2a. 2020 All-cause and COVID-19 Deaths as Reported by the MOH</t>
  </si>
  <si>
    <t>Appendix 2b. 2019 All-cause Deaths as Reported by the MOH</t>
  </si>
  <si>
    <t>Appendix 3. 2019 IBGE Life Tables and Calculated nax</t>
  </si>
  <si>
    <t>Summary 1. 2020 Estimated Change in Life Expectancy at Birth and at Age 65 Due to Deaths Associated with COVID-19</t>
  </si>
  <si>
    <t>Summary 2. 2020 Estimated Percent Change in Life Expectancy at Birth and at Age 65 due to Deaths Associated with COVID-19</t>
  </si>
  <si>
    <t>2020 Person-years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</si>
</sst>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0">
    <numFmt numFmtId="43" formatCode="_(* #,##0.00_);_(* \(#,##0.00\);_(* &quot;-&quot;??_);_(@_)"/>
    <numFmt numFmtId="164" formatCode="0.00000"/>
    <numFmt numFmtId="165" formatCode="0.0000"/>
    <numFmt numFmtId="166" formatCode="0.000"/>
    <numFmt numFmtId="167" formatCode="0.0"/>
    <numFmt numFmtId="168" formatCode="#,##0.000"/>
    <numFmt numFmtId="169" formatCode="#,##0.0000"/>
    <numFmt numFmtId="170" formatCode="_(* #,##0.0_);_(* \(#,##0.0\);_(* &quot;-&quot;??_);_(@_)"/>
    <numFmt numFmtId="171" formatCode="_(* #,##0_);_(* \(#,##0\);_(* &quot;-&quot;??_);_(@_)"/>
    <numFmt numFmtId="172" formatCode="_(* #,##0.00000_);_(* \(#,##0.00000\);_(* &quot;-&quot;??_);_(@_)"/>
  </numFmts>
  <fonts count="28" x14ac:knownFonts="1"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b/>
      <sz val="12"/>
      <color theme="0"/>
      <name val="Arial"/>
      <family val="2"/>
    </font>
    <font>
      <b/>
      <vertAlign val="subscript"/>
      <sz val="12"/>
      <color theme="0"/>
      <name val="Arial"/>
      <family val="2"/>
    </font>
    <font>
      <b/>
      <sz val="12"/>
      <color indexed="9"/>
      <name val="Arial"/>
      <family val="2"/>
    </font>
    <font>
      <b/>
      <vertAlign val="subscript"/>
      <sz val="12"/>
      <color indexed="9"/>
      <name val="Arial"/>
      <family val="2"/>
    </font>
    <font>
      <sz val="10"/>
      <name val="Arial"/>
      <family val="2"/>
    </font>
    <font>
      <sz val="12"/>
      <color theme="1"/>
      <name val="Arial"/>
      <family val="2"/>
    </font>
    <font>
      <b/>
      <sz val="10"/>
      <name val="Arial"/>
      <family val="2"/>
    </font>
    <font>
      <b/>
      <sz val="12"/>
      <color theme="1"/>
      <name val="Arial"/>
      <family val="2"/>
    </font>
    <font>
      <b/>
      <vertAlign val="subscript"/>
      <sz val="12"/>
      <color theme="1"/>
      <name val="Arial"/>
      <family val="2"/>
    </font>
    <font>
      <sz val="12"/>
      <name val="Calibri"/>
      <family val="2"/>
      <scheme val="minor"/>
    </font>
    <font>
      <sz val="12"/>
      <name val="Arial"/>
      <family val="2"/>
    </font>
    <font>
      <b/>
      <sz val="16"/>
      <color theme="1"/>
      <name val="Calibri"/>
      <family val="2"/>
      <scheme val="minor"/>
    </font>
    <font>
      <sz val="12"/>
      <color rgb="FF000000"/>
      <name val="Calibri"/>
      <family val="2"/>
      <scheme val="minor"/>
    </font>
    <font>
      <sz val="12"/>
      <color rgb="FFFF0000"/>
      <name val="Calibri"/>
      <family val="2"/>
      <scheme val="minor"/>
    </font>
    <font>
      <sz val="10"/>
      <color rgb="FFFF0000"/>
      <name val="Arial"/>
      <family val="2"/>
    </font>
    <font>
      <b/>
      <vertAlign val="superscript"/>
      <sz val="12"/>
      <color theme="1"/>
      <name val="Arial"/>
      <family val="2"/>
    </font>
    <font>
      <sz val="12"/>
      <name val="Times New Roman"/>
      <family val="1"/>
    </font>
    <font>
      <sz val="12"/>
      <color theme="1"/>
      <name val="Times New Roman"/>
      <family val="1"/>
    </font>
    <font>
      <b/>
      <i/>
      <sz val="12"/>
      <color theme="0"/>
      <name val="Times New Roman"/>
      <family val="1"/>
    </font>
    <font>
      <b/>
      <i/>
      <vertAlign val="subscript"/>
      <sz val="12"/>
      <color theme="0"/>
      <name val="Times New Roman"/>
      <family val="1"/>
    </font>
    <font>
      <vertAlign val="subscript"/>
      <sz val="12"/>
      <color theme="0"/>
      <name val="Arial"/>
      <family val="2"/>
    </font>
    <font>
      <b/>
      <vertAlign val="subscript"/>
      <sz val="12"/>
      <color rgb="FFFFFFFF"/>
      <name val="Arial"/>
      <family val="2"/>
    </font>
    <font>
      <b/>
      <sz val="12"/>
      <color rgb="FFFFFFFF"/>
      <name val="Arial"/>
      <family val="2"/>
    </font>
    <font>
      <b/>
      <sz val="12"/>
      <name val="Arial"/>
      <family val="2"/>
    </font>
    <font>
      <b/>
      <i/>
      <sz val="12"/>
      <name val="Calibri"/>
      <family val="2"/>
      <scheme val="minor"/>
    </font>
  </fonts>
  <fills count="15">
    <fill>
      <patternFill patternType="none"/>
    </fill>
    <fill>
      <patternFill patternType="gray125"/>
    </fill>
    <fill>
      <patternFill patternType="solid">
        <fgColor theme="3" tint="-0.249977111117893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2" tint="-9.9978637043366805E-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rgb="FFF0DCFF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2"/>
        <bgColor indexed="64"/>
      </patternFill>
    </fill>
    <fill>
      <patternFill patternType="solid">
        <fgColor theme="9" tint="-0.499984740745262"/>
        <bgColor indexed="64"/>
      </patternFill>
    </fill>
    <fill>
      <patternFill patternType="solid">
        <fgColor rgb="FF333F4F"/>
        <bgColor rgb="FF000000"/>
      </patternFill>
    </fill>
    <fill>
      <patternFill patternType="solid">
        <fgColor rgb="FFFFFFFF"/>
        <bgColor rgb="FF000000"/>
      </patternFill>
    </fill>
  </fills>
  <borders count="49">
    <border>
      <left/>
      <right/>
      <top/>
      <bottom/>
      <diagonal/>
    </border>
    <border>
      <left style="thin">
        <color theme="0"/>
      </left>
      <right style="thin">
        <color theme="0"/>
      </right>
      <top style="thin">
        <color theme="0"/>
      </top>
      <bottom/>
      <diagonal/>
    </border>
    <border>
      <left style="thin">
        <color theme="0"/>
      </left>
      <right/>
      <top style="thin">
        <color theme="0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/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/>
      <right/>
      <top/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medium">
        <color indexed="64"/>
      </top>
      <bottom/>
      <diagonal/>
    </border>
    <border>
      <left/>
      <right/>
      <top style="medium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 style="medium">
        <color indexed="64"/>
      </left>
      <right/>
      <top/>
      <bottom style="thin">
        <color indexed="64"/>
      </bottom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/>
      <top style="medium">
        <color indexed="64"/>
      </top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/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medium">
        <color indexed="64"/>
      </bottom>
      <diagonal/>
    </border>
    <border>
      <left style="thin">
        <color indexed="64"/>
      </left>
      <right/>
      <top style="medium">
        <color indexed="64"/>
      </top>
      <bottom/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indexed="64"/>
      </left>
      <right/>
      <top style="medium">
        <color indexed="64"/>
      </top>
      <bottom style="medium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medium">
        <color indexed="64"/>
      </left>
      <right style="thin">
        <color indexed="64"/>
      </right>
      <top/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theme="2" tint="-0.249977111117893"/>
      </left>
      <right style="thin">
        <color theme="2" tint="-0.249977111117893"/>
      </right>
      <top style="thin">
        <color theme="2" tint="-0.249977111117893"/>
      </top>
      <bottom style="thin">
        <color theme="2" tint="-0.249977111117893"/>
      </bottom>
      <diagonal/>
    </border>
    <border>
      <left style="thin">
        <color theme="2" tint="-0.249977111117893"/>
      </left>
      <right/>
      <top style="thin">
        <color theme="2" tint="-0.249977111117893"/>
      </top>
      <bottom/>
      <diagonal/>
    </border>
    <border>
      <left/>
      <right/>
      <top style="thin">
        <color theme="2" tint="-0.249977111117893"/>
      </top>
      <bottom/>
      <diagonal/>
    </border>
    <border>
      <left/>
      <right style="thin">
        <color theme="2" tint="-0.249977111117893"/>
      </right>
      <top style="thin">
        <color theme="2" tint="-0.249977111117893"/>
      </top>
      <bottom/>
      <diagonal/>
    </border>
    <border>
      <left style="thin">
        <color theme="2" tint="-0.249977111117893"/>
      </left>
      <right/>
      <top/>
      <bottom/>
      <diagonal/>
    </border>
    <border>
      <left/>
      <right style="thin">
        <color theme="2" tint="-0.249977111117893"/>
      </right>
      <top/>
      <bottom/>
      <diagonal/>
    </border>
    <border>
      <left style="thin">
        <color theme="2" tint="-0.249977111117893"/>
      </left>
      <right/>
      <top/>
      <bottom style="thin">
        <color theme="2" tint="-0.249977111117893"/>
      </bottom>
      <diagonal/>
    </border>
    <border>
      <left/>
      <right/>
      <top/>
      <bottom style="thin">
        <color theme="2" tint="-0.249977111117893"/>
      </bottom>
      <diagonal/>
    </border>
    <border>
      <left/>
      <right style="thin">
        <color theme="2" tint="-0.249977111117893"/>
      </right>
      <top/>
      <bottom style="thin">
        <color theme="2" tint="-0.249977111117893"/>
      </bottom>
      <diagonal/>
    </border>
  </borders>
  <cellStyleXfs count="4">
    <xf numFmtId="0" fontId="0" fillId="0" borderId="0"/>
    <xf numFmtId="43" fontId="1" fillId="0" borderId="0" applyFont="0" applyFill="0" applyBorder="0" applyAlignment="0" applyProtection="0"/>
    <xf numFmtId="0" fontId="7" fillId="0" borderId="0"/>
    <xf numFmtId="9" fontId="1" fillId="0" borderId="0" applyFont="0" applyFill="0" applyBorder="0" applyAlignment="0" applyProtection="0"/>
  </cellStyleXfs>
  <cellXfs count="243">
    <xf numFmtId="0" fontId="0" fillId="0" borderId="0" xfId="0"/>
    <xf numFmtId="0" fontId="0" fillId="5" borderId="0" xfId="0" applyFill="1"/>
    <xf numFmtId="165" fontId="0" fillId="0" borderId="0" xfId="1" applyNumberFormat="1" applyFont="1" applyFill="1" applyBorder="1"/>
    <xf numFmtId="0" fontId="2" fillId="0" borderId="0" xfId="0" applyFont="1" applyFill="1" applyAlignment="1">
      <alignment wrapText="1"/>
    </xf>
    <xf numFmtId="1" fontId="2" fillId="0" borderId="0" xfId="0" applyNumberFormat="1" applyFont="1" applyAlignment="1">
      <alignment wrapText="1"/>
    </xf>
    <xf numFmtId="0" fontId="2" fillId="0" borderId="0" xfId="0" applyFont="1" applyAlignment="1">
      <alignment wrapText="1"/>
    </xf>
    <xf numFmtId="166" fontId="0" fillId="0" borderId="0" xfId="1" applyNumberFormat="1" applyFont="1" applyFill="1" applyBorder="1"/>
    <xf numFmtId="0" fontId="0" fillId="0" borderId="0" xfId="0" applyFont="1"/>
    <xf numFmtId="0" fontId="10" fillId="0" borderId="0" xfId="0" applyFont="1" applyFill="1" applyBorder="1" applyAlignment="1">
      <alignment horizontal="center" vertical="center" wrapText="1"/>
    </xf>
    <xf numFmtId="0" fontId="0" fillId="0" borderId="0" xfId="0" applyFont="1" applyFill="1" applyBorder="1"/>
    <xf numFmtId="0" fontId="11" fillId="0" borderId="0" xfId="0" applyFont="1" applyFill="1" applyBorder="1" applyAlignment="1">
      <alignment horizontal="center" vertical="center" wrapText="1"/>
    </xf>
    <xf numFmtId="0" fontId="0" fillId="0" borderId="0" xfId="0" applyFont="1" applyFill="1" applyBorder="1" applyAlignment="1">
      <alignment horizontal="center"/>
    </xf>
    <xf numFmtId="1" fontId="0" fillId="0" borderId="0" xfId="1" applyNumberFormat="1" applyFont="1" applyFill="1" applyBorder="1"/>
    <xf numFmtId="164" fontId="0" fillId="0" borderId="0" xfId="1" applyNumberFormat="1" applyFont="1" applyFill="1" applyBorder="1"/>
    <xf numFmtId="0" fontId="2" fillId="0" borderId="0" xfId="0" applyFont="1"/>
    <xf numFmtId="166" fontId="0" fillId="0" borderId="0" xfId="0" applyNumberFormat="1" applyFont="1" applyFill="1" applyBorder="1"/>
    <xf numFmtId="165" fontId="0" fillId="0" borderId="0" xfId="0" applyNumberFormat="1" applyFont="1" applyFill="1" applyBorder="1"/>
    <xf numFmtId="3" fontId="0" fillId="0" borderId="0" xfId="0" applyNumberFormat="1" applyFont="1" applyFill="1" applyBorder="1"/>
    <xf numFmtId="0" fontId="12" fillId="0" borderId="0" xfId="0" applyFont="1" applyFill="1" applyBorder="1" applyAlignment="1">
      <alignment horizontal="center" vertical="center"/>
    </xf>
    <xf numFmtId="3" fontId="12" fillId="0" borderId="0" xfId="0" applyNumberFormat="1" applyFont="1" applyFill="1" applyBorder="1" applyAlignment="1">
      <alignment horizontal="center" vertical="center"/>
    </xf>
    <xf numFmtId="3" fontId="0" fillId="0" borderId="0" xfId="0" applyNumberFormat="1" applyFont="1" applyFill="1" applyBorder="1" applyAlignment="1">
      <alignment horizontal="center" vertical="center"/>
    </xf>
    <xf numFmtId="4" fontId="13" fillId="0" borderId="0" xfId="0" applyNumberFormat="1" applyFont="1" applyBorder="1" applyAlignment="1">
      <alignment horizontal="center" vertical="center"/>
    </xf>
    <xf numFmtId="0" fontId="0" fillId="4" borderId="6" xfId="0" applyFill="1" applyBorder="1"/>
    <xf numFmtId="0" fontId="0" fillId="4" borderId="7" xfId="0" applyFill="1" applyBorder="1"/>
    <xf numFmtId="0" fontId="0" fillId="3" borderId="5" xfId="0" applyFill="1" applyBorder="1"/>
    <xf numFmtId="0" fontId="0" fillId="3" borderId="6" xfId="0" applyFill="1" applyBorder="1"/>
    <xf numFmtId="0" fontId="0" fillId="3" borderId="7" xfId="0" applyFill="1" applyBorder="1"/>
    <xf numFmtId="0" fontId="0" fillId="8" borderId="5" xfId="0" applyFill="1" applyBorder="1"/>
    <xf numFmtId="0" fontId="0" fillId="8" borderId="6" xfId="0" applyFill="1" applyBorder="1"/>
    <xf numFmtId="0" fontId="0" fillId="8" borderId="7" xfId="0" applyFill="1" applyBorder="1"/>
    <xf numFmtId="0" fontId="0" fillId="9" borderId="5" xfId="0" applyFill="1" applyBorder="1"/>
    <xf numFmtId="0" fontId="0" fillId="9" borderId="6" xfId="0" applyFill="1" applyBorder="1"/>
    <xf numFmtId="0" fontId="0" fillId="9" borderId="7" xfId="0" applyFill="1" applyBorder="1"/>
    <xf numFmtId="0" fontId="0" fillId="7" borderId="6" xfId="0" applyFill="1" applyBorder="1"/>
    <xf numFmtId="0" fontId="0" fillId="7" borderId="7" xfId="0" applyFill="1" applyBorder="1"/>
    <xf numFmtId="0" fontId="0" fillId="5" borderId="6" xfId="0" applyFill="1" applyBorder="1" applyAlignment="1">
      <alignment horizontal="right"/>
    </xf>
    <xf numFmtId="0" fontId="0" fillId="5" borderId="7" xfId="0" applyFill="1" applyBorder="1" applyAlignment="1">
      <alignment horizontal="right"/>
    </xf>
    <xf numFmtId="0" fontId="0" fillId="5" borderId="5" xfId="0" applyFill="1" applyBorder="1" applyAlignment="1">
      <alignment horizontal="right"/>
    </xf>
    <xf numFmtId="0" fontId="2" fillId="0" borderId="0" xfId="0" applyFont="1" applyBorder="1"/>
    <xf numFmtId="0" fontId="9" fillId="0" borderId="0" xfId="0" applyFont="1" applyFill="1" applyBorder="1" applyAlignment="1">
      <alignment horizontal="left" wrapText="1"/>
    </xf>
    <xf numFmtId="0" fontId="0" fillId="0" borderId="0" xfId="0" applyFill="1"/>
    <xf numFmtId="4" fontId="7" fillId="0" borderId="0" xfId="0" applyNumberFormat="1" applyFont="1" applyAlignment="1">
      <alignment horizontal="center" vertical="center"/>
    </xf>
    <xf numFmtId="3" fontId="0" fillId="0" borderId="0" xfId="0" applyNumberFormat="1"/>
    <xf numFmtId="167" fontId="0" fillId="0" borderId="0" xfId="0" applyNumberFormat="1"/>
    <xf numFmtId="165" fontId="0" fillId="0" borderId="0" xfId="0" applyNumberFormat="1"/>
    <xf numFmtId="168" fontId="13" fillId="0" borderId="0" xfId="0" applyNumberFormat="1" applyFont="1" applyAlignment="1">
      <alignment horizontal="center" vertical="center"/>
    </xf>
    <xf numFmtId="0" fontId="0" fillId="0" borderId="0" xfId="0" applyAlignment="1">
      <alignment horizontal="center"/>
    </xf>
    <xf numFmtId="4" fontId="13" fillId="0" borderId="0" xfId="0" applyNumberFormat="1" applyFont="1" applyAlignment="1">
      <alignment horizontal="center" vertical="center"/>
    </xf>
    <xf numFmtId="168" fontId="12" fillId="0" borderId="0" xfId="0" applyNumberFormat="1" applyFont="1" applyAlignment="1">
      <alignment horizontal="center" vertical="center"/>
    </xf>
    <xf numFmtId="0" fontId="2" fillId="5" borderId="0" xfId="0" applyFont="1" applyFill="1" applyBorder="1" applyAlignment="1">
      <alignment horizontal="left" vertical="top" wrapText="1"/>
    </xf>
    <xf numFmtId="4" fontId="0" fillId="6" borderId="13" xfId="0" applyNumberFormat="1" applyFill="1" applyBorder="1"/>
    <xf numFmtId="4" fontId="0" fillId="6" borderId="0" xfId="0" applyNumberFormat="1" applyFill="1" applyBorder="1"/>
    <xf numFmtId="4" fontId="0" fillId="6" borderId="11" xfId="0" applyNumberFormat="1" applyFill="1" applyBorder="1"/>
    <xf numFmtId="4" fontId="0" fillId="6" borderId="0" xfId="0" applyNumberFormat="1" applyFont="1" applyFill="1" applyBorder="1"/>
    <xf numFmtId="4" fontId="0" fillId="10" borderId="13" xfId="0" applyNumberFormat="1" applyFill="1" applyBorder="1"/>
    <xf numFmtId="4" fontId="0" fillId="10" borderId="0" xfId="0" applyNumberFormat="1" applyFill="1" applyBorder="1"/>
    <xf numFmtId="4" fontId="0" fillId="10" borderId="11" xfId="0" applyNumberFormat="1" applyFill="1" applyBorder="1"/>
    <xf numFmtId="4" fontId="0" fillId="10" borderId="0" xfId="0" applyNumberFormat="1" applyFont="1" applyFill="1" applyBorder="1"/>
    <xf numFmtId="2" fontId="0" fillId="10" borderId="13" xfId="0" applyNumberFormat="1" applyFill="1" applyBorder="1"/>
    <xf numFmtId="2" fontId="0" fillId="10" borderId="0" xfId="0" applyNumberFormat="1" applyFill="1" applyBorder="1"/>
    <xf numFmtId="2" fontId="0" fillId="10" borderId="11" xfId="0" applyNumberFormat="1" applyFill="1" applyBorder="1"/>
    <xf numFmtId="2" fontId="0" fillId="11" borderId="6" xfId="0" applyNumberFormat="1" applyFill="1" applyBorder="1"/>
    <xf numFmtId="2" fontId="0" fillId="11" borderId="7" xfId="0" applyNumberFormat="1" applyFill="1" applyBorder="1"/>
    <xf numFmtId="2" fontId="0" fillId="6" borderId="0" xfId="0" applyNumberFormat="1" applyFill="1" applyBorder="1"/>
    <xf numFmtId="2" fontId="0" fillId="6" borderId="11" xfId="0" applyNumberFormat="1" applyFill="1" applyBorder="1"/>
    <xf numFmtId="0" fontId="2" fillId="5" borderId="0" xfId="0" applyFont="1" applyFill="1" applyBorder="1" applyAlignment="1">
      <alignment vertical="top" wrapText="1"/>
    </xf>
    <xf numFmtId="0" fontId="2" fillId="5" borderId="0" xfId="0" applyFont="1" applyFill="1" applyBorder="1" applyAlignment="1">
      <alignment vertical="top"/>
    </xf>
    <xf numFmtId="4" fontId="0" fillId="11" borderId="29" xfId="0" applyNumberFormat="1" applyFill="1" applyBorder="1"/>
    <xf numFmtId="4" fontId="0" fillId="11" borderId="31" xfId="0" applyNumberFormat="1" applyFill="1" applyBorder="1"/>
    <xf numFmtId="4" fontId="0" fillId="11" borderId="32" xfId="0" applyNumberFormat="1" applyFill="1" applyBorder="1"/>
    <xf numFmtId="0" fontId="16" fillId="0" borderId="0" xfId="0" applyFont="1"/>
    <xf numFmtId="4" fontId="17" fillId="0" borderId="0" xfId="0" applyNumberFormat="1" applyFont="1" applyBorder="1" applyAlignment="1">
      <alignment horizontal="center" vertical="center"/>
    </xf>
    <xf numFmtId="168" fontId="0" fillId="0" borderId="0" xfId="0" applyNumberFormat="1" applyFont="1" applyFill="1" applyBorder="1" applyAlignment="1">
      <alignment horizontal="center" vertical="center"/>
    </xf>
    <xf numFmtId="168" fontId="0" fillId="0" borderId="0" xfId="0" applyNumberFormat="1" applyFont="1" applyAlignment="1">
      <alignment horizontal="center" vertical="center"/>
    </xf>
    <xf numFmtId="4" fontId="8" fillId="0" borderId="0" xfId="0" applyNumberFormat="1" applyFont="1" applyAlignment="1">
      <alignment horizontal="center" vertical="center"/>
    </xf>
    <xf numFmtId="167" fontId="0" fillId="0" borderId="0" xfId="0" applyNumberFormat="1" applyFont="1"/>
    <xf numFmtId="0" fontId="2" fillId="5" borderId="33" xfId="0" applyFont="1" applyFill="1" applyBorder="1" applyAlignment="1">
      <alignment horizontal="center" vertical="center"/>
    </xf>
    <xf numFmtId="0" fontId="2" fillId="5" borderId="34" xfId="0" applyFont="1" applyFill="1" applyBorder="1" applyAlignment="1">
      <alignment horizontal="center" vertical="center"/>
    </xf>
    <xf numFmtId="2" fontId="2" fillId="10" borderId="34" xfId="0" applyNumberFormat="1" applyFont="1" applyFill="1" applyBorder="1"/>
    <xf numFmtId="2" fontId="2" fillId="11" borderId="33" xfId="0" applyNumberFormat="1" applyFont="1" applyFill="1" applyBorder="1"/>
    <xf numFmtId="2" fontId="2" fillId="6" borderId="34" xfId="0" applyNumberFormat="1" applyFont="1" applyFill="1" applyBorder="1"/>
    <xf numFmtId="4" fontId="2" fillId="10" borderId="34" xfId="0" applyNumberFormat="1" applyFont="1" applyFill="1" applyBorder="1"/>
    <xf numFmtId="4" fontId="2" fillId="11" borderId="35" xfId="0" applyNumberFormat="1" applyFont="1" applyFill="1" applyBorder="1"/>
    <xf numFmtId="4" fontId="2" fillId="6" borderId="34" xfId="0" applyNumberFormat="1" applyFont="1" applyFill="1" applyBorder="1"/>
    <xf numFmtId="0" fontId="2" fillId="0" borderId="0" xfId="0" applyFont="1" applyFill="1" applyAlignment="1">
      <alignment horizontal="center" wrapText="1"/>
    </xf>
    <xf numFmtId="0" fontId="2" fillId="0" borderId="6" xfId="0" applyFont="1" applyBorder="1"/>
    <xf numFmtId="0" fontId="2" fillId="0" borderId="29" xfId="0" applyFont="1" applyBorder="1"/>
    <xf numFmtId="4" fontId="2" fillId="10" borderId="35" xfId="0" applyNumberFormat="1" applyFont="1" applyFill="1" applyBorder="1"/>
    <xf numFmtId="4" fontId="0" fillId="6" borderId="29" xfId="0" applyNumberFormat="1" applyFill="1" applyBorder="1"/>
    <xf numFmtId="4" fontId="0" fillId="6" borderId="31" xfId="0" applyNumberFormat="1" applyFill="1" applyBorder="1"/>
    <xf numFmtId="4" fontId="0" fillId="6" borderId="32" xfId="0" applyNumberFormat="1" applyFill="1" applyBorder="1"/>
    <xf numFmtId="4" fontId="0" fillId="6" borderId="29" xfId="0" applyNumberFormat="1" applyFont="1" applyFill="1" applyBorder="1"/>
    <xf numFmtId="0" fontId="2" fillId="0" borderId="28" xfId="0" applyFont="1" applyBorder="1"/>
    <xf numFmtId="4" fontId="2" fillId="5" borderId="27" xfId="0" applyNumberFormat="1" applyFont="1" applyFill="1" applyBorder="1" applyAlignment="1">
      <alignment horizontal="right" vertical="center"/>
    </xf>
    <xf numFmtId="4" fontId="0" fillId="5" borderId="28" xfId="0" applyNumberFormat="1" applyFill="1" applyBorder="1"/>
    <xf numFmtId="4" fontId="0" fillId="5" borderId="38" xfId="0" applyNumberFormat="1" applyFill="1" applyBorder="1"/>
    <xf numFmtId="4" fontId="0" fillId="5" borderId="39" xfId="0" applyNumberFormat="1" applyFill="1" applyBorder="1"/>
    <xf numFmtId="4" fontId="2" fillId="11" borderId="27" xfId="0" applyNumberFormat="1" applyFont="1" applyFill="1" applyBorder="1"/>
    <xf numFmtId="4" fontId="0" fillId="11" borderId="28" xfId="0" applyNumberFormat="1" applyFill="1" applyBorder="1"/>
    <xf numFmtId="4" fontId="0" fillId="11" borderId="38" xfId="0" applyNumberFormat="1" applyFill="1" applyBorder="1"/>
    <xf numFmtId="4" fontId="0" fillId="11" borderId="39" xfId="0" applyNumberFormat="1" applyFill="1" applyBorder="1"/>
    <xf numFmtId="4" fontId="0" fillId="11" borderId="28" xfId="0" applyNumberFormat="1" applyFont="1" applyFill="1" applyBorder="1"/>
    <xf numFmtId="4" fontId="2" fillId="5" borderId="8" xfId="0" applyNumberFormat="1" applyFont="1" applyFill="1" applyBorder="1" applyAlignment="1">
      <alignment horizontal="right" vertical="center"/>
    </xf>
    <xf numFmtId="4" fontId="2" fillId="6" borderId="35" xfId="0" applyNumberFormat="1" applyFont="1" applyFill="1" applyBorder="1"/>
    <xf numFmtId="169" fontId="12" fillId="0" borderId="0" xfId="0" applyNumberFormat="1" applyFont="1" applyFill="1" applyBorder="1" applyAlignment="1">
      <alignment horizontal="center" vertical="center"/>
    </xf>
    <xf numFmtId="2" fontId="1" fillId="0" borderId="0" xfId="1" applyNumberFormat="1" applyFont="1" applyFill="1" applyBorder="1"/>
    <xf numFmtId="1" fontId="2" fillId="0" borderId="0" xfId="0" applyNumberFormat="1" applyFont="1" applyFill="1" applyAlignment="1">
      <alignment wrapText="1"/>
    </xf>
    <xf numFmtId="0" fontId="0" fillId="0" borderId="0" xfId="0" applyFont="1" applyFill="1"/>
    <xf numFmtId="0" fontId="2" fillId="5" borderId="3" xfId="0" applyFont="1" applyFill="1" applyBorder="1" applyAlignment="1">
      <alignment horizontal="center" vertical="center" wrapText="1"/>
    </xf>
    <xf numFmtId="0" fontId="2" fillId="0" borderId="21" xfId="0" applyFont="1" applyFill="1" applyBorder="1" applyAlignment="1">
      <alignment horizontal="center" vertical="center" wrapText="1"/>
    </xf>
    <xf numFmtId="1" fontId="0" fillId="0" borderId="0" xfId="0" applyNumberFormat="1"/>
    <xf numFmtId="0" fontId="0" fillId="0" borderId="0" xfId="0" applyAlignment="1">
      <alignment horizontal="center" vertical="center"/>
    </xf>
    <xf numFmtId="43" fontId="19" fillId="5" borderId="36" xfId="0" applyNumberFormat="1" applyFont="1" applyFill="1" applyBorder="1" applyAlignment="1">
      <alignment vertical="center"/>
    </xf>
    <xf numFmtId="171" fontId="19" fillId="5" borderId="22" xfId="0" applyNumberFormat="1" applyFont="1" applyFill="1" applyBorder="1" applyAlignment="1">
      <alignment vertical="center"/>
    </xf>
    <xf numFmtId="172" fontId="19" fillId="5" borderId="22" xfId="0" applyNumberFormat="1" applyFont="1" applyFill="1" applyBorder="1" applyAlignment="1">
      <alignment vertical="center"/>
    </xf>
    <xf numFmtId="0" fontId="20" fillId="5" borderId="0" xfId="0" applyFont="1" applyFill="1"/>
    <xf numFmtId="0" fontId="20" fillId="5" borderId="0" xfId="0" applyFont="1" applyFill="1" applyAlignment="1">
      <alignment horizontal="center" vertical="center"/>
    </xf>
    <xf numFmtId="43" fontId="19" fillId="5" borderId="30" xfId="0" applyNumberFormat="1" applyFont="1" applyFill="1" applyBorder="1" applyAlignment="1">
      <alignment vertical="center"/>
    </xf>
    <xf numFmtId="171" fontId="19" fillId="5" borderId="0" xfId="0" applyNumberFormat="1" applyFont="1" applyFill="1" applyAlignment="1">
      <alignment vertical="center"/>
    </xf>
    <xf numFmtId="172" fontId="19" fillId="5" borderId="0" xfId="0" applyNumberFormat="1" applyFont="1" applyFill="1" applyAlignment="1">
      <alignment vertical="center"/>
    </xf>
    <xf numFmtId="49" fontId="20" fillId="5" borderId="0" xfId="0" applyNumberFormat="1" applyFont="1" applyFill="1" applyAlignment="1">
      <alignment horizontal="center" vertical="center"/>
    </xf>
    <xf numFmtId="43" fontId="19" fillId="5" borderId="37" xfId="0" applyNumberFormat="1" applyFont="1" applyFill="1" applyBorder="1" applyAlignment="1">
      <alignment vertical="center"/>
    </xf>
    <xf numFmtId="171" fontId="19" fillId="5" borderId="20" xfId="0" applyNumberFormat="1" applyFont="1" applyFill="1" applyBorder="1" applyAlignment="1">
      <alignment vertical="center"/>
    </xf>
    <xf numFmtId="172" fontId="19" fillId="5" borderId="20" xfId="0" applyNumberFormat="1" applyFont="1" applyFill="1" applyBorder="1" applyAlignment="1">
      <alignment vertical="center"/>
    </xf>
    <xf numFmtId="0" fontId="20" fillId="5" borderId="22" xfId="0" applyFont="1" applyFill="1" applyBorder="1"/>
    <xf numFmtId="0" fontId="20" fillId="5" borderId="22" xfId="0" applyFont="1" applyFill="1" applyBorder="1" applyAlignment="1">
      <alignment horizontal="center" vertical="center"/>
    </xf>
    <xf numFmtId="0" fontId="20" fillId="5" borderId="24" xfId="0" applyFont="1" applyFill="1" applyBorder="1"/>
    <xf numFmtId="0" fontId="20" fillId="5" borderId="29" xfId="0" applyFont="1" applyFill="1" applyBorder="1"/>
    <xf numFmtId="0" fontId="3" fillId="12" borderId="0" xfId="0" applyFont="1" applyFill="1" applyAlignment="1">
      <alignment horizontal="center" vertical="center" wrapText="1"/>
    </xf>
    <xf numFmtId="0" fontId="4" fillId="12" borderId="1" xfId="0" applyFont="1" applyFill="1" applyBorder="1" applyAlignment="1">
      <alignment horizontal="center" vertical="center" wrapText="1"/>
    </xf>
    <xf numFmtId="0" fontId="0" fillId="0" borderId="0" xfId="0" applyAlignment="1">
      <alignment horizontal="center"/>
    </xf>
    <xf numFmtId="2" fontId="0" fillId="0" borderId="0" xfId="1" applyNumberFormat="1" applyFont="1" applyFill="1" applyBorder="1"/>
    <xf numFmtId="3" fontId="0" fillId="0" borderId="0" xfId="0" applyNumberFormat="1" applyFont="1" applyFill="1"/>
    <xf numFmtId="0" fontId="16" fillId="0" borderId="0" xfId="0" applyFont="1" applyFill="1"/>
    <xf numFmtId="0" fontId="0" fillId="0" borderId="0" xfId="0" applyAlignment="1"/>
    <xf numFmtId="1" fontId="0" fillId="0" borderId="0" xfId="0" applyNumberFormat="1" applyFont="1"/>
    <xf numFmtId="165" fontId="0" fillId="0" borderId="0" xfId="0" applyNumberFormat="1" applyFont="1" applyFill="1"/>
    <xf numFmtId="0" fontId="20" fillId="0" borderId="0" xfId="0" applyFont="1" applyFill="1" applyAlignment="1">
      <alignment horizontal="center" vertical="center"/>
    </xf>
    <xf numFmtId="49" fontId="20" fillId="0" borderId="0" xfId="0" applyNumberFormat="1" applyFont="1" applyFill="1" applyAlignment="1">
      <alignment horizontal="center" vertical="center"/>
    </xf>
    <xf numFmtId="4" fontId="0" fillId="11" borderId="7" xfId="0" applyNumberFormat="1" applyFill="1" applyBorder="1"/>
    <xf numFmtId="4" fontId="0" fillId="11" borderId="5" xfId="0" applyNumberFormat="1" applyFill="1" applyBorder="1"/>
    <xf numFmtId="49" fontId="0" fillId="0" borderId="0" xfId="0" applyNumberFormat="1" applyAlignment="1">
      <alignment horizontal="center"/>
    </xf>
    <xf numFmtId="49" fontId="0" fillId="0" borderId="0" xfId="0" applyNumberFormat="1" applyAlignment="1">
      <alignment horizontal="center" vertical="center"/>
    </xf>
    <xf numFmtId="0" fontId="15" fillId="0" borderId="0" xfId="0" applyFont="1"/>
    <xf numFmtId="10" fontId="0" fillId="10" borderId="29" xfId="3" applyNumberFormat="1" applyFont="1" applyFill="1" applyBorder="1"/>
    <xf numFmtId="10" fontId="0" fillId="10" borderId="31" xfId="3" applyNumberFormat="1" applyFont="1" applyFill="1" applyBorder="1"/>
    <xf numFmtId="10" fontId="0" fillId="10" borderId="32" xfId="3" applyNumberFormat="1" applyFont="1" applyFill="1" applyBorder="1"/>
    <xf numFmtId="10" fontId="2" fillId="10" borderId="35" xfId="3" applyNumberFormat="1" applyFont="1" applyFill="1" applyBorder="1"/>
    <xf numFmtId="10" fontId="2" fillId="10" borderId="34" xfId="3" applyNumberFormat="1" applyFont="1" applyFill="1" applyBorder="1"/>
    <xf numFmtId="10" fontId="0" fillId="6" borderId="0" xfId="3" applyNumberFormat="1" applyFont="1" applyFill="1" applyBorder="1"/>
    <xf numFmtId="10" fontId="0" fillId="6" borderId="11" xfId="3" applyNumberFormat="1" applyFont="1" applyFill="1" applyBorder="1"/>
    <xf numFmtId="10" fontId="0" fillId="6" borderId="13" xfId="3" applyNumberFormat="1" applyFont="1" applyFill="1" applyBorder="1"/>
    <xf numFmtId="0" fontId="2" fillId="0" borderId="3" xfId="0" applyFont="1" applyFill="1" applyBorder="1" applyAlignment="1">
      <alignment horizontal="center" vertical="center" wrapText="1"/>
    </xf>
    <xf numFmtId="0" fontId="2" fillId="5" borderId="12" xfId="0" applyFont="1" applyFill="1" applyBorder="1" applyAlignment="1">
      <alignment horizontal="center" vertical="center"/>
    </xf>
    <xf numFmtId="0" fontId="2" fillId="5" borderId="3" xfId="0" applyFont="1" applyFill="1" applyBorder="1" applyAlignment="1">
      <alignment horizontal="center" vertical="center" wrapText="1"/>
    </xf>
    <xf numFmtId="0" fontId="2" fillId="5" borderId="21" xfId="0" applyFont="1" applyFill="1" applyBorder="1" applyAlignment="1">
      <alignment horizontal="center" vertical="center" wrapText="1"/>
    </xf>
    <xf numFmtId="0" fontId="2" fillId="5" borderId="21" xfId="0" applyFont="1" applyFill="1" applyBorder="1" applyAlignment="1">
      <alignment horizontal="center" vertical="center"/>
    </xf>
    <xf numFmtId="0" fontId="2" fillId="5" borderId="3" xfId="0" applyFont="1" applyFill="1" applyBorder="1" applyAlignment="1">
      <alignment horizontal="center" vertical="center"/>
    </xf>
    <xf numFmtId="0" fontId="0" fillId="0" borderId="0" xfId="0" applyAlignment="1">
      <alignment horizontal="center"/>
    </xf>
    <xf numFmtId="0" fontId="0" fillId="0" borderId="0" xfId="0" applyFont="1" applyAlignment="1">
      <alignment horizontal="center"/>
    </xf>
    <xf numFmtId="0" fontId="2" fillId="0" borderId="0" xfId="0" applyFont="1" applyAlignment="1">
      <alignment horizontal="center"/>
    </xf>
    <xf numFmtId="0" fontId="2" fillId="0" borderId="0" xfId="0" applyFont="1" applyAlignment="1">
      <alignment horizontal="left"/>
    </xf>
    <xf numFmtId="0" fontId="0" fillId="0" borderId="0" xfId="0" applyFill="1" applyAlignment="1">
      <alignment horizontal="center"/>
    </xf>
    <xf numFmtId="0" fontId="0" fillId="0" borderId="0" xfId="0" applyFont="1" applyFill="1" applyAlignment="1">
      <alignment horizontal="center"/>
    </xf>
    <xf numFmtId="0" fontId="0" fillId="0" borderId="0" xfId="0" applyFont="1" applyFill="1" applyBorder="1" applyAlignment="1">
      <alignment horizontal="center" vertical="center"/>
    </xf>
    <xf numFmtId="0" fontId="0" fillId="0" borderId="0" xfId="0" applyFont="1" applyAlignment="1">
      <alignment horizontal="center" vertical="center"/>
    </xf>
    <xf numFmtId="0" fontId="2" fillId="0" borderId="0" xfId="0" applyFont="1" applyAlignment="1">
      <alignment horizontal="left" vertical="center"/>
    </xf>
    <xf numFmtId="0" fontId="2" fillId="0" borderId="0" xfId="0" applyFont="1" applyFill="1" applyAlignment="1">
      <alignment horizontal="left" wrapText="1"/>
    </xf>
    <xf numFmtId="0" fontId="26" fillId="0" borderId="0" xfId="0" applyFont="1" applyFill="1" applyBorder="1" applyAlignment="1">
      <alignment horizontal="left" wrapText="1"/>
    </xf>
    <xf numFmtId="0" fontId="10" fillId="0" borderId="0" xfId="0" applyFont="1" applyFill="1" applyBorder="1" applyAlignment="1">
      <alignment horizontal="center" wrapText="1"/>
    </xf>
    <xf numFmtId="0" fontId="0" fillId="0" borderId="0" xfId="0" applyAlignment="1">
      <alignment horizontal="left"/>
    </xf>
    <xf numFmtId="0" fontId="0" fillId="0" borderId="0" xfId="0" applyFill="1" applyAlignment="1">
      <alignment horizontal="left"/>
    </xf>
    <xf numFmtId="0" fontId="2" fillId="0" borderId="0" xfId="0" applyFont="1" applyAlignment="1"/>
    <xf numFmtId="0" fontId="0" fillId="0" borderId="0" xfId="0" applyFont="1" applyFill="1" applyAlignment="1"/>
    <xf numFmtId="0" fontId="26" fillId="0" borderId="0" xfId="0" applyFont="1" applyFill="1" applyBorder="1" applyAlignment="1">
      <alignment wrapText="1"/>
    </xf>
    <xf numFmtId="0" fontId="2" fillId="0" borderId="0" xfId="0" applyFont="1" applyFill="1" applyAlignment="1">
      <alignment horizontal="left"/>
    </xf>
    <xf numFmtId="0" fontId="27" fillId="5" borderId="15" xfId="2" applyFont="1" applyFill="1" applyBorder="1" applyAlignment="1">
      <alignment horizontal="center" vertical="center" wrapText="1"/>
    </xf>
    <xf numFmtId="49" fontId="15" fillId="0" borderId="0" xfId="0" applyNumberFormat="1" applyFont="1" applyAlignment="1">
      <alignment horizontal="center"/>
    </xf>
    <xf numFmtId="0" fontId="27" fillId="14" borderId="15" xfId="0" applyFont="1" applyFill="1" applyBorder="1" applyAlignment="1">
      <alignment horizontal="center" vertical="center" wrapText="1"/>
    </xf>
    <xf numFmtId="0" fontId="0" fillId="0" borderId="40" xfId="0" applyBorder="1" applyAlignment="1">
      <alignment horizontal="center"/>
    </xf>
    <xf numFmtId="0" fontId="7" fillId="0" borderId="40" xfId="0" applyFont="1" applyBorder="1" applyAlignment="1">
      <alignment horizontal="center" vertical="center"/>
    </xf>
    <xf numFmtId="164" fontId="7" fillId="0" borderId="40" xfId="0" applyNumberFormat="1" applyFont="1" applyBorder="1" applyAlignment="1">
      <alignment horizontal="center" vertical="center"/>
    </xf>
    <xf numFmtId="3" fontId="7" fillId="0" borderId="40" xfId="0" applyNumberFormat="1" applyFont="1" applyBorder="1" applyAlignment="1">
      <alignment horizontal="center" vertical="center"/>
    </xf>
    <xf numFmtId="4" fontId="7" fillId="0" borderId="40" xfId="0" applyNumberFormat="1" applyFont="1" applyBorder="1" applyAlignment="1">
      <alignment horizontal="center" vertical="center"/>
    </xf>
    <xf numFmtId="49" fontId="0" fillId="0" borderId="40" xfId="0" applyNumberFormat="1" applyBorder="1" applyAlignment="1">
      <alignment horizontal="center"/>
    </xf>
    <xf numFmtId="2" fontId="7" fillId="5" borderId="40" xfId="0" applyNumberFormat="1" applyFont="1" applyFill="1" applyBorder="1" applyAlignment="1">
      <alignment horizontal="center" vertical="center"/>
    </xf>
    <xf numFmtId="2" fontId="15" fillId="0" borderId="40" xfId="0" applyNumberFormat="1" applyFont="1" applyBorder="1" applyAlignment="1">
      <alignment horizontal="center"/>
    </xf>
    <xf numFmtId="0" fontId="23" fillId="12" borderId="1" xfId="0" applyFont="1" applyFill="1" applyBorder="1" applyAlignment="1">
      <alignment horizontal="center" wrapText="1"/>
    </xf>
    <xf numFmtId="1" fontId="19" fillId="5" borderId="20" xfId="0" applyNumberFormat="1" applyFont="1" applyFill="1" applyBorder="1" applyAlignment="1">
      <alignment horizontal="center"/>
    </xf>
    <xf numFmtId="1" fontId="19" fillId="5" borderId="0" xfId="0" applyNumberFormat="1" applyFont="1" applyFill="1" applyAlignment="1">
      <alignment horizontal="center"/>
    </xf>
    <xf numFmtId="1" fontId="19" fillId="5" borderId="22" xfId="0" applyNumberFormat="1" applyFont="1" applyFill="1" applyBorder="1" applyAlignment="1">
      <alignment horizontal="center"/>
    </xf>
    <xf numFmtId="0" fontId="3" fillId="12" borderId="26" xfId="0" applyFont="1" applyFill="1" applyBorder="1" applyAlignment="1">
      <alignment horizontal="center" vertical="center" wrapText="1"/>
    </xf>
    <xf numFmtId="0" fontId="20" fillId="5" borderId="0" xfId="0" applyFont="1" applyFill="1" applyBorder="1"/>
    <xf numFmtId="0" fontId="20" fillId="5" borderId="0" xfId="0" applyFont="1" applyFill="1" applyBorder="1" applyAlignment="1">
      <alignment horizontal="center" vertical="center"/>
    </xf>
    <xf numFmtId="171" fontId="19" fillId="5" borderId="0" xfId="0" applyNumberFormat="1" applyFont="1" applyFill="1" applyBorder="1" applyAlignment="1">
      <alignment vertical="center"/>
    </xf>
    <xf numFmtId="172" fontId="19" fillId="5" borderId="0" xfId="0" applyNumberFormat="1" applyFont="1" applyFill="1" applyBorder="1" applyAlignment="1">
      <alignment vertical="center"/>
    </xf>
    <xf numFmtId="1" fontId="19" fillId="5" borderId="0" xfId="0" applyNumberFormat="1" applyFont="1" applyFill="1" applyBorder="1" applyAlignment="1">
      <alignment horizontal="center"/>
    </xf>
    <xf numFmtId="172" fontId="19" fillId="5" borderId="41" xfId="0" applyNumberFormat="1" applyFont="1" applyFill="1" applyBorder="1" applyAlignment="1">
      <alignment vertical="center"/>
    </xf>
    <xf numFmtId="172" fontId="19" fillId="5" borderId="42" xfId="0" applyNumberFormat="1" applyFont="1" applyFill="1" applyBorder="1" applyAlignment="1">
      <alignment vertical="center"/>
    </xf>
    <xf numFmtId="0" fontId="20" fillId="5" borderId="42" xfId="0" applyFont="1" applyFill="1" applyBorder="1" applyAlignment="1">
      <alignment horizontal="center" vertical="center"/>
    </xf>
    <xf numFmtId="171" fontId="19" fillId="5" borderId="42" xfId="0" applyNumberFormat="1" applyFont="1" applyFill="1" applyBorder="1" applyAlignment="1">
      <alignment vertical="center"/>
    </xf>
    <xf numFmtId="1" fontId="19" fillId="5" borderId="42" xfId="0" applyNumberFormat="1" applyFont="1" applyFill="1" applyBorder="1" applyAlignment="1">
      <alignment horizontal="center"/>
    </xf>
    <xf numFmtId="43" fontId="19" fillId="5" borderId="43" xfId="0" applyNumberFormat="1" applyFont="1" applyFill="1" applyBorder="1" applyAlignment="1">
      <alignment vertical="center"/>
    </xf>
    <xf numFmtId="172" fontId="19" fillId="5" borderId="44" xfId="0" applyNumberFormat="1" applyFont="1" applyFill="1" applyBorder="1" applyAlignment="1">
      <alignment vertical="center"/>
    </xf>
    <xf numFmtId="49" fontId="20" fillId="5" borderId="0" xfId="0" applyNumberFormat="1" applyFont="1" applyFill="1" applyBorder="1" applyAlignment="1">
      <alignment horizontal="center" vertical="center"/>
    </xf>
    <xf numFmtId="43" fontId="19" fillId="5" borderId="45" xfId="0" applyNumberFormat="1" applyFont="1" applyFill="1" applyBorder="1" applyAlignment="1">
      <alignment vertical="center"/>
    </xf>
    <xf numFmtId="172" fontId="19" fillId="5" borderId="46" xfId="0" applyNumberFormat="1" applyFont="1" applyFill="1" applyBorder="1" applyAlignment="1">
      <alignment vertical="center"/>
    </xf>
    <xf numFmtId="172" fontId="19" fillId="5" borderId="47" xfId="0" applyNumberFormat="1" applyFont="1" applyFill="1" applyBorder="1" applyAlignment="1">
      <alignment vertical="center"/>
    </xf>
    <xf numFmtId="0" fontId="20" fillId="5" borderId="47" xfId="0" applyFont="1" applyFill="1" applyBorder="1" applyAlignment="1">
      <alignment horizontal="center" vertical="center"/>
    </xf>
    <xf numFmtId="171" fontId="19" fillId="5" borderId="47" xfId="0" applyNumberFormat="1" applyFont="1" applyFill="1" applyBorder="1" applyAlignment="1">
      <alignment vertical="center"/>
    </xf>
    <xf numFmtId="1" fontId="19" fillId="5" borderId="47" xfId="0" applyNumberFormat="1" applyFont="1" applyFill="1" applyBorder="1" applyAlignment="1">
      <alignment horizontal="center"/>
    </xf>
    <xf numFmtId="43" fontId="19" fillId="5" borderId="48" xfId="0" applyNumberFormat="1" applyFont="1" applyFill="1" applyBorder="1" applyAlignment="1">
      <alignment vertical="center"/>
    </xf>
    <xf numFmtId="170" fontId="19" fillId="5" borderId="42" xfId="0" applyNumberFormat="1" applyFont="1" applyFill="1" applyBorder="1" applyAlignment="1"/>
    <xf numFmtId="170" fontId="19" fillId="5" borderId="0" xfId="0" applyNumberFormat="1" applyFont="1" applyFill="1" applyBorder="1" applyAlignment="1"/>
    <xf numFmtId="170" fontId="19" fillId="5" borderId="47" xfId="0" applyNumberFormat="1" applyFont="1" applyFill="1" applyBorder="1" applyAlignment="1"/>
    <xf numFmtId="170" fontId="19" fillId="5" borderId="0" xfId="0" applyNumberFormat="1" applyFont="1" applyFill="1" applyAlignment="1"/>
    <xf numFmtId="0" fontId="4" fillId="12" borderId="2" xfId="0" applyFont="1" applyFill="1" applyBorder="1" applyAlignment="1">
      <alignment horizontal="center" vertical="center" wrapText="1"/>
    </xf>
    <xf numFmtId="0" fontId="2" fillId="5" borderId="9" xfId="0" applyFont="1" applyFill="1" applyBorder="1" applyAlignment="1">
      <alignment horizontal="center" vertical="center"/>
    </xf>
    <xf numFmtId="0" fontId="2" fillId="5" borderId="10" xfId="0" applyFont="1" applyFill="1" applyBorder="1" applyAlignment="1">
      <alignment horizontal="center" vertical="center"/>
    </xf>
    <xf numFmtId="0" fontId="2" fillId="5" borderId="16" xfId="0" applyFont="1" applyFill="1" applyBorder="1" applyAlignment="1">
      <alignment horizontal="center" vertical="center"/>
    </xf>
    <xf numFmtId="0" fontId="2" fillId="5" borderId="12" xfId="0" applyFont="1" applyFill="1" applyBorder="1" applyAlignment="1">
      <alignment horizontal="center" vertical="center"/>
    </xf>
    <xf numFmtId="0" fontId="2" fillId="5" borderId="23" xfId="0" applyFont="1" applyFill="1" applyBorder="1" applyAlignment="1">
      <alignment horizontal="center" vertical="center"/>
    </xf>
    <xf numFmtId="0" fontId="2" fillId="5" borderId="24" xfId="0" applyFont="1" applyFill="1" applyBorder="1" applyAlignment="1">
      <alignment horizontal="center" vertical="center"/>
    </xf>
    <xf numFmtId="0" fontId="2" fillId="5" borderId="4" xfId="0" applyFont="1" applyFill="1" applyBorder="1" applyAlignment="1">
      <alignment horizontal="center" vertical="center"/>
    </xf>
    <xf numFmtId="0" fontId="14" fillId="5" borderId="5" xfId="0" applyFont="1" applyFill="1" applyBorder="1" applyAlignment="1">
      <alignment horizontal="center" vertical="center" wrapText="1"/>
    </xf>
    <xf numFmtId="0" fontId="14" fillId="5" borderId="13" xfId="0" applyFont="1" applyFill="1" applyBorder="1" applyAlignment="1">
      <alignment horizontal="center" vertical="center" wrapText="1"/>
    </xf>
    <xf numFmtId="0" fontId="2" fillId="5" borderId="10" xfId="0" applyFont="1" applyFill="1" applyBorder="1" applyAlignment="1">
      <alignment horizontal="center" vertical="center" wrapText="1"/>
    </xf>
    <xf numFmtId="0" fontId="2" fillId="5" borderId="25" xfId="0" applyFont="1" applyFill="1" applyBorder="1" applyAlignment="1">
      <alignment horizontal="center" vertical="center" wrapText="1"/>
    </xf>
    <xf numFmtId="0" fontId="2" fillId="5" borderId="18" xfId="0" applyFont="1" applyFill="1" applyBorder="1" applyAlignment="1">
      <alignment horizontal="center" vertical="center" wrapText="1"/>
    </xf>
    <xf numFmtId="0" fontId="2" fillId="5" borderId="14" xfId="0" applyFont="1" applyFill="1" applyBorder="1" applyAlignment="1">
      <alignment horizontal="center" vertical="center" wrapText="1"/>
    </xf>
    <xf numFmtId="0" fontId="2" fillId="5" borderId="19" xfId="0" applyFont="1" applyFill="1" applyBorder="1" applyAlignment="1">
      <alignment horizontal="center" vertical="center" wrapText="1"/>
    </xf>
    <xf numFmtId="0" fontId="2" fillId="5" borderId="22" xfId="0" applyFont="1" applyFill="1" applyBorder="1" applyAlignment="1">
      <alignment horizontal="center" vertical="center" wrapText="1"/>
    </xf>
    <xf numFmtId="0" fontId="14" fillId="5" borderId="18" xfId="0" applyFont="1" applyFill="1" applyBorder="1" applyAlignment="1">
      <alignment horizontal="center" vertical="center" wrapText="1"/>
    </xf>
    <xf numFmtId="0" fontId="14" fillId="5" borderId="14" xfId="0" applyFont="1" applyFill="1" applyBorder="1" applyAlignment="1">
      <alignment horizontal="center" vertical="center" wrapText="1"/>
    </xf>
    <xf numFmtId="0" fontId="2" fillId="5" borderId="17" xfId="0" applyFont="1" applyFill="1" applyBorder="1" applyAlignment="1">
      <alignment horizontal="center" vertical="center" wrapText="1"/>
    </xf>
    <xf numFmtId="0" fontId="2" fillId="5" borderId="15" xfId="0" applyFont="1" applyFill="1" applyBorder="1" applyAlignment="1">
      <alignment horizontal="center" vertical="center" wrapText="1"/>
    </xf>
    <xf numFmtId="0" fontId="2" fillId="5" borderId="4" xfId="0" applyFont="1" applyFill="1" applyBorder="1" applyAlignment="1">
      <alignment horizontal="center" vertical="center" wrapText="1"/>
    </xf>
    <xf numFmtId="0" fontId="2" fillId="5" borderId="12" xfId="0" applyFont="1" applyFill="1" applyBorder="1" applyAlignment="1">
      <alignment horizontal="center" vertical="center" wrapText="1"/>
    </xf>
    <xf numFmtId="0" fontId="2" fillId="5" borderId="3" xfId="0" applyFont="1" applyFill="1" applyBorder="1" applyAlignment="1">
      <alignment horizontal="center" vertical="center" wrapText="1"/>
    </xf>
    <xf numFmtId="0" fontId="3" fillId="2" borderId="40" xfId="0" applyFont="1" applyFill="1" applyBorder="1" applyAlignment="1">
      <alignment horizontal="center" vertical="center" wrapText="1"/>
    </xf>
    <xf numFmtId="0" fontId="4" fillId="2" borderId="40" xfId="0" applyFont="1" applyFill="1" applyBorder="1" applyAlignment="1">
      <alignment horizontal="center" vertical="center" wrapText="1"/>
    </xf>
    <xf numFmtId="0" fontId="25" fillId="13" borderId="40" xfId="0" applyFont="1" applyFill="1" applyBorder="1" applyAlignment="1">
      <alignment horizontal="center" vertical="center" wrapText="1"/>
    </xf>
    <xf numFmtId="0" fontId="24" fillId="13" borderId="40" xfId="0" applyFont="1" applyFill="1" applyBorder="1" applyAlignment="1">
      <alignment horizontal="center" vertical="center" wrapText="1"/>
    </xf>
  </cellXfs>
  <cellStyles count="4">
    <cellStyle name="Comma" xfId="1" builtinId="3"/>
    <cellStyle name="Normal" xfId="0" builtinId="0"/>
    <cellStyle name="Normal 2" xfId="2" xr:uid="{825DF934-15BF-C74A-A179-97626E4A3526}"/>
    <cellStyle name="Percent" xfId="3" builtinId="5"/>
  </cellStyles>
  <dxfs count="0"/>
  <tableStyles count="0" defaultTableStyle="TableStyleMedium2" defaultPivotStyle="PivotStyleLight16"/>
  <colors>
    <mruColors>
      <color rgb="FFF0DCFF"/>
      <color rgb="FFFFDBF8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9" Type="http://schemas.openxmlformats.org/officeDocument/2006/relationships/calcChain" Target="calcChain.xml"/><Relationship Id="rId21" Type="http://schemas.openxmlformats.org/officeDocument/2006/relationships/worksheet" Target="worksheets/sheet21.xml"/><Relationship Id="rId34" Type="http://schemas.openxmlformats.org/officeDocument/2006/relationships/worksheet" Target="worksheets/sheet34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worksheet" Target="worksheets/sheet29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styles" Target="styles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theme" Target="theme/theme1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worksheet" Target="worksheets/sheet3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02E2A81-9496-3E46-A0C5-B82351EEB1CD}">
  <dimension ref="A2:V69"/>
  <sheetViews>
    <sheetView zoomScale="90" zoomScaleNormal="90" workbookViewId="0">
      <pane xSplit="3" ySplit="5" topLeftCell="D7" activePane="bottomRight" state="frozen"/>
      <selection pane="topRight" activeCell="D1" sqref="D1"/>
      <selection pane="bottomLeft" activeCell="A8" sqref="A8"/>
      <selection pane="bottomRight"/>
    </sheetView>
  </sheetViews>
  <sheetFormatPr baseColWidth="10" defaultRowHeight="16" x14ac:dyDescent="0.2"/>
  <cols>
    <col min="1" max="2" width="10.83203125" style="1"/>
    <col min="3" max="3" width="15" style="1" customWidth="1"/>
    <col min="4" max="12" width="16.1640625" style="1" customWidth="1"/>
    <col min="13" max="21" width="15.83203125" style="1" customWidth="1"/>
    <col min="22" max="22" width="10.83203125" style="1" hidden="1" customWidth="1"/>
    <col min="23" max="16384" width="10.83203125" style="1"/>
  </cols>
  <sheetData>
    <row r="2" spans="1:22" ht="24" customHeight="1" thickBot="1" x14ac:dyDescent="0.25">
      <c r="B2" s="66" t="s">
        <v>1842</v>
      </c>
      <c r="C2" s="65"/>
      <c r="D2" s="65"/>
      <c r="E2" s="65"/>
      <c r="F2" s="65"/>
      <c r="G2" s="49"/>
      <c r="H2" s="49"/>
      <c r="I2" s="49"/>
    </row>
    <row r="3" spans="1:22" ht="35" customHeight="1" x14ac:dyDescent="0.2">
      <c r="B3" s="218" t="s">
        <v>14</v>
      </c>
      <c r="C3" s="221" t="s">
        <v>40</v>
      </c>
      <c r="D3" s="232" t="s">
        <v>79</v>
      </c>
      <c r="E3" s="233"/>
      <c r="F3" s="233"/>
      <c r="G3" s="233"/>
      <c r="H3" s="233"/>
      <c r="I3" s="233"/>
      <c r="J3" s="232" t="s">
        <v>70</v>
      </c>
      <c r="K3" s="233"/>
      <c r="L3" s="233"/>
      <c r="M3" s="233"/>
      <c r="N3" s="233"/>
      <c r="O3" s="233"/>
      <c r="P3" s="232" t="s">
        <v>71</v>
      </c>
      <c r="Q3" s="233"/>
      <c r="R3" s="233"/>
      <c r="S3" s="233"/>
      <c r="T3" s="233"/>
      <c r="U3" s="233"/>
    </row>
    <row r="4" spans="1:22" ht="35" customHeight="1" x14ac:dyDescent="0.2">
      <c r="B4" s="219"/>
      <c r="C4" s="222"/>
      <c r="D4" s="231" t="s">
        <v>72</v>
      </c>
      <c r="E4" s="231"/>
      <c r="F4" s="231"/>
      <c r="G4" s="230" t="s">
        <v>73</v>
      </c>
      <c r="H4" s="231"/>
      <c r="I4" s="231"/>
      <c r="J4" s="237" t="s">
        <v>72</v>
      </c>
      <c r="K4" s="238"/>
      <c r="L4" s="238"/>
      <c r="M4" s="236" t="s">
        <v>73</v>
      </c>
      <c r="N4" s="235"/>
      <c r="O4" s="235"/>
      <c r="P4" s="234" t="s">
        <v>72</v>
      </c>
      <c r="Q4" s="235"/>
      <c r="R4" s="235"/>
      <c r="S4" s="236" t="s">
        <v>73</v>
      </c>
      <c r="T4" s="235"/>
      <c r="U4" s="235"/>
    </row>
    <row r="5" spans="1:22" ht="35" customHeight="1" thickBot="1" x14ac:dyDescent="0.25">
      <c r="B5" s="220"/>
      <c r="C5" s="223"/>
      <c r="D5" s="156" t="s">
        <v>75</v>
      </c>
      <c r="E5" s="154" t="s">
        <v>74</v>
      </c>
      <c r="F5" s="154" t="s">
        <v>80</v>
      </c>
      <c r="G5" s="153" t="s">
        <v>76</v>
      </c>
      <c r="H5" s="154" t="s">
        <v>77</v>
      </c>
      <c r="I5" s="154" t="s">
        <v>78</v>
      </c>
      <c r="J5" s="153" t="s">
        <v>75</v>
      </c>
      <c r="K5" s="154" t="s">
        <v>74</v>
      </c>
      <c r="L5" s="154" t="s">
        <v>80</v>
      </c>
      <c r="M5" s="157" t="s">
        <v>76</v>
      </c>
      <c r="N5" s="154" t="s">
        <v>77</v>
      </c>
      <c r="O5" s="154" t="s">
        <v>78</v>
      </c>
      <c r="P5" s="153" t="s">
        <v>75</v>
      </c>
      <c r="Q5" s="154" t="s">
        <v>74</v>
      </c>
      <c r="R5" s="154" t="s">
        <v>80</v>
      </c>
      <c r="S5" s="157" t="s">
        <v>76</v>
      </c>
      <c r="T5" s="154" t="s">
        <v>77</v>
      </c>
      <c r="U5" s="108" t="s">
        <v>78</v>
      </c>
    </row>
    <row r="6" spans="1:22" ht="17" hidden="1" thickBot="1" x14ac:dyDescent="0.25">
      <c r="B6" s="14" t="s">
        <v>14</v>
      </c>
      <c r="C6" s="14" t="s">
        <v>40</v>
      </c>
      <c r="D6" s="14" t="s">
        <v>84</v>
      </c>
      <c r="E6" s="14" t="s">
        <v>85</v>
      </c>
      <c r="F6" s="14" t="s">
        <v>86</v>
      </c>
      <c r="G6" s="14" t="s">
        <v>87</v>
      </c>
      <c r="H6" s="14" t="s">
        <v>88</v>
      </c>
      <c r="I6" s="14" t="s">
        <v>89</v>
      </c>
      <c r="J6" s="85" t="s">
        <v>90</v>
      </c>
      <c r="K6" s="38" t="s">
        <v>91</v>
      </c>
      <c r="L6" s="38" t="s">
        <v>92</v>
      </c>
      <c r="M6" s="38" t="s">
        <v>93</v>
      </c>
      <c r="N6" s="38" t="s">
        <v>94</v>
      </c>
      <c r="O6" s="38" t="s">
        <v>95</v>
      </c>
      <c r="P6" s="85" t="s">
        <v>96</v>
      </c>
      <c r="Q6" s="38" t="s">
        <v>97</v>
      </c>
      <c r="R6" s="38" t="s">
        <v>98</v>
      </c>
      <c r="S6" s="38" t="s">
        <v>99</v>
      </c>
      <c r="T6" s="38" t="s">
        <v>100</v>
      </c>
      <c r="U6" s="38" t="s">
        <v>101</v>
      </c>
    </row>
    <row r="7" spans="1:22" ht="17" thickBot="1" x14ac:dyDescent="0.25">
      <c r="B7" s="76" t="s">
        <v>82</v>
      </c>
      <c r="C7" s="77" t="s">
        <v>82</v>
      </c>
      <c r="D7" s="79">
        <f>'0.Brazil_LT'!Y$4</f>
        <v>76.7062942163369</v>
      </c>
      <c r="E7" s="78">
        <f>'0.Brazil_LT'!X$4</f>
        <v>75.034439621301061</v>
      </c>
      <c r="F7" s="78">
        <f>'0.Brazil_LT'!Z$4</f>
        <v>-1.671854595035839</v>
      </c>
      <c r="G7" s="79">
        <f>'0.Brazil_LT'!Y$18</f>
        <v>18.891465846527879</v>
      </c>
      <c r="H7" s="80">
        <f>'0.Brazil_LT'!X$18</f>
        <v>17.658114095388115</v>
      </c>
      <c r="I7" s="80">
        <f>'0.Brazil_LT'!Z$18</f>
        <v>-1.2333517511397645</v>
      </c>
      <c r="J7" s="79">
        <f>'0.Brazil_LT'!Y$28</f>
        <v>80.100806515258739</v>
      </c>
      <c r="K7" s="81">
        <f>'0.Brazil_LT'!X$28</f>
        <v>78.648191892137476</v>
      </c>
      <c r="L7" s="81">
        <f>'0.Brazil_LT'!Z$28</f>
        <v>-1.4526146231212635</v>
      </c>
      <c r="M7" s="82">
        <f>'0.Brazil_LT'!Y$42</f>
        <v>20.336348532654998</v>
      </c>
      <c r="N7" s="83">
        <f>'0.Brazil_LT'!X$42</f>
        <v>19.308482992224139</v>
      </c>
      <c r="O7" s="83">
        <f>'0.Brazil_LT'!Z$42</f>
        <v>-1.0278655404308594</v>
      </c>
      <c r="P7" s="79">
        <f>'0.Brazil_LT'!Y$51</f>
        <v>73.29044438751967</v>
      </c>
      <c r="Q7" s="81">
        <f>'0.Brazil_LT'!X$51</f>
        <v>71.485728092025468</v>
      </c>
      <c r="R7" s="81">
        <f>'0.Brazil_LT'!Z$51</f>
        <v>-1.8047162954942024</v>
      </c>
      <c r="S7" s="82">
        <f>'0.Brazil_LT'!Y$65</f>
        <v>17.206423364606895</v>
      </c>
      <c r="T7" s="83">
        <f>'0.Brazil_LT'!X$65</f>
        <v>15.816406027848105</v>
      </c>
      <c r="U7" s="83">
        <f>'0.Brazil_LT'!Z$65</f>
        <v>-1.39001733675879</v>
      </c>
      <c r="V7" s="76" t="s">
        <v>82</v>
      </c>
    </row>
    <row r="8" spans="1:22" x14ac:dyDescent="0.2">
      <c r="A8" s="1">
        <v>1</v>
      </c>
      <c r="B8" s="35" t="s">
        <v>42</v>
      </c>
      <c r="C8" s="22" t="s">
        <v>41</v>
      </c>
      <c r="D8" s="67">
        <f>'1.RO_LT'!Y$4</f>
        <v>76.374602133622602</v>
      </c>
      <c r="E8" s="59">
        <f>'1.RO_LT'!X$4</f>
        <v>74.043945794004429</v>
      </c>
      <c r="F8" s="59">
        <f>'1.RO_LT'!Z$4</f>
        <v>-2.330656339618173</v>
      </c>
      <c r="G8" s="61">
        <f>'1.RO_LT'!Y$18</f>
        <v>17.840375742931588</v>
      </c>
      <c r="H8" s="63">
        <f>'1.RO_LT'!X$18</f>
        <v>16.201704233341292</v>
      </c>
      <c r="I8" s="63">
        <f>'1.RO_LT'!Z$18</f>
        <v>-1.6386715095902957</v>
      </c>
      <c r="J8" s="67">
        <f>'1.RO_LT'!Y$28</f>
        <v>79.421751556610758</v>
      </c>
      <c r="K8" s="55">
        <f>'1.RO_LT'!X$28</f>
        <v>77.217310503559787</v>
      </c>
      <c r="L8" s="55">
        <f>'1.RO_LT'!Z$28</f>
        <v>-2.2044410530509708</v>
      </c>
      <c r="M8" s="67">
        <f>'1.RO_LT'!Y$42</f>
        <v>19.234026131992078</v>
      </c>
      <c r="N8" s="51">
        <f>'1.RO_LT'!X$42</f>
        <v>17.621956735743957</v>
      </c>
      <c r="O8" s="51">
        <f>'1.RO_LT'!Z$42</f>
        <v>-1.6120693962481205</v>
      </c>
      <c r="P8" s="67">
        <f>'1.RO_LT'!Y$51</f>
        <v>73.712897203270558</v>
      </c>
      <c r="Q8" s="55">
        <f>'1.RO_LT'!X$51</f>
        <v>71.296034028146906</v>
      </c>
      <c r="R8" s="55">
        <f>'1.RO_LT'!Z$51</f>
        <v>-2.4168631751236518</v>
      </c>
      <c r="S8" s="67">
        <f>'1.RO_LT'!Y$65</f>
        <v>16.625230634099964</v>
      </c>
      <c r="T8" s="51">
        <f>'1.RO_LT'!X$65</f>
        <v>14.967046171809161</v>
      </c>
      <c r="U8" s="51">
        <f>'1.RO_LT'!Z$65</f>
        <v>-1.6581844622908033</v>
      </c>
      <c r="V8" s="35" t="s">
        <v>42</v>
      </c>
    </row>
    <row r="9" spans="1:22" x14ac:dyDescent="0.2">
      <c r="A9" s="1">
        <v>2</v>
      </c>
      <c r="B9" s="35" t="s">
        <v>12</v>
      </c>
      <c r="C9" s="22" t="s">
        <v>41</v>
      </c>
      <c r="D9" s="67">
        <f>'2.AC_LT'!Y$4</f>
        <v>75.077806859566522</v>
      </c>
      <c r="E9" s="59">
        <f>'2.AC_LT'!X$4</f>
        <v>72.850903438142765</v>
      </c>
      <c r="F9" s="59">
        <f>'2.AC_LT'!Z$4</f>
        <v>-2.2269034214237564</v>
      </c>
      <c r="G9" s="61">
        <f>'2.AC_LT'!Y$18</f>
        <v>18.088835237707297</v>
      </c>
      <c r="H9" s="63">
        <f>'2.AC_LT'!X$18</f>
        <v>16.525962242425194</v>
      </c>
      <c r="I9" s="63">
        <f>'2.AC_LT'!Z$18</f>
        <v>-1.5628729952821026</v>
      </c>
      <c r="J9" s="67">
        <f>'2.AC_LT'!Y$28</f>
        <v>79.139201173681471</v>
      </c>
      <c r="K9" s="55">
        <f>'2.AC_LT'!X$28</f>
        <v>77.025449842450172</v>
      </c>
      <c r="L9" s="55">
        <f>'2.AC_LT'!Z$28</f>
        <v>-2.113751331231299</v>
      </c>
      <c r="M9" s="67">
        <f>'2.AC_LT'!Y$42</f>
        <v>19.976362226768671</v>
      </c>
      <c r="N9" s="51">
        <f>'2.AC_LT'!X$42</f>
        <v>18.492692921480131</v>
      </c>
      <c r="O9" s="51">
        <f>'2.AC_LT'!Z$42</f>
        <v>-1.4836693052885401</v>
      </c>
      <c r="P9" s="67">
        <f>'2.AC_LT'!Y$51</f>
        <v>71.485928103706712</v>
      </c>
      <c r="Q9" s="55">
        <f>'2.AC_LT'!X$51</f>
        <v>69.213793534796196</v>
      </c>
      <c r="R9" s="55">
        <f>'2.AC_LT'!Z$51</f>
        <v>-2.2721345689105164</v>
      </c>
      <c r="S9" s="67">
        <f>'2.AC_LT'!Y$65</f>
        <v>16.386119661939411</v>
      </c>
      <c r="T9" s="51">
        <f>'2.AC_LT'!X$65</f>
        <v>14.773903265072816</v>
      </c>
      <c r="U9" s="51">
        <f>'2.AC_LT'!Z$65</f>
        <v>-1.6122163968665948</v>
      </c>
      <c r="V9" s="35" t="s">
        <v>12</v>
      </c>
    </row>
    <row r="10" spans="1:22" x14ac:dyDescent="0.2">
      <c r="A10" s="1">
        <v>3</v>
      </c>
      <c r="B10" s="35" t="s">
        <v>15</v>
      </c>
      <c r="C10" s="22" t="s">
        <v>41</v>
      </c>
      <c r="D10" s="67">
        <f>'3.AM_LT'!Y$4</f>
        <v>75.366547886185785</v>
      </c>
      <c r="E10" s="59">
        <f>'3.AM_LT'!X$4</f>
        <v>71.942545621611046</v>
      </c>
      <c r="F10" s="59">
        <f>'3.AM_LT'!Z$4</f>
        <v>-3.4240022645747388</v>
      </c>
      <c r="G10" s="61">
        <f>'3.AM_LT'!Y$18</f>
        <v>18.072209163158053</v>
      </c>
      <c r="H10" s="63">
        <f>'3.AM_LT'!X$18</f>
        <v>15.309777124710909</v>
      </c>
      <c r="I10" s="63">
        <f>'3.AM_LT'!Z$18</f>
        <v>-2.7624320384471446</v>
      </c>
      <c r="J10" s="67">
        <f>'3.AM_LT'!Y$28</f>
        <v>79.170137411813855</v>
      </c>
      <c r="K10" s="55">
        <f>'3.AM_LT'!X$28</f>
        <v>76.088712237534892</v>
      </c>
      <c r="L10" s="55">
        <f>'3.AM_LT'!Z$28</f>
        <v>-3.0814251742789622</v>
      </c>
      <c r="M10" s="67">
        <f>'3.AM_LT'!Y$42</f>
        <v>19.731575541709024</v>
      </c>
      <c r="N10" s="51">
        <f>'3.AM_LT'!X$42</f>
        <v>17.285495607948661</v>
      </c>
      <c r="O10" s="51">
        <f>'3.AM_LT'!Z$42</f>
        <v>-2.4460799337603625</v>
      </c>
      <c r="P10" s="67">
        <f>'3.AM_LT'!Y$51</f>
        <v>71.900392931620075</v>
      </c>
      <c r="Q10" s="55">
        <f>'3.AM_LT'!X$51</f>
        <v>68.350509116022124</v>
      </c>
      <c r="R10" s="55">
        <f>'3.AM_LT'!Z$51</f>
        <v>-3.5498838155979513</v>
      </c>
      <c r="S10" s="67">
        <f>'3.AM_LT'!Y$65</f>
        <v>16.449318692589454</v>
      </c>
      <c r="T10" s="51">
        <f>'3.AM_LT'!X$65</f>
        <v>13.528281661383534</v>
      </c>
      <c r="U10" s="51">
        <f>'3.AM_LT'!Z$65</f>
        <v>-2.9210370312059197</v>
      </c>
      <c r="V10" s="35" t="s">
        <v>15</v>
      </c>
    </row>
    <row r="11" spans="1:22" x14ac:dyDescent="0.2">
      <c r="A11" s="1">
        <v>4</v>
      </c>
      <c r="B11" s="35" t="s">
        <v>43</v>
      </c>
      <c r="C11" s="22" t="s">
        <v>41</v>
      </c>
      <c r="D11" s="67">
        <f>'4.RR_LT'!Y$4</f>
        <v>73.657538896877014</v>
      </c>
      <c r="E11" s="59">
        <f>'4.RR_LT'!X$4</f>
        <v>70.383199605155042</v>
      </c>
      <c r="F11" s="59">
        <f>'4.RR_LT'!Z$4</f>
        <v>-3.2743392917219722</v>
      </c>
      <c r="G11" s="61">
        <f>'4.RR_LT'!Y$18</f>
        <v>17.198330799881486</v>
      </c>
      <c r="H11" s="63">
        <f>'4.RR_LT'!X$18</f>
        <v>14.841831280406767</v>
      </c>
      <c r="I11" s="63">
        <f>'4.RR_LT'!Z$18</f>
        <v>-2.3564995194747187</v>
      </c>
      <c r="J11" s="67">
        <f>'4.RR_LT'!Y$28</f>
        <v>77.304730114714815</v>
      </c>
      <c r="K11" s="55">
        <f>'4.RR_LT'!X$28</f>
        <v>74.392577405289288</v>
      </c>
      <c r="L11" s="55">
        <f>'4.RR_LT'!Z$28</f>
        <v>-2.9121527094255271</v>
      </c>
      <c r="M11" s="67">
        <f>'4.RR_LT'!Y$42</f>
        <v>18.987206760112333</v>
      </c>
      <c r="N11" s="51">
        <f>'4.RR_LT'!X$42</f>
        <v>16.992628482543079</v>
      </c>
      <c r="O11" s="51">
        <f>'4.RR_LT'!Z$42</f>
        <v>-1.9945782775692535</v>
      </c>
      <c r="P11" s="67">
        <f>'4.RR_LT'!Y$51</f>
        <v>70.6596297586715</v>
      </c>
      <c r="Q11" s="55">
        <f>'4.RR_LT'!X$51</f>
        <v>67.28492263527491</v>
      </c>
      <c r="R11" s="55">
        <f>'4.RR_LT'!Z$51</f>
        <v>-3.3747071233965897</v>
      </c>
      <c r="S11" s="67">
        <f>'4.RR_LT'!Y$65</f>
        <v>15.684509484295152</v>
      </c>
      <c r="T11" s="51">
        <f>'4.RR_LT'!X$65</f>
        <v>13.185540855628387</v>
      </c>
      <c r="U11" s="51">
        <f>'4.RR_LT'!Z$65</f>
        <v>-2.4989686286667645</v>
      </c>
      <c r="V11" s="35" t="s">
        <v>43</v>
      </c>
    </row>
    <row r="12" spans="1:22" x14ac:dyDescent="0.2">
      <c r="A12" s="1">
        <v>5</v>
      </c>
      <c r="B12" s="35" t="s">
        <v>44</v>
      </c>
      <c r="C12" s="22" t="s">
        <v>41</v>
      </c>
      <c r="D12" s="67">
        <f>'5.PA_LT'!Y$4</f>
        <v>75.968361308677189</v>
      </c>
      <c r="E12" s="59">
        <f>'5.PA_LT'!X$4</f>
        <v>73.727679959400518</v>
      </c>
      <c r="F12" s="59">
        <f>'5.PA_LT'!Z$4</f>
        <v>-2.2406813492766702</v>
      </c>
      <c r="G12" s="61">
        <f>'5.PA_LT'!Y$18</f>
        <v>18.52835773120162</v>
      </c>
      <c r="H12" s="63">
        <f>'5.PA_LT'!X$18</f>
        <v>16.730189544906967</v>
      </c>
      <c r="I12" s="63">
        <f>'5.PA_LT'!Z$18</f>
        <v>-1.798168186294653</v>
      </c>
      <c r="J12" s="67">
        <f>'5.PA_LT'!Y$28</f>
        <v>79.677652369701917</v>
      </c>
      <c r="K12" s="55">
        <f>'5.PA_LT'!X$28</f>
        <v>77.678845917975465</v>
      </c>
      <c r="L12" s="55">
        <f>'5.PA_LT'!Z$28</f>
        <v>-1.9988064517264519</v>
      </c>
      <c r="M12" s="67">
        <f>'5.PA_LT'!Y$42</f>
        <v>20.125668666348066</v>
      </c>
      <c r="N12" s="51">
        <f>'5.PA_LT'!X$42</f>
        <v>18.562054819225107</v>
      </c>
      <c r="O12" s="51">
        <f>'5.PA_LT'!Z$42</f>
        <v>-1.5636138471229586</v>
      </c>
      <c r="P12" s="67">
        <f>'5.PA_LT'!Y$51</f>
        <v>72.563683915569612</v>
      </c>
      <c r="Q12" s="55">
        <f>'5.PA_LT'!X$51</f>
        <v>70.215295514064579</v>
      </c>
      <c r="R12" s="55">
        <f>'5.PA_LT'!Z$51</f>
        <v>-2.3483884015050336</v>
      </c>
      <c r="S12" s="67">
        <f>'5.PA_LT'!Y$65</f>
        <v>16.946750222469088</v>
      </c>
      <c r="T12" s="51">
        <f>'5.PA_LT'!X$65</f>
        <v>15.013362453471917</v>
      </c>
      <c r="U12" s="51">
        <f>'5.PA_LT'!Z$65</f>
        <v>-1.9333877689971715</v>
      </c>
      <c r="V12" s="35" t="s">
        <v>44</v>
      </c>
    </row>
    <row r="13" spans="1:22" x14ac:dyDescent="0.2">
      <c r="A13" s="1">
        <v>6</v>
      </c>
      <c r="B13" s="35" t="s">
        <v>45</v>
      </c>
      <c r="C13" s="22" t="s">
        <v>41</v>
      </c>
      <c r="D13" s="67">
        <f>'6.AP_LT'!Y$4</f>
        <v>75.420103897302667</v>
      </c>
      <c r="E13" s="59">
        <f>'6.AP_LT'!X$4</f>
        <v>71.62833459207144</v>
      </c>
      <c r="F13" s="59">
        <f>'6.AP_LT'!Z$4</f>
        <v>-3.7917693052312273</v>
      </c>
      <c r="G13" s="61">
        <f>'6.AP_LT'!Y$18</f>
        <v>18.535717285480295</v>
      </c>
      <c r="H13" s="63">
        <f>'6.AP_LT'!X$18</f>
        <v>15.585154579179983</v>
      </c>
      <c r="I13" s="63">
        <f>'6.AP_LT'!Z$18</f>
        <v>-2.9505627063003121</v>
      </c>
      <c r="J13" s="67">
        <f>'6.AP_LT'!Y$28</f>
        <v>78.719197611403033</v>
      </c>
      <c r="K13" s="55">
        <f>'6.AP_LT'!X$28</f>
        <v>75.759684628683075</v>
      </c>
      <c r="L13" s="55">
        <f>'6.AP_LT'!Z$28</f>
        <v>-2.9595129827199571</v>
      </c>
      <c r="M13" s="67">
        <f>'6.AP_LT'!Y$42</f>
        <v>19.651419581687737</v>
      </c>
      <c r="N13" s="51">
        <f>'6.AP_LT'!X$42</f>
        <v>17.605239784110132</v>
      </c>
      <c r="O13" s="51">
        <f>'6.AP_LT'!Z$42</f>
        <v>-2.0461797975776044</v>
      </c>
      <c r="P13" s="67">
        <f>'6.AP_LT'!Y$51</f>
        <v>72.410007541587106</v>
      </c>
      <c r="Q13" s="55">
        <f>'6.AP_LT'!X$51</f>
        <v>68.076057965702745</v>
      </c>
      <c r="R13" s="55">
        <f>'6.AP_LT'!Z$51</f>
        <v>-4.3339495758843611</v>
      </c>
      <c r="S13" s="67">
        <f>'6.AP_LT'!Y$65</f>
        <v>17.482948019045192</v>
      </c>
      <c r="T13" s="51">
        <f>'6.AP_LT'!X$65</f>
        <v>13.806062927034631</v>
      </c>
      <c r="U13" s="51">
        <f>'6.AP_LT'!Z$65</f>
        <v>-3.6768850920105614</v>
      </c>
      <c r="V13" s="35" t="s">
        <v>45</v>
      </c>
    </row>
    <row r="14" spans="1:22" ht="17" thickBot="1" x14ac:dyDescent="0.25">
      <c r="A14" s="1">
        <v>7</v>
      </c>
      <c r="B14" s="36" t="s">
        <v>46</v>
      </c>
      <c r="C14" s="23" t="s">
        <v>41</v>
      </c>
      <c r="D14" s="139">
        <f>'7.TO_LT'!Y$4</f>
        <v>76.806983101895511</v>
      </c>
      <c r="E14" s="60">
        <f>'7.TO_LT'!X$4</f>
        <v>75.116201473705772</v>
      </c>
      <c r="F14" s="60">
        <f>'7.TO_LT'!Z$4</f>
        <v>-1.6907816281897396</v>
      </c>
      <c r="G14" s="68">
        <f>'7.TO_LT'!Y$18</f>
        <v>18.985924053507244</v>
      </c>
      <c r="H14" s="52">
        <f>'7.TO_LT'!X$18</f>
        <v>17.721673713166716</v>
      </c>
      <c r="I14" s="52">
        <f>'7.TO_LT'!Z$18</f>
        <v>-1.2642503403405279</v>
      </c>
      <c r="J14" s="139">
        <f>'7.TO_LT'!Y$28</f>
        <v>80.159772292321236</v>
      </c>
      <c r="K14" s="56">
        <f>'7.TO_LT'!X$28</f>
        <v>78.777638620431802</v>
      </c>
      <c r="L14" s="56">
        <f>'7.TO_LT'!Z$28</f>
        <v>-1.3821336718894344</v>
      </c>
      <c r="M14" s="68">
        <f>'7.TO_LT'!Y$42</f>
        <v>20.191568989984411</v>
      </c>
      <c r="N14" s="52">
        <f>'7.TO_LT'!X$42</f>
        <v>19.174713583195679</v>
      </c>
      <c r="O14" s="52">
        <f>'7.TO_LT'!Z$42</f>
        <v>-1.0168554067887321</v>
      </c>
      <c r="P14" s="139">
        <f>'7.TO_LT'!Y$51</f>
        <v>73.811474256814151</v>
      </c>
      <c r="Q14" s="56">
        <f>'7.TO_LT'!X$51</f>
        <v>71.927641425586302</v>
      </c>
      <c r="R14" s="56">
        <f>'7.TO_LT'!Z$51</f>
        <v>-1.8838328312278492</v>
      </c>
      <c r="S14" s="68">
        <f>'7.TO_LT'!Y$65</f>
        <v>17.901573721762254</v>
      </c>
      <c r="T14" s="52">
        <f>'6.AP_LT'!X$65</f>
        <v>13.806062927034631</v>
      </c>
      <c r="U14" s="52">
        <f>'6.AP_LT'!Z$65</f>
        <v>-3.6768850920105614</v>
      </c>
      <c r="V14" s="36" t="s">
        <v>46</v>
      </c>
    </row>
    <row r="15" spans="1:22" x14ac:dyDescent="0.2">
      <c r="A15" s="1">
        <v>8</v>
      </c>
      <c r="B15" s="37" t="s">
        <v>48</v>
      </c>
      <c r="C15" s="24" t="s">
        <v>47</v>
      </c>
      <c r="D15" s="140">
        <f>'8.MA_LT'!Y$4</f>
        <v>77.266203329161272</v>
      </c>
      <c r="E15" s="58">
        <f>'8.MA_LT'!X$4</f>
        <v>75.536258499012447</v>
      </c>
      <c r="F15" s="58">
        <f>'8.MA_LT'!Z$4</f>
        <v>-1.7299448301488241</v>
      </c>
      <c r="G15" s="61">
        <f>'8.MA_LT'!Y$18</f>
        <v>19.704803533177746</v>
      </c>
      <c r="H15" s="63">
        <f>'8.MA_LT'!X$18</f>
        <v>18.196844595467621</v>
      </c>
      <c r="I15" s="63">
        <f>'8.MA_LT'!Z$18</f>
        <v>-1.507958937710125</v>
      </c>
      <c r="J15" s="140">
        <f>'8.MA_LT'!Y$28</f>
        <v>81.017653204647317</v>
      </c>
      <c r="K15" s="54">
        <f>'8.MA_LT'!X$28</f>
        <v>79.216160867022623</v>
      </c>
      <c r="L15" s="54">
        <f>'8.MA_LT'!Z$28</f>
        <v>-1.8014923376246941</v>
      </c>
      <c r="M15" s="69">
        <f>'8.MA_LT'!Y$42</f>
        <v>21.549381869025162</v>
      </c>
      <c r="N15" s="50">
        <f>'8.MA_LT'!X$42</f>
        <v>19.967794986007103</v>
      </c>
      <c r="O15" s="50">
        <f>'8.MA_LT'!Z$42</f>
        <v>-1.5815868830180584</v>
      </c>
      <c r="P15" s="140">
        <f>'8.MA_LT'!Y$51</f>
        <v>73.660131999264607</v>
      </c>
      <c r="Q15" s="54">
        <f>'8.MA_LT'!X$51</f>
        <v>72.003412796754603</v>
      </c>
      <c r="R15" s="54">
        <f>'8.MA_LT'!Z$51</f>
        <v>-1.6567192025100042</v>
      </c>
      <c r="S15" s="69">
        <f>'8.MA_LT'!Y$65</f>
        <v>17.820202712910785</v>
      </c>
      <c r="T15" s="50">
        <f>'8.MA_LT'!X$65</f>
        <v>16.377929952646667</v>
      </c>
      <c r="U15" s="50">
        <f>'8.MA_LT'!Z$65</f>
        <v>-1.4422727602641174</v>
      </c>
      <c r="V15" s="37" t="s">
        <v>48</v>
      </c>
    </row>
    <row r="16" spans="1:22" x14ac:dyDescent="0.2">
      <c r="A16" s="1">
        <v>9</v>
      </c>
      <c r="B16" s="35" t="s">
        <v>49</v>
      </c>
      <c r="C16" s="25" t="s">
        <v>47</v>
      </c>
      <c r="D16" s="67">
        <f>'9.PI_LT'!Y$4</f>
        <v>75.930606150935631</v>
      </c>
      <c r="E16" s="59">
        <f>'9.PI_LT'!X$4</f>
        <v>74.574502677153504</v>
      </c>
      <c r="F16" s="59">
        <f>'9.PI_LT'!Z$4</f>
        <v>-1.3561034737821274</v>
      </c>
      <c r="G16" s="61">
        <f>'9.PI_LT'!Y$18</f>
        <v>18.178676815048668</v>
      </c>
      <c r="H16" s="63">
        <f>'9.PI_LT'!X$18</f>
        <v>17.209907437772195</v>
      </c>
      <c r="I16" s="63">
        <f>'9.PI_LT'!Z$18</f>
        <v>-0.96876937727647316</v>
      </c>
      <c r="J16" s="67">
        <f>'9.PI_LT'!Y$28</f>
        <v>79.285553459656441</v>
      </c>
      <c r="K16" s="55">
        <f>'9.PI_LT'!X$28</f>
        <v>78.114727321223924</v>
      </c>
      <c r="L16" s="55">
        <f>'9.PI_LT'!Z$28</f>
        <v>-1.1708261384325169</v>
      </c>
      <c r="M16" s="67">
        <f>'9.PI_LT'!Y$42</f>
        <v>19.574288032971154</v>
      </c>
      <c r="N16" s="51">
        <f>'9.PI_LT'!X$42</f>
        <v>18.746979566271285</v>
      </c>
      <c r="O16" s="51">
        <f>'9.PI_LT'!Z$42</f>
        <v>-0.82730846669986846</v>
      </c>
      <c r="P16" s="67">
        <f>'9.PI_LT'!Y$51</f>
        <v>72.53425777945823</v>
      </c>
      <c r="Q16" s="55">
        <f>'9.PI_LT'!X$51</f>
        <v>71.041027895139777</v>
      </c>
      <c r="R16" s="55">
        <f>'9.PI_LT'!Z$51</f>
        <v>-1.4932298843184526</v>
      </c>
      <c r="S16" s="67">
        <f>'9.PI_LT'!Y$65</f>
        <v>16.613132219200985</v>
      </c>
      <c r="T16" s="51">
        <f>'9.PI_LT'!X$65</f>
        <v>15.517740855300476</v>
      </c>
      <c r="U16" s="51">
        <f>'9.PI_LT'!Z$65</f>
        <v>-1.0953913639005091</v>
      </c>
      <c r="V16" s="35" t="s">
        <v>49</v>
      </c>
    </row>
    <row r="17" spans="1:22" x14ac:dyDescent="0.2">
      <c r="A17" s="1">
        <v>10</v>
      </c>
      <c r="B17" s="35" t="s">
        <v>50</v>
      </c>
      <c r="C17" s="25" t="s">
        <v>47</v>
      </c>
      <c r="D17" s="67">
        <f>'10.CE_LT'!Y$4</f>
        <v>76.659360553803793</v>
      </c>
      <c r="E17" s="59">
        <f>'10.CE_LT'!X$4</f>
        <v>74.531975425902843</v>
      </c>
      <c r="F17" s="59">
        <f>'10.CE_LT'!Z$4</f>
        <v>-2.1273851279009506</v>
      </c>
      <c r="G17" s="61">
        <f>'10.CE_LT'!Y$18</f>
        <v>18.788089252824925</v>
      </c>
      <c r="H17" s="63">
        <f>'10.CE_LT'!X$18</f>
        <v>17.198026762671368</v>
      </c>
      <c r="I17" s="63">
        <f>'10.CE_LT'!Z$18</f>
        <v>-1.5900624901535565</v>
      </c>
      <c r="J17" s="67">
        <f>'10.CE_LT'!Y$28</f>
        <v>79.993486455677825</v>
      </c>
      <c r="K17" s="55">
        <f>'10.CE_LT'!X$28</f>
        <v>78.127439613158757</v>
      </c>
      <c r="L17" s="55">
        <f>'10.CE_LT'!Z$28</f>
        <v>-1.8660468425190686</v>
      </c>
      <c r="M17" s="67">
        <f>'10.CE_LT'!Y$42</f>
        <v>19.943276033118043</v>
      </c>
      <c r="N17" s="51">
        <f>'10.CE_LT'!X$42</f>
        <v>18.562039848938031</v>
      </c>
      <c r="O17" s="51">
        <f>'10.CE_LT'!Z$42</f>
        <v>-1.3812361841800112</v>
      </c>
      <c r="P17" s="67">
        <f>'10.CE_LT'!Y$51</f>
        <v>73.247273384807116</v>
      </c>
      <c r="Q17" s="55">
        <f>'10.CE_LT'!X$51</f>
        <v>70.936659844623378</v>
      </c>
      <c r="R17" s="55">
        <f>'10.CE_LT'!Z$51</f>
        <v>-2.3106135401837378</v>
      </c>
      <c r="S17" s="67">
        <f>'10.CE_LT'!Y$65</f>
        <v>17.417137933642316</v>
      </c>
      <c r="T17" s="51">
        <f>'10.CE_LT'!X$65</f>
        <v>15.645802214155459</v>
      </c>
      <c r="U17" s="51">
        <f>'10.CE_LT'!Z$65</f>
        <v>-1.7713357194868564</v>
      </c>
      <c r="V17" s="35" t="s">
        <v>50</v>
      </c>
    </row>
    <row r="18" spans="1:22" x14ac:dyDescent="0.2">
      <c r="A18" s="1">
        <v>11</v>
      </c>
      <c r="B18" s="35" t="s">
        <v>51</v>
      </c>
      <c r="C18" s="25" t="s">
        <v>47</v>
      </c>
      <c r="D18" s="67">
        <f>'11.RN_LT'!Y$4</f>
        <v>76.793949218363053</v>
      </c>
      <c r="E18" s="59">
        <f>'11.RN_LT'!X$4</f>
        <v>75.212272368897743</v>
      </c>
      <c r="F18" s="59">
        <f>'11.RN_LT'!Z$4</f>
        <v>-1.5816768494653104</v>
      </c>
      <c r="G18" s="61">
        <f>'11.RN_LT'!Y$18</f>
        <v>19.079180561260252</v>
      </c>
      <c r="H18" s="63">
        <f>'11.RN_LT'!X$18</f>
        <v>17.93422272210508</v>
      </c>
      <c r="I18" s="63">
        <f>'11.RN_LT'!Z$18</f>
        <v>-1.1449578391551718</v>
      </c>
      <c r="J18" s="67">
        <f>'11.RN_LT'!Y$28</f>
        <v>80.563936260937851</v>
      </c>
      <c r="K18" s="55">
        <f>'11.RN_LT'!X$28</f>
        <v>79.122035731277563</v>
      </c>
      <c r="L18" s="55">
        <f>'11.RN_LT'!Z$28</f>
        <v>-1.4419005296602876</v>
      </c>
      <c r="M18" s="67">
        <f>'11.RN_LT'!Y$42</f>
        <v>20.548403039159272</v>
      </c>
      <c r="N18" s="51">
        <f>'11.RN_LT'!X$42</f>
        <v>19.499516211713672</v>
      </c>
      <c r="O18" s="51">
        <f>'11.RN_LT'!Z$42</f>
        <v>-1.0488868274455996</v>
      </c>
      <c r="P18" s="67">
        <f>'11.RN_LT'!Y$51</f>
        <v>72.990475933985081</v>
      </c>
      <c r="Q18" s="55">
        <f>'11.RN_LT'!X$51</f>
        <v>71.330535061420292</v>
      </c>
      <c r="R18" s="55">
        <f>'11.RN_LT'!Z$51</f>
        <v>-1.6599408725647891</v>
      </c>
      <c r="S18" s="67">
        <f>'11.RN_LT'!Y$65</f>
        <v>17.314155153070377</v>
      </c>
      <c r="T18" s="51">
        <f>'11.RN_LT'!X$65</f>
        <v>16.100710141849078</v>
      </c>
      <c r="U18" s="51">
        <f>'11.RN_LT'!Z$65</f>
        <v>-1.2134450112212996</v>
      </c>
      <c r="V18" s="35" t="s">
        <v>51</v>
      </c>
    </row>
    <row r="19" spans="1:22" x14ac:dyDescent="0.2">
      <c r="A19" s="1">
        <v>12</v>
      </c>
      <c r="B19" s="35" t="s">
        <v>52</v>
      </c>
      <c r="C19" s="25" t="s">
        <v>47</v>
      </c>
      <c r="D19" s="67">
        <f>'12.PB_LT'!Y$4</f>
        <v>76.189822068136507</v>
      </c>
      <c r="E19" s="59">
        <f>'12.PB_LT'!X$4</f>
        <v>74.790794532606341</v>
      </c>
      <c r="F19" s="59">
        <f>'12.PB_LT'!Z$4</f>
        <v>-1.3990275355301662</v>
      </c>
      <c r="G19" s="61">
        <f>'12.PB_LT'!Y$18</f>
        <v>18.588239549267069</v>
      </c>
      <c r="H19" s="63">
        <f>'12.PB_LT'!X$18</f>
        <v>17.604727251649411</v>
      </c>
      <c r="I19" s="63">
        <f>'12.PB_LT'!Z$18</f>
        <v>-0.98351229761765779</v>
      </c>
      <c r="J19" s="67">
        <f>'12.PB_LT'!Y$28</f>
        <v>79.417215543255395</v>
      </c>
      <c r="K19" s="55">
        <f>'12.PB_LT'!X$28</f>
        <v>78.22837086031511</v>
      </c>
      <c r="L19" s="55">
        <f>'12.PB_LT'!Z$28</f>
        <v>-1.1888446829402852</v>
      </c>
      <c r="M19" s="67">
        <f>'12.PB_LT'!Y$42</f>
        <v>19.75144889784027</v>
      </c>
      <c r="N19" s="51">
        <f>'12.PB_LT'!X$42</f>
        <v>18.911655151136134</v>
      </c>
      <c r="O19" s="51">
        <f>'12.PB_LT'!Z$42</f>
        <v>-0.8397937467041352</v>
      </c>
      <c r="P19" s="67">
        <f>'12.PB_LT'!Y$51</f>
        <v>72.825997299020628</v>
      </c>
      <c r="Q19" s="55">
        <f>'12.PB_LT'!X$51</f>
        <v>71.266943048889487</v>
      </c>
      <c r="R19" s="55">
        <f>'12.PB_LT'!Z$51</f>
        <v>-1.5590542501311404</v>
      </c>
      <c r="S19" s="67">
        <f>'12.PB_LT'!Y$65</f>
        <v>17.158471362844221</v>
      </c>
      <c r="T19" s="51">
        <f>'12.PB_LT'!X$65</f>
        <v>16.042086415790692</v>
      </c>
      <c r="U19" s="51">
        <f>'12.PB_LT'!Z$65</f>
        <v>-1.116384947053529</v>
      </c>
      <c r="V19" s="35" t="s">
        <v>52</v>
      </c>
    </row>
    <row r="20" spans="1:22" x14ac:dyDescent="0.2">
      <c r="A20" s="1">
        <v>13</v>
      </c>
      <c r="B20" s="35" t="s">
        <v>53</v>
      </c>
      <c r="C20" s="25" t="s">
        <v>47</v>
      </c>
      <c r="D20" s="67">
        <f>'13.PE_LT'!Y$4</f>
        <v>75.273573151692872</v>
      </c>
      <c r="E20" s="59">
        <f>'13.PE_LT'!X$4</f>
        <v>73.53761622916744</v>
      </c>
      <c r="F20" s="59">
        <f>'13.PE_LT'!Z$4</f>
        <v>-1.7359569225254319</v>
      </c>
      <c r="G20" s="61">
        <f>'13.PE_LT'!Y$18</f>
        <v>17.949528509949996</v>
      </c>
      <c r="H20" s="63">
        <f>'13.PE_LT'!X$18</f>
        <v>16.703803130153911</v>
      </c>
      <c r="I20" s="63">
        <f>'13.PE_LT'!Z$18</f>
        <v>-1.2457253797960846</v>
      </c>
      <c r="J20" s="67">
        <f>'13.PE_LT'!Y$28</f>
        <v>78.885973490113386</v>
      </c>
      <c r="K20" s="55">
        <f>'13.PE_LT'!X$28</f>
        <v>77.256763723455606</v>
      </c>
      <c r="L20" s="55">
        <f>'13.PE_LT'!Z$28</f>
        <v>-1.6292097666577803</v>
      </c>
      <c r="M20" s="67">
        <f>'13.PE_LT'!Y$42</f>
        <v>19.257387833300371</v>
      </c>
      <c r="N20" s="51">
        <f>'13.PE_LT'!X$42</f>
        <v>18.133491551312176</v>
      </c>
      <c r="O20" s="51">
        <f>'13.PE_LT'!Z$42</f>
        <v>-1.1238962819881948</v>
      </c>
      <c r="P20" s="67">
        <f>'13.PE_LT'!Y$51</f>
        <v>71.492970802840574</v>
      </c>
      <c r="Q20" s="55">
        <f>'13.PE_LT'!X$51</f>
        <v>69.708747213036304</v>
      </c>
      <c r="R20" s="55">
        <f>'13.PE_LT'!Z$51</f>
        <v>-1.7842235898042702</v>
      </c>
      <c r="S20" s="67">
        <f>'13.PE_LT'!Y$65</f>
        <v>16.296664847199654</v>
      </c>
      <c r="T20" s="51">
        <f>'13.PE_LT'!X$65</f>
        <v>14.953735041386651</v>
      </c>
      <c r="U20" s="51">
        <f>'13.PE_LT'!Z$65</f>
        <v>-1.3429298058130037</v>
      </c>
      <c r="V20" s="35" t="s">
        <v>53</v>
      </c>
    </row>
    <row r="21" spans="1:22" x14ac:dyDescent="0.2">
      <c r="A21" s="1">
        <v>14</v>
      </c>
      <c r="B21" s="35" t="s">
        <v>54</v>
      </c>
      <c r="C21" s="25" t="s">
        <v>47</v>
      </c>
      <c r="D21" s="67">
        <f>'14.AL_LT'!Y$4</f>
        <v>74.857375135223677</v>
      </c>
      <c r="E21" s="59">
        <f>'14.AL_LT'!X$4</f>
        <v>72.96638812659711</v>
      </c>
      <c r="F21" s="59">
        <f>'14.AL_LT'!Z$4</f>
        <v>-1.890987008626567</v>
      </c>
      <c r="G21" s="61">
        <f>'14.AL_LT'!Y$18</f>
        <v>17.723471814099884</v>
      </c>
      <c r="H21" s="63">
        <f>'14.AL_LT'!X$18</f>
        <v>16.399904154498525</v>
      </c>
      <c r="I21" s="63">
        <f>'14.AL_LT'!Z$18</f>
        <v>-1.323567659601359</v>
      </c>
      <c r="J21" s="67">
        <f>'14.AL_LT'!Y$28</f>
        <v>78.143558736568394</v>
      </c>
      <c r="K21" s="55">
        <f>'14.AL_LT'!X$28</f>
        <v>76.431365345326995</v>
      </c>
      <c r="L21" s="55">
        <f>'14.AL_LT'!Z$28</f>
        <v>-1.7121933912413994</v>
      </c>
      <c r="M21" s="67">
        <f>'14.AL_LT'!Y$42</f>
        <v>18.908948635298312</v>
      </c>
      <c r="N21" s="51">
        <f>'14.AL_LT'!X$42</f>
        <v>17.814419554200768</v>
      </c>
      <c r="O21" s="51">
        <f>'14.AL_LT'!Z$42</f>
        <v>-1.0945290810975443</v>
      </c>
      <c r="P21" s="67">
        <f>'14.AL_LT'!Y$51</f>
        <v>71.409591496382689</v>
      </c>
      <c r="Q21" s="55">
        <f>'14.AL_LT'!X$51</f>
        <v>69.40941325724495</v>
      </c>
      <c r="R21" s="55">
        <f>'14.AL_LT'!Z$51</f>
        <v>-2.000178239137739</v>
      </c>
      <c r="S21" s="67">
        <f>'14.AL_LT'!Y$65</f>
        <v>16.285328230422447</v>
      </c>
      <c r="T21" s="51">
        <f>'14.AL_LT'!X$65</f>
        <v>14.766779934721393</v>
      </c>
      <c r="U21" s="51">
        <f>'14.AL_LT'!Z$65</f>
        <v>-1.5185482957010539</v>
      </c>
      <c r="V21" s="35" t="s">
        <v>54</v>
      </c>
    </row>
    <row r="22" spans="1:22" x14ac:dyDescent="0.2">
      <c r="A22" s="1">
        <v>15</v>
      </c>
      <c r="B22" s="35" t="s">
        <v>55</v>
      </c>
      <c r="C22" s="25" t="s">
        <v>47</v>
      </c>
      <c r="D22" s="67">
        <f>'15.SE_LT'!Y$4</f>
        <v>75.288434489539725</v>
      </c>
      <c r="E22" s="59">
        <f>'15.SE_LT'!X$4</f>
        <v>73.629416372292539</v>
      </c>
      <c r="F22" s="59">
        <f>'15.SE_LT'!Z$4</f>
        <v>-1.6590181172471858</v>
      </c>
      <c r="G22" s="61">
        <f>'15.SE_LT'!Y$18</f>
        <v>18.056710424427454</v>
      </c>
      <c r="H22" s="63">
        <f>'15.SE_LT'!X$18</f>
        <v>16.939403095834251</v>
      </c>
      <c r="I22" s="63">
        <f>'15.SE_LT'!Z$18</f>
        <v>-1.1173073285932027</v>
      </c>
      <c r="J22" s="67">
        <f>'15.SE_LT'!Y$28</f>
        <v>79.175390369606021</v>
      </c>
      <c r="K22" s="55">
        <f>'15.SE_LT'!X$28</f>
        <v>77.699339824752968</v>
      </c>
      <c r="L22" s="55">
        <f>'15.SE_LT'!Z$28</f>
        <v>-1.4760505448530523</v>
      </c>
      <c r="M22" s="67">
        <f>'15.SE_LT'!Y$42</f>
        <v>19.497904662295571</v>
      </c>
      <c r="N22" s="51">
        <f>'15.SE_LT'!X$42</f>
        <v>18.53483505493223</v>
      </c>
      <c r="O22" s="51">
        <f>'15.SE_LT'!Z$42</f>
        <v>-0.96306960736334091</v>
      </c>
      <c r="P22" s="67">
        <f>'15.SE_LT'!Y$51</f>
        <v>71.340787433859873</v>
      </c>
      <c r="Q22" s="55">
        <f>'15.SE_LT'!X$51</f>
        <v>69.56612550015079</v>
      </c>
      <c r="R22" s="55">
        <f>'15.SE_LT'!Z$51</f>
        <v>-1.7746619337090834</v>
      </c>
      <c r="S22" s="67">
        <f>'15.SE_LT'!Y$65</f>
        <v>16.343988001117935</v>
      </c>
      <c r="T22" s="51">
        <f>'15.SE_LT'!X$65</f>
        <v>15.09762690436723</v>
      </c>
      <c r="U22" s="51">
        <f>'15.SE_LT'!Z$65</f>
        <v>-1.2463610967507055</v>
      </c>
      <c r="V22" s="35" t="s">
        <v>55</v>
      </c>
    </row>
    <row r="23" spans="1:22" ht="17" thickBot="1" x14ac:dyDescent="0.25">
      <c r="A23" s="1">
        <v>16</v>
      </c>
      <c r="B23" s="36" t="s">
        <v>56</v>
      </c>
      <c r="C23" s="26" t="s">
        <v>47</v>
      </c>
      <c r="D23" s="68">
        <f>'16.BA_LT'!Y$4</f>
        <v>76.223324803524449</v>
      </c>
      <c r="E23" s="60">
        <f>'16.BA_LT'!X$4</f>
        <v>74.892501136573784</v>
      </c>
      <c r="F23" s="60">
        <f>'16.BA_LT'!Z$4</f>
        <v>-1.3308236669506641</v>
      </c>
      <c r="G23" s="62">
        <f>'16.BA_LT'!Y$18</f>
        <v>19.398259946001403</v>
      </c>
      <c r="H23" s="64">
        <f>'16.BA_LT'!X$18</f>
        <v>18.407682771044112</v>
      </c>
      <c r="I23" s="64">
        <f>'16.BA_LT'!Z$18</f>
        <v>-0.99057717495729136</v>
      </c>
      <c r="J23" s="139">
        <f>'16.BA_LT'!Y$28</f>
        <v>80.454489361099149</v>
      </c>
      <c r="K23" s="56">
        <f>'16.BA_LT'!X$28</f>
        <v>79.167697328016757</v>
      </c>
      <c r="L23" s="56">
        <f>'16.BA_LT'!Z$28</f>
        <v>-1.2867920330823921</v>
      </c>
      <c r="M23" s="68">
        <f>'16.BA_LT'!Y$42</f>
        <v>21.007248029785959</v>
      </c>
      <c r="N23" s="52">
        <f>'16.BA_LT'!X$42</f>
        <v>20.070247138908258</v>
      </c>
      <c r="O23" s="52">
        <f>'16.BA_LT'!Z$42</f>
        <v>-0.93700089087770166</v>
      </c>
      <c r="P23" s="139">
        <f>'16.BA_LT'!Y$51</f>
        <v>72.053773903754447</v>
      </c>
      <c r="Q23" s="56">
        <f>'16.BA_LT'!X$51</f>
        <v>70.721681985680561</v>
      </c>
      <c r="R23" s="56">
        <f>'16.BA_LT'!Z$51</f>
        <v>-1.3320919180738855</v>
      </c>
      <c r="S23" s="68">
        <f>'16.BA_LT'!Y$65</f>
        <v>17.549032954450759</v>
      </c>
      <c r="T23" s="52">
        <f>'16.BA_LT'!X$65</f>
        <v>16.52703017199039</v>
      </c>
      <c r="U23" s="52">
        <f>'16.BA_LT'!Z$65</f>
        <v>-1.022002782460369</v>
      </c>
      <c r="V23" s="36" t="s">
        <v>56</v>
      </c>
    </row>
    <row r="24" spans="1:22" x14ac:dyDescent="0.2">
      <c r="A24" s="1">
        <v>17</v>
      </c>
      <c r="B24" s="37" t="s">
        <v>58</v>
      </c>
      <c r="C24" s="27" t="s">
        <v>57</v>
      </c>
      <c r="D24" s="140">
        <f>'17.MG_LT'!Y$4</f>
        <v>77.741532872505942</v>
      </c>
      <c r="E24" s="58">
        <f>'17.MG_LT'!X$4</f>
        <v>76.717113254346117</v>
      </c>
      <c r="F24" s="58">
        <f>'17.MG_LT'!Z$4</f>
        <v>-1.0244196181598255</v>
      </c>
      <c r="G24" s="61">
        <f>'17.MG_LT'!Y$18</f>
        <v>19.656383551245593</v>
      </c>
      <c r="H24" s="63">
        <f>'17.MG_LT'!X$18</f>
        <v>18.8443668223731</v>
      </c>
      <c r="I24" s="63">
        <f>'17.MG_LT'!Z$18</f>
        <v>-0.81201672887249288</v>
      </c>
      <c r="J24" s="140">
        <f>'17.MG_LT'!Y$28</f>
        <v>80.809775968575352</v>
      </c>
      <c r="K24" s="54">
        <f>'17.MG_LT'!X$28</f>
        <v>79.968426897168001</v>
      </c>
      <c r="L24" s="54">
        <f>'17.MG_LT'!Z$28</f>
        <v>-0.84134907140735038</v>
      </c>
      <c r="M24" s="69">
        <f>'17.MG_LT'!Y$42</f>
        <v>20.929751698036515</v>
      </c>
      <c r="N24" s="50">
        <f>'17.MG_LT'!X$42</f>
        <v>20.321495759506728</v>
      </c>
      <c r="O24" s="50">
        <f>'17.MG_LT'!Z$42</f>
        <v>-0.60825593852978699</v>
      </c>
      <c r="P24" s="140">
        <f>'17.MG_LT'!Y$51</f>
        <v>74.701942287747983</v>
      </c>
      <c r="Q24" s="54">
        <f>'17.MG_LT'!X$51</f>
        <v>73.540179486542442</v>
      </c>
      <c r="R24" s="54">
        <f>'17.MG_LT'!Z$51</f>
        <v>-1.1617628012055405</v>
      </c>
      <c r="S24" s="69">
        <f>'17.MG_LT'!Y$65</f>
        <v>18.223719992517076</v>
      </c>
      <c r="T24" s="50">
        <f>'17.MG_LT'!X$65</f>
        <v>17.226716443715407</v>
      </c>
      <c r="U24" s="50">
        <f>'17.MG_LT'!Z$65</f>
        <v>-0.99700354880166842</v>
      </c>
      <c r="V24" s="37" t="s">
        <v>58</v>
      </c>
    </row>
    <row r="25" spans="1:22" x14ac:dyDescent="0.2">
      <c r="A25" s="1">
        <v>18</v>
      </c>
      <c r="B25" s="35" t="s">
        <v>59</v>
      </c>
      <c r="C25" s="28" t="s">
        <v>57</v>
      </c>
      <c r="D25" s="67">
        <f>'18.ES_LT'!Y$4</f>
        <v>77.753479812655129</v>
      </c>
      <c r="E25" s="59">
        <f>'18.ES_LT'!X$4</f>
        <v>75.5955122689559</v>
      </c>
      <c r="F25" s="59">
        <f>'18.ES_LT'!Z$4</f>
        <v>-2.1579675436992289</v>
      </c>
      <c r="G25" s="61">
        <f>'18.ES_LT'!Y$18</f>
        <v>19.862756790626065</v>
      </c>
      <c r="H25" s="63">
        <f>'18.ES_LT'!X$18</f>
        <v>18.20188316296365</v>
      </c>
      <c r="I25" s="63">
        <f>'18.ES_LT'!Z$18</f>
        <v>-1.660873627662415</v>
      </c>
      <c r="J25" s="67">
        <f>'18.ES_LT'!Y$28</f>
        <v>81.433840782255572</v>
      </c>
      <c r="K25" s="55">
        <f>'18.ES_LT'!X$28</f>
        <v>79.449479456159963</v>
      </c>
      <c r="L25" s="55">
        <f>'18.ES_LT'!Z$28</f>
        <v>-1.984361326095609</v>
      </c>
      <c r="M25" s="67">
        <f>'18.ES_LT'!Y$42</f>
        <v>21.444488190907279</v>
      </c>
      <c r="N25" s="51">
        <f>'18.ES_LT'!X$42</f>
        <v>20.031880282605897</v>
      </c>
      <c r="O25" s="51">
        <f>'18.ES_LT'!Z$42</f>
        <v>-1.4126079083013821</v>
      </c>
      <c r="P25" s="67">
        <f>'18.ES_LT'!Y$51</f>
        <v>74.142019873756155</v>
      </c>
      <c r="Q25" s="55">
        <f>'18.ES_LT'!X$51</f>
        <v>71.920340896191675</v>
      </c>
      <c r="R25" s="55">
        <f>'18.ES_LT'!Z$51</f>
        <v>-2.2216789775644799</v>
      </c>
      <c r="S25" s="67">
        <f>'18.ES_LT'!Y$65</f>
        <v>18.076571689033678</v>
      </c>
      <c r="T25" s="51">
        <f>'18.ES_LT'!X$65</f>
        <v>16.247041874280985</v>
      </c>
      <c r="U25" s="51">
        <f>'18.ES_LT'!Z$65</f>
        <v>-1.8295298147526928</v>
      </c>
      <c r="V25" s="35" t="s">
        <v>59</v>
      </c>
    </row>
    <row r="26" spans="1:22" x14ac:dyDescent="0.2">
      <c r="A26" s="1">
        <v>19</v>
      </c>
      <c r="B26" s="35" t="s">
        <v>60</v>
      </c>
      <c r="C26" s="28" t="s">
        <v>57</v>
      </c>
      <c r="D26" s="67">
        <f>'19.RJ_LT'!Y$4</f>
        <v>75.055481210650257</v>
      </c>
      <c r="E26" s="59">
        <f>'19.RJ_LT'!X$4</f>
        <v>72.71229987671434</v>
      </c>
      <c r="F26" s="59">
        <f>'19.RJ_LT'!Z$4</f>
        <v>-2.3431813339359167</v>
      </c>
      <c r="G26" s="61">
        <f>'19.RJ_LT'!Y$18</f>
        <v>18.209130063005418</v>
      </c>
      <c r="H26" s="63">
        <f>'19.RJ_LT'!X$18</f>
        <v>16.512968770444793</v>
      </c>
      <c r="I26" s="63">
        <f>'19.RJ_LT'!Z$18</f>
        <v>-1.6961612925606246</v>
      </c>
      <c r="J26" s="67">
        <f>'19.RJ_LT'!Y$28</f>
        <v>78.569640264949157</v>
      </c>
      <c r="K26" s="55">
        <f>'19.RJ_LT'!X$28</f>
        <v>76.491156659498415</v>
      </c>
      <c r="L26" s="55">
        <f>'19.RJ_LT'!Z$28</f>
        <v>-2.0784836054507423</v>
      </c>
      <c r="M26" s="67">
        <f>'19.RJ_LT'!Y$42</f>
        <v>19.652988030396308</v>
      </c>
      <c r="N26" s="51">
        <f>'19.RJ_LT'!X$42</f>
        <v>18.223507524853719</v>
      </c>
      <c r="O26" s="51">
        <f>'19.RJ_LT'!Z$42</f>
        <v>-1.429480505542589</v>
      </c>
      <c r="P26" s="67">
        <f>'19.RJ_LT'!Y$51</f>
        <v>71.36128228351977</v>
      </c>
      <c r="Q26" s="55">
        <f>'19.RJ_LT'!X$51</f>
        <v>68.871912380765181</v>
      </c>
      <c r="R26" s="55">
        <f>'19.RJ_LT'!Z$51</f>
        <v>-2.4893699027545892</v>
      </c>
      <c r="S26" s="67">
        <f>'19.RJ_LT'!Y$65</f>
        <v>16.335551870360515</v>
      </c>
      <c r="T26" s="51">
        <f>'19.RJ_LT'!X$65</f>
        <v>14.435421969658895</v>
      </c>
      <c r="U26" s="51">
        <f>'19.RJ_LT'!Z$65</f>
        <v>-1.9001299007016197</v>
      </c>
      <c r="V26" s="35" t="s">
        <v>60</v>
      </c>
    </row>
    <row r="27" spans="1:22" ht="17" thickBot="1" x14ac:dyDescent="0.25">
      <c r="A27" s="1">
        <v>20</v>
      </c>
      <c r="B27" s="36" t="s">
        <v>13</v>
      </c>
      <c r="C27" s="29" t="s">
        <v>57</v>
      </c>
      <c r="D27" s="68">
        <f>'20.SP_LT'!Y$4</f>
        <v>77.483947167667282</v>
      </c>
      <c r="E27" s="60">
        <f>'20.SP_LT'!X$4</f>
        <v>75.824017643333107</v>
      </c>
      <c r="F27" s="60">
        <f>'20.SP_LT'!Z$4</f>
        <v>-1.6599295243341743</v>
      </c>
      <c r="G27" s="62">
        <f>'20.SP_LT'!Y$18</f>
        <v>19.006582636713254</v>
      </c>
      <c r="H27" s="64">
        <f>'20.SP_LT'!X$18</f>
        <v>17.802882140193741</v>
      </c>
      <c r="I27" s="64">
        <f>'20.SP_LT'!Z$18</f>
        <v>-1.2037004965195131</v>
      </c>
      <c r="J27" s="139">
        <f>'20.SP_LT'!Y$28</f>
        <v>80.587858189597611</v>
      </c>
      <c r="K27" s="56">
        <f>'20.SP_LT'!X$28</f>
        <v>79.22430754670637</v>
      </c>
      <c r="L27" s="56">
        <f>'20.SP_LT'!Z$28</f>
        <v>-1.3635506428912407</v>
      </c>
      <c r="M27" s="68">
        <f>'20.SP_LT'!Y$42</f>
        <v>20.508574316030828</v>
      </c>
      <c r="N27" s="52">
        <f>'20.SP_LT'!X$42</f>
        <v>19.567369432197484</v>
      </c>
      <c r="O27" s="52">
        <f>'20.SP_LT'!Z$42</f>
        <v>-0.94120488383334333</v>
      </c>
      <c r="P27" s="139">
        <f>'20.SP_LT'!Y$51</f>
        <v>74.257813811586615</v>
      </c>
      <c r="Q27" s="56">
        <f>'20.SP_LT'!X$51</f>
        <v>72.40040549308101</v>
      </c>
      <c r="R27" s="56">
        <f>'20.SP_LT'!Z$51</f>
        <v>-1.8574083185056054</v>
      </c>
      <c r="S27" s="68">
        <f>'20.SP_LT'!Y$65</f>
        <v>17.196416715550384</v>
      </c>
      <c r="T27" s="52">
        <f>'20.SP_LT'!X$65</f>
        <v>15.781889644915484</v>
      </c>
      <c r="U27" s="52">
        <f>'20.SP_LT'!Z$65</f>
        <v>-1.4145270706349002</v>
      </c>
      <c r="V27" s="36" t="s">
        <v>13</v>
      </c>
    </row>
    <row r="28" spans="1:22" x14ac:dyDescent="0.2">
      <c r="A28" s="1">
        <v>21</v>
      </c>
      <c r="B28" s="37" t="s">
        <v>62</v>
      </c>
      <c r="C28" s="30" t="s">
        <v>61</v>
      </c>
      <c r="D28" s="140">
        <f>'21.PR_LT'!Y$4</f>
        <v>77.244015732112942</v>
      </c>
      <c r="E28" s="58">
        <f>'21.PR_LT'!X$4</f>
        <v>75.909058668360387</v>
      </c>
      <c r="F28" s="58">
        <f>'21.PR_LT'!Z$4</f>
        <v>-1.3349570637525545</v>
      </c>
      <c r="G28" s="61">
        <f>'21.PR_LT'!Y$18</f>
        <v>19.035316900392264</v>
      </c>
      <c r="H28" s="63">
        <f>'21.PR_LT'!X$18</f>
        <v>17.994951071443772</v>
      </c>
      <c r="I28" s="63">
        <f>'21.PR_LT'!Z$18</f>
        <v>-1.0403658289484916</v>
      </c>
      <c r="J28" s="140">
        <f>'21.PR_LT'!Y$28</f>
        <v>80.590201227361447</v>
      </c>
      <c r="K28" s="54">
        <f>'21.PR_LT'!X$28</f>
        <v>79.434506817751569</v>
      </c>
      <c r="L28" s="54">
        <f>'21.PR_LT'!Z$28</f>
        <v>-1.1556944096098789</v>
      </c>
      <c r="M28" s="69">
        <f>'21.PR_LT'!Y$42</f>
        <v>20.470397079966929</v>
      </c>
      <c r="N28" s="50">
        <f>'21.PR_LT'!X$42</f>
        <v>19.593042792675263</v>
      </c>
      <c r="O28" s="50">
        <f>'21.PR_LT'!Z$42</f>
        <v>-0.87735428729166642</v>
      </c>
      <c r="P28" s="140">
        <f>'21.PR_LT'!Y$51</f>
        <v>73.937974920761022</v>
      </c>
      <c r="Q28" s="54">
        <f>'21.PR_LT'!X$51</f>
        <v>72.489922931628485</v>
      </c>
      <c r="R28" s="54">
        <f>'21.PR_LT'!Z$51</f>
        <v>-1.4480519891325372</v>
      </c>
      <c r="S28" s="69">
        <f>'21.PR_LT'!Y$65</f>
        <v>17.446417019312619</v>
      </c>
      <c r="T28" s="50">
        <f>'21.PR_LT'!X$65</f>
        <v>16.280314440216699</v>
      </c>
      <c r="U28" s="50">
        <f>'20.SP_LT'!Z$65</f>
        <v>-1.4145270706349002</v>
      </c>
      <c r="V28" s="37" t="s">
        <v>62</v>
      </c>
    </row>
    <row r="29" spans="1:22" x14ac:dyDescent="0.2">
      <c r="A29" s="1">
        <v>22</v>
      </c>
      <c r="B29" s="35" t="s">
        <v>63</v>
      </c>
      <c r="C29" s="31" t="s">
        <v>61</v>
      </c>
      <c r="D29" s="67">
        <f>'22.SC_LT'!Y$4</f>
        <v>78.347938001116631</v>
      </c>
      <c r="E29" s="59">
        <f>'22.SC_LT'!X$4</f>
        <v>77.140718450537946</v>
      </c>
      <c r="F29" s="59">
        <f>'22.SC_LT'!Z$4</f>
        <v>-1.2072195505786851</v>
      </c>
      <c r="G29" s="61">
        <f>'22.SC_LT'!Y$18</f>
        <v>19.535190812769322</v>
      </c>
      <c r="H29" s="63">
        <f>'22.SC_LT'!X$18</f>
        <v>18.594995957209907</v>
      </c>
      <c r="I29" s="63">
        <f>'22.SC_LT'!Z$18</f>
        <v>-0.94019485555941529</v>
      </c>
      <c r="J29" s="67">
        <f>'22.SC_LT'!Y$28</f>
        <v>81.440690074622523</v>
      </c>
      <c r="K29" s="55">
        <f>'22.SC_LT'!X$28</f>
        <v>80.510108573861103</v>
      </c>
      <c r="L29" s="55">
        <f>'22.SC_LT'!Z$28</f>
        <v>-0.93058150076141999</v>
      </c>
      <c r="M29" s="67">
        <f>'22.SC_LT'!Y$42</f>
        <v>21.135879585234498</v>
      </c>
      <c r="N29" s="51">
        <f>'22.SC_LT'!X$42</f>
        <v>20.483000779189368</v>
      </c>
      <c r="O29" s="51">
        <f>'22.SC_LT'!Z$42</f>
        <v>-0.65287880604513049</v>
      </c>
      <c r="P29" s="67">
        <f>'22.SC_LT'!Y$51</f>
        <v>75.247012124727206</v>
      </c>
      <c r="Q29" s="55">
        <f>'22.SC_LT'!X$51</f>
        <v>73.858076796896313</v>
      </c>
      <c r="R29" s="55">
        <f>'22.SC_LT'!Z$51</f>
        <v>-1.3889353278308931</v>
      </c>
      <c r="S29" s="67">
        <f>'22.SC_LT'!Y$65</f>
        <v>17.694167467758039</v>
      </c>
      <c r="T29" s="51">
        <f>'22.SC_LT'!X$65</f>
        <v>16.530638017766986</v>
      </c>
      <c r="U29" s="51">
        <f>'22.SC_LT'!Z$65</f>
        <v>-1.1635294499910529</v>
      </c>
      <c r="V29" s="35" t="s">
        <v>63</v>
      </c>
    </row>
    <row r="30" spans="1:22" ht="17" thickBot="1" x14ac:dyDescent="0.25">
      <c r="A30" s="1">
        <v>23</v>
      </c>
      <c r="B30" s="36" t="s">
        <v>64</v>
      </c>
      <c r="C30" s="32" t="s">
        <v>61</v>
      </c>
      <c r="D30" s="139">
        <f>'23.RS_LT'!Y$4</f>
        <v>77.171404086328593</v>
      </c>
      <c r="E30" s="60">
        <f>'23.RS_LT'!X$4</f>
        <v>76.094043490837848</v>
      </c>
      <c r="F30" s="60">
        <f>'23.RS_LT'!Z$4</f>
        <v>-1.0773605954907453</v>
      </c>
      <c r="G30" s="62">
        <f>'23.RS_LT'!Y$18</f>
        <v>18.942895066987891</v>
      </c>
      <c r="H30" s="64">
        <f>'23.RS_LT'!X$18</f>
        <v>18.126954807660375</v>
      </c>
      <c r="I30" s="64">
        <f>'23.RS_LT'!Z$18</f>
        <v>-0.81594025932751535</v>
      </c>
      <c r="J30" s="139">
        <f>'23.RS_LT'!Y$28</f>
        <v>80.404765002462767</v>
      </c>
      <c r="K30" s="56">
        <f>'23.RS_LT'!X$28</f>
        <v>79.525027406018097</v>
      </c>
      <c r="L30" s="56">
        <f>'23.RS_LT'!Z$28</f>
        <v>-0.87973759644467009</v>
      </c>
      <c r="M30" s="68">
        <f>'23.RS_LT'!Y$42</f>
        <v>20.491463466246064</v>
      </c>
      <c r="N30" s="52">
        <f>'23.RS_LT'!X$42</f>
        <v>19.882874616389916</v>
      </c>
      <c r="O30" s="52">
        <f>'23.RS_LT'!Z$42</f>
        <v>-0.60858884985614736</v>
      </c>
      <c r="P30" s="139">
        <f>'23.RS_LT'!Y$51</f>
        <v>73.855658930187033</v>
      </c>
      <c r="Q30" s="56">
        <f>'23.RS_LT'!X$51</f>
        <v>72.637645588470747</v>
      </c>
      <c r="R30" s="56">
        <f>'23.RS_LT'!Z$51</f>
        <v>-1.2180133417162864</v>
      </c>
      <c r="S30" s="68">
        <f>'23.RS_LT'!Y$65</f>
        <v>17.079656902123784</v>
      </c>
      <c r="T30" s="52">
        <f>'23.RS_LT'!X$65</f>
        <v>16.080870788855854</v>
      </c>
      <c r="U30" s="52">
        <f>'23.RS_LT'!Z$65</f>
        <v>-0.99878611326792921</v>
      </c>
      <c r="V30" s="36" t="s">
        <v>64</v>
      </c>
    </row>
    <row r="31" spans="1:22" x14ac:dyDescent="0.2">
      <c r="A31" s="1">
        <v>24</v>
      </c>
      <c r="B31" s="35" t="s">
        <v>66</v>
      </c>
      <c r="C31" s="33" t="s">
        <v>65</v>
      </c>
      <c r="D31" s="140">
        <f>'24.MS_LT'!Y$4</f>
        <v>76.493468259965468</v>
      </c>
      <c r="E31" s="58">
        <f>'24.MS_LT'!X$4</f>
        <v>75.013668370284734</v>
      </c>
      <c r="F31" s="58">
        <f>'24.MS_LT'!Z$4</f>
        <v>-1.4797998896807343</v>
      </c>
      <c r="G31" s="61">
        <f>'24.MS_LT'!Y$18</f>
        <v>18.595968236630981</v>
      </c>
      <c r="H31" s="63">
        <f>'24.MS_LT'!X$18</f>
        <v>17.471063846786944</v>
      </c>
      <c r="I31" s="63">
        <f>'24.MS_LT'!Z$18</f>
        <v>-1.124904389844037</v>
      </c>
      <c r="J31" s="140">
        <f>'24.MS_LT'!Y$28</f>
        <v>79.610159216635907</v>
      </c>
      <c r="K31" s="54">
        <f>'24.MS_LT'!X$28</f>
        <v>78.225484048492319</v>
      </c>
      <c r="L31" s="54">
        <f>'24.MS_LT'!Z$28</f>
        <v>-1.3846751681435876</v>
      </c>
      <c r="M31" s="69">
        <f>'24.MS_LT'!Y$42</f>
        <v>19.998925394593414</v>
      </c>
      <c r="N31" s="50">
        <f>'24.MS_LT'!X$42</f>
        <v>18.993636303223091</v>
      </c>
      <c r="O31" s="50">
        <f>'24.MS_LT'!Z$42</f>
        <v>-1.0052890913703223</v>
      </c>
      <c r="P31" s="140">
        <f>'24.MS_LT'!Y$51</f>
        <v>73.512059289544766</v>
      </c>
      <c r="Q31" s="54">
        <f>'24.MS_LT'!X$51</f>
        <v>71.99388014959905</v>
      </c>
      <c r="R31" s="54">
        <f>'24.MS_LT'!Z$51</f>
        <v>-1.5181791399457154</v>
      </c>
      <c r="S31" s="69">
        <f>'24.MS_LT'!Y$65</f>
        <v>17.139270253702094</v>
      </c>
      <c r="T31" s="50">
        <f>'24.MS_LT'!X$65</f>
        <v>15.936104920039565</v>
      </c>
      <c r="U31" s="50">
        <f>'24.MS_LT'!Z$65</f>
        <v>-1.203165333662529</v>
      </c>
      <c r="V31" s="35" t="s">
        <v>66</v>
      </c>
    </row>
    <row r="32" spans="1:22" x14ac:dyDescent="0.2">
      <c r="A32" s="1">
        <v>25</v>
      </c>
      <c r="B32" s="35" t="s">
        <v>67</v>
      </c>
      <c r="C32" s="33" t="s">
        <v>65</v>
      </c>
      <c r="D32" s="67">
        <f>'25.MT_LT'!Y$4</f>
        <v>76.200055363635869</v>
      </c>
      <c r="E32" s="59">
        <f>'25.MT_LT'!X$4</f>
        <v>73.614186938772775</v>
      </c>
      <c r="F32" s="59">
        <f>'25.MT_LT'!Z$4</f>
        <v>-2.5858684248630937</v>
      </c>
      <c r="G32" s="61">
        <f>'25.MT_LT'!Y$18</f>
        <v>18.667683085959638</v>
      </c>
      <c r="H32" s="63">
        <f>'25.MT_LT'!X$18</f>
        <v>16.836048493154532</v>
      </c>
      <c r="I32" s="63">
        <f>'25.MT_LT'!Z$18</f>
        <v>-1.8316345928051057</v>
      </c>
      <c r="J32" s="67">
        <f>'25.MT_LT'!Y$28</f>
        <v>79.647055857954712</v>
      </c>
      <c r="K32" s="55">
        <f>'25.MT_LT'!X$28</f>
        <v>77.433548393635959</v>
      </c>
      <c r="L32" s="55">
        <f>'25.MT_LT'!Z$28</f>
        <v>-2.2135074643187522</v>
      </c>
      <c r="M32" s="67">
        <f>'25.MT_LT'!Y$42</f>
        <v>20.048140258863306</v>
      </c>
      <c r="N32" s="51">
        <f>'25.MT_LT'!X$42</f>
        <v>18.552168971052399</v>
      </c>
      <c r="O32" s="51">
        <f>'25.MT_LT'!Z$42</f>
        <v>-1.4959712878109066</v>
      </c>
      <c r="P32" s="67">
        <f>'25.MT_LT'!Y$51</f>
        <v>73.181347040395991</v>
      </c>
      <c r="Q32" s="55">
        <f>'25.MT_LT'!X$51</f>
        <v>70.384168896194225</v>
      </c>
      <c r="R32" s="55">
        <f>'25.MT_LT'!Z$51</f>
        <v>-2.7971781442017658</v>
      </c>
      <c r="S32" s="67">
        <f>'25.MT_LT'!Y$65</f>
        <v>17.41884114403144</v>
      </c>
      <c r="T32" s="51">
        <f>'25.MT_LT'!X$65</f>
        <v>15.361581854004404</v>
      </c>
      <c r="U32" s="51">
        <f>'25.MT_LT'!Z$65</f>
        <v>-2.0572592900270354</v>
      </c>
      <c r="V32" s="35" t="s">
        <v>67</v>
      </c>
    </row>
    <row r="33" spans="1:22" x14ac:dyDescent="0.2">
      <c r="A33" s="1">
        <v>26</v>
      </c>
      <c r="B33" s="35" t="s">
        <v>68</v>
      </c>
      <c r="C33" s="33" t="s">
        <v>65</v>
      </c>
      <c r="D33" s="67">
        <f>'26.GO_LT'!Y$4</f>
        <v>76.013285463893837</v>
      </c>
      <c r="E33" s="59">
        <f>'26.GO_LT'!X$4</f>
        <v>74.040445684668782</v>
      </c>
      <c r="F33" s="59">
        <f>'26.GO_LT'!Z$4</f>
        <v>-1.9728397792250547</v>
      </c>
      <c r="G33" s="61">
        <f>'26.GO_LT'!Y$18</f>
        <v>18.261334813878715</v>
      </c>
      <c r="H33" s="63">
        <f>'26.GO_LT'!X$18</f>
        <v>16.785795450573122</v>
      </c>
      <c r="I33" s="63">
        <f>'26.GO_LT'!Z$18</f>
        <v>-1.4755393633055931</v>
      </c>
      <c r="J33" s="67">
        <f>'26.GO_LT'!Y$28</f>
        <v>79.317063742621229</v>
      </c>
      <c r="K33" s="55">
        <f>'26.GO_LT'!X$28</f>
        <v>77.55878636623504</v>
      </c>
      <c r="L33" s="55">
        <f>'26.GO_LT'!Z$28</f>
        <v>-1.7582773763861894</v>
      </c>
      <c r="M33" s="67">
        <f>'26.GO_LT'!Y$42</f>
        <v>19.429635512257963</v>
      </c>
      <c r="N33" s="51">
        <f>'26.GO_LT'!X$42</f>
        <v>18.141716942415911</v>
      </c>
      <c r="O33" s="51">
        <f>'26.GO_LT'!Z$42</f>
        <v>-1.2879185698420521</v>
      </c>
      <c r="P33" s="67">
        <f>'26.GO_LT'!Y$51</f>
        <v>72.858237731224321</v>
      </c>
      <c r="Q33" s="55">
        <f>'26.GO_LT'!X$51</f>
        <v>70.749773543486853</v>
      </c>
      <c r="R33" s="55">
        <f>'26.GO_LT'!Z$51</f>
        <v>-2.1084641877374679</v>
      </c>
      <c r="S33" s="67">
        <f>'26.GO_LT'!Y$65</f>
        <v>17.031889499515394</v>
      </c>
      <c r="T33" s="51">
        <f>'26.GO_LT'!X$65</f>
        <v>15.40920136143253</v>
      </c>
      <c r="U33" s="51">
        <f>'26.GO_LT'!Z$65</f>
        <v>-1.6226881380828644</v>
      </c>
      <c r="V33" s="35" t="s">
        <v>68</v>
      </c>
    </row>
    <row r="34" spans="1:22" ht="17" thickBot="1" x14ac:dyDescent="0.25">
      <c r="A34" s="1">
        <v>27</v>
      </c>
      <c r="B34" s="36" t="s">
        <v>69</v>
      </c>
      <c r="C34" s="34" t="s">
        <v>65</v>
      </c>
      <c r="D34" s="67">
        <f>'27.DF_LT'!Y$4</f>
        <v>79.260818510782116</v>
      </c>
      <c r="E34" s="59">
        <f>'27.DF_LT'!X$4</f>
        <v>77.122082601471604</v>
      </c>
      <c r="F34" s="59">
        <f>'27.DF_LT'!Z$4</f>
        <v>-2.1387359093105118</v>
      </c>
      <c r="G34" s="61">
        <f>'27.DF_LT'!Y$18</f>
        <v>19.675525569530109</v>
      </c>
      <c r="H34" s="63">
        <f>'27.DF_LT'!X$18</f>
        <v>18.062164544310313</v>
      </c>
      <c r="I34" s="63">
        <f>'27.DF_LT'!Z$18</f>
        <v>-1.6133610252197954</v>
      </c>
      <c r="J34" s="67">
        <f>'27.DF_LT'!Y$28</f>
        <v>82.172029242866913</v>
      </c>
      <c r="K34" s="55">
        <f>'27.DF_LT'!X$28</f>
        <v>80.286845441022436</v>
      </c>
      <c r="L34" s="55">
        <f>'27.DF_LT'!Z$28</f>
        <v>-1.8851838018444766</v>
      </c>
      <c r="M34" s="67">
        <f>'27.DF_LT'!Y$42</f>
        <v>21.090671920483995</v>
      </c>
      <c r="N34" s="51">
        <f>'27.DF_LT'!X$42</f>
        <v>19.64019900523482</v>
      </c>
      <c r="O34" s="51">
        <f>'27.DF_LT'!Z$42</f>
        <v>-1.4504729152491755</v>
      </c>
      <c r="P34" s="67">
        <f>'27.DF_LT'!Y$51</f>
        <v>76.080711461183938</v>
      </c>
      <c r="Q34" s="55">
        <f>'27.DF_LT'!X$51</f>
        <v>73.751322734052636</v>
      </c>
      <c r="R34" s="55">
        <f>'27.DF_LT'!Z$51</f>
        <v>-2.3293887271313025</v>
      </c>
      <c r="S34" s="67">
        <f>'27.DF_LT'!Y$65</f>
        <v>17.916818441016794</v>
      </c>
      <c r="T34" s="51">
        <f>'27.DF_LT'!X$65</f>
        <v>16.168890011734604</v>
      </c>
      <c r="U34" s="51">
        <f>'27.DF_LT'!Z$65</f>
        <v>-1.7479284292821902</v>
      </c>
      <c r="V34" s="36" t="s">
        <v>69</v>
      </c>
    </row>
    <row r="37" spans="1:22" ht="17" thickBot="1" x14ac:dyDescent="0.25">
      <c r="B37" s="66" t="s">
        <v>1843</v>
      </c>
      <c r="J37" s="66"/>
    </row>
    <row r="38" spans="1:22" ht="21" customHeight="1" thickBot="1" x14ac:dyDescent="0.25">
      <c r="B38" s="218" t="s">
        <v>14</v>
      </c>
      <c r="C38" s="221" t="s">
        <v>40</v>
      </c>
      <c r="D38" s="224" t="s">
        <v>79</v>
      </c>
      <c r="E38" s="225"/>
      <c r="F38" s="225"/>
      <c r="G38" s="225"/>
      <c r="H38" s="225"/>
      <c r="I38" s="225"/>
      <c r="J38" s="224" t="s">
        <v>70</v>
      </c>
      <c r="K38" s="225"/>
      <c r="L38" s="225"/>
      <c r="M38" s="225"/>
      <c r="N38" s="225"/>
      <c r="O38" s="225"/>
      <c r="P38" s="224" t="s">
        <v>71</v>
      </c>
      <c r="Q38" s="225"/>
      <c r="R38" s="225"/>
      <c r="S38" s="225"/>
      <c r="T38" s="225"/>
      <c r="U38" s="225"/>
    </row>
    <row r="39" spans="1:22" x14ac:dyDescent="0.2">
      <c r="B39" s="219"/>
      <c r="C39" s="222"/>
      <c r="D39" s="226" t="s">
        <v>72</v>
      </c>
      <c r="E39" s="227"/>
      <c r="F39" s="227"/>
      <c r="G39" s="228" t="s">
        <v>73</v>
      </c>
      <c r="H39" s="229"/>
      <c r="I39" s="229"/>
      <c r="J39" s="226" t="s">
        <v>72</v>
      </c>
      <c r="K39" s="227"/>
      <c r="L39" s="227"/>
      <c r="M39" s="228" t="s">
        <v>73</v>
      </c>
      <c r="N39" s="229"/>
      <c r="O39" s="229"/>
      <c r="P39" s="228" t="s">
        <v>72</v>
      </c>
      <c r="Q39" s="229"/>
      <c r="R39" s="229"/>
      <c r="S39" s="228" t="s">
        <v>73</v>
      </c>
      <c r="T39" s="229"/>
      <c r="U39" s="229"/>
    </row>
    <row r="40" spans="1:22" ht="16" customHeight="1" thickBot="1" x14ac:dyDescent="0.25">
      <c r="B40" s="220"/>
      <c r="C40" s="223"/>
      <c r="D40" s="217" t="s">
        <v>75</v>
      </c>
      <c r="E40" s="155" t="s">
        <v>74</v>
      </c>
      <c r="F40" s="152" t="s">
        <v>102</v>
      </c>
      <c r="G40" s="217" t="s">
        <v>76</v>
      </c>
      <c r="H40" s="155" t="s">
        <v>77</v>
      </c>
      <c r="I40" s="152" t="s">
        <v>103</v>
      </c>
      <c r="J40" s="217" t="s">
        <v>75</v>
      </c>
      <c r="K40" s="155" t="s">
        <v>74</v>
      </c>
      <c r="L40" s="152" t="s">
        <v>102</v>
      </c>
      <c r="M40" s="217" t="s">
        <v>76</v>
      </c>
      <c r="N40" s="155" t="s">
        <v>77</v>
      </c>
      <c r="O40" s="152" t="s">
        <v>103</v>
      </c>
      <c r="P40" s="217" t="s">
        <v>75</v>
      </c>
      <c r="Q40" s="154" t="s">
        <v>74</v>
      </c>
      <c r="R40" s="152" t="s">
        <v>102</v>
      </c>
      <c r="S40" s="217" t="s">
        <v>76</v>
      </c>
      <c r="T40" s="154" t="s">
        <v>77</v>
      </c>
      <c r="U40" s="109" t="s">
        <v>103</v>
      </c>
    </row>
    <row r="41" spans="1:22" ht="17" hidden="1" thickBot="1" x14ac:dyDescent="0.25">
      <c r="D41" s="92" t="s">
        <v>90</v>
      </c>
      <c r="E41" s="38" t="s">
        <v>91</v>
      </c>
      <c r="F41" s="86" t="s">
        <v>92</v>
      </c>
      <c r="G41" s="92" t="s">
        <v>93</v>
      </c>
      <c r="H41" s="38" t="s">
        <v>94</v>
      </c>
      <c r="I41" s="86" t="s">
        <v>95</v>
      </c>
      <c r="J41" s="92" t="s">
        <v>90</v>
      </c>
      <c r="K41" s="38" t="s">
        <v>91</v>
      </c>
      <c r="L41" s="86" t="s">
        <v>92</v>
      </c>
      <c r="M41" s="92" t="s">
        <v>93</v>
      </c>
      <c r="N41" s="38" t="s">
        <v>94</v>
      </c>
      <c r="O41" s="86" t="s">
        <v>95</v>
      </c>
      <c r="P41" s="85" t="s">
        <v>96</v>
      </c>
      <c r="Q41" s="38" t="s">
        <v>97</v>
      </c>
      <c r="R41" s="86" t="s">
        <v>98</v>
      </c>
      <c r="S41" s="92" t="s">
        <v>99</v>
      </c>
      <c r="T41" s="86" t="s">
        <v>100</v>
      </c>
      <c r="U41" s="38" t="s">
        <v>101</v>
      </c>
    </row>
    <row r="42" spans="1:22" ht="17" thickBot="1" x14ac:dyDescent="0.25">
      <c r="B42" s="76" t="s">
        <v>82</v>
      </c>
      <c r="C42" s="77" t="s">
        <v>82</v>
      </c>
      <c r="D42" s="93">
        <f t="shared" ref="D42:E69" si="0">D7</f>
        <v>76.7062942163369</v>
      </c>
      <c r="E42" s="81">
        <f t="shared" si="0"/>
        <v>75.034439621301061</v>
      </c>
      <c r="F42" s="147">
        <f t="shared" ref="F42:F69" si="1">(E42-D42)/D42</f>
        <v>-2.1795533366801175E-2</v>
      </c>
      <c r="G42" s="97">
        <f>G7</f>
        <v>18.891465846527879</v>
      </c>
      <c r="H42" s="83">
        <f>H7</f>
        <v>17.658114095388115</v>
      </c>
      <c r="I42" s="87">
        <f t="shared" ref="I42:I69" si="2">(H42-G42)/G42</f>
        <v>-6.528618589787441E-2</v>
      </c>
      <c r="J42" s="93">
        <f t="shared" ref="J42:K69" si="3">J7</f>
        <v>80.100806515258739</v>
      </c>
      <c r="K42" s="81">
        <f t="shared" si="3"/>
        <v>78.648191892137476</v>
      </c>
      <c r="L42" s="147">
        <f t="shared" ref="L42:L69" si="4">(K42-J42)/J42</f>
        <v>-1.813483142450693E-2</v>
      </c>
      <c r="M42" s="97">
        <f>M7</f>
        <v>20.336348532654998</v>
      </c>
      <c r="N42" s="83">
        <f>N7</f>
        <v>19.308482992224139</v>
      </c>
      <c r="O42" s="87">
        <f t="shared" ref="O42:O69" si="5">(N42-M42)/M42</f>
        <v>-5.0543269298338835E-2</v>
      </c>
      <c r="P42" s="102">
        <f>P7</f>
        <v>73.29044438751967</v>
      </c>
      <c r="Q42" s="81">
        <f>Q7</f>
        <v>71.485728092025468</v>
      </c>
      <c r="R42" s="147">
        <f t="shared" ref="R42:R69" si="6">(Q42-P42)/P42</f>
        <v>-2.4624169092929121E-2</v>
      </c>
      <c r="S42" s="97">
        <f>S7</f>
        <v>17.206423364606895</v>
      </c>
      <c r="T42" s="103">
        <f>T7</f>
        <v>15.816406027848105</v>
      </c>
      <c r="U42" s="148">
        <f>(T42-S42)/S42</f>
        <v>-8.0784792243227876E-2</v>
      </c>
    </row>
    <row r="43" spans="1:22" x14ac:dyDescent="0.2">
      <c r="B43" s="35" t="s">
        <v>42</v>
      </c>
      <c r="C43" s="22" t="s">
        <v>41</v>
      </c>
      <c r="D43" s="94">
        <f t="shared" si="0"/>
        <v>76.374602133622602</v>
      </c>
      <c r="E43" s="55">
        <f t="shared" si="0"/>
        <v>74.043945794004429</v>
      </c>
      <c r="F43" s="144">
        <f t="shared" si="1"/>
        <v>-3.0516117590249831E-2</v>
      </c>
      <c r="G43" s="98">
        <f>G8</f>
        <v>17.840375742931588</v>
      </c>
      <c r="H43" s="51">
        <f>H8</f>
        <v>16.201704233341292</v>
      </c>
      <c r="I43" s="88">
        <f t="shared" si="2"/>
        <v>-9.1851849602413355E-2</v>
      </c>
      <c r="J43" s="94">
        <f t="shared" si="3"/>
        <v>79.421751556610758</v>
      </c>
      <c r="K43" s="55">
        <f t="shared" si="3"/>
        <v>77.217310503559787</v>
      </c>
      <c r="L43" s="144">
        <f t="shared" si="4"/>
        <v>-2.7756137454103803E-2</v>
      </c>
      <c r="M43" s="98">
        <f>M8</f>
        <v>19.234026131992078</v>
      </c>
      <c r="N43" s="51">
        <f>N8</f>
        <v>17.621956735743957</v>
      </c>
      <c r="O43" s="88">
        <f t="shared" si="5"/>
        <v>-8.3813414060343566E-2</v>
      </c>
      <c r="P43" s="94">
        <f>P8</f>
        <v>73.712897203270558</v>
      </c>
      <c r="Q43" s="55">
        <f>Q8</f>
        <v>71.296034028146906</v>
      </c>
      <c r="R43" s="144">
        <f t="shared" si="6"/>
        <v>-3.2787521137025911E-2</v>
      </c>
      <c r="S43" s="98">
        <f>S8</f>
        <v>16.625230634099964</v>
      </c>
      <c r="T43" s="88">
        <f>T8</f>
        <v>14.967046171809161</v>
      </c>
      <c r="U43" s="149">
        <f t="shared" ref="U43:U69" si="7">(T43-S43)/S43</f>
        <v>-9.9739035131922074E-2</v>
      </c>
    </row>
    <row r="44" spans="1:22" x14ac:dyDescent="0.2">
      <c r="B44" s="35" t="s">
        <v>12</v>
      </c>
      <c r="C44" s="22" t="s">
        <v>41</v>
      </c>
      <c r="D44" s="94">
        <f t="shared" si="0"/>
        <v>75.077806859566522</v>
      </c>
      <c r="E44" s="55">
        <f t="shared" si="0"/>
        <v>72.850903438142765</v>
      </c>
      <c r="F44" s="144">
        <f t="shared" si="1"/>
        <v>-2.9661274277619647E-2</v>
      </c>
      <c r="G44" s="98">
        <f t="shared" ref="G44:H44" si="8">G9</f>
        <v>18.088835237707297</v>
      </c>
      <c r="H44" s="51">
        <f t="shared" si="8"/>
        <v>16.525962242425194</v>
      </c>
      <c r="I44" s="88">
        <f t="shared" si="2"/>
        <v>-8.6399869021096337E-2</v>
      </c>
      <c r="J44" s="94">
        <f t="shared" si="3"/>
        <v>79.139201173681471</v>
      </c>
      <c r="K44" s="55">
        <f t="shared" si="3"/>
        <v>77.025449842450172</v>
      </c>
      <c r="L44" s="144">
        <f t="shared" si="4"/>
        <v>-2.6709283135072232E-2</v>
      </c>
      <c r="M44" s="98">
        <f t="shared" ref="M44:N44" si="9">M9</f>
        <v>19.976362226768671</v>
      </c>
      <c r="N44" s="51">
        <f t="shared" si="9"/>
        <v>18.492692921480131</v>
      </c>
      <c r="O44" s="88">
        <f t="shared" si="5"/>
        <v>-7.4271245607490918E-2</v>
      </c>
      <c r="P44" s="94">
        <f t="shared" ref="P44:Q44" si="10">P9</f>
        <v>71.485928103706712</v>
      </c>
      <c r="Q44" s="55">
        <f t="shared" si="10"/>
        <v>69.213793534796196</v>
      </c>
      <c r="R44" s="144">
        <f t="shared" si="6"/>
        <v>-3.1784361330726027E-2</v>
      </c>
      <c r="S44" s="98">
        <f t="shared" ref="S44:T44" si="11">S9</f>
        <v>16.386119661939411</v>
      </c>
      <c r="T44" s="88">
        <f t="shared" si="11"/>
        <v>14.773903265072816</v>
      </c>
      <c r="U44" s="149">
        <f t="shared" si="7"/>
        <v>-9.8389150703649744E-2</v>
      </c>
    </row>
    <row r="45" spans="1:22" x14ac:dyDescent="0.2">
      <c r="B45" s="35" t="s">
        <v>15</v>
      </c>
      <c r="C45" s="22" t="s">
        <v>41</v>
      </c>
      <c r="D45" s="94">
        <f t="shared" si="0"/>
        <v>75.366547886185785</v>
      </c>
      <c r="E45" s="55">
        <f t="shared" si="0"/>
        <v>71.942545621611046</v>
      </c>
      <c r="F45" s="144">
        <f t="shared" si="1"/>
        <v>-4.5431326770405747E-2</v>
      </c>
      <c r="G45" s="98">
        <f t="shared" ref="G45:H45" si="12">G10</f>
        <v>18.072209163158053</v>
      </c>
      <c r="H45" s="51">
        <f t="shared" si="12"/>
        <v>15.309777124710909</v>
      </c>
      <c r="I45" s="88">
        <f t="shared" si="2"/>
        <v>-0.15285524937806882</v>
      </c>
      <c r="J45" s="94">
        <f t="shared" si="3"/>
        <v>79.170137411813855</v>
      </c>
      <c r="K45" s="55">
        <f t="shared" si="3"/>
        <v>76.088712237534892</v>
      </c>
      <c r="L45" s="144">
        <f t="shared" si="4"/>
        <v>-3.8921558999582447E-2</v>
      </c>
      <c r="M45" s="98">
        <f t="shared" ref="M45:N45" si="13">M10</f>
        <v>19.731575541709024</v>
      </c>
      <c r="N45" s="51">
        <f t="shared" si="13"/>
        <v>17.285495607948661</v>
      </c>
      <c r="O45" s="88">
        <f t="shared" si="5"/>
        <v>-0.12396779611388795</v>
      </c>
      <c r="P45" s="94">
        <f t="shared" ref="P45:Q45" si="14">P10</f>
        <v>71.900392931620075</v>
      </c>
      <c r="Q45" s="55">
        <f t="shared" si="14"/>
        <v>68.350509116022124</v>
      </c>
      <c r="R45" s="144">
        <f t="shared" si="6"/>
        <v>-4.9372245002527619E-2</v>
      </c>
      <c r="S45" s="98">
        <f t="shared" ref="S45:T45" si="15">S10</f>
        <v>16.449318692589454</v>
      </c>
      <c r="T45" s="88">
        <f t="shared" si="15"/>
        <v>13.528281661383534</v>
      </c>
      <c r="U45" s="149">
        <f t="shared" si="7"/>
        <v>-0.17757799491852932</v>
      </c>
    </row>
    <row r="46" spans="1:22" x14ac:dyDescent="0.2">
      <c r="B46" s="35" t="s">
        <v>43</v>
      </c>
      <c r="C46" s="22" t="s">
        <v>41</v>
      </c>
      <c r="D46" s="94">
        <f t="shared" si="0"/>
        <v>73.657538896877014</v>
      </c>
      <c r="E46" s="55">
        <f t="shared" si="0"/>
        <v>70.383199605155042</v>
      </c>
      <c r="F46" s="144">
        <f t="shared" si="1"/>
        <v>-4.4453552762686727E-2</v>
      </c>
      <c r="G46" s="98">
        <f t="shared" ref="G46:H46" si="16">G11</f>
        <v>17.198330799881486</v>
      </c>
      <c r="H46" s="51">
        <f t="shared" si="16"/>
        <v>14.841831280406767</v>
      </c>
      <c r="I46" s="88">
        <f t="shared" si="2"/>
        <v>-0.13701908324097112</v>
      </c>
      <c r="J46" s="94">
        <f t="shared" si="3"/>
        <v>77.304730114714815</v>
      </c>
      <c r="K46" s="55">
        <f t="shared" si="3"/>
        <v>74.392577405289288</v>
      </c>
      <c r="L46" s="144">
        <f t="shared" si="4"/>
        <v>-3.7671080477276048E-2</v>
      </c>
      <c r="M46" s="98">
        <f t="shared" ref="M46:N46" si="17">M11</f>
        <v>18.987206760112333</v>
      </c>
      <c r="N46" s="51">
        <f t="shared" si="17"/>
        <v>16.992628482543079</v>
      </c>
      <c r="O46" s="88">
        <f t="shared" si="5"/>
        <v>-0.10504853624701631</v>
      </c>
      <c r="P46" s="94">
        <f t="shared" ref="P46:Q46" si="18">P11</f>
        <v>70.6596297586715</v>
      </c>
      <c r="Q46" s="55">
        <f t="shared" si="18"/>
        <v>67.28492263527491</v>
      </c>
      <c r="R46" s="144">
        <f t="shared" si="6"/>
        <v>-4.7760045374175462E-2</v>
      </c>
      <c r="S46" s="98">
        <f t="shared" ref="S46:T46" si="19">S11</f>
        <v>15.684509484295152</v>
      </c>
      <c r="T46" s="88">
        <f t="shared" si="19"/>
        <v>13.185540855628387</v>
      </c>
      <c r="U46" s="149">
        <f t="shared" si="7"/>
        <v>-0.15932717763146967</v>
      </c>
    </row>
    <row r="47" spans="1:22" x14ac:dyDescent="0.2">
      <c r="B47" s="35" t="s">
        <v>44</v>
      </c>
      <c r="C47" s="22" t="s">
        <v>41</v>
      </c>
      <c r="D47" s="94">
        <f t="shared" si="0"/>
        <v>75.968361308677189</v>
      </c>
      <c r="E47" s="55">
        <f t="shared" si="0"/>
        <v>73.727679959400518</v>
      </c>
      <c r="F47" s="144">
        <f t="shared" si="1"/>
        <v>-2.9494928028949562E-2</v>
      </c>
      <c r="G47" s="98">
        <f t="shared" ref="G47:H47" si="20">G12</f>
        <v>18.52835773120162</v>
      </c>
      <c r="H47" s="51">
        <f t="shared" si="20"/>
        <v>16.730189544906967</v>
      </c>
      <c r="I47" s="88">
        <f t="shared" si="2"/>
        <v>-9.7049517954122339E-2</v>
      </c>
      <c r="J47" s="94">
        <f t="shared" si="3"/>
        <v>79.677652369701917</v>
      </c>
      <c r="K47" s="55">
        <f t="shared" si="3"/>
        <v>77.678845917975465</v>
      </c>
      <c r="L47" s="144">
        <f t="shared" si="4"/>
        <v>-2.508616145531058E-2</v>
      </c>
      <c r="M47" s="98">
        <f t="shared" ref="M47:N47" si="21">M12</f>
        <v>20.125668666348066</v>
      </c>
      <c r="N47" s="51">
        <f t="shared" si="21"/>
        <v>18.562054819225107</v>
      </c>
      <c r="O47" s="88">
        <f t="shared" si="5"/>
        <v>-7.7692516608775436E-2</v>
      </c>
      <c r="P47" s="94">
        <f t="shared" ref="P47:Q47" si="22">P12</f>
        <v>72.563683915569612</v>
      </c>
      <c r="Q47" s="57">
        <f t="shared" si="22"/>
        <v>70.215295514064579</v>
      </c>
      <c r="R47" s="144">
        <f t="shared" si="6"/>
        <v>-3.2363136417349836E-2</v>
      </c>
      <c r="S47" s="101">
        <f t="shared" ref="S47:T47" si="23">S12</f>
        <v>16.946750222469088</v>
      </c>
      <c r="T47" s="91">
        <f t="shared" si="23"/>
        <v>15.013362453471917</v>
      </c>
      <c r="U47" s="149">
        <f t="shared" si="7"/>
        <v>-0.11408604857076149</v>
      </c>
    </row>
    <row r="48" spans="1:22" x14ac:dyDescent="0.2">
      <c r="B48" s="35" t="s">
        <v>45</v>
      </c>
      <c r="C48" s="22" t="s">
        <v>41</v>
      </c>
      <c r="D48" s="94">
        <f t="shared" si="0"/>
        <v>75.420103897302667</v>
      </c>
      <c r="E48" s="55">
        <f t="shared" si="0"/>
        <v>71.62833459207144</v>
      </c>
      <c r="F48" s="144">
        <f t="shared" si="1"/>
        <v>-5.0275312672525191E-2</v>
      </c>
      <c r="G48" s="98">
        <f t="shared" ref="G48:H48" si="24">G13</f>
        <v>18.535717285480295</v>
      </c>
      <c r="H48" s="51">
        <f t="shared" si="24"/>
        <v>15.585154579179983</v>
      </c>
      <c r="I48" s="88">
        <f t="shared" si="2"/>
        <v>-0.15918254798866596</v>
      </c>
      <c r="J48" s="94">
        <f t="shared" si="3"/>
        <v>78.719197611403033</v>
      </c>
      <c r="K48" s="55">
        <f t="shared" si="3"/>
        <v>75.759684628683075</v>
      </c>
      <c r="L48" s="144">
        <f t="shared" si="4"/>
        <v>-3.7595822525142847E-2</v>
      </c>
      <c r="M48" s="98">
        <f t="shared" ref="M48:N48" si="25">M13</f>
        <v>19.651419581687737</v>
      </c>
      <c r="N48" s="51">
        <f t="shared" si="25"/>
        <v>17.605239784110132</v>
      </c>
      <c r="O48" s="88">
        <f t="shared" si="5"/>
        <v>-0.10412376515966033</v>
      </c>
      <c r="P48" s="94">
        <f t="shared" ref="P48:Q48" si="26">P13</f>
        <v>72.410007541587106</v>
      </c>
      <c r="Q48" s="55">
        <f t="shared" si="26"/>
        <v>68.076057965702745</v>
      </c>
      <c r="R48" s="144">
        <f t="shared" si="6"/>
        <v>-5.9852908776390497E-2</v>
      </c>
      <c r="S48" s="98">
        <f t="shared" ref="S48:T48" si="27">S13</f>
        <v>17.482948019045192</v>
      </c>
      <c r="T48" s="88">
        <f t="shared" si="27"/>
        <v>13.806062927034631</v>
      </c>
      <c r="U48" s="149">
        <f t="shared" si="7"/>
        <v>-0.2103126479587491</v>
      </c>
    </row>
    <row r="49" spans="2:21" ht="17" thickBot="1" x14ac:dyDescent="0.25">
      <c r="B49" s="36" t="s">
        <v>46</v>
      </c>
      <c r="C49" s="23" t="s">
        <v>41</v>
      </c>
      <c r="D49" s="95">
        <f t="shared" si="0"/>
        <v>76.806983101895511</v>
      </c>
      <c r="E49" s="56">
        <f t="shared" si="0"/>
        <v>75.116201473705772</v>
      </c>
      <c r="F49" s="145">
        <f t="shared" si="1"/>
        <v>-2.2013384199021001E-2</v>
      </c>
      <c r="G49" s="99">
        <f t="shared" ref="G49:H49" si="28">G14</f>
        <v>18.985924053507244</v>
      </c>
      <c r="H49" s="52">
        <f t="shared" si="28"/>
        <v>17.721673713166716</v>
      </c>
      <c r="I49" s="89">
        <f t="shared" si="2"/>
        <v>-6.6588823213320741E-2</v>
      </c>
      <c r="J49" s="95">
        <f t="shared" si="3"/>
        <v>80.159772292321236</v>
      </c>
      <c r="K49" s="56">
        <f t="shared" si="3"/>
        <v>78.777638620431802</v>
      </c>
      <c r="L49" s="145">
        <f t="shared" si="4"/>
        <v>-1.7242235504975771E-2</v>
      </c>
      <c r="M49" s="99">
        <f t="shared" ref="M49:N49" si="29">M14</f>
        <v>20.191568989984411</v>
      </c>
      <c r="N49" s="52">
        <f t="shared" si="29"/>
        <v>19.174713583195679</v>
      </c>
      <c r="O49" s="89">
        <f t="shared" si="5"/>
        <v>-5.0360395831206634E-2</v>
      </c>
      <c r="P49" s="95">
        <f t="shared" ref="P49:Q49" si="30">P14</f>
        <v>73.811474256814151</v>
      </c>
      <c r="Q49" s="56">
        <f t="shared" si="30"/>
        <v>71.927641425586302</v>
      </c>
      <c r="R49" s="145">
        <f t="shared" si="6"/>
        <v>-2.5522221987781757E-2</v>
      </c>
      <c r="S49" s="99">
        <f t="shared" ref="S49:T49" si="31">S14</f>
        <v>17.901573721762254</v>
      </c>
      <c r="T49" s="89">
        <f t="shared" si="31"/>
        <v>13.806062927034631</v>
      </c>
      <c r="U49" s="150">
        <f t="shared" si="7"/>
        <v>-0.2287793720475462</v>
      </c>
    </row>
    <row r="50" spans="2:21" x14ac:dyDescent="0.2">
      <c r="B50" s="37" t="s">
        <v>48</v>
      </c>
      <c r="C50" s="24" t="s">
        <v>47</v>
      </c>
      <c r="D50" s="96">
        <f t="shared" si="0"/>
        <v>77.266203329161272</v>
      </c>
      <c r="E50" s="54">
        <f t="shared" si="0"/>
        <v>75.536258499012447</v>
      </c>
      <c r="F50" s="146">
        <f t="shared" si="1"/>
        <v>-2.2389411613498039E-2</v>
      </c>
      <c r="G50" s="100">
        <f t="shared" ref="G50:H50" si="32">G15</f>
        <v>19.704803533177746</v>
      </c>
      <c r="H50" s="50">
        <f t="shared" si="32"/>
        <v>18.196844595467621</v>
      </c>
      <c r="I50" s="90">
        <f t="shared" si="2"/>
        <v>-7.6527478955632097E-2</v>
      </c>
      <c r="J50" s="96">
        <f t="shared" si="3"/>
        <v>81.017653204647317</v>
      </c>
      <c r="K50" s="54">
        <f t="shared" si="3"/>
        <v>79.216160867022623</v>
      </c>
      <c r="L50" s="146">
        <f t="shared" si="4"/>
        <v>-2.2235800055503917E-2</v>
      </c>
      <c r="M50" s="100">
        <f t="shared" ref="M50:N50" si="33">M15</f>
        <v>21.549381869025162</v>
      </c>
      <c r="N50" s="50">
        <f t="shared" si="33"/>
        <v>19.967794986007103</v>
      </c>
      <c r="O50" s="90">
        <f t="shared" si="5"/>
        <v>-7.3393607883083342E-2</v>
      </c>
      <c r="P50" s="96">
        <f t="shared" ref="P50:Q50" si="34">P15</f>
        <v>73.660131999264607</v>
      </c>
      <c r="Q50" s="54">
        <f t="shared" si="34"/>
        <v>72.003412796754603</v>
      </c>
      <c r="R50" s="146">
        <f t="shared" si="6"/>
        <v>-2.2491396058407064E-2</v>
      </c>
      <c r="S50" s="100">
        <f t="shared" ref="S50:T50" si="35">S15</f>
        <v>17.820202712910785</v>
      </c>
      <c r="T50" s="90">
        <f t="shared" si="35"/>
        <v>16.377929952646667</v>
      </c>
      <c r="U50" s="151">
        <f t="shared" si="7"/>
        <v>-8.0934699986279446E-2</v>
      </c>
    </row>
    <row r="51" spans="2:21" x14ac:dyDescent="0.2">
      <c r="B51" s="35" t="s">
        <v>49</v>
      </c>
      <c r="C51" s="25" t="s">
        <v>47</v>
      </c>
      <c r="D51" s="94">
        <f t="shared" si="0"/>
        <v>75.930606150935631</v>
      </c>
      <c r="E51" s="55">
        <f t="shared" si="0"/>
        <v>74.574502677153504</v>
      </c>
      <c r="F51" s="144">
        <f t="shared" si="1"/>
        <v>-1.785977410856501E-2</v>
      </c>
      <c r="G51" s="98">
        <f t="shared" ref="G51:H51" si="36">G16</f>
        <v>18.178676815048668</v>
      </c>
      <c r="H51" s="51">
        <f t="shared" si="36"/>
        <v>17.209907437772195</v>
      </c>
      <c r="I51" s="88">
        <f t="shared" si="2"/>
        <v>-5.3291523202310676E-2</v>
      </c>
      <c r="J51" s="94">
        <f t="shared" si="3"/>
        <v>79.285553459656441</v>
      </c>
      <c r="K51" s="55">
        <f t="shared" si="3"/>
        <v>78.114727321223924</v>
      </c>
      <c r="L51" s="144">
        <f t="shared" si="4"/>
        <v>-1.4767206475115023E-2</v>
      </c>
      <c r="M51" s="98">
        <f t="shared" ref="M51:N51" si="37">M16</f>
        <v>19.574288032971154</v>
      </c>
      <c r="N51" s="51">
        <f t="shared" si="37"/>
        <v>18.746979566271285</v>
      </c>
      <c r="O51" s="88">
        <f t="shared" si="5"/>
        <v>-4.226506043572776E-2</v>
      </c>
      <c r="P51" s="94">
        <f t="shared" ref="P51:Q51" si="38">P16</f>
        <v>72.53425777945823</v>
      </c>
      <c r="Q51" s="55">
        <f t="shared" si="38"/>
        <v>71.041027895139777</v>
      </c>
      <c r="R51" s="144">
        <f t="shared" si="6"/>
        <v>-2.0586546688857645E-2</v>
      </c>
      <c r="S51" s="98">
        <f t="shared" ref="S51:T51" si="39">S16</f>
        <v>16.613132219200985</v>
      </c>
      <c r="T51" s="88">
        <f t="shared" si="39"/>
        <v>15.517740855300476</v>
      </c>
      <c r="U51" s="149">
        <f t="shared" si="7"/>
        <v>-6.593527032996746E-2</v>
      </c>
    </row>
    <row r="52" spans="2:21" x14ac:dyDescent="0.2">
      <c r="B52" s="35" t="s">
        <v>50</v>
      </c>
      <c r="C52" s="25" t="s">
        <v>47</v>
      </c>
      <c r="D52" s="94">
        <f t="shared" si="0"/>
        <v>76.659360553803793</v>
      </c>
      <c r="E52" s="55">
        <f t="shared" si="0"/>
        <v>74.531975425902843</v>
      </c>
      <c r="F52" s="144">
        <f t="shared" si="1"/>
        <v>-2.775114627270904E-2</v>
      </c>
      <c r="G52" s="98">
        <f t="shared" ref="G52:H52" si="40">G17</f>
        <v>18.788089252824925</v>
      </c>
      <c r="H52" s="51">
        <f t="shared" si="40"/>
        <v>17.198026762671368</v>
      </c>
      <c r="I52" s="88">
        <f t="shared" si="2"/>
        <v>-8.4631410291734654E-2</v>
      </c>
      <c r="J52" s="94">
        <f t="shared" si="3"/>
        <v>79.993486455677825</v>
      </c>
      <c r="K52" s="55">
        <f t="shared" si="3"/>
        <v>78.127439613158757</v>
      </c>
      <c r="L52" s="144">
        <f t="shared" si="4"/>
        <v>-2.3327484839068661E-2</v>
      </c>
      <c r="M52" s="98">
        <f t="shared" ref="M52:N52" si="41">M17</f>
        <v>19.943276033118043</v>
      </c>
      <c r="N52" s="51">
        <f t="shared" si="41"/>
        <v>18.562039848938031</v>
      </c>
      <c r="O52" s="88">
        <f t="shared" si="5"/>
        <v>-6.9258239312654235E-2</v>
      </c>
      <c r="P52" s="94">
        <f t="shared" ref="P52:Q52" si="42">P17</f>
        <v>73.247273384807116</v>
      </c>
      <c r="Q52" s="55">
        <f t="shared" si="42"/>
        <v>70.936659844623378</v>
      </c>
      <c r="R52" s="144">
        <f t="shared" si="6"/>
        <v>-3.1545386379706566E-2</v>
      </c>
      <c r="S52" s="98">
        <f t="shared" ref="S52:T52" si="43">S17</f>
        <v>17.417137933642316</v>
      </c>
      <c r="T52" s="88">
        <f t="shared" si="43"/>
        <v>15.645802214155459</v>
      </c>
      <c r="U52" s="149">
        <f t="shared" si="7"/>
        <v>-0.10170073442809499</v>
      </c>
    </row>
    <row r="53" spans="2:21" x14ac:dyDescent="0.2">
      <c r="B53" s="35" t="s">
        <v>51</v>
      </c>
      <c r="C53" s="25" t="s">
        <v>47</v>
      </c>
      <c r="D53" s="94">
        <f t="shared" si="0"/>
        <v>76.793949218363053</v>
      </c>
      <c r="E53" s="55">
        <f t="shared" si="0"/>
        <v>75.212272368897743</v>
      </c>
      <c r="F53" s="144">
        <f t="shared" si="1"/>
        <v>-2.0596373354466034E-2</v>
      </c>
      <c r="G53" s="98">
        <f t="shared" ref="G53:H53" si="44">G18</f>
        <v>19.079180561260252</v>
      </c>
      <c r="H53" s="51">
        <f t="shared" si="44"/>
        <v>17.93422272210508</v>
      </c>
      <c r="I53" s="88">
        <f t="shared" si="2"/>
        <v>-6.0010849809764732E-2</v>
      </c>
      <c r="J53" s="94">
        <f t="shared" si="3"/>
        <v>80.563936260937851</v>
      </c>
      <c r="K53" s="55">
        <f t="shared" si="3"/>
        <v>79.122035731277563</v>
      </c>
      <c r="L53" s="144">
        <f t="shared" si="4"/>
        <v>-1.7897592850852375E-2</v>
      </c>
      <c r="M53" s="98">
        <f t="shared" ref="M53:N53" si="45">M18</f>
        <v>20.548403039159272</v>
      </c>
      <c r="N53" s="51">
        <f t="shared" si="45"/>
        <v>19.499516211713672</v>
      </c>
      <c r="O53" s="88">
        <f t="shared" si="5"/>
        <v>-5.1044688263449316E-2</v>
      </c>
      <c r="P53" s="94">
        <f t="shared" ref="P53:Q53" si="46">P18</f>
        <v>72.990475933985081</v>
      </c>
      <c r="Q53" s="55">
        <f t="shared" si="46"/>
        <v>71.330535061420292</v>
      </c>
      <c r="R53" s="144">
        <f t="shared" si="6"/>
        <v>-2.2741883120012706E-2</v>
      </c>
      <c r="S53" s="98">
        <f t="shared" ref="S53:T53" si="47">S18</f>
        <v>17.314155153070377</v>
      </c>
      <c r="T53" s="88">
        <f t="shared" si="47"/>
        <v>16.100710141849078</v>
      </c>
      <c r="U53" s="149">
        <f t="shared" si="7"/>
        <v>-7.0083986223613989E-2</v>
      </c>
    </row>
    <row r="54" spans="2:21" x14ac:dyDescent="0.2">
      <c r="B54" s="35" t="s">
        <v>52</v>
      </c>
      <c r="C54" s="25" t="s">
        <v>47</v>
      </c>
      <c r="D54" s="94">
        <f t="shared" si="0"/>
        <v>76.189822068136507</v>
      </c>
      <c r="E54" s="55">
        <f t="shared" si="0"/>
        <v>74.790794532606341</v>
      </c>
      <c r="F54" s="144">
        <f t="shared" si="1"/>
        <v>-1.836239405151802E-2</v>
      </c>
      <c r="G54" s="98">
        <f t="shared" ref="G54:H54" si="48">G19</f>
        <v>18.588239549267069</v>
      </c>
      <c r="H54" s="51">
        <f t="shared" si="48"/>
        <v>17.604727251649411</v>
      </c>
      <c r="I54" s="88">
        <f t="shared" si="2"/>
        <v>-5.2910459595214197E-2</v>
      </c>
      <c r="J54" s="94">
        <f t="shared" si="3"/>
        <v>79.417215543255395</v>
      </c>
      <c r="K54" s="55">
        <f t="shared" si="3"/>
        <v>78.22837086031511</v>
      </c>
      <c r="L54" s="144">
        <f t="shared" si="4"/>
        <v>-1.4969609231549661E-2</v>
      </c>
      <c r="M54" s="98">
        <f t="shared" ref="M54:N54" si="49">M19</f>
        <v>19.75144889784027</v>
      </c>
      <c r="N54" s="51">
        <f t="shared" si="49"/>
        <v>18.911655151136134</v>
      </c>
      <c r="O54" s="88">
        <f t="shared" si="5"/>
        <v>-4.251808315672289E-2</v>
      </c>
      <c r="P54" s="94">
        <f t="shared" ref="P54:Q54" si="50">P19</f>
        <v>72.825997299020628</v>
      </c>
      <c r="Q54" s="55">
        <f t="shared" si="50"/>
        <v>71.266943048889487</v>
      </c>
      <c r="R54" s="144">
        <f t="shared" si="6"/>
        <v>-2.1407935461971447E-2</v>
      </c>
      <c r="S54" s="98">
        <f t="shared" ref="S54:T54" si="51">S19</f>
        <v>17.158471362844221</v>
      </c>
      <c r="T54" s="88">
        <f t="shared" si="51"/>
        <v>16.042086415790692</v>
      </c>
      <c r="U54" s="149">
        <f t="shared" si="7"/>
        <v>-6.5063193768589586E-2</v>
      </c>
    </row>
    <row r="55" spans="2:21" x14ac:dyDescent="0.2">
      <c r="B55" s="35" t="s">
        <v>53</v>
      </c>
      <c r="C55" s="25" t="s">
        <v>47</v>
      </c>
      <c r="D55" s="94">
        <f t="shared" si="0"/>
        <v>75.273573151692872</v>
      </c>
      <c r="E55" s="55">
        <f t="shared" si="0"/>
        <v>73.53761622916744</v>
      </c>
      <c r="F55" s="144">
        <f t="shared" si="1"/>
        <v>-2.3061970487664979E-2</v>
      </c>
      <c r="G55" s="98">
        <f t="shared" ref="G55:H55" si="52">G20</f>
        <v>17.949528509949996</v>
      </c>
      <c r="H55" s="51">
        <f t="shared" si="52"/>
        <v>16.703803130153911</v>
      </c>
      <c r="I55" s="88">
        <f t="shared" si="2"/>
        <v>-6.9401565567894397E-2</v>
      </c>
      <c r="J55" s="94">
        <f t="shared" si="3"/>
        <v>78.885973490113386</v>
      </c>
      <c r="K55" s="55">
        <f t="shared" si="3"/>
        <v>77.256763723455606</v>
      </c>
      <c r="L55" s="144">
        <f t="shared" si="4"/>
        <v>-2.06527180254924E-2</v>
      </c>
      <c r="M55" s="98">
        <f t="shared" ref="M55:N55" si="53">M20</f>
        <v>19.257387833300371</v>
      </c>
      <c r="N55" s="51">
        <f t="shared" si="53"/>
        <v>18.133491551312176</v>
      </c>
      <c r="O55" s="88">
        <f t="shared" si="5"/>
        <v>-5.8361824133007514E-2</v>
      </c>
      <c r="P55" s="94">
        <f t="shared" ref="P55:Q55" si="54">P20</f>
        <v>71.492970802840574</v>
      </c>
      <c r="Q55" s="55">
        <f t="shared" si="54"/>
        <v>69.708747213036304</v>
      </c>
      <c r="R55" s="144">
        <f t="shared" si="6"/>
        <v>-2.4956629578657529E-2</v>
      </c>
      <c r="S55" s="98">
        <f t="shared" ref="S55:T55" si="55">S20</f>
        <v>16.296664847199654</v>
      </c>
      <c r="T55" s="88">
        <f t="shared" si="55"/>
        <v>14.953735041386651</v>
      </c>
      <c r="U55" s="149">
        <f t="shared" si="7"/>
        <v>-8.2405192620977702E-2</v>
      </c>
    </row>
    <row r="56" spans="2:21" x14ac:dyDescent="0.2">
      <c r="B56" s="35" t="s">
        <v>54</v>
      </c>
      <c r="C56" s="25" t="s">
        <v>47</v>
      </c>
      <c r="D56" s="94">
        <f t="shared" si="0"/>
        <v>74.857375135223677</v>
      </c>
      <c r="E56" s="55">
        <f t="shared" si="0"/>
        <v>72.96638812659711</v>
      </c>
      <c r="F56" s="144">
        <f t="shared" si="1"/>
        <v>-2.5261198448525011E-2</v>
      </c>
      <c r="G56" s="98">
        <f t="shared" ref="G56:H56" si="56">G21</f>
        <v>17.723471814099884</v>
      </c>
      <c r="H56" s="51">
        <f t="shared" si="56"/>
        <v>16.399904154498525</v>
      </c>
      <c r="I56" s="88">
        <f t="shared" si="2"/>
        <v>-7.4678802972925229E-2</v>
      </c>
      <c r="J56" s="94">
        <f t="shared" si="3"/>
        <v>78.143558736568394</v>
      </c>
      <c r="K56" s="55">
        <f t="shared" si="3"/>
        <v>76.431365345326995</v>
      </c>
      <c r="L56" s="144">
        <f t="shared" si="4"/>
        <v>-2.191087044056203E-2</v>
      </c>
      <c r="M56" s="98">
        <f t="shared" ref="M56:N56" si="57">M21</f>
        <v>18.908948635298312</v>
      </c>
      <c r="N56" s="51">
        <f t="shared" si="57"/>
        <v>17.814419554200768</v>
      </c>
      <c r="O56" s="88">
        <f t="shared" si="5"/>
        <v>-5.7884185007215594E-2</v>
      </c>
      <c r="P56" s="94">
        <f t="shared" ref="P56:Q56" si="58">P21</f>
        <v>71.409591496382689</v>
      </c>
      <c r="Q56" s="55">
        <f t="shared" si="58"/>
        <v>69.40941325724495</v>
      </c>
      <c r="R56" s="144">
        <f t="shared" si="6"/>
        <v>-2.8009938122094701E-2</v>
      </c>
      <c r="S56" s="98">
        <f t="shared" ref="S56:T56" si="59">S21</f>
        <v>16.285328230422447</v>
      </c>
      <c r="T56" s="88">
        <f t="shared" si="59"/>
        <v>14.766779934721393</v>
      </c>
      <c r="U56" s="149">
        <f t="shared" si="7"/>
        <v>-9.3246404015626172E-2</v>
      </c>
    </row>
    <row r="57" spans="2:21" x14ac:dyDescent="0.2">
      <c r="B57" s="35" t="s">
        <v>55</v>
      </c>
      <c r="C57" s="25" t="s">
        <v>47</v>
      </c>
      <c r="D57" s="94">
        <f t="shared" si="0"/>
        <v>75.288434489539725</v>
      </c>
      <c r="E57" s="55">
        <f t="shared" si="0"/>
        <v>73.629416372292539</v>
      </c>
      <c r="F57" s="144">
        <f t="shared" si="1"/>
        <v>-2.2035497596615362E-2</v>
      </c>
      <c r="G57" s="98">
        <f t="shared" ref="G57:H57" si="60">G22</f>
        <v>18.056710424427454</v>
      </c>
      <c r="H57" s="51">
        <f t="shared" si="60"/>
        <v>16.939403095834251</v>
      </c>
      <c r="I57" s="88">
        <f t="shared" si="2"/>
        <v>-6.187767884241465E-2</v>
      </c>
      <c r="J57" s="94">
        <f t="shared" si="3"/>
        <v>79.175390369606021</v>
      </c>
      <c r="K57" s="55">
        <f t="shared" si="3"/>
        <v>77.699339824752968</v>
      </c>
      <c r="L57" s="144">
        <f t="shared" si="4"/>
        <v>-1.8642794660848064E-2</v>
      </c>
      <c r="M57" s="98">
        <f t="shared" ref="M57:N57" si="61">M22</f>
        <v>19.497904662295571</v>
      </c>
      <c r="N57" s="51">
        <f t="shared" si="61"/>
        <v>18.53483505493223</v>
      </c>
      <c r="O57" s="88">
        <f t="shared" si="5"/>
        <v>-4.9393492482589389E-2</v>
      </c>
      <c r="P57" s="94">
        <f t="shared" ref="P57:Q57" si="62">P22</f>
        <v>71.340787433859873</v>
      </c>
      <c r="Q57" s="55">
        <f t="shared" si="62"/>
        <v>69.56612550015079</v>
      </c>
      <c r="R57" s="144">
        <f t="shared" si="6"/>
        <v>-2.487583887904762E-2</v>
      </c>
      <c r="S57" s="98">
        <f t="shared" ref="S57:T57" si="63">S22</f>
        <v>16.343988001117935</v>
      </c>
      <c r="T57" s="88">
        <f t="shared" si="63"/>
        <v>15.09762690436723</v>
      </c>
      <c r="U57" s="149">
        <f t="shared" si="7"/>
        <v>-7.6258077077972275E-2</v>
      </c>
    </row>
    <row r="58" spans="2:21" ht="17" thickBot="1" x14ac:dyDescent="0.25">
      <c r="B58" s="36" t="s">
        <v>56</v>
      </c>
      <c r="C58" s="26" t="s">
        <v>47</v>
      </c>
      <c r="D58" s="95">
        <f t="shared" si="0"/>
        <v>76.223324803524449</v>
      </c>
      <c r="E58" s="56">
        <f t="shared" si="0"/>
        <v>74.892501136573784</v>
      </c>
      <c r="F58" s="145">
        <f t="shared" si="1"/>
        <v>-1.7459533159712406E-2</v>
      </c>
      <c r="G58" s="99">
        <f t="shared" ref="G58:H58" si="64">G23</f>
        <v>19.398259946001403</v>
      </c>
      <c r="H58" s="52">
        <f t="shared" si="64"/>
        <v>18.407682771044112</v>
      </c>
      <c r="I58" s="89">
        <f t="shared" si="2"/>
        <v>-5.1065259343608331E-2</v>
      </c>
      <c r="J58" s="95">
        <f t="shared" si="3"/>
        <v>80.454489361099149</v>
      </c>
      <c r="K58" s="56">
        <f t="shared" si="3"/>
        <v>79.167697328016757</v>
      </c>
      <c r="L58" s="145">
        <f t="shared" si="4"/>
        <v>-1.5994036421099624E-2</v>
      </c>
      <c r="M58" s="99">
        <f t="shared" ref="M58:N58" si="65">M23</f>
        <v>21.007248029785959</v>
      </c>
      <c r="N58" s="52">
        <f t="shared" si="65"/>
        <v>20.070247138908258</v>
      </c>
      <c r="O58" s="89">
        <f t="shared" si="5"/>
        <v>-4.4603695331684463E-2</v>
      </c>
      <c r="P58" s="95">
        <f t="shared" ref="P58:Q58" si="66">P23</f>
        <v>72.053773903754447</v>
      </c>
      <c r="Q58" s="56">
        <f t="shared" si="66"/>
        <v>70.721681985680561</v>
      </c>
      <c r="R58" s="145">
        <f t="shared" si="6"/>
        <v>-1.8487469092919716E-2</v>
      </c>
      <c r="S58" s="99">
        <f t="shared" ref="S58:T58" si="67">S23</f>
        <v>17.549032954450759</v>
      </c>
      <c r="T58" s="89">
        <f t="shared" si="67"/>
        <v>16.52703017199039</v>
      </c>
      <c r="U58" s="150">
        <f t="shared" si="7"/>
        <v>-5.8236985770841021E-2</v>
      </c>
    </row>
    <row r="59" spans="2:21" x14ac:dyDescent="0.2">
      <c r="B59" s="37" t="s">
        <v>58</v>
      </c>
      <c r="C59" s="27" t="s">
        <v>57</v>
      </c>
      <c r="D59" s="96">
        <f t="shared" si="0"/>
        <v>77.741532872505942</v>
      </c>
      <c r="E59" s="54">
        <f t="shared" si="0"/>
        <v>76.717113254346117</v>
      </c>
      <c r="F59" s="146">
        <f t="shared" si="1"/>
        <v>-1.3177250052939484E-2</v>
      </c>
      <c r="G59" s="100">
        <f t="shared" ref="G59:H59" si="68">G24</f>
        <v>19.656383551245593</v>
      </c>
      <c r="H59" s="50">
        <f t="shared" si="68"/>
        <v>18.8443668223731</v>
      </c>
      <c r="I59" s="90">
        <f t="shared" si="2"/>
        <v>-4.1310586291496976E-2</v>
      </c>
      <c r="J59" s="96">
        <f t="shared" si="3"/>
        <v>80.809775968575352</v>
      </c>
      <c r="K59" s="54">
        <f t="shared" si="3"/>
        <v>79.968426897168001</v>
      </c>
      <c r="L59" s="146">
        <f t="shared" si="4"/>
        <v>-1.041147635076389E-2</v>
      </c>
      <c r="M59" s="100">
        <f t="shared" ref="M59:N59" si="69">M24</f>
        <v>20.929751698036515</v>
      </c>
      <c r="N59" s="50">
        <f t="shared" si="69"/>
        <v>20.321495759506728</v>
      </c>
      <c r="O59" s="90">
        <f t="shared" si="5"/>
        <v>-2.9061784740946037E-2</v>
      </c>
      <c r="P59" s="96">
        <f t="shared" ref="P59:Q59" si="70">P24</f>
        <v>74.701942287747983</v>
      </c>
      <c r="Q59" s="54">
        <f t="shared" si="70"/>
        <v>73.540179486542442</v>
      </c>
      <c r="R59" s="146">
        <f t="shared" si="6"/>
        <v>-1.555197583391461E-2</v>
      </c>
      <c r="S59" s="100">
        <f t="shared" ref="S59:T59" si="71">S24</f>
        <v>18.223719992517076</v>
      </c>
      <c r="T59" s="90">
        <f t="shared" si="71"/>
        <v>17.226716443715407</v>
      </c>
      <c r="U59" s="151">
        <f t="shared" si="7"/>
        <v>-5.4709112585742792E-2</v>
      </c>
    </row>
    <row r="60" spans="2:21" x14ac:dyDescent="0.2">
      <c r="B60" s="35" t="s">
        <v>59</v>
      </c>
      <c r="C60" s="28" t="s">
        <v>57</v>
      </c>
      <c r="D60" s="94">
        <f t="shared" si="0"/>
        <v>77.753479812655129</v>
      </c>
      <c r="E60" s="57">
        <f t="shared" si="0"/>
        <v>75.5955122689559</v>
      </c>
      <c r="F60" s="144">
        <f t="shared" si="1"/>
        <v>-2.7753967396684912E-2</v>
      </c>
      <c r="G60" s="101">
        <f t="shared" ref="G60:H60" si="72">G25</f>
        <v>19.862756790626065</v>
      </c>
      <c r="H60" s="53">
        <f t="shared" si="72"/>
        <v>18.20188316296365</v>
      </c>
      <c r="I60" s="91">
        <f t="shared" si="2"/>
        <v>-8.3617477934696344E-2</v>
      </c>
      <c r="J60" s="94">
        <f t="shared" si="3"/>
        <v>81.433840782255572</v>
      </c>
      <c r="K60" s="57">
        <f t="shared" si="3"/>
        <v>79.449479456159963</v>
      </c>
      <c r="L60" s="144">
        <f t="shared" si="4"/>
        <v>-2.4367772746978197E-2</v>
      </c>
      <c r="M60" s="101">
        <f t="shared" ref="M60:N60" si="73">M25</f>
        <v>21.444488190907279</v>
      </c>
      <c r="N60" s="53">
        <f t="shared" si="73"/>
        <v>20.031880282605897</v>
      </c>
      <c r="O60" s="91">
        <f t="shared" si="5"/>
        <v>-6.5872773261165765E-2</v>
      </c>
      <c r="P60" s="94">
        <f t="shared" ref="P60:Q60" si="74">P25</f>
        <v>74.142019873756155</v>
      </c>
      <c r="Q60" s="55">
        <f t="shared" si="74"/>
        <v>71.920340896191675</v>
      </c>
      <c r="R60" s="144">
        <f t="shared" si="6"/>
        <v>-2.9965180087451075E-2</v>
      </c>
      <c r="S60" s="98">
        <f t="shared" ref="S60:T60" si="75">S25</f>
        <v>18.076571689033678</v>
      </c>
      <c r="T60" s="88">
        <f t="shared" si="75"/>
        <v>16.247041874280985</v>
      </c>
      <c r="U60" s="149">
        <f t="shared" si="7"/>
        <v>-0.10120999967392015</v>
      </c>
    </row>
    <row r="61" spans="2:21" x14ac:dyDescent="0.2">
      <c r="B61" s="35" t="s">
        <v>60</v>
      </c>
      <c r="C61" s="28" t="s">
        <v>57</v>
      </c>
      <c r="D61" s="94">
        <f t="shared" si="0"/>
        <v>75.055481210650257</v>
      </c>
      <c r="E61" s="55">
        <f t="shared" si="0"/>
        <v>72.71229987671434</v>
      </c>
      <c r="F61" s="144">
        <f t="shared" si="1"/>
        <v>-3.1219323307774927E-2</v>
      </c>
      <c r="G61" s="98">
        <f t="shared" ref="G61:H61" si="76">G26</f>
        <v>18.209130063005418</v>
      </c>
      <c r="H61" s="51">
        <f t="shared" si="76"/>
        <v>16.512968770444793</v>
      </c>
      <c r="I61" s="88">
        <f t="shared" si="2"/>
        <v>-9.3148947077193497E-2</v>
      </c>
      <c r="J61" s="94">
        <f t="shared" si="3"/>
        <v>78.569640264949157</v>
      </c>
      <c r="K61" s="55">
        <f t="shared" si="3"/>
        <v>76.491156659498415</v>
      </c>
      <c r="L61" s="144">
        <f t="shared" si="4"/>
        <v>-2.6454029806446476E-2</v>
      </c>
      <c r="M61" s="98">
        <f t="shared" ref="M61:N61" si="77">M26</f>
        <v>19.652988030396308</v>
      </c>
      <c r="N61" s="51">
        <f t="shared" si="77"/>
        <v>18.223507524853719</v>
      </c>
      <c r="O61" s="88">
        <f t="shared" si="5"/>
        <v>-7.2736039086355828E-2</v>
      </c>
      <c r="P61" s="94">
        <f t="shared" ref="P61:Q61" si="78">P26</f>
        <v>71.36128228351977</v>
      </c>
      <c r="Q61" s="55">
        <f t="shared" si="78"/>
        <v>68.871912380765181</v>
      </c>
      <c r="R61" s="144">
        <f t="shared" si="6"/>
        <v>-3.4884041080768056E-2</v>
      </c>
      <c r="S61" s="98">
        <f t="shared" ref="S61:T61" si="79">S26</f>
        <v>16.335551870360515</v>
      </c>
      <c r="T61" s="88">
        <f t="shared" si="79"/>
        <v>14.435421969658895</v>
      </c>
      <c r="U61" s="149">
        <f t="shared" si="7"/>
        <v>-0.11631868428940229</v>
      </c>
    </row>
    <row r="62" spans="2:21" ht="17" thickBot="1" x14ac:dyDescent="0.25">
      <c r="B62" s="36" t="s">
        <v>13</v>
      </c>
      <c r="C62" s="29" t="s">
        <v>57</v>
      </c>
      <c r="D62" s="95">
        <f t="shared" si="0"/>
        <v>77.483947167667282</v>
      </c>
      <c r="E62" s="56">
        <f t="shared" si="0"/>
        <v>75.824017643333107</v>
      </c>
      <c r="F62" s="145">
        <f t="shared" si="1"/>
        <v>-2.142288286814116E-2</v>
      </c>
      <c r="G62" s="99">
        <f t="shared" ref="G62:H62" si="80">G27</f>
        <v>19.006582636713254</v>
      </c>
      <c r="H62" s="52">
        <f t="shared" si="80"/>
        <v>17.802882140193741</v>
      </c>
      <c r="I62" s="89">
        <f t="shared" si="2"/>
        <v>-6.3330716495791112E-2</v>
      </c>
      <c r="J62" s="95">
        <f t="shared" si="3"/>
        <v>80.587858189597611</v>
      </c>
      <c r="K62" s="56">
        <f t="shared" si="3"/>
        <v>79.22430754670637</v>
      </c>
      <c r="L62" s="145">
        <f t="shared" si="4"/>
        <v>-1.692005065680291E-2</v>
      </c>
      <c r="M62" s="99">
        <f t="shared" ref="M62:N62" si="81">M27</f>
        <v>20.508574316030828</v>
      </c>
      <c r="N62" s="52">
        <f t="shared" si="81"/>
        <v>19.567369432197484</v>
      </c>
      <c r="O62" s="89">
        <f t="shared" si="5"/>
        <v>-4.5893238083236081E-2</v>
      </c>
      <c r="P62" s="95">
        <f t="shared" ref="P62:Q62" si="82">P27</f>
        <v>74.257813811586615</v>
      </c>
      <c r="Q62" s="56">
        <f t="shared" si="82"/>
        <v>72.40040549308101</v>
      </c>
      <c r="R62" s="145">
        <f t="shared" si="6"/>
        <v>-2.5012967971537424E-2</v>
      </c>
      <c r="S62" s="99">
        <f t="shared" ref="S62:T62" si="83">S27</f>
        <v>17.196416715550384</v>
      </c>
      <c r="T62" s="89">
        <f t="shared" si="83"/>
        <v>15.781889644915484</v>
      </c>
      <c r="U62" s="150">
        <f t="shared" si="7"/>
        <v>-8.2257082625578098E-2</v>
      </c>
    </row>
    <row r="63" spans="2:21" x14ac:dyDescent="0.2">
      <c r="B63" s="37" t="s">
        <v>62</v>
      </c>
      <c r="C63" s="30" t="s">
        <v>61</v>
      </c>
      <c r="D63" s="96">
        <f t="shared" si="0"/>
        <v>77.244015732112942</v>
      </c>
      <c r="E63" s="54">
        <f t="shared" si="0"/>
        <v>75.909058668360387</v>
      </c>
      <c r="F63" s="146">
        <f t="shared" si="1"/>
        <v>-1.7282336386837641E-2</v>
      </c>
      <c r="G63" s="100">
        <f t="shared" ref="G63:H63" si="84">G28</f>
        <v>19.035316900392264</v>
      </c>
      <c r="H63" s="50">
        <f t="shared" si="84"/>
        <v>17.994951071443772</v>
      </c>
      <c r="I63" s="90">
        <f t="shared" si="2"/>
        <v>-5.4654505327781155E-2</v>
      </c>
      <c r="J63" s="96">
        <f t="shared" si="3"/>
        <v>80.590201227361447</v>
      </c>
      <c r="K63" s="54">
        <f t="shared" si="3"/>
        <v>79.434506817751569</v>
      </c>
      <c r="L63" s="146">
        <f t="shared" si="4"/>
        <v>-1.4340383719224482E-2</v>
      </c>
      <c r="M63" s="100">
        <f t="shared" ref="M63:N63" si="85">M28</f>
        <v>20.470397079966929</v>
      </c>
      <c r="N63" s="50">
        <f t="shared" si="85"/>
        <v>19.593042792675263</v>
      </c>
      <c r="O63" s="90">
        <f t="shared" si="5"/>
        <v>-4.285966138635762E-2</v>
      </c>
      <c r="P63" s="94">
        <f t="shared" ref="P63:Q63" si="86">P28</f>
        <v>73.937974920761022</v>
      </c>
      <c r="Q63" s="55">
        <f t="shared" si="86"/>
        <v>72.489922931628485</v>
      </c>
      <c r="R63" s="144">
        <f t="shared" si="6"/>
        <v>-1.9584685551428851E-2</v>
      </c>
      <c r="S63" s="100">
        <f t="shared" ref="S63:T63" si="87">S28</f>
        <v>17.446417019312619</v>
      </c>
      <c r="T63" s="90">
        <f t="shared" si="87"/>
        <v>16.280314440216699</v>
      </c>
      <c r="U63" s="151">
        <f t="shared" si="7"/>
        <v>-6.6839086662039679E-2</v>
      </c>
    </row>
    <row r="64" spans="2:21" x14ac:dyDescent="0.2">
      <c r="B64" s="35" t="s">
        <v>63</v>
      </c>
      <c r="C64" s="31" t="s">
        <v>61</v>
      </c>
      <c r="D64" s="94">
        <f t="shared" si="0"/>
        <v>78.347938001116631</v>
      </c>
      <c r="E64" s="55">
        <f t="shared" si="0"/>
        <v>77.140718450537946</v>
      </c>
      <c r="F64" s="144">
        <f t="shared" si="1"/>
        <v>-1.5408440622412801E-2</v>
      </c>
      <c r="G64" s="98">
        <f t="shared" ref="G64:H64" si="88">G29</f>
        <v>19.535190812769322</v>
      </c>
      <c r="H64" s="51">
        <f t="shared" si="88"/>
        <v>18.594995957209907</v>
      </c>
      <c r="I64" s="88">
        <f t="shared" si="2"/>
        <v>-4.8128265783042669E-2</v>
      </c>
      <c r="J64" s="94">
        <f t="shared" si="3"/>
        <v>81.440690074622523</v>
      </c>
      <c r="K64" s="55">
        <f t="shared" si="3"/>
        <v>80.510108573861103</v>
      </c>
      <c r="L64" s="144">
        <f t="shared" si="4"/>
        <v>-1.1426493315672376E-2</v>
      </c>
      <c r="M64" s="98">
        <f t="shared" ref="M64:N64" si="89">M29</f>
        <v>21.135879585234498</v>
      </c>
      <c r="N64" s="51">
        <f t="shared" si="89"/>
        <v>20.483000779189368</v>
      </c>
      <c r="O64" s="88">
        <f t="shared" si="5"/>
        <v>-3.0889597161654483E-2</v>
      </c>
      <c r="P64" s="94">
        <f t="shared" ref="P64:Q64" si="90">P29</f>
        <v>75.247012124727206</v>
      </c>
      <c r="Q64" s="55">
        <f t="shared" si="90"/>
        <v>73.858076796896313</v>
      </c>
      <c r="R64" s="144">
        <f t="shared" si="6"/>
        <v>-1.8458345236733589E-2</v>
      </c>
      <c r="S64" s="98">
        <f t="shared" ref="S64:T64" si="91">S29</f>
        <v>17.694167467758039</v>
      </c>
      <c r="T64" s="88">
        <f t="shared" si="91"/>
        <v>16.530638017766986</v>
      </c>
      <c r="U64" s="149">
        <f t="shared" si="7"/>
        <v>-6.5757795731910706E-2</v>
      </c>
    </row>
    <row r="65" spans="2:21" ht="17" thickBot="1" x14ac:dyDescent="0.25">
      <c r="B65" s="36" t="s">
        <v>64</v>
      </c>
      <c r="C65" s="32" t="s">
        <v>61</v>
      </c>
      <c r="D65" s="95">
        <f t="shared" si="0"/>
        <v>77.171404086328593</v>
      </c>
      <c r="E65" s="56">
        <f t="shared" si="0"/>
        <v>76.094043490837848</v>
      </c>
      <c r="F65" s="145">
        <f t="shared" si="1"/>
        <v>-1.3960619328443793E-2</v>
      </c>
      <c r="G65" s="99">
        <f t="shared" ref="G65:H65" si="92">G30</f>
        <v>18.942895066987891</v>
      </c>
      <c r="H65" s="52">
        <f t="shared" si="92"/>
        <v>18.126954807660375</v>
      </c>
      <c r="I65" s="89">
        <f t="shared" si="2"/>
        <v>-4.3073683111377652E-2</v>
      </c>
      <c r="J65" s="95">
        <f t="shared" si="3"/>
        <v>80.404765002462767</v>
      </c>
      <c r="K65" s="56">
        <f t="shared" si="3"/>
        <v>79.525027406018097</v>
      </c>
      <c r="L65" s="145">
        <f t="shared" si="4"/>
        <v>-1.0941361453114428E-2</v>
      </c>
      <c r="M65" s="99">
        <f t="shared" ref="M65:N65" si="93">M30</f>
        <v>20.491463466246064</v>
      </c>
      <c r="N65" s="52">
        <f t="shared" si="93"/>
        <v>19.882874616389916</v>
      </c>
      <c r="O65" s="89">
        <f t="shared" si="5"/>
        <v>-2.9699628377379036E-2</v>
      </c>
      <c r="P65" s="95">
        <f t="shared" ref="P65:Q65" si="94">P30</f>
        <v>73.855658930187033</v>
      </c>
      <c r="Q65" s="56">
        <f t="shared" si="94"/>
        <v>72.637645588470747</v>
      </c>
      <c r="R65" s="145">
        <f t="shared" si="6"/>
        <v>-1.6491807931300544E-2</v>
      </c>
      <c r="S65" s="99">
        <f t="shared" ref="S65:T65" si="95">S30</f>
        <v>17.079656902123784</v>
      </c>
      <c r="T65" s="89">
        <f t="shared" si="95"/>
        <v>16.080870788855854</v>
      </c>
      <c r="U65" s="150">
        <f t="shared" si="7"/>
        <v>-5.8478113406583383E-2</v>
      </c>
    </row>
    <row r="66" spans="2:21" x14ac:dyDescent="0.2">
      <c r="B66" s="35" t="s">
        <v>66</v>
      </c>
      <c r="C66" s="33" t="s">
        <v>65</v>
      </c>
      <c r="D66" s="96">
        <f t="shared" si="0"/>
        <v>76.493468259965468</v>
      </c>
      <c r="E66" s="54">
        <f t="shared" si="0"/>
        <v>75.013668370284734</v>
      </c>
      <c r="F66" s="146">
        <f t="shared" si="1"/>
        <v>-1.9345441164356512E-2</v>
      </c>
      <c r="G66" s="98">
        <f t="shared" ref="G66:H66" si="96">G31</f>
        <v>18.595968236630981</v>
      </c>
      <c r="H66" s="51">
        <f t="shared" si="96"/>
        <v>17.471063846786944</v>
      </c>
      <c r="I66" s="88">
        <f t="shared" si="2"/>
        <v>-6.049184293766223E-2</v>
      </c>
      <c r="J66" s="96">
        <f t="shared" si="3"/>
        <v>79.610159216635907</v>
      </c>
      <c r="K66" s="54">
        <f t="shared" si="3"/>
        <v>78.225484048492319</v>
      </c>
      <c r="L66" s="146">
        <f t="shared" si="4"/>
        <v>-1.7393196820214826E-2</v>
      </c>
      <c r="M66" s="98">
        <f t="shared" ref="M66:N66" si="97">M31</f>
        <v>19.998925394593414</v>
      </c>
      <c r="N66" s="51">
        <f t="shared" si="97"/>
        <v>18.993636303223091</v>
      </c>
      <c r="O66" s="88">
        <f t="shared" si="5"/>
        <v>-5.0267155436366395E-2</v>
      </c>
      <c r="P66" s="94">
        <f t="shared" ref="P66:Q66" si="98">P31</f>
        <v>73.512059289544766</v>
      </c>
      <c r="Q66" s="55">
        <f t="shared" si="98"/>
        <v>71.99388014959905</v>
      </c>
      <c r="R66" s="144">
        <f t="shared" si="6"/>
        <v>-2.0652110070349207E-2</v>
      </c>
      <c r="S66" s="98">
        <f t="shared" ref="S66:T66" si="99">S31</f>
        <v>17.139270253702094</v>
      </c>
      <c r="T66" s="88">
        <f t="shared" si="99"/>
        <v>15.936104920039565</v>
      </c>
      <c r="U66" s="149">
        <f t="shared" si="7"/>
        <v>-7.0199332635101225E-2</v>
      </c>
    </row>
    <row r="67" spans="2:21" x14ac:dyDescent="0.2">
      <c r="B67" s="35" t="s">
        <v>67</v>
      </c>
      <c r="C67" s="33" t="s">
        <v>65</v>
      </c>
      <c r="D67" s="94">
        <f t="shared" si="0"/>
        <v>76.200055363635869</v>
      </c>
      <c r="E67" s="55">
        <f t="shared" si="0"/>
        <v>73.614186938772775</v>
      </c>
      <c r="F67" s="144">
        <f t="shared" si="1"/>
        <v>-3.3935256510287518E-2</v>
      </c>
      <c r="G67" s="98">
        <f t="shared" ref="G67:H67" si="100">G32</f>
        <v>18.667683085959638</v>
      </c>
      <c r="H67" s="51">
        <f t="shared" si="100"/>
        <v>16.836048493154532</v>
      </c>
      <c r="I67" s="88">
        <f t="shared" si="2"/>
        <v>-9.8117939134220525E-2</v>
      </c>
      <c r="J67" s="94">
        <f t="shared" si="3"/>
        <v>79.647055857954712</v>
      </c>
      <c r="K67" s="55">
        <f t="shared" si="3"/>
        <v>77.433548393635959</v>
      </c>
      <c r="L67" s="144">
        <f t="shared" si="4"/>
        <v>-2.7791453688713833E-2</v>
      </c>
      <c r="M67" s="98">
        <f t="shared" ref="M67:N67" si="101">M32</f>
        <v>20.048140258863306</v>
      </c>
      <c r="N67" s="51">
        <f t="shared" si="101"/>
        <v>18.552168971052399</v>
      </c>
      <c r="O67" s="88">
        <f t="shared" si="5"/>
        <v>-7.4618955598613992E-2</v>
      </c>
      <c r="P67" s="94">
        <f t="shared" ref="P67:Q67" si="102">P32</f>
        <v>73.181347040395991</v>
      </c>
      <c r="Q67" s="55">
        <f t="shared" si="102"/>
        <v>70.384168896194225</v>
      </c>
      <c r="R67" s="144">
        <f t="shared" si="6"/>
        <v>-3.8222556120178108E-2</v>
      </c>
      <c r="S67" s="98">
        <f t="shared" ref="S67:T67" si="103">S32</f>
        <v>17.41884114403144</v>
      </c>
      <c r="T67" s="88">
        <f t="shared" si="103"/>
        <v>15.361581854004404</v>
      </c>
      <c r="U67" s="149">
        <f t="shared" si="7"/>
        <v>-0.11810540511944187</v>
      </c>
    </row>
    <row r="68" spans="2:21" x14ac:dyDescent="0.2">
      <c r="B68" s="35" t="s">
        <v>68</v>
      </c>
      <c r="C68" s="33" t="s">
        <v>65</v>
      </c>
      <c r="D68" s="94">
        <f t="shared" si="0"/>
        <v>76.013285463893837</v>
      </c>
      <c r="E68" s="55">
        <f t="shared" si="0"/>
        <v>74.040445684668782</v>
      </c>
      <c r="F68" s="144">
        <f t="shared" si="1"/>
        <v>-2.5953881182548672E-2</v>
      </c>
      <c r="G68" s="98">
        <f t="shared" ref="G68:H68" si="104">G33</f>
        <v>18.261334813878715</v>
      </c>
      <c r="H68" s="51">
        <f t="shared" si="104"/>
        <v>16.785795450573122</v>
      </c>
      <c r="I68" s="88">
        <f t="shared" si="2"/>
        <v>-8.0801287438428376E-2</v>
      </c>
      <c r="J68" s="94">
        <f t="shared" si="3"/>
        <v>79.317063742621229</v>
      </c>
      <c r="K68" s="55">
        <f t="shared" si="3"/>
        <v>77.55878636623504</v>
      </c>
      <c r="L68" s="144">
        <f t="shared" si="4"/>
        <v>-2.2167706334814491E-2</v>
      </c>
      <c r="M68" s="98">
        <f t="shared" ref="M68:N68" si="105">M33</f>
        <v>19.429635512257963</v>
      </c>
      <c r="N68" s="51">
        <f t="shared" si="105"/>
        <v>18.141716942415911</v>
      </c>
      <c r="O68" s="88">
        <f t="shared" si="5"/>
        <v>-6.6286295953905935E-2</v>
      </c>
      <c r="P68" s="94">
        <f t="shared" ref="P68:Q68" si="106">P33</f>
        <v>72.858237731224321</v>
      </c>
      <c r="Q68" s="55">
        <f t="shared" si="106"/>
        <v>70.749773543486853</v>
      </c>
      <c r="R68" s="144">
        <f t="shared" si="6"/>
        <v>-2.8939269647388945E-2</v>
      </c>
      <c r="S68" s="98">
        <f t="shared" ref="S68:T68" si="107">S33</f>
        <v>17.031889499515394</v>
      </c>
      <c r="T68" s="88">
        <f t="shared" si="107"/>
        <v>15.40920136143253</v>
      </c>
      <c r="U68" s="149">
        <f t="shared" si="7"/>
        <v>-9.5273524298583226E-2</v>
      </c>
    </row>
    <row r="69" spans="2:21" ht="17" thickBot="1" x14ac:dyDescent="0.25">
      <c r="B69" s="36" t="s">
        <v>69</v>
      </c>
      <c r="C69" s="34" t="s">
        <v>65</v>
      </c>
      <c r="D69" s="95">
        <f t="shared" si="0"/>
        <v>79.260818510782116</v>
      </c>
      <c r="E69" s="56">
        <f t="shared" si="0"/>
        <v>77.122082601471604</v>
      </c>
      <c r="F69" s="145">
        <f t="shared" si="1"/>
        <v>-2.6983520350847404E-2</v>
      </c>
      <c r="G69" s="99">
        <f t="shared" ref="G69:H69" si="108">G34</f>
        <v>19.675525569530109</v>
      </c>
      <c r="H69" s="52">
        <f t="shared" si="108"/>
        <v>18.062164544310313</v>
      </c>
      <c r="I69" s="89">
        <f t="shared" si="2"/>
        <v>-8.1998369980941038E-2</v>
      </c>
      <c r="J69" s="95">
        <f t="shared" si="3"/>
        <v>82.172029242866913</v>
      </c>
      <c r="K69" s="56">
        <f t="shared" si="3"/>
        <v>80.286845441022436</v>
      </c>
      <c r="L69" s="145">
        <f t="shared" si="4"/>
        <v>-2.2941916114455983E-2</v>
      </c>
      <c r="M69" s="99">
        <f t="shared" ref="M69:N69" si="109">M34</f>
        <v>21.090671920483995</v>
      </c>
      <c r="N69" s="52">
        <f t="shared" si="109"/>
        <v>19.64019900523482</v>
      </c>
      <c r="O69" s="89">
        <f t="shared" si="5"/>
        <v>-6.8773196070648926E-2</v>
      </c>
      <c r="P69" s="95">
        <f t="shared" ref="P69:Q69" si="110">P34</f>
        <v>76.080711461183938</v>
      </c>
      <c r="Q69" s="56">
        <f t="shared" si="110"/>
        <v>73.751322734052636</v>
      </c>
      <c r="R69" s="145">
        <f t="shared" si="6"/>
        <v>-3.0617336278719567E-2</v>
      </c>
      <c r="S69" s="99">
        <f t="shared" ref="S69:T69" si="111">S34</f>
        <v>17.916818441016794</v>
      </c>
      <c r="T69" s="89">
        <f t="shared" si="111"/>
        <v>16.168890011734604</v>
      </c>
      <c r="U69" s="150">
        <f t="shared" si="7"/>
        <v>-9.7557969627055832E-2</v>
      </c>
    </row>
  </sheetData>
  <mergeCells count="22">
    <mergeCell ref="P3:U3"/>
    <mergeCell ref="P38:U38"/>
    <mergeCell ref="P4:R4"/>
    <mergeCell ref="S4:U4"/>
    <mergeCell ref="J4:L4"/>
    <mergeCell ref="M4:O4"/>
    <mergeCell ref="D3:I3"/>
    <mergeCell ref="B3:B5"/>
    <mergeCell ref="C3:C5"/>
    <mergeCell ref="D4:F4"/>
    <mergeCell ref="J3:O3"/>
    <mergeCell ref="P39:R39"/>
    <mergeCell ref="S39:U39"/>
    <mergeCell ref="J39:L39"/>
    <mergeCell ref="M39:O39"/>
    <mergeCell ref="G4:I4"/>
    <mergeCell ref="J38:O38"/>
    <mergeCell ref="B38:B40"/>
    <mergeCell ref="C38:C40"/>
    <mergeCell ref="D38:I38"/>
    <mergeCell ref="D39:F39"/>
    <mergeCell ref="G39:I39"/>
  </mergeCell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13F3CBD-360F-714F-A075-581A127948D0}">
  <sheetPr>
    <tabColor theme="2"/>
  </sheetPr>
  <dimension ref="A1:AA71"/>
  <sheetViews>
    <sheetView zoomScaleNormal="100" workbookViewId="0">
      <pane xSplit="4" ySplit="3" topLeftCell="F4" activePane="bottomRight" state="frozen"/>
      <selection pane="topRight" activeCell="F1" sqref="F1"/>
      <selection pane="bottomLeft" activeCell="A4" sqref="A4"/>
      <selection pane="bottomRight" activeCell="I14" sqref="I14"/>
    </sheetView>
  </sheetViews>
  <sheetFormatPr baseColWidth="10" defaultRowHeight="16" x14ac:dyDescent="0.2"/>
  <cols>
    <col min="1" max="1" width="6.1640625" customWidth="1"/>
    <col min="2" max="3" width="13.33203125" style="158" customWidth="1"/>
    <col min="4" max="4" width="13.33203125" style="40" customWidth="1"/>
    <col min="5" max="5" width="17.33203125" style="40" hidden="1" customWidth="1"/>
    <col min="6" max="9" width="13.33203125" style="40" customWidth="1"/>
    <col min="10" max="10" width="14.6640625" style="40" customWidth="1"/>
    <col min="11" max="11" width="13.33203125" customWidth="1"/>
    <col min="12" max="12" width="12.83203125" customWidth="1"/>
    <col min="13" max="13" width="16" customWidth="1"/>
    <col min="14" max="15" width="13.33203125" style="40" customWidth="1"/>
    <col min="16" max="16" width="13.33203125" customWidth="1"/>
    <col min="17" max="17" width="13.33203125" style="40" customWidth="1"/>
    <col min="18" max="18" width="16.83203125" style="40" customWidth="1"/>
    <col min="19" max="19" width="11.5" customWidth="1"/>
    <col min="20" max="21" width="10.33203125" customWidth="1"/>
    <col min="22" max="22" width="10.33203125" style="40" customWidth="1"/>
    <col min="23" max="23" width="8.33203125" style="40" customWidth="1"/>
    <col min="24" max="24" width="10" customWidth="1"/>
    <col min="25" max="25" width="10.5" style="40" customWidth="1"/>
    <col min="26" max="26" width="13.1640625" customWidth="1"/>
    <col min="27" max="27" width="17.6640625" bestFit="1" customWidth="1"/>
  </cols>
  <sheetData>
    <row r="1" spans="1:27" ht="18" x14ac:dyDescent="0.2">
      <c r="B1" s="161" t="s">
        <v>82</v>
      </c>
      <c r="K1" s="10"/>
      <c r="N1" s="8"/>
      <c r="O1" s="10"/>
      <c r="Q1" s="10"/>
      <c r="R1" s="10"/>
      <c r="S1" s="8"/>
      <c r="T1" s="8"/>
      <c r="U1" s="10"/>
      <c r="V1" s="10"/>
      <c r="W1" s="10"/>
      <c r="Y1" s="10"/>
    </row>
    <row r="2" spans="1:27" s="3" customFormat="1" ht="100" customHeight="1" x14ac:dyDescent="0.2">
      <c r="B2" s="167" t="s">
        <v>33</v>
      </c>
      <c r="C2" s="167" t="s">
        <v>14</v>
      </c>
      <c r="D2" s="168" t="s">
        <v>31</v>
      </c>
      <c r="E2" s="39"/>
      <c r="F2" s="3" t="s">
        <v>32</v>
      </c>
      <c r="G2" s="106" t="s">
        <v>115</v>
      </c>
      <c r="H2" s="106" t="s">
        <v>1659</v>
      </c>
      <c r="I2" s="106" t="s">
        <v>1660</v>
      </c>
      <c r="J2" s="106" t="s">
        <v>20</v>
      </c>
      <c r="K2" s="4" t="s">
        <v>21</v>
      </c>
      <c r="L2" s="3" t="s">
        <v>16</v>
      </c>
      <c r="M2" s="5" t="s">
        <v>114</v>
      </c>
      <c r="N2" s="3" t="s">
        <v>141</v>
      </c>
      <c r="O2" s="3" t="s">
        <v>22</v>
      </c>
      <c r="P2" s="5" t="s">
        <v>23</v>
      </c>
      <c r="Q2" s="3" t="s">
        <v>140</v>
      </c>
      <c r="R2" s="3" t="s">
        <v>24</v>
      </c>
      <c r="S2" s="5" t="s">
        <v>34</v>
      </c>
      <c r="T2" s="5" t="s">
        <v>35</v>
      </c>
      <c r="U2" s="5" t="s">
        <v>36</v>
      </c>
      <c r="V2" s="3" t="s">
        <v>37</v>
      </c>
      <c r="W2" s="3" t="s">
        <v>38</v>
      </c>
      <c r="X2" s="5" t="s">
        <v>81</v>
      </c>
      <c r="Y2" s="3" t="s">
        <v>26</v>
      </c>
      <c r="Z2" s="5" t="s">
        <v>25</v>
      </c>
    </row>
    <row r="3" spans="1:27" s="11" customFormat="1" ht="47" customHeight="1" x14ac:dyDescent="0.2">
      <c r="A3" s="10"/>
      <c r="B3" s="8" t="s">
        <v>17</v>
      </c>
      <c r="C3" s="8" t="s">
        <v>14</v>
      </c>
      <c r="D3" s="8" t="s">
        <v>0</v>
      </c>
      <c r="E3" s="8" t="s">
        <v>135</v>
      </c>
      <c r="F3" s="8" t="s">
        <v>9</v>
      </c>
      <c r="G3" s="10" t="s">
        <v>116</v>
      </c>
      <c r="H3" s="10" t="s">
        <v>134</v>
      </c>
      <c r="I3" s="10" t="s">
        <v>110</v>
      </c>
      <c r="J3" s="10" t="s">
        <v>1618</v>
      </c>
      <c r="K3" s="10" t="s">
        <v>1830</v>
      </c>
      <c r="L3" s="10" t="s">
        <v>27</v>
      </c>
      <c r="M3" s="10" t="s">
        <v>28</v>
      </c>
      <c r="N3" s="8" t="s">
        <v>1619</v>
      </c>
      <c r="O3" s="10" t="s">
        <v>111</v>
      </c>
      <c r="P3" s="10" t="s">
        <v>112</v>
      </c>
      <c r="Q3" s="10" t="s">
        <v>1620</v>
      </c>
      <c r="R3" s="10" t="s">
        <v>113</v>
      </c>
      <c r="S3" s="8" t="s">
        <v>104</v>
      </c>
      <c r="T3" s="8" t="s">
        <v>105</v>
      </c>
      <c r="U3" s="10" t="s">
        <v>106</v>
      </c>
      <c r="V3" s="10" t="s">
        <v>107</v>
      </c>
      <c r="W3" s="10" t="s">
        <v>108</v>
      </c>
      <c r="X3" s="8" t="s">
        <v>109</v>
      </c>
      <c r="Y3" s="10" t="s">
        <v>30</v>
      </c>
      <c r="Z3" s="10" t="s">
        <v>11</v>
      </c>
    </row>
    <row r="4" spans="1:27" s="9" customFormat="1" ht="17" customHeight="1" x14ac:dyDescent="0.2">
      <c r="A4" s="15"/>
      <c r="B4" s="11" t="s">
        <v>18</v>
      </c>
      <c r="C4" s="11" t="str">
        <f>$B$1</f>
        <v>Brazil</v>
      </c>
      <c r="D4" s="137">
        <v>0</v>
      </c>
      <c r="E4" s="18" t="str">
        <f t="shared" ref="E4:E23" si="0">_xlfn.CONCAT(C4,B4,D4)</f>
        <v>BrazilTotal0</v>
      </c>
      <c r="F4" s="19">
        <v>1</v>
      </c>
      <c r="G4" s="104">
        <f>VLOOKUP(E4,'Appendix 4. LT MOH 2019'!$D$5:$G$1684,4,FALSE)</f>
        <v>1.1831899789008541E-2</v>
      </c>
      <c r="H4" s="19">
        <f>VLOOKUP(E4,'Appendix 1a. Person-years 2020'!$E$3:$F$1684,2,FALSE)</f>
        <v>2941615.3626999999</v>
      </c>
      <c r="I4" s="19">
        <f>VLOOKUP(E4,'Appendix 2a. Deaths 2020'!$E$3:$G$1683,3,FALSE)</f>
        <v>268</v>
      </c>
      <c r="J4" s="20">
        <f t="shared" ref="J4:J23" si="1">G4*H4</f>
        <v>34804.898189274412</v>
      </c>
      <c r="K4" s="20">
        <f t="shared" ref="K4:K23" si="2">G4*(H4-I4)+I4</f>
        <v>35069.72724013096</v>
      </c>
      <c r="L4" s="72">
        <f t="shared" ref="L4:L23" si="3">J4/K4</f>
        <v>0.99244849984024119</v>
      </c>
      <c r="M4" s="72">
        <f t="shared" ref="M4:M23" si="4">K4/J4</f>
        <v>1.0076089592164978</v>
      </c>
      <c r="N4" s="72">
        <f>VLOOKUP(E4,'Appendix 4. LT MOH 2019'!$D$5:$K$1684,8,FALSE)</f>
        <v>0.98829471059847251</v>
      </c>
      <c r="O4" s="72">
        <f>EXP((1/L4)*LN(N4))</f>
        <v>0.98820617280698109</v>
      </c>
      <c r="P4" s="72">
        <f t="shared" ref="P4:P23" si="5">1-O4</f>
        <v>1.1793827193018913E-2</v>
      </c>
      <c r="Q4" s="72">
        <f>VLOOKUP(E4,'Appendix 4. LT MOH 2019'!$D$5:$I$1684,6,FALSE)</f>
        <v>8.5817929193663905E-2</v>
      </c>
      <c r="R4" s="16">
        <f t="shared" ref="R4:R22" si="6">F4+(Q4-F4)*M4*(1-N4)/(1-O4)</f>
        <v>8.5777057960559233E-2</v>
      </c>
      <c r="S4" s="12">
        <v>100000</v>
      </c>
      <c r="T4" s="12">
        <f t="shared" ref="T4:T23" si="7">P4*S4</f>
        <v>1179.3827193018913</v>
      </c>
      <c r="U4" s="13">
        <f t="shared" ref="U4:U23" si="8">T4/V4</f>
        <v>1.192237649052523E-2</v>
      </c>
      <c r="V4" s="12">
        <f t="shared" ref="V4:V22" si="9">(S5*F4)+R4*T4</f>
        <v>98921.781260569347</v>
      </c>
      <c r="W4" s="12">
        <f t="shared" ref="W4:W22" si="10">W5+V4</f>
        <v>7503443.9621301061</v>
      </c>
      <c r="X4" s="131">
        <f t="shared" ref="X4:X23" si="11">W4/S4</f>
        <v>75.034439621301061</v>
      </c>
      <c r="Y4" s="105">
        <f>VLOOKUP(E4,'Appendix 4. LT MOH 2019'!$D$5:$P$1684,13,FALSE)</f>
        <v>76.7062942163369</v>
      </c>
      <c r="Z4" s="105">
        <f t="shared" ref="Z4:Z23" si="12">X4-Y4</f>
        <v>-1.671854595035839</v>
      </c>
    </row>
    <row r="5" spans="1:27" s="9" customFormat="1" x14ac:dyDescent="0.2">
      <c r="A5" s="15"/>
      <c r="B5" s="11" t="str">
        <f>$B$4</f>
        <v>Total</v>
      </c>
      <c r="C5" s="11" t="str">
        <f>$C$4</f>
        <v>Brazil</v>
      </c>
      <c r="D5" s="138" t="s">
        <v>1657</v>
      </c>
      <c r="E5" s="18" t="str">
        <f t="shared" si="0"/>
        <v>BrazilTotal1-4</v>
      </c>
      <c r="F5" s="19">
        <v>4</v>
      </c>
      <c r="G5" s="104">
        <f>VLOOKUP(E5,'Appendix 4. LT MOH 2019'!$D$5:$G$1684,4,FALSE)</f>
        <v>4.9062275140200845E-4</v>
      </c>
      <c r="H5" s="19">
        <f>VLOOKUP(E5,'Appendix 1a. Person-years 2020'!$E$3:$F$1684,2,FALSE)</f>
        <v>11790055.195800001</v>
      </c>
      <c r="I5" s="19">
        <f>VLOOKUP(E5,'Appendix 2a. Deaths 2020'!$E$3:$G$1683,3,FALSE)</f>
        <v>158</v>
      </c>
      <c r="J5" s="20">
        <f t="shared" si="1"/>
        <v>5784.4693193449421</v>
      </c>
      <c r="K5" s="20">
        <f t="shared" si="2"/>
        <v>5942.3918009502204</v>
      </c>
      <c r="L5" s="72">
        <f t="shared" si="3"/>
        <v>0.97342442455914369</v>
      </c>
      <c r="M5" s="72">
        <f t="shared" si="4"/>
        <v>1.0273011183717649</v>
      </c>
      <c r="N5" s="72">
        <f>VLOOKUP(E5,'Appendix 4. LT MOH 2019'!$D$5:$K$1684,8,FALSE)</f>
        <v>0.99803990873547976</v>
      </c>
      <c r="O5" s="72">
        <f t="shared" ref="O5:O22" si="13">EXP((1/L5)*LN(N5))</f>
        <v>0.99798644996279628</v>
      </c>
      <c r="P5" s="72">
        <f t="shared" si="5"/>
        <v>2.0135500372037152E-3</v>
      </c>
      <c r="Q5" s="72">
        <f>VLOOKUP(E5,'Appendix 4. LT MOH 2019'!$D$5:$I$1684,6,FALSE)</f>
        <v>1.5045986216867109</v>
      </c>
      <c r="R5" s="16">
        <f t="shared" si="6"/>
        <v>1.5045318096119757</v>
      </c>
      <c r="S5" s="135">
        <f t="shared" ref="S5:S23" si="14">S4-T4</f>
        <v>98820.617280698105</v>
      </c>
      <c r="T5" s="12">
        <f t="shared" si="7"/>
        <v>198.98025760204376</v>
      </c>
      <c r="U5" s="13">
        <f t="shared" si="8"/>
        <v>5.0402065375443447E-4</v>
      </c>
      <c r="V5" s="12">
        <f t="shared" si="9"/>
        <v>394785.92021943128</v>
      </c>
      <c r="W5" s="12">
        <f t="shared" si="10"/>
        <v>7404522.1808695365</v>
      </c>
      <c r="X5" s="131">
        <f t="shared" si="11"/>
        <v>74.928920549414613</v>
      </c>
      <c r="Y5" s="105">
        <f>VLOOKUP(E5,'Appendix 4. LT MOH 2019'!$D$5:$P$1684,13,FALSE)</f>
        <v>76.613781466249222</v>
      </c>
      <c r="Z5" s="105">
        <f t="shared" si="12"/>
        <v>-1.6848609168346087</v>
      </c>
      <c r="AA5" s="17"/>
    </row>
    <row r="6" spans="1:27" s="9" customFormat="1" x14ac:dyDescent="0.2">
      <c r="A6" s="15"/>
      <c r="B6" s="11" t="str">
        <f t="shared" ref="B6:B23" si="15">$B$4</f>
        <v>Total</v>
      </c>
      <c r="C6" s="11" t="str">
        <f t="shared" ref="C6:C23" si="16">$C$4</f>
        <v>Brazil</v>
      </c>
      <c r="D6" s="138" t="s">
        <v>1658</v>
      </c>
      <c r="E6" s="18" t="str">
        <f t="shared" si="0"/>
        <v>BrazilTotal5-9</v>
      </c>
      <c r="F6" s="19">
        <v>5</v>
      </c>
      <c r="G6" s="104">
        <f>VLOOKUP(E6,'Appendix 4. LT MOH 2019'!$D$5:$G$1684,4,FALSE)</f>
        <v>2.1723550159569226E-4</v>
      </c>
      <c r="H6" s="19">
        <f>VLOOKUP(E6,'Appendix 1a. Person-years 2020'!$E$3:$F$1684,2,FALSE)</f>
        <v>14645714.477299999</v>
      </c>
      <c r="I6" s="19">
        <f>VLOOKUP(E6,'Appendix 2a. Deaths 2020'!$E$3:$G$1683,3,FALSE)</f>
        <v>98</v>
      </c>
      <c r="J6" s="20">
        <f t="shared" si="1"/>
        <v>3181.5691307035572</v>
      </c>
      <c r="K6" s="20">
        <f t="shared" si="2"/>
        <v>3279.5478416244009</v>
      </c>
      <c r="L6" s="72">
        <f t="shared" si="3"/>
        <v>0.97012432333589205</v>
      </c>
      <c r="M6" s="72">
        <f t="shared" si="4"/>
        <v>1.0307957196263018</v>
      </c>
      <c r="N6" s="72">
        <f>VLOOKUP(E6,'Appendix 4. LT MOH 2019'!$D$5:$K$1684,8,FALSE)</f>
        <v>0.99891441206262177</v>
      </c>
      <c r="O6" s="72">
        <f t="shared" si="13"/>
        <v>0.9988809993126635</v>
      </c>
      <c r="P6" s="72">
        <f t="shared" si="5"/>
        <v>1.1190006873365022E-3</v>
      </c>
      <c r="Q6" s="72">
        <f>VLOOKUP(E6,'Appendix 4. LT MOH 2019'!$D$5:$I$1684,6,FALSE)</f>
        <v>2.500000000000028</v>
      </c>
      <c r="R6" s="16">
        <f t="shared" si="6"/>
        <v>2.4999581953096146</v>
      </c>
      <c r="S6" s="135">
        <f t="shared" si="14"/>
        <v>98621.63702309606</v>
      </c>
      <c r="T6" s="12">
        <f t="shared" si="7"/>
        <v>110.35767961509552</v>
      </c>
      <c r="U6" s="13">
        <f t="shared" si="8"/>
        <v>2.2392542591507885E-4</v>
      </c>
      <c r="V6" s="12">
        <f t="shared" si="9"/>
        <v>492832.28630297392</v>
      </c>
      <c r="W6" s="12">
        <f t="shared" si="10"/>
        <v>7009736.2606501048</v>
      </c>
      <c r="X6" s="131">
        <f t="shared" si="11"/>
        <v>71.077062521366429</v>
      </c>
      <c r="Y6" s="105">
        <f>VLOOKUP(E6,'Appendix 4. LT MOH 2019'!$D$5:$P$1684,13,FALSE)</f>
        <v>72.76129145246351</v>
      </c>
      <c r="Z6" s="105">
        <f t="shared" si="12"/>
        <v>-1.6842289310970813</v>
      </c>
    </row>
    <row r="7" spans="1:27" s="9" customFormat="1" x14ac:dyDescent="0.2">
      <c r="A7" s="15"/>
      <c r="B7" s="11" t="str">
        <f t="shared" si="15"/>
        <v>Total</v>
      </c>
      <c r="C7" s="11" t="str">
        <f t="shared" si="16"/>
        <v>Brazil</v>
      </c>
      <c r="D7" s="138" t="s">
        <v>118</v>
      </c>
      <c r="E7" s="18" t="str">
        <f t="shared" si="0"/>
        <v>BrazilTotal10-14</v>
      </c>
      <c r="F7" s="19">
        <v>5</v>
      </c>
      <c r="G7" s="104">
        <f>VLOOKUP(E7,'Appendix 4. LT MOH 2019'!$D$5:$G$1684,4,FALSE)</f>
        <v>2.8115319659891225E-4</v>
      </c>
      <c r="H7" s="19">
        <f>VLOOKUP(E7,'Appendix 1a. Person-years 2020'!$E$3:$F$1684,2,FALSE)</f>
        <v>14813885.8265</v>
      </c>
      <c r="I7" s="19">
        <f>VLOOKUP(E7,'Appendix 2a. Deaths 2020'!$E$3:$G$1683,3,FALSE)</f>
        <v>120</v>
      </c>
      <c r="J7" s="20">
        <f t="shared" si="1"/>
        <v>4164.9713541717947</v>
      </c>
      <c r="K7" s="20">
        <f t="shared" si="2"/>
        <v>4284.9376157882025</v>
      </c>
      <c r="L7" s="72">
        <f t="shared" si="3"/>
        <v>0.97200279855314997</v>
      </c>
      <c r="M7" s="72">
        <f t="shared" si="4"/>
        <v>1.0288036222617101</v>
      </c>
      <c r="N7" s="72">
        <f>VLOOKUP(E7,'Appendix 4. LT MOH 2019'!$D$5:$K$1684,8,FALSE)</f>
        <v>0.99859522141198176</v>
      </c>
      <c r="O7" s="72">
        <f t="shared" si="13"/>
        <v>0.99855478795266861</v>
      </c>
      <c r="P7" s="72">
        <f t="shared" si="5"/>
        <v>1.4452120473313901E-3</v>
      </c>
      <c r="Q7" s="72">
        <f>VLOOKUP(E7,'Appendix 4. LT MOH 2019'!$D$5:$I$1684,6,FALSE)</f>
        <v>2.4999999999997295</v>
      </c>
      <c r="R7" s="16">
        <f t="shared" si="6"/>
        <v>2.4999493975682037</v>
      </c>
      <c r="S7" s="135">
        <f t="shared" si="14"/>
        <v>98511.279343480972</v>
      </c>
      <c r="T7" s="12">
        <f t="shared" si="7"/>
        <v>142.36968770522662</v>
      </c>
      <c r="U7" s="13">
        <f t="shared" si="8"/>
        <v>2.8925142852154499E-4</v>
      </c>
      <c r="V7" s="12">
        <f t="shared" si="9"/>
        <v>492200.4652938894</v>
      </c>
      <c r="W7" s="12">
        <f t="shared" si="10"/>
        <v>6516903.9743471313</v>
      </c>
      <c r="X7" s="131">
        <f t="shared" si="11"/>
        <v>66.153886314119731</v>
      </c>
      <c r="Y7" s="105">
        <f>VLOOKUP(E7,'Appendix 4. LT MOH 2019'!$D$5:$P$1684,13,FALSE)</f>
        <v>67.83764915593072</v>
      </c>
      <c r="Z7" s="105">
        <f t="shared" si="12"/>
        <v>-1.6837628418109887</v>
      </c>
      <c r="AA7" s="17"/>
    </row>
    <row r="8" spans="1:27" s="9" customFormat="1" x14ac:dyDescent="0.2">
      <c r="A8" s="15"/>
      <c r="B8" s="11" t="str">
        <f t="shared" si="15"/>
        <v>Total</v>
      </c>
      <c r="C8" s="11" t="str">
        <f t="shared" si="16"/>
        <v>Brazil</v>
      </c>
      <c r="D8" s="137" t="s">
        <v>119</v>
      </c>
      <c r="E8" s="18" t="str">
        <f t="shared" si="0"/>
        <v>BrazilTotal15-19</v>
      </c>
      <c r="F8" s="19">
        <v>5</v>
      </c>
      <c r="G8" s="104">
        <f>VLOOKUP(E8,'Appendix 4. LT MOH 2019'!$D$5:$G$1684,4,FALSE)</f>
        <v>1.0339283342033106E-3</v>
      </c>
      <c r="H8" s="19">
        <f>VLOOKUP(E8,'Appendix 1a. Person-years 2020'!$E$3:$F$1684,2,FALSE)</f>
        <v>15802313.590700001</v>
      </c>
      <c r="I8" s="19">
        <f>VLOOKUP(E8,'Appendix 2a. Deaths 2020'!$E$3:$G$1683,3,FALSE)</f>
        <v>333</v>
      </c>
      <c r="J8" s="20">
        <f t="shared" si="1"/>
        <v>16338.459767390787</v>
      </c>
      <c r="K8" s="20">
        <f t="shared" si="2"/>
        <v>16671.115469255499</v>
      </c>
      <c r="L8" s="72">
        <f t="shared" si="3"/>
        <v>0.98004598417675237</v>
      </c>
      <c r="M8" s="72">
        <f t="shared" si="4"/>
        <v>1.0203602852778477</v>
      </c>
      <c r="N8" s="72">
        <f>VLOOKUP(E8,'Appendix 4. LT MOH 2019'!$D$5:$K$1684,8,FALSE)</f>
        <v>0.99484368647561572</v>
      </c>
      <c r="O8" s="72">
        <f t="shared" si="13"/>
        <v>0.99473897910355447</v>
      </c>
      <c r="P8" s="72">
        <f t="shared" si="5"/>
        <v>5.2610208964455341E-3</v>
      </c>
      <c r="Q8" s="72">
        <f>VLOOKUP(E8,'Appendix 4. LT MOH 2019'!$D$5:$I$1684,6,FALSE)</f>
        <v>2.4999999999999449</v>
      </c>
      <c r="R8" s="16">
        <f t="shared" si="6"/>
        <v>2.4998685415422224</v>
      </c>
      <c r="S8" s="135">
        <f t="shared" si="14"/>
        <v>98368.909655775744</v>
      </c>
      <c r="T8" s="12">
        <f t="shared" si="7"/>
        <v>517.52088925959902</v>
      </c>
      <c r="U8" s="13">
        <f t="shared" si="8"/>
        <v>1.0549794597064853E-3</v>
      </c>
      <c r="V8" s="12">
        <f t="shared" si="9"/>
        <v>490550.67802323174</v>
      </c>
      <c r="W8" s="12">
        <f t="shared" si="10"/>
        <v>6024703.5090532415</v>
      </c>
      <c r="X8" s="131">
        <f t="shared" si="11"/>
        <v>61.246012893053354</v>
      </c>
      <c r="Y8" s="105">
        <f>VLOOKUP(E8,'Appendix 4. LT MOH 2019'!$D$5:$P$1684,13,FALSE)</f>
        <v>62.929563205344976</v>
      </c>
      <c r="Z8" s="105">
        <f t="shared" si="12"/>
        <v>-1.6835503122916222</v>
      </c>
    </row>
    <row r="9" spans="1:27" s="9" customFormat="1" x14ac:dyDescent="0.2">
      <c r="A9" s="15"/>
      <c r="B9" s="11" t="str">
        <f t="shared" si="15"/>
        <v>Total</v>
      </c>
      <c r="C9" s="11" t="str">
        <f t="shared" si="16"/>
        <v>Brazil</v>
      </c>
      <c r="D9" s="137" t="s">
        <v>120</v>
      </c>
      <c r="E9" s="18" t="str">
        <f t="shared" si="0"/>
        <v>BrazilTotal20-24</v>
      </c>
      <c r="F9" s="19">
        <v>5</v>
      </c>
      <c r="G9" s="104">
        <f>VLOOKUP(E9,'Appendix 4. LT MOH 2019'!$D$5:$G$1684,4,FALSE)</f>
        <v>1.4377710681536418E-3</v>
      </c>
      <c r="H9" s="19">
        <f>VLOOKUP(E9,'Appendix 1a. Person-years 2020'!$E$3:$F$1684,2,FALSE)</f>
        <v>17235778.394699998</v>
      </c>
      <c r="I9" s="19">
        <f>VLOOKUP(E9,'Appendix 2a. Deaths 2020'!$E$3:$G$1683,3,FALSE)</f>
        <v>682</v>
      </c>
      <c r="J9" s="20">
        <f t="shared" si="1"/>
        <v>24781.103513007278</v>
      </c>
      <c r="K9" s="20">
        <f t="shared" si="2"/>
        <v>25462.122953138798</v>
      </c>
      <c r="L9" s="72">
        <f t="shared" si="3"/>
        <v>0.9732536269114368</v>
      </c>
      <c r="M9" s="72">
        <f t="shared" si="4"/>
        <v>1.027481400889757</v>
      </c>
      <c r="N9" s="72">
        <f>VLOOKUP(E9,'Appendix 4. LT MOH 2019'!$D$5:$K$1684,8,FALSE)</f>
        <v>0.99283689193307345</v>
      </c>
      <c r="O9" s="72">
        <f t="shared" si="13"/>
        <v>0.99264076578913718</v>
      </c>
      <c r="P9" s="72">
        <f t="shared" si="5"/>
        <v>7.3592342108628195E-3</v>
      </c>
      <c r="Q9" s="72">
        <f>VLOOKUP(E9,'Appendix 4. LT MOH 2019'!$D$5:$I$1684,6,FALSE)</f>
        <v>2.4999999999999756</v>
      </c>
      <c r="R9" s="16">
        <f t="shared" si="6"/>
        <v>2.4997533369482281</v>
      </c>
      <c r="S9" s="135">
        <f t="shared" si="14"/>
        <v>97851.388766516146</v>
      </c>
      <c r="T9" s="12">
        <f t="shared" si="7"/>
        <v>720.1112877909834</v>
      </c>
      <c r="U9" s="13">
        <f t="shared" si="8"/>
        <v>1.4772832150883864E-3</v>
      </c>
      <c r="V9" s="12">
        <f t="shared" si="9"/>
        <v>487456.48798825545</v>
      </c>
      <c r="W9" s="12">
        <f t="shared" si="10"/>
        <v>5534152.8310300093</v>
      </c>
      <c r="X9" s="131">
        <f t="shared" si="11"/>
        <v>56.556712181521391</v>
      </c>
      <c r="Y9" s="105">
        <f>VLOOKUP(E9,'Appendix 4. LT MOH 2019'!$D$5:$P$1684,13,FALSE)</f>
        <v>58.242771982024486</v>
      </c>
      <c r="Z9" s="105">
        <f t="shared" si="12"/>
        <v>-1.6860598005030951</v>
      </c>
    </row>
    <row r="10" spans="1:27" s="9" customFormat="1" x14ac:dyDescent="0.2">
      <c r="A10" s="15"/>
      <c r="B10" s="11" t="str">
        <f t="shared" si="15"/>
        <v>Total</v>
      </c>
      <c r="C10" s="11" t="str">
        <f t="shared" si="16"/>
        <v>Brazil</v>
      </c>
      <c r="D10" s="137" t="s">
        <v>121</v>
      </c>
      <c r="E10" s="18" t="str">
        <f t="shared" si="0"/>
        <v>BrazilTotal25-29</v>
      </c>
      <c r="F10" s="19">
        <v>5</v>
      </c>
      <c r="G10" s="104">
        <f>VLOOKUP(E10,'Appendix 4. LT MOH 2019'!$D$5:$G$1684,4,FALSE)</f>
        <v>1.4031044391820302E-3</v>
      </c>
      <c r="H10" s="19">
        <f>VLOOKUP(E10,'Appendix 1a. Person-years 2020'!$E$3:$F$1684,2,FALSE)</f>
        <v>16985582.919399999</v>
      </c>
      <c r="I10" s="19">
        <f>VLOOKUP(E10,'Appendix 2a. Deaths 2020'!$E$3:$G$1683,3,FALSE)</f>
        <v>1113</v>
      </c>
      <c r="J10" s="20">
        <f t="shared" si="1"/>
        <v>23832.546796304607</v>
      </c>
      <c r="K10" s="20">
        <f t="shared" si="2"/>
        <v>24943.985141063797</v>
      </c>
      <c r="L10" s="72">
        <f t="shared" si="3"/>
        <v>0.9554426312205625</v>
      </c>
      <c r="M10" s="72">
        <f t="shared" si="4"/>
        <v>1.0466353157410573</v>
      </c>
      <c r="N10" s="72">
        <f>VLOOKUP(E10,'Appendix 4. LT MOH 2019'!$D$5:$K$1684,8,FALSE)</f>
        <v>0.99300900055996144</v>
      </c>
      <c r="O10" s="72">
        <f t="shared" si="13"/>
        <v>0.99268416852862462</v>
      </c>
      <c r="P10" s="72">
        <f t="shared" si="5"/>
        <v>7.315831471375378E-3</v>
      </c>
      <c r="Q10" s="72">
        <f>VLOOKUP(E10,'Appendix 4. LT MOH 2019'!$D$5:$I$1684,6,FALSE)</f>
        <v>2.4999999999998841</v>
      </c>
      <c r="R10" s="16">
        <f t="shared" si="6"/>
        <v>2.4995914904204835</v>
      </c>
      <c r="S10" s="135">
        <f t="shared" si="14"/>
        <v>97131.277478725169</v>
      </c>
      <c r="T10" s="12">
        <f t="shared" si="7"/>
        <v>710.59605663375203</v>
      </c>
      <c r="U10" s="13">
        <f t="shared" si="8"/>
        <v>1.4685389638307033E-3</v>
      </c>
      <c r="V10" s="12">
        <f t="shared" si="9"/>
        <v>483879.60696674522</v>
      </c>
      <c r="W10" s="12">
        <f t="shared" si="10"/>
        <v>5046696.3430417543</v>
      </c>
      <c r="X10" s="131">
        <f t="shared" si="11"/>
        <v>51.957479341781962</v>
      </c>
      <c r="Y10" s="105">
        <f>VLOOKUP(E10,'Appendix 4. LT MOH 2019'!$D$5:$P$1684,13,FALSE)</f>
        <v>53.644944285352025</v>
      </c>
      <c r="Z10" s="105">
        <f t="shared" si="12"/>
        <v>-1.6874649435700633</v>
      </c>
    </row>
    <row r="11" spans="1:27" s="9" customFormat="1" x14ac:dyDescent="0.2">
      <c r="A11" s="15"/>
      <c r="B11" s="11" t="str">
        <f t="shared" si="15"/>
        <v>Total</v>
      </c>
      <c r="C11" s="11" t="str">
        <f t="shared" si="16"/>
        <v>Brazil</v>
      </c>
      <c r="D11" s="137" t="s">
        <v>122</v>
      </c>
      <c r="E11" s="18" t="str">
        <f t="shared" si="0"/>
        <v>BrazilTotal30-34</v>
      </c>
      <c r="F11" s="19">
        <v>5</v>
      </c>
      <c r="G11" s="104">
        <f>VLOOKUP(E11,'Appendix 4. LT MOH 2019'!$D$5:$G$1684,4,FALSE)</f>
        <v>1.5574659710760664E-3</v>
      </c>
      <c r="H11" s="19">
        <f>VLOOKUP(E11,'Appendix 1a. Person-years 2020'!$E$3:$F$1684,2,FALSE)</f>
        <v>17206387.0352</v>
      </c>
      <c r="I11" s="19">
        <f>VLOOKUP(E11,'Appendix 2a. Deaths 2020'!$E$3:$G$1683,3,FALSE)</f>
        <v>2138</v>
      </c>
      <c r="J11" s="20">
        <f t="shared" si="1"/>
        <v>26798.362292488408</v>
      </c>
      <c r="K11" s="20">
        <f t="shared" si="2"/>
        <v>28933.032430242245</v>
      </c>
      <c r="L11" s="72">
        <f t="shared" si="3"/>
        <v>0.92622031088858237</v>
      </c>
      <c r="M11" s="72">
        <f t="shared" si="4"/>
        <v>1.0796567385146587</v>
      </c>
      <c r="N11" s="72">
        <f>VLOOKUP(E11,'Appendix 4. LT MOH 2019'!$D$5:$K$1684,8,FALSE)</f>
        <v>0.99224287379486431</v>
      </c>
      <c r="O11" s="72">
        <f t="shared" si="13"/>
        <v>0.99162756009922459</v>
      </c>
      <c r="P11" s="72">
        <f t="shared" si="5"/>
        <v>8.372439900775408E-3</v>
      </c>
      <c r="Q11" s="72">
        <f>VLOOKUP(E11,'Appendix 4. LT MOH 2019'!$D$5:$I$1684,6,FALSE)</f>
        <v>2.4999999999999507</v>
      </c>
      <c r="R11" s="16">
        <f t="shared" si="6"/>
        <v>2.499225530986521</v>
      </c>
      <c r="S11" s="135">
        <f t="shared" si="14"/>
        <v>96420.681422091424</v>
      </c>
      <c r="T11" s="12">
        <f t="shared" si="7"/>
        <v>807.27636039827235</v>
      </c>
      <c r="U11" s="13">
        <f t="shared" si="8"/>
        <v>1.681529412803135E-3</v>
      </c>
      <c r="V11" s="12">
        <f t="shared" si="9"/>
        <v>480084.59099893499</v>
      </c>
      <c r="W11" s="12">
        <f t="shared" si="10"/>
        <v>4562816.7360750092</v>
      </c>
      <c r="X11" s="131">
        <f t="shared" si="11"/>
        <v>47.321971477268562</v>
      </c>
      <c r="Y11" s="105">
        <f>VLOOKUP(E11,'Appendix 4. LT MOH 2019'!$D$5:$P$1684,13,FALSE)</f>
        <v>49.005015822123674</v>
      </c>
      <c r="Z11" s="105">
        <f t="shared" si="12"/>
        <v>-1.6830443448551122</v>
      </c>
    </row>
    <row r="12" spans="1:27" s="9" customFormat="1" x14ac:dyDescent="0.2">
      <c r="A12" s="15"/>
      <c r="B12" s="11" t="str">
        <f t="shared" si="15"/>
        <v>Total</v>
      </c>
      <c r="C12" s="11" t="str">
        <f t="shared" si="16"/>
        <v>Brazil</v>
      </c>
      <c r="D12" s="137" t="s">
        <v>123</v>
      </c>
      <c r="E12" s="18" t="str">
        <f t="shared" si="0"/>
        <v>BrazilTotal35-39</v>
      </c>
      <c r="F12" s="19">
        <v>5</v>
      </c>
      <c r="G12" s="104">
        <f>VLOOKUP(E12,'Appendix 4. LT MOH 2019'!$D$5:$G$1684,4,FALSE)</f>
        <v>1.9549564616666505E-3</v>
      </c>
      <c r="H12" s="19">
        <f>VLOOKUP(E12,'Appendix 1a. Person-years 2020'!$E$3:$F$1684,2,FALSE)</f>
        <v>17018576.664299998</v>
      </c>
      <c r="I12" s="19">
        <f>VLOOKUP(E12,'Appendix 2a. Deaths 2020'!$E$3:$G$1683,3,FALSE)</f>
        <v>3698</v>
      </c>
      <c r="J12" s="20">
        <f t="shared" si="1"/>
        <v>33270.576418242556</v>
      </c>
      <c r="K12" s="20">
        <f t="shared" si="2"/>
        <v>36961.346989247308</v>
      </c>
      <c r="L12" s="72">
        <f t="shared" si="3"/>
        <v>0.90014512804204727</v>
      </c>
      <c r="M12" s="72">
        <f t="shared" si="4"/>
        <v>1.1109319695760087</v>
      </c>
      <c r="N12" s="72">
        <f>VLOOKUP(E12,'Appendix 4. LT MOH 2019'!$D$5:$K$1684,8,FALSE)</f>
        <v>0.99027275852560315</v>
      </c>
      <c r="O12" s="72">
        <f t="shared" si="13"/>
        <v>0.98919954369126628</v>
      </c>
      <c r="P12" s="72">
        <f t="shared" si="5"/>
        <v>1.0800456308733719E-2</v>
      </c>
      <c r="Q12" s="72">
        <f>VLOOKUP(E12,'Appendix 4. LT MOH 2019'!$D$5:$I$1684,6,FALSE)</f>
        <v>2.4999999999999729</v>
      </c>
      <c r="R12" s="16">
        <f t="shared" si="6"/>
        <v>2.4986465338147785</v>
      </c>
      <c r="S12" s="135">
        <f t="shared" si="14"/>
        <v>95613.405061693149</v>
      </c>
      <c r="T12" s="12">
        <f t="shared" si="7"/>
        <v>1032.6684038980763</v>
      </c>
      <c r="U12" s="13">
        <f t="shared" si="8"/>
        <v>2.1718259670535692E-3</v>
      </c>
      <c r="V12" s="12">
        <f t="shared" si="9"/>
        <v>475483.95661695534</v>
      </c>
      <c r="W12" s="12">
        <f t="shared" si="10"/>
        <v>4082732.1450760746</v>
      </c>
      <c r="X12" s="131">
        <f t="shared" si="11"/>
        <v>42.700415725616629</v>
      </c>
      <c r="Y12" s="105">
        <f>VLOOKUP(E12,'Appendix 4. LT MOH 2019'!$D$5:$P$1684,13,FALSE)</f>
        <v>44.368581322497953</v>
      </c>
      <c r="Z12" s="105">
        <f t="shared" si="12"/>
        <v>-1.6681655968813232</v>
      </c>
    </row>
    <row r="13" spans="1:27" s="9" customFormat="1" x14ac:dyDescent="0.2">
      <c r="A13" s="15"/>
      <c r="B13" s="11" t="str">
        <f t="shared" si="15"/>
        <v>Total</v>
      </c>
      <c r="C13" s="11" t="str">
        <f t="shared" si="16"/>
        <v>Brazil</v>
      </c>
      <c r="D13" s="137" t="s">
        <v>124</v>
      </c>
      <c r="E13" s="18" t="str">
        <f t="shared" si="0"/>
        <v>BrazilTotal40-44</v>
      </c>
      <c r="F13" s="19">
        <v>5</v>
      </c>
      <c r="G13" s="104">
        <f>VLOOKUP(E13,'Appendix 4. LT MOH 2019'!$D$5:$G$1684,4,FALSE)</f>
        <v>2.6005371349170211E-3</v>
      </c>
      <c r="H13" s="19">
        <f>VLOOKUP(E13,'Appendix 1a. Person-years 2020'!$E$3:$F$1684,2,FALSE)</f>
        <v>15586701.5452</v>
      </c>
      <c r="I13" s="19">
        <f>VLOOKUP(E13,'Appendix 2a. Deaths 2020'!$E$3:$G$1683,3,FALSE)</f>
        <v>5526</v>
      </c>
      <c r="J13" s="20">
        <f t="shared" si="1"/>
        <v>40533.796179161116</v>
      </c>
      <c r="K13" s="20">
        <f t="shared" si="2"/>
        <v>46045.425610953564</v>
      </c>
      <c r="L13" s="72">
        <f t="shared" si="3"/>
        <v>0.88030017404201588</v>
      </c>
      <c r="M13" s="72">
        <f t="shared" si="4"/>
        <v>1.1359761471003311</v>
      </c>
      <c r="N13" s="72">
        <f>VLOOKUP(E13,'Appendix 4. LT MOH 2019'!$D$5:$K$1684,8,FALSE)</f>
        <v>0.98708130320230769</v>
      </c>
      <c r="O13" s="72">
        <f t="shared" si="13"/>
        <v>0.9853376064328172</v>
      </c>
      <c r="P13" s="72">
        <f t="shared" si="5"/>
        <v>1.4662393567182797E-2</v>
      </c>
      <c r="Q13" s="72">
        <f>VLOOKUP(E13,'Appendix 4. LT MOH 2019'!$D$5:$I$1684,6,FALSE)</f>
        <v>2.5000000000000089</v>
      </c>
      <c r="R13" s="16">
        <f t="shared" si="6"/>
        <v>2.4977940425351148</v>
      </c>
      <c r="S13" s="135">
        <f t="shared" si="14"/>
        <v>94580.736657795074</v>
      </c>
      <c r="T13" s="12">
        <f t="shared" si="7"/>
        <v>1386.7799847506647</v>
      </c>
      <c r="U13" s="13">
        <f t="shared" si="8"/>
        <v>2.9541553176033936E-3</v>
      </c>
      <c r="V13" s="12">
        <f t="shared" si="9"/>
        <v>469433.6741494392</v>
      </c>
      <c r="W13" s="12">
        <f t="shared" si="10"/>
        <v>3607248.1884591193</v>
      </c>
      <c r="X13" s="131">
        <f t="shared" si="11"/>
        <v>38.139353909989026</v>
      </c>
      <c r="Y13" s="105">
        <f>VLOOKUP(E13,'Appendix 4. LT MOH 2019'!$D$5:$P$1684,13,FALSE)</f>
        <v>39.77984760969818</v>
      </c>
      <c r="Z13" s="105">
        <f t="shared" si="12"/>
        <v>-1.6404936997091539</v>
      </c>
    </row>
    <row r="14" spans="1:27" s="9" customFormat="1" x14ac:dyDescent="0.2">
      <c r="A14" s="15"/>
      <c r="B14" s="11" t="str">
        <f t="shared" si="15"/>
        <v>Total</v>
      </c>
      <c r="C14" s="11" t="str">
        <f t="shared" si="16"/>
        <v>Brazil</v>
      </c>
      <c r="D14" s="137" t="s">
        <v>125</v>
      </c>
      <c r="E14" s="18" t="str">
        <f t="shared" si="0"/>
        <v>BrazilTotal45-49</v>
      </c>
      <c r="F14" s="19">
        <v>5</v>
      </c>
      <c r="G14" s="104">
        <f>VLOOKUP(E14,'Appendix 4. LT MOH 2019'!$D$5:$G$1684,4,FALSE)</f>
        <v>3.6642381347714321E-3</v>
      </c>
      <c r="H14" s="19">
        <f>VLOOKUP(E14,'Appendix 1a. Person-years 2020'!$E$3:$F$1684,2,FALSE)</f>
        <v>13641049.020199999</v>
      </c>
      <c r="I14" s="19">
        <f>VLOOKUP(E14,'Appendix 2a. Deaths 2020'!$E$3:$G$1683,3,FALSE)</f>
        <v>7547</v>
      </c>
      <c r="J14" s="20">
        <f t="shared" si="1"/>
        <v>49984.052018103313</v>
      </c>
      <c r="K14" s="20">
        <f t="shared" si="2"/>
        <v>57503.398012900194</v>
      </c>
      <c r="L14" s="72">
        <f t="shared" si="3"/>
        <v>0.86923649289195037</v>
      </c>
      <c r="M14" s="72">
        <f t="shared" si="4"/>
        <v>1.1504349025579901</v>
      </c>
      <c r="N14" s="72">
        <f>VLOOKUP(E14,'Appendix 4. LT MOH 2019'!$D$5:$K$1684,8,FALSE)</f>
        <v>0.98184511884578662</v>
      </c>
      <c r="O14" s="72">
        <f t="shared" si="13"/>
        <v>0.97914266012635665</v>
      </c>
      <c r="P14" s="72">
        <f t="shared" si="5"/>
        <v>2.0857339873643355E-2</v>
      </c>
      <c r="Q14" s="72">
        <f>VLOOKUP(E14,'Appendix 4. LT MOH 2019'!$D$5:$I$1684,6,FALSE)</f>
        <v>2.4999999999999933</v>
      </c>
      <c r="R14" s="16">
        <f t="shared" si="6"/>
        <v>2.4965636727730214</v>
      </c>
      <c r="S14" s="135">
        <f t="shared" si="14"/>
        <v>93193.956673044406</v>
      </c>
      <c r="T14" s="12">
        <f t="shared" si="7"/>
        <v>1943.7780284992803</v>
      </c>
      <c r="U14" s="13">
        <f t="shared" si="8"/>
        <v>4.2154903593771822E-3</v>
      </c>
      <c r="V14" s="12">
        <f t="shared" si="9"/>
        <v>461103.65883661131</v>
      </c>
      <c r="W14" s="12">
        <f t="shared" si="10"/>
        <v>3137814.5143096801</v>
      </c>
      <c r="X14" s="131">
        <f t="shared" si="11"/>
        <v>33.669720938216884</v>
      </c>
      <c r="Y14" s="105">
        <f>VLOOKUP(E14,'Appendix 4. LT MOH 2019'!$D$5:$P$1684,13,FALSE)</f>
        <v>35.267757821725723</v>
      </c>
      <c r="Z14" s="105">
        <f t="shared" si="12"/>
        <v>-1.5980368835088399</v>
      </c>
    </row>
    <row r="15" spans="1:27" s="9" customFormat="1" x14ac:dyDescent="0.2">
      <c r="A15" s="15"/>
      <c r="B15" s="11" t="str">
        <f t="shared" si="15"/>
        <v>Total</v>
      </c>
      <c r="C15" s="11" t="str">
        <f t="shared" si="16"/>
        <v>Brazil</v>
      </c>
      <c r="D15" s="137" t="s">
        <v>126</v>
      </c>
      <c r="E15" s="18" t="str">
        <f t="shared" si="0"/>
        <v>BrazilTotal50-54</v>
      </c>
      <c r="F15" s="19">
        <v>5</v>
      </c>
      <c r="G15" s="104">
        <f>VLOOKUP(E15,'Appendix 4. LT MOH 2019'!$D$5:$G$1684,4,FALSE)</f>
        <v>5.4064684246203512E-3</v>
      </c>
      <c r="H15" s="19">
        <f>VLOOKUP(E15,'Appendix 1a. Person-years 2020'!$E$3:$F$1684,2,FALSE)</f>
        <v>12608215.954399999</v>
      </c>
      <c r="I15" s="19">
        <f>VLOOKUP(E15,'Appendix 2a. Deaths 2020'!$E$3:$G$1683,3,FALSE)</f>
        <v>10596</v>
      </c>
      <c r="J15" s="20">
        <f t="shared" si="1"/>
        <v>68165.921448258145</v>
      </c>
      <c r="K15" s="20">
        <f t="shared" si="2"/>
        <v>78704.634508830859</v>
      </c>
      <c r="L15" s="72">
        <f t="shared" si="3"/>
        <v>0.86609793532056556</v>
      </c>
      <c r="M15" s="72">
        <f t="shared" si="4"/>
        <v>1.1546038377633052</v>
      </c>
      <c r="N15" s="72">
        <f>VLOOKUP(E15,'Appendix 4. LT MOH 2019'!$D$5:$K$1684,8,FALSE)</f>
        <v>0.97332815904181558</v>
      </c>
      <c r="O15" s="72">
        <f t="shared" si="13"/>
        <v>0.96926856675372319</v>
      </c>
      <c r="P15" s="72">
        <f t="shared" si="5"/>
        <v>3.0731433246276807E-2</v>
      </c>
      <c r="Q15" s="72">
        <f>VLOOKUP(E15,'Appendix 4. LT MOH 2019'!$D$5:$I$1684,6,FALSE)</f>
        <v>2.5000000000000027</v>
      </c>
      <c r="R15" s="16">
        <f t="shared" si="6"/>
        <v>2.4947955010963279</v>
      </c>
      <c r="S15" s="135">
        <f t="shared" si="14"/>
        <v>91250.178644545129</v>
      </c>
      <c r="T15" s="12">
        <f t="shared" si="7"/>
        <v>2804.248773725672</v>
      </c>
      <c r="U15" s="13">
        <f t="shared" si="8"/>
        <v>6.2424053653445302E-3</v>
      </c>
      <c r="V15" s="12">
        <f t="shared" si="9"/>
        <v>449225.67657874298</v>
      </c>
      <c r="W15" s="12">
        <f t="shared" si="10"/>
        <v>2676710.8554730685</v>
      </c>
      <c r="X15" s="131">
        <f t="shared" si="11"/>
        <v>29.333760166102213</v>
      </c>
      <c r="Y15" s="105">
        <f>VLOOKUP(E15,'Appendix 4. LT MOH 2019'!$D$5:$P$1684,13,FALSE)</f>
        <v>30.873652516851166</v>
      </c>
      <c r="Z15" s="105">
        <f t="shared" si="12"/>
        <v>-1.5398923507489535</v>
      </c>
    </row>
    <row r="16" spans="1:27" s="9" customFormat="1" x14ac:dyDescent="0.2">
      <c r="A16" s="15"/>
      <c r="B16" s="11" t="str">
        <f t="shared" si="15"/>
        <v>Total</v>
      </c>
      <c r="C16" s="11" t="str">
        <f t="shared" si="16"/>
        <v>Brazil</v>
      </c>
      <c r="D16" s="137" t="s">
        <v>127</v>
      </c>
      <c r="E16" s="18" t="str">
        <f t="shared" si="0"/>
        <v>BrazilTotal55-59</v>
      </c>
      <c r="F16" s="19">
        <v>5</v>
      </c>
      <c r="G16" s="104">
        <f>VLOOKUP(E16,'Appendix 4. LT MOH 2019'!$D$5:$G$1684,4,FALSE)</f>
        <v>7.9940690199445091E-3</v>
      </c>
      <c r="H16" s="19">
        <f>VLOOKUP(E16,'Appendix 1a. Person-years 2020'!$E$3:$F$1684,2,FALSE)</f>
        <v>11242852.5167</v>
      </c>
      <c r="I16" s="19">
        <f>VLOOKUP(E16,'Appendix 2a. Deaths 2020'!$E$3:$G$1683,3,FALSE)</f>
        <v>15105</v>
      </c>
      <c r="J16" s="20">
        <f t="shared" si="1"/>
        <v>89876.138999556628</v>
      </c>
      <c r="K16" s="20">
        <f t="shared" si="2"/>
        <v>104860.38858701035</v>
      </c>
      <c r="L16" s="72">
        <f t="shared" si="3"/>
        <v>0.85710286039022066</v>
      </c>
      <c r="M16" s="72">
        <f t="shared" si="4"/>
        <v>1.1667211092315353</v>
      </c>
      <c r="N16" s="72">
        <f>VLOOKUP(E16,'Appendix 4. LT MOH 2019'!$D$5:$K$1684,8,FALSE)</f>
        <v>0.960812817504199</v>
      </c>
      <c r="O16" s="72">
        <f t="shared" si="13"/>
        <v>0.95443049610188402</v>
      </c>
      <c r="P16" s="72">
        <f t="shared" si="5"/>
        <v>4.5569503898115982E-2</v>
      </c>
      <c r="Q16" s="72">
        <f>VLOOKUP(E16,'Appendix 4. LT MOH 2019'!$D$5:$I$1684,6,FALSE)</f>
        <v>2.4999999999999898</v>
      </c>
      <c r="R16" s="16">
        <f t="shared" si="6"/>
        <v>2.491715450129687</v>
      </c>
      <c r="S16" s="135">
        <f t="shared" si="14"/>
        <v>88445.929870819455</v>
      </c>
      <c r="T16" s="12">
        <f t="shared" si="7"/>
        <v>4030.4371460207999</v>
      </c>
      <c r="U16" s="13">
        <f t="shared" si="8"/>
        <v>9.3271211619274253E-3</v>
      </c>
      <c r="V16" s="12">
        <f t="shared" si="9"/>
        <v>432120.16613150982</v>
      </c>
      <c r="W16" s="12">
        <f t="shared" si="10"/>
        <v>2227485.1788943256</v>
      </c>
      <c r="X16" s="131">
        <f t="shared" si="11"/>
        <v>25.184710954452061</v>
      </c>
      <c r="Y16" s="105">
        <f>VLOOKUP(E16,'Appendix 4. LT MOH 2019'!$D$5:$P$1684,13,FALSE)</f>
        <v>26.651167828929722</v>
      </c>
      <c r="Z16" s="105">
        <f t="shared" si="12"/>
        <v>-1.4664568744776609</v>
      </c>
    </row>
    <row r="17" spans="1:26" s="9" customFormat="1" x14ac:dyDescent="0.2">
      <c r="A17" s="15"/>
      <c r="B17" s="11" t="str">
        <f t="shared" si="15"/>
        <v>Total</v>
      </c>
      <c r="C17" s="11" t="str">
        <f t="shared" si="16"/>
        <v>Brazil</v>
      </c>
      <c r="D17" s="137" t="s">
        <v>128</v>
      </c>
      <c r="E17" s="18" t="str">
        <f t="shared" si="0"/>
        <v>BrazilTotal60-64</v>
      </c>
      <c r="F17" s="19">
        <v>5</v>
      </c>
      <c r="G17" s="104">
        <f>VLOOKUP(E17,'Appendix 4. LT MOH 2019'!$D$5:$G$1684,4,FALSE)</f>
        <v>1.2091045733130875E-2</v>
      </c>
      <c r="H17" s="19">
        <f>VLOOKUP(E17,'Appendix 1a. Person-years 2020'!$E$3:$F$1684,2,FALSE)</f>
        <v>9366314.1719000004</v>
      </c>
      <c r="I17" s="19">
        <f>VLOOKUP(E17,'Appendix 2a. Deaths 2020'!$E$3:$G$1683,3,FALSE)</f>
        <v>20700</v>
      </c>
      <c r="J17" s="20">
        <f t="shared" si="1"/>
        <v>113248.53300331475</v>
      </c>
      <c r="K17" s="20">
        <f t="shared" si="2"/>
        <v>133698.24835663894</v>
      </c>
      <c r="L17" s="72">
        <f t="shared" si="3"/>
        <v>0.84704574962886015</v>
      </c>
      <c r="M17" s="72">
        <f t="shared" si="4"/>
        <v>1.1805737770812945</v>
      </c>
      <c r="N17" s="72">
        <f>VLOOKUP(E17,'Appendix 4. LT MOH 2019'!$D$5:$K$1684,8,FALSE)</f>
        <v>0.94131857094045668</v>
      </c>
      <c r="O17" s="72">
        <f t="shared" si="13"/>
        <v>0.93109533409974998</v>
      </c>
      <c r="P17" s="72">
        <f t="shared" si="5"/>
        <v>6.8904665900250017E-2</v>
      </c>
      <c r="Q17" s="72">
        <f>VLOOKUP(E17,'Appendix 4. LT MOH 2019'!$D$5:$I$1684,6,FALSE)</f>
        <v>2.5000000000000004</v>
      </c>
      <c r="R17" s="16">
        <f t="shared" si="6"/>
        <v>2.4864635273885818</v>
      </c>
      <c r="S17" s="135">
        <f t="shared" si="14"/>
        <v>84415.492724798649</v>
      </c>
      <c r="T17" s="12">
        <f t="shared" si="7"/>
        <v>5816.6213230072372</v>
      </c>
      <c r="U17" s="13">
        <f t="shared" si="8"/>
        <v>1.4275417632308154E-2</v>
      </c>
      <c r="V17" s="12">
        <f t="shared" si="9"/>
        <v>407457.17378124531</v>
      </c>
      <c r="W17" s="12">
        <f t="shared" si="10"/>
        <v>1795365.0127628159</v>
      </c>
      <c r="X17" s="131">
        <f t="shared" si="11"/>
        <v>21.268193252343519</v>
      </c>
      <c r="Y17" s="105">
        <f>VLOOKUP(E17,'Appendix 4. LT MOH 2019'!$D$5:$P$1684,13,FALSE)</f>
        <v>22.636184060975207</v>
      </c>
      <c r="Z17" s="105">
        <f t="shared" si="12"/>
        <v>-1.3679908086316885</v>
      </c>
    </row>
    <row r="18" spans="1:26" s="9" customFormat="1" x14ac:dyDescent="0.2">
      <c r="A18" s="15"/>
      <c r="B18" s="11" t="str">
        <f t="shared" si="15"/>
        <v>Total</v>
      </c>
      <c r="C18" s="11" t="str">
        <f t="shared" si="16"/>
        <v>Brazil</v>
      </c>
      <c r="D18" s="137" t="s">
        <v>129</v>
      </c>
      <c r="E18" s="18" t="str">
        <f t="shared" si="0"/>
        <v>BrazilTotal65-69</v>
      </c>
      <c r="F18" s="19">
        <v>5</v>
      </c>
      <c r="G18" s="104">
        <f>VLOOKUP(E18,'Appendix 4. LT MOH 2019'!$D$5:$G$1684,4,FALSE)</f>
        <v>1.795301003236021E-2</v>
      </c>
      <c r="H18" s="19">
        <f>VLOOKUP(E18,'Appendix 1a. Person-years 2020'!$E$3:$F$1684,2,FALSE)</f>
        <v>7331951.7984999996</v>
      </c>
      <c r="I18" s="19">
        <f>VLOOKUP(E18,'Appendix 2a. Deaths 2020'!$E$3:$G$1683,3,FALSE)</f>
        <v>25525</v>
      </c>
      <c r="J18" s="20">
        <f t="shared" si="1"/>
        <v>131630.60419525197</v>
      </c>
      <c r="K18" s="20">
        <f t="shared" si="2"/>
        <v>156697.35361417598</v>
      </c>
      <c r="L18" s="72">
        <f t="shared" si="3"/>
        <v>0.84003080562136379</v>
      </c>
      <c r="M18" s="72">
        <f t="shared" si="4"/>
        <v>1.1904325333168089</v>
      </c>
      <c r="N18" s="72">
        <f>VLOOKUP(E18,'Appendix 4. LT MOH 2019'!$D$5:$K$1684,8,FALSE)</f>
        <v>0.9140907728791321</v>
      </c>
      <c r="O18" s="72">
        <f t="shared" si="13"/>
        <v>0.8985876043925346</v>
      </c>
      <c r="P18" s="72">
        <f t="shared" si="5"/>
        <v>0.1014123956074654</v>
      </c>
      <c r="Q18" s="72">
        <f>VLOOKUP(E18,'Appendix 4. LT MOH 2019'!$D$5:$I$1684,6,FALSE)</f>
        <v>2.5000000000000089</v>
      </c>
      <c r="R18" s="16">
        <f t="shared" si="6"/>
        <v>2.4788797201716277</v>
      </c>
      <c r="S18" s="135">
        <f t="shared" si="14"/>
        <v>78598.871401791417</v>
      </c>
      <c r="T18" s="12">
        <f t="shared" si="7"/>
        <v>7970.89984089877</v>
      </c>
      <c r="U18" s="13">
        <f t="shared" si="8"/>
        <v>2.137550643982089E-2</v>
      </c>
      <c r="V18" s="12">
        <f t="shared" si="9"/>
        <v>372898.75977158645</v>
      </c>
      <c r="W18" s="12">
        <f t="shared" si="10"/>
        <v>1387907.8389815707</v>
      </c>
      <c r="X18" s="131">
        <f t="shared" si="11"/>
        <v>17.658114095388115</v>
      </c>
      <c r="Y18" s="105">
        <f>VLOOKUP(E18,'Appendix 4. LT MOH 2019'!$D$5:$P$1684,13,FALSE)</f>
        <v>18.891465846527879</v>
      </c>
      <c r="Z18" s="105">
        <f t="shared" si="12"/>
        <v>-1.2333517511397645</v>
      </c>
    </row>
    <row r="19" spans="1:26" s="9" customFormat="1" x14ac:dyDescent="0.2">
      <c r="A19" s="15"/>
      <c r="B19" s="11" t="str">
        <f t="shared" si="15"/>
        <v>Total</v>
      </c>
      <c r="C19" s="11" t="str">
        <f t="shared" si="16"/>
        <v>Brazil</v>
      </c>
      <c r="D19" s="137" t="s">
        <v>130</v>
      </c>
      <c r="E19" s="18" t="str">
        <f t="shared" si="0"/>
        <v>BrazilTotal70-74</v>
      </c>
      <c r="F19" s="19">
        <v>5</v>
      </c>
      <c r="G19" s="104">
        <f>VLOOKUP(E19,'Appendix 4. LT MOH 2019'!$D$5:$G$1684,4,FALSE)</f>
        <v>2.6314823049844623E-2</v>
      </c>
      <c r="H19" s="19">
        <f>VLOOKUP(E19,'Appendix 1a. Person-years 2020'!$E$3:$F$1684,2,FALSE)</f>
        <v>5392264.9999000002</v>
      </c>
      <c r="I19" s="19">
        <f>VLOOKUP(E19,'Appendix 2a. Deaths 2020'!$E$3:$G$1683,3,FALSE)</f>
        <v>27487</v>
      </c>
      <c r="J19" s="20">
        <f t="shared" si="1"/>
        <v>141896.49931023893</v>
      </c>
      <c r="K19" s="20">
        <f t="shared" si="2"/>
        <v>168660.18376906787</v>
      </c>
      <c r="L19" s="72">
        <f t="shared" ref="L19:L22" si="17">J19/K19</f>
        <v>0.84131592969521374</v>
      </c>
      <c r="M19" s="72">
        <f t="shared" ref="M19:M22" si="18">K19/J19</f>
        <v>1.1886141278250528</v>
      </c>
      <c r="N19" s="72">
        <f>VLOOKUP(E19,'Appendix 4. LT MOH 2019'!$D$5:$K$1684,8,FALSE)</f>
        <v>0.87654746385974058</v>
      </c>
      <c r="O19" s="72">
        <f t="shared" si="13"/>
        <v>0.85503142484687611</v>
      </c>
      <c r="P19" s="72">
        <f t="shared" si="5"/>
        <v>0.14496857515312389</v>
      </c>
      <c r="Q19" s="72">
        <f>VLOOKUP(E19,'Appendix 4. LT MOH 2019'!$D$5:$I$1684,6,FALSE)</f>
        <v>2.4999999999999964</v>
      </c>
      <c r="R19" s="16">
        <f t="shared" si="6"/>
        <v>2.4694959163192229</v>
      </c>
      <c r="S19" s="135">
        <f t="shared" si="14"/>
        <v>70627.971560892649</v>
      </c>
      <c r="T19" s="12">
        <f t="shared" si="7"/>
        <v>10238.836403137962</v>
      </c>
      <c r="U19" s="13">
        <f t="shared" si="8"/>
        <v>3.1289376343781053E-2</v>
      </c>
      <c r="V19" s="12">
        <f t="shared" si="9"/>
        <v>327230.44047418324</v>
      </c>
      <c r="W19" s="12">
        <f t="shared" si="10"/>
        <v>1015009.0792099843</v>
      </c>
      <c r="X19" s="131">
        <f t="shared" si="11"/>
        <v>14.371205299799437</v>
      </c>
      <c r="Y19" s="105">
        <f>VLOOKUP(E19,'Appendix 4. LT MOH 2019'!$D$5:$P$1684,13,FALSE)</f>
        <v>15.431989177507296</v>
      </c>
      <c r="Z19" s="105">
        <f t="shared" si="12"/>
        <v>-1.0607838777078591</v>
      </c>
    </row>
    <row r="20" spans="1:26" s="9" customFormat="1" x14ac:dyDescent="0.2">
      <c r="A20" s="15"/>
      <c r="B20" s="11" t="str">
        <f t="shared" si="15"/>
        <v>Total</v>
      </c>
      <c r="C20" s="11" t="str">
        <f t="shared" si="16"/>
        <v>Brazil</v>
      </c>
      <c r="D20" s="137" t="s">
        <v>131</v>
      </c>
      <c r="E20" s="18" t="str">
        <f t="shared" si="0"/>
        <v>BrazilTotal75-79</v>
      </c>
      <c r="F20" s="19">
        <v>5</v>
      </c>
      <c r="G20" s="104">
        <f>VLOOKUP(E20,'Appendix 4. LT MOH 2019'!$D$5:$G$1684,4,FALSE)</f>
        <v>4.2064819446803972E-2</v>
      </c>
      <c r="H20" s="19">
        <f>VLOOKUP(E20,'Appendix 1a. Person-years 2020'!$E$3:$F$1684,2,FALSE)</f>
        <v>3601965.2848999999</v>
      </c>
      <c r="I20" s="19">
        <f>VLOOKUP(E20,'Appendix 2a. Deaths 2020'!$E$3:$G$1683,3,FALSE)</f>
        <v>26333</v>
      </c>
      <c r="J20" s="20">
        <f t="shared" si="1"/>
        <v>151516.01936297433</v>
      </c>
      <c r="K20" s="20">
        <f t="shared" si="2"/>
        <v>176741.32647248163</v>
      </c>
      <c r="L20" s="72">
        <f t="shared" si="17"/>
        <v>0.85727555850705439</v>
      </c>
      <c r="M20" s="72">
        <f t="shared" si="18"/>
        <v>1.1664860733245448</v>
      </c>
      <c r="N20" s="72">
        <f>VLOOKUP(E20,'Appendix 4. LT MOH 2019'!$D$5:$K$1684,8,FALSE)</f>
        <v>0.80968935958557609</v>
      </c>
      <c r="O20" s="72">
        <f t="shared" si="13"/>
        <v>0.78172630805535137</v>
      </c>
      <c r="P20" s="72">
        <f t="shared" si="5"/>
        <v>0.21827369194464863</v>
      </c>
      <c r="Q20" s="72">
        <f>VLOOKUP(E20,'Appendix 4. LT MOH 2019'!$D$5:$I$1684,6,FALSE)</f>
        <v>2.4999999999999978</v>
      </c>
      <c r="R20" s="16">
        <f t="shared" si="6"/>
        <v>2.457381262131261</v>
      </c>
      <c r="S20" s="135">
        <f t="shared" si="14"/>
        <v>60389.135157754688</v>
      </c>
      <c r="T20" s="12">
        <f t="shared" si="7"/>
        <v>13181.359484227496</v>
      </c>
      <c r="U20" s="13">
        <f t="shared" si="8"/>
        <v>4.9105296452087173E-2</v>
      </c>
      <c r="V20" s="12">
        <f t="shared" si="9"/>
        <v>268430.50417359278</v>
      </c>
      <c r="W20" s="12">
        <f t="shared" si="10"/>
        <v>687778.6387358011</v>
      </c>
      <c r="X20" s="131">
        <f t="shared" si="11"/>
        <v>11.389112245756049</v>
      </c>
      <c r="Y20" s="105">
        <f>VLOOKUP(E20,'Appendix 4. LT MOH 2019'!$D$5:$P$1684,13,FALSE)</f>
        <v>12.25332450403004</v>
      </c>
      <c r="Z20" s="105">
        <f t="shared" si="12"/>
        <v>-0.86421225827399084</v>
      </c>
    </row>
    <row r="21" spans="1:26" s="9" customFormat="1" x14ac:dyDescent="0.2">
      <c r="A21" s="15"/>
      <c r="B21" s="11" t="str">
        <f t="shared" si="15"/>
        <v>Total</v>
      </c>
      <c r="C21" s="11" t="str">
        <f t="shared" si="16"/>
        <v>Brazil</v>
      </c>
      <c r="D21" s="137" t="s">
        <v>132</v>
      </c>
      <c r="E21" s="18" t="str">
        <f t="shared" si="0"/>
        <v>BrazilTotal80-84</v>
      </c>
      <c r="F21" s="19">
        <v>5</v>
      </c>
      <c r="G21" s="104">
        <f>VLOOKUP(E21,'Appendix 4. LT MOH 2019'!$D$5:$G$1684,4,FALSE)</f>
        <v>6.5827889806280918E-2</v>
      </c>
      <c r="H21" s="19">
        <f>VLOOKUP(E21,'Appendix 1a. Person-years 2020'!$E$3:$F$1684,2,FALSE)</f>
        <v>2355974.0262000002</v>
      </c>
      <c r="I21" s="19">
        <f>VLOOKUP(E21,'Appendix 2a. Deaths 2020'!$E$3:$G$1683,3,FALSE)</f>
        <v>24840</v>
      </c>
      <c r="J21" s="20">
        <f t="shared" si="1"/>
        <v>155088.79858315361</v>
      </c>
      <c r="K21" s="20">
        <f t="shared" si="2"/>
        <v>178293.63380036558</v>
      </c>
      <c r="L21" s="72">
        <f t="shared" si="17"/>
        <v>0.86985045555135021</v>
      </c>
      <c r="M21" s="72">
        <f t="shared" si="18"/>
        <v>1.149622896232382</v>
      </c>
      <c r="N21" s="72">
        <f>VLOOKUP(E21,'Appendix 4. LT MOH 2019'!$D$5:$K$1684,8,FALSE)</f>
        <v>0.71737248349962002</v>
      </c>
      <c r="O21" s="72">
        <f t="shared" si="13"/>
        <v>0.68259141312470484</v>
      </c>
      <c r="P21" s="72">
        <f t="shared" si="5"/>
        <v>0.31740858687529516</v>
      </c>
      <c r="Q21" s="72">
        <f>VLOOKUP(E21,'Appendix 4. LT MOH 2019'!$D$5:$I$1684,6,FALSE)</f>
        <v>2.5000000000000018</v>
      </c>
      <c r="R21" s="16">
        <f t="shared" si="6"/>
        <v>2.4408768578637576</v>
      </c>
      <c r="S21" s="135">
        <f t="shared" si="14"/>
        <v>47207.775673527191</v>
      </c>
      <c r="T21" s="12">
        <f t="shared" si="7"/>
        <v>14984.153366060202</v>
      </c>
      <c r="U21" s="13">
        <f t="shared" si="8"/>
        <v>7.5795222097165896E-2</v>
      </c>
      <c r="V21" s="12">
        <f t="shared" si="9"/>
        <v>197692.58472323261</v>
      </c>
      <c r="W21" s="12">
        <f t="shared" si="10"/>
        <v>419348.13456220832</v>
      </c>
      <c r="X21" s="131">
        <f t="shared" si="11"/>
        <v>8.8830309960434573</v>
      </c>
      <c r="Y21" s="105">
        <f>VLOOKUP(E21,'Appendix 4. LT MOH 2019'!$D$5:$P$1684,13,FALSE)</f>
        <v>9.5457609928603873</v>
      </c>
      <c r="Z21" s="105">
        <f t="shared" si="12"/>
        <v>-0.66272999681693001</v>
      </c>
    </row>
    <row r="22" spans="1:26" s="9" customFormat="1" x14ac:dyDescent="0.2">
      <c r="A22" s="15"/>
      <c r="B22" s="11" t="str">
        <f t="shared" si="15"/>
        <v>Total</v>
      </c>
      <c r="C22" s="11" t="str">
        <f t="shared" si="16"/>
        <v>Brazil</v>
      </c>
      <c r="D22" s="137" t="s">
        <v>133</v>
      </c>
      <c r="E22" s="18" t="str">
        <f t="shared" si="0"/>
        <v>BrazilTotal85-89</v>
      </c>
      <c r="F22" s="19">
        <v>5</v>
      </c>
      <c r="G22" s="104">
        <f>VLOOKUP(E22,'Appendix 4. LT MOH 2019'!$D$5:$G$1684,4,FALSE)</f>
        <v>0.10783690852603575</v>
      </c>
      <c r="H22" s="19">
        <f>VLOOKUP(E22,'Appendix 1a. Person-years 2020'!$E$3:$F$1684,2,FALSE)</f>
        <v>1251358.3528</v>
      </c>
      <c r="I22" s="19">
        <f>VLOOKUP(E22,'Appendix 2a. Deaths 2020'!$E$3:$G$1683,3,FALSE)</f>
        <v>18282</v>
      </c>
      <c r="J22" s="20">
        <f t="shared" si="1"/>
        <v>134942.61622418437</v>
      </c>
      <c r="K22" s="20">
        <f t="shared" si="2"/>
        <v>151253.1418625114</v>
      </c>
      <c r="L22" s="72">
        <f t="shared" si="17"/>
        <v>0.89216405399926668</v>
      </c>
      <c r="M22" s="72">
        <f t="shared" si="18"/>
        <v>1.1208700860759202</v>
      </c>
      <c r="N22" s="72">
        <f>VLOOKUP(E22,'Appendix 4. LT MOH 2019'!$D$5:$K$1684,8,FALSE)</f>
        <v>0.57530889655489781</v>
      </c>
      <c r="O22" s="72">
        <f t="shared" si="13"/>
        <v>0.53812146278110184</v>
      </c>
      <c r="P22" s="72">
        <f t="shared" si="5"/>
        <v>0.46187853721889816</v>
      </c>
      <c r="Q22" s="72">
        <f>VLOOKUP(E22,'Appendix 4. LT MOH 2019'!$D$5:$I$1684,6,FALSE)</f>
        <v>2.5000000000000004</v>
      </c>
      <c r="R22" s="16">
        <f t="shared" si="6"/>
        <v>2.4234375744082954</v>
      </c>
      <c r="S22" s="135">
        <f t="shared" si="14"/>
        <v>32223.622307466991</v>
      </c>
      <c r="T22" s="12">
        <f t="shared" si="7"/>
        <v>14883.39953526711</v>
      </c>
      <c r="U22" s="13">
        <f t="shared" si="8"/>
        <v>0.12122983615198293</v>
      </c>
      <c r="V22" s="12">
        <f t="shared" si="9"/>
        <v>122770.10352969667</v>
      </c>
      <c r="W22" s="12">
        <f t="shared" si="10"/>
        <v>221655.54983897568</v>
      </c>
      <c r="X22" s="131">
        <f t="shared" si="11"/>
        <v>6.8786664554348613</v>
      </c>
      <c r="Y22" s="105">
        <f>VLOOKUP(E22,'Appendix 4. LT MOH 2019'!$D$5:$P$1684,13,FALSE)</f>
        <v>7.3216214796648522</v>
      </c>
      <c r="Z22" s="105">
        <f t="shared" si="12"/>
        <v>-0.44295502422999089</v>
      </c>
    </row>
    <row r="23" spans="1:26" s="9" customFormat="1" x14ac:dyDescent="0.2">
      <c r="A23" s="15"/>
      <c r="B23" s="11" t="str">
        <f t="shared" si="15"/>
        <v>Total</v>
      </c>
      <c r="C23" s="11" t="str">
        <f t="shared" si="16"/>
        <v>Brazil</v>
      </c>
      <c r="D23" s="137" t="s">
        <v>8</v>
      </c>
      <c r="E23" s="18" t="str">
        <f t="shared" si="0"/>
        <v>BrazilTotal90+</v>
      </c>
      <c r="F23" s="19" t="s">
        <v>19</v>
      </c>
      <c r="G23" s="104">
        <f>VLOOKUP(E23,'Appendix 4. LT MOH 2019'!$D$5:$G$1684,4,FALSE)</f>
        <v>0.17004123903205917</v>
      </c>
      <c r="H23" s="19">
        <f>VLOOKUP(E23,'Appendix 1a. Person-years 2020'!$E$3:$F$1684,2,FALSE)</f>
        <v>807515.47490000003</v>
      </c>
      <c r="I23" s="19">
        <f>VLOOKUP(E23,'Appendix 2a. Deaths 2020'!$E$3:$G$1683,3,FALSE)</f>
        <v>14329</v>
      </c>
      <c r="J23" s="20">
        <f t="shared" si="1"/>
        <v>137310.93188955769</v>
      </c>
      <c r="K23" s="20">
        <f t="shared" si="2"/>
        <v>149203.4109754673</v>
      </c>
      <c r="L23" s="72">
        <f t="shared" si="3"/>
        <v>0.92029351736559817</v>
      </c>
      <c r="M23" s="72">
        <f t="shared" si="4"/>
        <v>1.0866098490648581</v>
      </c>
      <c r="N23" s="72">
        <f>VLOOKUP(E23,'Appendix 4. LT MOH 2019'!$D$5:$K$1684,8,FALSE)</f>
        <v>0</v>
      </c>
      <c r="O23" s="72">
        <v>0</v>
      </c>
      <c r="P23" s="72">
        <f t="shared" si="5"/>
        <v>1</v>
      </c>
      <c r="Q23" s="72">
        <f>VLOOKUP(E23,'Appendix 4. LT MOH 2019'!$D$5:$I$1684,6,FALSE)</f>
        <v>6.1965697500208705</v>
      </c>
      <c r="R23" s="16">
        <f>Q23*L23</f>
        <v>5.7026629708479719</v>
      </c>
      <c r="S23" s="135">
        <f t="shared" si="14"/>
        <v>17340.222772199879</v>
      </c>
      <c r="T23" s="12">
        <f t="shared" si="7"/>
        <v>17340.222772199879</v>
      </c>
      <c r="U23" s="13">
        <f t="shared" si="8"/>
        <v>0.17535667198149402</v>
      </c>
      <c r="V23" s="12">
        <f>T23*R23</f>
        <v>98885.44630927901</v>
      </c>
      <c r="W23" s="12">
        <f>V23</f>
        <v>98885.44630927901</v>
      </c>
      <c r="X23" s="131">
        <f t="shared" si="11"/>
        <v>5.7026629708479719</v>
      </c>
      <c r="Y23" s="105">
        <f>VLOOKUP(E23,'Appendix 4. LT MOH 2019'!$D$5:$P$1684,13,FALSE)</f>
        <v>5.8809263311205484</v>
      </c>
      <c r="Z23" s="105">
        <f t="shared" si="12"/>
        <v>-0.1782633602725765</v>
      </c>
    </row>
    <row r="24" spans="1:26" s="7" customFormat="1" x14ac:dyDescent="0.2">
      <c r="B24" s="159"/>
      <c r="C24" s="159"/>
      <c r="D24" s="107"/>
      <c r="E24" s="107"/>
      <c r="F24" s="107"/>
      <c r="G24" s="107"/>
      <c r="H24" s="107"/>
      <c r="I24" s="132"/>
      <c r="J24" s="132"/>
      <c r="N24" s="107"/>
      <c r="O24" s="107"/>
      <c r="P24" s="21"/>
      <c r="Q24" s="107"/>
      <c r="R24" s="107"/>
      <c r="V24" s="107"/>
      <c r="W24" s="107"/>
      <c r="Y24" s="107"/>
    </row>
    <row r="25" spans="1:26" x14ac:dyDescent="0.2">
      <c r="K25" s="40"/>
      <c r="L25" s="70"/>
      <c r="M25" s="70"/>
      <c r="N25" s="133"/>
      <c r="O25" s="133"/>
      <c r="P25" s="71"/>
      <c r="Q25" s="133"/>
      <c r="R25" s="133"/>
      <c r="S25" s="70"/>
      <c r="T25" s="70"/>
      <c r="U25" s="70"/>
      <c r="V25" s="133"/>
      <c r="W25" s="133"/>
      <c r="X25" s="70"/>
      <c r="Y25" s="133"/>
      <c r="Z25" s="70"/>
    </row>
    <row r="26" spans="1:26" ht="16" customHeight="1" x14ac:dyDescent="0.2">
      <c r="K26" s="40"/>
      <c r="L26" s="70"/>
      <c r="M26" s="70"/>
      <c r="N26" s="133"/>
      <c r="O26" s="133"/>
      <c r="P26" s="70"/>
      <c r="Q26" s="133"/>
      <c r="R26" s="133"/>
      <c r="S26" s="70"/>
      <c r="T26" s="70"/>
      <c r="U26" s="70"/>
      <c r="V26" s="133"/>
      <c r="W26" s="133"/>
      <c r="X26" s="70"/>
      <c r="Y26" s="133"/>
      <c r="Z26" s="70"/>
    </row>
    <row r="27" spans="1:26" s="11" customFormat="1" ht="47" customHeight="1" x14ac:dyDescent="0.2">
      <c r="A27" s="10"/>
      <c r="B27" s="8" t="s">
        <v>17</v>
      </c>
      <c r="C27" s="8" t="s">
        <v>14</v>
      </c>
      <c r="D27" s="8" t="s">
        <v>0</v>
      </c>
      <c r="E27" s="8" t="s">
        <v>135</v>
      </c>
      <c r="F27" s="8" t="s">
        <v>9</v>
      </c>
      <c r="G27" s="10" t="s">
        <v>116</v>
      </c>
      <c r="H27" s="10" t="s">
        <v>117</v>
      </c>
      <c r="I27" s="10" t="s">
        <v>110</v>
      </c>
      <c r="J27" s="10" t="s">
        <v>39</v>
      </c>
      <c r="K27" s="10" t="s">
        <v>1830</v>
      </c>
      <c r="L27" s="10" t="s">
        <v>27</v>
      </c>
      <c r="M27" s="10" t="s">
        <v>28</v>
      </c>
      <c r="N27" s="8" t="s">
        <v>10</v>
      </c>
      <c r="O27" s="10" t="s">
        <v>111</v>
      </c>
      <c r="P27" s="10" t="s">
        <v>112</v>
      </c>
      <c r="Q27" s="10" t="s">
        <v>29</v>
      </c>
      <c r="R27" s="10" t="s">
        <v>113</v>
      </c>
      <c r="S27" s="8" t="s">
        <v>104</v>
      </c>
      <c r="T27" s="8" t="s">
        <v>105</v>
      </c>
      <c r="U27" s="10" t="s">
        <v>106</v>
      </c>
      <c r="V27" s="10" t="s">
        <v>107</v>
      </c>
      <c r="W27" s="10" t="s">
        <v>108</v>
      </c>
      <c r="X27" s="8" t="s">
        <v>109</v>
      </c>
      <c r="Y27" s="10" t="s">
        <v>30</v>
      </c>
      <c r="Z27" s="10" t="s">
        <v>11</v>
      </c>
    </row>
    <row r="28" spans="1:26" x14ac:dyDescent="0.2">
      <c r="B28" s="158" t="s">
        <v>70</v>
      </c>
      <c r="C28" s="11" t="str">
        <f>$C$4</f>
        <v>Brazil</v>
      </c>
      <c r="D28" s="137">
        <v>0</v>
      </c>
      <c r="E28" s="18" t="str">
        <f t="shared" ref="E28:E47" si="19">_xlfn.CONCAT(C28,B28,D28)</f>
        <v>BrazilFemale0</v>
      </c>
      <c r="F28" s="19">
        <v>1</v>
      </c>
      <c r="G28" s="104">
        <f>VLOOKUP(E28,'Appendix 4. LT MOH 2019'!$D$5:$G$1684,4,FALSE)</f>
        <v>1.080943115844935E-2</v>
      </c>
      <c r="H28" s="19">
        <f>VLOOKUP(E28,'Appendix 1a. Person-years 2020'!$E$3:$F$1684,2,FALSE)</f>
        <v>1436265.4097</v>
      </c>
      <c r="I28" s="19">
        <f>VLOOKUP(E28,'Appendix 2a. Deaths 2020'!$E$3:$G$1683,3,FALSE)</f>
        <v>117</v>
      </c>
      <c r="J28" s="20">
        <f t="shared" ref="J28:J47" si="20">G28*H28</f>
        <v>15525.212071414202</v>
      </c>
      <c r="K28" s="20">
        <f t="shared" ref="K28:K47" si="21">G28*(H28-I28)+I28</f>
        <v>15640.947367968663</v>
      </c>
      <c r="L28" s="73">
        <f t="shared" ref="L28:L47" si="22">J28/K28</f>
        <v>0.99260049319061849</v>
      </c>
      <c r="M28" s="73">
        <f t="shared" ref="M28:M47" si="23">K28/J28</f>
        <v>1.0074546676735938</v>
      </c>
      <c r="N28" s="72">
        <f>VLOOKUP(E28,'Appendix 4. LT MOH 2019'!$D$5:$K$1684,8,FALSE)</f>
        <v>0.98929666882514788</v>
      </c>
      <c r="O28" s="72">
        <f>EXP((1/L28)*LN(N28))</f>
        <v>0.98921731077120656</v>
      </c>
      <c r="P28" s="73">
        <f t="shared" ref="P28:P47" si="24">1-O28</f>
        <v>1.0782689228793441E-2</v>
      </c>
      <c r="Q28" s="72">
        <f>VLOOKUP(E28,'Appendix 4. LT MOH 2019'!$D$5:$I$1684,6,FALSE)</f>
        <v>8.2948947810572812E-2</v>
      </c>
      <c r="R28" s="136">
        <f t="shared" ref="R28:R46" si="25">F28+(Q28-F28)*M28*(1-N28)/(1-O28)</f>
        <v>8.2912230439488144E-2</v>
      </c>
      <c r="S28" s="12">
        <v>100000</v>
      </c>
      <c r="T28" s="12">
        <f t="shared" ref="T28:T47" si="26">P28*S28</f>
        <v>1078.268922879344</v>
      </c>
      <c r="U28" s="13">
        <f t="shared" ref="U28:U47" si="27">T28/V28</f>
        <v>1.0890380635367968E-2</v>
      </c>
      <c r="V28" s="12">
        <f t="shared" ref="V28:V46" si="28">(S29*F28)+R28*T28</f>
        <v>99011.132758530162</v>
      </c>
      <c r="W28" s="12">
        <f t="shared" ref="W28:W46" si="29">W29+V28</f>
        <v>7864819.1892137481</v>
      </c>
      <c r="X28" s="131">
        <f t="shared" ref="X28:X47" si="30">W28/S28</f>
        <v>78.648191892137476</v>
      </c>
      <c r="Y28" s="105">
        <f>VLOOKUP(E28,'Appendix 4. LT MOH 2019'!$D$5:$P$1684,13,FALSE)</f>
        <v>80.100806515258739</v>
      </c>
      <c r="Z28" s="131">
        <f t="shared" ref="Z28:Z47" si="31">X28-Y28</f>
        <v>-1.4526146231212635</v>
      </c>
    </row>
    <row r="29" spans="1:26" x14ac:dyDescent="0.2">
      <c r="B29" s="158" t="str">
        <f>$B$28</f>
        <v>Female</v>
      </c>
      <c r="C29" s="11" t="str">
        <f>$C$4</f>
        <v>Brazil</v>
      </c>
      <c r="D29" s="138" t="s">
        <v>1657</v>
      </c>
      <c r="E29" s="18" t="str">
        <f t="shared" si="19"/>
        <v>BrazilFemale1-4</v>
      </c>
      <c r="F29" s="19">
        <v>4</v>
      </c>
      <c r="G29" s="104">
        <f>VLOOKUP(E29,'Appendix 4. LT MOH 2019'!$D$5:$G$1684,4,FALSE)</f>
        <v>4.393892118999384E-4</v>
      </c>
      <c r="H29" s="19">
        <f>VLOOKUP(E29,'Appendix 1a. Person-years 2020'!$E$3:$F$1684,2,FALSE)</f>
        <v>5757995.8404999999</v>
      </c>
      <c r="I29" s="19">
        <f>VLOOKUP(E29,'Appendix 2a. Deaths 2020'!$E$3:$G$1683,3,FALSE)</f>
        <v>84</v>
      </c>
      <c r="J29" s="20">
        <f t="shared" si="20"/>
        <v>2530.0012544804185</v>
      </c>
      <c r="K29" s="20">
        <f t="shared" si="21"/>
        <v>2613.9643457866187</v>
      </c>
      <c r="L29" s="73">
        <f t="shared" si="22"/>
        <v>0.96787902197612674</v>
      </c>
      <c r="M29" s="73">
        <f t="shared" si="23"/>
        <v>1.0331869761556476</v>
      </c>
      <c r="N29" s="72">
        <f>VLOOKUP(E29,'Appendix 4. LT MOH 2019'!$D$5:$K$1684,8,FALSE)</f>
        <v>0.99824436692179175</v>
      </c>
      <c r="O29" s="72">
        <f t="shared" ref="O29:O46" si="32">EXP((1/L29)*LN(N29))</f>
        <v>0.99818615564120383</v>
      </c>
      <c r="P29" s="73">
        <f t="shared" si="24"/>
        <v>1.8138443587961683E-3</v>
      </c>
      <c r="Q29" s="72">
        <f>VLOOKUP(E29,'Appendix 4. LT MOH 2019'!$D$5:$I$1684,6,FALSE)</f>
        <v>1.506152653269164</v>
      </c>
      <c r="R29" s="136">
        <f t="shared" si="25"/>
        <v>1.5060799590577147</v>
      </c>
      <c r="S29" s="75">
        <f t="shared" ref="S29:S41" si="33">S28-T28</f>
        <v>98921.731077120654</v>
      </c>
      <c r="T29" s="12">
        <f t="shared" si="26"/>
        <v>179.42862387658693</v>
      </c>
      <c r="U29" s="13">
        <f t="shared" si="27"/>
        <v>4.539744874945816E-4</v>
      </c>
      <c r="V29" s="12">
        <f t="shared" si="28"/>
        <v>395239.4436674781</v>
      </c>
      <c r="W29" s="12">
        <f t="shared" si="29"/>
        <v>7765808.0564552182</v>
      </c>
      <c r="X29" s="131">
        <f t="shared" si="30"/>
        <v>78.504570956212788</v>
      </c>
      <c r="Y29" s="105">
        <f>VLOOKUP(E29,'Appendix 4. LT MOH 2019'!$D$5:$P$1684,13,FALSE)</f>
        <v>79.966530272788049</v>
      </c>
      <c r="Z29" s="131">
        <f t="shared" si="31"/>
        <v>-1.4619593165752605</v>
      </c>
    </row>
    <row r="30" spans="1:26" x14ac:dyDescent="0.2">
      <c r="B30" s="158" t="str">
        <f t="shared" ref="B30:B47" si="34">$B$28</f>
        <v>Female</v>
      </c>
      <c r="C30" s="11" t="str">
        <f t="shared" ref="C30:C47" si="35">$C$4</f>
        <v>Brazil</v>
      </c>
      <c r="D30" s="138" t="s">
        <v>1658</v>
      </c>
      <c r="E30" s="18" t="str">
        <f t="shared" si="19"/>
        <v>BrazilFemale5-9</v>
      </c>
      <c r="F30" s="19">
        <v>5</v>
      </c>
      <c r="G30" s="104">
        <f>VLOOKUP(E30,'Appendix 4. LT MOH 2019'!$D$5:$G$1684,4,FALSE)</f>
        <v>1.9489154093086004E-4</v>
      </c>
      <c r="H30" s="19">
        <f>VLOOKUP(E30,'Appendix 1a. Person-years 2020'!$E$3:$F$1684,2,FALSE)</f>
        <v>7156472.0308999997</v>
      </c>
      <c r="I30" s="19">
        <f>VLOOKUP(E30,'Appendix 2a. Deaths 2020'!$E$3:$G$1683,3,FALSE)</f>
        <v>43</v>
      </c>
      <c r="J30" s="20">
        <f t="shared" si="20"/>
        <v>1394.7358617307025</v>
      </c>
      <c r="K30" s="20">
        <f t="shared" si="21"/>
        <v>1437.7274813944423</v>
      </c>
      <c r="L30" s="73">
        <f t="shared" si="22"/>
        <v>0.97009751832660074</v>
      </c>
      <c r="M30" s="73">
        <f t="shared" si="23"/>
        <v>1.0308242018029079</v>
      </c>
      <c r="N30" s="72">
        <f>VLOOKUP(E30,'Appendix 4. LT MOH 2019'!$D$5:$K$1684,8,FALSE)</f>
        <v>0.99902601684803904</v>
      </c>
      <c r="O30" s="72">
        <f t="shared" si="32"/>
        <v>0.99899600967080715</v>
      </c>
      <c r="P30" s="73">
        <f t="shared" si="24"/>
        <v>1.0039903291928498E-3</v>
      </c>
      <c r="Q30" s="72">
        <f>VLOOKUP(E30,'Appendix 4. LT MOH 2019'!$D$5:$I$1684,6,FALSE)</f>
        <v>2.4999999999996749</v>
      </c>
      <c r="R30" s="136">
        <f t="shared" si="25"/>
        <v>2.4999624598054515</v>
      </c>
      <c r="S30" s="75">
        <f t="shared" si="33"/>
        <v>98742.302453244061</v>
      </c>
      <c r="T30" s="12">
        <f t="shared" si="26"/>
        <v>99.136316745292447</v>
      </c>
      <c r="U30" s="13">
        <f t="shared" si="27"/>
        <v>2.0089891763817272E-4</v>
      </c>
      <c r="V30" s="12">
        <f t="shared" si="28"/>
        <v>493463.66775276046</v>
      </c>
      <c r="W30" s="12">
        <f t="shared" si="29"/>
        <v>7370568.6127877403</v>
      </c>
      <c r="X30" s="131">
        <f t="shared" si="30"/>
        <v>74.644488022525238</v>
      </c>
      <c r="Y30" s="105">
        <f>VLOOKUP(E30,'Appendix 4. LT MOH 2019'!$D$5:$P$1684,13,FALSE)</f>
        <v>76.104520166687777</v>
      </c>
      <c r="Z30" s="131">
        <f t="shared" si="31"/>
        <v>-1.4600321441625397</v>
      </c>
    </row>
    <row r="31" spans="1:26" x14ac:dyDescent="0.2">
      <c r="B31" s="158" t="str">
        <f t="shared" si="34"/>
        <v>Female</v>
      </c>
      <c r="C31" s="11" t="str">
        <f t="shared" si="35"/>
        <v>Brazil</v>
      </c>
      <c r="D31" s="138" t="s">
        <v>118</v>
      </c>
      <c r="E31" s="18" t="str">
        <f t="shared" si="19"/>
        <v>BrazilFemale10-14</v>
      </c>
      <c r="F31" s="19">
        <v>5</v>
      </c>
      <c r="G31" s="104">
        <f>VLOOKUP(E31,'Appendix 4. LT MOH 2019'!$D$5:$G$1684,4,FALSE)</f>
        <v>2.3206155420720754E-4</v>
      </c>
      <c r="H31" s="19">
        <f>VLOOKUP(E31,'Appendix 1a. Person-years 2020'!$E$3:$F$1684,2,FALSE)</f>
        <v>7246178.5495999996</v>
      </c>
      <c r="I31" s="19">
        <f>VLOOKUP(E31,'Appendix 2a. Deaths 2020'!$E$3:$G$1683,3,FALSE)</f>
        <v>58</v>
      </c>
      <c r="J31" s="20">
        <f t="shared" si="20"/>
        <v>1681.5594562831047</v>
      </c>
      <c r="K31" s="20">
        <f t="shared" si="21"/>
        <v>1739.5459967129607</v>
      </c>
      <c r="L31" s="73">
        <f t="shared" si="22"/>
        <v>0.9666657044197583</v>
      </c>
      <c r="M31" s="73">
        <f t="shared" si="23"/>
        <v>1.0344837883746487</v>
      </c>
      <c r="N31" s="72">
        <f>VLOOKUP(E31,'Appendix 4. LT MOH 2019'!$D$5:$K$1684,8,FALSE)</f>
        <v>0.99884036499571749</v>
      </c>
      <c r="O31" s="72">
        <f t="shared" si="32"/>
        <v>0.99880040038223417</v>
      </c>
      <c r="P31" s="73">
        <f t="shared" si="24"/>
        <v>1.1995996177658341E-3</v>
      </c>
      <c r="Q31" s="72">
        <f>VLOOKUP(E31,'Appendix 4. LT MOH 2019'!$D$5:$I$1684,6,FALSE)</f>
        <v>2.4999999999999662</v>
      </c>
      <c r="R31" s="136">
        <f t="shared" si="25"/>
        <v>2.4999499945735004</v>
      </c>
      <c r="S31" s="75">
        <f t="shared" si="33"/>
        <v>98643.166136498767</v>
      </c>
      <c r="T31" s="12">
        <f t="shared" si="26"/>
        <v>118.3323043925556</v>
      </c>
      <c r="U31" s="13">
        <f t="shared" si="27"/>
        <v>2.4006391672465633E-4</v>
      </c>
      <c r="V31" s="12">
        <f t="shared" si="28"/>
        <v>492919.9940042551</v>
      </c>
      <c r="W31" s="12">
        <f t="shared" si="29"/>
        <v>6877104.9450349798</v>
      </c>
      <c r="X31" s="131">
        <f t="shared" si="30"/>
        <v>69.716993223014526</v>
      </c>
      <c r="Y31" s="105">
        <f>VLOOKUP(E31,'Appendix 4. LT MOH 2019'!$D$5:$P$1684,13,FALSE)</f>
        <v>71.176279621738516</v>
      </c>
      <c r="Z31" s="131">
        <f t="shared" si="31"/>
        <v>-1.4592863987239895</v>
      </c>
    </row>
    <row r="32" spans="1:26" x14ac:dyDescent="0.2">
      <c r="B32" s="158" t="str">
        <f t="shared" si="34"/>
        <v>Female</v>
      </c>
      <c r="C32" s="11" t="str">
        <f t="shared" si="35"/>
        <v>Brazil</v>
      </c>
      <c r="D32" s="137" t="s">
        <v>119</v>
      </c>
      <c r="E32" s="18" t="str">
        <f t="shared" si="19"/>
        <v>BrazilFemale15-19</v>
      </c>
      <c r="F32" s="19">
        <v>5</v>
      </c>
      <c r="G32" s="104">
        <f>VLOOKUP(E32,'Appendix 4. LT MOH 2019'!$D$5:$G$1684,4,FALSE)</f>
        <v>4.266059023032126E-4</v>
      </c>
      <c r="H32" s="19">
        <f>VLOOKUP(E32,'Appendix 1a. Person-years 2020'!$E$3:$F$1684,2,FALSE)</f>
        <v>7754648.6151000001</v>
      </c>
      <c r="I32" s="19">
        <f>VLOOKUP(E32,'Appendix 2a. Deaths 2020'!$E$3:$G$1683,3,FALSE)</f>
        <v>168</v>
      </c>
      <c r="J32" s="20">
        <f t="shared" si="20"/>
        <v>3308.1788694890934</v>
      </c>
      <c r="K32" s="20">
        <f t="shared" si="21"/>
        <v>3476.1071996975065</v>
      </c>
      <c r="L32" s="73">
        <f t="shared" si="22"/>
        <v>0.95169069290411223</v>
      </c>
      <c r="M32" s="73">
        <f t="shared" si="23"/>
        <v>1.0507615630331222</v>
      </c>
      <c r="N32" s="72">
        <f>VLOOKUP(E32,'Appendix 4. LT MOH 2019'!$D$5:$K$1684,8,FALSE)</f>
        <v>0.99786924297229496</v>
      </c>
      <c r="O32" s="72">
        <f t="shared" si="32"/>
        <v>0.99776120357812925</v>
      </c>
      <c r="P32" s="73">
        <f t="shared" si="24"/>
        <v>2.2387964218707479E-3</v>
      </c>
      <c r="Q32" s="72">
        <f>VLOOKUP(E32,'Appendix 4. LT MOH 2019'!$D$5:$I$1684,6,FALSE)</f>
        <v>2.4999999999996887</v>
      </c>
      <c r="R32" s="136">
        <f t="shared" si="25"/>
        <v>2.4998647007343897</v>
      </c>
      <c r="S32" s="75">
        <f t="shared" si="33"/>
        <v>98524.833832106218</v>
      </c>
      <c r="T32" s="12">
        <f t="shared" si="26"/>
        <v>220.57704544872942</v>
      </c>
      <c r="U32" s="13">
        <f t="shared" si="27"/>
        <v>4.482610941973566E-4</v>
      </c>
      <c r="V32" s="12">
        <f t="shared" si="28"/>
        <v>492072.69670299697</v>
      </c>
      <c r="W32" s="12">
        <f t="shared" si="29"/>
        <v>6384184.9510307247</v>
      </c>
      <c r="X32" s="131">
        <f t="shared" si="30"/>
        <v>64.797723606515888</v>
      </c>
      <c r="Y32" s="105">
        <f>VLOOKUP(E32,'Appendix 4. LT MOH 2019'!$D$5:$P$1684,13,FALSE)</f>
        <v>66.256011499428098</v>
      </c>
      <c r="Z32" s="131">
        <f t="shared" si="31"/>
        <v>-1.4582878929122103</v>
      </c>
    </row>
    <row r="33" spans="2:26" x14ac:dyDescent="0.2">
      <c r="B33" s="158" t="str">
        <f t="shared" si="34"/>
        <v>Female</v>
      </c>
      <c r="C33" s="11" t="str">
        <f t="shared" si="35"/>
        <v>Brazil</v>
      </c>
      <c r="D33" s="137" t="s">
        <v>120</v>
      </c>
      <c r="E33" s="18" t="str">
        <f t="shared" si="19"/>
        <v>BrazilFemale20-24</v>
      </c>
      <c r="F33" s="19">
        <v>5</v>
      </c>
      <c r="G33" s="104">
        <f>VLOOKUP(E33,'Appendix 4. LT MOH 2019'!$D$5:$G$1684,4,FALSE)</f>
        <v>5.3803180997204886E-4</v>
      </c>
      <c r="H33" s="19">
        <f>VLOOKUP(E33,'Appendix 1a. Person-years 2020'!$E$3:$F$1684,2,FALSE)</f>
        <v>8522431.5731000006</v>
      </c>
      <c r="I33" s="19">
        <f>VLOOKUP(E33,'Appendix 2a. Deaths 2020'!$E$3:$G$1683,3,FALSE)</f>
        <v>321</v>
      </c>
      <c r="J33" s="20">
        <f t="shared" si="20"/>
        <v>4585.3392846379293</v>
      </c>
      <c r="K33" s="20">
        <f t="shared" si="21"/>
        <v>4906.1665764269283</v>
      </c>
      <c r="L33" s="73">
        <f t="shared" si="22"/>
        <v>0.93460733817508257</v>
      </c>
      <c r="M33" s="73">
        <f t="shared" si="23"/>
        <v>1.0699680594768315</v>
      </c>
      <c r="N33" s="72">
        <f>VLOOKUP(E33,'Appendix 4. LT MOH 2019'!$D$5:$K$1684,8,FALSE)</f>
        <v>0.99731345456739395</v>
      </c>
      <c r="O33" s="72">
        <f t="shared" si="32"/>
        <v>0.99712575258704217</v>
      </c>
      <c r="P33" s="73">
        <f t="shared" si="24"/>
        <v>2.874247412957831E-3</v>
      </c>
      <c r="Q33" s="72">
        <f>VLOOKUP(E33,'Appendix 4. LT MOH 2019'!$D$5:$I$1684,6,FALSE)</f>
        <v>2.5000000000001168</v>
      </c>
      <c r="R33" s="136">
        <f t="shared" si="25"/>
        <v>2.4997648164675628</v>
      </c>
      <c r="S33" s="75">
        <f t="shared" si="33"/>
        <v>98304.256786657483</v>
      </c>
      <c r="T33" s="12">
        <f t="shared" si="26"/>
        <v>282.55075575179256</v>
      </c>
      <c r="U33" s="13">
        <f t="shared" si="27"/>
        <v>5.7567687931080723E-4</v>
      </c>
      <c r="V33" s="12">
        <f t="shared" si="28"/>
        <v>490814.84059262311</v>
      </c>
      <c r="W33" s="12">
        <f t="shared" si="29"/>
        <v>5892112.2543277275</v>
      </c>
      <c r="X33" s="131">
        <f t="shared" si="30"/>
        <v>59.937508780672097</v>
      </c>
      <c r="Y33" s="105">
        <f>VLOOKUP(E33,'Appendix 4. LT MOH 2019'!$D$5:$P$1684,13,FALSE)</f>
        <v>61.392150147369804</v>
      </c>
      <c r="Z33" s="131">
        <f t="shared" si="31"/>
        <v>-1.4546413666977074</v>
      </c>
    </row>
    <row r="34" spans="2:26" x14ac:dyDescent="0.2">
      <c r="B34" s="158" t="str">
        <f t="shared" si="34"/>
        <v>Female</v>
      </c>
      <c r="C34" s="11" t="str">
        <f t="shared" si="35"/>
        <v>Brazil</v>
      </c>
      <c r="D34" s="137" t="s">
        <v>121</v>
      </c>
      <c r="E34" s="18" t="str">
        <f t="shared" si="19"/>
        <v>BrazilFemale25-29</v>
      </c>
      <c r="F34" s="19">
        <v>5</v>
      </c>
      <c r="G34" s="104">
        <f>VLOOKUP(E34,'Appendix 4. LT MOH 2019'!$D$5:$G$1684,4,FALSE)</f>
        <v>6.1955057726413023E-4</v>
      </c>
      <c r="H34" s="19">
        <f>VLOOKUP(E34,'Appendix 1a. Person-years 2020'!$E$3:$F$1684,2,FALSE)</f>
        <v>8501973.6065999996</v>
      </c>
      <c r="I34" s="19">
        <f>VLOOKUP(E34,'Appendix 2a. Deaths 2020'!$E$3:$G$1683,3,FALSE)</f>
        <v>472</v>
      </c>
      <c r="J34" s="20">
        <f t="shared" si="20"/>
        <v>5267.4026558534288</v>
      </c>
      <c r="K34" s="20">
        <f t="shared" si="21"/>
        <v>5739.1102279809602</v>
      </c>
      <c r="L34" s="73">
        <f t="shared" si="22"/>
        <v>0.91780823971149272</v>
      </c>
      <c r="M34" s="73">
        <f t="shared" si="23"/>
        <v>1.0895522144302645</v>
      </c>
      <c r="N34" s="72">
        <f>VLOOKUP(E34,'Appendix 4. LT MOH 2019'!$D$5:$K$1684,8,FALSE)</f>
        <v>0.99690703773007883</v>
      </c>
      <c r="O34" s="72">
        <f t="shared" si="32"/>
        <v>0.99663052325464474</v>
      </c>
      <c r="P34" s="73">
        <f t="shared" si="24"/>
        <v>3.3694767453552599E-3</v>
      </c>
      <c r="Q34" s="72">
        <f>VLOOKUP(E34,'Appendix 4. LT MOH 2019'!$D$5:$I$1684,6,FALSE)</f>
        <v>2.5000000000000955</v>
      </c>
      <c r="R34" s="136">
        <f t="shared" si="25"/>
        <v>2.4996533994579968</v>
      </c>
      <c r="S34" s="75">
        <f t="shared" si="33"/>
        <v>98021.706030905683</v>
      </c>
      <c r="T34" s="12">
        <f t="shared" si="26"/>
        <v>330.28185901118616</v>
      </c>
      <c r="U34" s="13">
        <f t="shared" si="27"/>
        <v>6.7503276033428652E-4</v>
      </c>
      <c r="V34" s="12">
        <f t="shared" si="28"/>
        <v>489282.71103112912</v>
      </c>
      <c r="W34" s="12">
        <f t="shared" si="29"/>
        <v>5401297.4137351047</v>
      </c>
      <c r="X34" s="131">
        <f t="shared" si="30"/>
        <v>55.103074945789118</v>
      </c>
      <c r="Y34" s="105">
        <f>VLOOKUP(E34,'Appendix 4. LT MOH 2019'!$D$5:$P$1684,13,FALSE)</f>
        <v>56.550792785018153</v>
      </c>
      <c r="Z34" s="131">
        <f t="shared" si="31"/>
        <v>-1.4477178392290355</v>
      </c>
    </row>
    <row r="35" spans="2:26" x14ac:dyDescent="0.2">
      <c r="B35" s="158" t="str">
        <f t="shared" si="34"/>
        <v>Female</v>
      </c>
      <c r="C35" s="11" t="str">
        <f t="shared" si="35"/>
        <v>Brazil</v>
      </c>
      <c r="D35" s="137" t="s">
        <v>122</v>
      </c>
      <c r="E35" s="18" t="str">
        <f t="shared" si="19"/>
        <v>BrazilFemale30-34</v>
      </c>
      <c r="F35" s="19">
        <v>5</v>
      </c>
      <c r="G35" s="104">
        <f>VLOOKUP(E35,'Appendix 4. LT MOH 2019'!$D$5:$G$1684,4,FALSE)</f>
        <v>8.3087928504871258E-4</v>
      </c>
      <c r="H35" s="19">
        <f>VLOOKUP(E35,'Appendix 1a. Person-years 2020'!$E$3:$F$1684,2,FALSE)</f>
        <v>8673659.7003000006</v>
      </c>
      <c r="I35" s="19">
        <f>VLOOKUP(E35,'Appendix 2a. Deaths 2020'!$E$3:$G$1683,3,FALSE)</f>
        <v>818</v>
      </c>
      <c r="J35" s="20">
        <f t="shared" si="20"/>
        <v>7206.7641705410952</v>
      </c>
      <c r="K35" s="20">
        <f t="shared" si="21"/>
        <v>8024.0845112859251</v>
      </c>
      <c r="L35" s="73">
        <f t="shared" si="22"/>
        <v>0.89814160860403902</v>
      </c>
      <c r="M35" s="73">
        <f t="shared" si="23"/>
        <v>1.1134101687530957</v>
      </c>
      <c r="N35" s="72">
        <f>VLOOKUP(E35,'Appendix 4. LT MOH 2019'!$D$5:$K$1684,8,FALSE)</f>
        <v>0.99585421519155048</v>
      </c>
      <c r="O35" s="72">
        <f t="shared" si="32"/>
        <v>0.99538512752125052</v>
      </c>
      <c r="P35" s="73">
        <f t="shared" si="24"/>
        <v>4.6148724787494766E-3</v>
      </c>
      <c r="Q35" s="72">
        <f>VLOOKUP(E35,'Appendix 4. LT MOH 2019'!$D$5:$I$1684,6,FALSE)</f>
        <v>2.4999999999999751</v>
      </c>
      <c r="R35" s="136">
        <f t="shared" si="25"/>
        <v>2.4994114222844903</v>
      </c>
      <c r="S35" s="75">
        <f t="shared" si="33"/>
        <v>97691.424171894498</v>
      </c>
      <c r="T35" s="12">
        <f t="shared" si="26"/>
        <v>450.83346482071727</v>
      </c>
      <c r="U35" s="13">
        <f t="shared" si="27"/>
        <v>9.25109629793685E-4</v>
      </c>
      <c r="V35" s="12">
        <f t="shared" si="28"/>
        <v>487329.77184688987</v>
      </c>
      <c r="W35" s="12">
        <f t="shared" si="29"/>
        <v>4912014.7027039751</v>
      </c>
      <c r="X35" s="131">
        <f t="shared" si="30"/>
        <v>50.280920196853323</v>
      </c>
      <c r="Y35" s="105">
        <f>VLOOKUP(E35,'Appendix 4. LT MOH 2019'!$D$5:$P$1684,13,FALSE)</f>
        <v>51.718488524356147</v>
      </c>
      <c r="Z35" s="131">
        <f t="shared" si="31"/>
        <v>-1.4375683275028237</v>
      </c>
    </row>
    <row r="36" spans="2:26" x14ac:dyDescent="0.2">
      <c r="B36" s="158" t="str">
        <f t="shared" si="34"/>
        <v>Female</v>
      </c>
      <c r="C36" s="11" t="str">
        <f t="shared" si="35"/>
        <v>Brazil</v>
      </c>
      <c r="D36" s="137" t="s">
        <v>123</v>
      </c>
      <c r="E36" s="18" t="str">
        <f t="shared" si="19"/>
        <v>BrazilFemale35-39</v>
      </c>
      <c r="F36" s="19">
        <v>5</v>
      </c>
      <c r="G36" s="104">
        <f>VLOOKUP(E36,'Appendix 4. LT MOH 2019'!$D$5:$G$1684,4,FALSE)</f>
        <v>1.2044679109093773E-3</v>
      </c>
      <c r="H36" s="19">
        <f>VLOOKUP(E36,'Appendix 1a. Person-years 2020'!$E$3:$F$1684,2,FALSE)</f>
        <v>8675820.3216999993</v>
      </c>
      <c r="I36" s="19">
        <f>VLOOKUP(E36,'Appendix 2a. Deaths 2020'!$E$3:$G$1683,3,FALSE)</f>
        <v>1441</v>
      </c>
      <c r="J36" s="20">
        <f t="shared" si="20"/>
        <v>10449.74717830312</v>
      </c>
      <c r="K36" s="20">
        <f t="shared" si="21"/>
        <v>11889.011540043499</v>
      </c>
      <c r="L36" s="73">
        <f t="shared" si="22"/>
        <v>0.87894162968109013</v>
      </c>
      <c r="M36" s="73">
        <f t="shared" si="23"/>
        <v>1.1377319792701523</v>
      </c>
      <c r="N36" s="72">
        <f>VLOOKUP(E36,'Appendix 4. LT MOH 2019'!$D$5:$K$1684,8,FALSE)</f>
        <v>0.99399574029082427</v>
      </c>
      <c r="O36" s="72">
        <f t="shared" si="32"/>
        <v>0.99317159124920573</v>
      </c>
      <c r="P36" s="73">
        <f t="shared" si="24"/>
        <v>6.8284087507942681E-3</v>
      </c>
      <c r="Q36" s="72">
        <f>VLOOKUP(E36,'Appendix 4. LT MOH 2019'!$D$5:$I$1684,6,FALSE)</f>
        <v>2.4999999999999112</v>
      </c>
      <c r="R36" s="136">
        <f t="shared" si="25"/>
        <v>2.4989640587281121</v>
      </c>
      <c r="S36" s="75">
        <f t="shared" si="33"/>
        <v>97240.590707073774</v>
      </c>
      <c r="T36" s="12">
        <f t="shared" si="26"/>
        <v>663.99850051658632</v>
      </c>
      <c r="U36" s="13">
        <f t="shared" si="27"/>
        <v>1.3703623861557803E-3</v>
      </c>
      <c r="V36" s="12">
        <f t="shared" si="28"/>
        <v>484542.26942062622</v>
      </c>
      <c r="W36" s="12">
        <f t="shared" si="29"/>
        <v>4424684.9308570856</v>
      </c>
      <c r="X36" s="131">
        <f t="shared" si="30"/>
        <v>45.502448089666032</v>
      </c>
      <c r="Y36" s="105">
        <f>VLOOKUP(E36,'Appendix 4. LT MOH 2019'!$D$5:$P$1684,13,FALSE)</f>
        <v>46.923387252409299</v>
      </c>
      <c r="Z36" s="131">
        <f t="shared" si="31"/>
        <v>-1.4209391627432666</v>
      </c>
    </row>
    <row r="37" spans="2:26" x14ac:dyDescent="0.2">
      <c r="B37" s="158" t="str">
        <f t="shared" si="34"/>
        <v>Female</v>
      </c>
      <c r="C37" s="11" t="str">
        <f t="shared" si="35"/>
        <v>Brazil</v>
      </c>
      <c r="D37" s="137" t="s">
        <v>124</v>
      </c>
      <c r="E37" s="18" t="str">
        <f t="shared" si="19"/>
        <v>BrazilFemale40-44</v>
      </c>
      <c r="F37" s="19">
        <v>5</v>
      </c>
      <c r="G37" s="104">
        <f>VLOOKUP(E37,'Appendix 4. LT MOH 2019'!$D$5:$G$1684,4,FALSE)</f>
        <v>1.7531610358363385E-3</v>
      </c>
      <c r="H37" s="19">
        <f>VLOOKUP(E37,'Appendix 1a. Person-years 2020'!$E$3:$F$1684,2,FALSE)</f>
        <v>8020316.1507999999</v>
      </c>
      <c r="I37" s="19">
        <f>VLOOKUP(E37,'Appendix 2a. Deaths 2020'!$E$3:$G$1683,3,FALSE)</f>
        <v>2110</v>
      </c>
      <c r="J37" s="20">
        <f t="shared" si="20"/>
        <v>14060.905770671443</v>
      </c>
      <c r="K37" s="20">
        <f t="shared" si="21"/>
        <v>16167.206600885829</v>
      </c>
      <c r="L37" s="73">
        <f t="shared" si="22"/>
        <v>0.86971770187566122</v>
      </c>
      <c r="M37" s="73">
        <f t="shared" si="23"/>
        <v>1.1497983746258904</v>
      </c>
      <c r="N37" s="72">
        <f>VLOOKUP(E37,'Appendix 4. LT MOH 2019'!$D$5:$K$1684,8,FALSE)</f>
        <v>0.99127244683618077</v>
      </c>
      <c r="O37" s="72">
        <f t="shared" si="32"/>
        <v>0.98997164954565742</v>
      </c>
      <c r="P37" s="73">
        <f t="shared" si="24"/>
        <v>1.0028350454342583E-2</v>
      </c>
      <c r="Q37" s="72">
        <f>VLOOKUP(E37,'Appendix 4. LT MOH 2019'!$D$5:$I$1684,6,FALSE)</f>
        <v>2.4999999999999996</v>
      </c>
      <c r="R37" s="136">
        <f t="shared" si="25"/>
        <v>2.4983606506604046</v>
      </c>
      <c r="S37" s="75">
        <f t="shared" si="33"/>
        <v>96576.592206557194</v>
      </c>
      <c r="T37" s="12">
        <f t="shared" si="26"/>
        <v>968.50391233348614</v>
      </c>
      <c r="U37" s="13">
        <f t="shared" si="27"/>
        <v>2.0157842140240767E-3</v>
      </c>
      <c r="V37" s="12">
        <f t="shared" si="28"/>
        <v>480460.11353570316</v>
      </c>
      <c r="W37" s="12">
        <f t="shared" si="29"/>
        <v>3940142.6614364595</v>
      </c>
      <c r="X37" s="131">
        <f t="shared" si="30"/>
        <v>40.798112372916577</v>
      </c>
      <c r="Y37" s="105">
        <f>VLOOKUP(E37,'Appendix 4. LT MOH 2019'!$D$5:$P$1684,13,FALSE)</f>
        <v>42.191727994137942</v>
      </c>
      <c r="Z37" s="131">
        <f t="shared" si="31"/>
        <v>-1.3936156212213646</v>
      </c>
    </row>
    <row r="38" spans="2:26" x14ac:dyDescent="0.2">
      <c r="B38" s="158" t="str">
        <f t="shared" si="34"/>
        <v>Female</v>
      </c>
      <c r="C38" s="11" t="str">
        <f t="shared" si="35"/>
        <v>Brazil</v>
      </c>
      <c r="D38" s="137" t="s">
        <v>125</v>
      </c>
      <c r="E38" s="18" t="str">
        <f t="shared" si="19"/>
        <v>BrazilFemale45-49</v>
      </c>
      <c r="F38" s="19">
        <v>5</v>
      </c>
      <c r="G38" s="104">
        <f>VLOOKUP(E38,'Appendix 4. LT MOH 2019'!$D$5:$G$1684,4,FALSE)</f>
        <v>2.5686454278091744E-3</v>
      </c>
      <c r="H38" s="19">
        <f>VLOOKUP(E38,'Appendix 1a. Person-years 2020'!$E$3:$F$1684,2,FALSE)</f>
        <v>7070493.6858000001</v>
      </c>
      <c r="I38" s="19">
        <f>VLOOKUP(E38,'Appendix 2a. Deaths 2020'!$E$3:$G$1683,3,FALSE)</f>
        <v>2823</v>
      </c>
      <c r="J38" s="20">
        <f t="shared" si="20"/>
        <v>18161.591278383807</v>
      </c>
      <c r="K38" s="20">
        <f t="shared" si="21"/>
        <v>20977.339992341102</v>
      </c>
      <c r="L38" s="73">
        <f t="shared" si="22"/>
        <v>0.86577188933461846</v>
      </c>
      <c r="M38" s="73">
        <f t="shared" si="23"/>
        <v>1.1550386566241384</v>
      </c>
      <c r="N38" s="72">
        <f>VLOOKUP(E38,'Appendix 4. LT MOH 2019'!$D$5:$K$1684,8,FALSE)</f>
        <v>0.98723872086421693</v>
      </c>
      <c r="O38" s="72">
        <f t="shared" si="32"/>
        <v>0.98527486326587566</v>
      </c>
      <c r="P38" s="73">
        <f t="shared" si="24"/>
        <v>1.4725136734124344E-2</v>
      </c>
      <c r="Q38" s="72">
        <f>VLOOKUP(E38,'Appendix 4. LT MOH 2019'!$D$5:$I$1684,6,FALSE)</f>
        <v>2.5</v>
      </c>
      <c r="R38" s="136">
        <f t="shared" si="25"/>
        <v>2.4975154771156962</v>
      </c>
      <c r="S38" s="75">
        <f t="shared" si="33"/>
        <v>95608.088294223708</v>
      </c>
      <c r="T38" s="12">
        <f t="shared" si="26"/>
        <v>1407.8421730206771</v>
      </c>
      <c r="U38" s="13">
        <f t="shared" si="27"/>
        <v>2.9668930081552273E-3</v>
      </c>
      <c r="V38" s="12">
        <f t="shared" si="28"/>
        <v>474517.33822247054</v>
      </c>
      <c r="W38" s="12">
        <f t="shared" si="29"/>
        <v>3459682.5479007564</v>
      </c>
      <c r="X38" s="131">
        <f t="shared" si="30"/>
        <v>36.186086445468419</v>
      </c>
      <c r="Y38" s="105">
        <f>VLOOKUP(E38,'Appendix 4. LT MOH 2019'!$D$5:$P$1684,13,FALSE)</f>
        <v>37.541189605159538</v>
      </c>
      <c r="Z38" s="131">
        <f t="shared" si="31"/>
        <v>-1.3551031596911187</v>
      </c>
    </row>
    <row r="39" spans="2:26" x14ac:dyDescent="0.2">
      <c r="B39" s="158" t="str">
        <f t="shared" si="34"/>
        <v>Female</v>
      </c>
      <c r="C39" s="11" t="str">
        <f t="shared" si="35"/>
        <v>Brazil</v>
      </c>
      <c r="D39" s="137" t="s">
        <v>126</v>
      </c>
      <c r="E39" s="18" t="str">
        <f t="shared" si="19"/>
        <v>BrazilFemale50-54</v>
      </c>
      <c r="F39" s="19">
        <v>5</v>
      </c>
      <c r="G39" s="104">
        <f>VLOOKUP(E39,'Appendix 4. LT MOH 2019'!$D$5:$G$1684,4,FALSE)</f>
        <v>3.8079866948285356E-3</v>
      </c>
      <c r="H39" s="19">
        <f>VLOOKUP(E39,'Appendix 1a. Person-years 2020'!$E$3:$F$1684,2,FALSE)</f>
        <v>6572429.7297</v>
      </c>
      <c r="I39" s="19">
        <f>VLOOKUP(E39,'Appendix 2a. Deaths 2020'!$E$3:$G$1683,3,FALSE)</f>
        <v>4003</v>
      </c>
      <c r="J39" s="20">
        <f t="shared" si="20"/>
        <v>25027.72496339311</v>
      </c>
      <c r="K39" s="20">
        <f t="shared" si="21"/>
        <v>29015.481592653709</v>
      </c>
      <c r="L39" s="73">
        <f t="shared" si="22"/>
        <v>0.86256452037417708</v>
      </c>
      <c r="M39" s="73">
        <f t="shared" si="23"/>
        <v>1.159333564480723</v>
      </c>
      <c r="N39" s="72">
        <f>VLOOKUP(E39,'Appendix 4. LT MOH 2019'!$D$5:$K$1684,8,FALSE)</f>
        <v>0.98113961674707362</v>
      </c>
      <c r="O39" s="72">
        <f t="shared" si="32"/>
        <v>0.97816755369870578</v>
      </c>
      <c r="P39" s="73">
        <f t="shared" si="24"/>
        <v>2.1832446301294217E-2</v>
      </c>
      <c r="Q39" s="72">
        <f>VLOOKUP(E39,'Appendix 4. LT MOH 2019'!$D$5:$I$1684,6,FALSE)</f>
        <v>2.5000000000000222</v>
      </c>
      <c r="R39" s="136">
        <f t="shared" si="25"/>
        <v>2.496217894877943</v>
      </c>
      <c r="S39" s="75">
        <f t="shared" si="33"/>
        <v>94200.246121203032</v>
      </c>
      <c r="T39" s="12">
        <f t="shared" si="26"/>
        <v>2056.6218150098639</v>
      </c>
      <c r="U39" s="13">
        <f t="shared" si="27"/>
        <v>4.414754614343909E-3</v>
      </c>
      <c r="V39" s="12">
        <f t="shared" si="28"/>
        <v>465851.89770858985</v>
      </c>
      <c r="W39" s="12">
        <f t="shared" si="29"/>
        <v>2985165.2096782858</v>
      </c>
      <c r="X39" s="131">
        <f t="shared" si="30"/>
        <v>31.689569110439624</v>
      </c>
      <c r="Y39" s="105">
        <f>VLOOKUP(E39,'Appendix 4. LT MOH 2019'!$D$5:$P$1684,13,FALSE)</f>
        <v>32.994140236400874</v>
      </c>
      <c r="Z39" s="131">
        <f t="shared" si="31"/>
        <v>-1.3045711259612496</v>
      </c>
    </row>
    <row r="40" spans="2:26" x14ac:dyDescent="0.2">
      <c r="B40" s="158" t="str">
        <f t="shared" si="34"/>
        <v>Female</v>
      </c>
      <c r="C40" s="11" t="str">
        <f t="shared" si="35"/>
        <v>Brazil</v>
      </c>
      <c r="D40" s="137" t="s">
        <v>127</v>
      </c>
      <c r="E40" s="18" t="str">
        <f t="shared" si="19"/>
        <v>BrazilFemale55-59</v>
      </c>
      <c r="F40" s="19">
        <v>5</v>
      </c>
      <c r="G40" s="104">
        <f>VLOOKUP(E40,'Appendix 4. LT MOH 2019'!$D$5:$G$1684,4,FALSE)</f>
        <v>5.7518386606159868E-3</v>
      </c>
      <c r="H40" s="19">
        <f>VLOOKUP(E40,'Appendix 1a. Person-years 2020'!$E$3:$F$1684,2,FALSE)</f>
        <v>5944364.8709000004</v>
      </c>
      <c r="I40" s="19">
        <f>VLOOKUP(E40,'Appendix 2a. Deaths 2020'!$E$3:$G$1683,3,FALSE)</f>
        <v>5759</v>
      </c>
      <c r="J40" s="20">
        <f t="shared" si="20"/>
        <v>34191.027677250182</v>
      </c>
      <c r="K40" s="20">
        <f t="shared" si="21"/>
        <v>39916.902838403694</v>
      </c>
      <c r="L40" s="73">
        <f t="shared" si="22"/>
        <v>0.85655512442100845</v>
      </c>
      <c r="M40" s="73">
        <f t="shared" si="23"/>
        <v>1.1674671851107699</v>
      </c>
      <c r="N40" s="72">
        <f>VLOOKUP(E40,'Appendix 4. LT MOH 2019'!$D$5:$K$1684,8,FALSE)</f>
        <v>0.97164848997553399</v>
      </c>
      <c r="O40" s="72">
        <f t="shared" si="32"/>
        <v>0.96697974603862424</v>
      </c>
      <c r="P40" s="73">
        <f t="shared" si="24"/>
        <v>3.3020253961375756E-2</v>
      </c>
      <c r="Q40" s="72">
        <f>VLOOKUP(E40,'Appendix 4. LT MOH 2019'!$D$5:$I$1684,6,FALSE)</f>
        <v>2.4999999999999925</v>
      </c>
      <c r="R40" s="136">
        <f t="shared" si="25"/>
        <v>2.4940034046512713</v>
      </c>
      <c r="S40" s="75">
        <f t="shared" si="33"/>
        <v>92143.624306193175</v>
      </c>
      <c r="T40" s="12">
        <f t="shared" si="26"/>
        <v>3042.6058755120944</v>
      </c>
      <c r="U40" s="13">
        <f t="shared" si="27"/>
        <v>6.7151852876336272E-3</v>
      </c>
      <c r="V40" s="12">
        <f t="shared" si="28"/>
        <v>453093.36156594456</v>
      </c>
      <c r="W40" s="12">
        <f t="shared" si="29"/>
        <v>2519313.3119696961</v>
      </c>
      <c r="X40" s="131">
        <f t="shared" si="30"/>
        <v>27.341157143960611</v>
      </c>
      <c r="Y40" s="105">
        <f>VLOOKUP(E40,'Appendix 4. LT MOH 2019'!$D$5:$P$1684,13,FALSE)</f>
        <v>28.580327117462538</v>
      </c>
      <c r="Z40" s="131">
        <f t="shared" si="31"/>
        <v>-1.2391699735019266</v>
      </c>
    </row>
    <row r="41" spans="2:26" x14ac:dyDescent="0.2">
      <c r="B41" s="158" t="str">
        <f t="shared" si="34"/>
        <v>Female</v>
      </c>
      <c r="C41" s="11" t="str">
        <f t="shared" si="35"/>
        <v>Brazil</v>
      </c>
      <c r="D41" s="137" t="s">
        <v>128</v>
      </c>
      <c r="E41" s="18" t="str">
        <f t="shared" si="19"/>
        <v>BrazilFemale60-64</v>
      </c>
      <c r="F41" s="19">
        <v>5</v>
      </c>
      <c r="G41" s="104">
        <f>VLOOKUP(E41,'Appendix 4. LT MOH 2019'!$D$5:$G$1684,4,FALSE)</f>
        <v>8.9085177740777493E-3</v>
      </c>
      <c r="H41" s="19">
        <f>VLOOKUP(E41,'Appendix 1a. Person-years 2020'!$E$3:$F$1684,2,FALSE)</f>
        <v>5024648.3872999996</v>
      </c>
      <c r="I41" s="19">
        <f>VLOOKUP(E41,'Appendix 2a. Deaths 2020'!$E$3:$G$1683,3,FALSE)</f>
        <v>8203</v>
      </c>
      <c r="J41" s="20">
        <f t="shared" si="20"/>
        <v>44762.169466753148</v>
      </c>
      <c r="K41" s="20">
        <f t="shared" si="21"/>
        <v>52892.092895452384</v>
      </c>
      <c r="L41" s="73">
        <f t="shared" si="22"/>
        <v>0.84629227198914192</v>
      </c>
      <c r="M41" s="73">
        <f t="shared" si="23"/>
        <v>1.181624874878723</v>
      </c>
      <c r="N41" s="72">
        <f>VLOOKUP(E41,'Appendix 4. LT MOH 2019'!$D$5:$K$1684,8,FALSE)</f>
        <v>0.95642781998001958</v>
      </c>
      <c r="O41" s="72">
        <f t="shared" si="32"/>
        <v>0.94872022353801033</v>
      </c>
      <c r="P41" s="73">
        <f t="shared" si="24"/>
        <v>5.1279776461989668E-2</v>
      </c>
      <c r="Q41" s="72">
        <f>VLOOKUP(E41,'Appendix 4. LT MOH 2019'!$D$5:$I$1684,6,FALSE)</f>
        <v>2.5000000000000018</v>
      </c>
      <c r="R41" s="136">
        <f t="shared" si="25"/>
        <v>2.489947533094957</v>
      </c>
      <c r="S41" s="75">
        <f t="shared" si="33"/>
        <v>89101.018430681084</v>
      </c>
      <c r="T41" s="12">
        <f t="shared" si="26"/>
        <v>4569.0803076609473</v>
      </c>
      <c r="U41" s="13">
        <f t="shared" si="27"/>
        <v>1.0526950428665168E-2</v>
      </c>
      <c r="V41" s="12">
        <f t="shared" si="28"/>
        <v>434036.46085567377</v>
      </c>
      <c r="W41" s="12">
        <f t="shared" si="29"/>
        <v>2066219.9504037516</v>
      </c>
      <c r="X41" s="131">
        <f t="shared" si="30"/>
        <v>23.189633371152002</v>
      </c>
      <c r="Y41" s="105">
        <f>VLOOKUP(E41,'Appendix 4. LT MOH 2019'!$D$5:$P$1684,13,FALSE)</f>
        <v>24.341319043391135</v>
      </c>
      <c r="Z41" s="131">
        <f t="shared" si="31"/>
        <v>-1.1516856722391324</v>
      </c>
    </row>
    <row r="42" spans="2:26" x14ac:dyDescent="0.2">
      <c r="B42" s="158" t="str">
        <f t="shared" si="34"/>
        <v>Female</v>
      </c>
      <c r="C42" s="11" t="str">
        <f t="shared" si="35"/>
        <v>Brazil</v>
      </c>
      <c r="D42" s="137" t="s">
        <v>129</v>
      </c>
      <c r="E42" s="18" t="str">
        <f t="shared" si="19"/>
        <v>BrazilFemale65-69</v>
      </c>
      <c r="F42" s="19">
        <v>5</v>
      </c>
      <c r="G42" s="104">
        <f>VLOOKUP(E42,'Appendix 4. LT MOH 2019'!$D$5:$G$1684,4,FALSE)</f>
        <v>1.3691234731417735E-2</v>
      </c>
      <c r="H42" s="19">
        <f>VLOOKUP(E42,'Appendix 1a. Person-years 2020'!$E$3:$F$1684,2,FALSE)</f>
        <v>4003615.5087000001</v>
      </c>
      <c r="I42" s="19">
        <f>VLOOKUP(E42,'Appendix 2a. Deaths 2020'!$E$3:$G$1683,3,FALSE)</f>
        <v>10084</v>
      </c>
      <c r="J42" s="20">
        <f t="shared" si="20"/>
        <v>54814.43970395613</v>
      </c>
      <c r="K42" s="20">
        <f t="shared" si="21"/>
        <v>64760.37729292451</v>
      </c>
      <c r="L42" s="73">
        <f t="shared" ref="L42:L46" si="36">J42/K42</f>
        <v>0.84641940018383688</v>
      </c>
      <c r="M42" s="73">
        <f t="shared" ref="M42:M46" si="37">K42/J42</f>
        <v>1.1814474004055275</v>
      </c>
      <c r="N42" s="72">
        <f>VLOOKUP(E42,'Appendix 4. LT MOH 2019'!$D$5:$K$1684,8,FALSE)</f>
        <v>0.93380940381631949</v>
      </c>
      <c r="O42" s="72">
        <f t="shared" si="32"/>
        <v>0.92227763802789664</v>
      </c>
      <c r="P42" s="73">
        <f t="shared" ref="P42:P46" si="38">1-O42</f>
        <v>7.772236197210336E-2</v>
      </c>
      <c r="Q42" s="72">
        <f>VLOOKUP(E42,'Appendix 4. LT MOH 2019'!$D$5:$I$1684,6,FALSE)</f>
        <v>2.5000000000000009</v>
      </c>
      <c r="R42" s="136">
        <f t="shared" si="25"/>
        <v>2.4846136360160522</v>
      </c>
      <c r="S42" s="75">
        <f t="shared" ref="S42:S47" si="39">S41-T41</f>
        <v>84531.93812302014</v>
      </c>
      <c r="T42" s="12">
        <f t="shared" ref="T42:T46" si="40">P42*S42</f>
        <v>6570.021893000815</v>
      </c>
      <c r="U42" s="13">
        <f t="shared" ref="U42:U46" si="41">T42/V42</f>
        <v>1.6176998771360064E-2</v>
      </c>
      <c r="V42" s="12">
        <f t="shared" si="28"/>
        <v>406133.54713437043</v>
      </c>
      <c r="W42" s="12">
        <f t="shared" si="29"/>
        <v>1632183.4895480778</v>
      </c>
      <c r="X42" s="131">
        <f t="shared" ref="X42:X46" si="42">W42/S42</f>
        <v>19.308482992224139</v>
      </c>
      <c r="Y42" s="105">
        <f>VLOOKUP(E42,'Appendix 4. LT MOH 2019'!$D$5:$P$1684,13,FALSE)</f>
        <v>20.336348532654998</v>
      </c>
      <c r="Z42" s="131">
        <f t="shared" ref="Z42:Z46" si="43">X42-Y42</f>
        <v>-1.0278655404308594</v>
      </c>
    </row>
    <row r="43" spans="2:26" x14ac:dyDescent="0.2">
      <c r="B43" s="158" t="str">
        <f t="shared" si="34"/>
        <v>Female</v>
      </c>
      <c r="C43" s="11" t="str">
        <f t="shared" si="35"/>
        <v>Brazil</v>
      </c>
      <c r="D43" s="137" t="s">
        <v>130</v>
      </c>
      <c r="E43" s="18" t="str">
        <f t="shared" si="19"/>
        <v>BrazilFemale70-74</v>
      </c>
      <c r="F43" s="19">
        <v>5</v>
      </c>
      <c r="G43" s="104">
        <f>VLOOKUP(E43,'Appendix 4. LT MOH 2019'!$D$5:$G$1684,4,FALSE)</f>
        <v>2.0793535656896813E-2</v>
      </c>
      <c r="H43" s="19">
        <f>VLOOKUP(E43,'Appendix 1a. Person-years 2020'!$E$3:$F$1684,2,FALSE)</f>
        <v>3001522.6294999998</v>
      </c>
      <c r="I43" s="19">
        <f>VLOOKUP(E43,'Appendix 2a. Deaths 2020'!$E$3:$G$1683,3,FALSE)</f>
        <v>11115</v>
      </c>
      <c r="J43" s="20">
        <f t="shared" si="20"/>
        <v>62412.267821490932</v>
      </c>
      <c r="K43" s="20">
        <f t="shared" si="21"/>
        <v>73296.14767266452</v>
      </c>
      <c r="L43" s="73">
        <f t="shared" si="36"/>
        <v>0.8515081597496742</v>
      </c>
      <c r="M43" s="73">
        <f t="shared" si="37"/>
        <v>1.1743868670547788</v>
      </c>
      <c r="N43" s="72">
        <f>VLOOKUP(E43,'Appendix 4. LT MOH 2019'!$D$5:$K$1684,8,FALSE)</f>
        <v>0.90116989024350758</v>
      </c>
      <c r="O43" s="72">
        <f t="shared" si="32"/>
        <v>0.88496388961843897</v>
      </c>
      <c r="P43" s="73">
        <f t="shared" si="38"/>
        <v>0.11503611038156103</v>
      </c>
      <c r="Q43" s="72">
        <f>VLOOKUP(E43,'Appendix 4. LT MOH 2019'!$D$5:$I$1684,6,FALSE)</f>
        <v>2.500000000000004</v>
      </c>
      <c r="R43" s="136">
        <f t="shared" si="25"/>
        <v>2.4776445721557812</v>
      </c>
      <c r="S43" s="75">
        <f t="shared" si="39"/>
        <v>77961.916230019327</v>
      </c>
      <c r="T43" s="12">
        <f t="shared" si="40"/>
        <v>8968.4356009945168</v>
      </c>
      <c r="U43" s="13">
        <f t="shared" si="41"/>
        <v>2.4424642491214291E-2</v>
      </c>
      <c r="V43" s="12">
        <f t="shared" si="28"/>
        <v>367187.99893265677</v>
      </c>
      <c r="W43" s="12">
        <f t="shared" si="29"/>
        <v>1226049.9424137073</v>
      </c>
      <c r="X43" s="131">
        <f t="shared" si="42"/>
        <v>15.726267409799958</v>
      </c>
      <c r="Y43" s="105">
        <f>VLOOKUP(E43,'Appendix 4. LT MOH 2019'!$D$5:$P$1684,13,FALSE)</f>
        <v>16.600630663774528</v>
      </c>
      <c r="Z43" s="131">
        <f t="shared" si="43"/>
        <v>-0.87436325397457004</v>
      </c>
    </row>
    <row r="44" spans="2:26" x14ac:dyDescent="0.2">
      <c r="B44" s="158" t="str">
        <f t="shared" si="34"/>
        <v>Female</v>
      </c>
      <c r="C44" s="11" t="str">
        <f t="shared" si="35"/>
        <v>Brazil</v>
      </c>
      <c r="D44" s="137" t="s">
        <v>131</v>
      </c>
      <c r="E44" s="18" t="str">
        <f t="shared" si="19"/>
        <v>BrazilFemale75-79</v>
      </c>
      <c r="F44" s="19">
        <v>5</v>
      </c>
      <c r="G44" s="104">
        <f>VLOOKUP(E44,'Appendix 4. LT MOH 2019'!$D$5:$G$1684,4,FALSE)</f>
        <v>3.4698789062678974E-2</v>
      </c>
      <c r="H44" s="19">
        <f>VLOOKUP(E44,'Appendix 1a. Person-years 2020'!$E$3:$F$1684,2,FALSE)</f>
        <v>2065962.8670999999</v>
      </c>
      <c r="I44" s="19">
        <f>VLOOKUP(E44,'Appendix 2a. Deaths 2020'!$E$3:$G$1683,3,FALSE)</f>
        <v>11270</v>
      </c>
      <c r="J44" s="20">
        <f t="shared" si="20"/>
        <v>71686.409736830377</v>
      </c>
      <c r="K44" s="20">
        <f t="shared" si="21"/>
        <v>82565.354384093982</v>
      </c>
      <c r="L44" s="73">
        <f t="shared" si="36"/>
        <v>0.86823838244968032</v>
      </c>
      <c r="M44" s="73">
        <f t="shared" si="37"/>
        <v>1.1517574207887038</v>
      </c>
      <c r="N44" s="72">
        <f>VLOOKUP(E44,'Appendix 4. LT MOH 2019'!$D$5:$K$1684,8,FALSE)</f>
        <v>0.84035479308558281</v>
      </c>
      <c r="O44" s="72">
        <f t="shared" si="32"/>
        <v>0.81846353082275869</v>
      </c>
      <c r="P44" s="73">
        <f t="shared" si="38"/>
        <v>0.18153646917724131</v>
      </c>
      <c r="Q44" s="72">
        <f>VLOOKUP(E44,'Appendix 4. LT MOH 2019'!$D$5:$I$1684,6,FALSE)</f>
        <v>2.4999999999999982</v>
      </c>
      <c r="R44" s="136">
        <f t="shared" si="25"/>
        <v>2.4678290181805549</v>
      </c>
      <c r="S44" s="75">
        <f t="shared" si="39"/>
        <v>68993.480629024809</v>
      </c>
      <c r="T44" s="12">
        <f t="shared" si="40"/>
        <v>12524.832869641557</v>
      </c>
      <c r="U44" s="13">
        <f t="shared" si="41"/>
        <v>3.9983200375693972E-2</v>
      </c>
      <c r="V44" s="12">
        <f t="shared" si="28"/>
        <v>313252.38480047934</v>
      </c>
      <c r="W44" s="12">
        <f t="shared" si="29"/>
        <v>858861.94348105043</v>
      </c>
      <c r="X44" s="131">
        <f t="shared" si="42"/>
        <v>12.448450718106495</v>
      </c>
      <c r="Y44" s="105">
        <f>VLOOKUP(E44,'Appendix 4. LT MOH 2019'!$D$5:$P$1684,13,FALSE)</f>
        <v>13.147028175746483</v>
      </c>
      <c r="Z44" s="131">
        <f t="shared" si="43"/>
        <v>-0.69857745763998835</v>
      </c>
    </row>
    <row r="45" spans="2:26" x14ac:dyDescent="0.2">
      <c r="B45" s="158" t="str">
        <f t="shared" si="34"/>
        <v>Female</v>
      </c>
      <c r="C45" s="11" t="str">
        <f t="shared" si="35"/>
        <v>Brazil</v>
      </c>
      <c r="D45" s="137" t="s">
        <v>132</v>
      </c>
      <c r="E45" s="18" t="str">
        <f t="shared" si="19"/>
        <v>BrazilFemale80-84</v>
      </c>
      <c r="F45" s="19">
        <v>5</v>
      </c>
      <c r="G45" s="104">
        <f>VLOOKUP(E45,'Appendix 4. LT MOH 2019'!$D$5:$G$1684,4,FALSE)</f>
        <v>5.7413934743451543E-2</v>
      </c>
      <c r="H45" s="19">
        <f>VLOOKUP(E45,'Appendix 1a. Person-years 2020'!$E$3:$F$1684,2,FALSE)</f>
        <v>1408279.3137000001</v>
      </c>
      <c r="I45" s="19">
        <f>VLOOKUP(E45,'Appendix 2a. Deaths 2020'!$E$3:$G$1683,3,FALSE)</f>
        <v>11479</v>
      </c>
      <c r="J45" s="20">
        <f t="shared" si="20"/>
        <v>80854.856617324534</v>
      </c>
      <c r="K45" s="20">
        <f t="shared" si="21"/>
        <v>91674.802060404443</v>
      </c>
      <c r="L45" s="73">
        <f t="shared" si="36"/>
        <v>0.88197470624533603</v>
      </c>
      <c r="M45" s="73">
        <f t="shared" si="37"/>
        <v>1.1338193634340272</v>
      </c>
      <c r="N45" s="72">
        <f>VLOOKUP(E45,'Appendix 4. LT MOH 2019'!$D$5:$K$1684,8,FALSE)</f>
        <v>0.74896289604446298</v>
      </c>
      <c r="O45" s="72">
        <f t="shared" si="32"/>
        <v>0.72054425653799359</v>
      </c>
      <c r="P45" s="73">
        <f t="shared" si="38"/>
        <v>0.27945574346200641</v>
      </c>
      <c r="Q45" s="72">
        <f>VLOOKUP(E45,'Appendix 4. LT MOH 2019'!$D$5:$I$1684,6,FALSE)</f>
        <v>2.5000000000000013</v>
      </c>
      <c r="R45" s="136">
        <f t="shared" si="25"/>
        <v>2.4537047809514272</v>
      </c>
      <c r="S45" s="75">
        <f t="shared" si="39"/>
        <v>56468.647759383253</v>
      </c>
      <c r="T45" s="12">
        <f t="shared" si="40"/>
        <v>15780.48794189261</v>
      </c>
      <c r="U45" s="13">
        <f t="shared" si="41"/>
        <v>6.5165150910067082E-2</v>
      </c>
      <c r="V45" s="12">
        <f t="shared" si="28"/>
        <v>242161.45779622142</v>
      </c>
      <c r="W45" s="12">
        <f t="shared" si="29"/>
        <v>545609.55868057103</v>
      </c>
      <c r="X45" s="131">
        <f t="shared" si="42"/>
        <v>9.6621679521254062</v>
      </c>
      <c r="Y45" s="105">
        <f>VLOOKUP(E45,'Appendix 4. LT MOH 2019'!$D$5:$P$1684,13,FALSE)</f>
        <v>10.169682214405096</v>
      </c>
      <c r="Z45" s="131">
        <f t="shared" si="43"/>
        <v>-0.50751426227968999</v>
      </c>
    </row>
    <row r="46" spans="2:26" x14ac:dyDescent="0.2">
      <c r="B46" s="158" t="str">
        <f t="shared" si="34"/>
        <v>Female</v>
      </c>
      <c r="C46" s="11" t="str">
        <f t="shared" si="35"/>
        <v>Brazil</v>
      </c>
      <c r="D46" s="137" t="s">
        <v>133</v>
      </c>
      <c r="E46" s="18" t="str">
        <f t="shared" si="19"/>
        <v>BrazilFemale85-89</v>
      </c>
      <c r="F46" s="19">
        <v>5</v>
      </c>
      <c r="G46" s="104">
        <f>VLOOKUP(E46,'Appendix 4. LT MOH 2019'!$D$5:$G$1684,4,FALSE)</f>
        <v>9.856399254340345E-2</v>
      </c>
      <c r="H46" s="19">
        <f>VLOOKUP(E46,'Appendix 1a. Person-years 2020'!$E$3:$F$1684,2,FALSE)</f>
        <v>783501.96089999995</v>
      </c>
      <c r="I46" s="19">
        <f>VLOOKUP(E46,'Appendix 2a. Deaths 2020'!$E$3:$G$1683,3,FALSE)</f>
        <v>9160</v>
      </c>
      <c r="J46" s="20">
        <f t="shared" si="20"/>
        <v>77225.081431889572</v>
      </c>
      <c r="K46" s="20">
        <f t="shared" si="21"/>
        <v>85482.235260191999</v>
      </c>
      <c r="L46" s="73">
        <f t="shared" si="36"/>
        <v>0.90340503142940531</v>
      </c>
      <c r="M46" s="73">
        <f t="shared" si="37"/>
        <v>1.1069232129665671</v>
      </c>
      <c r="N46" s="72">
        <f>VLOOKUP(E46,'Appendix 4. LT MOH 2019'!$D$5:$K$1684,8,FALSE)</f>
        <v>0.60460845942530528</v>
      </c>
      <c r="O46" s="72">
        <f t="shared" si="32"/>
        <v>0.57293946839942467</v>
      </c>
      <c r="P46" s="73">
        <f t="shared" si="38"/>
        <v>0.42706053160057533</v>
      </c>
      <c r="Q46" s="72">
        <f>VLOOKUP(E46,'Appendix 4. LT MOH 2019'!$D$5:$I$1684,6,FALSE)</f>
        <v>2.5</v>
      </c>
      <c r="R46" s="136">
        <f t="shared" si="25"/>
        <v>2.4379037508312309</v>
      </c>
      <c r="S46" s="75">
        <f t="shared" si="39"/>
        <v>40688.159817490639</v>
      </c>
      <c r="T46" s="12">
        <f t="shared" si="40"/>
        <v>17376.30716150672</v>
      </c>
      <c r="U46" s="13">
        <f t="shared" si="41"/>
        <v>0.10933925745809751</v>
      </c>
      <c r="V46" s="12">
        <f t="shared" si="28"/>
        <v>158921.02768455242</v>
      </c>
      <c r="W46" s="12">
        <f t="shared" si="29"/>
        <v>303448.10088434961</v>
      </c>
      <c r="X46" s="131">
        <f t="shared" si="42"/>
        <v>7.4578968979055729</v>
      </c>
      <c r="Y46" s="105">
        <f>VLOOKUP(E46,'Appendix 4. LT MOH 2019'!$D$5:$P$1684,13,FALSE)</f>
        <v>7.7404034364204053</v>
      </c>
      <c r="Z46" s="131">
        <f t="shared" si="43"/>
        <v>-0.28250653851483243</v>
      </c>
    </row>
    <row r="47" spans="2:26" x14ac:dyDescent="0.2">
      <c r="B47" s="158" t="str">
        <f t="shared" si="34"/>
        <v>Female</v>
      </c>
      <c r="C47" s="11" t="str">
        <f t="shared" si="35"/>
        <v>Brazil</v>
      </c>
      <c r="D47" s="137" t="s">
        <v>8</v>
      </c>
      <c r="E47" s="18" t="str">
        <f t="shared" si="19"/>
        <v>BrazilFemale90+</v>
      </c>
      <c r="F47" s="19" t="s">
        <v>19</v>
      </c>
      <c r="G47" s="104">
        <f>VLOOKUP(E47,'Appendix 4. LT MOH 2019'!$D$5:$G$1684,4,FALSE)</f>
        <v>0.16214200737689488</v>
      </c>
      <c r="H47" s="19">
        <f>VLOOKUP(E47,'Appendix 1a. Person-years 2020'!$E$3:$F$1684,2,FALSE)</f>
        <v>545063.97719999996</v>
      </c>
      <c r="I47" s="19">
        <f>VLOOKUP(E47,'Appendix 2a. Deaths 2020'!$E$3:$G$1683,3,FALSE)</f>
        <v>8124</v>
      </c>
      <c r="J47" s="20">
        <f t="shared" si="20"/>
        <v>88377.767412042056</v>
      </c>
      <c r="K47" s="20">
        <f t="shared" si="21"/>
        <v>95184.525744112165</v>
      </c>
      <c r="L47" s="73">
        <f t="shared" si="22"/>
        <v>0.92848881392371541</v>
      </c>
      <c r="M47" s="73">
        <f t="shared" si="23"/>
        <v>1.0770188988859051</v>
      </c>
      <c r="N47" s="72">
        <f>VLOOKUP(E47,'Appendix 4. LT MOH 2019'!$D$5:$K$1684,8,FALSE)</f>
        <v>0</v>
      </c>
      <c r="O47" s="72">
        <v>0</v>
      </c>
      <c r="P47" s="73">
        <f t="shared" si="24"/>
        <v>1</v>
      </c>
      <c r="Q47" s="72">
        <f>VLOOKUP(E47,'Appendix 4. LT MOH 2019'!$D$5:$I$1684,6,FALSE)</f>
        <v>6.6772208770327923</v>
      </c>
      <c r="R47" s="136">
        <f>Q47*L47</f>
        <v>6.1997248924228483</v>
      </c>
      <c r="S47" s="75">
        <f t="shared" si="39"/>
        <v>23311.852655983919</v>
      </c>
      <c r="T47" s="12">
        <f t="shared" si="26"/>
        <v>23311.852655983919</v>
      </c>
      <c r="U47" s="13">
        <f t="shared" si="27"/>
        <v>0.16129747970303901</v>
      </c>
      <c r="V47" s="12">
        <f>T47*R47</f>
        <v>144527.07319979719</v>
      </c>
      <c r="W47" s="12">
        <f>V47</f>
        <v>144527.07319979719</v>
      </c>
      <c r="X47" s="131">
        <f t="shared" si="30"/>
        <v>6.1997248924228483</v>
      </c>
      <c r="Y47" s="105">
        <f>VLOOKUP(E47,'Appendix 4. LT MOH 2019'!$D$5:$P$1684,13,FALSE)</f>
        <v>6.1674332036331956</v>
      </c>
      <c r="Z47" s="131">
        <f t="shared" si="31"/>
        <v>3.2291688789652717E-2</v>
      </c>
    </row>
    <row r="48" spans="2:26" x14ac:dyDescent="0.2">
      <c r="K48" s="40"/>
      <c r="L48" s="7"/>
      <c r="M48" s="7"/>
      <c r="N48" s="133"/>
      <c r="O48" s="133"/>
      <c r="P48" s="74"/>
      <c r="Q48" s="133"/>
      <c r="R48" s="107"/>
      <c r="S48" s="7"/>
      <c r="T48" s="7"/>
      <c r="U48" s="7"/>
      <c r="V48" s="107"/>
      <c r="W48" s="107"/>
      <c r="X48" s="7"/>
      <c r="Y48" s="133"/>
      <c r="Z48" s="7"/>
    </row>
    <row r="49" spans="1:26" x14ac:dyDescent="0.2">
      <c r="K49" s="40"/>
      <c r="L49" s="7"/>
      <c r="M49" s="7"/>
      <c r="N49" s="133"/>
      <c r="O49" s="133"/>
      <c r="P49" s="7"/>
      <c r="Q49" s="133"/>
      <c r="R49" s="107"/>
      <c r="S49" s="7"/>
      <c r="T49" s="7"/>
      <c r="U49" s="7"/>
      <c r="V49" s="107"/>
      <c r="W49" s="107"/>
      <c r="X49" s="7"/>
      <c r="Y49" s="133"/>
      <c r="Z49" s="7"/>
    </row>
    <row r="50" spans="1:26" s="11" customFormat="1" ht="47" customHeight="1" x14ac:dyDescent="0.2">
      <c r="A50" s="10"/>
      <c r="B50" s="8" t="s">
        <v>17</v>
      </c>
      <c r="C50" s="8" t="s">
        <v>14</v>
      </c>
      <c r="D50" s="8" t="s">
        <v>0</v>
      </c>
      <c r="E50" s="8" t="s">
        <v>135</v>
      </c>
      <c r="F50" s="8" t="s">
        <v>9</v>
      </c>
      <c r="G50" s="10" t="s">
        <v>116</v>
      </c>
      <c r="H50" s="10" t="s">
        <v>117</v>
      </c>
      <c r="I50" s="10" t="s">
        <v>110</v>
      </c>
      <c r="J50" s="10" t="s">
        <v>39</v>
      </c>
      <c r="K50" s="10" t="s">
        <v>1830</v>
      </c>
      <c r="L50" s="10" t="s">
        <v>27</v>
      </c>
      <c r="M50" s="10" t="s">
        <v>28</v>
      </c>
      <c r="N50" s="8" t="s">
        <v>10</v>
      </c>
      <c r="O50" s="10" t="s">
        <v>111</v>
      </c>
      <c r="P50" s="10" t="s">
        <v>112</v>
      </c>
      <c r="Q50" s="10" t="s">
        <v>29</v>
      </c>
      <c r="R50" s="10" t="s">
        <v>113</v>
      </c>
      <c r="S50" s="8" t="s">
        <v>104</v>
      </c>
      <c r="T50" s="8" t="s">
        <v>105</v>
      </c>
      <c r="U50" s="10" t="s">
        <v>106</v>
      </c>
      <c r="V50" s="10" t="s">
        <v>107</v>
      </c>
      <c r="W50" s="10" t="s">
        <v>108</v>
      </c>
      <c r="X50" s="8" t="s">
        <v>109</v>
      </c>
      <c r="Y50" s="10" t="s">
        <v>30</v>
      </c>
      <c r="Z50" s="10" t="s">
        <v>11</v>
      </c>
    </row>
    <row r="51" spans="1:26" x14ac:dyDescent="0.2">
      <c r="B51" s="158" t="s">
        <v>71</v>
      </c>
      <c r="C51" s="11" t="str">
        <f>$C$4</f>
        <v>Brazil</v>
      </c>
      <c r="D51" s="137">
        <v>0</v>
      </c>
      <c r="E51" s="18" t="str">
        <f t="shared" ref="E51:E70" si="44">_xlfn.CONCAT(C51,B51,D51)</f>
        <v>BrazilMale0</v>
      </c>
      <c r="F51" s="19">
        <v>1</v>
      </c>
      <c r="G51" s="104">
        <f>VLOOKUP(E51,'Appendix 4. LT MOH 2019'!$D$5:$G$1684,4,FALSE)</f>
        <v>1.2807518836285345E-2</v>
      </c>
      <c r="H51" s="19">
        <f>VLOOKUP(E51,'Appendix 1a. Person-years 2020'!$E$3:$F$1684,2,FALSE)</f>
        <v>1505349.9531</v>
      </c>
      <c r="I51" s="19">
        <f>VLOOKUP(E51,'Appendix 2a. Deaths 2020'!$E$3:$G$1683,3,FALSE)</f>
        <v>151</v>
      </c>
      <c r="J51" s="20">
        <f t="shared" ref="J51:J70" si="45">G51*H51</f>
        <v>19279.797879529513</v>
      </c>
      <c r="K51" s="20">
        <f t="shared" ref="K51:K70" si="46">G51*(H51-I51)+I51</f>
        <v>19428.863944185232</v>
      </c>
      <c r="L51" s="73">
        <f t="shared" ref="L51:L70" si="47">J51/K51</f>
        <v>0.99232759748156396</v>
      </c>
      <c r="M51" s="73">
        <f t="shared" ref="M51:M70" si="48">K51/J51</f>
        <v>1.0077317234126189</v>
      </c>
      <c r="N51" s="72">
        <f>VLOOKUP(E51,'Appendix 4. LT MOH 2019'!$D$5:$K$1684,8,FALSE)</f>
        <v>0.98734172345330962</v>
      </c>
      <c r="O51" s="72">
        <f>EXP((1/L51)*LN(N51))</f>
        <v>0.98724448001419063</v>
      </c>
      <c r="P51" s="73">
        <f t="shared" ref="P51:P70" si="49">1-O51</f>
        <v>1.2755519985809372E-2</v>
      </c>
      <c r="Q51" s="72">
        <f>VLOOKUP(E51,'Appendix 4. LT MOH 2019'!$D$5:$I$1684,6,FALSE)</f>
        <v>7.943953313760245E-2</v>
      </c>
      <c r="R51" s="136">
        <f t="shared" ref="R51:R69" si="50">F51+(Q51-F51)*M51*(1-N51)/(1-O51)</f>
        <v>7.9394293348838629E-2</v>
      </c>
      <c r="S51" s="12">
        <v>100000</v>
      </c>
      <c r="T51" s="12">
        <f t="shared" ref="T51:T70" si="51">P51*S51</f>
        <v>1275.5519985809372</v>
      </c>
      <c r="U51" s="13">
        <f t="shared" ref="U51:U70" si="52">T51/V51</f>
        <v>1.2907085365798772E-2</v>
      </c>
      <c r="V51" s="12">
        <f t="shared" ref="V51:V69" si="53">(S52*F51)+R51*T51</f>
        <v>98825.719550976093</v>
      </c>
      <c r="W51" s="12">
        <f t="shared" ref="W51:W69" si="54">W52+V51</f>
        <v>7148572.8092025472</v>
      </c>
      <c r="X51" s="2">
        <f t="shared" ref="X51:X70" si="55">W51/S51</f>
        <v>71.485728092025468</v>
      </c>
      <c r="Y51" s="105">
        <f>VLOOKUP(E51,'Appendix 4. LT MOH 2019'!$D$5:$P$1684,13,FALSE)</f>
        <v>73.29044438751967</v>
      </c>
      <c r="Z51" s="131">
        <f t="shared" ref="Z51:Z70" si="56">X51-Y51</f>
        <v>-1.8047162954942024</v>
      </c>
    </row>
    <row r="52" spans="1:26" x14ac:dyDescent="0.2">
      <c r="B52" s="158" t="str">
        <f>$B$51</f>
        <v>Male</v>
      </c>
      <c r="C52" s="11" t="str">
        <f>$C$4</f>
        <v>Brazil</v>
      </c>
      <c r="D52" s="138" t="s">
        <v>1657</v>
      </c>
      <c r="E52" s="18" t="str">
        <f t="shared" si="44"/>
        <v>BrazilMale1-4</v>
      </c>
      <c r="F52" s="19">
        <v>4</v>
      </c>
      <c r="G52" s="104">
        <f>VLOOKUP(E52,'Appendix 4. LT MOH 2019'!$D$5:$G$1684,4,FALSE)</f>
        <v>5.395339530059847E-4</v>
      </c>
      <c r="H52" s="19">
        <f>VLOOKUP(E52,'Appendix 1a. Person-years 2020'!$E$3:$F$1684,2,FALSE)</f>
        <v>6032059.3559999997</v>
      </c>
      <c r="I52" s="19">
        <f>VLOOKUP(E52,'Appendix 2a. Deaths 2020'!$E$3:$G$1683,3,FALSE)</f>
        <v>74</v>
      </c>
      <c r="J52" s="20">
        <f t="shared" si="45"/>
        <v>3254.5008291094141</v>
      </c>
      <c r="K52" s="20">
        <f t="shared" si="46"/>
        <v>3328.4609035968915</v>
      </c>
      <c r="L52" s="73">
        <f t="shared" si="47"/>
        <v>0.97777949730232594</v>
      </c>
      <c r="M52" s="73">
        <f t="shared" si="48"/>
        <v>1.0227254741574967</v>
      </c>
      <c r="N52" s="72">
        <f>VLOOKUP(E52,'Appendix 4. LT MOH 2019'!$D$5:$K$1684,8,FALSE)</f>
        <v>0.99784463851101746</v>
      </c>
      <c r="O52" s="72">
        <f t="shared" ref="O52:O69" si="57">EXP((1/L52)*LN(N52))</f>
        <v>0.99779571092328412</v>
      </c>
      <c r="P52" s="73">
        <f t="shared" si="49"/>
        <v>2.2042890767158818E-3</v>
      </c>
      <c r="Q52" s="72">
        <f>VLOOKUP(E52,'Appendix 4. LT MOH 2019'!$D$5:$I$1684,6,FALSE)</f>
        <v>1.6142873692716657</v>
      </c>
      <c r="R52" s="136">
        <f t="shared" si="50"/>
        <v>1.6142288987460209</v>
      </c>
      <c r="S52" s="135">
        <f t="shared" ref="S52:S70" si="58">S51-T51</f>
        <v>98724.448001419063</v>
      </c>
      <c r="T52" s="12">
        <f t="shared" si="51"/>
        <v>217.61722233433312</v>
      </c>
      <c r="U52" s="13">
        <f t="shared" si="52"/>
        <v>5.517977354818457E-4</v>
      </c>
      <c r="V52" s="12">
        <f t="shared" si="53"/>
        <v>394378.60712549585</v>
      </c>
      <c r="W52" s="12">
        <f t="shared" si="54"/>
        <v>7049747.0896515707</v>
      </c>
      <c r="X52" s="2">
        <f t="shared" si="55"/>
        <v>71.408321164279769</v>
      </c>
      <c r="Y52" s="105">
        <f>VLOOKUP(E52,'Appendix 4. LT MOH 2019'!$D$5:$P$1684,13,FALSE)</f>
        <v>73.22905067113399</v>
      </c>
      <c r="Z52" s="131">
        <f t="shared" si="56"/>
        <v>-1.8207295068542209</v>
      </c>
    </row>
    <row r="53" spans="1:26" x14ac:dyDescent="0.2">
      <c r="B53" s="158" t="str">
        <f t="shared" ref="B53:B70" si="59">$B$51</f>
        <v>Male</v>
      </c>
      <c r="C53" s="11" t="str">
        <f t="shared" ref="C53:C70" si="60">$C$4</f>
        <v>Brazil</v>
      </c>
      <c r="D53" s="138" t="s">
        <v>1658</v>
      </c>
      <c r="E53" s="18" t="str">
        <f t="shared" si="44"/>
        <v>BrazilMale5-9</v>
      </c>
      <c r="F53" s="19">
        <v>5</v>
      </c>
      <c r="G53" s="104">
        <f>VLOOKUP(E53,'Appendix 4. LT MOH 2019'!$D$5:$G$1684,4,FALSE)</f>
        <v>2.3859141420343074E-4</v>
      </c>
      <c r="H53" s="19">
        <f>VLOOKUP(E53,'Appendix 1a. Person-years 2020'!$E$3:$F$1684,2,FALSE)</f>
        <v>7489242.4502999997</v>
      </c>
      <c r="I53" s="19">
        <f>VLOOKUP(E53,'Appendix 2a. Deaths 2020'!$E$3:$G$1683,3,FALSE)</f>
        <v>55</v>
      </c>
      <c r="J53" s="20">
        <f t="shared" si="45"/>
        <v>1786.8689475294439</v>
      </c>
      <c r="K53" s="20">
        <f t="shared" si="46"/>
        <v>1841.8558250016627</v>
      </c>
      <c r="L53" s="73">
        <f t="shared" si="47"/>
        <v>0.97014593828364981</v>
      </c>
      <c r="M53" s="73">
        <f t="shared" si="48"/>
        <v>1.0307727533953985</v>
      </c>
      <c r="N53" s="72">
        <f>VLOOKUP(E53,'Appendix 4. LT MOH 2019'!$D$5:$K$1684,8,FALSE)</f>
        <v>0.99880775407808431</v>
      </c>
      <c r="O53" s="72">
        <f t="shared" si="57"/>
        <v>0.99877108794103164</v>
      </c>
      <c r="P53" s="73">
        <f t="shared" si="49"/>
        <v>1.2289120589683566E-3</v>
      </c>
      <c r="Q53" s="72">
        <f>VLOOKUP(E53,'Appendix 4. LT MOH 2019'!$D$5:$I$1684,6,FALSE)</f>
        <v>2.5000000000004201</v>
      </c>
      <c r="R53" s="136">
        <f t="shared" si="50"/>
        <v>2.4999541206208686</v>
      </c>
      <c r="S53" s="135">
        <f t="shared" si="58"/>
        <v>98506.830779084732</v>
      </c>
      <c r="T53" s="12">
        <f t="shared" si="51"/>
        <v>121.0562322351725</v>
      </c>
      <c r="U53" s="13">
        <f t="shared" si="52"/>
        <v>2.4593352990720632E-4</v>
      </c>
      <c r="V53" s="12">
        <f t="shared" si="53"/>
        <v>492231.50776085095</v>
      </c>
      <c r="W53" s="12">
        <f t="shared" si="54"/>
        <v>6655368.4825260751</v>
      </c>
      <c r="X53" s="2">
        <f t="shared" si="55"/>
        <v>67.562507390494218</v>
      </c>
      <c r="Y53" s="105">
        <f>VLOOKUP(E53,'Appendix 4. LT MOH 2019'!$D$5:$P$1684,13,FALSE)</f>
        <v>69.383739784956106</v>
      </c>
      <c r="Z53" s="131">
        <f t="shared" si="56"/>
        <v>-1.8212323944618873</v>
      </c>
    </row>
    <row r="54" spans="1:26" x14ac:dyDescent="0.2">
      <c r="B54" s="158" t="str">
        <f t="shared" si="59"/>
        <v>Male</v>
      </c>
      <c r="C54" s="11" t="str">
        <f t="shared" si="60"/>
        <v>Brazil</v>
      </c>
      <c r="D54" s="138" t="s">
        <v>118</v>
      </c>
      <c r="E54" s="18" t="str">
        <f t="shared" si="44"/>
        <v>BrazilMale10-14</v>
      </c>
      <c r="F54" s="19">
        <v>5</v>
      </c>
      <c r="G54" s="104">
        <f>VLOOKUP(E54,'Appendix 4. LT MOH 2019'!$D$5:$G$1684,4,FALSE)</f>
        <v>3.2818153908511659E-4</v>
      </c>
      <c r="H54" s="19">
        <f>VLOOKUP(E54,'Appendix 1a. Person-years 2020'!$E$3:$F$1684,2,FALSE)</f>
        <v>7567707.2943000002</v>
      </c>
      <c r="I54" s="19">
        <f>VLOOKUP(E54,'Appendix 2a. Deaths 2020'!$E$3:$G$1683,3,FALSE)</f>
        <v>62</v>
      </c>
      <c r="J54" s="20">
        <f t="shared" si="45"/>
        <v>2483.5818271890375</v>
      </c>
      <c r="K54" s="20">
        <f t="shared" si="46"/>
        <v>2545.561479933614</v>
      </c>
      <c r="L54" s="73">
        <f t="shared" si="47"/>
        <v>0.97565187357164407</v>
      </c>
      <c r="M54" s="73">
        <f t="shared" si="48"/>
        <v>1.0249557522389854</v>
      </c>
      <c r="N54" s="72">
        <f>VLOOKUP(E54,'Appendix 4. LT MOH 2019'!$D$5:$K$1684,8,FALSE)</f>
        <v>0.99836043748994441</v>
      </c>
      <c r="O54" s="72">
        <f t="shared" si="57"/>
        <v>0.99831955537217154</v>
      </c>
      <c r="P54" s="73">
        <f t="shared" si="49"/>
        <v>1.680444627828459E-3</v>
      </c>
      <c r="Q54" s="72">
        <f>VLOOKUP(E54,'Appendix 4. LT MOH 2019'!$D$5:$I$1684,6,FALSE)</f>
        <v>2.5000000000001568</v>
      </c>
      <c r="R54" s="136">
        <f t="shared" si="50"/>
        <v>2.4999488260313161</v>
      </c>
      <c r="S54" s="135">
        <f t="shared" si="58"/>
        <v>98385.774546849556</v>
      </c>
      <c r="T54" s="12">
        <f t="shared" si="51"/>
        <v>165.33184629199528</v>
      </c>
      <c r="U54" s="13">
        <f t="shared" si="52"/>
        <v>3.3637155823994697E-4</v>
      </c>
      <c r="V54" s="12">
        <f t="shared" si="53"/>
        <v>491515.53465783101</v>
      </c>
      <c r="W54" s="12">
        <f t="shared" si="54"/>
        <v>6163136.9747652244</v>
      </c>
      <c r="X54" s="2">
        <f t="shared" si="55"/>
        <v>62.642561926779855</v>
      </c>
      <c r="Y54" s="105">
        <f>VLOOKUP(E54,'Appendix 4. LT MOH 2019'!$D$5:$P$1684,13,FALSE)</f>
        <v>64.463576836356154</v>
      </c>
      <c r="Z54" s="131">
        <f t="shared" si="56"/>
        <v>-1.8210149095762986</v>
      </c>
    </row>
    <row r="55" spans="1:26" x14ac:dyDescent="0.2">
      <c r="B55" s="158" t="str">
        <f t="shared" si="59"/>
        <v>Male</v>
      </c>
      <c r="C55" s="11" t="str">
        <f t="shared" si="60"/>
        <v>Brazil</v>
      </c>
      <c r="D55" s="137" t="s">
        <v>119</v>
      </c>
      <c r="E55" s="18" t="str">
        <f t="shared" si="44"/>
        <v>BrazilMale15-19</v>
      </c>
      <c r="F55" s="19">
        <v>5</v>
      </c>
      <c r="G55" s="104">
        <f>VLOOKUP(E55,'Appendix 4. LT MOH 2019'!$D$5:$G$1684,4,FALSE)</f>
        <v>1.6197406410670674E-3</v>
      </c>
      <c r="H55" s="19">
        <f>VLOOKUP(E55,'Appendix 1a. Person-years 2020'!$E$3:$F$1684,2,FALSE)</f>
        <v>8047665.0617000004</v>
      </c>
      <c r="I55" s="19">
        <f>VLOOKUP(E55,'Appendix 2a. Deaths 2020'!$E$3:$G$1683,3,FALSE)</f>
        <v>165</v>
      </c>
      <c r="J55" s="20">
        <f t="shared" si="45"/>
        <v>13035.130166130999</v>
      </c>
      <c r="K55" s="20">
        <f t="shared" si="46"/>
        <v>13199.862908925223</v>
      </c>
      <c r="L55" s="73">
        <f t="shared" si="47"/>
        <v>0.9875201171458502</v>
      </c>
      <c r="M55" s="73">
        <f t="shared" si="48"/>
        <v>1.012637598604289</v>
      </c>
      <c r="N55" s="72">
        <f>VLOOKUP(E55,'Appendix 4. LT MOH 2019'!$D$5:$K$1684,8,FALSE)</f>
        <v>0.99193395903059134</v>
      </c>
      <c r="O55" s="72">
        <f t="shared" si="57"/>
        <v>0.99183244105502477</v>
      </c>
      <c r="P55" s="73">
        <f t="shared" si="49"/>
        <v>8.1675589449752284E-3</v>
      </c>
      <c r="Q55" s="72">
        <f>VLOOKUP(E55,'Appendix 4. LT MOH 2019'!$D$5:$I$1684,6,FALSE)</f>
        <v>2.5000000000000249</v>
      </c>
      <c r="R55" s="136">
        <f t="shared" si="50"/>
        <v>2.4998722346133952</v>
      </c>
      <c r="S55" s="135">
        <f t="shared" si="58"/>
        <v>98220.442700557556</v>
      </c>
      <c r="T55" s="12">
        <f t="shared" si="51"/>
        <v>802.22125535836574</v>
      </c>
      <c r="U55" s="13">
        <f t="shared" si="52"/>
        <v>1.64021038883371E-3</v>
      </c>
      <c r="V55" s="12">
        <f t="shared" si="53"/>
        <v>489096.55786828307</v>
      </c>
      <c r="W55" s="12">
        <f t="shared" si="54"/>
        <v>5671621.4401073931</v>
      </c>
      <c r="X55" s="2">
        <f t="shared" si="55"/>
        <v>57.743798380122733</v>
      </c>
      <c r="Y55" s="105">
        <f>VLOOKUP(E55,'Appendix 4. LT MOH 2019'!$D$5:$P$1684,13,FALSE)</f>
        <v>59.565336835806114</v>
      </c>
      <c r="Z55" s="131">
        <f t="shared" si="56"/>
        <v>-1.8215384556833811</v>
      </c>
    </row>
    <row r="56" spans="1:26" x14ac:dyDescent="0.2">
      <c r="B56" s="158" t="str">
        <f t="shared" si="59"/>
        <v>Male</v>
      </c>
      <c r="C56" s="11" t="str">
        <f t="shared" si="60"/>
        <v>Brazil</v>
      </c>
      <c r="D56" s="137" t="s">
        <v>120</v>
      </c>
      <c r="E56" s="18" t="str">
        <f t="shared" si="44"/>
        <v>BrazilMale20-24</v>
      </c>
      <c r="F56" s="19">
        <v>5</v>
      </c>
      <c r="G56" s="104">
        <f>VLOOKUP(E56,'Appendix 4. LT MOH 2019'!$D$5:$G$1684,4,FALSE)</f>
        <v>2.3203865638260334E-3</v>
      </c>
      <c r="H56" s="19">
        <f>VLOOKUP(E56,'Appendix 1a. Person-years 2020'!$E$3:$F$1684,2,FALSE)</f>
        <v>8713347.6030000001</v>
      </c>
      <c r="I56" s="19">
        <f>VLOOKUP(E56,'Appendix 2a. Deaths 2020'!$E$3:$G$1683,3,FALSE)</f>
        <v>361</v>
      </c>
      <c r="J56" s="20">
        <f t="shared" si="45"/>
        <v>20218.334703946974</v>
      </c>
      <c r="K56" s="20">
        <f t="shared" si="46"/>
        <v>20578.497044397434</v>
      </c>
      <c r="L56" s="73">
        <f t="shared" si="47"/>
        <v>0.98249812220623201</v>
      </c>
      <c r="M56" s="73">
        <f t="shared" si="48"/>
        <v>1.0178136501212511</v>
      </c>
      <c r="N56" s="72">
        <f>VLOOKUP(E56,'Appendix 4. LT MOH 2019'!$D$5:$K$1684,8,FALSE)</f>
        <v>0.98846498143609274</v>
      </c>
      <c r="O56" s="72">
        <f t="shared" si="57"/>
        <v>0.98826071145630112</v>
      </c>
      <c r="P56" s="73">
        <f t="shared" si="49"/>
        <v>1.1739288543698878E-2</v>
      </c>
      <c r="Q56" s="72">
        <f>VLOOKUP(E56,'Appendix 4. LT MOH 2019'!$D$5:$I$1684,6,FALSE)</f>
        <v>2.499999999999988</v>
      </c>
      <c r="R56" s="136">
        <f t="shared" si="50"/>
        <v>2.499742146842308</v>
      </c>
      <c r="S56" s="135">
        <f t="shared" si="58"/>
        <v>97418.221445199189</v>
      </c>
      <c r="T56" s="12">
        <f t="shared" si="51"/>
        <v>1143.6206109591471</v>
      </c>
      <c r="U56" s="13">
        <f t="shared" si="52"/>
        <v>2.3617216042178964E-3</v>
      </c>
      <c r="V56" s="12">
        <f t="shared" si="53"/>
        <v>484231.76081241237</v>
      </c>
      <c r="W56" s="12">
        <f t="shared" si="54"/>
        <v>5182524.8822391098</v>
      </c>
      <c r="X56" s="2">
        <f t="shared" si="55"/>
        <v>53.19872201890324</v>
      </c>
      <c r="Y56" s="105">
        <f>VLOOKUP(E56,'Appendix 4. LT MOH 2019'!$D$5:$P$1684,13,FALSE)</f>
        <v>55.02937110004337</v>
      </c>
      <c r="Z56" s="131">
        <f t="shared" si="56"/>
        <v>-1.8306490811401304</v>
      </c>
    </row>
    <row r="57" spans="1:26" x14ac:dyDescent="0.2">
      <c r="B57" s="158" t="str">
        <f t="shared" si="59"/>
        <v>Male</v>
      </c>
      <c r="C57" s="11" t="str">
        <f t="shared" si="60"/>
        <v>Brazil</v>
      </c>
      <c r="D57" s="137" t="s">
        <v>121</v>
      </c>
      <c r="E57" s="18" t="str">
        <f t="shared" si="44"/>
        <v>BrazilMale25-29</v>
      </c>
      <c r="F57" s="19">
        <v>5</v>
      </c>
      <c r="G57" s="104">
        <f>VLOOKUP(E57,'Appendix 4. LT MOH 2019'!$D$5:$G$1684,4,FALSE)</f>
        <v>2.1898725618414196E-3</v>
      </c>
      <c r="H57" s="19">
        <f>VLOOKUP(E57,'Appendix 1a. Person-years 2020'!$E$3:$F$1684,2,FALSE)</f>
        <v>8483609.6645</v>
      </c>
      <c r="I57" s="19">
        <f>VLOOKUP(E57,'Appendix 2a. Deaths 2020'!$E$3:$G$1683,3,FALSE)</f>
        <v>641</v>
      </c>
      <c r="J57" s="20">
        <f t="shared" si="45"/>
        <v>18578.024029661239</v>
      </c>
      <c r="K57" s="20">
        <f t="shared" si="46"/>
        <v>19217.620321349099</v>
      </c>
      <c r="L57" s="73">
        <f t="shared" si="47"/>
        <v>0.96671823664986634</v>
      </c>
      <c r="M57" s="73">
        <f t="shared" si="48"/>
        <v>1.0344275737111059</v>
      </c>
      <c r="N57" s="72">
        <f>VLOOKUP(E57,'Appendix 4. LT MOH 2019'!$D$5:$K$1684,8,FALSE)</f>
        <v>0.98911025507483563</v>
      </c>
      <c r="O57" s="72">
        <f t="shared" si="57"/>
        <v>0.98873746662095618</v>
      </c>
      <c r="P57" s="73">
        <f t="shared" si="49"/>
        <v>1.1262533379043815E-2</v>
      </c>
      <c r="Q57" s="72">
        <f>VLOOKUP(E57,'Appendix 4. LT MOH 2019'!$D$5:$I$1684,6,FALSE)</f>
        <v>2.5000000000000058</v>
      </c>
      <c r="R57" s="136">
        <f t="shared" si="50"/>
        <v>2.4995296257610415</v>
      </c>
      <c r="S57" s="135">
        <f t="shared" si="58"/>
        <v>96274.600834240046</v>
      </c>
      <c r="T57" s="12">
        <f t="shared" si="51"/>
        <v>1084.295905449748</v>
      </c>
      <c r="U57" s="13">
        <f t="shared" si="52"/>
        <v>2.265265389435727E-3</v>
      </c>
      <c r="V57" s="12">
        <f t="shared" si="53"/>
        <v>478661.75438271451</v>
      </c>
      <c r="W57" s="12">
        <f t="shared" si="54"/>
        <v>4698293.1214266978</v>
      </c>
      <c r="X57" s="2">
        <f t="shared" si="55"/>
        <v>48.80096183951926</v>
      </c>
      <c r="Y57" s="105">
        <f>VLOOKUP(E57,'Appendix 4. LT MOH 2019'!$D$5:$P$1684,13,FALSE)</f>
        <v>50.642369316640838</v>
      </c>
      <c r="Z57" s="131">
        <f t="shared" si="56"/>
        <v>-1.841407477121578</v>
      </c>
    </row>
    <row r="58" spans="1:26" x14ac:dyDescent="0.2">
      <c r="B58" s="158" t="str">
        <f t="shared" si="59"/>
        <v>Male</v>
      </c>
      <c r="C58" s="11" t="str">
        <f t="shared" si="60"/>
        <v>Brazil</v>
      </c>
      <c r="D58" s="137" t="s">
        <v>122</v>
      </c>
      <c r="E58" s="18" t="str">
        <f t="shared" si="44"/>
        <v>BrazilMale30-34</v>
      </c>
      <c r="F58" s="19">
        <v>5</v>
      </c>
      <c r="G58" s="104">
        <f>VLOOKUP(E58,'Appendix 4. LT MOH 2019'!$D$5:$G$1684,4,FALSE)</f>
        <v>2.2977614813696396E-3</v>
      </c>
      <c r="H58" s="19">
        <f>VLOOKUP(E58,'Appendix 1a. Person-years 2020'!$E$3:$F$1684,2,FALSE)</f>
        <v>8532727.8134000003</v>
      </c>
      <c r="I58" s="19">
        <f>VLOOKUP(E58,'Appendix 2a. Deaths 2020'!$E$3:$G$1683,3,FALSE)</f>
        <v>1320</v>
      </c>
      <c r="J58" s="20">
        <f t="shared" si="45"/>
        <v>19606.173300641909</v>
      </c>
      <c r="K58" s="20">
        <f t="shared" si="46"/>
        <v>20923.140255486502</v>
      </c>
      <c r="L58" s="73">
        <f t="shared" si="47"/>
        <v>0.93705691694633386</v>
      </c>
      <c r="M58" s="73">
        <f t="shared" si="48"/>
        <v>1.0671710350944146</v>
      </c>
      <c r="N58" s="72">
        <f>VLOOKUP(E58,'Appendix 4. LT MOH 2019'!$D$5:$K$1684,8,FALSE)</f>
        <v>0.98857681199662328</v>
      </c>
      <c r="O58" s="72">
        <f t="shared" si="57"/>
        <v>0.98781419826735872</v>
      </c>
      <c r="P58" s="73">
        <f t="shared" si="49"/>
        <v>1.2185801732641277E-2</v>
      </c>
      <c r="Q58" s="72">
        <f>VLOOKUP(E58,'Appendix 4. LT MOH 2019'!$D$5:$I$1684,6,FALSE)</f>
        <v>2.5000000000000306</v>
      </c>
      <c r="R58" s="136">
        <f t="shared" si="50"/>
        <v>2.4990370693075472</v>
      </c>
      <c r="S58" s="135">
        <f t="shared" si="58"/>
        <v>95190.304928790298</v>
      </c>
      <c r="T58" s="12">
        <f t="shared" si="51"/>
        <v>1159.9701827319043</v>
      </c>
      <c r="U58" s="13">
        <f t="shared" si="52"/>
        <v>2.4521065432540545E-3</v>
      </c>
      <c r="V58" s="12">
        <f t="shared" si="53"/>
        <v>473050.48221623042</v>
      </c>
      <c r="W58" s="12">
        <f t="shared" si="54"/>
        <v>4219631.3670439832</v>
      </c>
      <c r="X58" s="2">
        <f t="shared" si="55"/>
        <v>44.328373253984147</v>
      </c>
      <c r="Y58" s="105">
        <f>VLOOKUP(E58,'Appendix 4. LT MOH 2019'!$D$5:$P$1684,13,FALSE)</f>
        <v>46.172399330242925</v>
      </c>
      <c r="Z58" s="131">
        <f t="shared" si="56"/>
        <v>-1.8440260762587783</v>
      </c>
    </row>
    <row r="59" spans="1:26" x14ac:dyDescent="0.2">
      <c r="B59" s="158" t="str">
        <f t="shared" si="59"/>
        <v>Male</v>
      </c>
      <c r="C59" s="11" t="str">
        <f t="shared" si="60"/>
        <v>Brazil</v>
      </c>
      <c r="D59" s="137" t="s">
        <v>123</v>
      </c>
      <c r="E59" s="18" t="str">
        <f t="shared" si="44"/>
        <v>BrazilMale35-39</v>
      </c>
      <c r="F59" s="19">
        <v>5</v>
      </c>
      <c r="G59" s="104">
        <f>VLOOKUP(E59,'Appendix 4. LT MOH 2019'!$D$5:$G$1684,4,FALSE)</f>
        <v>2.7374431954425966E-3</v>
      </c>
      <c r="H59" s="19">
        <f>VLOOKUP(E59,'Appendix 1a. Person-years 2020'!$E$3:$F$1684,2,FALSE)</f>
        <v>8342756.9818000002</v>
      </c>
      <c r="I59" s="19">
        <f>VLOOKUP(E59,'Appendix 2a. Deaths 2020'!$E$3:$G$1683,3,FALSE)</f>
        <v>2257</v>
      </c>
      <c r="J59" s="20">
        <f t="shared" si="45"/>
        <v>22837.823331059626</v>
      </c>
      <c r="K59" s="20">
        <f t="shared" si="46"/>
        <v>25088.644921767511</v>
      </c>
      <c r="L59" s="73">
        <f t="shared" si="47"/>
        <v>0.91028524666332145</v>
      </c>
      <c r="M59" s="73">
        <f t="shared" si="48"/>
        <v>1.0985567476409519</v>
      </c>
      <c r="N59" s="72">
        <f>VLOOKUP(E59,'Appendix 4. LT MOH 2019'!$D$5:$K$1684,8,FALSE)</f>
        <v>0.98640581728024646</v>
      </c>
      <c r="O59" s="72">
        <f t="shared" si="57"/>
        <v>0.98507606423838379</v>
      </c>
      <c r="P59" s="73">
        <f t="shared" si="49"/>
        <v>1.4923935761616214E-2</v>
      </c>
      <c r="Q59" s="72">
        <f>VLOOKUP(E59,'Appendix 4. LT MOH 2019'!$D$5:$I$1684,6,FALSE)</f>
        <v>2.5000000000000315</v>
      </c>
      <c r="R59" s="136">
        <f t="shared" si="50"/>
        <v>2.4983172344759885</v>
      </c>
      <c r="S59" s="135">
        <f t="shared" si="58"/>
        <v>94030.33474605839</v>
      </c>
      <c r="T59" s="12">
        <f t="shared" si="51"/>
        <v>1403.3026753934444</v>
      </c>
      <c r="U59" s="13">
        <f t="shared" si="52"/>
        <v>3.0072422015068297E-3</v>
      </c>
      <c r="V59" s="12">
        <f t="shared" si="53"/>
        <v>466641.05561244645</v>
      </c>
      <c r="W59" s="12">
        <f t="shared" si="54"/>
        <v>3746580.8848277526</v>
      </c>
      <c r="X59" s="2">
        <f t="shared" si="55"/>
        <v>39.844385271475424</v>
      </c>
      <c r="Y59" s="105">
        <f>VLOOKUP(E59,'Appendix 4. LT MOH 2019'!$D$5:$P$1684,13,FALSE)</f>
        <v>41.677041986285325</v>
      </c>
      <c r="Z59" s="131">
        <f t="shared" si="56"/>
        <v>-1.8326567148099002</v>
      </c>
    </row>
    <row r="60" spans="1:26" x14ac:dyDescent="0.2">
      <c r="B60" s="158" t="str">
        <f t="shared" si="59"/>
        <v>Male</v>
      </c>
      <c r="C60" s="11" t="str">
        <f t="shared" si="60"/>
        <v>Brazil</v>
      </c>
      <c r="D60" s="137" t="s">
        <v>124</v>
      </c>
      <c r="E60" s="18" t="str">
        <f t="shared" si="44"/>
        <v>BrazilMale40-44</v>
      </c>
      <c r="F60" s="19">
        <v>5</v>
      </c>
      <c r="G60" s="104">
        <f>VLOOKUP(E60,'Appendix 4. LT MOH 2019'!$D$5:$G$1684,4,FALSE)</f>
        <v>3.5000037675703435E-3</v>
      </c>
      <c r="H60" s="19">
        <f>VLOOKUP(E60,'Appendix 1a. Person-years 2020'!$E$3:$F$1684,2,FALSE)</f>
        <v>7566385.5686999997</v>
      </c>
      <c r="I60" s="19">
        <f>VLOOKUP(E60,'Appendix 2a. Deaths 2020'!$E$3:$G$1683,3,FALSE)</f>
        <v>3416</v>
      </c>
      <c r="J60" s="20">
        <f t="shared" si="45"/>
        <v>26482.377997339874</v>
      </c>
      <c r="K60" s="20">
        <f t="shared" si="46"/>
        <v>29886.421984469853</v>
      </c>
      <c r="L60" s="73">
        <f t="shared" si="47"/>
        <v>0.88610065169732088</v>
      </c>
      <c r="M60" s="73">
        <f t="shared" si="48"/>
        <v>1.1285399667458833</v>
      </c>
      <c r="N60" s="72">
        <f>VLOOKUP(E60,'Appendix 4. LT MOH 2019'!$D$5:$K$1684,8,FALSE)</f>
        <v>0.98265177826572481</v>
      </c>
      <c r="O60" s="72">
        <f t="shared" si="57"/>
        <v>0.98044377839003882</v>
      </c>
      <c r="P60" s="73">
        <f t="shared" si="49"/>
        <v>1.9556221609961177E-2</v>
      </c>
      <c r="Q60" s="72">
        <f>VLOOKUP(E60,'Appendix 4. LT MOH 2019'!$D$5:$I$1684,6,FALSE)</f>
        <v>2.4999999999999765</v>
      </c>
      <c r="R60" s="136">
        <f t="shared" si="50"/>
        <v>2.4971952699279383</v>
      </c>
      <c r="S60" s="135">
        <f t="shared" si="58"/>
        <v>92627.032070664951</v>
      </c>
      <c r="T60" s="12">
        <f t="shared" si="51"/>
        <v>1811.4347662469049</v>
      </c>
      <c r="U60" s="13">
        <f t="shared" si="52"/>
        <v>3.9499103131592269E-3</v>
      </c>
      <c r="V60" s="12">
        <f t="shared" si="53"/>
        <v>458601.49285214499</v>
      </c>
      <c r="W60" s="12">
        <f t="shared" si="54"/>
        <v>3279939.8292153063</v>
      </c>
      <c r="X60" s="2">
        <f t="shared" si="55"/>
        <v>35.410179468052561</v>
      </c>
      <c r="Y60" s="105">
        <f>VLOOKUP(E60,'Appendix 4. LT MOH 2019'!$D$5:$P$1684,13,FALSE)</f>
        <v>37.216961619615816</v>
      </c>
      <c r="Z60" s="131">
        <f t="shared" si="56"/>
        <v>-1.8067821515632545</v>
      </c>
    </row>
    <row r="61" spans="1:26" x14ac:dyDescent="0.2">
      <c r="B61" s="158" t="str">
        <f t="shared" si="59"/>
        <v>Male</v>
      </c>
      <c r="C61" s="11" t="str">
        <f t="shared" si="60"/>
        <v>Brazil</v>
      </c>
      <c r="D61" s="137" t="s">
        <v>125</v>
      </c>
      <c r="E61" s="18" t="str">
        <f t="shared" si="44"/>
        <v>BrazilMale45-49</v>
      </c>
      <c r="F61" s="19">
        <v>5</v>
      </c>
      <c r="G61" s="104">
        <f>VLOOKUP(E61,'Appendix 4. LT MOH 2019'!$D$5:$G$1684,4,FALSE)</f>
        <v>4.8427961071040868E-3</v>
      </c>
      <c r="H61" s="19">
        <f>VLOOKUP(E61,'Appendix 1a. Person-years 2020'!$E$3:$F$1684,2,FALSE)</f>
        <v>6570555.3406999996</v>
      </c>
      <c r="I61" s="19">
        <f>VLOOKUP(E61,'Appendix 2a. Deaths 2020'!$E$3:$G$1683,3,FALSE)</f>
        <v>4724</v>
      </c>
      <c r="J61" s="20">
        <f t="shared" si="45"/>
        <v>31819.859825453925</v>
      </c>
      <c r="K61" s="20">
        <f t="shared" si="46"/>
        <v>36520.982456643964</v>
      </c>
      <c r="L61" s="73">
        <f t="shared" si="47"/>
        <v>0.87127611813918215</v>
      </c>
      <c r="M61" s="73">
        <f t="shared" si="48"/>
        <v>1.1477417768958691</v>
      </c>
      <c r="N61" s="72">
        <f>VLOOKUP(E61,'Appendix 4. LT MOH 2019'!$D$5:$K$1684,8,FALSE)</f>
        <v>0.97607567108185422</v>
      </c>
      <c r="O61" s="72">
        <f t="shared" si="57"/>
        <v>0.97258991026792208</v>
      </c>
      <c r="P61" s="73">
        <f t="shared" si="49"/>
        <v>2.7410089732077925E-2</v>
      </c>
      <c r="Q61" s="72">
        <f>VLOOKUP(E61,'Appendix 4. LT MOH 2019'!$D$5:$I$1684,6,FALSE)</f>
        <v>2.4999999999999916</v>
      </c>
      <c r="R61" s="136">
        <f t="shared" si="50"/>
        <v>2.4955434247065922</v>
      </c>
      <c r="S61" s="135">
        <f t="shared" si="58"/>
        <v>90815.597304418043</v>
      </c>
      <c r="T61" s="12">
        <f t="shared" si="51"/>
        <v>2489.2636711863524</v>
      </c>
      <c r="U61" s="13">
        <f t="shared" si="52"/>
        <v>5.5583309167354213E-3</v>
      </c>
      <c r="V61" s="12">
        <f t="shared" si="53"/>
        <v>447843.73375314858</v>
      </c>
      <c r="W61" s="12">
        <f t="shared" si="54"/>
        <v>2821338.3363631614</v>
      </c>
      <c r="X61" s="2">
        <f t="shared" si="55"/>
        <v>31.066671586224402</v>
      </c>
      <c r="Y61" s="105">
        <f>VLOOKUP(E61,'Appendix 4. LT MOH 2019'!$D$5:$P$1684,13,FALSE)</f>
        <v>32.829872074202662</v>
      </c>
      <c r="Z61" s="131">
        <f t="shared" si="56"/>
        <v>-1.7632004879782599</v>
      </c>
    </row>
    <row r="62" spans="1:26" x14ac:dyDescent="0.2">
      <c r="B62" s="158" t="str">
        <f t="shared" si="59"/>
        <v>Male</v>
      </c>
      <c r="C62" s="11" t="str">
        <f t="shared" si="60"/>
        <v>Brazil</v>
      </c>
      <c r="D62" s="137" t="s">
        <v>126</v>
      </c>
      <c r="E62" s="18" t="str">
        <f t="shared" si="44"/>
        <v>BrazilMale50-54</v>
      </c>
      <c r="F62" s="19">
        <v>5</v>
      </c>
      <c r="G62" s="104">
        <f>VLOOKUP(E62,'Appendix 4. LT MOH 2019'!$D$5:$G$1684,4,FALSE)</f>
        <v>7.1486190816853618E-3</v>
      </c>
      <c r="H62" s="19">
        <f>VLOOKUP(E62,'Appendix 1a. Person-years 2020'!$E$3:$F$1684,2,FALSE)</f>
        <v>6035786.2780999998</v>
      </c>
      <c r="I62" s="19">
        <f>VLOOKUP(E62,'Appendix 2a. Deaths 2020'!$E$3:$G$1683,3,FALSE)</f>
        <v>6593</v>
      </c>
      <c r="J62" s="20">
        <f t="shared" si="45"/>
        <v>43147.53696060033</v>
      </c>
      <c r="K62" s="20">
        <f t="shared" si="46"/>
        <v>49693.406114994774</v>
      </c>
      <c r="L62" s="73">
        <f t="shared" si="47"/>
        <v>0.86827489467623242</v>
      </c>
      <c r="M62" s="73">
        <f t="shared" si="48"/>
        <v>1.1517089877081912</v>
      </c>
      <c r="N62" s="72">
        <f>VLOOKUP(E62,'Appendix 4. LT MOH 2019'!$D$5:$K$1684,8,FALSE)</f>
        <v>0.96488447340035732</v>
      </c>
      <c r="O62" s="72">
        <f t="shared" si="57"/>
        <v>0.95966594625042945</v>
      </c>
      <c r="P62" s="73">
        <f t="shared" si="49"/>
        <v>4.0334053749570553E-2</v>
      </c>
      <c r="Q62" s="72">
        <f>VLOOKUP(E62,'Appendix 4. LT MOH 2019'!$D$5:$I$1684,6,FALSE)</f>
        <v>2.5000000000000142</v>
      </c>
      <c r="R62" s="136">
        <f t="shared" si="50"/>
        <v>2.4932554607566009</v>
      </c>
      <c r="S62" s="135">
        <f t="shared" si="58"/>
        <v>88326.333633231698</v>
      </c>
      <c r="T62" s="12">
        <f t="shared" si="51"/>
        <v>3562.5590882652687</v>
      </c>
      <c r="U62" s="13">
        <f t="shared" si="52"/>
        <v>8.2332998783301425E-3</v>
      </c>
      <c r="V62" s="12">
        <f t="shared" si="53"/>
        <v>432701.2426259176</v>
      </c>
      <c r="W62" s="12">
        <f t="shared" si="54"/>
        <v>2373494.602610013</v>
      </c>
      <c r="X62" s="2">
        <f t="shared" si="55"/>
        <v>26.871879596698381</v>
      </c>
      <c r="Y62" s="105">
        <f>VLOOKUP(E62,'Appendix 4. LT MOH 2019'!$D$5:$P$1684,13,FALSE)</f>
        <v>28.573279431896815</v>
      </c>
      <c r="Z62" s="131">
        <f t="shared" si="56"/>
        <v>-1.7013998351984334</v>
      </c>
    </row>
    <row r="63" spans="1:26" x14ac:dyDescent="0.2">
      <c r="B63" s="158" t="str">
        <f t="shared" si="59"/>
        <v>Male</v>
      </c>
      <c r="C63" s="11" t="str">
        <f t="shared" si="60"/>
        <v>Brazil</v>
      </c>
      <c r="D63" s="137" t="s">
        <v>127</v>
      </c>
      <c r="E63" s="18" t="str">
        <f t="shared" si="44"/>
        <v>BrazilMale55-59</v>
      </c>
      <c r="F63" s="19">
        <v>5</v>
      </c>
      <c r="G63" s="104">
        <f>VLOOKUP(E63,'Appendix 4. LT MOH 2019'!$D$5:$G$1684,4,FALSE)</f>
        <v>1.0512823560076445E-2</v>
      </c>
      <c r="H63" s="19">
        <f>VLOOKUP(E63,'Appendix 1a. Person-years 2020'!$E$3:$F$1684,2,FALSE)</f>
        <v>5298487.7575000003</v>
      </c>
      <c r="I63" s="19">
        <f>VLOOKUP(E63,'Appendix 2a. Deaths 2020'!$E$3:$G$1683,3,FALSE)</f>
        <v>9346</v>
      </c>
      <c r="J63" s="20">
        <f t="shared" si="45"/>
        <v>55702.066929822613</v>
      </c>
      <c r="K63" s="20">
        <f t="shared" si="46"/>
        <v>64949.814080830132</v>
      </c>
      <c r="L63" s="73">
        <f t="shared" si="47"/>
        <v>0.85761703429206615</v>
      </c>
      <c r="M63" s="73">
        <f t="shared" si="48"/>
        <v>1.1660216157267285</v>
      </c>
      <c r="N63" s="72">
        <f>VLOOKUP(E63,'Appendix 4. LT MOH 2019'!$D$5:$K$1684,8,FALSE)</f>
        <v>0.94878199677707298</v>
      </c>
      <c r="O63" s="72">
        <f t="shared" si="57"/>
        <v>0.94053631779122537</v>
      </c>
      <c r="P63" s="73">
        <f t="shared" si="49"/>
        <v>5.9463682208774626E-2</v>
      </c>
      <c r="Q63" s="72">
        <f>VLOOKUP(E63,'Appendix 4. LT MOH 2019'!$D$5:$I$1684,6,FALSE)</f>
        <v>2.5000000000000089</v>
      </c>
      <c r="R63" s="136">
        <f t="shared" si="50"/>
        <v>2.4891691594789394</v>
      </c>
      <c r="S63" s="135">
        <f t="shared" si="58"/>
        <v>84763.774544966436</v>
      </c>
      <c r="T63" s="12">
        <f t="shared" si="51"/>
        <v>5040.366152358104</v>
      </c>
      <c r="U63" s="13">
        <f t="shared" si="52"/>
        <v>1.2258791930090012E-2</v>
      </c>
      <c r="V63" s="12">
        <f t="shared" si="53"/>
        <v>411163.36594197294</v>
      </c>
      <c r="W63" s="12">
        <f t="shared" si="54"/>
        <v>1940793.3599840952</v>
      </c>
      <c r="X63" s="2">
        <f t="shared" si="55"/>
        <v>22.896495235172914</v>
      </c>
      <c r="Y63" s="105">
        <f>VLOOKUP(E63,'Appendix 4. LT MOH 2019'!$D$5:$P$1684,13,FALSE)</f>
        <v>24.522177421937112</v>
      </c>
      <c r="Z63" s="131">
        <f t="shared" si="56"/>
        <v>-1.6256821867641982</v>
      </c>
    </row>
    <row r="64" spans="1:26" x14ac:dyDescent="0.2">
      <c r="B64" s="158" t="str">
        <f t="shared" si="59"/>
        <v>Male</v>
      </c>
      <c r="C64" s="11" t="str">
        <f t="shared" si="60"/>
        <v>Brazil</v>
      </c>
      <c r="D64" s="137" t="s">
        <v>128</v>
      </c>
      <c r="E64" s="18" t="str">
        <f t="shared" si="44"/>
        <v>BrazilMale60-64</v>
      </c>
      <c r="F64" s="19">
        <v>5</v>
      </c>
      <c r="G64" s="104">
        <f>VLOOKUP(E64,'Appendix 4. LT MOH 2019'!$D$5:$G$1684,4,FALSE)</f>
        <v>1.5775597400817565E-2</v>
      </c>
      <c r="H64" s="19">
        <f>VLOOKUP(E64,'Appendix 1a. Person-years 2020'!$E$3:$F$1684,2,FALSE)</f>
        <v>4341665.7942000004</v>
      </c>
      <c r="I64" s="19">
        <f>VLOOKUP(E64,'Appendix 2a. Deaths 2020'!$E$3:$G$1683,3,FALSE)</f>
        <v>12497</v>
      </c>
      <c r="J64" s="20">
        <f t="shared" si="45"/>
        <v>68492.37161820005</v>
      </c>
      <c r="K64" s="20">
        <f t="shared" si="46"/>
        <v>80792.223977482034</v>
      </c>
      <c r="L64" s="73">
        <f t="shared" ref="L64:L68" si="61">J64/K64</f>
        <v>0.84775945315343548</v>
      </c>
      <c r="M64" s="73">
        <f t="shared" ref="M64:M68" si="62">K64/J64</f>
        <v>1.1795798870543655</v>
      </c>
      <c r="N64" s="72">
        <f>VLOOKUP(E64,'Appendix 4. LT MOH 2019'!$D$5:$K$1684,8,FALSE)</f>
        <v>0.92411484705000846</v>
      </c>
      <c r="O64" s="72">
        <f t="shared" ref="O64:O68" si="63">EXP((1/L64)*LN(N64))</f>
        <v>0.91111042804863807</v>
      </c>
      <c r="P64" s="73">
        <f t="shared" ref="P64:P68" si="64">1-O64</f>
        <v>8.8889571951361934E-2</v>
      </c>
      <c r="Q64" s="72">
        <f>VLOOKUP(E64,'Appendix 4. LT MOH 2019'!$D$5:$I$1684,6,FALSE)</f>
        <v>2.5</v>
      </c>
      <c r="R64" s="136">
        <f t="shared" si="50"/>
        <v>2.4824774666809835</v>
      </c>
      <c r="S64" s="135">
        <f t="shared" si="58"/>
        <v>79723.408392608326</v>
      </c>
      <c r="T64" s="12">
        <f t="shared" ref="T64:T68" si="65">P64*S64</f>
        <v>7086.5796465225694</v>
      </c>
      <c r="U64" s="13">
        <f t="shared" ref="U64:U68" si="66">T64/V64</f>
        <v>1.8610867982306111E-2</v>
      </c>
      <c r="V64" s="12">
        <f t="shared" si="53"/>
        <v>380776.41801876115</v>
      </c>
      <c r="W64" s="12">
        <f t="shared" ref="W64:W68" si="67">W65+V64</f>
        <v>1529629.9940421223</v>
      </c>
      <c r="X64" s="2">
        <f t="shared" ref="X64:X68" si="68">W64/S64</f>
        <v>19.18671096585911</v>
      </c>
      <c r="Y64" s="105">
        <f>VLOOKUP(E64,'Appendix 4. LT MOH 2019'!$D$5:$P$1684,13,FALSE)</f>
        <v>20.710998413486411</v>
      </c>
      <c r="Z64" s="131">
        <f t="shared" ref="Z64:Z68" si="69">X64-Y64</f>
        <v>-1.5242874476273016</v>
      </c>
    </row>
    <row r="65" spans="2:26" x14ac:dyDescent="0.2">
      <c r="B65" s="158" t="str">
        <f t="shared" si="59"/>
        <v>Male</v>
      </c>
      <c r="C65" s="11" t="str">
        <f t="shared" si="60"/>
        <v>Brazil</v>
      </c>
      <c r="D65" s="137" t="s">
        <v>129</v>
      </c>
      <c r="E65" s="18" t="str">
        <f t="shared" si="44"/>
        <v>BrazilMale65-69</v>
      </c>
      <c r="F65" s="19">
        <v>5</v>
      </c>
      <c r="G65" s="104">
        <f>VLOOKUP(E65,'Appendix 4. LT MOH 2019'!$D$5:$G$1684,4,FALSE)</f>
        <v>2.3073179705552296E-2</v>
      </c>
      <c r="H65" s="19">
        <f>VLOOKUP(E65,'Appendix 1a. Person-years 2020'!$E$3:$F$1684,2,FALSE)</f>
        <v>3328336.3393000001</v>
      </c>
      <c r="I65" s="19">
        <f>VLOOKUP(E65,'Appendix 2a. Deaths 2020'!$E$3:$G$1683,3,FALSE)</f>
        <v>15441</v>
      </c>
      <c r="J65" s="20">
        <f t="shared" si="45"/>
        <v>76795.30247718899</v>
      </c>
      <c r="K65" s="20">
        <f t="shared" si="46"/>
        <v>91880.029509355547</v>
      </c>
      <c r="L65" s="73">
        <f t="shared" si="61"/>
        <v>0.83582148250583033</v>
      </c>
      <c r="M65" s="73">
        <f t="shared" si="62"/>
        <v>1.1964277311968043</v>
      </c>
      <c r="N65" s="72">
        <f>VLOOKUP(E65,'Appendix 4. LT MOH 2019'!$D$5:$K$1684,8,FALSE)</f>
        <v>0.89092582176156565</v>
      </c>
      <c r="O65" s="72">
        <f t="shared" si="63"/>
        <v>0.87094160036610679</v>
      </c>
      <c r="P65" s="73">
        <f t="shared" si="64"/>
        <v>0.12905839963389321</v>
      </c>
      <c r="Q65" s="72">
        <f>VLOOKUP(E65,'Appendix 4. LT MOH 2019'!$D$5:$I$1684,6,FALSE)</f>
        <v>2.4999999999999978</v>
      </c>
      <c r="R65" s="136">
        <f t="shared" si="50"/>
        <v>2.4720868232490014</v>
      </c>
      <c r="S65" s="135">
        <f t="shared" si="58"/>
        <v>72636.828746085754</v>
      </c>
      <c r="T65" s="12">
        <f t="shared" si="65"/>
        <v>9374.3928724509969</v>
      </c>
      <c r="U65" s="13">
        <f t="shared" si="66"/>
        <v>2.7613448783803347E-2</v>
      </c>
      <c r="V65" s="12">
        <f t="shared" si="53"/>
        <v>339486.49246411922</v>
      </c>
      <c r="W65" s="12">
        <f t="shared" si="67"/>
        <v>1148853.5760233612</v>
      </c>
      <c r="X65" s="2">
        <f t="shared" si="68"/>
        <v>15.816406027848105</v>
      </c>
      <c r="Y65" s="105">
        <f>VLOOKUP(E65,'Appendix 4. LT MOH 2019'!$D$5:$P$1684,13,FALSE)</f>
        <v>17.206423364606895</v>
      </c>
      <c r="Z65" s="131">
        <f t="shared" si="69"/>
        <v>-1.39001733675879</v>
      </c>
    </row>
    <row r="66" spans="2:26" x14ac:dyDescent="0.2">
      <c r="B66" s="158" t="str">
        <f t="shared" si="59"/>
        <v>Male</v>
      </c>
      <c r="C66" s="11" t="str">
        <f t="shared" si="60"/>
        <v>Brazil</v>
      </c>
      <c r="D66" s="137" t="s">
        <v>130</v>
      </c>
      <c r="E66" s="18" t="str">
        <f t="shared" si="44"/>
        <v>BrazilMale70-74</v>
      </c>
      <c r="F66" s="19">
        <v>5</v>
      </c>
      <c r="G66" s="104">
        <f>VLOOKUP(E66,'Appendix 4. LT MOH 2019'!$D$5:$G$1684,4,FALSE)</f>
        <v>3.3232683923096563E-2</v>
      </c>
      <c r="H66" s="19">
        <f>VLOOKUP(E66,'Appendix 1a. Person-years 2020'!$E$3:$F$1684,2,FALSE)</f>
        <v>2390742.4811</v>
      </c>
      <c r="I66" s="19">
        <f>VLOOKUP(E66,'Appendix 2a. Deaths 2020'!$E$3:$G$1683,3,FALSE)</f>
        <v>16372</v>
      </c>
      <c r="J66" s="20">
        <f t="shared" si="45"/>
        <v>79450.789215915953</v>
      </c>
      <c r="K66" s="20">
        <f t="shared" si="46"/>
        <v>95278.703714727017</v>
      </c>
      <c r="L66" s="73">
        <f t="shared" si="61"/>
        <v>0.83387773047163549</v>
      </c>
      <c r="M66" s="73">
        <f t="shared" si="62"/>
        <v>1.1992165799108303</v>
      </c>
      <c r="N66" s="72">
        <f>VLOOKUP(E66,'Appendix 4. LT MOH 2019'!$D$5:$K$1684,8,FALSE)</f>
        <v>0.84658274799509026</v>
      </c>
      <c r="O66" s="72">
        <f t="shared" si="63"/>
        <v>0.81895485529675449</v>
      </c>
      <c r="P66" s="73">
        <f t="shared" si="64"/>
        <v>0.18104514470324551</v>
      </c>
      <c r="Q66" s="72">
        <f>VLOOKUP(E66,'Appendix 4. LT MOH 2019'!$D$5:$I$1684,6,FALSE)</f>
        <v>2.4999999999999987</v>
      </c>
      <c r="R66" s="136">
        <f t="shared" si="50"/>
        <v>2.4594663592026746</v>
      </c>
      <c r="S66" s="135">
        <f t="shared" si="58"/>
        <v>63262.435873634757</v>
      </c>
      <c r="T66" s="12">
        <f t="shared" si="65"/>
        <v>11453.356857021994</v>
      </c>
      <c r="U66" s="13">
        <f t="shared" si="66"/>
        <v>3.9877357247398409E-2</v>
      </c>
      <c r="V66" s="12">
        <f t="shared" si="53"/>
        <v>287214.54097285267</v>
      </c>
      <c r="W66" s="12">
        <f t="shared" si="67"/>
        <v>809367.08355924184</v>
      </c>
      <c r="X66" s="2">
        <f t="shared" si="68"/>
        <v>12.793802078312851</v>
      </c>
      <c r="Y66" s="105">
        <f>VLOOKUP(E66,'Appendix 4. LT MOH 2019'!$D$5:$P$1684,13,FALSE)</f>
        <v>14.006899907254802</v>
      </c>
      <c r="Z66" s="131">
        <f t="shared" si="69"/>
        <v>-1.213097828941951</v>
      </c>
    </row>
    <row r="67" spans="2:26" x14ac:dyDescent="0.2">
      <c r="B67" s="158" t="str">
        <f t="shared" si="59"/>
        <v>Male</v>
      </c>
      <c r="C67" s="11" t="str">
        <f t="shared" si="60"/>
        <v>Brazil</v>
      </c>
      <c r="D67" s="137" t="s">
        <v>131</v>
      </c>
      <c r="E67" s="18" t="str">
        <f t="shared" si="44"/>
        <v>BrazilMale75-79</v>
      </c>
      <c r="F67" s="19">
        <v>5</v>
      </c>
      <c r="G67" s="104">
        <f>VLOOKUP(E67,'Appendix 4. LT MOH 2019'!$D$5:$G$1684,4,FALSE)</f>
        <v>5.1974564937568399E-2</v>
      </c>
      <c r="H67" s="19">
        <f>VLOOKUP(E67,'Appendix 1a. Person-years 2020'!$E$3:$F$1684,2,FALSE)</f>
        <v>1536002.4210000001</v>
      </c>
      <c r="I67" s="19">
        <f>VLOOKUP(E67,'Appendix 2a. Deaths 2020'!$E$3:$G$1683,3,FALSE)</f>
        <v>15063</v>
      </c>
      <c r="J67" s="20">
        <f t="shared" si="45"/>
        <v>79833.057574526785</v>
      </c>
      <c r="K67" s="20">
        <f t="shared" si="46"/>
        <v>94113.164702872193</v>
      </c>
      <c r="L67" s="73">
        <f t="shared" si="61"/>
        <v>0.8482666354549907</v>
      </c>
      <c r="M67" s="73">
        <f t="shared" si="62"/>
        <v>1.1788746111222717</v>
      </c>
      <c r="N67" s="72">
        <f>VLOOKUP(E67,'Appendix 4. LT MOH 2019'!$D$5:$K$1684,8,FALSE)</f>
        <v>0.7700111069535619</v>
      </c>
      <c r="O67" s="72">
        <f t="shared" si="63"/>
        <v>0.73484235924520236</v>
      </c>
      <c r="P67" s="73">
        <f t="shared" si="64"/>
        <v>0.26515764075479764</v>
      </c>
      <c r="Q67" s="72">
        <f>VLOOKUP(E67,'Appendix 4. LT MOH 2019'!$D$5:$I$1684,6,FALSE)</f>
        <v>2.5</v>
      </c>
      <c r="R67" s="136">
        <f t="shared" si="50"/>
        <v>2.4437087115350669</v>
      </c>
      <c r="S67" s="135">
        <f t="shared" si="58"/>
        <v>51809.079016612763</v>
      </c>
      <c r="T67" s="12">
        <f t="shared" si="65"/>
        <v>13737.573161723931</v>
      </c>
      <c r="U67" s="13">
        <f t="shared" si="66"/>
        <v>6.1348127798471215E-2</v>
      </c>
      <c r="V67" s="12">
        <f t="shared" si="53"/>
        <v>223928.15648509926</v>
      </c>
      <c r="W67" s="12">
        <f t="shared" si="67"/>
        <v>522152.54258638923</v>
      </c>
      <c r="X67" s="2">
        <f t="shared" si="68"/>
        <v>10.078398467939552</v>
      </c>
      <c r="Y67" s="105">
        <f>VLOOKUP(E67,'Appendix 4. LT MOH 2019'!$D$5:$P$1684,13,FALSE)</f>
        <v>11.092173871373925</v>
      </c>
      <c r="Z67" s="131">
        <f t="shared" si="69"/>
        <v>-1.0137754034343729</v>
      </c>
    </row>
    <row r="68" spans="2:26" x14ac:dyDescent="0.2">
      <c r="B68" s="158" t="str">
        <f t="shared" si="59"/>
        <v>Male</v>
      </c>
      <c r="C68" s="11" t="str">
        <f t="shared" si="60"/>
        <v>Brazil</v>
      </c>
      <c r="D68" s="137" t="s">
        <v>132</v>
      </c>
      <c r="E68" s="18" t="str">
        <f t="shared" si="44"/>
        <v>BrazilMale80-84</v>
      </c>
      <c r="F68" s="19">
        <v>5</v>
      </c>
      <c r="G68" s="104">
        <f>VLOOKUP(E68,'Appendix 4. LT MOH 2019'!$D$5:$G$1684,4,FALSE)</f>
        <v>7.8333424958142536E-2</v>
      </c>
      <c r="H68" s="19">
        <f>VLOOKUP(E68,'Appendix 1a. Person-years 2020'!$E$3:$F$1684,2,FALSE)</f>
        <v>947694.71530000004</v>
      </c>
      <c r="I68" s="19">
        <f>VLOOKUP(E68,'Appendix 2a. Deaths 2020'!$E$3:$G$1683,3,FALSE)</f>
        <v>13361</v>
      </c>
      <c r="J68" s="20">
        <f t="shared" si="45"/>
        <v>74236.172864180815</v>
      </c>
      <c r="K68" s="20">
        <f t="shared" si="46"/>
        <v>86550.559973315059</v>
      </c>
      <c r="L68" s="73">
        <f t="shared" si="61"/>
        <v>0.8577203069173559</v>
      </c>
      <c r="M68" s="73">
        <f t="shared" si="62"/>
        <v>1.1658812225094644</v>
      </c>
      <c r="N68" s="72">
        <f>VLOOKUP(E68,'Appendix 4. LT MOH 2019'!$D$5:$K$1684,8,FALSE)</f>
        <v>0.67247354723330388</v>
      </c>
      <c r="O68" s="72">
        <f t="shared" si="63"/>
        <v>0.6296362994435436</v>
      </c>
      <c r="P68" s="73">
        <f t="shared" si="64"/>
        <v>0.3703637005564564</v>
      </c>
      <c r="Q68" s="72">
        <f>VLOOKUP(E68,'Appendix 4. LT MOH 2019'!$D$5:$I$1684,6,FALSE)</f>
        <v>2.4999999999999982</v>
      </c>
      <c r="R68" s="136">
        <f t="shared" si="50"/>
        <v>2.4224192288411381</v>
      </c>
      <c r="S68" s="135">
        <f t="shared" si="58"/>
        <v>38071.505854888834</v>
      </c>
      <c r="T68" s="12">
        <f t="shared" si="65"/>
        <v>14100.303794173424</v>
      </c>
      <c r="U68" s="13">
        <f t="shared" si="66"/>
        <v>9.1552770574192283E-2</v>
      </c>
      <c r="V68" s="12">
        <f t="shared" si="53"/>
        <v>154012.85734708441</v>
      </c>
      <c r="W68" s="12">
        <f t="shared" si="67"/>
        <v>298224.38610129</v>
      </c>
      <c r="X68" s="2">
        <f t="shared" si="68"/>
        <v>7.8332700376492843</v>
      </c>
      <c r="Y68" s="105">
        <f>VLOOKUP(E68,'Appendix 4. LT MOH 2019'!$D$5:$P$1684,13,FALSE)</f>
        <v>8.6585064082615943</v>
      </c>
      <c r="Z68" s="131">
        <f t="shared" si="69"/>
        <v>-0.82523637061231003</v>
      </c>
    </row>
    <row r="69" spans="2:26" x14ac:dyDescent="0.2">
      <c r="B69" s="158" t="str">
        <f t="shared" si="59"/>
        <v>Male</v>
      </c>
      <c r="C69" s="11" t="str">
        <f t="shared" si="60"/>
        <v>Brazil</v>
      </c>
      <c r="D69" s="137" t="s">
        <v>133</v>
      </c>
      <c r="E69" s="18" t="str">
        <f t="shared" si="44"/>
        <v>BrazilMale85-89</v>
      </c>
      <c r="F69" s="19">
        <v>5</v>
      </c>
      <c r="G69" s="104">
        <f>VLOOKUP(E69,'Appendix 4. LT MOH 2019'!$D$5:$G$1684,4,FALSE)</f>
        <v>0.12336744837123553</v>
      </c>
      <c r="H69" s="19">
        <f>VLOOKUP(E69,'Appendix 1a. Person-years 2020'!$E$3:$F$1684,2,FALSE)</f>
        <v>467856.3934</v>
      </c>
      <c r="I69" s="19">
        <f>VLOOKUP(E69,'Appendix 2a. Deaths 2020'!$E$3:$G$1683,3,FALSE)</f>
        <v>9122</v>
      </c>
      <c r="J69" s="20">
        <f t="shared" si="45"/>
        <v>57718.249457926962</v>
      </c>
      <c r="K69" s="20">
        <f t="shared" si="46"/>
        <v>65714.89159388456</v>
      </c>
      <c r="L69" s="73">
        <f t="shared" si="47"/>
        <v>0.87831308943828845</v>
      </c>
      <c r="M69" s="73">
        <f t="shared" si="48"/>
        <v>1.1385461653993276</v>
      </c>
      <c r="N69" s="72">
        <f>VLOOKUP(E69,'Appendix 4. LT MOH 2019'!$D$5:$K$1684,8,FALSE)</f>
        <v>0.52856277647696426</v>
      </c>
      <c r="O69" s="72">
        <f t="shared" si="57"/>
        <v>0.48387442405670683</v>
      </c>
      <c r="P69" s="73">
        <f t="shared" si="49"/>
        <v>0.51612557594329322</v>
      </c>
      <c r="Q69" s="72">
        <f>VLOOKUP(E69,'Appendix 4. LT MOH 2019'!$D$5:$I$1684,6,FALSE)</f>
        <v>2.5</v>
      </c>
      <c r="R69" s="136">
        <f t="shared" si="50"/>
        <v>2.4000850370199869</v>
      </c>
      <c r="S69" s="135">
        <f t="shared" si="58"/>
        <v>23971.202060715412</v>
      </c>
      <c r="T69" s="12">
        <f t="shared" si="51"/>
        <v>12372.150469639799</v>
      </c>
      <c r="U69" s="13">
        <f t="shared" si="52"/>
        <v>0.14109049015914291</v>
      </c>
      <c r="V69" s="12">
        <f t="shared" si="53"/>
        <v>87689.471173320344</v>
      </c>
      <c r="W69" s="12">
        <f t="shared" si="54"/>
        <v>144211.52875420556</v>
      </c>
      <c r="X69" s="2">
        <f t="shared" si="55"/>
        <v>6.0160324204409807</v>
      </c>
      <c r="Y69" s="105">
        <f>VLOOKUP(E69,'Appendix 4. LT MOH 2019'!$D$5:$P$1684,13,FALSE)</f>
        <v>6.6579905761333995</v>
      </c>
      <c r="Z69" s="131">
        <f t="shared" si="56"/>
        <v>-0.64195815569241876</v>
      </c>
    </row>
    <row r="70" spans="2:26" x14ac:dyDescent="0.2">
      <c r="B70" s="158" t="str">
        <f t="shared" si="59"/>
        <v>Male</v>
      </c>
      <c r="C70" s="11" t="str">
        <f t="shared" si="60"/>
        <v>Brazil</v>
      </c>
      <c r="D70" s="137" t="s">
        <v>8</v>
      </c>
      <c r="E70" s="18" t="str">
        <f t="shared" si="44"/>
        <v>BrazilMale90+</v>
      </c>
      <c r="F70" s="19" t="s">
        <v>19</v>
      </c>
      <c r="G70" s="104">
        <f>VLOOKUP(E70,'Appendix 4. LT MOH 2019'!$D$5:$G$1684,4,FALSE)</f>
        <v>0.18633780790600954</v>
      </c>
      <c r="H70" s="19">
        <f>VLOOKUP(E70,'Appendix 1a. Person-years 2020'!$E$3:$F$1684,2,FALSE)</f>
        <v>262451.65059999999</v>
      </c>
      <c r="I70" s="19">
        <f>VLOOKUP(E70,'Appendix 2a. Deaths 2020'!$E$3:$G$1683,3,FALSE)</f>
        <v>6205</v>
      </c>
      <c r="J70" s="20">
        <f t="shared" si="45"/>
        <v>48904.665254117936</v>
      </c>
      <c r="K70" s="20">
        <f t="shared" si="46"/>
        <v>53953.43915606114</v>
      </c>
      <c r="L70" s="73">
        <f t="shared" si="47"/>
        <v>0.90642350180236797</v>
      </c>
      <c r="M70" s="73">
        <f t="shared" si="48"/>
        <v>1.1032370608347652</v>
      </c>
      <c r="N70" s="72">
        <f>VLOOKUP(E70,'Appendix 4. LT MOH 2019'!$D$5:$K$1684,8,FALSE)</f>
        <v>0</v>
      </c>
      <c r="O70" s="72">
        <v>0</v>
      </c>
      <c r="P70" s="73">
        <f t="shared" si="49"/>
        <v>1</v>
      </c>
      <c r="Q70" s="72">
        <f>VLOOKUP(E70,'Appendix 4. LT MOH 2019'!$D$5:$I$1684,6,FALSE)</f>
        <v>5.3760627054928536</v>
      </c>
      <c r="R70" s="136">
        <f>Q70*L70</f>
        <v>4.872989583421945</v>
      </c>
      <c r="S70" s="135">
        <f t="shared" si="58"/>
        <v>11599.051591075613</v>
      </c>
      <c r="T70" s="12">
        <f t="shared" si="51"/>
        <v>11599.051591075613</v>
      </c>
      <c r="U70" s="13">
        <f t="shared" si="52"/>
        <v>0.2052128334938432</v>
      </c>
      <c r="V70" s="12">
        <f>T70*R70</f>
        <v>56522.057580885201</v>
      </c>
      <c r="W70" s="12">
        <f>V70</f>
        <v>56522.057580885201</v>
      </c>
      <c r="X70" s="2">
        <f t="shared" si="55"/>
        <v>4.872989583421945</v>
      </c>
      <c r="Y70" s="105">
        <f>VLOOKUP(E70,'Appendix 4. LT MOH 2019'!$D$5:$P$1684,13,FALSE)</f>
        <v>5.3665974245248655</v>
      </c>
      <c r="Z70" s="131">
        <f t="shared" si="56"/>
        <v>-0.49360784110292055</v>
      </c>
    </row>
    <row r="71" spans="2:26" x14ac:dyDescent="0.2">
      <c r="K71" s="7"/>
      <c r="L71" s="7"/>
      <c r="M71" s="7"/>
      <c r="N71" s="133"/>
      <c r="O71" s="133"/>
      <c r="P71" s="74"/>
      <c r="Q71" s="133"/>
      <c r="R71" s="107"/>
      <c r="S71" s="7"/>
      <c r="T71" s="7"/>
      <c r="U71" s="7"/>
      <c r="V71" s="107"/>
      <c r="W71" s="107"/>
      <c r="X71" s="7"/>
      <c r="Y71" s="133"/>
      <c r="Z71" s="7"/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83387E-F1F8-C740-A323-116B4D93C81B}">
  <sheetPr>
    <tabColor theme="9"/>
  </sheetPr>
  <dimension ref="A1:AA116"/>
  <sheetViews>
    <sheetView zoomScaleNormal="100" workbookViewId="0">
      <pane xSplit="4" ySplit="3" topLeftCell="F4" activePane="bottomRight" state="frozen"/>
      <selection pane="topRight" activeCell="F1" sqref="F1"/>
      <selection pane="bottomLeft" activeCell="A4" sqref="A4"/>
      <selection pane="bottomRight" activeCell="B2" sqref="B2:D2"/>
    </sheetView>
  </sheetViews>
  <sheetFormatPr baseColWidth="10" defaultRowHeight="16" x14ac:dyDescent="0.2"/>
  <cols>
    <col min="1" max="1" width="6.1640625" customWidth="1"/>
    <col min="2" max="3" width="13.33203125" style="158" customWidth="1"/>
    <col min="4" max="4" width="13.33203125" style="40" customWidth="1"/>
    <col min="5" max="5" width="17.33203125" style="40" hidden="1" customWidth="1"/>
    <col min="6" max="9" width="13.33203125" style="40" customWidth="1"/>
    <col min="10" max="10" width="14.6640625" style="40" customWidth="1"/>
    <col min="11" max="11" width="16" customWidth="1"/>
    <col min="12" max="15" width="13.33203125" customWidth="1"/>
    <col min="17" max="17" width="11.5" customWidth="1"/>
    <col min="18" max="20" width="10.33203125" customWidth="1"/>
    <col min="21" max="21" width="8.33203125" customWidth="1"/>
    <col min="22" max="22" width="10" customWidth="1"/>
    <col min="23" max="23" width="8.33203125" customWidth="1"/>
    <col min="24" max="24" width="13.1640625" customWidth="1"/>
    <col min="25" max="25" width="10.5" style="40" customWidth="1"/>
    <col min="26" max="26" width="17.6640625" bestFit="1" customWidth="1"/>
  </cols>
  <sheetData>
    <row r="1" spans="1:27" ht="18" x14ac:dyDescent="0.2">
      <c r="B1" s="161" t="s">
        <v>42</v>
      </c>
      <c r="K1" s="10"/>
      <c r="N1" s="8"/>
      <c r="O1" s="10"/>
      <c r="Q1" s="10"/>
      <c r="R1" s="10"/>
      <c r="S1" s="8"/>
      <c r="T1" s="8"/>
      <c r="U1" s="10"/>
      <c r="V1" s="10"/>
      <c r="W1" s="10"/>
      <c r="Y1" s="10"/>
    </row>
    <row r="2" spans="1:27" s="3" customFormat="1" ht="100" customHeight="1" x14ac:dyDescent="0.2">
      <c r="B2" s="167" t="s">
        <v>33</v>
      </c>
      <c r="C2" s="167" t="s">
        <v>14</v>
      </c>
      <c r="D2" s="168" t="s">
        <v>31</v>
      </c>
      <c r="E2" s="39"/>
      <c r="F2" s="3" t="s">
        <v>32</v>
      </c>
      <c r="G2" s="106" t="s">
        <v>115</v>
      </c>
      <c r="H2" s="106" t="s">
        <v>1659</v>
      </c>
      <c r="I2" s="106" t="s">
        <v>1660</v>
      </c>
      <c r="J2" s="106" t="s">
        <v>20</v>
      </c>
      <c r="K2" s="4" t="s">
        <v>21</v>
      </c>
      <c r="L2" s="3" t="s">
        <v>16</v>
      </c>
      <c r="M2" s="5" t="s">
        <v>114</v>
      </c>
      <c r="N2" s="3" t="s">
        <v>141</v>
      </c>
      <c r="O2" s="3" t="s">
        <v>22</v>
      </c>
      <c r="P2" s="5" t="s">
        <v>23</v>
      </c>
      <c r="Q2" s="3" t="s">
        <v>140</v>
      </c>
      <c r="R2" s="3" t="s">
        <v>24</v>
      </c>
      <c r="S2" s="5" t="s">
        <v>34</v>
      </c>
      <c r="T2" s="5" t="s">
        <v>35</v>
      </c>
      <c r="U2" s="5" t="s">
        <v>36</v>
      </c>
      <c r="V2" s="3" t="s">
        <v>37</v>
      </c>
      <c r="W2" s="3" t="s">
        <v>38</v>
      </c>
      <c r="X2" s="5" t="s">
        <v>81</v>
      </c>
      <c r="Y2" s="3" t="s">
        <v>26</v>
      </c>
      <c r="Z2" s="5" t="s">
        <v>25</v>
      </c>
    </row>
    <row r="3" spans="1:27" s="11" customFormat="1" ht="47" customHeight="1" x14ac:dyDescent="0.2">
      <c r="A3" s="10"/>
      <c r="B3" s="8" t="s">
        <v>17</v>
      </c>
      <c r="C3" s="8" t="s">
        <v>14</v>
      </c>
      <c r="D3" s="8" t="s">
        <v>0</v>
      </c>
      <c r="E3" s="8" t="s">
        <v>135</v>
      </c>
      <c r="F3" s="8" t="s">
        <v>9</v>
      </c>
      <c r="G3" s="10" t="s">
        <v>116</v>
      </c>
      <c r="H3" s="10" t="s">
        <v>134</v>
      </c>
      <c r="I3" s="10" t="s">
        <v>110</v>
      </c>
      <c r="J3" s="10" t="s">
        <v>1618</v>
      </c>
      <c r="K3" s="10" t="s">
        <v>1830</v>
      </c>
      <c r="L3" s="10" t="s">
        <v>27</v>
      </c>
      <c r="M3" s="10" t="s">
        <v>28</v>
      </c>
      <c r="N3" s="8" t="s">
        <v>1619</v>
      </c>
      <c r="O3" s="10" t="s">
        <v>111</v>
      </c>
      <c r="P3" s="10" t="s">
        <v>112</v>
      </c>
      <c r="Q3" s="10" t="s">
        <v>1620</v>
      </c>
      <c r="R3" s="10" t="s">
        <v>113</v>
      </c>
      <c r="S3" s="8" t="s">
        <v>104</v>
      </c>
      <c r="T3" s="8" t="s">
        <v>105</v>
      </c>
      <c r="U3" s="10" t="s">
        <v>106</v>
      </c>
      <c r="V3" s="10" t="s">
        <v>107</v>
      </c>
      <c r="W3" s="10" t="s">
        <v>108</v>
      </c>
      <c r="X3" s="8" t="s">
        <v>109</v>
      </c>
      <c r="Y3" s="10" t="s">
        <v>30</v>
      </c>
      <c r="Z3" s="10" t="s">
        <v>11</v>
      </c>
    </row>
    <row r="4" spans="1:27" s="9" customFormat="1" ht="17" customHeight="1" x14ac:dyDescent="0.2">
      <c r="A4" s="15"/>
      <c r="B4" s="11" t="s">
        <v>18</v>
      </c>
      <c r="C4" s="11" t="str">
        <f>$B$1</f>
        <v>RO</v>
      </c>
      <c r="D4" s="137">
        <v>0</v>
      </c>
      <c r="E4" s="18" t="str">
        <f t="shared" ref="E4:E23" si="0">_xlfn.CONCAT(C4,B4,D4)</f>
        <v>ROTotal0</v>
      </c>
      <c r="F4" s="19">
        <v>1</v>
      </c>
      <c r="G4" s="104">
        <f>VLOOKUP(E4,'Appendix 4. LT MOH 2019'!$D$5:$G$1684,4,FALSE)</f>
        <v>1.0948236080789988E-2</v>
      </c>
      <c r="H4" s="19">
        <f>VLOOKUP(E4,'Appendix 1a. Person-years 2020'!$E$3:$F$1684,2,FALSE)</f>
        <v>28098.4797</v>
      </c>
      <c r="I4" s="19">
        <f>VLOOKUP(E4,'Appendix 2a. Deaths 2020'!$E$3:$G$1683,3,FALSE)</f>
        <v>7</v>
      </c>
      <c r="J4" s="20">
        <f t="shared" ref="J4:J23" si="1">G4*H4</f>
        <v>307.62878926688501</v>
      </c>
      <c r="K4" s="20">
        <f t="shared" ref="K4:K23" si="2">G4*(H4-I4)+I4</f>
        <v>314.55215161431948</v>
      </c>
      <c r="L4" s="72">
        <f t="shared" ref="L4:L23" si="3">J4/K4</f>
        <v>0.97798977908145612</v>
      </c>
      <c r="M4" s="72">
        <f t="shared" ref="M4:M23" si="4">K4/J4</f>
        <v>1.0225055735645991</v>
      </c>
      <c r="N4" s="72">
        <f>VLOOKUP(E4,'Appendix 4. LT MOH 2019'!$D$5:$K$1684,8,FALSE)</f>
        <v>0.9891578409981957</v>
      </c>
      <c r="O4" s="72">
        <f>EXP((1/L4)*LN(N4))</f>
        <v>0.98891518935760325</v>
      </c>
      <c r="P4" s="72">
        <f t="shared" ref="P4:P23" si="5">1-O4</f>
        <v>1.1084810642396747E-2</v>
      </c>
      <c r="Q4" s="72">
        <f>VLOOKUP(E4,'Appendix 4. LT MOH 2019'!$D$5:$I$1684,6,FALSE)</f>
        <v>0.1063620029028412</v>
      </c>
      <c r="R4" s="16">
        <f t="shared" ref="R4:R22" si="6">F4+(Q4-F4)*M4*(1-N4)/(1-O4)</f>
        <v>0.10625257440202318</v>
      </c>
      <c r="S4" s="12">
        <v>100000</v>
      </c>
      <c r="T4" s="12">
        <f t="shared" ref="T4:T23" si="7">P4*S4</f>
        <v>1108.4810642396747</v>
      </c>
      <c r="U4" s="13">
        <f t="shared" ref="U4:U23" si="8">T4/V4</f>
        <v>1.1195726944060619E-2</v>
      </c>
      <c r="V4" s="12">
        <f t="shared" ref="V4:V22" si="9">(S5*F4)+R4*T4</f>
        <v>99009.29790251168</v>
      </c>
      <c r="W4" s="12">
        <f t="shared" ref="W4:W22" si="10">W5+V4</f>
        <v>7404394.5794004435</v>
      </c>
      <c r="X4" s="131">
        <f t="shared" ref="X4:X23" si="11">W4/S4</f>
        <v>74.043945794004429</v>
      </c>
      <c r="Y4" s="105">
        <f>VLOOKUP(E4,'Appendix 4. LT MOH 2019'!$D$5:$P$1684,13,FALSE)</f>
        <v>76.374602133622602</v>
      </c>
      <c r="Z4" s="105">
        <f t="shared" ref="Z4:Z23" si="12">X4-Y4</f>
        <v>-2.330656339618173</v>
      </c>
    </row>
    <row r="5" spans="1:27" s="9" customFormat="1" x14ac:dyDescent="0.2">
      <c r="A5" s="15"/>
      <c r="B5" s="11" t="str">
        <f>$B$4</f>
        <v>Total</v>
      </c>
      <c r="C5" s="11" t="str">
        <f>$C$4</f>
        <v>RO</v>
      </c>
      <c r="D5" s="138" t="s">
        <v>1657</v>
      </c>
      <c r="E5" s="18" t="str">
        <f t="shared" si="0"/>
        <v>ROTotal1-4</v>
      </c>
      <c r="F5" s="19">
        <v>4</v>
      </c>
      <c r="G5" s="104">
        <f>VLOOKUP(E5,'Appendix 4. LT MOH 2019'!$D$5:$G$1684,4,FALSE)</f>
        <v>5.0166894328213701E-4</v>
      </c>
      <c r="H5" s="19">
        <f>VLOOKUP(E5,'Appendix 1a. Person-years 2020'!$E$3:$F$1684,2,FALSE)</f>
        <v>111809.747</v>
      </c>
      <c r="I5" s="19">
        <f>VLOOKUP(E5,'Appendix 2a. Deaths 2020'!$E$3:$G$1683,3,FALSE)</f>
        <v>4</v>
      </c>
      <c r="J5" s="20">
        <f t="shared" si="1"/>
        <v>56.091477626133091</v>
      </c>
      <c r="K5" s="20">
        <f t="shared" si="2"/>
        <v>60.08947095035996</v>
      </c>
      <c r="L5" s="72">
        <f t="shared" si="3"/>
        <v>0.93346599227792137</v>
      </c>
      <c r="M5" s="72">
        <f t="shared" si="4"/>
        <v>1.0712763060170161</v>
      </c>
      <c r="N5" s="72">
        <f>VLOOKUP(E5,'Appendix 4. LT MOH 2019'!$D$5:$K$1684,8,FALSE)</f>
        <v>0.99799584434831634</v>
      </c>
      <c r="O5" s="72">
        <f t="shared" ref="O5:O22" si="13">EXP((1/L5)*LN(N5))</f>
        <v>0.99785314898053412</v>
      </c>
      <c r="P5" s="72">
        <f t="shared" si="5"/>
        <v>2.1468510194658785E-3</v>
      </c>
      <c r="Q5" s="72">
        <f>VLOOKUP(E5,'Appendix 4. LT MOH 2019'!$D$5:$I$1684,6,FALSE)</f>
        <v>1.4934705817609457</v>
      </c>
      <c r="R5" s="16">
        <f t="shared" si="6"/>
        <v>1.4932914304005367</v>
      </c>
      <c r="S5" s="135">
        <f t="shared" ref="S5:S23" si="14">S4-T4</f>
        <v>98891.518935760323</v>
      </c>
      <c r="T5" s="12">
        <f t="shared" si="7"/>
        <v>212.30535824376628</v>
      </c>
      <c r="U5" s="13">
        <f t="shared" si="8"/>
        <v>5.3743581158184259E-4</v>
      </c>
      <c r="V5" s="12">
        <f t="shared" si="9"/>
        <v>395033.88808215974</v>
      </c>
      <c r="W5" s="12">
        <f t="shared" si="10"/>
        <v>7305385.281497932</v>
      </c>
      <c r="X5" s="131">
        <f t="shared" si="11"/>
        <v>73.8727179045909</v>
      </c>
      <c r="Y5" s="105">
        <f>VLOOKUP(E5,'Appendix 4. LT MOH 2019'!$D$5:$P$1684,13,FALSE)</f>
        <v>76.210578306495677</v>
      </c>
      <c r="Z5" s="105">
        <f t="shared" si="12"/>
        <v>-2.3378604019047771</v>
      </c>
      <c r="AA5" s="17"/>
    </row>
    <row r="6" spans="1:27" s="9" customFormat="1" x14ac:dyDescent="0.2">
      <c r="A6" s="15"/>
      <c r="B6" s="11" t="str">
        <f t="shared" ref="B6:B23" si="15">$B$4</f>
        <v>Total</v>
      </c>
      <c r="C6" s="11" t="str">
        <f t="shared" ref="C6:C23" si="16">$C$4</f>
        <v>RO</v>
      </c>
      <c r="D6" s="138" t="s">
        <v>1658</v>
      </c>
      <c r="E6" s="18" t="str">
        <f t="shared" si="0"/>
        <v>ROTotal5-9</v>
      </c>
      <c r="F6" s="19">
        <v>5</v>
      </c>
      <c r="G6" s="104">
        <f>VLOOKUP(E6,'Appendix 4. LT MOH 2019'!$D$5:$G$1684,4,FALSE)</f>
        <v>2.4555065980701206E-4</v>
      </c>
      <c r="H6" s="19">
        <f>VLOOKUP(E6,'Appendix 1a. Person-years 2020'!$E$3:$F$1684,2,FALSE)</f>
        <v>135873.91310000001</v>
      </c>
      <c r="I6" s="19">
        <f>VLOOKUP(E6,'Appendix 2a. Deaths 2020'!$E$3:$G$1683,3,FALSE)</f>
        <v>2</v>
      </c>
      <c r="J6" s="20">
        <f t="shared" si="1"/>
        <v>33.363929012265622</v>
      </c>
      <c r="K6" s="20">
        <f t="shared" si="2"/>
        <v>35.363437910946004</v>
      </c>
      <c r="L6" s="72">
        <f t="shared" si="3"/>
        <v>0.94345829996179542</v>
      </c>
      <c r="M6" s="72">
        <f t="shared" si="4"/>
        <v>1.0599302587517585</v>
      </c>
      <c r="N6" s="72">
        <f>VLOOKUP(E6,'Appendix 4. LT MOH 2019'!$D$5:$K$1684,8,FALSE)</f>
        <v>0.99877299992765833</v>
      </c>
      <c r="O6" s="72">
        <f t="shared" si="13"/>
        <v>0.99869951333126339</v>
      </c>
      <c r="P6" s="72">
        <f t="shared" si="5"/>
        <v>1.3004866687366112E-3</v>
      </c>
      <c r="Q6" s="72">
        <f>VLOOKUP(E6,'Appendix 4. LT MOH 2019'!$D$5:$I$1684,6,FALSE)</f>
        <v>2.4999999999999987</v>
      </c>
      <c r="R6" s="16">
        <f t="shared" si="6"/>
        <v>2.4999080432155361</v>
      </c>
      <c r="S6" s="135">
        <f t="shared" si="14"/>
        <v>98679.213577516552</v>
      </c>
      <c r="T6" s="12">
        <f t="shared" si="7"/>
        <v>128.33100173897307</v>
      </c>
      <c r="U6" s="13">
        <f t="shared" si="8"/>
        <v>2.6026657657888315E-4</v>
      </c>
      <c r="V6" s="12">
        <f t="shared" si="9"/>
        <v>493075.22858232906</v>
      </c>
      <c r="W6" s="12">
        <f t="shared" si="10"/>
        <v>6910351.3934157724</v>
      </c>
      <c r="X6" s="131">
        <f t="shared" si="11"/>
        <v>70.028440062378579</v>
      </c>
      <c r="Y6" s="105">
        <f>VLOOKUP(E6,'Appendix 4. LT MOH 2019'!$D$5:$P$1684,13,FALSE)</f>
        <v>72.360623734612417</v>
      </c>
      <c r="Z6" s="105">
        <f t="shared" si="12"/>
        <v>-2.3321836722338389</v>
      </c>
    </row>
    <row r="7" spans="1:27" s="9" customFormat="1" x14ac:dyDescent="0.2">
      <c r="A7" s="15"/>
      <c r="B7" s="11" t="str">
        <f t="shared" si="15"/>
        <v>Total</v>
      </c>
      <c r="C7" s="11" t="str">
        <f t="shared" si="16"/>
        <v>RO</v>
      </c>
      <c r="D7" s="138" t="s">
        <v>118</v>
      </c>
      <c r="E7" s="18" t="str">
        <f t="shared" si="0"/>
        <v>ROTotal10-14</v>
      </c>
      <c r="F7" s="19">
        <v>5</v>
      </c>
      <c r="G7" s="104">
        <f>VLOOKUP(E7,'Appendix 4. LT MOH 2019'!$D$5:$G$1684,4,FALSE)</f>
        <v>2.6519492466656154E-4</v>
      </c>
      <c r="H7" s="19">
        <f>VLOOKUP(E7,'Appendix 1a. Person-years 2020'!$E$3:$F$1684,2,FALSE)</f>
        <v>137374.28899999999</v>
      </c>
      <c r="I7" s="19">
        <f>VLOOKUP(E7,'Appendix 2a. Deaths 2020'!$E$3:$G$1683,3,FALSE)</f>
        <v>2</v>
      </c>
      <c r="J7" s="20">
        <f t="shared" si="1"/>
        <v>36.430964222477449</v>
      </c>
      <c r="K7" s="20">
        <f t="shared" si="2"/>
        <v>38.430433832628118</v>
      </c>
      <c r="L7" s="72">
        <f t="shared" si="3"/>
        <v>0.94797171380217193</v>
      </c>
      <c r="M7" s="72">
        <f t="shared" si="4"/>
        <v>1.0548837960461399</v>
      </c>
      <c r="N7" s="72">
        <f>VLOOKUP(E7,'Appendix 4. LT MOH 2019'!$D$5:$K$1684,8,FALSE)</f>
        <v>0.99867490389856917</v>
      </c>
      <c r="O7" s="72">
        <f t="shared" si="13"/>
        <v>0.99860222844485813</v>
      </c>
      <c r="P7" s="72">
        <f t="shared" si="5"/>
        <v>1.397771555141869E-3</v>
      </c>
      <c r="Q7" s="72">
        <f>VLOOKUP(E7,'Appendix 4. LT MOH 2019'!$D$5:$I$1684,6,FALSE)</f>
        <v>2.4999999999996931</v>
      </c>
      <c r="R7" s="16">
        <f t="shared" si="6"/>
        <v>2.4999090508362865</v>
      </c>
      <c r="S7" s="135">
        <f t="shared" si="14"/>
        <v>98550.882575777578</v>
      </c>
      <c r="T7" s="12">
        <f t="shared" si="7"/>
        <v>137.75162039854834</v>
      </c>
      <c r="U7" s="13">
        <f t="shared" si="8"/>
        <v>2.7974983131946485E-4</v>
      </c>
      <c r="V7" s="12">
        <f t="shared" si="9"/>
        <v>492410.02129949688</v>
      </c>
      <c r="W7" s="12">
        <f t="shared" si="10"/>
        <v>6417276.1648334432</v>
      </c>
      <c r="X7" s="131">
        <f t="shared" si="11"/>
        <v>65.116374375430709</v>
      </c>
      <c r="Y7" s="105">
        <f>VLOOKUP(E7,'Appendix 4. LT MOH 2019'!$D$5:$P$1684,13,FALSE)</f>
        <v>67.446448031407002</v>
      </c>
      <c r="Z7" s="105">
        <f t="shared" si="12"/>
        <v>-2.3300736559762925</v>
      </c>
      <c r="AA7" s="17"/>
    </row>
    <row r="8" spans="1:27" s="9" customFormat="1" x14ac:dyDescent="0.2">
      <c r="A8" s="15"/>
      <c r="B8" s="11" t="str">
        <f t="shared" si="15"/>
        <v>Total</v>
      </c>
      <c r="C8" s="11" t="str">
        <f t="shared" si="16"/>
        <v>RO</v>
      </c>
      <c r="D8" s="137" t="s">
        <v>119</v>
      </c>
      <c r="E8" s="18" t="str">
        <f t="shared" si="0"/>
        <v>ROTotal15-19</v>
      </c>
      <c r="F8" s="19">
        <v>5</v>
      </c>
      <c r="G8" s="104">
        <f>VLOOKUP(E8,'Appendix 4. LT MOH 2019'!$D$5:$G$1684,4,FALSE)</f>
        <v>8.8525992996161802E-4</v>
      </c>
      <c r="H8" s="19">
        <f>VLOOKUP(E8,'Appendix 1a. Person-years 2020'!$E$3:$F$1684,2,FALSE)</f>
        <v>150083.4768</v>
      </c>
      <c r="I8" s="19">
        <f>VLOOKUP(E8,'Appendix 2a. Deaths 2020'!$E$3:$G$1683,3,FALSE)</f>
        <v>7</v>
      </c>
      <c r="J8" s="20">
        <f t="shared" si="1"/>
        <v>132.86288816036412</v>
      </c>
      <c r="K8" s="20">
        <f t="shared" si="2"/>
        <v>139.85669134085438</v>
      </c>
      <c r="L8" s="72">
        <f t="shared" si="3"/>
        <v>0.94999307424308232</v>
      </c>
      <c r="M8" s="72">
        <f t="shared" si="4"/>
        <v>1.052639252972198</v>
      </c>
      <c r="N8" s="72">
        <f>VLOOKUP(E8,'Appendix 4. LT MOH 2019'!$D$5:$K$1684,8,FALSE)</f>
        <v>0.99558347478220433</v>
      </c>
      <c r="O8" s="72">
        <f t="shared" si="13"/>
        <v>0.99535153335601001</v>
      </c>
      <c r="P8" s="72">
        <f t="shared" si="5"/>
        <v>4.6484666439899902E-3</v>
      </c>
      <c r="Q8" s="72">
        <f>VLOOKUP(E8,'Appendix 4. LT MOH 2019'!$D$5:$I$1684,6,FALSE)</f>
        <v>2.5000000000000129</v>
      </c>
      <c r="R8" s="16">
        <f t="shared" si="6"/>
        <v>2.4997089567137163</v>
      </c>
      <c r="S8" s="135">
        <f t="shared" si="14"/>
        <v>98413.130955379034</v>
      </c>
      <c r="T8" s="12">
        <f t="shared" si="7"/>
        <v>457.47015657669817</v>
      </c>
      <c r="U8" s="13">
        <f t="shared" si="8"/>
        <v>9.3185943970263102E-4</v>
      </c>
      <c r="V8" s="12">
        <f t="shared" si="9"/>
        <v>490921.84624183568</v>
      </c>
      <c r="W8" s="12">
        <f t="shared" si="10"/>
        <v>5924866.143533946</v>
      </c>
      <c r="X8" s="131">
        <f t="shared" si="11"/>
        <v>60.20402039866314</v>
      </c>
      <c r="Y8" s="105">
        <f>VLOOKUP(E8,'Appendix 4. LT MOH 2019'!$D$5:$P$1684,13,FALSE)</f>
        <v>62.532622505955466</v>
      </c>
      <c r="Z8" s="105">
        <f t="shared" si="12"/>
        <v>-2.3286021072923262</v>
      </c>
    </row>
    <row r="9" spans="1:27" s="9" customFormat="1" x14ac:dyDescent="0.2">
      <c r="A9" s="15"/>
      <c r="B9" s="11" t="str">
        <f t="shared" si="15"/>
        <v>Total</v>
      </c>
      <c r="C9" s="11" t="str">
        <f t="shared" si="16"/>
        <v>RO</v>
      </c>
      <c r="D9" s="137" t="s">
        <v>120</v>
      </c>
      <c r="E9" s="18" t="str">
        <f t="shared" si="0"/>
        <v>ROTotal20-24</v>
      </c>
      <c r="F9" s="19">
        <v>5</v>
      </c>
      <c r="G9" s="104">
        <f>VLOOKUP(E9,'Appendix 4. LT MOH 2019'!$D$5:$G$1684,4,FALSE)</f>
        <v>1.202462443054703E-3</v>
      </c>
      <c r="H9" s="19">
        <f>VLOOKUP(E9,'Appendix 1a. Person-years 2020'!$E$3:$F$1684,2,FALSE)</f>
        <v>156616.2916</v>
      </c>
      <c r="I9" s="19">
        <f>VLOOKUP(E9,'Appendix 2a. Deaths 2020'!$E$3:$G$1683,3,FALSE)</f>
        <v>10</v>
      </c>
      <c r="J9" s="20">
        <f t="shared" si="1"/>
        <v>188.32520861950377</v>
      </c>
      <c r="K9" s="20">
        <f t="shared" si="2"/>
        <v>198.31318399507322</v>
      </c>
      <c r="L9" s="72">
        <f t="shared" si="3"/>
        <v>0.94963534357948898</v>
      </c>
      <c r="M9" s="72">
        <f t="shared" si="4"/>
        <v>1.0530357855370778</v>
      </c>
      <c r="N9" s="72">
        <f>VLOOKUP(E9,'Appendix 4. LT MOH 2019'!$D$5:$K$1684,8,FALSE)</f>
        <v>0.99400570756354534</v>
      </c>
      <c r="O9" s="72">
        <f t="shared" si="13"/>
        <v>0.99368880082228273</v>
      </c>
      <c r="P9" s="72">
        <f t="shared" si="5"/>
        <v>6.3111991777172749E-3</v>
      </c>
      <c r="Q9" s="72">
        <f>VLOOKUP(E9,'Appendix 4. LT MOH 2019'!$D$5:$I$1684,6,FALSE)</f>
        <v>2.4999999999999827</v>
      </c>
      <c r="R9" s="16">
        <f t="shared" si="6"/>
        <v>2.4996017924583507</v>
      </c>
      <c r="S9" s="135">
        <f t="shared" si="14"/>
        <v>97955.660798802332</v>
      </c>
      <c r="T9" s="12">
        <f t="shared" si="7"/>
        <v>618.21768588615362</v>
      </c>
      <c r="U9" s="13">
        <f t="shared" si="8"/>
        <v>1.2662362064485594E-3</v>
      </c>
      <c r="V9" s="12">
        <f t="shared" si="9"/>
        <v>488232.51360035141</v>
      </c>
      <c r="W9" s="12">
        <f t="shared" si="10"/>
        <v>5433944.2972921105</v>
      </c>
      <c r="X9" s="131">
        <f t="shared" si="11"/>
        <v>55.473509677539219</v>
      </c>
      <c r="Y9" s="105">
        <f>VLOOKUP(E9,'Appendix 4. LT MOH 2019'!$D$5:$P$1684,13,FALSE)</f>
        <v>57.798934269764082</v>
      </c>
      <c r="Z9" s="105">
        <f t="shared" si="12"/>
        <v>-2.3254245922248629</v>
      </c>
    </row>
    <row r="10" spans="1:27" s="9" customFormat="1" x14ac:dyDescent="0.2">
      <c r="A10" s="15"/>
      <c r="B10" s="11" t="str">
        <f t="shared" si="15"/>
        <v>Total</v>
      </c>
      <c r="C10" s="11" t="str">
        <f t="shared" si="16"/>
        <v>RO</v>
      </c>
      <c r="D10" s="137" t="s">
        <v>121</v>
      </c>
      <c r="E10" s="18" t="str">
        <f t="shared" si="0"/>
        <v>ROTotal25-29</v>
      </c>
      <c r="F10" s="19">
        <v>5</v>
      </c>
      <c r="G10" s="104">
        <f>VLOOKUP(E10,'Appendix 4. LT MOH 2019'!$D$5:$G$1684,4,FALSE)</f>
        <v>1.239978959832477E-3</v>
      </c>
      <c r="H10" s="19">
        <f>VLOOKUP(E10,'Appendix 1a. Person-years 2020'!$E$3:$F$1684,2,FALSE)</f>
        <v>156962.0031</v>
      </c>
      <c r="I10" s="19">
        <f>VLOOKUP(E10,'Appendix 2a. Deaths 2020'!$E$3:$G$1683,3,FALSE)</f>
        <v>14</v>
      </c>
      <c r="J10" s="20">
        <f t="shared" si="1"/>
        <v>194.62958133716003</v>
      </c>
      <c r="K10" s="20">
        <f t="shared" si="2"/>
        <v>208.61222163172238</v>
      </c>
      <c r="L10" s="72">
        <f t="shared" si="3"/>
        <v>0.93297305313565537</v>
      </c>
      <c r="M10" s="72">
        <f t="shared" si="4"/>
        <v>1.0718423181024059</v>
      </c>
      <c r="N10" s="72">
        <f>VLOOKUP(E10,'Appendix 4. LT MOH 2019'!$D$5:$K$1684,8,FALSE)</f>
        <v>0.99381926515375174</v>
      </c>
      <c r="O10" s="72">
        <f t="shared" si="13"/>
        <v>0.99337670048236271</v>
      </c>
      <c r="P10" s="72">
        <f t="shared" si="5"/>
        <v>6.6232995176372933E-3</v>
      </c>
      <c r="Q10" s="72">
        <f>VLOOKUP(E10,'Appendix 4. LT MOH 2019'!$D$5:$I$1684,6,FALSE)</f>
        <v>2.4999999999999605</v>
      </c>
      <c r="R10" s="16">
        <f t="shared" si="6"/>
        <v>2.4994437638151732</v>
      </c>
      <c r="S10" s="135">
        <f t="shared" si="14"/>
        <v>97337.443112916182</v>
      </c>
      <c r="T10" s="12">
        <f t="shared" si="7"/>
        <v>644.69504001782525</v>
      </c>
      <c r="U10" s="13">
        <f t="shared" si="8"/>
        <v>1.3290622715632107E-3</v>
      </c>
      <c r="V10" s="12">
        <f t="shared" si="9"/>
        <v>485075.11936182692</v>
      </c>
      <c r="W10" s="12">
        <f t="shared" si="10"/>
        <v>4945711.7836917592</v>
      </c>
      <c r="X10" s="131">
        <f t="shared" si="11"/>
        <v>50.80996197891178</v>
      </c>
      <c r="Y10" s="105">
        <f>VLOOKUP(E10,'Appendix 4. LT MOH 2019'!$D$5:$P$1684,13,FALSE)</f>
        <v>53.132411211510977</v>
      </c>
      <c r="Z10" s="105">
        <f t="shared" si="12"/>
        <v>-2.3224492325991974</v>
      </c>
    </row>
    <row r="11" spans="1:27" s="9" customFormat="1" x14ac:dyDescent="0.2">
      <c r="A11" s="15"/>
      <c r="B11" s="11" t="str">
        <f t="shared" si="15"/>
        <v>Total</v>
      </c>
      <c r="C11" s="11" t="str">
        <f t="shared" si="16"/>
        <v>RO</v>
      </c>
      <c r="D11" s="137" t="s">
        <v>122</v>
      </c>
      <c r="E11" s="18" t="str">
        <f t="shared" si="0"/>
        <v>ROTotal30-34</v>
      </c>
      <c r="F11" s="19">
        <v>5</v>
      </c>
      <c r="G11" s="104">
        <f>VLOOKUP(E11,'Appendix 4. LT MOH 2019'!$D$5:$G$1684,4,FALSE)</f>
        <v>1.5542931067405745E-3</v>
      </c>
      <c r="H11" s="19">
        <f>VLOOKUP(E11,'Appendix 1a. Person-years 2020'!$E$3:$F$1684,2,FALSE)</f>
        <v>155013.12</v>
      </c>
      <c r="I11" s="19">
        <f>VLOOKUP(E11,'Appendix 2a. Deaths 2020'!$E$3:$G$1683,3,FALSE)</f>
        <v>38</v>
      </c>
      <c r="J11" s="20">
        <f t="shared" si="1"/>
        <v>240.93582387034948</v>
      </c>
      <c r="K11" s="20">
        <f t="shared" si="2"/>
        <v>278.87676073229329</v>
      </c>
      <c r="L11" s="72">
        <f t="shared" si="3"/>
        <v>0.86395088367235784</v>
      </c>
      <c r="M11" s="72">
        <f t="shared" si="4"/>
        <v>1.1574732069829528</v>
      </c>
      <c r="N11" s="72">
        <f>VLOOKUP(E11,'Appendix 4. LT MOH 2019'!$D$5:$K$1684,8,FALSE)</f>
        <v>0.99225861541802807</v>
      </c>
      <c r="O11" s="72">
        <f t="shared" si="13"/>
        <v>0.99104502834131991</v>
      </c>
      <c r="P11" s="72">
        <f t="shared" si="5"/>
        <v>8.9549716586800887E-3</v>
      </c>
      <c r="Q11" s="72">
        <f>VLOOKUP(E11,'Appendix 4. LT MOH 2019'!$D$5:$I$1684,6,FALSE)</f>
        <v>2.5000000000000262</v>
      </c>
      <c r="R11" s="16">
        <f t="shared" si="6"/>
        <v>2.4984719159055211</v>
      </c>
      <c r="S11" s="135">
        <f t="shared" si="14"/>
        <v>96692.74807289835</v>
      </c>
      <c r="T11" s="12">
        <f t="shared" si="7"/>
        <v>865.88081859269846</v>
      </c>
      <c r="U11" s="13">
        <f t="shared" si="8"/>
        <v>1.7990544963840561E-3</v>
      </c>
      <c r="V11" s="12">
        <f t="shared" si="9"/>
        <v>481297.71517930337</v>
      </c>
      <c r="W11" s="12">
        <f t="shared" si="10"/>
        <v>4460636.6643299321</v>
      </c>
      <c r="X11" s="131">
        <f t="shared" si="11"/>
        <v>46.132070431662363</v>
      </c>
      <c r="Y11" s="105">
        <f>VLOOKUP(E11,'Appendix 4. LT MOH 2019'!$D$5:$P$1684,13,FALSE)</f>
        <v>48.447302982376527</v>
      </c>
      <c r="Z11" s="105">
        <f t="shared" si="12"/>
        <v>-2.315232550714164</v>
      </c>
    </row>
    <row r="12" spans="1:27" s="9" customFormat="1" x14ac:dyDescent="0.2">
      <c r="A12" s="15"/>
      <c r="B12" s="11" t="str">
        <f t="shared" si="15"/>
        <v>Total</v>
      </c>
      <c r="C12" s="11" t="str">
        <f t="shared" si="16"/>
        <v>RO</v>
      </c>
      <c r="D12" s="137" t="s">
        <v>123</v>
      </c>
      <c r="E12" s="18" t="str">
        <f t="shared" si="0"/>
        <v>ROTotal35-39</v>
      </c>
      <c r="F12" s="19">
        <v>5</v>
      </c>
      <c r="G12" s="104">
        <f>VLOOKUP(E12,'Appendix 4. LT MOH 2019'!$D$5:$G$1684,4,FALSE)</f>
        <v>1.8763340696995061E-3</v>
      </c>
      <c r="H12" s="19">
        <f>VLOOKUP(E12,'Appendix 1a. Person-years 2020'!$E$3:$F$1684,2,FALSE)</f>
        <v>149483.17120000001</v>
      </c>
      <c r="I12" s="19">
        <f>VLOOKUP(E12,'Appendix 2a. Deaths 2020'!$E$3:$G$1683,3,FALSE)</f>
        <v>52</v>
      </c>
      <c r="J12" s="20">
        <f t="shared" si="1"/>
        <v>280.48036696928403</v>
      </c>
      <c r="K12" s="20">
        <f t="shared" si="2"/>
        <v>332.38279759765965</v>
      </c>
      <c r="L12" s="72">
        <f t="shared" si="3"/>
        <v>0.84384742229890586</v>
      </c>
      <c r="M12" s="72">
        <f t="shared" si="4"/>
        <v>1.1850483553954403</v>
      </c>
      <c r="N12" s="72">
        <f>VLOOKUP(E12,'Appendix 4. LT MOH 2019'!$D$5:$K$1684,8,FALSE)</f>
        <v>0.99066213205093046</v>
      </c>
      <c r="O12" s="72">
        <f t="shared" si="13"/>
        <v>0.98894375993473826</v>
      </c>
      <c r="P12" s="72">
        <f t="shared" si="5"/>
        <v>1.1056240065261735E-2</v>
      </c>
      <c r="Q12" s="72">
        <f>VLOOKUP(E12,'Appendix 4. LT MOH 2019'!$D$5:$I$1684,6,FALSE)</f>
        <v>2.5000000000000013</v>
      </c>
      <c r="R12" s="16">
        <f t="shared" si="6"/>
        <v>2.4978326739862879</v>
      </c>
      <c r="S12" s="135">
        <f t="shared" si="14"/>
        <v>95826.867254305645</v>
      </c>
      <c r="T12" s="12">
        <f t="shared" si="7"/>
        <v>1059.484849065572</v>
      </c>
      <c r="U12" s="13">
        <f t="shared" si="8"/>
        <v>2.2235507247136978E-3</v>
      </c>
      <c r="V12" s="12">
        <f t="shared" si="9"/>
        <v>476483.32789978979</v>
      </c>
      <c r="W12" s="12">
        <f t="shared" si="10"/>
        <v>3979338.9491506289</v>
      </c>
      <c r="X12" s="131">
        <f t="shared" si="11"/>
        <v>41.526338731185341</v>
      </c>
      <c r="Y12" s="105">
        <f>VLOOKUP(E12,'Appendix 4. LT MOH 2019'!$D$5:$P$1684,13,FALSE)</f>
        <v>43.805773785616779</v>
      </c>
      <c r="Z12" s="105">
        <f t="shared" si="12"/>
        <v>-2.2794350544314383</v>
      </c>
    </row>
    <row r="13" spans="1:27" s="9" customFormat="1" x14ac:dyDescent="0.2">
      <c r="A13" s="15"/>
      <c r="B13" s="11" t="str">
        <f t="shared" si="15"/>
        <v>Total</v>
      </c>
      <c r="C13" s="11" t="str">
        <f t="shared" si="16"/>
        <v>RO</v>
      </c>
      <c r="D13" s="137" t="s">
        <v>124</v>
      </c>
      <c r="E13" s="18" t="str">
        <f t="shared" si="0"/>
        <v>ROTotal40-44</v>
      </c>
      <c r="F13" s="19">
        <v>5</v>
      </c>
      <c r="G13" s="104">
        <f>VLOOKUP(E13,'Appendix 4. LT MOH 2019'!$D$5:$G$1684,4,FALSE)</f>
        <v>2.5362208107864775E-3</v>
      </c>
      <c r="H13" s="19">
        <f>VLOOKUP(E13,'Appendix 1a. Person-years 2020'!$E$3:$F$1684,2,FALSE)</f>
        <v>133553.33100000001</v>
      </c>
      <c r="I13" s="19">
        <f>VLOOKUP(E13,'Appendix 2a. Deaths 2020'!$E$3:$G$1683,3,FALSE)</f>
        <v>72</v>
      </c>
      <c r="J13" s="20">
        <f t="shared" si="1"/>
        <v>338.72073743205482</v>
      </c>
      <c r="K13" s="20">
        <f t="shared" si="2"/>
        <v>410.53812953367822</v>
      </c>
      <c r="L13" s="72">
        <f t="shared" si="3"/>
        <v>0.82506523283671773</v>
      </c>
      <c r="M13" s="72">
        <f t="shared" si="4"/>
        <v>1.2120253771472422</v>
      </c>
      <c r="N13" s="72">
        <f>VLOOKUP(E13,'Appendix 4. LT MOH 2019'!$D$5:$K$1684,8,FALSE)</f>
        <v>0.98739879454485846</v>
      </c>
      <c r="O13" s="72">
        <f t="shared" si="13"/>
        <v>0.98474749010552065</v>
      </c>
      <c r="P13" s="72">
        <f t="shared" si="5"/>
        <v>1.5252509894479349E-2</v>
      </c>
      <c r="Q13" s="72">
        <f>VLOOKUP(E13,'Appendix 4. LT MOH 2019'!$D$5:$I$1684,6,FALSE)</f>
        <v>2.5000000000000107</v>
      </c>
      <c r="R13" s="16">
        <f t="shared" si="6"/>
        <v>2.4966446670187366</v>
      </c>
      <c r="S13" s="135">
        <f t="shared" si="14"/>
        <v>94767.382405240074</v>
      </c>
      <c r="T13" s="12">
        <f t="shared" si="7"/>
        <v>1445.4404378098325</v>
      </c>
      <c r="U13" s="13">
        <f t="shared" si="8"/>
        <v>3.0739763699258404E-3</v>
      </c>
      <c r="V13" s="12">
        <f t="shared" si="9"/>
        <v>470218.46099770238</v>
      </c>
      <c r="W13" s="12">
        <f t="shared" si="10"/>
        <v>3502855.621250839</v>
      </c>
      <c r="X13" s="131">
        <f t="shared" si="11"/>
        <v>36.962671462973233</v>
      </c>
      <c r="Y13" s="105">
        <f>VLOOKUP(E13,'Appendix 4. LT MOH 2019'!$D$5:$P$1684,13,FALSE)</f>
        <v>39.195117284944558</v>
      </c>
      <c r="Z13" s="105">
        <f t="shared" si="12"/>
        <v>-2.232445821971325</v>
      </c>
    </row>
    <row r="14" spans="1:27" s="9" customFormat="1" x14ac:dyDescent="0.2">
      <c r="A14" s="15"/>
      <c r="B14" s="11" t="str">
        <f t="shared" si="15"/>
        <v>Total</v>
      </c>
      <c r="C14" s="11" t="str">
        <f t="shared" si="16"/>
        <v>RO</v>
      </c>
      <c r="D14" s="137" t="s">
        <v>125</v>
      </c>
      <c r="E14" s="18" t="str">
        <f t="shared" si="0"/>
        <v>ROTotal45-49</v>
      </c>
      <c r="F14" s="19">
        <v>5</v>
      </c>
      <c r="G14" s="104">
        <f>VLOOKUP(E14,'Appendix 4. LT MOH 2019'!$D$5:$G$1684,4,FALSE)</f>
        <v>3.1961534532237942E-3</v>
      </c>
      <c r="H14" s="19">
        <f>VLOOKUP(E14,'Appendix 1a. Person-years 2020'!$E$3:$F$1684,2,FALSE)</f>
        <v>115307.43799999999</v>
      </c>
      <c r="I14" s="19">
        <f>VLOOKUP(E14,'Appendix 2a. Deaths 2020'!$E$3:$G$1683,3,FALSE)</f>
        <v>115</v>
      </c>
      <c r="J14" s="20">
        <f t="shared" si="1"/>
        <v>368.54026614608853</v>
      </c>
      <c r="K14" s="20">
        <f t="shared" si="2"/>
        <v>483.17270849896778</v>
      </c>
      <c r="L14" s="72">
        <f t="shared" si="3"/>
        <v>0.76275058517067684</v>
      </c>
      <c r="M14" s="72">
        <f t="shared" si="4"/>
        <v>1.3110445530189074</v>
      </c>
      <c r="N14" s="72">
        <f>VLOOKUP(E14,'Appendix 4. LT MOH 2019'!$D$5:$K$1684,8,FALSE)</f>
        <v>0.98414591297139153</v>
      </c>
      <c r="O14" s="72">
        <f t="shared" si="13"/>
        <v>0.97926602325651302</v>
      </c>
      <c r="P14" s="72">
        <f t="shared" si="5"/>
        <v>2.0733976743486981E-2</v>
      </c>
      <c r="Q14" s="72">
        <f>VLOOKUP(E14,'Appendix 4. LT MOH 2019'!$D$5:$I$1684,6,FALSE)</f>
        <v>2.4999999999999902</v>
      </c>
      <c r="R14" s="16">
        <f t="shared" si="6"/>
        <v>2.4937978976374975</v>
      </c>
      <c r="S14" s="135">
        <f t="shared" si="14"/>
        <v>93321.941967430248</v>
      </c>
      <c r="T14" s="12">
        <f t="shared" si="7"/>
        <v>1934.9349744097406</v>
      </c>
      <c r="U14" s="13">
        <f t="shared" si="8"/>
        <v>4.1903443708992015E-3</v>
      </c>
      <c r="V14" s="12">
        <f t="shared" si="9"/>
        <v>461760.37173635082</v>
      </c>
      <c r="W14" s="12">
        <f t="shared" si="10"/>
        <v>3032637.1602531364</v>
      </c>
      <c r="X14" s="131">
        <f t="shared" si="11"/>
        <v>32.496507212757528</v>
      </c>
      <c r="Y14" s="105">
        <f>VLOOKUP(E14,'Appendix 4. LT MOH 2019'!$D$5:$P$1684,13,FALSE)</f>
        <v>34.663421190785613</v>
      </c>
      <c r="Z14" s="105">
        <f t="shared" si="12"/>
        <v>-2.1669139780280844</v>
      </c>
    </row>
    <row r="15" spans="1:27" s="9" customFormat="1" x14ac:dyDescent="0.2">
      <c r="A15" s="15"/>
      <c r="B15" s="11" t="str">
        <f t="shared" si="15"/>
        <v>Total</v>
      </c>
      <c r="C15" s="11" t="str">
        <f t="shared" si="16"/>
        <v>RO</v>
      </c>
      <c r="D15" s="137" t="s">
        <v>126</v>
      </c>
      <c r="E15" s="18" t="str">
        <f t="shared" si="0"/>
        <v>ROTotal50-54</v>
      </c>
      <c r="F15" s="19">
        <v>5</v>
      </c>
      <c r="G15" s="104">
        <f>VLOOKUP(E15,'Appendix 4. LT MOH 2019'!$D$5:$G$1684,4,FALSE)</f>
        <v>4.8720776049251463E-3</v>
      </c>
      <c r="H15" s="19">
        <f>VLOOKUP(E15,'Appendix 1a. Person-years 2020'!$E$3:$F$1684,2,FALSE)</f>
        <v>102256.76300000001</v>
      </c>
      <c r="I15" s="19">
        <f>VLOOKUP(E15,'Appendix 2a. Deaths 2020'!$E$3:$G$1683,3,FALSE)</f>
        <v>150</v>
      </c>
      <c r="J15" s="20">
        <f t="shared" si="1"/>
        <v>498.20288496443834</v>
      </c>
      <c r="K15" s="20">
        <f t="shared" si="2"/>
        <v>647.47207332369953</v>
      </c>
      <c r="L15" s="72">
        <f t="shared" si="3"/>
        <v>0.76945849171067648</v>
      </c>
      <c r="M15" s="72">
        <f t="shared" si="4"/>
        <v>1.2996152629062274</v>
      </c>
      <c r="N15" s="72">
        <f>VLOOKUP(E15,'Appendix 4. LT MOH 2019'!$D$5:$K$1684,8,FALSE)</f>
        <v>0.97593275568052718</v>
      </c>
      <c r="O15" s="72">
        <f t="shared" si="13"/>
        <v>0.96883525420529693</v>
      </c>
      <c r="P15" s="72">
        <f t="shared" si="5"/>
        <v>3.1164745794703075E-2</v>
      </c>
      <c r="Q15" s="72">
        <f>VLOOKUP(E15,'Appendix 4. LT MOH 2019'!$D$5:$I$1684,6,FALSE)</f>
        <v>2.4999999999999916</v>
      </c>
      <c r="R15" s="16">
        <f t="shared" si="6"/>
        <v>2.4909021992571176</v>
      </c>
      <c r="S15" s="135">
        <f t="shared" si="14"/>
        <v>91387.006993020506</v>
      </c>
      <c r="T15" s="12">
        <f t="shared" si="7"/>
        <v>2848.0528418762365</v>
      </c>
      <c r="U15" s="13">
        <f t="shared" si="8"/>
        <v>6.3319754229765549E-3</v>
      </c>
      <c r="V15" s="12">
        <f t="shared" si="9"/>
        <v>449788.99184315134</v>
      </c>
      <c r="W15" s="12">
        <f t="shared" si="10"/>
        <v>2570876.7885167855</v>
      </c>
      <c r="X15" s="131">
        <f t="shared" si="11"/>
        <v>28.131753879554573</v>
      </c>
      <c r="Y15" s="105">
        <f>VLOOKUP(E15,'Appendix 4. LT MOH 2019'!$D$5:$P$1684,13,FALSE)</f>
        <v>30.181557446777287</v>
      </c>
      <c r="Z15" s="105">
        <f t="shared" si="12"/>
        <v>-2.049803567222714</v>
      </c>
    </row>
    <row r="16" spans="1:27" s="9" customFormat="1" x14ac:dyDescent="0.2">
      <c r="A16" s="15"/>
      <c r="B16" s="11" t="str">
        <f t="shared" si="15"/>
        <v>Total</v>
      </c>
      <c r="C16" s="11" t="str">
        <f t="shared" si="16"/>
        <v>RO</v>
      </c>
      <c r="D16" s="137" t="s">
        <v>127</v>
      </c>
      <c r="E16" s="18" t="str">
        <f t="shared" si="0"/>
        <v>ROTotal55-59</v>
      </c>
      <c r="F16" s="19">
        <v>5</v>
      </c>
      <c r="G16" s="104">
        <f>VLOOKUP(E16,'Appendix 4. LT MOH 2019'!$D$5:$G$1684,4,FALSE)</f>
        <v>7.35338405073728E-3</v>
      </c>
      <c r="H16" s="19">
        <f>VLOOKUP(E16,'Appendix 1a. Person-years 2020'!$E$3:$F$1684,2,FALSE)</f>
        <v>85276.171499999997</v>
      </c>
      <c r="I16" s="19">
        <f>VLOOKUP(E16,'Appendix 2a. Deaths 2020'!$E$3:$G$1683,3,FALSE)</f>
        <v>149</v>
      </c>
      <c r="J16" s="20">
        <f t="shared" si="1"/>
        <v>627.06843941603699</v>
      </c>
      <c r="K16" s="20">
        <f t="shared" si="2"/>
        <v>774.97278519247709</v>
      </c>
      <c r="L16" s="72">
        <f t="shared" si="3"/>
        <v>0.80914898096749854</v>
      </c>
      <c r="M16" s="72">
        <f t="shared" si="4"/>
        <v>1.2358663528245455</v>
      </c>
      <c r="N16" s="72">
        <f>VLOOKUP(E16,'Appendix 4. LT MOH 2019'!$D$5:$K$1684,8,FALSE)</f>
        <v>0.96389678181820926</v>
      </c>
      <c r="O16" s="72">
        <f t="shared" si="13"/>
        <v>0.95557299906841864</v>
      </c>
      <c r="P16" s="72">
        <f t="shared" si="5"/>
        <v>4.4427000931581362E-2</v>
      </c>
      <c r="Q16" s="72">
        <f>VLOOKUP(E16,'Appendix 4. LT MOH 2019'!$D$5:$I$1684,6,FALSE)</f>
        <v>2.4999999999999964</v>
      </c>
      <c r="R16" s="16">
        <f t="shared" si="6"/>
        <v>2.4892097348483784</v>
      </c>
      <c r="S16" s="135">
        <f t="shared" si="14"/>
        <v>88538.954151144266</v>
      </c>
      <c r="T16" s="12">
        <f t="shared" si="7"/>
        <v>3933.5201985541257</v>
      </c>
      <c r="U16" s="13">
        <f t="shared" si="8"/>
        <v>9.0881511705586636E-3</v>
      </c>
      <c r="V16" s="12">
        <f t="shared" si="9"/>
        <v>432818.52653341438</v>
      </c>
      <c r="W16" s="12">
        <f t="shared" si="10"/>
        <v>2121087.7966736341</v>
      </c>
      <c r="X16" s="131">
        <f t="shared" si="11"/>
        <v>23.956549035498423</v>
      </c>
      <c r="Y16" s="105">
        <f>VLOOKUP(E16,'Appendix 4. LT MOH 2019'!$D$5:$P$1684,13,FALSE)</f>
        <v>25.86420571566396</v>
      </c>
      <c r="Z16" s="105">
        <f t="shared" si="12"/>
        <v>-1.9076566801655375</v>
      </c>
    </row>
    <row r="17" spans="1:26" s="9" customFormat="1" x14ac:dyDescent="0.2">
      <c r="A17" s="15"/>
      <c r="B17" s="11" t="str">
        <f t="shared" si="15"/>
        <v>Total</v>
      </c>
      <c r="C17" s="11" t="str">
        <f t="shared" si="16"/>
        <v>RO</v>
      </c>
      <c r="D17" s="137" t="s">
        <v>128</v>
      </c>
      <c r="E17" s="18" t="str">
        <f t="shared" si="0"/>
        <v>ROTotal60-64</v>
      </c>
      <c r="F17" s="19">
        <v>5</v>
      </c>
      <c r="G17" s="104">
        <f>VLOOKUP(E17,'Appendix 4. LT MOH 2019'!$D$5:$G$1684,4,FALSE)</f>
        <v>1.1127446409695487E-2</v>
      </c>
      <c r="H17" s="19">
        <f>VLOOKUP(E17,'Appendix 1a. Person-years 2020'!$E$3:$F$1684,2,FALSE)</f>
        <v>65095.1397</v>
      </c>
      <c r="I17" s="19">
        <f>VLOOKUP(E17,'Appendix 2a. Deaths 2020'!$E$3:$G$1683,3,FALSE)</f>
        <v>175</v>
      </c>
      <c r="J17" s="20">
        <f t="shared" si="1"/>
        <v>724.34267854339112</v>
      </c>
      <c r="K17" s="20">
        <f t="shared" si="2"/>
        <v>897.39537542169444</v>
      </c>
      <c r="L17" s="72">
        <f t="shared" si="3"/>
        <v>0.8071611447774798</v>
      </c>
      <c r="M17" s="72">
        <f t="shared" si="4"/>
        <v>1.2389099828085537</v>
      </c>
      <c r="N17" s="72">
        <f>VLOOKUP(E17,'Appendix 4. LT MOH 2019'!$D$5:$K$1684,8,FALSE)</f>
        <v>0.9458686278093591</v>
      </c>
      <c r="O17" s="72">
        <f t="shared" si="13"/>
        <v>0.93337585703564796</v>
      </c>
      <c r="P17" s="72">
        <f t="shared" si="5"/>
        <v>6.662414296435204E-2</v>
      </c>
      <c r="Q17" s="72">
        <f>VLOOKUP(E17,'Appendix 4. LT MOH 2019'!$D$5:$I$1684,6,FALSE)</f>
        <v>2.5000000000000053</v>
      </c>
      <c r="R17" s="16">
        <f t="shared" si="6"/>
        <v>2.483498683578059</v>
      </c>
      <c r="S17" s="135">
        <f t="shared" si="14"/>
        <v>84605.433952590145</v>
      </c>
      <c r="T17" s="12">
        <f t="shared" si="7"/>
        <v>5636.76452721841</v>
      </c>
      <c r="U17" s="13">
        <f t="shared" si="8"/>
        <v>1.3787138203770888E-2</v>
      </c>
      <c r="V17" s="12">
        <f t="shared" si="9"/>
        <v>408842.24440984509</v>
      </c>
      <c r="W17" s="12">
        <f t="shared" si="10"/>
        <v>1688269.2701402195</v>
      </c>
      <c r="X17" s="131">
        <f t="shared" si="11"/>
        <v>19.954619830757739</v>
      </c>
      <c r="Y17" s="105">
        <f>VLOOKUP(E17,'Appendix 4. LT MOH 2019'!$D$5:$P$1684,13,FALSE)</f>
        <v>21.739323293093474</v>
      </c>
      <c r="Z17" s="105">
        <f t="shared" si="12"/>
        <v>-1.7847034623357345</v>
      </c>
    </row>
    <row r="18" spans="1:26" s="9" customFormat="1" x14ac:dyDescent="0.2">
      <c r="A18" s="15"/>
      <c r="B18" s="11" t="str">
        <f t="shared" si="15"/>
        <v>Total</v>
      </c>
      <c r="C18" s="11" t="str">
        <f t="shared" si="16"/>
        <v>RO</v>
      </c>
      <c r="D18" s="137" t="s">
        <v>129</v>
      </c>
      <c r="E18" s="18" t="str">
        <f t="shared" si="0"/>
        <v>ROTotal65-69</v>
      </c>
      <c r="F18" s="19">
        <v>5</v>
      </c>
      <c r="G18" s="104">
        <f>VLOOKUP(E18,'Appendix 4. LT MOH 2019'!$D$5:$G$1684,4,FALSE)</f>
        <v>1.7552401118175943E-2</v>
      </c>
      <c r="H18" s="19">
        <f>VLOOKUP(E18,'Appendix 1a. Person-years 2020'!$E$3:$F$1684,2,FALSE)</f>
        <v>46033.3914</v>
      </c>
      <c r="I18" s="19">
        <f>VLOOKUP(E18,'Appendix 2a. Deaths 2020'!$E$3:$G$1683,3,FALSE)</f>
        <v>244</v>
      </c>
      <c r="J18" s="20">
        <f t="shared" si="1"/>
        <v>807.99655068279083</v>
      </c>
      <c r="K18" s="20">
        <f t="shared" si="2"/>
        <v>1047.713764809956</v>
      </c>
      <c r="L18" s="72">
        <f t="shared" si="3"/>
        <v>0.77119970913940672</v>
      </c>
      <c r="M18" s="72">
        <f t="shared" si="4"/>
        <v>1.2966809869727713</v>
      </c>
      <c r="N18" s="72">
        <f>VLOOKUP(E18,'Appendix 4. LT MOH 2019'!$D$5:$K$1684,8,FALSE)</f>
        <v>0.91592719346758944</v>
      </c>
      <c r="O18" s="72">
        <f t="shared" si="13"/>
        <v>0.89237177033995452</v>
      </c>
      <c r="P18" s="72">
        <f t="shared" si="5"/>
        <v>0.10762822966004548</v>
      </c>
      <c r="Q18" s="72">
        <f>VLOOKUP(E18,'Appendix 4. LT MOH 2019'!$D$5:$I$1684,6,FALSE)</f>
        <v>2.4999999999999947</v>
      </c>
      <c r="R18" s="16">
        <f t="shared" si="6"/>
        <v>2.4677737872221366</v>
      </c>
      <c r="S18" s="135">
        <f t="shared" si="14"/>
        <v>78968.669425371729</v>
      </c>
      <c r="T18" s="12">
        <f t="shared" si="7"/>
        <v>8499.2580888621196</v>
      </c>
      <c r="U18" s="13">
        <f t="shared" si="8"/>
        <v>2.2766603514041941E-2</v>
      </c>
      <c r="V18" s="12">
        <f t="shared" si="9"/>
        <v>373321.30300507776</v>
      </c>
      <c r="W18" s="12">
        <f t="shared" si="10"/>
        <v>1279427.0257303743</v>
      </c>
      <c r="X18" s="131">
        <f t="shared" si="11"/>
        <v>16.201704233341292</v>
      </c>
      <c r="Y18" s="105">
        <f>VLOOKUP(E18,'Appendix 4. LT MOH 2019'!$D$5:$P$1684,13,FALSE)</f>
        <v>17.840375742931588</v>
      </c>
      <c r="Z18" s="105">
        <f t="shared" si="12"/>
        <v>-1.6386715095902957</v>
      </c>
    </row>
    <row r="19" spans="1:26" s="9" customFormat="1" x14ac:dyDescent="0.2">
      <c r="A19" s="15"/>
      <c r="B19" s="11" t="str">
        <f t="shared" si="15"/>
        <v>Total</v>
      </c>
      <c r="C19" s="11" t="str">
        <f t="shared" si="16"/>
        <v>RO</v>
      </c>
      <c r="D19" s="137" t="s">
        <v>130</v>
      </c>
      <c r="E19" s="18" t="str">
        <f t="shared" si="0"/>
        <v>ROTotal70-74</v>
      </c>
      <c r="F19" s="19">
        <v>5</v>
      </c>
      <c r="G19" s="104">
        <f>VLOOKUP(E19,'Appendix 4. LT MOH 2019'!$D$5:$G$1684,4,FALSE)</f>
        <v>2.8436868053673139E-2</v>
      </c>
      <c r="H19" s="19">
        <f>VLOOKUP(E19,'Appendix 1a. Person-years 2020'!$E$3:$F$1684,2,FALSE)</f>
        <v>29805.615900000001</v>
      </c>
      <c r="I19" s="19">
        <f>VLOOKUP(E19,'Appendix 2a. Deaths 2020'!$E$3:$G$1683,3,FALSE)</f>
        <v>265</v>
      </c>
      <c r="J19" s="20">
        <f t="shared" si="1"/>
        <v>847.57836660676219</v>
      </c>
      <c r="K19" s="20">
        <f t="shared" si="2"/>
        <v>1105.042596572539</v>
      </c>
      <c r="L19" s="72">
        <f t="shared" si="3"/>
        <v>0.76700967839217959</v>
      </c>
      <c r="M19" s="72">
        <f t="shared" si="4"/>
        <v>1.3037645132408489</v>
      </c>
      <c r="N19" s="72">
        <f>VLOOKUP(E19,'Appendix 4. LT MOH 2019'!$D$5:$K$1684,8,FALSE)</f>
        <v>0.86725293655115299</v>
      </c>
      <c r="O19" s="72">
        <f t="shared" si="13"/>
        <v>0.83053255739594478</v>
      </c>
      <c r="P19" s="72">
        <f t="shared" si="5"/>
        <v>0.16946744260405522</v>
      </c>
      <c r="Q19" s="72">
        <f>VLOOKUP(E19,'Appendix 4. LT MOH 2019'!$D$5:$I$1684,6,FALSE)</f>
        <v>2.4999999999999969</v>
      </c>
      <c r="R19" s="16">
        <f t="shared" si="6"/>
        <v>2.4468412943791473</v>
      </c>
      <c r="S19" s="135">
        <f t="shared" si="14"/>
        <v>70469.411336509613</v>
      </c>
      <c r="T19" s="12">
        <f t="shared" si="7"/>
        <v>11942.270921011501</v>
      </c>
      <c r="U19" s="13">
        <f t="shared" si="8"/>
        <v>3.7104328478593324E-2</v>
      </c>
      <c r="V19" s="12">
        <f t="shared" si="9"/>
        <v>321856.54371568479</v>
      </c>
      <c r="W19" s="12">
        <f t="shared" si="10"/>
        <v>906105.72272529651</v>
      </c>
      <c r="X19" s="131">
        <f t="shared" si="11"/>
        <v>12.858142356240327</v>
      </c>
      <c r="Y19" s="105">
        <f>VLOOKUP(E19,'Appendix 4. LT MOH 2019'!$D$5:$P$1684,13,FALSE)</f>
        <v>14.248466310793527</v>
      </c>
      <c r="Z19" s="105">
        <f t="shared" si="12"/>
        <v>-1.3903239545531996</v>
      </c>
    </row>
    <row r="20" spans="1:26" s="9" customFormat="1" x14ac:dyDescent="0.2">
      <c r="A20" s="15"/>
      <c r="B20" s="11" t="str">
        <f t="shared" si="15"/>
        <v>Total</v>
      </c>
      <c r="C20" s="11" t="str">
        <f t="shared" si="16"/>
        <v>RO</v>
      </c>
      <c r="D20" s="137" t="s">
        <v>131</v>
      </c>
      <c r="E20" s="18" t="str">
        <f t="shared" si="0"/>
        <v>ROTotal75-79</v>
      </c>
      <c r="F20" s="19">
        <v>5</v>
      </c>
      <c r="G20" s="104">
        <f>VLOOKUP(E20,'Appendix 4. LT MOH 2019'!$D$5:$G$1684,4,FALSE)</f>
        <v>4.7161772261921545E-2</v>
      </c>
      <c r="H20" s="19">
        <f>VLOOKUP(E20,'Appendix 1a. Person-years 2020'!$E$3:$F$1684,2,FALSE)</f>
        <v>18507.0641</v>
      </c>
      <c r="I20" s="19">
        <f>VLOOKUP(E20,'Appendix 2a. Deaths 2020'!$E$3:$G$1683,3,FALSE)</f>
        <v>211</v>
      </c>
      <c r="J20" s="20">
        <f t="shared" si="1"/>
        <v>872.82594232098404</v>
      </c>
      <c r="K20" s="20">
        <f t="shared" si="2"/>
        <v>1073.8748083737187</v>
      </c>
      <c r="L20" s="72">
        <f t="shared" si="3"/>
        <v>0.81278183966601836</v>
      </c>
      <c r="M20" s="72">
        <f t="shared" si="4"/>
        <v>1.2303424500858826</v>
      </c>
      <c r="N20" s="72">
        <f>VLOOKUP(E20,'Appendix 4. LT MOH 2019'!$D$5:$K$1684,8,FALSE)</f>
        <v>0.78906169897592715</v>
      </c>
      <c r="O20" s="72">
        <f t="shared" si="13"/>
        <v>0.74715593473390007</v>
      </c>
      <c r="P20" s="72">
        <f t="shared" si="5"/>
        <v>0.25284406526609993</v>
      </c>
      <c r="Q20" s="72">
        <f>VLOOKUP(E20,'Appendix 4. LT MOH 2019'!$D$5:$I$1684,6,FALSE)</f>
        <v>2.4999999999999996</v>
      </c>
      <c r="R20" s="16">
        <f t="shared" si="6"/>
        <v>2.4339288344994499</v>
      </c>
      <c r="S20" s="135">
        <f t="shared" si="14"/>
        <v>58527.140415498114</v>
      </c>
      <c r="T20" s="12">
        <f t="shared" si="7"/>
        <v>14798.2401110544</v>
      </c>
      <c r="U20" s="13">
        <f t="shared" si="8"/>
        <v>5.8109254270956999E-2</v>
      </c>
      <c r="V20" s="12">
        <f t="shared" si="9"/>
        <v>254662.36482836021</v>
      </c>
      <c r="W20" s="12">
        <f t="shared" si="10"/>
        <v>584249.17900961172</v>
      </c>
      <c r="X20" s="131">
        <f t="shared" si="11"/>
        <v>9.9825341689665272</v>
      </c>
      <c r="Y20" s="105">
        <f>VLOOKUP(E20,'Appendix 4. LT MOH 2019'!$D$5:$P$1684,13,FALSE)</f>
        <v>11.046758754734492</v>
      </c>
      <c r="Z20" s="105">
        <f t="shared" si="12"/>
        <v>-1.0642245857679651</v>
      </c>
    </row>
    <row r="21" spans="1:26" s="9" customFormat="1" x14ac:dyDescent="0.2">
      <c r="A21" s="15"/>
      <c r="B21" s="11" t="str">
        <f t="shared" si="15"/>
        <v>Total</v>
      </c>
      <c r="C21" s="11" t="str">
        <f t="shared" si="16"/>
        <v>RO</v>
      </c>
      <c r="D21" s="137" t="s">
        <v>132</v>
      </c>
      <c r="E21" s="18" t="str">
        <f t="shared" si="0"/>
        <v>ROTotal80-84</v>
      </c>
      <c r="F21" s="19">
        <v>5</v>
      </c>
      <c r="G21" s="104">
        <f>VLOOKUP(E21,'Appendix 4. LT MOH 2019'!$D$5:$G$1684,4,FALSE)</f>
        <v>7.8220488206217673E-2</v>
      </c>
      <c r="H21" s="19">
        <f>VLOOKUP(E21,'Appendix 1a. Person-years 2020'!$E$3:$F$1684,2,FALSE)</f>
        <v>10577.122100000001</v>
      </c>
      <c r="I21" s="19">
        <f>VLOOKUP(E21,'Appendix 2a. Deaths 2020'!$E$3:$G$1683,3,FALSE)</f>
        <v>176</v>
      </c>
      <c r="J21" s="20">
        <f t="shared" si="1"/>
        <v>827.3476544787743</v>
      </c>
      <c r="K21" s="20">
        <f t="shared" si="2"/>
        <v>989.58084855447999</v>
      </c>
      <c r="L21" s="72">
        <f t="shared" si="3"/>
        <v>0.83605867644600629</v>
      </c>
      <c r="M21" s="72">
        <f t="shared" si="4"/>
        <v>1.1960882987912886</v>
      </c>
      <c r="N21" s="72">
        <f>VLOOKUP(E21,'Appendix 4. LT MOH 2019'!$D$5:$K$1684,8,FALSE)</f>
        <v>0.67286851929067693</v>
      </c>
      <c r="O21" s="72">
        <f t="shared" si="13"/>
        <v>0.62257164596832404</v>
      </c>
      <c r="P21" s="72">
        <f t="shared" si="5"/>
        <v>0.37742835403167596</v>
      </c>
      <c r="Q21" s="72">
        <f>VLOOKUP(E21,'Appendix 4. LT MOH 2019'!$D$5:$I$1684,6,FALSE)</f>
        <v>2.4999999999999996</v>
      </c>
      <c r="R21" s="16">
        <f t="shared" si="6"/>
        <v>2.4082621770259789</v>
      </c>
      <c r="S21" s="135">
        <f t="shared" si="14"/>
        <v>43728.900304443712</v>
      </c>
      <c r="T21" s="12">
        <f t="shared" si="7"/>
        <v>16504.526865521446</v>
      </c>
      <c r="U21" s="13">
        <f t="shared" si="8"/>
        <v>9.384552110211497E-2</v>
      </c>
      <c r="V21" s="12">
        <f t="shared" si="9"/>
        <v>175869.09499455578</v>
      </c>
      <c r="W21" s="12">
        <f t="shared" si="10"/>
        <v>329586.81418125145</v>
      </c>
      <c r="X21" s="131">
        <f t="shared" si="11"/>
        <v>7.5370478536309999</v>
      </c>
      <c r="Y21" s="105">
        <f>VLOOKUP(E21,'Appendix 4. LT MOH 2019'!$D$5:$P$1684,13,FALSE)</f>
        <v>8.3315468433289634</v>
      </c>
      <c r="Z21" s="105">
        <f t="shared" si="12"/>
        <v>-0.79449898969796351</v>
      </c>
    </row>
    <row r="22" spans="1:26" s="9" customFormat="1" x14ac:dyDescent="0.2">
      <c r="A22" s="15"/>
      <c r="B22" s="11" t="str">
        <f t="shared" si="15"/>
        <v>Total</v>
      </c>
      <c r="C22" s="11" t="str">
        <f t="shared" si="16"/>
        <v>RO</v>
      </c>
      <c r="D22" s="137" t="s">
        <v>133</v>
      </c>
      <c r="E22" s="18" t="str">
        <f t="shared" si="0"/>
        <v>ROTotal85-89</v>
      </c>
      <c r="F22" s="19">
        <v>5</v>
      </c>
      <c r="G22" s="104">
        <f>VLOOKUP(E22,'Appendix 4. LT MOH 2019'!$D$5:$G$1684,4,FALSE)</f>
        <v>0.14213180514702786</v>
      </c>
      <c r="H22" s="19">
        <f>VLOOKUP(E22,'Appendix 1a. Person-years 2020'!$E$3:$F$1684,2,FALSE)</f>
        <v>4869.3454000000002</v>
      </c>
      <c r="I22" s="19">
        <f>VLOOKUP(E22,'Appendix 2a. Deaths 2020'!$E$3:$G$1683,3,FALSE)</f>
        <v>114</v>
      </c>
      <c r="J22" s="20">
        <f t="shared" si="1"/>
        <v>692.08885158637645</v>
      </c>
      <c r="K22" s="20">
        <f t="shared" si="2"/>
        <v>789.8858257996153</v>
      </c>
      <c r="L22" s="72">
        <f t="shared" si="3"/>
        <v>0.87618846797986627</v>
      </c>
      <c r="M22" s="72">
        <f t="shared" si="4"/>
        <v>1.1413069636782514</v>
      </c>
      <c r="N22" s="72">
        <f>VLOOKUP(E22,'Appendix 4. LT MOH 2019'!$D$5:$K$1684,8,FALSE)</f>
        <v>0.47565590582356165</v>
      </c>
      <c r="O22" s="72">
        <f t="shared" si="13"/>
        <v>0.42824483331548374</v>
      </c>
      <c r="P22" s="72">
        <f t="shared" si="5"/>
        <v>0.5717551666845162</v>
      </c>
      <c r="Q22" s="72">
        <f>VLOOKUP(E22,'Appendix 4. LT MOH 2019'!$D$5:$I$1684,6,FALSE)</f>
        <v>2.4999999999999996</v>
      </c>
      <c r="R22" s="16">
        <f t="shared" si="6"/>
        <v>2.3833311838818036</v>
      </c>
      <c r="S22" s="135">
        <f t="shared" si="14"/>
        <v>27224.373438922266</v>
      </c>
      <c r="T22" s="12">
        <f t="shared" si="7"/>
        <v>15565.676173452515</v>
      </c>
      <c r="U22" s="13">
        <f t="shared" si="8"/>
        <v>0.16317651011007164</v>
      </c>
      <c r="V22" s="12">
        <f t="shared" si="9"/>
        <v>95391.647749744123</v>
      </c>
      <c r="W22" s="12">
        <f t="shared" si="10"/>
        <v>153717.71918669567</v>
      </c>
      <c r="X22" s="131">
        <f t="shared" si="11"/>
        <v>5.6463271609008938</v>
      </c>
      <c r="Y22" s="105">
        <f>VLOOKUP(E22,'Appendix 4. LT MOH 2019'!$D$5:$P$1684,13,FALSE)</f>
        <v>6.1666959088477631</v>
      </c>
      <c r="Z22" s="105">
        <f t="shared" si="12"/>
        <v>-0.52036874794686927</v>
      </c>
    </row>
    <row r="23" spans="1:26" s="9" customFormat="1" x14ac:dyDescent="0.2">
      <c r="A23" s="15"/>
      <c r="B23" s="11" t="str">
        <f t="shared" si="15"/>
        <v>Total</v>
      </c>
      <c r="C23" s="11" t="str">
        <f t="shared" si="16"/>
        <v>RO</v>
      </c>
      <c r="D23" s="137" t="s">
        <v>8</v>
      </c>
      <c r="E23" s="18" t="str">
        <f t="shared" si="0"/>
        <v>ROTotal90+</v>
      </c>
      <c r="F23" s="19" t="s">
        <v>19</v>
      </c>
      <c r="G23" s="104">
        <f>VLOOKUP(E23,'Appendix 4. LT MOH 2019'!$D$5:$G$1684,4,FALSE)</f>
        <v>0.19198592408088119</v>
      </c>
      <c r="H23" s="19">
        <f>VLOOKUP(E23,'Appendix 1a. Person-years 2020'!$E$3:$F$1684,2,FALSE)</f>
        <v>2656.0931</v>
      </c>
      <c r="I23" s="19">
        <f>VLOOKUP(E23,'Appendix 2a. Deaths 2020'!$E$3:$G$1683,3,FALSE)</f>
        <v>80</v>
      </c>
      <c r="J23" s="20">
        <f t="shared" si="1"/>
        <v>509.9324882483524</v>
      </c>
      <c r="K23" s="20">
        <f t="shared" si="2"/>
        <v>574.57361432188191</v>
      </c>
      <c r="L23" s="72">
        <f t="shared" si="3"/>
        <v>0.88749722496425509</v>
      </c>
      <c r="M23" s="72">
        <f t="shared" si="4"/>
        <v>1.1267640865471731</v>
      </c>
      <c r="N23" s="72">
        <f>VLOOKUP(E23,'Appendix 4. LT MOH 2019'!$D$5:$K$1684,8,FALSE)</f>
        <v>0</v>
      </c>
      <c r="O23" s="72">
        <v>0</v>
      </c>
      <c r="P23" s="72">
        <f t="shared" si="5"/>
        <v>1</v>
      </c>
      <c r="Q23" s="72">
        <f>VLOOKUP(E23,'Appendix 4. LT MOH 2019'!$D$5:$I$1684,6,FALSE)</f>
        <v>5.6369696466163361</v>
      </c>
      <c r="R23" s="16">
        <f>Q23*L23</f>
        <v>5.0027949185797365</v>
      </c>
      <c r="S23" s="135">
        <f t="shared" si="14"/>
        <v>11658.697265469751</v>
      </c>
      <c r="T23" s="12">
        <f t="shared" si="7"/>
        <v>11658.697265469751</v>
      </c>
      <c r="U23" s="13">
        <f t="shared" si="8"/>
        <v>0.19988826571445667</v>
      </c>
      <c r="V23" s="12">
        <f>T23*R23</f>
        <v>58326.071436951541</v>
      </c>
      <c r="W23" s="12">
        <f>V23</f>
        <v>58326.071436951541</v>
      </c>
      <c r="X23" s="131">
        <f t="shared" si="11"/>
        <v>5.0027949185797365</v>
      </c>
      <c r="Y23" s="105">
        <f>VLOOKUP(E23,'Appendix 4. LT MOH 2019'!$D$5:$P$1684,13,FALSE)</f>
        <v>5.2087151950718686</v>
      </c>
      <c r="Z23" s="105">
        <f t="shared" si="12"/>
        <v>-0.20592027649213218</v>
      </c>
    </row>
    <row r="24" spans="1:26" s="7" customFormat="1" x14ac:dyDescent="0.2">
      <c r="B24" s="159"/>
      <c r="C24" s="159"/>
      <c r="D24" s="107"/>
      <c r="E24" s="107"/>
      <c r="F24" s="107"/>
      <c r="G24" s="107"/>
      <c r="H24" s="107"/>
      <c r="I24" s="132"/>
      <c r="J24" s="132"/>
      <c r="N24" s="107"/>
      <c r="O24" s="107"/>
      <c r="P24" s="21"/>
      <c r="Q24" s="107"/>
      <c r="R24" s="107"/>
      <c r="V24" s="107"/>
      <c r="W24" s="107"/>
      <c r="Y24" s="107"/>
    </row>
    <row r="25" spans="1:26" x14ac:dyDescent="0.2">
      <c r="K25" s="40"/>
      <c r="L25" s="70"/>
      <c r="M25" s="70"/>
      <c r="N25" s="133"/>
      <c r="O25" s="133"/>
      <c r="P25" s="71"/>
      <c r="Q25" s="133"/>
      <c r="R25" s="133"/>
      <c r="S25" s="70"/>
      <c r="T25" s="70"/>
      <c r="U25" s="70"/>
      <c r="V25" s="133"/>
      <c r="W25" s="133"/>
      <c r="X25" s="70"/>
      <c r="Y25" s="133"/>
      <c r="Z25" s="70"/>
    </row>
    <row r="26" spans="1:26" ht="16" customHeight="1" x14ac:dyDescent="0.2">
      <c r="K26" s="40"/>
      <c r="L26" s="70"/>
      <c r="M26" s="70"/>
      <c r="N26" s="133"/>
      <c r="O26" s="133"/>
      <c r="P26" s="70"/>
      <c r="Q26" s="133"/>
      <c r="R26" s="133"/>
      <c r="S26" s="70"/>
      <c r="T26" s="70"/>
      <c r="U26" s="70"/>
      <c r="V26" s="133"/>
      <c r="W26" s="133"/>
      <c r="X26" s="70"/>
      <c r="Y26" s="133"/>
      <c r="Z26" s="70"/>
    </row>
    <row r="27" spans="1:26" s="11" customFormat="1" ht="47" customHeight="1" x14ac:dyDescent="0.2">
      <c r="A27" s="10"/>
      <c r="B27" s="8" t="s">
        <v>17</v>
      </c>
      <c r="C27" s="8" t="s">
        <v>14</v>
      </c>
      <c r="D27" s="8" t="s">
        <v>0</v>
      </c>
      <c r="E27" s="8" t="s">
        <v>135</v>
      </c>
      <c r="F27" s="8" t="s">
        <v>9</v>
      </c>
      <c r="G27" s="10" t="s">
        <v>116</v>
      </c>
      <c r="H27" s="10" t="s">
        <v>117</v>
      </c>
      <c r="I27" s="10" t="s">
        <v>110</v>
      </c>
      <c r="J27" s="10" t="s">
        <v>39</v>
      </c>
      <c r="K27" s="10" t="s">
        <v>1830</v>
      </c>
      <c r="L27" s="10" t="s">
        <v>27</v>
      </c>
      <c r="M27" s="10" t="s">
        <v>28</v>
      </c>
      <c r="N27" s="8" t="s">
        <v>10</v>
      </c>
      <c r="O27" s="10" t="s">
        <v>111</v>
      </c>
      <c r="P27" s="10" t="s">
        <v>112</v>
      </c>
      <c r="Q27" s="10" t="s">
        <v>29</v>
      </c>
      <c r="R27" s="10" t="s">
        <v>113</v>
      </c>
      <c r="S27" s="8" t="s">
        <v>104</v>
      </c>
      <c r="T27" s="8" t="s">
        <v>105</v>
      </c>
      <c r="U27" s="10" t="s">
        <v>106</v>
      </c>
      <c r="V27" s="10" t="s">
        <v>107</v>
      </c>
      <c r="W27" s="10" t="s">
        <v>108</v>
      </c>
      <c r="X27" s="8" t="s">
        <v>109</v>
      </c>
      <c r="Y27" s="10" t="s">
        <v>30</v>
      </c>
      <c r="Z27" s="10" t="s">
        <v>11</v>
      </c>
    </row>
    <row r="28" spans="1:26" x14ac:dyDescent="0.2">
      <c r="B28" s="158" t="s">
        <v>70</v>
      </c>
      <c r="C28" s="11" t="str">
        <f>$C$4</f>
        <v>RO</v>
      </c>
      <c r="D28" s="137">
        <v>0</v>
      </c>
      <c r="E28" s="18" t="str">
        <f t="shared" ref="E28:E47" si="17">_xlfn.CONCAT(C28,B28,D28)</f>
        <v>ROFemale0</v>
      </c>
      <c r="F28" s="19">
        <v>1</v>
      </c>
      <c r="G28" s="104">
        <f>VLOOKUP(E28,'Appendix 4. LT MOH 2019'!$D$5:$G$1684,4,FALSE)</f>
        <v>1.0882961748994108E-2</v>
      </c>
      <c r="H28" s="19">
        <f>VLOOKUP(E28,'Appendix 1a. Person-years 2020'!$E$3:$F$1684,2,FALSE)</f>
        <v>13722.6991</v>
      </c>
      <c r="I28" s="19">
        <f>VLOOKUP(E28,'Appendix 2a. Deaths 2020'!$E$3:$G$1683,3,FALSE)</f>
        <v>4</v>
      </c>
      <c r="J28" s="20">
        <f t="shared" ref="J28:J47" si="18">G28*H28</f>
        <v>149.34360939825586</v>
      </c>
      <c r="K28" s="20">
        <f t="shared" ref="K28:K47" si="19">G28*(H28-I28)+I28</f>
        <v>153.3000775512599</v>
      </c>
      <c r="L28" s="73">
        <f t="shared" ref="L28:L47" si="20">J28/K28</f>
        <v>0.97419134930521423</v>
      </c>
      <c r="M28" s="73">
        <f t="shared" ref="M28:M47" si="21">K28/J28</f>
        <v>1.0264923833630757</v>
      </c>
      <c r="N28" s="72">
        <f>VLOOKUP(E28,'Appendix 4. LT MOH 2019'!$D$5:$K$1684,8,FALSE)</f>
        <v>0.98922227152758624</v>
      </c>
      <c r="O28" s="72">
        <f>EXP((1/L28)*LN(N28))</f>
        <v>0.98893832879971144</v>
      </c>
      <c r="P28" s="73">
        <f t="shared" ref="P28:P47" si="22">1-O28</f>
        <v>1.1061671200288559E-2</v>
      </c>
      <c r="Q28" s="72">
        <f>VLOOKUP(E28,'Appendix 4. LT MOH 2019'!$D$5:$I$1684,6,FALSE)</f>
        <v>0.102821717778855</v>
      </c>
      <c r="R28" s="136">
        <f t="shared" ref="R28:R46" si="23">F28+(Q28-F28)*M28*(1-N28)/(1-O28)</f>
        <v>0.10269316436870946</v>
      </c>
      <c r="S28" s="12">
        <v>100000</v>
      </c>
      <c r="T28" s="12">
        <f t="shared" ref="T28:T47" si="24">P28*S28</f>
        <v>1106.1671200288558</v>
      </c>
      <c r="U28" s="13">
        <f t="shared" ref="U28:U47" si="25">T28/V28</f>
        <v>1.1172566894787617E-2</v>
      </c>
      <c r="V28" s="12">
        <f t="shared" ref="V28:V46" si="26">(S29*F28)+R28*T28</f>
        <v>99007.428681847538</v>
      </c>
      <c r="W28" s="12">
        <f t="shared" ref="W28:W46" si="27">W29+V28</f>
        <v>7721731.0503559783</v>
      </c>
      <c r="X28" s="131">
        <f t="shared" ref="X28:X47" si="28">W28/S28</f>
        <v>77.217310503559787</v>
      </c>
      <c r="Y28" s="105">
        <f>VLOOKUP(E28,'Appendix 4. LT MOH 2019'!$D$5:$P$1684,13,FALSE)</f>
        <v>79.421751556610758</v>
      </c>
      <c r="Z28" s="131">
        <f t="shared" ref="Z28:Z47" si="29">X28-Y28</f>
        <v>-2.2044410530509708</v>
      </c>
    </row>
    <row r="29" spans="1:26" x14ac:dyDescent="0.2">
      <c r="B29" s="158" t="str">
        <f>$B$28</f>
        <v>Female</v>
      </c>
      <c r="C29" s="11" t="str">
        <f>$C$4</f>
        <v>RO</v>
      </c>
      <c r="D29" s="138" t="s">
        <v>1657</v>
      </c>
      <c r="E29" s="18" t="str">
        <f t="shared" si="17"/>
        <v>ROFemale1-4</v>
      </c>
      <c r="F29" s="19">
        <v>4</v>
      </c>
      <c r="G29" s="104">
        <f>VLOOKUP(E29,'Appendix 4. LT MOH 2019'!$D$5:$G$1684,4,FALSE)</f>
        <v>5.3189835813413058E-4</v>
      </c>
      <c r="H29" s="19">
        <f>VLOOKUP(E29,'Appendix 1a. Person-years 2020'!$E$3:$F$1684,2,FALSE)</f>
        <v>54609.333400000003</v>
      </c>
      <c r="I29" s="19">
        <f>VLOOKUP(E29,'Appendix 2a. Deaths 2020'!$E$3:$G$1683,3,FALSE)</f>
        <v>1</v>
      </c>
      <c r="J29" s="20">
        <f t="shared" si="18"/>
        <v>29.046614774259339</v>
      </c>
      <c r="K29" s="20">
        <f t="shared" si="19"/>
        <v>30.046082875901206</v>
      </c>
      <c r="L29" s="73">
        <f t="shared" si="20"/>
        <v>0.96673549408187576</v>
      </c>
      <c r="M29" s="73">
        <f t="shared" si="21"/>
        <v>1.0344091078912088</v>
      </c>
      <c r="N29" s="72">
        <f>VLOOKUP(E29,'Appendix 4. LT MOH 2019'!$D$5:$K$1684,8,FALSE)</f>
        <v>0.99787523717413085</v>
      </c>
      <c r="O29" s="72">
        <f t="shared" ref="O29:O46" si="30">EXP((1/L29)*LN(N29))</f>
        <v>0.99780220638041228</v>
      </c>
      <c r="P29" s="73">
        <f t="shared" si="22"/>
        <v>2.1977936195877179E-3</v>
      </c>
      <c r="Q29" s="72">
        <f>VLOOKUP(E29,'Appendix 4. LT MOH 2019'!$D$5:$I$1684,6,FALSE)</f>
        <v>1.4953882362030753</v>
      </c>
      <c r="R29" s="136">
        <f t="shared" si="23"/>
        <v>1.4952966125937603</v>
      </c>
      <c r="S29" s="75">
        <f t="shared" ref="S29:S47" si="31">S28-T28</f>
        <v>98893.832879971145</v>
      </c>
      <c r="T29" s="12">
        <f t="shared" si="24"/>
        <v>217.34823492017466</v>
      </c>
      <c r="U29" s="13">
        <f t="shared" si="25"/>
        <v>5.5020560075029056E-4</v>
      </c>
      <c r="V29" s="12">
        <f t="shared" si="26"/>
        <v>395030.93865963322</v>
      </c>
      <c r="W29" s="12">
        <f t="shared" si="27"/>
        <v>7622723.6216741307</v>
      </c>
      <c r="X29" s="131">
        <f t="shared" si="28"/>
        <v>77.079868376887958</v>
      </c>
      <c r="Y29" s="105">
        <f>VLOOKUP(E29,'Appendix 4. LT MOH 2019'!$D$5:$P$1684,13,FALSE)</f>
        <v>79.2859434709368</v>
      </c>
      <c r="Z29" s="131">
        <f t="shared" si="29"/>
        <v>-2.2060750940488418</v>
      </c>
    </row>
    <row r="30" spans="1:26" x14ac:dyDescent="0.2">
      <c r="B30" s="158" t="str">
        <f t="shared" ref="B30:B47" si="32">$B$28</f>
        <v>Female</v>
      </c>
      <c r="C30" s="11" t="str">
        <f t="shared" ref="C30:C47" si="33">$C$4</f>
        <v>RO</v>
      </c>
      <c r="D30" s="138" t="s">
        <v>1658</v>
      </c>
      <c r="E30" s="18" t="str">
        <f t="shared" si="17"/>
        <v>ROFemale5-9</v>
      </c>
      <c r="F30" s="19">
        <v>5</v>
      </c>
      <c r="G30" s="104">
        <f>VLOOKUP(E30,'Appendix 4. LT MOH 2019'!$D$5:$G$1684,4,FALSE)</f>
        <v>1.2189395202404588E-4</v>
      </c>
      <c r="H30" s="19">
        <f>VLOOKUP(E30,'Appendix 1a. Person-years 2020'!$E$3:$F$1684,2,FALSE)</f>
        <v>66347.300499999998</v>
      </c>
      <c r="I30" s="19">
        <f>VLOOKUP(E30,'Appendix 2a. Deaths 2020'!$E$3:$G$1683,3,FALSE)</f>
        <v>1</v>
      </c>
      <c r="J30" s="20">
        <f t="shared" si="18"/>
        <v>8.087334664071955</v>
      </c>
      <c r="K30" s="20">
        <f t="shared" si="19"/>
        <v>9.0872127701199314</v>
      </c>
      <c r="L30" s="73">
        <f t="shared" si="20"/>
        <v>0.88996867011459002</v>
      </c>
      <c r="M30" s="73">
        <f t="shared" si="21"/>
        <v>1.1236350599524392</v>
      </c>
      <c r="N30" s="72">
        <f>VLOOKUP(E30,'Appendix 4. LT MOH 2019'!$D$5:$K$1684,8,FALSE)</f>
        <v>0.99939071590999384</v>
      </c>
      <c r="O30" s="72">
        <f t="shared" si="30"/>
        <v>0.99931541282515091</v>
      </c>
      <c r="P30" s="73">
        <f t="shared" si="22"/>
        <v>6.8458717484909393E-4</v>
      </c>
      <c r="Q30" s="72">
        <f>VLOOKUP(E30,'Appendix 4. LT MOH 2019'!$D$5:$I$1684,6,FALSE)</f>
        <v>2.5000000000001608</v>
      </c>
      <c r="R30" s="136">
        <f t="shared" si="23"/>
        <v>2.4999058185942382</v>
      </c>
      <c r="S30" s="75">
        <f t="shared" si="31"/>
        <v>98676.484645050965</v>
      </c>
      <c r="T30" s="12">
        <f t="shared" si="24"/>
        <v>67.552655847195439</v>
      </c>
      <c r="U30" s="13">
        <f t="shared" si="25"/>
        <v>1.369643187439962E-4</v>
      </c>
      <c r="V30" s="12">
        <f t="shared" si="26"/>
        <v>493213.53522343276</v>
      </c>
      <c r="W30" s="12">
        <f t="shared" si="27"/>
        <v>7227692.6830144972</v>
      </c>
      <c r="X30" s="131">
        <f t="shared" si="28"/>
        <v>73.24635356653836</v>
      </c>
      <c r="Y30" s="105">
        <f>VLOOKUP(E30,'Appendix 4. LT MOH 2019'!$D$5:$P$1684,13,FALSE)</f>
        <v>75.451581893265583</v>
      </c>
      <c r="Z30" s="131">
        <f t="shared" si="29"/>
        <v>-2.205228326727223</v>
      </c>
    </row>
    <row r="31" spans="1:26" x14ac:dyDescent="0.2">
      <c r="B31" s="158" t="str">
        <f t="shared" si="32"/>
        <v>Female</v>
      </c>
      <c r="C31" s="11" t="str">
        <f t="shared" si="33"/>
        <v>RO</v>
      </c>
      <c r="D31" s="138" t="s">
        <v>118</v>
      </c>
      <c r="E31" s="18" t="str">
        <f t="shared" si="17"/>
        <v>ROFemale10-14</v>
      </c>
      <c r="F31" s="19">
        <v>5</v>
      </c>
      <c r="G31" s="104">
        <f>VLOOKUP(E31,'Appendix 4. LT MOH 2019'!$D$5:$G$1684,4,FALSE)</f>
        <v>2.3487686821666522E-4</v>
      </c>
      <c r="H31" s="19">
        <f>VLOOKUP(E31,'Appendix 1a. Person-years 2020'!$E$3:$F$1684,2,FALSE)</f>
        <v>67063.603400000007</v>
      </c>
      <c r="I31" s="19">
        <f>VLOOKUP(E31,'Appendix 2a. Deaths 2020'!$E$3:$G$1683,3,FALSE)</f>
        <v>0</v>
      </c>
      <c r="J31" s="20">
        <f t="shared" si="18"/>
        <v>15.751689137916504</v>
      </c>
      <c r="K31" s="20">
        <f t="shared" si="19"/>
        <v>15.751689137916504</v>
      </c>
      <c r="L31" s="73">
        <f t="shared" si="20"/>
        <v>1</v>
      </c>
      <c r="M31" s="73">
        <f t="shared" si="21"/>
        <v>1</v>
      </c>
      <c r="N31" s="72">
        <f>VLOOKUP(E31,'Appendix 4. LT MOH 2019'!$D$5:$K$1684,8,FALSE)</f>
        <v>0.99882630484352319</v>
      </c>
      <c r="O31" s="72">
        <f t="shared" si="30"/>
        <v>0.99882630484352319</v>
      </c>
      <c r="P31" s="73">
        <f t="shared" si="22"/>
        <v>1.1736951564768061E-3</v>
      </c>
      <c r="Q31" s="72">
        <f>VLOOKUP(E31,'Appendix 4. LT MOH 2019'!$D$5:$I$1684,6,FALSE)</f>
        <v>2.4999999999997948</v>
      </c>
      <c r="R31" s="136">
        <f t="shared" si="23"/>
        <v>2.4999999999997948</v>
      </c>
      <c r="S31" s="75">
        <f t="shared" si="31"/>
        <v>98608.931989203775</v>
      </c>
      <c r="T31" s="12">
        <f t="shared" si="24"/>
        <v>115.73682586107925</v>
      </c>
      <c r="U31" s="13">
        <f t="shared" si="25"/>
        <v>2.3487686821665842E-4</v>
      </c>
      <c r="V31" s="12">
        <f t="shared" si="26"/>
        <v>492755.31788136612</v>
      </c>
      <c r="W31" s="12">
        <f t="shared" si="27"/>
        <v>6734479.1477910643</v>
      </c>
      <c r="X31" s="131">
        <f t="shared" si="28"/>
        <v>68.294818856048366</v>
      </c>
      <c r="Y31" s="105">
        <f>VLOOKUP(E31,'Appendix 4. LT MOH 2019'!$D$5:$P$1684,13,FALSE)</f>
        <v>70.496057229568734</v>
      </c>
      <c r="Z31" s="131">
        <f t="shared" si="29"/>
        <v>-2.2012383735203684</v>
      </c>
    </row>
    <row r="32" spans="1:26" x14ac:dyDescent="0.2">
      <c r="B32" s="158" t="str">
        <f t="shared" si="32"/>
        <v>Female</v>
      </c>
      <c r="C32" s="11" t="str">
        <f t="shared" si="33"/>
        <v>RO</v>
      </c>
      <c r="D32" s="137" t="s">
        <v>119</v>
      </c>
      <c r="E32" s="18" t="str">
        <f t="shared" si="17"/>
        <v>ROFemale15-19</v>
      </c>
      <c r="F32" s="19">
        <v>5</v>
      </c>
      <c r="G32" s="104">
        <f>VLOOKUP(E32,'Appendix 4. LT MOH 2019'!$D$5:$G$1684,4,FALSE)</f>
        <v>3.8800230095532802E-4</v>
      </c>
      <c r="H32" s="19">
        <f>VLOOKUP(E32,'Appendix 1a. Person-years 2020'!$E$3:$F$1684,2,FALSE)</f>
        <v>73552.613400000002</v>
      </c>
      <c r="I32" s="19">
        <f>VLOOKUP(E32,'Appendix 2a. Deaths 2020'!$E$3:$G$1683,3,FALSE)</f>
        <v>2</v>
      </c>
      <c r="J32" s="20">
        <f t="shared" si="18"/>
        <v>28.538583240477692</v>
      </c>
      <c r="K32" s="20">
        <f t="shared" si="19"/>
        <v>30.537807235875782</v>
      </c>
      <c r="L32" s="73">
        <f t="shared" si="20"/>
        <v>0.93453282418230066</v>
      </c>
      <c r="M32" s="73">
        <f t="shared" si="21"/>
        <v>1.0700533722557919</v>
      </c>
      <c r="N32" s="72">
        <f>VLOOKUP(E32,'Appendix 4. LT MOH 2019'!$D$5:$K$1684,8,FALSE)</f>
        <v>0.99806186849393308</v>
      </c>
      <c r="O32" s="72">
        <f t="shared" si="30"/>
        <v>0.99792623672045078</v>
      </c>
      <c r="P32" s="73">
        <f t="shared" si="22"/>
        <v>2.0737632795492233E-3</v>
      </c>
      <c r="Q32" s="72">
        <f>VLOOKUP(E32,'Appendix 4. LT MOH 2019'!$D$5:$I$1684,6,FALSE)</f>
        <v>2.4999999999998948</v>
      </c>
      <c r="R32" s="136">
        <f t="shared" si="23"/>
        <v>2.4998301705957018</v>
      </c>
      <c r="S32" s="75">
        <f t="shared" si="31"/>
        <v>98493.195163342694</v>
      </c>
      <c r="T32" s="12">
        <f t="shared" si="24"/>
        <v>204.25157141521524</v>
      </c>
      <c r="U32" s="13">
        <f t="shared" si="25"/>
        <v>4.1518318097167673E-4</v>
      </c>
      <c r="V32" s="12">
        <f t="shared" si="26"/>
        <v>491955.31220025272</v>
      </c>
      <c r="W32" s="12">
        <f t="shared" si="27"/>
        <v>6241723.8299096981</v>
      </c>
      <c r="X32" s="131">
        <f t="shared" si="28"/>
        <v>63.37213265909714</v>
      </c>
      <c r="Y32" s="105">
        <f>VLOOKUP(E32,'Appendix 4. LT MOH 2019'!$D$5:$P$1684,13,FALSE)</f>
        <v>65.575957651336637</v>
      </c>
      <c r="Z32" s="131">
        <f t="shared" si="29"/>
        <v>-2.2038249922394968</v>
      </c>
    </row>
    <row r="33" spans="2:26" x14ac:dyDescent="0.2">
      <c r="B33" s="158" t="str">
        <f t="shared" si="32"/>
        <v>Female</v>
      </c>
      <c r="C33" s="11" t="str">
        <f t="shared" si="33"/>
        <v>RO</v>
      </c>
      <c r="D33" s="137" t="s">
        <v>120</v>
      </c>
      <c r="E33" s="18" t="str">
        <f t="shared" si="17"/>
        <v>ROFemale20-24</v>
      </c>
      <c r="F33" s="19">
        <v>5</v>
      </c>
      <c r="G33" s="104">
        <f>VLOOKUP(E33,'Appendix 4. LT MOH 2019'!$D$5:$G$1684,4,FALSE)</f>
        <v>3.8693871646809397E-4</v>
      </c>
      <c r="H33" s="19">
        <f>VLOOKUP(E33,'Appendix 1a. Person-years 2020'!$E$3:$F$1684,2,FALSE)</f>
        <v>77108.173500000004</v>
      </c>
      <c r="I33" s="19">
        <f>VLOOKUP(E33,'Appendix 2a. Deaths 2020'!$E$3:$G$1683,3,FALSE)</f>
        <v>2</v>
      </c>
      <c r="J33" s="20">
        <f t="shared" si="18"/>
        <v>29.836137683289099</v>
      </c>
      <c r="K33" s="20">
        <f t="shared" si="19"/>
        <v>31.835363805856161</v>
      </c>
      <c r="L33" s="73">
        <f t="shared" si="20"/>
        <v>0.93720109075055391</v>
      </c>
      <c r="M33" s="73">
        <f t="shared" si="21"/>
        <v>1.0670068674366926</v>
      </c>
      <c r="N33" s="72">
        <f>VLOOKUP(E33,'Appendix 4. LT MOH 2019'!$D$5:$K$1684,8,FALSE)</f>
        <v>0.99806717612862939</v>
      </c>
      <c r="O33" s="72">
        <f t="shared" si="30"/>
        <v>0.99793779728519394</v>
      </c>
      <c r="P33" s="73">
        <f t="shared" si="22"/>
        <v>2.0622027148060607E-3</v>
      </c>
      <c r="Q33" s="72">
        <f>VLOOKUP(E33,'Appendix 4. LT MOH 2019'!$D$5:$I$1684,6,FALSE)</f>
        <v>2.5000000000000777</v>
      </c>
      <c r="R33" s="136">
        <f t="shared" si="23"/>
        <v>2.4998380015081247</v>
      </c>
      <c r="S33" s="75">
        <f t="shared" si="31"/>
        <v>98288.943591927484</v>
      </c>
      <c r="T33" s="12">
        <f t="shared" si="24"/>
        <v>202.69172631069262</v>
      </c>
      <c r="U33" s="13">
        <f t="shared" si="25"/>
        <v>4.1286627752595053E-4</v>
      </c>
      <c r="V33" s="12">
        <f t="shared" si="26"/>
        <v>490937.95580810669</v>
      </c>
      <c r="W33" s="12">
        <f t="shared" si="27"/>
        <v>5749768.5177094452</v>
      </c>
      <c r="X33" s="131">
        <f t="shared" si="28"/>
        <v>58.498629729719433</v>
      </c>
      <c r="Y33" s="105">
        <f>VLOOKUP(E33,'Appendix 4. LT MOH 2019'!$D$5:$P$1684,13,FALSE)</f>
        <v>60.698444547849242</v>
      </c>
      <c r="Z33" s="131">
        <f t="shared" si="29"/>
        <v>-2.1998148181298092</v>
      </c>
    </row>
    <row r="34" spans="2:26" x14ac:dyDescent="0.2">
      <c r="B34" s="158" t="str">
        <f t="shared" si="32"/>
        <v>Female</v>
      </c>
      <c r="C34" s="11" t="str">
        <f t="shared" si="33"/>
        <v>RO</v>
      </c>
      <c r="D34" s="137" t="s">
        <v>121</v>
      </c>
      <c r="E34" s="18" t="str">
        <f t="shared" si="17"/>
        <v>ROFemale25-29</v>
      </c>
      <c r="F34" s="19">
        <v>5</v>
      </c>
      <c r="G34" s="104">
        <f>VLOOKUP(E34,'Appendix 4. LT MOH 2019'!$D$5:$G$1684,4,FALSE)</f>
        <v>5.4003617247146043E-4</v>
      </c>
      <c r="H34" s="19">
        <f>VLOOKUP(E34,'Appendix 1a. Person-years 2020'!$E$3:$F$1684,2,FALSE)</f>
        <v>78105.206900000005</v>
      </c>
      <c r="I34" s="19">
        <f>VLOOKUP(E34,'Appendix 2a. Deaths 2020'!$E$3:$G$1683,3,FALSE)</f>
        <v>4</v>
      </c>
      <c r="J34" s="20">
        <f t="shared" si="18"/>
        <v>42.179636984367505</v>
      </c>
      <c r="K34" s="20">
        <f t="shared" si="19"/>
        <v>46.177476839677617</v>
      </c>
      <c r="L34" s="73">
        <f t="shared" si="20"/>
        <v>0.91342446298679103</v>
      </c>
      <c r="M34" s="73">
        <f t="shared" si="21"/>
        <v>1.0947812769652754</v>
      </c>
      <c r="N34" s="72">
        <f>VLOOKUP(E34,'Appendix 4. LT MOH 2019'!$D$5:$K$1684,8,FALSE)</f>
        <v>0.9973034597108843</v>
      </c>
      <c r="O34" s="72">
        <f t="shared" si="30"/>
        <v>0.99704825574015099</v>
      </c>
      <c r="P34" s="73">
        <f t="shared" si="22"/>
        <v>2.9517442598490096E-3</v>
      </c>
      <c r="Q34" s="72">
        <f>VLOOKUP(E34,'Appendix 4. LT MOH 2019'!$D$5:$I$1684,6,FALSE)</f>
        <v>2.5000000000000044</v>
      </c>
      <c r="R34" s="136">
        <f t="shared" si="23"/>
        <v>2.499680221909363</v>
      </c>
      <c r="S34" s="75">
        <f t="shared" si="31"/>
        <v>98086.251865616796</v>
      </c>
      <c r="T34" s="12">
        <f t="shared" si="24"/>
        <v>289.5255309144386</v>
      </c>
      <c r="U34" s="13">
        <f t="shared" si="25"/>
        <v>5.9122153096113114E-4</v>
      </c>
      <c r="V34" s="12">
        <f t="shared" si="26"/>
        <v>489707.35291687638</v>
      </c>
      <c r="W34" s="12">
        <f t="shared" si="27"/>
        <v>5258830.5619013384</v>
      </c>
      <c r="X34" s="131">
        <f t="shared" si="28"/>
        <v>53.614349227108875</v>
      </c>
      <c r="Y34" s="105">
        <f>VLOOKUP(E34,'Appendix 4. LT MOH 2019'!$D$5:$P$1684,13,FALSE)</f>
        <v>55.811149730014478</v>
      </c>
      <c r="Z34" s="131">
        <f t="shared" si="29"/>
        <v>-2.196800502905603</v>
      </c>
    </row>
    <row r="35" spans="2:26" x14ac:dyDescent="0.2">
      <c r="B35" s="158" t="str">
        <f t="shared" si="32"/>
        <v>Female</v>
      </c>
      <c r="C35" s="11" t="str">
        <f t="shared" si="33"/>
        <v>RO</v>
      </c>
      <c r="D35" s="137" t="s">
        <v>122</v>
      </c>
      <c r="E35" s="18" t="str">
        <f t="shared" si="17"/>
        <v>ROFemale30-34</v>
      </c>
      <c r="F35" s="19">
        <v>5</v>
      </c>
      <c r="G35" s="104">
        <f>VLOOKUP(E35,'Appendix 4. LT MOH 2019'!$D$5:$G$1684,4,FALSE)</f>
        <v>8.903336012181292E-4</v>
      </c>
      <c r="H35" s="19">
        <f>VLOOKUP(E35,'Appendix 1a. Person-years 2020'!$E$3:$F$1684,2,FALSE)</f>
        <v>76614.646200000003</v>
      </c>
      <c r="I35" s="19">
        <f>VLOOKUP(E35,'Appendix 2a. Deaths 2020'!$E$3:$G$1683,3,FALSE)</f>
        <v>17</v>
      </c>
      <c r="J35" s="20">
        <f t="shared" si="18"/>
        <v>68.212593857298856</v>
      </c>
      <c r="K35" s="20">
        <f t="shared" si="19"/>
        <v>85.197458186078151</v>
      </c>
      <c r="L35" s="73">
        <f t="shared" si="20"/>
        <v>0.80064118472075807</v>
      </c>
      <c r="M35" s="73">
        <f t="shared" si="21"/>
        <v>1.2489989511953135</v>
      </c>
      <c r="N35" s="72">
        <f>VLOOKUP(E35,'Appendix 4. LT MOH 2019'!$D$5:$K$1684,8,FALSE)</f>
        <v>0.99555821866184591</v>
      </c>
      <c r="O35" s="72">
        <f t="shared" si="30"/>
        <v>0.99445529110456221</v>
      </c>
      <c r="P35" s="73">
        <f t="shared" si="22"/>
        <v>5.5447088954377888E-3</v>
      </c>
      <c r="Q35" s="72">
        <f>VLOOKUP(E35,'Appendix 4. LT MOH 2019'!$D$5:$I$1684,6,FALSE)</f>
        <v>2.5000000000000155</v>
      </c>
      <c r="R35" s="136">
        <f t="shared" si="23"/>
        <v>2.4986151944973689</v>
      </c>
      <c r="S35" s="75">
        <f t="shared" si="31"/>
        <v>97796.726334702355</v>
      </c>
      <c r="T35" s="12">
        <f t="shared" si="24"/>
        <v>542.25437845271915</v>
      </c>
      <c r="U35" s="13">
        <f t="shared" si="25"/>
        <v>1.112026418178114E-3</v>
      </c>
      <c r="V35" s="12">
        <f t="shared" si="26"/>
        <v>487627.24481053284</v>
      </c>
      <c r="W35" s="12">
        <f t="shared" si="27"/>
        <v>4769123.2089844616</v>
      </c>
      <c r="X35" s="131">
        <f t="shared" si="28"/>
        <v>48.765673327985191</v>
      </c>
      <c r="Y35" s="105">
        <f>VLOOKUP(E35,'Appendix 4. LT MOH 2019'!$D$5:$P$1684,13,FALSE)</f>
        <v>50.955294084178995</v>
      </c>
      <c r="Z35" s="131">
        <f t="shared" si="29"/>
        <v>-2.1896207561938041</v>
      </c>
    </row>
    <row r="36" spans="2:26" x14ac:dyDescent="0.2">
      <c r="B36" s="158" t="str">
        <f t="shared" si="32"/>
        <v>Female</v>
      </c>
      <c r="C36" s="11" t="str">
        <f t="shared" si="33"/>
        <v>RO</v>
      </c>
      <c r="D36" s="137" t="s">
        <v>123</v>
      </c>
      <c r="E36" s="18" t="str">
        <f t="shared" si="17"/>
        <v>ROFemale35-39</v>
      </c>
      <c r="F36" s="19">
        <v>5</v>
      </c>
      <c r="G36" s="104">
        <f>VLOOKUP(E36,'Appendix 4. LT MOH 2019'!$D$5:$G$1684,4,FALSE)</f>
        <v>1.3464500068301056E-3</v>
      </c>
      <c r="H36" s="19">
        <f>VLOOKUP(E36,'Appendix 1a. Person-years 2020'!$E$3:$F$1684,2,FALSE)</f>
        <v>74641.0772</v>
      </c>
      <c r="I36" s="19">
        <f>VLOOKUP(E36,'Appendix 2a. Deaths 2020'!$E$3:$G$1683,3,FALSE)</f>
        <v>19</v>
      </c>
      <c r="J36" s="20">
        <f t="shared" si="18"/>
        <v>100.50047890574643</v>
      </c>
      <c r="K36" s="20">
        <f t="shared" si="19"/>
        <v>119.47489635561666</v>
      </c>
      <c r="L36" s="73">
        <f t="shared" si="20"/>
        <v>0.84118490135875124</v>
      </c>
      <c r="M36" s="73">
        <f t="shared" si="21"/>
        <v>1.1887992739583384</v>
      </c>
      <c r="N36" s="72">
        <f>VLOOKUP(E36,'Appendix 4. LT MOH 2019'!$D$5:$K$1684,8,FALSE)</f>
        <v>0.99329033553526036</v>
      </c>
      <c r="O36" s="72">
        <f t="shared" si="30"/>
        <v>0.99202861714908641</v>
      </c>
      <c r="P36" s="73">
        <f t="shared" si="22"/>
        <v>7.9713828509135887E-3</v>
      </c>
      <c r="Q36" s="72">
        <f>VLOOKUP(E36,'Appendix 4. LT MOH 2019'!$D$5:$I$1684,6,FALSE)</f>
        <v>2.5000000000000235</v>
      </c>
      <c r="R36" s="136">
        <f t="shared" si="23"/>
        <v>2.4984126363745336</v>
      </c>
      <c r="S36" s="75">
        <f t="shared" si="31"/>
        <v>97254.471956249632</v>
      </c>
      <c r="T36" s="12">
        <f t="shared" si="24"/>
        <v>775.2526299267048</v>
      </c>
      <c r="U36" s="13">
        <f t="shared" si="25"/>
        <v>1.6006603592373858E-3</v>
      </c>
      <c r="V36" s="12">
        <f t="shared" si="26"/>
        <v>484332.9975986061</v>
      </c>
      <c r="W36" s="12">
        <f t="shared" si="27"/>
        <v>4281495.9641739288</v>
      </c>
      <c r="X36" s="131">
        <f t="shared" si="28"/>
        <v>44.023641052721764</v>
      </c>
      <c r="Y36" s="105">
        <f>VLOOKUP(E36,'Appendix 4. LT MOH 2019'!$D$5:$P$1684,13,FALSE)</f>
        <v>46.171482165361397</v>
      </c>
      <c r="Z36" s="131">
        <f t="shared" si="29"/>
        <v>-2.1478411126396324</v>
      </c>
    </row>
    <row r="37" spans="2:26" x14ac:dyDescent="0.2">
      <c r="B37" s="158" t="str">
        <f t="shared" si="32"/>
        <v>Female</v>
      </c>
      <c r="C37" s="11" t="str">
        <f t="shared" si="33"/>
        <v>RO</v>
      </c>
      <c r="D37" s="137" t="s">
        <v>124</v>
      </c>
      <c r="E37" s="18" t="str">
        <f t="shared" si="17"/>
        <v>ROFemale40-44</v>
      </c>
      <c r="F37" s="19">
        <v>5</v>
      </c>
      <c r="G37" s="104">
        <f>VLOOKUP(E37,'Appendix 4. LT MOH 2019'!$D$5:$G$1684,4,FALSE)</f>
        <v>1.5429337124375443E-3</v>
      </c>
      <c r="H37" s="19">
        <f>VLOOKUP(E37,'Appendix 1a. Person-years 2020'!$E$3:$F$1684,2,FALSE)</f>
        <v>67094.0524</v>
      </c>
      <c r="I37" s="19">
        <f>VLOOKUP(E37,'Appendix 2a. Deaths 2020'!$E$3:$G$1683,3,FALSE)</f>
        <v>27</v>
      </c>
      <c r="J37" s="20">
        <f t="shared" si="18"/>
        <v>103.52167535201113</v>
      </c>
      <c r="K37" s="20">
        <f t="shared" si="19"/>
        <v>130.48001614177531</v>
      </c>
      <c r="L37" s="73">
        <f t="shared" si="20"/>
        <v>0.79339103728748672</v>
      </c>
      <c r="M37" s="73">
        <f t="shared" si="21"/>
        <v>1.2604125242186823</v>
      </c>
      <c r="N37" s="72">
        <f>VLOOKUP(E37,'Appendix 4. LT MOH 2019'!$D$5:$K$1684,8,FALSE)</f>
        <v>0.99231497514762634</v>
      </c>
      <c r="O37" s="72">
        <f t="shared" si="30"/>
        <v>0.99032340933690655</v>
      </c>
      <c r="P37" s="73">
        <f t="shared" si="22"/>
        <v>9.6765906630934539E-3</v>
      </c>
      <c r="Q37" s="72">
        <f>VLOOKUP(E37,'Appendix 4. LT MOH 2019'!$D$5:$I$1684,6,FALSE)</f>
        <v>2.5000000000000502</v>
      </c>
      <c r="R37" s="136">
        <f t="shared" si="23"/>
        <v>2.4974911334714776</v>
      </c>
      <c r="S37" s="75">
        <f t="shared" si="31"/>
        <v>96479.219326322927</v>
      </c>
      <c r="T37" s="12">
        <f t="shared" si="24"/>
        <v>933.589912915642</v>
      </c>
      <c r="U37" s="13">
        <f t="shared" si="25"/>
        <v>1.9447367861137603E-3</v>
      </c>
      <c r="V37" s="12">
        <f t="shared" si="26"/>
        <v>480059.77959684166</v>
      </c>
      <c r="W37" s="12">
        <f t="shared" si="27"/>
        <v>3797162.9665753227</v>
      </c>
      <c r="X37" s="131">
        <f t="shared" si="28"/>
        <v>39.357314384273039</v>
      </c>
      <c r="Y37" s="105">
        <f>VLOOKUP(E37,'Appendix 4. LT MOH 2019'!$D$5:$P$1684,13,FALSE)</f>
        <v>41.466482510703052</v>
      </c>
      <c r="Z37" s="131">
        <f t="shared" si="29"/>
        <v>-2.1091681264300135</v>
      </c>
    </row>
    <row r="38" spans="2:26" x14ac:dyDescent="0.2">
      <c r="B38" s="158" t="str">
        <f t="shared" si="32"/>
        <v>Female</v>
      </c>
      <c r="C38" s="11" t="str">
        <f t="shared" si="33"/>
        <v>RO</v>
      </c>
      <c r="D38" s="137" t="s">
        <v>125</v>
      </c>
      <c r="E38" s="18" t="str">
        <f t="shared" si="17"/>
        <v>ROFemale45-49</v>
      </c>
      <c r="F38" s="19">
        <v>5</v>
      </c>
      <c r="G38" s="104">
        <f>VLOOKUP(E38,'Appendix 4. LT MOH 2019'!$D$5:$G$1684,4,FALSE)</f>
        <v>2.050083181687045E-3</v>
      </c>
      <c r="H38" s="19">
        <f>VLOOKUP(E38,'Appendix 1a. Person-years 2020'!$E$3:$F$1684,2,FALSE)</f>
        <v>58528.140599999999</v>
      </c>
      <c r="I38" s="19">
        <f>VLOOKUP(E38,'Appendix 2a. Deaths 2020'!$E$3:$G$1683,3,FALSE)</f>
        <v>37</v>
      </c>
      <c r="J38" s="20">
        <f t="shared" si="18"/>
        <v>119.98755669947471</v>
      </c>
      <c r="K38" s="20">
        <f t="shared" si="19"/>
        <v>156.91170362175228</v>
      </c>
      <c r="L38" s="73">
        <f t="shared" si="20"/>
        <v>0.76468200860729885</v>
      </c>
      <c r="M38" s="73">
        <f t="shared" si="21"/>
        <v>1.3077331344845964</v>
      </c>
      <c r="N38" s="72">
        <f>VLOOKUP(E38,'Appendix 4. LT MOH 2019'!$D$5:$K$1684,8,FALSE)</f>
        <v>0.98980185172223623</v>
      </c>
      <c r="O38" s="72">
        <f t="shared" si="30"/>
        <v>0.98668452000224649</v>
      </c>
      <c r="P38" s="73">
        <f t="shared" si="22"/>
        <v>1.331547999775351E-2</v>
      </c>
      <c r="Q38" s="72">
        <f>VLOOKUP(E38,'Appendix 4. LT MOH 2019'!$D$5:$I$1684,6,FALSE)</f>
        <v>2.4999999999999969</v>
      </c>
      <c r="R38" s="136">
        <f t="shared" si="23"/>
        <v>2.4960616486471472</v>
      </c>
      <c r="S38" s="75">
        <f t="shared" si="31"/>
        <v>95545.629413407281</v>
      </c>
      <c r="T38" s="12">
        <f t="shared" si="24"/>
        <v>1272.235917326994</v>
      </c>
      <c r="U38" s="13">
        <f t="shared" si="25"/>
        <v>2.6809733416083828E-3</v>
      </c>
      <c r="V38" s="12">
        <f t="shared" si="26"/>
        <v>474542.54676167277</v>
      </c>
      <c r="W38" s="12">
        <f t="shared" si="27"/>
        <v>3317103.1869784812</v>
      </c>
      <c r="X38" s="131">
        <f t="shared" si="28"/>
        <v>34.717476951520446</v>
      </c>
      <c r="Y38" s="105">
        <f>VLOOKUP(E38,'Appendix 4. LT MOH 2019'!$D$5:$P$1684,13,FALSE)</f>
        <v>36.768260065213695</v>
      </c>
      <c r="Z38" s="131">
        <f t="shared" si="29"/>
        <v>-2.0507831136932495</v>
      </c>
    </row>
    <row r="39" spans="2:26" x14ac:dyDescent="0.2">
      <c r="B39" s="158" t="str">
        <f t="shared" si="32"/>
        <v>Female</v>
      </c>
      <c r="C39" s="11" t="str">
        <f t="shared" si="33"/>
        <v>RO</v>
      </c>
      <c r="D39" s="137" t="s">
        <v>126</v>
      </c>
      <c r="E39" s="18" t="str">
        <f t="shared" si="17"/>
        <v>ROFemale50-54</v>
      </c>
      <c r="F39" s="19">
        <v>5</v>
      </c>
      <c r="G39" s="104">
        <f>VLOOKUP(E39,'Appendix 4. LT MOH 2019'!$D$5:$G$1684,4,FALSE)</f>
        <v>3.3556939179091279E-3</v>
      </c>
      <c r="H39" s="19">
        <f>VLOOKUP(E39,'Appendix 1a. Person-years 2020'!$E$3:$F$1684,2,FALSE)</f>
        <v>50312.845699999998</v>
      </c>
      <c r="I39" s="19">
        <f>VLOOKUP(E39,'Appendix 2a. Deaths 2020'!$E$3:$G$1683,3,FALSE)</f>
        <v>56</v>
      </c>
      <c r="J39" s="20">
        <f t="shared" si="18"/>
        <v>168.8345103081904</v>
      </c>
      <c r="K39" s="20">
        <f t="shared" si="19"/>
        <v>224.64659144878749</v>
      </c>
      <c r="L39" s="73">
        <f t="shared" si="20"/>
        <v>0.75155607400648883</v>
      </c>
      <c r="M39" s="73">
        <f t="shared" si="21"/>
        <v>1.3305727071954527</v>
      </c>
      <c r="N39" s="72">
        <f>VLOOKUP(E39,'Appendix 4. LT MOH 2019'!$D$5:$K$1684,8,FALSE)</f>
        <v>0.98336111789912117</v>
      </c>
      <c r="O39" s="72">
        <f t="shared" si="30"/>
        <v>0.97792187215065085</v>
      </c>
      <c r="P39" s="73">
        <f t="shared" si="22"/>
        <v>2.207812784934915E-2</v>
      </c>
      <c r="Q39" s="72">
        <f>VLOOKUP(E39,'Appendix 4. LT MOH 2019'!$D$5:$I$1684,6,FALSE)</f>
        <v>2.5000000000000093</v>
      </c>
      <c r="R39" s="136">
        <f t="shared" si="23"/>
        <v>2.4930797401912783</v>
      </c>
      <c r="S39" s="75">
        <f t="shared" si="31"/>
        <v>94273.393496080287</v>
      </c>
      <c r="T39" s="12">
        <f t="shared" si="24"/>
        <v>2081.3800343984612</v>
      </c>
      <c r="U39" s="13">
        <f t="shared" si="25"/>
        <v>4.4650520041983393E-3</v>
      </c>
      <c r="V39" s="12">
        <f t="shared" si="26"/>
        <v>466149.11370380659</v>
      </c>
      <c r="W39" s="12">
        <f t="shared" si="27"/>
        <v>2842560.6402168083</v>
      </c>
      <c r="X39" s="131">
        <f t="shared" si="28"/>
        <v>30.15231058098059</v>
      </c>
      <c r="Y39" s="105">
        <f>VLOOKUP(E39,'Appendix 4. LT MOH 2019'!$D$5:$P$1684,13,FALSE)</f>
        <v>32.121333558416339</v>
      </c>
      <c r="Z39" s="131">
        <f t="shared" si="29"/>
        <v>-1.9690229774357491</v>
      </c>
    </row>
    <row r="40" spans="2:26" x14ac:dyDescent="0.2">
      <c r="B40" s="158" t="str">
        <f t="shared" si="32"/>
        <v>Female</v>
      </c>
      <c r="C40" s="11" t="str">
        <f t="shared" si="33"/>
        <v>RO</v>
      </c>
      <c r="D40" s="137" t="s">
        <v>127</v>
      </c>
      <c r="E40" s="18" t="str">
        <f t="shared" si="17"/>
        <v>ROFemale55-59</v>
      </c>
      <c r="F40" s="19">
        <v>5</v>
      </c>
      <c r="G40" s="104">
        <f>VLOOKUP(E40,'Appendix 4. LT MOH 2019'!$D$5:$G$1684,4,FALSE)</f>
        <v>5.2707071589831759E-3</v>
      </c>
      <c r="H40" s="19">
        <f>VLOOKUP(E40,'Appendix 1a. Person-years 2020'!$E$3:$F$1684,2,FALSE)</f>
        <v>41382.633000000002</v>
      </c>
      <c r="I40" s="19">
        <f>VLOOKUP(E40,'Appendix 2a. Deaths 2020'!$E$3:$G$1683,3,FALSE)</f>
        <v>55</v>
      </c>
      <c r="J40" s="20">
        <f t="shared" si="18"/>
        <v>218.11574001067342</v>
      </c>
      <c r="K40" s="20">
        <f t="shared" si="19"/>
        <v>272.82585111692936</v>
      </c>
      <c r="L40" s="73">
        <f t="shared" si="20"/>
        <v>0.799468742121479</v>
      </c>
      <c r="M40" s="73">
        <f t="shared" si="21"/>
        <v>1.2508306420416</v>
      </c>
      <c r="N40" s="72">
        <f>VLOOKUP(E40,'Appendix 4. LT MOH 2019'!$D$5:$K$1684,8,FALSE)</f>
        <v>0.97398920244726428</v>
      </c>
      <c r="O40" s="72">
        <f t="shared" si="30"/>
        <v>0.96757172921578805</v>
      </c>
      <c r="P40" s="73">
        <f t="shared" si="22"/>
        <v>3.2428270784211954E-2</v>
      </c>
      <c r="Q40" s="72">
        <f>VLOOKUP(E40,'Appendix 4. LT MOH 2019'!$D$5:$I$1684,6,FALSE)</f>
        <v>2.500000000000012</v>
      </c>
      <c r="R40" s="136">
        <f t="shared" si="23"/>
        <v>2.4917639904852402</v>
      </c>
      <c r="S40" s="75">
        <f t="shared" si="31"/>
        <v>92192.013461681825</v>
      </c>
      <c r="T40" s="12">
        <f t="shared" si="24"/>
        <v>2989.6275766771319</v>
      </c>
      <c r="U40" s="13">
        <f t="shared" si="25"/>
        <v>6.5929045701630896E-3</v>
      </c>
      <c r="V40" s="12">
        <f t="shared" si="26"/>
        <v>453461.37576554925</v>
      </c>
      <c r="W40" s="12">
        <f t="shared" si="27"/>
        <v>2376411.5265130019</v>
      </c>
      <c r="X40" s="131">
        <f t="shared" si="28"/>
        <v>25.77676131892618</v>
      </c>
      <c r="Y40" s="105">
        <f>VLOOKUP(E40,'Appendix 4. LT MOH 2019'!$D$5:$P$1684,13,FALSE)</f>
        <v>27.622538932289842</v>
      </c>
      <c r="Z40" s="131">
        <f t="shared" si="29"/>
        <v>-1.8457776133636621</v>
      </c>
    </row>
    <row r="41" spans="2:26" x14ac:dyDescent="0.2">
      <c r="B41" s="158" t="str">
        <f t="shared" si="32"/>
        <v>Female</v>
      </c>
      <c r="C41" s="11" t="str">
        <f t="shared" si="33"/>
        <v>RO</v>
      </c>
      <c r="D41" s="137" t="s">
        <v>128</v>
      </c>
      <c r="E41" s="18" t="str">
        <f t="shared" si="17"/>
        <v>ROFemale60-64</v>
      </c>
      <c r="F41" s="19">
        <v>5</v>
      </c>
      <c r="G41" s="104">
        <f>VLOOKUP(E41,'Appendix 4. LT MOH 2019'!$D$5:$G$1684,4,FALSE)</f>
        <v>8.8467900803275764E-3</v>
      </c>
      <c r="H41" s="19">
        <f>VLOOKUP(E41,'Appendix 1a. Person-years 2020'!$E$3:$F$1684,2,FALSE)</f>
        <v>31921.787899999999</v>
      </c>
      <c r="I41" s="19">
        <f>VLOOKUP(E41,'Appendix 2a. Deaths 2020'!$E$3:$G$1683,3,FALSE)</f>
        <v>65</v>
      </c>
      <c r="J41" s="20">
        <f t="shared" si="18"/>
        <v>282.40535654004083</v>
      </c>
      <c r="K41" s="20">
        <f t="shared" si="19"/>
        <v>346.83031518481954</v>
      </c>
      <c r="L41" s="73">
        <f t="shared" si="20"/>
        <v>0.81424646051932392</v>
      </c>
      <c r="M41" s="73">
        <f t="shared" si="21"/>
        <v>1.228129379109862</v>
      </c>
      <c r="N41" s="72">
        <f>VLOOKUP(E41,'Appendix 4. LT MOH 2019'!$D$5:$K$1684,8,FALSE)</f>
        <v>0.95672320147804302</v>
      </c>
      <c r="O41" s="72">
        <f t="shared" si="30"/>
        <v>0.94711583585439141</v>
      </c>
      <c r="P41" s="73">
        <f t="shared" si="22"/>
        <v>5.2884164145608592E-2</v>
      </c>
      <c r="Q41" s="72">
        <f>VLOOKUP(E41,'Appendix 4. LT MOH 2019'!$D$5:$I$1684,6,FALSE)</f>
        <v>2.5000000000000058</v>
      </c>
      <c r="R41" s="136">
        <f t="shared" si="23"/>
        <v>2.4874563795555926</v>
      </c>
      <c r="S41" s="75">
        <f t="shared" si="31"/>
        <v>89202.385885004696</v>
      </c>
      <c r="T41" s="12">
        <f t="shared" si="24"/>
        <v>4717.3936173225075</v>
      </c>
      <c r="U41" s="13">
        <f t="shared" si="25"/>
        <v>1.086558302339783E-2</v>
      </c>
      <c r="V41" s="12">
        <f t="shared" si="26"/>
        <v>434159.27218669467</v>
      </c>
      <c r="W41" s="12">
        <f t="shared" si="27"/>
        <v>1922950.1507474529</v>
      </c>
      <c r="X41" s="131">
        <f t="shared" si="28"/>
        <v>21.557160513917477</v>
      </c>
      <c r="Y41" s="105">
        <f>VLOOKUP(E41,'Appendix 4. LT MOH 2019'!$D$5:$P$1684,13,FALSE)</f>
        <v>23.293447062006909</v>
      </c>
      <c r="Z41" s="131">
        <f t="shared" si="29"/>
        <v>-1.7362865480894314</v>
      </c>
    </row>
    <row r="42" spans="2:26" x14ac:dyDescent="0.2">
      <c r="B42" s="158" t="str">
        <f t="shared" si="32"/>
        <v>Female</v>
      </c>
      <c r="C42" s="11" t="str">
        <f t="shared" si="33"/>
        <v>RO</v>
      </c>
      <c r="D42" s="137" t="s">
        <v>129</v>
      </c>
      <c r="E42" s="18" t="str">
        <f t="shared" si="17"/>
        <v>ROFemale65-69</v>
      </c>
      <c r="F42" s="19">
        <v>5</v>
      </c>
      <c r="G42" s="104">
        <f>VLOOKUP(E42,'Appendix 4. LT MOH 2019'!$D$5:$G$1684,4,FALSE)</f>
        <v>1.3811191061287023E-2</v>
      </c>
      <c r="H42" s="19">
        <f>VLOOKUP(E42,'Appendix 1a. Person-years 2020'!$E$3:$F$1684,2,FALSE)</f>
        <v>23068.104500000001</v>
      </c>
      <c r="I42" s="19">
        <f>VLOOKUP(E42,'Appendix 2a. Deaths 2020'!$E$3:$G$1683,3,FALSE)</f>
        <v>90</v>
      </c>
      <c r="J42" s="20">
        <f t="shared" si="18"/>
        <v>318.59799867123496</v>
      </c>
      <c r="K42" s="20">
        <f t="shared" si="19"/>
        <v>407.35499147571915</v>
      </c>
      <c r="L42" s="73">
        <f t="shared" si="20"/>
        <v>0.78211389411739995</v>
      </c>
      <c r="M42" s="73">
        <f t="shared" si="21"/>
        <v>1.2785861592811623</v>
      </c>
      <c r="N42" s="72">
        <f>VLOOKUP(E42,'Appendix 4. LT MOH 2019'!$D$5:$K$1684,8,FALSE)</f>
        <v>0.93324882767976403</v>
      </c>
      <c r="O42" s="72">
        <f t="shared" si="30"/>
        <v>0.91545954824274101</v>
      </c>
      <c r="P42" s="73">
        <f t="shared" si="22"/>
        <v>8.4540451757258994E-2</v>
      </c>
      <c r="Q42" s="72">
        <f>VLOOKUP(E42,'Appendix 4. LT MOH 2019'!$D$5:$I$1684,6,FALSE)</f>
        <v>2.5000000000000004</v>
      </c>
      <c r="R42" s="136">
        <f t="shared" si="23"/>
        <v>2.4761453460911609</v>
      </c>
      <c r="S42" s="75">
        <f t="shared" si="31"/>
        <v>84484.992267682188</v>
      </c>
      <c r="T42" s="12">
        <f t="shared" si="24"/>
        <v>7142.3994130183855</v>
      </c>
      <c r="U42" s="13">
        <f t="shared" si="25"/>
        <v>1.7661781488035311E-2</v>
      </c>
      <c r="V42" s="12">
        <f t="shared" si="26"/>
        <v>404398.58333978872</v>
      </c>
      <c r="W42" s="12">
        <f t="shared" si="27"/>
        <v>1488790.8785607582</v>
      </c>
      <c r="X42" s="131">
        <f t="shared" si="28"/>
        <v>17.621956735743957</v>
      </c>
      <c r="Y42" s="105">
        <f>VLOOKUP(E42,'Appendix 4. LT MOH 2019'!$D$5:$P$1684,13,FALSE)</f>
        <v>19.234026131992078</v>
      </c>
      <c r="Z42" s="131">
        <f t="shared" si="29"/>
        <v>-1.6120693962481205</v>
      </c>
    </row>
    <row r="43" spans="2:26" x14ac:dyDescent="0.2">
      <c r="B43" s="158" t="str">
        <f t="shared" si="32"/>
        <v>Female</v>
      </c>
      <c r="C43" s="11" t="str">
        <f t="shared" si="33"/>
        <v>RO</v>
      </c>
      <c r="D43" s="137" t="s">
        <v>130</v>
      </c>
      <c r="E43" s="18" t="str">
        <f t="shared" si="17"/>
        <v>ROFemale70-74</v>
      </c>
      <c r="F43" s="19">
        <v>5</v>
      </c>
      <c r="G43" s="104">
        <f>VLOOKUP(E43,'Appendix 4. LT MOH 2019'!$D$5:$G$1684,4,FALSE)</f>
        <v>2.4081671807224876E-2</v>
      </c>
      <c r="H43" s="19">
        <f>VLOOKUP(E43,'Appendix 1a. Person-years 2020'!$E$3:$F$1684,2,FALSE)</f>
        <v>14850.433999999999</v>
      </c>
      <c r="I43" s="19">
        <f>VLOOKUP(E43,'Appendix 2a. Deaths 2020'!$E$3:$G$1683,3,FALSE)</f>
        <v>105</v>
      </c>
      <c r="J43" s="20">
        <f t="shared" si="18"/>
        <v>357.62327778285373</v>
      </c>
      <c r="K43" s="20">
        <f t="shared" si="19"/>
        <v>460.09470224309513</v>
      </c>
      <c r="L43" s="73">
        <f t="shared" si="20"/>
        <v>0.77728188574946966</v>
      </c>
      <c r="M43" s="73">
        <f t="shared" si="21"/>
        <v>1.2865345485772917</v>
      </c>
      <c r="N43" s="72">
        <f>VLOOKUP(E43,'Appendix 4. LT MOH 2019'!$D$5:$K$1684,8,FALSE)</f>
        <v>0.88642908473454751</v>
      </c>
      <c r="O43" s="72">
        <f t="shared" si="30"/>
        <v>0.85633204017155007</v>
      </c>
      <c r="P43" s="73">
        <f t="shared" si="22"/>
        <v>0.14366795982844993</v>
      </c>
      <c r="Q43" s="72">
        <f>VLOOKUP(E43,'Appendix 4. LT MOH 2019'!$D$5:$I$1684,6,FALSE)</f>
        <v>2.4999999999999991</v>
      </c>
      <c r="R43" s="136">
        <f t="shared" si="23"/>
        <v>2.457454912406734</v>
      </c>
      <c r="S43" s="75">
        <f t="shared" si="31"/>
        <v>77342.592854663802</v>
      </c>
      <c r="T43" s="12">
        <f t="shared" si="24"/>
        <v>11111.652523271998</v>
      </c>
      <c r="U43" s="13">
        <f t="shared" si="25"/>
        <v>3.099821133856959E-2</v>
      </c>
      <c r="V43" s="12">
        <f t="shared" si="26"/>
        <v>358461.08673523046</v>
      </c>
      <c r="W43" s="12">
        <f t="shared" si="27"/>
        <v>1084392.2952209695</v>
      </c>
      <c r="X43" s="131">
        <f t="shared" si="28"/>
        <v>14.020635398902069</v>
      </c>
      <c r="Y43" s="105">
        <f>VLOOKUP(E43,'Appendix 4. LT MOH 2019'!$D$5:$P$1684,13,FALSE)</f>
        <v>15.430937211671708</v>
      </c>
      <c r="Z43" s="131">
        <f t="shared" si="29"/>
        <v>-1.4103018127696387</v>
      </c>
    </row>
    <row r="44" spans="2:26" x14ac:dyDescent="0.2">
      <c r="B44" s="158" t="str">
        <f t="shared" si="32"/>
        <v>Female</v>
      </c>
      <c r="C44" s="11" t="str">
        <f t="shared" si="33"/>
        <v>RO</v>
      </c>
      <c r="D44" s="137" t="s">
        <v>131</v>
      </c>
      <c r="E44" s="18" t="str">
        <f t="shared" si="17"/>
        <v>ROFemale75-79</v>
      </c>
      <c r="F44" s="19">
        <v>5</v>
      </c>
      <c r="G44" s="104">
        <f>VLOOKUP(E44,'Appendix 4. LT MOH 2019'!$D$5:$G$1684,4,FALSE)</f>
        <v>3.5228133138533908E-2</v>
      </c>
      <c r="H44" s="19">
        <f>VLOOKUP(E44,'Appendix 1a. Person-years 2020'!$E$3:$F$1684,2,FALSE)</f>
        <v>9449.7865999999995</v>
      </c>
      <c r="I44" s="19">
        <f>VLOOKUP(E44,'Appendix 2a. Deaths 2020'!$E$3:$G$1683,3,FALSE)</f>
        <v>87</v>
      </c>
      <c r="J44" s="20">
        <f t="shared" si="18"/>
        <v>332.89834047553364</v>
      </c>
      <c r="K44" s="20">
        <f t="shared" si="19"/>
        <v>416.83349289248122</v>
      </c>
      <c r="L44" s="73">
        <f t="shared" si="20"/>
        <v>0.79863625680722838</v>
      </c>
      <c r="M44" s="73">
        <f t="shared" si="21"/>
        <v>1.2521344873544553</v>
      </c>
      <c r="N44" s="72">
        <f>VLOOKUP(E44,'Appendix 4. LT MOH 2019'!$D$5:$K$1684,8,FALSE)</f>
        <v>0.83811647062199113</v>
      </c>
      <c r="O44" s="72">
        <f t="shared" si="30"/>
        <v>0.80161671341714413</v>
      </c>
      <c r="P44" s="73">
        <f t="shared" si="22"/>
        <v>0.19838328658285587</v>
      </c>
      <c r="Q44" s="72">
        <f>VLOOKUP(E44,'Appendix 4. LT MOH 2019'!$D$5:$I$1684,6,FALSE)</f>
        <v>2.4999999999999991</v>
      </c>
      <c r="R44" s="136">
        <f t="shared" si="23"/>
        <v>2.4456019763514152</v>
      </c>
      <c r="S44" s="75">
        <f t="shared" si="31"/>
        <v>66230.940331391801</v>
      </c>
      <c r="T44" s="12">
        <f t="shared" si="24"/>
        <v>13139.111616414526</v>
      </c>
      <c r="U44" s="13">
        <f t="shared" si="25"/>
        <v>4.4151400672460199E-2</v>
      </c>
      <c r="V44" s="12">
        <f t="shared" si="26"/>
        <v>297592.18091149157</v>
      </c>
      <c r="W44" s="12">
        <f t="shared" si="27"/>
        <v>725931.20848573907</v>
      </c>
      <c r="X44" s="131">
        <f t="shared" si="28"/>
        <v>10.960605494252146</v>
      </c>
      <c r="Y44" s="105">
        <f>VLOOKUP(E44,'Appendix 4. LT MOH 2019'!$D$5:$P$1684,13,FALSE)</f>
        <v>12.087672532816365</v>
      </c>
      <c r="Z44" s="131">
        <f t="shared" si="29"/>
        <v>-1.1270670385642187</v>
      </c>
    </row>
    <row r="45" spans="2:26" x14ac:dyDescent="0.2">
      <c r="B45" s="158" t="str">
        <f t="shared" si="32"/>
        <v>Female</v>
      </c>
      <c r="C45" s="11" t="str">
        <f t="shared" si="33"/>
        <v>RO</v>
      </c>
      <c r="D45" s="137" t="s">
        <v>132</v>
      </c>
      <c r="E45" s="18" t="str">
        <f t="shared" si="17"/>
        <v>ROFemale80-84</v>
      </c>
      <c r="F45" s="19">
        <v>5</v>
      </c>
      <c r="G45" s="104">
        <f>VLOOKUP(E45,'Appendix 4. LT MOH 2019'!$D$5:$G$1684,4,FALSE)</f>
        <v>7.0924963713479477E-2</v>
      </c>
      <c r="H45" s="19">
        <f>VLOOKUP(E45,'Appendix 1a. Person-years 2020'!$E$3:$F$1684,2,FALSE)</f>
        <v>5349.0213000000003</v>
      </c>
      <c r="I45" s="19">
        <f>VLOOKUP(E45,'Appendix 2a. Deaths 2020'!$E$3:$G$1683,3,FALSE)</f>
        <v>75</v>
      </c>
      <c r="J45" s="20">
        <f t="shared" si="18"/>
        <v>379.37914160512884</v>
      </c>
      <c r="K45" s="20">
        <f t="shared" si="19"/>
        <v>449.05976932661787</v>
      </c>
      <c r="L45" s="73">
        <f t="shared" si="20"/>
        <v>0.84482994808023493</v>
      </c>
      <c r="M45" s="73">
        <f t="shared" si="21"/>
        <v>1.1836701602167023</v>
      </c>
      <c r="N45" s="72">
        <f>VLOOKUP(E45,'Appendix 4. LT MOH 2019'!$D$5:$K$1684,8,FALSE)</f>
        <v>0.69878443837761084</v>
      </c>
      <c r="O45" s="72">
        <f t="shared" si="30"/>
        <v>0.65426504786218609</v>
      </c>
      <c r="P45" s="73">
        <f t="shared" si="22"/>
        <v>0.34573495213781391</v>
      </c>
      <c r="Q45" s="72">
        <f>VLOOKUP(E45,'Appendix 4. LT MOH 2019'!$D$5:$I$1684,6,FALSE)</f>
        <v>2.5</v>
      </c>
      <c r="R45" s="136">
        <f t="shared" si="23"/>
        <v>2.4218699188445338</v>
      </c>
      <c r="S45" s="75">
        <f t="shared" si="31"/>
        <v>53091.828714977273</v>
      </c>
      <c r="T45" s="12">
        <f t="shared" si="24"/>
        <v>18355.700859681681</v>
      </c>
      <c r="U45" s="13">
        <f t="shared" si="25"/>
        <v>8.4148059637201317E-2</v>
      </c>
      <c r="V45" s="12">
        <f t="shared" si="26"/>
        <v>218135.7590278498</v>
      </c>
      <c r="W45" s="12">
        <f t="shared" si="27"/>
        <v>428339.02757424745</v>
      </c>
      <c r="X45" s="131">
        <f t="shared" si="28"/>
        <v>8.0678898795100729</v>
      </c>
      <c r="Y45" s="105">
        <f>VLOOKUP(E45,'Appendix 4. LT MOH 2019'!$D$5:$P$1684,13,FALSE)</f>
        <v>8.9395467323307312</v>
      </c>
      <c r="Z45" s="131">
        <f t="shared" si="29"/>
        <v>-0.8716568528206583</v>
      </c>
    </row>
    <row r="46" spans="2:26" x14ac:dyDescent="0.2">
      <c r="B46" s="158" t="str">
        <f t="shared" si="32"/>
        <v>Female</v>
      </c>
      <c r="C46" s="11" t="str">
        <f t="shared" si="33"/>
        <v>RO</v>
      </c>
      <c r="D46" s="137" t="s">
        <v>133</v>
      </c>
      <c r="E46" s="18" t="str">
        <f t="shared" si="17"/>
        <v>ROFemale85-89</v>
      </c>
      <c r="F46" s="19">
        <v>5</v>
      </c>
      <c r="G46" s="104">
        <f>VLOOKUP(E46,'Appendix 4. LT MOH 2019'!$D$5:$G$1684,4,FALSE)</f>
        <v>0.12948073743842625</v>
      </c>
      <c r="H46" s="19">
        <f>VLOOKUP(E46,'Appendix 1a. Person-years 2020'!$E$3:$F$1684,2,FALSE)</f>
        <v>2560.4920999999999</v>
      </c>
      <c r="I46" s="19">
        <f>VLOOKUP(E46,'Appendix 2a. Deaths 2020'!$E$3:$G$1683,3,FALSE)</f>
        <v>51</v>
      </c>
      <c r="J46" s="20">
        <f t="shared" si="18"/>
        <v>331.53440531326464</v>
      </c>
      <c r="K46" s="20">
        <f t="shared" si="19"/>
        <v>375.93088770390489</v>
      </c>
      <c r="L46" s="73">
        <f t="shared" si="20"/>
        <v>0.88190254155011516</v>
      </c>
      <c r="M46" s="73">
        <f t="shared" si="21"/>
        <v>1.1339121420857974</v>
      </c>
      <c r="N46" s="72">
        <f>VLOOKUP(E46,'Appendix 4. LT MOH 2019'!$D$5:$K$1684,8,FALSE)</f>
        <v>0.51091426643831905</v>
      </c>
      <c r="O46" s="72">
        <f t="shared" si="30"/>
        <v>0.46697355805198404</v>
      </c>
      <c r="P46" s="73">
        <f t="shared" si="22"/>
        <v>0.53302644194801596</v>
      </c>
      <c r="Q46" s="72">
        <f>VLOOKUP(E46,'Appendix 4. LT MOH 2019'!$D$5:$I$1684,6,FALSE)</f>
        <v>2.4999999999999996</v>
      </c>
      <c r="R46" s="136">
        <f t="shared" si="23"/>
        <v>2.3989083459924516</v>
      </c>
      <c r="S46" s="75">
        <f t="shared" si="31"/>
        <v>34736.127855295592</v>
      </c>
      <c r="T46" s="12">
        <f t="shared" si="24"/>
        <v>18515.274637759576</v>
      </c>
      <c r="U46" s="13">
        <f t="shared" si="25"/>
        <v>0.14750772365306578</v>
      </c>
      <c r="V46" s="12">
        <f t="shared" si="26"/>
        <v>125520.71294454389</v>
      </c>
      <c r="W46" s="12">
        <f t="shared" si="27"/>
        <v>210203.26854639768</v>
      </c>
      <c r="X46" s="131">
        <f t="shared" si="28"/>
        <v>6.0514306436821732</v>
      </c>
      <c r="Y46" s="105">
        <f>VLOOKUP(E46,'Appendix 4. LT MOH 2019'!$D$5:$P$1684,13,FALSE)</f>
        <v>6.7153550918815865</v>
      </c>
      <c r="Z46" s="131">
        <f t="shared" si="29"/>
        <v>-0.66392444819941332</v>
      </c>
    </row>
    <row r="47" spans="2:26" x14ac:dyDescent="0.2">
      <c r="B47" s="158" t="str">
        <f t="shared" si="32"/>
        <v>Female</v>
      </c>
      <c r="C47" s="11" t="str">
        <f t="shared" si="33"/>
        <v>RO</v>
      </c>
      <c r="D47" s="137" t="s">
        <v>8</v>
      </c>
      <c r="E47" s="18" t="str">
        <f t="shared" si="17"/>
        <v>ROFemale90+</v>
      </c>
      <c r="F47" s="19" t="s">
        <v>19</v>
      </c>
      <c r="G47" s="104">
        <f>VLOOKUP(E47,'Appendix 4. LT MOH 2019'!$D$5:$G$1684,4,FALSE)</f>
        <v>0.17389455196473949</v>
      </c>
      <c r="H47" s="19">
        <f>VLOOKUP(E47,'Appendix 1a. Person-years 2020'!$E$3:$F$1684,2,FALSE)</f>
        <v>1431.5577000000001</v>
      </c>
      <c r="I47" s="19">
        <f>VLOOKUP(E47,'Appendix 2a. Deaths 2020'!$E$3:$G$1683,3,FALSE)</f>
        <v>40</v>
      </c>
      <c r="J47" s="20">
        <f t="shared" si="18"/>
        <v>248.94008485317295</v>
      </c>
      <c r="K47" s="20">
        <f t="shared" si="19"/>
        <v>281.9843027745834</v>
      </c>
      <c r="L47" s="73">
        <f t="shared" si="20"/>
        <v>0.88281539931027364</v>
      </c>
      <c r="M47" s="73">
        <f t="shared" si="21"/>
        <v>1.1327396427172434</v>
      </c>
      <c r="N47" s="72">
        <f>VLOOKUP(E47,'Appendix 4. LT MOH 2019'!$D$5:$K$1684,8,FALSE)</f>
        <v>0</v>
      </c>
      <c r="O47" s="72">
        <v>0</v>
      </c>
      <c r="P47" s="73">
        <f t="shared" si="22"/>
        <v>1</v>
      </c>
      <c r="Q47" s="72">
        <f>VLOOKUP(E47,'Appendix 4. LT MOH 2019'!$D$5:$I$1684,6,FALSE)</f>
        <v>5.9135784345256495</v>
      </c>
      <c r="R47" s="136">
        <f>Q47*L47</f>
        <v>5.2205981070283842</v>
      </c>
      <c r="S47" s="75">
        <f t="shared" si="31"/>
        <v>16220.853217536016</v>
      </c>
      <c r="T47" s="12">
        <f t="shared" si="24"/>
        <v>16220.853217536016</v>
      </c>
      <c r="U47" s="13">
        <f t="shared" si="25"/>
        <v>0.19154893357022071</v>
      </c>
      <c r="V47" s="12">
        <f>T47*R47</f>
        <v>84682.555601853805</v>
      </c>
      <c r="W47" s="12">
        <f>V47</f>
        <v>84682.555601853805</v>
      </c>
      <c r="X47" s="131">
        <f t="shared" si="28"/>
        <v>5.2205981070283842</v>
      </c>
      <c r="Y47" s="105">
        <f>VLOOKUP(E47,'Appendix 4. LT MOH 2019'!$D$5:$P$1684,13,FALSE)</f>
        <v>5.7506114406779663</v>
      </c>
      <c r="Z47" s="131">
        <f t="shared" si="29"/>
        <v>-0.53001333364958203</v>
      </c>
    </row>
    <row r="48" spans="2:26" x14ac:dyDescent="0.2">
      <c r="K48" s="40"/>
      <c r="L48" s="7"/>
      <c r="M48" s="7"/>
      <c r="N48" s="133"/>
      <c r="O48" s="133"/>
      <c r="P48" s="74"/>
      <c r="Q48" s="133"/>
      <c r="R48" s="107"/>
      <c r="S48" s="7"/>
      <c r="T48" s="7"/>
      <c r="U48" s="7"/>
      <c r="V48" s="107"/>
      <c r="W48" s="107"/>
      <c r="X48" s="7"/>
      <c r="Y48" s="133"/>
      <c r="Z48" s="7"/>
    </row>
    <row r="49" spans="1:26" x14ac:dyDescent="0.2">
      <c r="K49" s="40"/>
      <c r="L49" s="7"/>
      <c r="M49" s="7"/>
      <c r="N49" s="133"/>
      <c r="O49" s="133"/>
      <c r="P49" s="7"/>
      <c r="Q49" s="133"/>
      <c r="R49" s="107"/>
      <c r="S49" s="7"/>
      <c r="T49" s="7"/>
      <c r="U49" s="7"/>
      <c r="V49" s="107"/>
      <c r="W49" s="107"/>
      <c r="X49" s="7"/>
      <c r="Y49" s="133"/>
      <c r="Z49" s="7"/>
    </row>
    <row r="50" spans="1:26" s="11" customFormat="1" ht="47" customHeight="1" x14ac:dyDescent="0.2">
      <c r="A50" s="10"/>
      <c r="B50" s="8" t="s">
        <v>17</v>
      </c>
      <c r="C50" s="8" t="s">
        <v>14</v>
      </c>
      <c r="D50" s="8" t="s">
        <v>0</v>
      </c>
      <c r="E50" s="8" t="s">
        <v>135</v>
      </c>
      <c r="F50" s="8" t="s">
        <v>9</v>
      </c>
      <c r="G50" s="10" t="s">
        <v>116</v>
      </c>
      <c r="H50" s="10" t="s">
        <v>117</v>
      </c>
      <c r="I50" s="10" t="s">
        <v>110</v>
      </c>
      <c r="J50" s="10" t="s">
        <v>39</v>
      </c>
      <c r="K50" s="10" t="s">
        <v>1830</v>
      </c>
      <c r="L50" s="10" t="s">
        <v>27</v>
      </c>
      <c r="M50" s="10" t="s">
        <v>28</v>
      </c>
      <c r="N50" s="8" t="s">
        <v>10</v>
      </c>
      <c r="O50" s="10" t="s">
        <v>111</v>
      </c>
      <c r="P50" s="10" t="s">
        <v>112</v>
      </c>
      <c r="Q50" s="10" t="s">
        <v>29</v>
      </c>
      <c r="R50" s="10" t="s">
        <v>113</v>
      </c>
      <c r="S50" s="8" t="s">
        <v>104</v>
      </c>
      <c r="T50" s="8" t="s">
        <v>105</v>
      </c>
      <c r="U50" s="10" t="s">
        <v>106</v>
      </c>
      <c r="V50" s="10" t="s">
        <v>107</v>
      </c>
      <c r="W50" s="10" t="s">
        <v>108</v>
      </c>
      <c r="X50" s="8" t="s">
        <v>109</v>
      </c>
      <c r="Y50" s="10" t="s">
        <v>30</v>
      </c>
      <c r="Z50" s="10" t="s">
        <v>11</v>
      </c>
    </row>
    <row r="51" spans="1:26" x14ac:dyDescent="0.2">
      <c r="B51" s="158" t="s">
        <v>71</v>
      </c>
      <c r="C51" s="11" t="str">
        <f>$C$4</f>
        <v>RO</v>
      </c>
      <c r="D51" s="137">
        <v>0</v>
      </c>
      <c r="E51" s="18" t="str">
        <f t="shared" ref="E51:E70" si="34">_xlfn.CONCAT(C51,B51,D51)</f>
        <v>ROMale0</v>
      </c>
      <c r="F51" s="19">
        <v>1</v>
      </c>
      <c r="G51" s="104">
        <f>VLOOKUP(E51,'Appendix 4. LT MOH 2019'!$D$5:$G$1684,4,FALSE)</f>
        <v>1.1010537506810865E-2</v>
      </c>
      <c r="H51" s="19">
        <f>VLOOKUP(E51,'Appendix 1a. Person-years 2020'!$E$3:$F$1684,2,FALSE)</f>
        <v>14375.780699999999</v>
      </c>
      <c r="I51" s="19">
        <f>VLOOKUP(E51,'Appendix 2a. Deaths 2020'!$E$3:$G$1683,3,FALSE)</f>
        <v>3</v>
      </c>
      <c r="J51" s="20">
        <f t="shared" ref="J51:J70" si="35">G51*H51</f>
        <v>158.28507258703775</v>
      </c>
      <c r="K51" s="20">
        <f t="shared" ref="K51:K70" si="36">G51*(H51-I51)+I51</f>
        <v>161.25204097451731</v>
      </c>
      <c r="L51" s="73">
        <f t="shared" ref="L51:L70" si="37">J51/K51</f>
        <v>0.98160042893380528</v>
      </c>
      <c r="M51" s="73">
        <f t="shared" ref="M51:M70" si="38">K51/J51</f>
        <v>1.0187444611104948</v>
      </c>
      <c r="N51" s="72">
        <f>VLOOKUP(E51,'Appendix 4. LT MOH 2019'!$D$5:$K$1684,8,FALSE)</f>
        <v>0.98909753235758557</v>
      </c>
      <c r="O51" s="72">
        <f>EXP((1/L51)*LN(N51))</f>
        <v>0.9888943104465775</v>
      </c>
      <c r="P51" s="73">
        <f t="shared" ref="P51:P70" si="39">1-O51</f>
        <v>1.1105689553422504E-2</v>
      </c>
      <c r="Q51" s="72">
        <f>VLOOKUP(E51,'Appendix 4. LT MOH 2019'!$D$5:$I$1684,6,FALSE)</f>
        <v>9.973310687529062E-2</v>
      </c>
      <c r="R51" s="136">
        <f t="shared" ref="R51:R69" si="40">F51+(Q51-F51)*M51*(1-N51)/(1-O51)</f>
        <v>9.9640777918184043E-2</v>
      </c>
      <c r="S51" s="12">
        <v>100000</v>
      </c>
      <c r="T51" s="12">
        <f t="shared" ref="T51:T70" si="41">P51*S51</f>
        <v>1110.5689553422503</v>
      </c>
      <c r="U51" s="13">
        <f t="shared" ref="U51:U70" si="42">T51/V51</f>
        <v>1.1217858151118478E-2</v>
      </c>
      <c r="V51" s="12">
        <f t="shared" ref="V51:V69" si="43">(S52*F51)+R51*T51</f>
        <v>99000.088999299827</v>
      </c>
      <c r="W51" s="12">
        <f t="shared" ref="W51:W69" si="44">W52+V51</f>
        <v>7129603.40281469</v>
      </c>
      <c r="X51" s="2">
        <f t="shared" ref="X51:X70" si="45">W51/S51</f>
        <v>71.296034028146906</v>
      </c>
      <c r="Y51" s="105">
        <f>VLOOKUP(E51,'Appendix 4. LT MOH 2019'!$D$5:$P$1684,13,FALSE)</f>
        <v>73.712897203270558</v>
      </c>
      <c r="Z51" s="131">
        <f t="shared" ref="Z51:Z70" si="46">X51-Y51</f>
        <v>-2.4168631751236518</v>
      </c>
    </row>
    <row r="52" spans="1:26" x14ac:dyDescent="0.2">
      <c r="B52" s="158" t="str">
        <f>$B$51</f>
        <v>Male</v>
      </c>
      <c r="C52" s="11" t="str">
        <f>$C$4</f>
        <v>RO</v>
      </c>
      <c r="D52" s="138" t="s">
        <v>1657</v>
      </c>
      <c r="E52" s="18" t="str">
        <f t="shared" si="34"/>
        <v>ROMale1-4</v>
      </c>
      <c r="F52" s="19">
        <v>4</v>
      </c>
      <c r="G52" s="104">
        <f>VLOOKUP(E52,'Appendix 4. LT MOH 2019'!$D$5:$G$1684,4,FALSE)</f>
        <v>4.7280739750251403E-4</v>
      </c>
      <c r="H52" s="19">
        <f>VLOOKUP(E52,'Appendix 1a. Person-years 2020'!$E$3:$F$1684,2,FALSE)</f>
        <v>57200.4136</v>
      </c>
      <c r="I52" s="19">
        <f>VLOOKUP(E52,'Appendix 2a. Deaths 2020'!$E$3:$G$1683,3,FALSE)</f>
        <v>3</v>
      </c>
      <c r="J52" s="20">
        <f t="shared" si="35"/>
        <v>27.044778690283408</v>
      </c>
      <c r="K52" s="20">
        <f t="shared" si="36"/>
        <v>30.0433602680909</v>
      </c>
      <c r="L52" s="73">
        <f t="shared" si="37"/>
        <v>0.90019153812856645</v>
      </c>
      <c r="M52" s="73">
        <f t="shared" si="38"/>
        <v>1.1108746945999162</v>
      </c>
      <c r="N52" s="72">
        <f>VLOOKUP(E52,'Appendix 4. LT MOH 2019'!$D$5:$K$1684,8,FALSE)</f>
        <v>0.99811092025469439</v>
      </c>
      <c r="O52" s="72">
        <f t="shared" ref="O52:O69" si="47">EXP((1/L52)*LN(N52))</f>
        <v>0.99790168900785547</v>
      </c>
      <c r="P52" s="73">
        <f t="shared" si="39"/>
        <v>2.0983109921445253E-3</v>
      </c>
      <c r="Q52" s="72">
        <f>VLOOKUP(E52,'Appendix 4. LT MOH 2019'!$D$5:$I$1684,6,FALSE)</f>
        <v>1.5930197039947318</v>
      </c>
      <c r="R52" s="136">
        <f t="shared" si="40"/>
        <v>1.5927674639252922</v>
      </c>
      <c r="S52" s="135">
        <f t="shared" ref="S52:S70" si="48">S51-T51</f>
        <v>98889.431044657744</v>
      </c>
      <c r="T52" s="12">
        <f t="shared" si="41"/>
        <v>207.50078016792341</v>
      </c>
      <c r="U52" s="13">
        <f t="shared" si="42"/>
        <v>5.2524101220863424E-4</v>
      </c>
      <c r="V52" s="12">
        <f t="shared" si="43"/>
        <v>395058.2215493499</v>
      </c>
      <c r="W52" s="12">
        <f t="shared" si="44"/>
        <v>7030603.3138153898</v>
      </c>
      <c r="X52" s="2">
        <f t="shared" si="45"/>
        <v>71.095598786895849</v>
      </c>
      <c r="Y52" s="105">
        <f>VLOOKUP(E52,'Appendix 4. LT MOH 2019'!$D$5:$P$1684,13,FALSE)</f>
        <v>73.524308730810944</v>
      </c>
      <c r="Z52" s="131">
        <f t="shared" si="46"/>
        <v>-2.428709943915095</v>
      </c>
    </row>
    <row r="53" spans="1:26" x14ac:dyDescent="0.2">
      <c r="B53" s="158" t="str">
        <f t="shared" ref="B53:B70" si="49">$B$51</f>
        <v>Male</v>
      </c>
      <c r="C53" s="11" t="str">
        <f t="shared" ref="C53:C70" si="50">$C$4</f>
        <v>RO</v>
      </c>
      <c r="D53" s="138" t="s">
        <v>1658</v>
      </c>
      <c r="E53" s="18" t="str">
        <f t="shared" si="34"/>
        <v>ROMale5-9</v>
      </c>
      <c r="F53" s="19">
        <v>5</v>
      </c>
      <c r="G53" s="104">
        <f>VLOOKUP(E53,'Appendix 4. LT MOH 2019'!$D$5:$G$1684,4,FALSE)</f>
        <v>3.6357819112578353E-4</v>
      </c>
      <c r="H53" s="19">
        <f>VLOOKUP(E53,'Appendix 1a. Person-years 2020'!$E$3:$F$1684,2,FALSE)</f>
        <v>69526.612699999998</v>
      </c>
      <c r="I53" s="19">
        <f>VLOOKUP(E53,'Appendix 2a. Deaths 2020'!$E$3:$G$1683,3,FALSE)</f>
        <v>1</v>
      </c>
      <c r="J53" s="20">
        <f t="shared" si="35"/>
        <v>25.278360080568927</v>
      </c>
      <c r="K53" s="20">
        <f t="shared" si="36"/>
        <v>26.277996502377803</v>
      </c>
      <c r="L53" s="73">
        <f t="shared" si="37"/>
        <v>0.9619591843039319</v>
      </c>
      <c r="M53" s="73">
        <f t="shared" si="38"/>
        <v>1.0395451452793127</v>
      </c>
      <c r="N53" s="72">
        <f>VLOOKUP(E53,'Appendix 4. LT MOH 2019'!$D$5:$K$1684,8,FALSE)</f>
        <v>0.99818375990758967</v>
      </c>
      <c r="O53" s="72">
        <f t="shared" si="47"/>
        <v>0.99811200427238078</v>
      </c>
      <c r="P53" s="73">
        <f t="shared" si="39"/>
        <v>1.8879957276192183E-3</v>
      </c>
      <c r="Q53" s="72">
        <f>VLOOKUP(E53,'Appendix 4. LT MOH 2019'!$D$5:$I$1684,6,FALSE)</f>
        <v>2.499999999999996</v>
      </c>
      <c r="R53" s="136">
        <f t="shared" si="40"/>
        <v>2.499910165173314</v>
      </c>
      <c r="S53" s="135">
        <f t="shared" si="48"/>
        <v>98681.930264489827</v>
      </c>
      <c r="T53" s="12">
        <f t="shared" si="41"/>
        <v>186.31106273257444</v>
      </c>
      <c r="U53" s="13">
        <f t="shared" si="42"/>
        <v>3.7795594795217771E-4</v>
      </c>
      <c r="V53" s="12">
        <f t="shared" si="43"/>
        <v>492943.85692839563</v>
      </c>
      <c r="W53" s="12">
        <f t="shared" si="44"/>
        <v>6635545.0922660399</v>
      </c>
      <c r="X53" s="2">
        <f t="shared" si="45"/>
        <v>67.241743999953002</v>
      </c>
      <c r="Y53" s="105">
        <f>VLOOKUP(E53,'Appendix 4. LT MOH 2019'!$D$5:$P$1684,13,FALSE)</f>
        <v>69.660449853402426</v>
      </c>
      <c r="Z53" s="131">
        <f t="shared" si="46"/>
        <v>-2.4187058534494241</v>
      </c>
    </row>
    <row r="54" spans="1:26" x14ac:dyDescent="0.2">
      <c r="B54" s="158" t="str">
        <f t="shared" si="49"/>
        <v>Male</v>
      </c>
      <c r="C54" s="11" t="str">
        <f t="shared" si="50"/>
        <v>RO</v>
      </c>
      <c r="D54" s="138" t="s">
        <v>118</v>
      </c>
      <c r="E54" s="18" t="str">
        <f t="shared" si="34"/>
        <v>ROMale10-14</v>
      </c>
      <c r="F54" s="19">
        <v>5</v>
      </c>
      <c r="G54" s="104">
        <f>VLOOKUP(E54,'Appendix 4. LT MOH 2019'!$D$5:$G$1684,4,FALSE)</f>
        <v>2.9412087497363622E-4</v>
      </c>
      <c r="H54" s="19">
        <f>VLOOKUP(E54,'Appendix 1a. Person-years 2020'!$E$3:$F$1684,2,FALSE)</f>
        <v>70310.685700000002</v>
      </c>
      <c r="I54" s="19">
        <f>VLOOKUP(E54,'Appendix 2a. Deaths 2020'!$E$3:$G$1683,3,FALSE)</f>
        <v>2</v>
      </c>
      <c r="J54" s="20">
        <f t="shared" si="35"/>
        <v>20.679840398080334</v>
      </c>
      <c r="K54" s="20">
        <f t="shared" si="36"/>
        <v>22.679252156330385</v>
      </c>
      <c r="L54" s="73">
        <f t="shared" si="37"/>
        <v>0.91183960809342812</v>
      </c>
      <c r="M54" s="73">
        <f t="shared" si="38"/>
        <v>1.0966841000588985</v>
      </c>
      <c r="N54" s="72">
        <f>VLOOKUP(E54,'Appendix 4. LT MOH 2019'!$D$5:$K$1684,8,FALSE)</f>
        <v>0.99853047616921908</v>
      </c>
      <c r="O54" s="72">
        <f t="shared" si="47"/>
        <v>0.99838851111879501</v>
      </c>
      <c r="P54" s="73">
        <f t="shared" si="39"/>
        <v>1.6114888812049921E-3</v>
      </c>
      <c r="Q54" s="72">
        <f>VLOOKUP(E54,'Appendix 4. LT MOH 2019'!$D$5:$I$1684,6,FALSE)</f>
        <v>2.4999999999997673</v>
      </c>
      <c r="R54" s="136">
        <f t="shared" si="40"/>
        <v>2.499822309245245</v>
      </c>
      <c r="S54" s="135">
        <f t="shared" si="48"/>
        <v>98495.619201757247</v>
      </c>
      <c r="T54" s="12">
        <f t="shared" si="41"/>
        <v>158.72459519103273</v>
      </c>
      <c r="U54" s="13">
        <f t="shared" si="42"/>
        <v>3.2255769378220167E-4</v>
      </c>
      <c r="V54" s="12">
        <f t="shared" si="43"/>
        <v>492081.25631691556</v>
      </c>
      <c r="W54" s="12">
        <f t="shared" si="44"/>
        <v>6142601.2353376439</v>
      </c>
      <c r="X54" s="2">
        <f t="shared" si="45"/>
        <v>62.36420751622682</v>
      </c>
      <c r="Y54" s="105">
        <f>VLOOKUP(E54,'Appendix 4. LT MOH 2019'!$D$5:$P$1684,13,FALSE)</f>
        <v>64.782651302221169</v>
      </c>
      <c r="Z54" s="131">
        <f t="shared" si="46"/>
        <v>-2.4184437859943486</v>
      </c>
    </row>
    <row r="55" spans="1:26" x14ac:dyDescent="0.2">
      <c r="B55" s="158" t="str">
        <f t="shared" si="49"/>
        <v>Male</v>
      </c>
      <c r="C55" s="11" t="str">
        <f t="shared" si="50"/>
        <v>RO</v>
      </c>
      <c r="D55" s="137" t="s">
        <v>119</v>
      </c>
      <c r="E55" s="18" t="str">
        <f t="shared" si="34"/>
        <v>ROMale15-19</v>
      </c>
      <c r="F55" s="19">
        <v>5</v>
      </c>
      <c r="G55" s="104">
        <f>VLOOKUP(E55,'Appendix 4. LT MOH 2019'!$D$5:$G$1684,4,FALSE)</f>
        <v>1.3632430802839044E-3</v>
      </c>
      <c r="H55" s="19">
        <f>VLOOKUP(E55,'Appendix 1a. Person-years 2020'!$E$3:$F$1684,2,FALSE)</f>
        <v>76530.863500000007</v>
      </c>
      <c r="I55" s="19">
        <f>VLOOKUP(E55,'Appendix 2a. Deaths 2020'!$E$3:$G$1683,3,FALSE)</f>
        <v>5</v>
      </c>
      <c r="J55" s="20">
        <f t="shared" si="35"/>
        <v>104.33017009452703</v>
      </c>
      <c r="K55" s="20">
        <f t="shared" si="36"/>
        <v>109.32335387912562</v>
      </c>
      <c r="L55" s="73">
        <f t="shared" si="37"/>
        <v>0.95432646724212888</v>
      </c>
      <c r="M55" s="73">
        <f t="shared" si="38"/>
        <v>1.0478594425761463</v>
      </c>
      <c r="N55" s="72">
        <f>VLOOKUP(E55,'Appendix 4. LT MOH 2019'!$D$5:$K$1684,8,FALSE)</f>
        <v>0.99320693609199673</v>
      </c>
      <c r="O55" s="72">
        <f t="shared" si="47"/>
        <v>0.99288298344611603</v>
      </c>
      <c r="P55" s="73">
        <f t="shared" si="39"/>
        <v>7.1170165538839703E-3</v>
      </c>
      <c r="Q55" s="72">
        <f>VLOOKUP(E55,'Appendix 4. LT MOH 2019'!$D$5:$I$1684,6,FALSE)</f>
        <v>2.5000000000000262</v>
      </c>
      <c r="R55" s="136">
        <f t="shared" si="40"/>
        <v>2.4995926642394251</v>
      </c>
      <c r="S55" s="135">
        <f t="shared" si="48"/>
        <v>98336.894606566217</v>
      </c>
      <c r="T55" s="12">
        <f t="shared" si="41"/>
        <v>699.86530677247504</v>
      </c>
      <c r="U55" s="13">
        <f t="shared" si="42"/>
        <v>1.4284874233376423E-3</v>
      </c>
      <c r="V55" s="12">
        <f t="shared" si="43"/>
        <v>489934.52468573285</v>
      </c>
      <c r="W55" s="12">
        <f t="shared" si="44"/>
        <v>5650519.9790207287</v>
      </c>
      <c r="X55" s="2">
        <f t="shared" si="45"/>
        <v>57.460834019904354</v>
      </c>
      <c r="Y55" s="105">
        <f>VLOOKUP(E55,'Appendix 4. LT MOH 2019'!$D$5:$P$1684,13,FALSE)</f>
        <v>59.874311839898461</v>
      </c>
      <c r="Z55" s="131">
        <f t="shared" si="46"/>
        <v>-2.4134778199941067</v>
      </c>
    </row>
    <row r="56" spans="1:26" x14ac:dyDescent="0.2">
      <c r="B56" s="158" t="str">
        <f t="shared" si="49"/>
        <v>Male</v>
      </c>
      <c r="C56" s="11" t="str">
        <f t="shared" si="50"/>
        <v>RO</v>
      </c>
      <c r="D56" s="137" t="s">
        <v>120</v>
      </c>
      <c r="E56" s="18" t="str">
        <f t="shared" si="34"/>
        <v>ROMale20-24</v>
      </c>
      <c r="F56" s="19">
        <v>5</v>
      </c>
      <c r="G56" s="104">
        <f>VLOOKUP(E56,'Appendix 4. LT MOH 2019'!$D$5:$G$1684,4,FALSE)</f>
        <v>1.9963380305170852E-3</v>
      </c>
      <c r="H56" s="19">
        <f>VLOOKUP(E56,'Appendix 1a. Person-years 2020'!$E$3:$F$1684,2,FALSE)</f>
        <v>79508.129400000005</v>
      </c>
      <c r="I56" s="19">
        <f>VLOOKUP(E56,'Appendix 2a. Deaths 2020'!$E$3:$G$1683,3,FALSE)</f>
        <v>8</v>
      </c>
      <c r="J56" s="20">
        <f t="shared" si="35"/>
        <v>158.72510245649357</v>
      </c>
      <c r="K56" s="20">
        <f t="shared" si="36"/>
        <v>166.70913175224945</v>
      </c>
      <c r="L56" s="73">
        <f t="shared" si="37"/>
        <v>0.95210802664594796</v>
      </c>
      <c r="M56" s="73">
        <f t="shared" si="38"/>
        <v>1.0503009868772604</v>
      </c>
      <c r="N56" s="72">
        <f>VLOOKUP(E56,'Appendix 4. LT MOH 2019'!$D$5:$K$1684,8,FALSE)</f>
        <v>0.99006787952199937</v>
      </c>
      <c r="O56" s="72">
        <f t="shared" si="47"/>
        <v>0.98957089811219257</v>
      </c>
      <c r="P56" s="73">
        <f t="shared" si="39"/>
        <v>1.0429101887807435E-2</v>
      </c>
      <c r="Q56" s="72">
        <f>VLOOKUP(E56,'Appendix 4. LT MOH 2019'!$D$5:$I$1684,6,FALSE)</f>
        <v>2.5000000000000182</v>
      </c>
      <c r="R56" s="136">
        <f t="shared" si="40"/>
        <v>2.4993733755675906</v>
      </c>
      <c r="S56" s="135">
        <f t="shared" si="48"/>
        <v>97637.029299793736</v>
      </c>
      <c r="T56" s="12">
        <f t="shared" si="41"/>
        <v>1018.2665265903887</v>
      </c>
      <c r="U56" s="13">
        <f t="shared" si="42"/>
        <v>2.0967567630349338E-3</v>
      </c>
      <c r="V56" s="12">
        <f t="shared" si="43"/>
        <v>485638.84211180836</v>
      </c>
      <c r="W56" s="12">
        <f t="shared" si="44"/>
        <v>5160585.4543349957</v>
      </c>
      <c r="X56" s="2">
        <f t="shared" si="45"/>
        <v>52.85479793213964</v>
      </c>
      <c r="Y56" s="105">
        <f>VLOOKUP(E56,'Appendix 4. LT MOH 2019'!$D$5:$P$1684,13,FALSE)</f>
        <v>55.266724893858488</v>
      </c>
      <c r="Z56" s="131">
        <f t="shared" si="46"/>
        <v>-2.4119269617188479</v>
      </c>
    </row>
    <row r="57" spans="1:26" x14ac:dyDescent="0.2">
      <c r="B57" s="158" t="str">
        <f t="shared" si="49"/>
        <v>Male</v>
      </c>
      <c r="C57" s="11" t="str">
        <f t="shared" si="50"/>
        <v>RO</v>
      </c>
      <c r="D57" s="137" t="s">
        <v>121</v>
      </c>
      <c r="E57" s="18" t="str">
        <f t="shared" si="34"/>
        <v>ROMale25-29</v>
      </c>
      <c r="F57" s="19">
        <v>5</v>
      </c>
      <c r="G57" s="104">
        <f>VLOOKUP(E57,'Appendix 4. LT MOH 2019'!$D$5:$G$1684,4,FALSE)</f>
        <v>1.9318338447503337E-3</v>
      </c>
      <c r="H57" s="19">
        <f>VLOOKUP(E57,'Appendix 1a. Person-years 2020'!$E$3:$F$1684,2,FALSE)</f>
        <v>78856.799400000004</v>
      </c>
      <c r="I57" s="19">
        <f>VLOOKUP(E57,'Appendix 2a. Deaths 2020'!$E$3:$G$1683,3,FALSE)</f>
        <v>10</v>
      </c>
      <c r="J57" s="20">
        <f t="shared" si="35"/>
        <v>152.33823396960781</v>
      </c>
      <c r="K57" s="20">
        <f t="shared" si="36"/>
        <v>162.31891563116031</v>
      </c>
      <c r="L57" s="73">
        <f t="shared" si="37"/>
        <v>0.93851190033679288</v>
      </c>
      <c r="M57" s="73">
        <f t="shared" si="38"/>
        <v>1.0655165902969814</v>
      </c>
      <c r="N57" s="72">
        <f>VLOOKUP(E57,'Appendix 4. LT MOH 2019'!$D$5:$K$1684,8,FALSE)</f>
        <v>0.99038725633513014</v>
      </c>
      <c r="O57" s="72">
        <f t="shared" si="47"/>
        <v>0.98976069719507354</v>
      </c>
      <c r="P57" s="73">
        <f t="shared" si="39"/>
        <v>1.0239302804926464E-2</v>
      </c>
      <c r="Q57" s="72">
        <f>VLOOKUP(E57,'Appendix 4. LT MOH 2019'!$D$5:$I$1684,6,FALSE)</f>
        <v>2.5000000000000067</v>
      </c>
      <c r="R57" s="136">
        <f t="shared" si="40"/>
        <v>2.4992101395167756</v>
      </c>
      <c r="S57" s="135">
        <f t="shared" si="48"/>
        <v>96618.762773203343</v>
      </c>
      <c r="T57" s="12">
        <f t="shared" si="41"/>
        <v>989.30876867218569</v>
      </c>
      <c r="U57" s="13">
        <f t="shared" si="42"/>
        <v>2.0584021921704917E-3</v>
      </c>
      <c r="V57" s="12">
        <f t="shared" si="43"/>
        <v>480619.76052843418</v>
      </c>
      <c r="W57" s="12">
        <f t="shared" si="44"/>
        <v>4674946.6122231875</v>
      </c>
      <c r="X57" s="2">
        <f t="shared" si="45"/>
        <v>48.385494473747876</v>
      </c>
      <c r="Y57" s="105">
        <f>VLOOKUP(E57,'Appendix 4. LT MOH 2019'!$D$5:$P$1684,13,FALSE)</f>
        <v>50.796067860856205</v>
      </c>
      <c r="Z57" s="131">
        <f t="shared" si="46"/>
        <v>-2.4105733871083288</v>
      </c>
    </row>
    <row r="58" spans="1:26" x14ac:dyDescent="0.2">
      <c r="B58" s="158" t="str">
        <f t="shared" si="49"/>
        <v>Male</v>
      </c>
      <c r="C58" s="11" t="str">
        <f t="shared" si="50"/>
        <v>RO</v>
      </c>
      <c r="D58" s="137" t="s">
        <v>122</v>
      </c>
      <c r="E58" s="18" t="str">
        <f t="shared" si="34"/>
        <v>ROMale30-34</v>
      </c>
      <c r="F58" s="19">
        <v>5</v>
      </c>
      <c r="G58" s="104">
        <f>VLOOKUP(E58,'Appendix 4. LT MOH 2019'!$D$5:$G$1684,4,FALSE)</f>
        <v>2.2041341971215647E-3</v>
      </c>
      <c r="H58" s="19">
        <f>VLOOKUP(E58,'Appendix 1a. Person-years 2020'!$E$3:$F$1684,2,FALSE)</f>
        <v>78398.4755</v>
      </c>
      <c r="I58" s="19">
        <f>VLOOKUP(E58,'Appendix 2a. Deaths 2020'!$E$3:$G$1683,3,FALSE)</f>
        <v>21</v>
      </c>
      <c r="J58" s="20">
        <f t="shared" si="35"/>
        <v>172.80076085174716</v>
      </c>
      <c r="K58" s="20">
        <f t="shared" si="36"/>
        <v>193.75447403360761</v>
      </c>
      <c r="L58" s="73">
        <f t="shared" si="37"/>
        <v>0.89185430020972867</v>
      </c>
      <c r="M58" s="73">
        <f t="shared" si="38"/>
        <v>1.12125938033246</v>
      </c>
      <c r="N58" s="72">
        <f>VLOOKUP(E58,'Appendix 4. LT MOH 2019'!$D$5:$K$1684,8,FALSE)</f>
        <v>0.98903972381327487</v>
      </c>
      <c r="O58" s="72">
        <f t="shared" si="47"/>
        <v>0.98771888033936062</v>
      </c>
      <c r="P58" s="73">
        <f t="shared" si="39"/>
        <v>1.2281119660639384E-2</v>
      </c>
      <c r="Q58" s="72">
        <f>VLOOKUP(E58,'Appendix 4. LT MOH 2019'!$D$5:$I$1684,6,FALSE)</f>
        <v>2.4999999999999751</v>
      </c>
      <c r="R58" s="136">
        <f t="shared" si="40"/>
        <v>2.4983322317127503</v>
      </c>
      <c r="S58" s="135">
        <f t="shared" si="48"/>
        <v>95629.454004531159</v>
      </c>
      <c r="T58" s="12">
        <f t="shared" si="41"/>
        <v>1174.4367677112573</v>
      </c>
      <c r="U58" s="13">
        <f t="shared" si="42"/>
        <v>2.471409896375914E-3</v>
      </c>
      <c r="V58" s="12">
        <f t="shared" si="43"/>
        <v>475209.21941498108</v>
      </c>
      <c r="W58" s="12">
        <f t="shared" si="44"/>
        <v>4194326.8516947534</v>
      </c>
      <c r="X58" s="2">
        <f t="shared" si="45"/>
        <v>43.860198673684948</v>
      </c>
      <c r="Y58" s="105">
        <f>VLOOKUP(E58,'Appendix 4. LT MOH 2019'!$D$5:$P$1684,13,FALSE)</f>
        <v>46.26483168773089</v>
      </c>
      <c r="Z58" s="131">
        <f t="shared" si="46"/>
        <v>-2.4046330140459418</v>
      </c>
    </row>
    <row r="59" spans="1:26" x14ac:dyDescent="0.2">
      <c r="B59" s="158" t="str">
        <f t="shared" si="49"/>
        <v>Male</v>
      </c>
      <c r="C59" s="11" t="str">
        <f t="shared" si="50"/>
        <v>RO</v>
      </c>
      <c r="D59" s="137" t="s">
        <v>123</v>
      </c>
      <c r="E59" s="18" t="str">
        <f t="shared" si="34"/>
        <v>ROMale35-39</v>
      </c>
      <c r="F59" s="19">
        <v>5</v>
      </c>
      <c r="G59" s="104">
        <f>VLOOKUP(E59,'Appendix 4. LT MOH 2019'!$D$5:$G$1684,4,FALSE)</f>
        <v>2.4059157504659704E-3</v>
      </c>
      <c r="H59" s="19">
        <f>VLOOKUP(E59,'Appendix 1a. Person-years 2020'!$E$3:$F$1684,2,FALSE)</f>
        <v>74842.098100000003</v>
      </c>
      <c r="I59" s="19">
        <f>VLOOKUP(E59,'Appendix 2a. Deaths 2020'!$E$3:$G$1683,3,FALSE)</f>
        <v>33</v>
      </c>
      <c r="J59" s="20">
        <f t="shared" si="35"/>
        <v>180.06378261670929</v>
      </c>
      <c r="K59" s="20">
        <f t="shared" si="36"/>
        <v>212.9843873969439</v>
      </c>
      <c r="L59" s="73">
        <f t="shared" si="37"/>
        <v>0.84543184041523323</v>
      </c>
      <c r="M59" s="73">
        <f t="shared" si="38"/>
        <v>1.1828274642564334</v>
      </c>
      <c r="N59" s="72">
        <f>VLOOKUP(E59,'Appendix 4. LT MOH 2019'!$D$5:$K$1684,8,FALSE)</f>
        <v>0.98804234402976376</v>
      </c>
      <c r="O59" s="72">
        <f t="shared" si="47"/>
        <v>0.98587166729343545</v>
      </c>
      <c r="P59" s="73">
        <f t="shared" si="39"/>
        <v>1.412833270656455E-2</v>
      </c>
      <c r="Q59" s="72">
        <f>VLOOKUP(E59,'Appendix 4. LT MOH 2019'!$D$5:$I$1684,6,FALSE)</f>
        <v>2.4999999999999738</v>
      </c>
      <c r="R59" s="136">
        <f t="shared" si="40"/>
        <v>2.4972553054413633</v>
      </c>
      <c r="S59" s="135">
        <f t="shared" si="48"/>
        <v>94455.017236819898</v>
      </c>
      <c r="T59" s="12">
        <f t="shared" si="41"/>
        <v>1334.491909326081</v>
      </c>
      <c r="U59" s="13">
        <f t="shared" si="42"/>
        <v>2.8457917585003587E-3</v>
      </c>
      <c r="V59" s="12">
        <f t="shared" si="43"/>
        <v>468935.19363810215</v>
      </c>
      <c r="W59" s="12">
        <f t="shared" si="44"/>
        <v>3719117.6322797718</v>
      </c>
      <c r="X59" s="2">
        <f t="shared" si="45"/>
        <v>39.374484713237734</v>
      </c>
      <c r="Y59" s="105">
        <f>VLOOKUP(E59,'Appendix 4. LT MOH 2019'!$D$5:$P$1684,13,FALSE)</f>
        <v>41.7498219575996</v>
      </c>
      <c r="Z59" s="131">
        <f t="shared" si="46"/>
        <v>-2.3753372443618659</v>
      </c>
    </row>
    <row r="60" spans="1:26" x14ac:dyDescent="0.2">
      <c r="B60" s="158" t="str">
        <f t="shared" si="49"/>
        <v>Male</v>
      </c>
      <c r="C60" s="11" t="str">
        <f t="shared" si="50"/>
        <v>RO</v>
      </c>
      <c r="D60" s="137" t="s">
        <v>124</v>
      </c>
      <c r="E60" s="18" t="str">
        <f t="shared" si="34"/>
        <v>ROMale40-44</v>
      </c>
      <c r="F60" s="19">
        <v>5</v>
      </c>
      <c r="G60" s="104">
        <f>VLOOKUP(E60,'Appendix 4. LT MOH 2019'!$D$5:$G$1684,4,FALSE)</f>
        <v>3.5418677137372128E-3</v>
      </c>
      <c r="H60" s="19">
        <f>VLOOKUP(E60,'Appendix 1a. Person-years 2020'!$E$3:$F$1684,2,FALSE)</f>
        <v>66459.284499999994</v>
      </c>
      <c r="I60" s="19">
        <f>VLOOKUP(E60,'Appendix 2a. Deaths 2020'!$E$3:$G$1683,3,FALSE)</f>
        <v>45</v>
      </c>
      <c r="J60" s="20">
        <f t="shared" si="35"/>
        <v>235.38999404862597</v>
      </c>
      <c r="K60" s="20">
        <f t="shared" si="36"/>
        <v>280.23061000150778</v>
      </c>
      <c r="L60" s="73">
        <f t="shared" si="37"/>
        <v>0.83998673109750377</v>
      </c>
      <c r="M60" s="73">
        <f t="shared" si="38"/>
        <v>1.1904949959071702</v>
      </c>
      <c r="N60" s="72">
        <f>VLOOKUP(E60,'Appendix 4. LT MOH 2019'!$D$5:$K$1684,8,FALSE)</f>
        <v>0.98244609545074646</v>
      </c>
      <c r="O60" s="72">
        <f t="shared" si="47"/>
        <v>0.97913727176359577</v>
      </c>
      <c r="P60" s="73">
        <f t="shared" si="39"/>
        <v>2.0862728236404227E-2</v>
      </c>
      <c r="Q60" s="72">
        <f>VLOOKUP(E60,'Appendix 4. LT MOH 2019'!$D$5:$I$1684,6,FALSE)</f>
        <v>2.5000000000000022</v>
      </c>
      <c r="R60" s="136">
        <f t="shared" si="40"/>
        <v>2.4957930612290502</v>
      </c>
      <c r="S60" s="135">
        <f t="shared" si="48"/>
        <v>93120.525327493815</v>
      </c>
      <c r="T60" s="12">
        <f t="shared" si="41"/>
        <v>1942.7482131387001</v>
      </c>
      <c r="U60" s="13">
        <f t="shared" si="42"/>
        <v>4.2166046020031397E-3</v>
      </c>
      <c r="V60" s="12">
        <f t="shared" si="43"/>
        <v>460737.58308184228</v>
      </c>
      <c r="W60" s="12">
        <f t="shared" si="44"/>
        <v>3250182.4386416697</v>
      </c>
      <c r="X60" s="2">
        <f t="shared" si="45"/>
        <v>34.902965025284864</v>
      </c>
      <c r="Y60" s="105">
        <f>VLOOKUP(E60,'Appendix 4. LT MOH 2019'!$D$5:$P$1684,13,FALSE)</f>
        <v>37.224837902713652</v>
      </c>
      <c r="Z60" s="131">
        <f t="shared" si="46"/>
        <v>-2.3218728774287882</v>
      </c>
    </row>
    <row r="61" spans="1:26" x14ac:dyDescent="0.2">
      <c r="B61" s="158" t="str">
        <f t="shared" si="49"/>
        <v>Male</v>
      </c>
      <c r="C61" s="11" t="str">
        <f t="shared" si="50"/>
        <v>RO</v>
      </c>
      <c r="D61" s="137" t="s">
        <v>125</v>
      </c>
      <c r="E61" s="18" t="str">
        <f t="shared" si="34"/>
        <v>ROMale45-49</v>
      </c>
      <c r="F61" s="19">
        <v>5</v>
      </c>
      <c r="G61" s="104">
        <f>VLOOKUP(E61,'Appendix 4. LT MOH 2019'!$D$5:$G$1684,4,FALSE)</f>
        <v>4.3666907434182717E-3</v>
      </c>
      <c r="H61" s="19">
        <f>VLOOKUP(E61,'Appendix 1a. Person-years 2020'!$E$3:$F$1684,2,FALSE)</f>
        <v>56779.348599999998</v>
      </c>
      <c r="I61" s="19">
        <f>VLOOKUP(E61,'Appendix 2a. Deaths 2020'!$E$3:$G$1683,3,FALSE)</f>
        <v>78</v>
      </c>
      <c r="J61" s="20">
        <f t="shared" si="35"/>
        <v>247.93785594893919</v>
      </c>
      <c r="K61" s="20">
        <f t="shared" si="36"/>
        <v>325.59725407095254</v>
      </c>
      <c r="L61" s="73">
        <f t="shared" si="37"/>
        <v>0.76148632351460122</v>
      </c>
      <c r="M61" s="73">
        <f t="shared" si="38"/>
        <v>1.313221221603234</v>
      </c>
      <c r="N61" s="72">
        <f>VLOOKUP(E61,'Appendix 4. LT MOH 2019'!$D$5:$K$1684,8,FALSE)</f>
        <v>0.97840232223188206</v>
      </c>
      <c r="O61" s="72">
        <f t="shared" si="47"/>
        <v>0.97173388405397498</v>
      </c>
      <c r="P61" s="73">
        <f t="shared" si="39"/>
        <v>2.8266115946025017E-2</v>
      </c>
      <c r="Q61" s="72">
        <f>VLOOKUP(E61,'Appendix 4. LT MOH 2019'!$D$5:$I$1684,6,FALSE)</f>
        <v>2.5000000000000133</v>
      </c>
      <c r="R61" s="136">
        <f t="shared" si="40"/>
        <v>2.4914727551709097</v>
      </c>
      <c r="S61" s="135">
        <f t="shared" si="48"/>
        <v>91177.777114355122</v>
      </c>
      <c r="T61" s="12">
        <f t="shared" si="41"/>
        <v>2577.241619615188</v>
      </c>
      <c r="U61" s="13">
        <f t="shared" si="42"/>
        <v>5.7345463065417678E-3</v>
      </c>
      <c r="V61" s="12">
        <f t="shared" si="43"/>
        <v>449423.80475246347</v>
      </c>
      <c r="W61" s="12">
        <f t="shared" si="44"/>
        <v>2789444.8555598273</v>
      </c>
      <c r="X61" s="2">
        <f t="shared" si="45"/>
        <v>30.593472925549687</v>
      </c>
      <c r="Y61" s="105">
        <f>VLOOKUP(E61,'Appendix 4. LT MOH 2019'!$D$5:$P$1684,13,FALSE)</f>
        <v>32.845285673695805</v>
      </c>
      <c r="Z61" s="131">
        <f t="shared" si="46"/>
        <v>-2.2518127481461185</v>
      </c>
    </row>
    <row r="62" spans="1:26" x14ac:dyDescent="0.2">
      <c r="B62" s="158" t="str">
        <f t="shared" si="49"/>
        <v>Male</v>
      </c>
      <c r="C62" s="11" t="str">
        <f t="shared" si="50"/>
        <v>RO</v>
      </c>
      <c r="D62" s="137" t="s">
        <v>126</v>
      </c>
      <c r="E62" s="18" t="str">
        <f t="shared" si="34"/>
        <v>ROMale50-54</v>
      </c>
      <c r="F62" s="19">
        <v>5</v>
      </c>
      <c r="G62" s="104">
        <f>VLOOKUP(E62,'Appendix 4. LT MOH 2019'!$D$5:$G$1684,4,FALSE)</f>
        <v>6.322764893801236E-3</v>
      </c>
      <c r="H62" s="19">
        <f>VLOOKUP(E62,'Appendix 1a. Person-years 2020'!$E$3:$F$1684,2,FALSE)</f>
        <v>51944.006099999999</v>
      </c>
      <c r="I62" s="19">
        <f>VLOOKUP(E62,'Appendix 2a. Deaths 2020'!$E$3:$G$1683,3,FALSE)</f>
        <v>94</v>
      </c>
      <c r="J62" s="20">
        <f t="shared" si="35"/>
        <v>328.42973821247722</v>
      </c>
      <c r="K62" s="20">
        <f t="shared" si="36"/>
        <v>421.83539831245992</v>
      </c>
      <c r="L62" s="73">
        <f t="shared" si="37"/>
        <v>0.77857320539326647</v>
      </c>
      <c r="M62" s="73">
        <f t="shared" si="38"/>
        <v>1.2844007385212908</v>
      </c>
      <c r="N62" s="72">
        <f>VLOOKUP(E62,'Appendix 4. LT MOH 2019'!$D$5:$K$1684,8,FALSE)</f>
        <v>0.96887811641341937</v>
      </c>
      <c r="O62" s="72">
        <f t="shared" si="47"/>
        <v>0.96020526293143227</v>
      </c>
      <c r="P62" s="73">
        <f t="shared" si="39"/>
        <v>3.9794737068567732E-2</v>
      </c>
      <c r="Q62" s="72">
        <f>VLOOKUP(E62,'Appendix 4. LT MOH 2019'!$D$5:$I$1684,6,FALSE)</f>
        <v>2.5000000000000107</v>
      </c>
      <c r="R62" s="136">
        <f t="shared" si="40"/>
        <v>2.488802966966285</v>
      </c>
      <c r="S62" s="135">
        <f t="shared" si="48"/>
        <v>88600.535494739932</v>
      </c>
      <c r="T62" s="12">
        <f t="shared" si="41"/>
        <v>3525.835014147478</v>
      </c>
      <c r="U62" s="13">
        <f t="shared" si="42"/>
        <v>8.121262914196228E-3</v>
      </c>
      <c r="V62" s="12">
        <f t="shared" si="43"/>
        <v>434148.6110472061</v>
      </c>
      <c r="W62" s="12">
        <f t="shared" si="44"/>
        <v>2340021.0508073638</v>
      </c>
      <c r="X62" s="2">
        <f t="shared" si="45"/>
        <v>26.410913181741289</v>
      </c>
      <c r="Y62" s="105">
        <f>VLOOKUP(E62,'Appendix 4. LT MOH 2019'!$D$5:$P$1684,13,FALSE)</f>
        <v>28.515140688212664</v>
      </c>
      <c r="Z62" s="131">
        <f t="shared" si="46"/>
        <v>-2.1042275064713749</v>
      </c>
    </row>
    <row r="63" spans="1:26" x14ac:dyDescent="0.2">
      <c r="B63" s="158" t="str">
        <f t="shared" si="49"/>
        <v>Male</v>
      </c>
      <c r="C63" s="11" t="str">
        <f t="shared" si="50"/>
        <v>RO</v>
      </c>
      <c r="D63" s="137" t="s">
        <v>127</v>
      </c>
      <c r="E63" s="18" t="str">
        <f t="shared" si="34"/>
        <v>ROMale55-59</v>
      </c>
      <c r="F63" s="19">
        <v>5</v>
      </c>
      <c r="G63" s="104">
        <f>VLOOKUP(E63,'Appendix 4. LT MOH 2019'!$D$5:$G$1684,4,FALSE)</f>
        <v>9.3089689351599572E-3</v>
      </c>
      <c r="H63" s="19">
        <f>VLOOKUP(E63,'Appendix 1a. Person-years 2020'!$E$3:$F$1684,2,FALSE)</f>
        <v>43893.546699999999</v>
      </c>
      <c r="I63" s="19">
        <f>VLOOKUP(E63,'Appendix 2a. Deaths 2020'!$E$3:$G$1683,3,FALSE)</f>
        <v>94</v>
      </c>
      <c r="J63" s="20">
        <f t="shared" si="35"/>
        <v>408.60366268429283</v>
      </c>
      <c r="K63" s="20">
        <f t="shared" si="36"/>
        <v>501.7286196043878</v>
      </c>
      <c r="L63" s="73">
        <f t="shared" si="37"/>
        <v>0.81439177818175124</v>
      </c>
      <c r="M63" s="73">
        <f t="shared" si="38"/>
        <v>1.2279102353324911</v>
      </c>
      <c r="N63" s="72">
        <f>VLOOKUP(E63,'Appendix 4. LT MOH 2019'!$D$5:$K$1684,8,FALSE)</f>
        <v>0.95451373098724046</v>
      </c>
      <c r="O63" s="72">
        <f t="shared" si="47"/>
        <v>0.94443991225233248</v>
      </c>
      <c r="P63" s="73">
        <f t="shared" si="39"/>
        <v>5.5560087747667519E-2</v>
      </c>
      <c r="Q63" s="72">
        <f>VLOOKUP(E63,'Appendix 4. LT MOH 2019'!$D$5:$I$1684,6,FALSE)</f>
        <v>2.499999999999996</v>
      </c>
      <c r="R63" s="136">
        <f t="shared" si="40"/>
        <v>2.4868175361098386</v>
      </c>
      <c r="S63" s="135">
        <f t="shared" si="48"/>
        <v>85074.700480592452</v>
      </c>
      <c r="T63" s="12">
        <f t="shared" si="41"/>
        <v>4726.7578238082488</v>
      </c>
      <c r="U63" s="13">
        <f t="shared" si="42"/>
        <v>1.1431252745330703E-2</v>
      </c>
      <c r="V63" s="12">
        <f t="shared" si="43"/>
        <v>413494.29752911173</v>
      </c>
      <c r="W63" s="12">
        <f t="shared" si="44"/>
        <v>1905872.4397601578</v>
      </c>
      <c r="X63" s="2">
        <f t="shared" si="45"/>
        <v>22.402340872124874</v>
      </c>
      <c r="Y63" s="105">
        <f>VLOOKUP(E63,'Appendix 4. LT MOH 2019'!$D$5:$P$1684,13,FALSE)</f>
        <v>24.350787779700486</v>
      </c>
      <c r="Z63" s="131">
        <f t="shared" si="46"/>
        <v>-1.9484469075756117</v>
      </c>
    </row>
    <row r="64" spans="1:26" x14ac:dyDescent="0.2">
      <c r="B64" s="158" t="str">
        <f t="shared" si="49"/>
        <v>Male</v>
      </c>
      <c r="C64" s="11" t="str">
        <f t="shared" si="50"/>
        <v>RO</v>
      </c>
      <c r="D64" s="137" t="s">
        <v>128</v>
      </c>
      <c r="E64" s="18" t="str">
        <f t="shared" si="34"/>
        <v>ROMale60-64</v>
      </c>
      <c r="F64" s="19">
        <v>5</v>
      </c>
      <c r="G64" s="104">
        <f>VLOOKUP(E64,'Appendix 4. LT MOH 2019'!$D$5:$G$1684,4,FALSE)</f>
        <v>1.3325321804626986E-2</v>
      </c>
      <c r="H64" s="19">
        <f>VLOOKUP(E64,'Appendix 1a. Person-years 2020'!$E$3:$F$1684,2,FALSE)</f>
        <v>33173.352700000003</v>
      </c>
      <c r="I64" s="19">
        <f>VLOOKUP(E64,'Appendix 2a. Deaths 2020'!$E$3:$G$1683,3,FALSE)</f>
        <v>110</v>
      </c>
      <c r="J64" s="20">
        <f t="shared" si="35"/>
        <v>442.04560006589156</v>
      </c>
      <c r="K64" s="20">
        <f t="shared" si="36"/>
        <v>550.57981466738261</v>
      </c>
      <c r="L64" s="73">
        <f t="shared" si="37"/>
        <v>0.80287287744637181</v>
      </c>
      <c r="M64" s="73">
        <f t="shared" si="38"/>
        <v>1.2455271912791641</v>
      </c>
      <c r="N64" s="72">
        <f>VLOOKUP(E64,'Appendix 4. LT MOH 2019'!$D$5:$K$1684,8,FALSE)</f>
        <v>0.9355213866576233</v>
      </c>
      <c r="O64" s="72">
        <f t="shared" si="47"/>
        <v>0.92033644747719934</v>
      </c>
      <c r="P64" s="73">
        <f t="shared" si="39"/>
        <v>7.9663552522800662E-2</v>
      </c>
      <c r="Q64" s="72">
        <f>VLOOKUP(E64,'Appendix 4. LT MOH 2019'!$D$5:$I$1684,6,FALSE)</f>
        <v>2.5000000000000036</v>
      </c>
      <c r="R64" s="136">
        <f t="shared" si="40"/>
        <v>2.479717398024651</v>
      </c>
      <c r="S64" s="135">
        <f t="shared" si="48"/>
        <v>80347.942656784202</v>
      </c>
      <c r="T64" s="12">
        <f t="shared" si="41"/>
        <v>6400.8025499377045</v>
      </c>
      <c r="U64" s="13">
        <f t="shared" si="42"/>
        <v>1.6599252372886848E-2</v>
      </c>
      <c r="V64" s="12">
        <f t="shared" si="43"/>
        <v>385607.88197863352</v>
      </c>
      <c r="W64" s="12">
        <f t="shared" si="44"/>
        <v>1492378.142231046</v>
      </c>
      <c r="X64" s="2">
        <f t="shared" si="45"/>
        <v>18.573943437555293</v>
      </c>
      <c r="Y64" s="105">
        <f>VLOOKUP(E64,'Appendix 4. LT MOH 2019'!$D$5:$P$1684,13,FALSE)</f>
        <v>20.392062282960051</v>
      </c>
      <c r="Z64" s="131">
        <f t="shared" si="46"/>
        <v>-1.8181188454047579</v>
      </c>
    </row>
    <row r="65" spans="2:26" x14ac:dyDescent="0.2">
      <c r="B65" s="158" t="str">
        <f t="shared" si="49"/>
        <v>Male</v>
      </c>
      <c r="C65" s="11" t="str">
        <f t="shared" si="50"/>
        <v>RO</v>
      </c>
      <c r="D65" s="137" t="s">
        <v>129</v>
      </c>
      <c r="E65" s="18" t="str">
        <f t="shared" si="34"/>
        <v>ROMale65-69</v>
      </c>
      <c r="F65" s="19">
        <v>5</v>
      </c>
      <c r="G65" s="104">
        <f>VLOOKUP(E65,'Appendix 4. LT MOH 2019'!$D$5:$G$1684,4,FALSE)</f>
        <v>2.1284513622704365E-2</v>
      </c>
      <c r="H65" s="19">
        <f>VLOOKUP(E65,'Appendix 1a. Person-years 2020'!$E$3:$F$1684,2,FALSE)</f>
        <v>22965.298299999999</v>
      </c>
      <c r="I65" s="19">
        <f>VLOOKUP(E65,'Appendix 2a. Deaths 2020'!$E$3:$G$1683,3,FALSE)</f>
        <v>154</v>
      </c>
      <c r="J65" s="20">
        <f t="shared" si="35"/>
        <v>488.80520451581936</v>
      </c>
      <c r="K65" s="20">
        <f t="shared" si="36"/>
        <v>639.5273894179229</v>
      </c>
      <c r="L65" s="73">
        <f t="shared" si="37"/>
        <v>0.76432254912602571</v>
      </c>
      <c r="M65" s="73">
        <f t="shared" si="38"/>
        <v>1.3083481589591497</v>
      </c>
      <c r="N65" s="72">
        <f>VLOOKUP(E65,'Appendix 4. LT MOH 2019'!$D$5:$K$1684,8,FALSE)</f>
        <v>0.89895420821584515</v>
      </c>
      <c r="O65" s="72">
        <f t="shared" si="47"/>
        <v>0.86990661752669363</v>
      </c>
      <c r="P65" s="73">
        <f t="shared" si="39"/>
        <v>0.13009338247330637</v>
      </c>
      <c r="Q65" s="72">
        <f>VLOOKUP(E65,'Appendix 4. LT MOH 2019'!$D$5:$I$1684,6,FALSE)</f>
        <v>2.4999999999999973</v>
      </c>
      <c r="R65" s="136">
        <f t="shared" si="40"/>
        <v>2.4594580996751465</v>
      </c>
      <c r="S65" s="135">
        <f t="shared" si="48"/>
        <v>73947.140106846491</v>
      </c>
      <c r="T65" s="12">
        <f t="shared" si="41"/>
        <v>9620.0335807271549</v>
      </c>
      <c r="U65" s="13">
        <f t="shared" si="42"/>
        <v>2.7860284119200954E-2</v>
      </c>
      <c r="V65" s="12">
        <f t="shared" si="43"/>
        <v>345295.60213986295</v>
      </c>
      <c r="W65" s="12">
        <f t="shared" si="44"/>
        <v>1106770.2602524124</v>
      </c>
      <c r="X65" s="2">
        <f t="shared" si="45"/>
        <v>14.967046171809161</v>
      </c>
      <c r="Y65" s="105">
        <f>VLOOKUP(E65,'Appendix 4. LT MOH 2019'!$D$5:$P$1684,13,FALSE)</f>
        <v>16.625230634099964</v>
      </c>
      <c r="Z65" s="131">
        <f t="shared" si="46"/>
        <v>-1.6581844622908033</v>
      </c>
    </row>
    <row r="66" spans="2:26" x14ac:dyDescent="0.2">
      <c r="B66" s="158" t="str">
        <f t="shared" si="49"/>
        <v>Male</v>
      </c>
      <c r="C66" s="11" t="str">
        <f t="shared" si="50"/>
        <v>RO</v>
      </c>
      <c r="D66" s="137" t="s">
        <v>130</v>
      </c>
      <c r="E66" s="18" t="str">
        <f t="shared" si="34"/>
        <v>ROMale70-74</v>
      </c>
      <c r="F66" s="19">
        <v>5</v>
      </c>
      <c r="G66" s="104">
        <f>VLOOKUP(E66,'Appendix 4. LT MOH 2019'!$D$5:$G$1684,4,FALSE)</f>
        <v>3.2709150714100521E-2</v>
      </c>
      <c r="H66" s="19">
        <f>VLOOKUP(E66,'Appendix 1a. Person-years 2020'!$E$3:$F$1684,2,FALSE)</f>
        <v>14955.2075</v>
      </c>
      <c r="I66" s="19">
        <f>VLOOKUP(E66,'Appendix 2a. Deaths 2020'!$E$3:$G$1683,3,FALSE)</f>
        <v>160</v>
      </c>
      <c r="J66" s="20">
        <f t="shared" si="35"/>
        <v>489.17213607814648</v>
      </c>
      <c r="K66" s="20">
        <f t="shared" si="36"/>
        <v>643.93867196389033</v>
      </c>
      <c r="L66" s="73">
        <f t="shared" si="37"/>
        <v>0.75965640421356373</v>
      </c>
      <c r="M66" s="73">
        <f t="shared" si="38"/>
        <v>1.3163846107968413</v>
      </c>
      <c r="N66" s="72">
        <f>VLOOKUP(E66,'Appendix 4. LT MOH 2019'!$D$5:$K$1684,8,FALSE)</f>
        <v>0.84881692166610967</v>
      </c>
      <c r="O66" s="72">
        <f t="shared" si="47"/>
        <v>0.80591990651140855</v>
      </c>
      <c r="P66" s="73">
        <f t="shared" si="39"/>
        <v>0.19408009348859145</v>
      </c>
      <c r="Q66" s="72">
        <f>VLOOKUP(E66,'Appendix 4. LT MOH 2019'!$D$5:$I$1684,6,FALSE)</f>
        <v>2.5000000000000036</v>
      </c>
      <c r="R66" s="136">
        <f t="shared" si="40"/>
        <v>2.4364310868475938</v>
      </c>
      <c r="S66" s="135">
        <f t="shared" si="48"/>
        <v>64327.106526119336</v>
      </c>
      <c r="T66" s="12">
        <f t="shared" si="41"/>
        <v>12484.610848439823</v>
      </c>
      <c r="U66" s="13">
        <f t="shared" si="42"/>
        <v>4.3105323334777068E-2</v>
      </c>
      <c r="V66" s="12">
        <f t="shared" si="43"/>
        <v>289630.37236673106</v>
      </c>
      <c r="W66" s="12">
        <f t="shared" si="44"/>
        <v>761474.65811254946</v>
      </c>
      <c r="X66" s="2">
        <f t="shared" si="45"/>
        <v>11.837539401890567</v>
      </c>
      <c r="Y66" s="105">
        <f>VLOOKUP(E66,'Appendix 4. LT MOH 2019'!$D$5:$P$1684,13,FALSE)</f>
        <v>13.212959019497017</v>
      </c>
      <c r="Z66" s="131">
        <f t="shared" si="46"/>
        <v>-1.3754196176064504</v>
      </c>
    </row>
    <row r="67" spans="2:26" x14ac:dyDescent="0.2">
      <c r="B67" s="158" t="str">
        <f t="shared" si="49"/>
        <v>Male</v>
      </c>
      <c r="C67" s="11" t="str">
        <f t="shared" si="50"/>
        <v>RO</v>
      </c>
      <c r="D67" s="137" t="s">
        <v>131</v>
      </c>
      <c r="E67" s="18" t="str">
        <f t="shared" si="34"/>
        <v>ROMale75-79</v>
      </c>
      <c r="F67" s="19">
        <v>5</v>
      </c>
      <c r="G67" s="104">
        <f>VLOOKUP(E67,'Appendix 4. LT MOH 2019'!$D$5:$G$1684,4,FALSE)</f>
        <v>5.9503428471054262E-2</v>
      </c>
      <c r="H67" s="19">
        <f>VLOOKUP(E67,'Appendix 1a. Person-years 2020'!$E$3:$F$1684,2,FALSE)</f>
        <v>9057.2860000000001</v>
      </c>
      <c r="I67" s="19">
        <f>VLOOKUP(E67,'Appendix 2a. Deaths 2020'!$E$3:$G$1683,3,FALSE)</f>
        <v>124</v>
      </c>
      <c r="J67" s="20">
        <f t="shared" si="35"/>
        <v>538.93956964288122</v>
      </c>
      <c r="K67" s="20">
        <f t="shared" si="36"/>
        <v>655.56114451247049</v>
      </c>
      <c r="L67" s="73">
        <f t="shared" si="37"/>
        <v>0.82210419905786403</v>
      </c>
      <c r="M67" s="73">
        <f t="shared" si="38"/>
        <v>1.2163908190056754</v>
      </c>
      <c r="N67" s="72">
        <f>VLOOKUP(E67,'Appendix 4. LT MOH 2019'!$D$5:$K$1684,8,FALSE)</f>
        <v>0.74100986071400943</v>
      </c>
      <c r="O67" s="72">
        <f t="shared" si="47"/>
        <v>0.69447256422732384</v>
      </c>
      <c r="P67" s="73">
        <f t="shared" si="39"/>
        <v>0.30552743577267616</v>
      </c>
      <c r="Q67" s="72">
        <f>VLOOKUP(E67,'Appendix 4. LT MOH 2019'!$D$5:$I$1684,6,FALSE)</f>
        <v>2.4999999999999987</v>
      </c>
      <c r="R67" s="136">
        <f t="shared" si="40"/>
        <v>2.4222181811286116</v>
      </c>
      <c r="S67" s="135">
        <f t="shared" si="48"/>
        <v>51842.495677679515</v>
      </c>
      <c r="T67" s="12">
        <f t="shared" si="41"/>
        <v>15839.30476845747</v>
      </c>
      <c r="U67" s="13">
        <f t="shared" si="42"/>
        <v>7.2530198407375124E-2</v>
      </c>
      <c r="V67" s="12">
        <f t="shared" si="43"/>
        <v>218382.20653270505</v>
      </c>
      <c r="W67" s="12">
        <f t="shared" si="44"/>
        <v>471844.28574581834</v>
      </c>
      <c r="X67" s="2">
        <f t="shared" si="45"/>
        <v>9.1014963608121242</v>
      </c>
      <c r="Y67" s="105">
        <f>VLOOKUP(E67,'Appendix 4. LT MOH 2019'!$D$5:$P$1684,13,FALSE)</f>
        <v>10.121047891539401</v>
      </c>
      <c r="Z67" s="131">
        <f t="shared" si="46"/>
        <v>-1.0195515307272771</v>
      </c>
    </row>
    <row r="68" spans="2:26" x14ac:dyDescent="0.2">
      <c r="B68" s="158" t="str">
        <f t="shared" si="49"/>
        <v>Male</v>
      </c>
      <c r="C68" s="11" t="str">
        <f t="shared" si="50"/>
        <v>RO</v>
      </c>
      <c r="D68" s="137" t="s">
        <v>132</v>
      </c>
      <c r="E68" s="18" t="str">
        <f t="shared" si="34"/>
        <v>ROMale80-84</v>
      </c>
      <c r="F68" s="19">
        <v>5</v>
      </c>
      <c r="G68" s="104">
        <f>VLOOKUP(E68,'Appendix 4. LT MOH 2019'!$D$5:$G$1684,4,FALSE)</f>
        <v>8.5565068664590696E-2</v>
      </c>
      <c r="H68" s="19">
        <f>VLOOKUP(E68,'Appendix 1a. Person-years 2020'!$E$3:$F$1684,2,FALSE)</f>
        <v>5228.1172999999999</v>
      </c>
      <c r="I68" s="19">
        <f>VLOOKUP(E68,'Appendix 2a. Deaths 2020'!$E$3:$G$1683,3,FALSE)</f>
        <v>101</v>
      </c>
      <c r="J68" s="20">
        <f t="shared" si="35"/>
        <v>447.34421576103449</v>
      </c>
      <c r="K68" s="20">
        <f t="shared" si="36"/>
        <v>539.70214382591087</v>
      </c>
      <c r="L68" s="73">
        <f t="shared" si="37"/>
        <v>0.82887240838037535</v>
      </c>
      <c r="M68" s="73">
        <f t="shared" si="38"/>
        <v>1.2064583039433168</v>
      </c>
      <c r="N68" s="72">
        <f>VLOOKUP(E68,'Appendix 4. LT MOH 2019'!$D$5:$K$1684,8,FALSE)</f>
        <v>0.6475649745567027</v>
      </c>
      <c r="O68" s="72">
        <f t="shared" si="47"/>
        <v>0.59199935190457209</v>
      </c>
      <c r="P68" s="73">
        <f t="shared" si="39"/>
        <v>0.40800064809542791</v>
      </c>
      <c r="Q68" s="72">
        <f>VLOOKUP(E68,'Appendix 4. LT MOH 2019'!$D$5:$I$1684,6,FALSE)</f>
        <v>2.5000000000000013</v>
      </c>
      <c r="R68" s="136">
        <f t="shared" si="40"/>
        <v>2.3946232375402396</v>
      </c>
      <c r="S68" s="135">
        <f t="shared" si="48"/>
        <v>36003.190909222045</v>
      </c>
      <c r="T68" s="12">
        <f t="shared" si="41"/>
        <v>14689.325224466013</v>
      </c>
      <c r="U68" s="13">
        <f t="shared" si="42"/>
        <v>0.10363225099730067</v>
      </c>
      <c r="V68" s="12">
        <f t="shared" si="43"/>
        <v>141744.7279500725</v>
      </c>
      <c r="W68" s="12">
        <f t="shared" si="44"/>
        <v>253462.07921311329</v>
      </c>
      <c r="X68" s="2">
        <f t="shared" si="45"/>
        <v>7.0399893123970347</v>
      </c>
      <c r="Y68" s="105">
        <f>VLOOKUP(E68,'Appendix 4. LT MOH 2019'!$D$5:$P$1684,13,FALSE)</f>
        <v>7.7846781069769353</v>
      </c>
      <c r="Z68" s="131">
        <f t="shared" si="46"/>
        <v>-0.74468879457990056</v>
      </c>
    </row>
    <row r="69" spans="2:26" x14ac:dyDescent="0.2">
      <c r="B69" s="158" t="str">
        <f t="shared" si="49"/>
        <v>Male</v>
      </c>
      <c r="C69" s="11" t="str">
        <f t="shared" si="50"/>
        <v>RO</v>
      </c>
      <c r="D69" s="137" t="s">
        <v>133</v>
      </c>
      <c r="E69" s="18" t="str">
        <f t="shared" si="34"/>
        <v>ROMale85-89</v>
      </c>
      <c r="F69" s="19">
        <v>5</v>
      </c>
      <c r="G69" s="104">
        <f>VLOOKUP(E69,'Appendix 4. LT MOH 2019'!$D$5:$G$1684,4,FALSE)</f>
        <v>0.15592058695677694</v>
      </c>
      <c r="H69" s="19">
        <f>VLOOKUP(E69,'Appendix 1a. Person-years 2020'!$E$3:$F$1684,2,FALSE)</f>
        <v>2308.8616999999999</v>
      </c>
      <c r="I69" s="19">
        <f>VLOOKUP(E69,'Appendix 2a. Deaths 2020'!$E$3:$G$1683,3,FALSE)</f>
        <v>63</v>
      </c>
      <c r="J69" s="20">
        <f t="shared" si="35"/>
        <v>359.9990714660218</v>
      </c>
      <c r="K69" s="20">
        <f t="shared" si="36"/>
        <v>413.17607448774487</v>
      </c>
      <c r="L69" s="73">
        <f t="shared" si="37"/>
        <v>0.87129699344849088</v>
      </c>
      <c r="M69" s="73">
        <f t="shared" si="38"/>
        <v>1.1477142782762486</v>
      </c>
      <c r="N69" s="72">
        <f>VLOOKUP(E69,'Appendix 4. LT MOH 2019'!$D$5:$K$1684,8,FALSE)</f>
        <v>0.43905445988133618</v>
      </c>
      <c r="O69" s="72">
        <f t="shared" si="47"/>
        <v>0.38878836128858008</v>
      </c>
      <c r="P69" s="73">
        <f t="shared" si="39"/>
        <v>0.61121163871141992</v>
      </c>
      <c r="Q69" s="72">
        <f>VLOOKUP(E69,'Appendix 4. LT MOH 2019'!$D$5:$I$1684,6,FALSE)</f>
        <v>2.5000000000000004</v>
      </c>
      <c r="R69" s="136">
        <f t="shared" si="40"/>
        <v>2.3666846107231052</v>
      </c>
      <c r="S69" s="135">
        <f t="shared" si="48"/>
        <v>21313.865684756034</v>
      </c>
      <c r="T69" s="12">
        <f t="shared" si="41"/>
        <v>13027.282772454835</v>
      </c>
      <c r="U69" s="13">
        <f t="shared" si="42"/>
        <v>0.18027252170370545</v>
      </c>
      <c r="V69" s="12">
        <f t="shared" si="43"/>
        <v>72264.384218613079</v>
      </c>
      <c r="W69" s="12">
        <f t="shared" si="44"/>
        <v>111717.35126304079</v>
      </c>
      <c r="X69" s="2">
        <f t="shared" si="45"/>
        <v>5.241533981465528</v>
      </c>
      <c r="Y69" s="105">
        <f>VLOOKUP(E69,'Appendix 4. LT MOH 2019'!$D$5:$P$1684,13,FALSE)</f>
        <v>5.6608461152405827</v>
      </c>
      <c r="Z69" s="131">
        <f t="shared" si="46"/>
        <v>-0.41931213377505472</v>
      </c>
    </row>
    <row r="70" spans="2:26" x14ac:dyDescent="0.2">
      <c r="B70" s="158" t="str">
        <f t="shared" si="49"/>
        <v>Male</v>
      </c>
      <c r="C70" s="11" t="str">
        <f t="shared" si="50"/>
        <v>RO</v>
      </c>
      <c r="D70" s="137" t="s">
        <v>8</v>
      </c>
      <c r="E70" s="18" t="str">
        <f t="shared" si="34"/>
        <v>ROMale90+</v>
      </c>
      <c r="F70" s="19" t="s">
        <v>19</v>
      </c>
      <c r="G70" s="104">
        <f>VLOOKUP(E70,'Appendix 4. LT MOH 2019'!$D$5:$G$1684,4,FALSE)</f>
        <v>0.21280163784349027</v>
      </c>
      <c r="H70" s="19">
        <f>VLOOKUP(E70,'Appendix 1a. Person-years 2020'!$E$3:$F$1684,2,FALSE)</f>
        <v>1224.539</v>
      </c>
      <c r="I70" s="19">
        <f>VLOOKUP(E70,'Appendix 2a. Deaths 2020'!$E$3:$G$1683,3,FALSE)</f>
        <v>40</v>
      </c>
      <c r="J70" s="20">
        <f t="shared" si="35"/>
        <v>260.5839048032297</v>
      </c>
      <c r="K70" s="20">
        <f t="shared" si="36"/>
        <v>292.07183928949007</v>
      </c>
      <c r="L70" s="73">
        <f t="shared" si="37"/>
        <v>0.89219113159673435</v>
      </c>
      <c r="M70" s="73">
        <f t="shared" si="38"/>
        <v>1.120836068175574</v>
      </c>
      <c r="N70" s="72">
        <f>VLOOKUP(E70,'Appendix 4. LT MOH 2019'!$D$5:$K$1684,8,FALSE)</f>
        <v>0</v>
      </c>
      <c r="O70" s="72">
        <v>0</v>
      </c>
      <c r="P70" s="73">
        <f t="shared" si="39"/>
        <v>1</v>
      </c>
      <c r="Q70" s="72">
        <f>VLOOKUP(E70,'Appendix 4. LT MOH 2019'!$D$5:$I$1684,6,FALSE)</f>
        <v>5.3363743448814169</v>
      </c>
      <c r="R70" s="136">
        <f>Q70*L70</f>
        <v>4.7610658653835332</v>
      </c>
      <c r="S70" s="135">
        <f t="shared" si="48"/>
        <v>8286.582912301199</v>
      </c>
      <c r="T70" s="12">
        <f t="shared" si="41"/>
        <v>8286.582912301199</v>
      </c>
      <c r="U70" s="13">
        <f t="shared" si="42"/>
        <v>0.21003700185513896</v>
      </c>
      <c r="V70" s="12">
        <f>T70*R70</f>
        <v>39452.967044427707</v>
      </c>
      <c r="W70" s="12">
        <f>V70</f>
        <v>39452.967044427707</v>
      </c>
      <c r="X70" s="2">
        <f t="shared" si="45"/>
        <v>4.7610658653835332</v>
      </c>
      <c r="Y70" s="105">
        <f>VLOOKUP(E70,'Appendix 4. LT MOH 2019'!$D$5:$P$1684,13,FALSE)</f>
        <v>4.6992119521912343</v>
      </c>
      <c r="Z70" s="131">
        <f t="shared" si="46"/>
        <v>6.1853913192298826E-2</v>
      </c>
    </row>
    <row r="71" spans="2:26" x14ac:dyDescent="0.2">
      <c r="K71" s="7"/>
      <c r="L71" s="7"/>
      <c r="M71" s="7"/>
      <c r="N71" s="133"/>
      <c r="O71" s="133"/>
      <c r="P71" s="74"/>
      <c r="Q71" s="133"/>
      <c r="R71" s="107"/>
      <c r="S71" s="7"/>
      <c r="T71" s="7"/>
      <c r="U71" s="7"/>
      <c r="V71" s="107"/>
      <c r="W71" s="107"/>
      <c r="X71" s="7"/>
      <c r="Y71" s="133"/>
      <c r="Z71" s="7"/>
    </row>
    <row r="72" spans="2:26" x14ac:dyDescent="0.2">
      <c r="N72" s="40"/>
      <c r="O72" s="40"/>
      <c r="Q72" s="40"/>
      <c r="R72" s="40"/>
      <c r="V72" s="40"/>
      <c r="W72" s="40"/>
    </row>
    <row r="73" spans="2:26" x14ac:dyDescent="0.2">
      <c r="K73" s="45"/>
      <c r="L73" s="45"/>
      <c r="M73" s="45"/>
      <c r="N73" s="45"/>
      <c r="O73" s="45"/>
      <c r="P73" s="44"/>
      <c r="Q73" s="43"/>
      <c r="R73" s="12"/>
      <c r="S73" s="13"/>
      <c r="T73" s="12"/>
      <c r="U73" s="12"/>
      <c r="V73" s="2"/>
      <c r="W73" s="2"/>
      <c r="X73" s="6"/>
    </row>
    <row r="74" spans="2:26" x14ac:dyDescent="0.2">
      <c r="K74" s="45"/>
      <c r="L74" s="45"/>
      <c r="M74" s="45"/>
      <c r="N74" s="45"/>
      <c r="O74" s="45"/>
      <c r="P74" s="44"/>
      <c r="Q74" s="43"/>
      <c r="R74" s="12"/>
      <c r="S74" s="13"/>
      <c r="T74" s="12"/>
      <c r="U74" s="12"/>
      <c r="V74" s="2"/>
      <c r="W74" s="2"/>
      <c r="X74" s="6"/>
    </row>
    <row r="75" spans="2:26" x14ac:dyDescent="0.2">
      <c r="K75" s="45"/>
      <c r="L75" s="45"/>
      <c r="M75" s="45"/>
      <c r="N75" s="45"/>
      <c r="O75" s="45"/>
      <c r="P75" s="44"/>
      <c r="Q75" s="43"/>
      <c r="R75" s="12"/>
      <c r="S75" s="13"/>
      <c r="T75" s="12"/>
      <c r="U75" s="12"/>
      <c r="V75" s="2"/>
      <c r="W75" s="2"/>
      <c r="X75" s="6"/>
    </row>
    <row r="76" spans="2:26" x14ac:dyDescent="0.2">
      <c r="K76" s="45"/>
      <c r="L76" s="45"/>
      <c r="M76" s="45"/>
      <c r="N76" s="45"/>
      <c r="O76" s="45"/>
      <c r="P76" s="44"/>
      <c r="Q76" s="43"/>
      <c r="R76" s="12"/>
      <c r="S76" s="13"/>
      <c r="T76" s="12"/>
      <c r="U76" s="12"/>
      <c r="V76" s="2"/>
      <c r="W76" s="2"/>
      <c r="X76" s="6"/>
    </row>
    <row r="77" spans="2:26" x14ac:dyDescent="0.2">
      <c r="K77" s="45"/>
      <c r="L77" s="45"/>
      <c r="M77" s="45"/>
      <c r="N77" s="45"/>
      <c r="O77" s="45"/>
      <c r="P77" s="44"/>
      <c r="Q77" s="43"/>
      <c r="R77" s="12"/>
      <c r="S77" s="13"/>
      <c r="T77" s="12"/>
      <c r="U77" s="12"/>
      <c r="V77" s="2"/>
      <c r="W77" s="2"/>
      <c r="X77" s="6"/>
    </row>
    <row r="81" spans="1:25" s="11" customFormat="1" ht="47" customHeight="1" x14ac:dyDescent="0.2">
      <c r="A81" s="10"/>
      <c r="B81" s="8"/>
      <c r="C81" s="8"/>
      <c r="D81" s="40"/>
      <c r="E81" s="40"/>
      <c r="F81" s="40"/>
      <c r="G81" s="40"/>
      <c r="H81" s="40"/>
      <c r="I81" s="40"/>
      <c r="J81" s="40"/>
      <c r="K81" s="10"/>
      <c r="L81" s="8"/>
      <c r="M81" s="10"/>
      <c r="N81" s="10"/>
      <c r="O81" s="10"/>
      <c r="P81" s="10"/>
      <c r="Q81" s="8"/>
      <c r="R81" s="8"/>
      <c r="S81" s="10"/>
      <c r="T81" s="10"/>
      <c r="U81" s="10"/>
      <c r="V81" s="8"/>
      <c r="W81" s="10"/>
      <c r="X81" s="10"/>
      <c r="Y81" s="40"/>
    </row>
    <row r="82" spans="1:25" x14ac:dyDescent="0.2">
      <c r="K82" s="48"/>
      <c r="L82" s="48"/>
      <c r="M82" s="48"/>
      <c r="N82" s="48"/>
      <c r="O82" s="48"/>
      <c r="P82" s="44"/>
      <c r="Q82" s="12"/>
      <c r="R82" s="12"/>
      <c r="S82" s="13"/>
      <c r="T82" s="12"/>
      <c r="U82" s="12"/>
      <c r="V82" s="2"/>
      <c r="W82" s="2"/>
      <c r="X82" s="6"/>
    </row>
    <row r="83" spans="1:25" x14ac:dyDescent="0.2">
      <c r="K83" s="48"/>
      <c r="L83" s="48"/>
      <c r="M83" s="48"/>
      <c r="N83" s="48"/>
      <c r="O83" s="48"/>
      <c r="P83" s="44"/>
      <c r="Q83" s="43"/>
      <c r="R83" s="12"/>
      <c r="S83" s="13"/>
      <c r="T83" s="12"/>
      <c r="U83" s="12"/>
      <c r="V83" s="2"/>
      <c r="W83" s="2"/>
      <c r="X83" s="6"/>
    </row>
    <row r="84" spans="1:25" x14ac:dyDescent="0.2">
      <c r="K84" s="48"/>
      <c r="L84" s="48"/>
      <c r="M84" s="48"/>
      <c r="N84" s="48"/>
      <c r="O84" s="48"/>
      <c r="P84" s="44"/>
      <c r="Q84" s="43"/>
      <c r="R84" s="12"/>
      <c r="S84" s="13"/>
      <c r="T84" s="12"/>
      <c r="U84" s="12"/>
      <c r="V84" s="2"/>
      <c r="W84" s="2"/>
      <c r="X84" s="6"/>
    </row>
    <row r="85" spans="1:25" x14ac:dyDescent="0.2">
      <c r="K85" s="48"/>
      <c r="L85" s="48"/>
      <c r="M85" s="48"/>
      <c r="N85" s="48"/>
      <c r="O85" s="48"/>
      <c r="P85" s="44"/>
      <c r="Q85" s="43"/>
      <c r="R85" s="12"/>
      <c r="S85" s="13"/>
      <c r="T85" s="12"/>
      <c r="U85" s="12"/>
      <c r="V85" s="2"/>
      <c r="W85" s="2"/>
      <c r="X85" s="6"/>
    </row>
    <row r="86" spans="1:25" x14ac:dyDescent="0.2">
      <c r="K86" s="48"/>
      <c r="L86" s="48"/>
      <c r="M86" s="48"/>
      <c r="N86" s="48"/>
      <c r="O86" s="48"/>
      <c r="P86" s="44"/>
      <c r="Q86" s="43"/>
      <c r="R86" s="12"/>
      <c r="S86" s="13"/>
      <c r="T86" s="12"/>
      <c r="U86" s="12"/>
      <c r="V86" s="2"/>
      <c r="W86" s="2"/>
      <c r="X86" s="6"/>
    </row>
    <row r="87" spans="1:25" x14ac:dyDescent="0.2">
      <c r="K87" s="48"/>
      <c r="L87" s="48"/>
      <c r="M87" s="48"/>
      <c r="N87" s="48"/>
      <c r="O87" s="48"/>
      <c r="P87" s="44"/>
      <c r="Q87" s="43"/>
      <c r="R87" s="12"/>
      <c r="S87" s="13"/>
      <c r="T87" s="12"/>
      <c r="U87" s="12"/>
      <c r="V87" s="2"/>
      <c r="W87" s="2"/>
      <c r="X87" s="6"/>
    </row>
    <row r="88" spans="1:25" x14ac:dyDescent="0.2">
      <c r="K88" s="48"/>
      <c r="L88" s="48"/>
      <c r="M88" s="48"/>
      <c r="N88" s="48"/>
      <c r="O88" s="48"/>
      <c r="P88" s="44"/>
      <c r="Q88" s="43"/>
      <c r="R88" s="12"/>
      <c r="S88" s="13"/>
      <c r="T88" s="12"/>
      <c r="U88" s="12"/>
      <c r="V88" s="2"/>
      <c r="W88" s="2"/>
      <c r="X88" s="6"/>
    </row>
    <row r="89" spans="1:25" x14ac:dyDescent="0.2">
      <c r="K89" s="48"/>
      <c r="L89" s="48"/>
      <c r="M89" s="48"/>
      <c r="N89" s="48"/>
      <c r="O89" s="48"/>
      <c r="P89" s="44"/>
      <c r="Q89" s="43"/>
      <c r="R89" s="12"/>
      <c r="S89" s="13"/>
      <c r="T89" s="12"/>
      <c r="U89" s="12"/>
      <c r="V89" s="2"/>
      <c r="W89" s="2"/>
      <c r="X89" s="6"/>
    </row>
    <row r="90" spans="1:25" x14ac:dyDescent="0.2">
      <c r="K90" s="48"/>
      <c r="L90" s="48"/>
      <c r="M90" s="48"/>
      <c r="N90" s="48"/>
      <c r="O90" s="48"/>
      <c r="P90" s="44"/>
      <c r="Q90" s="43"/>
      <c r="R90" s="12"/>
      <c r="S90" s="13"/>
      <c r="T90" s="12"/>
      <c r="U90" s="12"/>
      <c r="V90" s="2"/>
      <c r="W90" s="2"/>
      <c r="X90" s="6"/>
    </row>
    <row r="91" spans="1:25" x14ac:dyDescent="0.2">
      <c r="K91" s="48"/>
      <c r="L91" s="48"/>
      <c r="M91" s="48"/>
      <c r="N91" s="48"/>
      <c r="O91" s="48"/>
      <c r="P91" s="44"/>
      <c r="Q91" s="43"/>
      <c r="R91" s="12"/>
      <c r="S91" s="13"/>
      <c r="T91" s="12"/>
      <c r="U91" s="12"/>
      <c r="V91" s="2"/>
      <c r="W91" s="2"/>
      <c r="X91" s="6"/>
    </row>
    <row r="92" spans="1:25" x14ac:dyDescent="0.2">
      <c r="K92" s="48"/>
      <c r="L92" s="48"/>
      <c r="M92" s="48"/>
      <c r="N92" s="48"/>
      <c r="O92" s="48"/>
      <c r="P92" s="44"/>
      <c r="Q92" s="43"/>
      <c r="R92" s="12"/>
      <c r="S92" s="13"/>
      <c r="T92" s="12"/>
      <c r="U92" s="12"/>
      <c r="V92" s="2"/>
      <c r="W92" s="2"/>
      <c r="X92" s="6"/>
    </row>
    <row r="93" spans="1:25" x14ac:dyDescent="0.2">
      <c r="K93" s="48"/>
      <c r="L93" s="48"/>
      <c r="M93" s="48"/>
      <c r="N93" s="48"/>
      <c r="O93" s="48"/>
      <c r="P93" s="44"/>
      <c r="Q93" s="43"/>
      <c r="R93" s="12"/>
      <c r="S93" s="13"/>
      <c r="T93" s="12"/>
      <c r="U93" s="12"/>
      <c r="V93" s="2"/>
      <c r="W93" s="2"/>
      <c r="X93" s="6"/>
    </row>
    <row r="94" spans="1:25" x14ac:dyDescent="0.2">
      <c r="K94" s="48"/>
      <c r="L94" s="48"/>
      <c r="M94" s="48"/>
      <c r="N94" s="48"/>
      <c r="O94" s="48"/>
      <c r="P94" s="44"/>
      <c r="Q94" s="43"/>
      <c r="R94" s="12"/>
      <c r="S94" s="13"/>
      <c r="T94" s="12"/>
      <c r="U94" s="12"/>
      <c r="V94" s="2"/>
      <c r="W94" s="2"/>
      <c r="X94" s="6"/>
    </row>
    <row r="95" spans="1:25" x14ac:dyDescent="0.2">
      <c r="K95" s="48"/>
      <c r="L95" s="48"/>
      <c r="M95" s="48"/>
      <c r="N95" s="48"/>
      <c r="O95" s="48"/>
      <c r="P95" s="44"/>
      <c r="Q95" s="43"/>
      <c r="R95" s="12"/>
      <c r="S95" s="13"/>
      <c r="T95" s="12"/>
      <c r="U95" s="12"/>
      <c r="V95" s="2"/>
      <c r="W95" s="2"/>
      <c r="X95" s="6"/>
    </row>
    <row r="96" spans="1:25" x14ac:dyDescent="0.2">
      <c r="K96" s="48"/>
      <c r="L96" s="48"/>
      <c r="M96" s="48"/>
      <c r="N96" s="48"/>
      <c r="O96" s="48"/>
      <c r="P96" s="44"/>
      <c r="Q96" s="43"/>
      <c r="R96" s="12"/>
      <c r="S96" s="13"/>
      <c r="T96" s="12"/>
      <c r="U96" s="12"/>
      <c r="V96" s="2"/>
      <c r="W96" s="2"/>
      <c r="X96" s="6"/>
    </row>
    <row r="97" spans="1:25" x14ac:dyDescent="0.2">
      <c r="K97" s="48"/>
      <c r="L97" s="48"/>
      <c r="M97" s="48"/>
      <c r="N97" s="48"/>
      <c r="O97" s="48"/>
      <c r="P97" s="44"/>
      <c r="Q97" s="43"/>
      <c r="R97" s="12"/>
      <c r="S97" s="13"/>
      <c r="T97" s="12"/>
      <c r="U97" s="12"/>
      <c r="V97" s="2"/>
      <c r="W97" s="2"/>
      <c r="X97" s="6"/>
    </row>
    <row r="98" spans="1:25" x14ac:dyDescent="0.2">
      <c r="N98" s="47"/>
    </row>
    <row r="99" spans="1:25" x14ac:dyDescent="0.2">
      <c r="N99" s="47"/>
    </row>
    <row r="100" spans="1:25" s="11" customFormat="1" ht="47" customHeight="1" x14ac:dyDescent="0.2">
      <c r="A100" s="10"/>
      <c r="B100" s="8"/>
      <c r="C100" s="8"/>
      <c r="D100" s="40"/>
      <c r="E100" s="40"/>
      <c r="F100" s="40"/>
      <c r="G100" s="40"/>
      <c r="H100" s="40"/>
      <c r="I100" s="40"/>
      <c r="J100" s="40"/>
      <c r="K100" s="10"/>
      <c r="L100" s="8"/>
      <c r="M100" s="10"/>
      <c r="N100" s="10"/>
      <c r="O100" s="10"/>
      <c r="P100" s="10"/>
      <c r="Q100" s="8"/>
      <c r="R100" s="8"/>
      <c r="S100" s="10"/>
      <c r="T100" s="10"/>
      <c r="U100" s="10"/>
      <c r="V100" s="8"/>
      <c r="W100" s="10"/>
      <c r="X100" s="10"/>
      <c r="Y100" s="40"/>
    </row>
    <row r="101" spans="1:25" x14ac:dyDescent="0.2">
      <c r="K101" s="45"/>
      <c r="L101" s="45"/>
      <c r="M101" s="45"/>
      <c r="N101" s="45"/>
      <c r="O101" s="45"/>
      <c r="P101" s="44"/>
      <c r="Q101" s="12"/>
      <c r="R101" s="12"/>
      <c r="S101" s="13"/>
      <c r="T101" s="12"/>
      <c r="U101" s="12"/>
      <c r="V101" s="2"/>
      <c r="W101" s="2"/>
      <c r="X101" s="6"/>
    </row>
    <row r="102" spans="1:25" x14ac:dyDescent="0.2">
      <c r="K102" s="45"/>
      <c r="L102" s="45"/>
      <c r="M102" s="45"/>
      <c r="N102" s="45"/>
      <c r="O102" s="45"/>
      <c r="P102" s="44"/>
      <c r="Q102" s="43"/>
      <c r="R102" s="12"/>
      <c r="S102" s="13"/>
      <c r="T102" s="12"/>
      <c r="U102" s="12"/>
      <c r="V102" s="2"/>
      <c r="W102" s="2"/>
      <c r="X102" s="6"/>
    </row>
    <row r="103" spans="1:25" x14ac:dyDescent="0.2">
      <c r="K103" s="45"/>
      <c r="L103" s="45"/>
      <c r="M103" s="45"/>
      <c r="N103" s="45"/>
      <c r="O103" s="45"/>
      <c r="P103" s="44"/>
      <c r="Q103" s="43"/>
      <c r="R103" s="12"/>
      <c r="S103" s="13"/>
      <c r="T103" s="12"/>
      <c r="U103" s="12"/>
      <c r="V103" s="2"/>
      <c r="W103" s="2"/>
      <c r="X103" s="6"/>
    </row>
    <row r="104" spans="1:25" x14ac:dyDescent="0.2">
      <c r="K104" s="45"/>
      <c r="L104" s="45"/>
      <c r="M104" s="45"/>
      <c r="N104" s="45"/>
      <c r="O104" s="45"/>
      <c r="P104" s="44"/>
      <c r="Q104" s="43"/>
      <c r="R104" s="12"/>
      <c r="S104" s="13"/>
      <c r="T104" s="12"/>
      <c r="U104" s="12"/>
      <c r="V104" s="2"/>
      <c r="W104" s="2"/>
      <c r="X104" s="6"/>
    </row>
    <row r="105" spans="1:25" x14ac:dyDescent="0.2">
      <c r="K105" s="45"/>
      <c r="L105" s="45"/>
      <c r="M105" s="45"/>
      <c r="N105" s="45"/>
      <c r="O105" s="45"/>
      <c r="P105" s="44"/>
      <c r="Q105" s="43"/>
      <c r="R105" s="12"/>
      <c r="S105" s="13"/>
      <c r="T105" s="12"/>
      <c r="U105" s="12"/>
      <c r="V105" s="2"/>
      <c r="W105" s="2"/>
      <c r="X105" s="6"/>
    </row>
    <row r="106" spans="1:25" x14ac:dyDescent="0.2">
      <c r="K106" s="45"/>
      <c r="L106" s="45"/>
      <c r="M106" s="45"/>
      <c r="N106" s="45"/>
      <c r="O106" s="45"/>
      <c r="P106" s="44"/>
      <c r="Q106" s="43"/>
      <c r="R106" s="12"/>
      <c r="S106" s="13"/>
      <c r="T106" s="12"/>
      <c r="U106" s="12"/>
      <c r="V106" s="2"/>
      <c r="W106" s="2"/>
      <c r="X106" s="6"/>
    </row>
    <row r="107" spans="1:25" x14ac:dyDescent="0.2">
      <c r="K107" s="45"/>
      <c r="L107" s="45"/>
      <c r="M107" s="45"/>
      <c r="N107" s="45"/>
      <c r="O107" s="45"/>
      <c r="P107" s="44"/>
      <c r="Q107" s="43"/>
      <c r="R107" s="12"/>
      <c r="S107" s="13"/>
      <c r="T107" s="12"/>
      <c r="U107" s="12"/>
      <c r="V107" s="2"/>
      <c r="W107" s="2"/>
      <c r="X107" s="6"/>
    </row>
    <row r="108" spans="1:25" x14ac:dyDescent="0.2">
      <c r="K108" s="45"/>
      <c r="L108" s="45"/>
      <c r="M108" s="45"/>
      <c r="N108" s="45"/>
      <c r="O108" s="45"/>
      <c r="P108" s="44"/>
      <c r="Q108" s="43"/>
      <c r="R108" s="12"/>
      <c r="S108" s="13"/>
      <c r="T108" s="12"/>
      <c r="U108" s="12"/>
      <c r="V108" s="2"/>
      <c r="W108" s="2"/>
      <c r="X108" s="6"/>
    </row>
    <row r="109" spans="1:25" x14ac:dyDescent="0.2">
      <c r="K109" s="45"/>
      <c r="L109" s="45"/>
      <c r="M109" s="45"/>
      <c r="N109" s="45"/>
      <c r="O109" s="45"/>
      <c r="P109" s="44"/>
      <c r="Q109" s="43"/>
      <c r="R109" s="12"/>
      <c r="S109" s="13"/>
      <c r="T109" s="12"/>
      <c r="U109" s="12"/>
      <c r="V109" s="2"/>
      <c r="W109" s="2"/>
      <c r="X109" s="6"/>
    </row>
    <row r="110" spans="1:25" x14ac:dyDescent="0.2">
      <c r="K110" s="45"/>
      <c r="L110" s="45"/>
      <c r="M110" s="45"/>
      <c r="N110" s="45"/>
      <c r="O110" s="45"/>
      <c r="P110" s="44"/>
      <c r="Q110" s="43"/>
      <c r="R110" s="12"/>
      <c r="S110" s="13"/>
      <c r="T110" s="12"/>
      <c r="U110" s="12"/>
      <c r="V110" s="2"/>
      <c r="W110" s="2"/>
      <c r="X110" s="6"/>
    </row>
    <row r="111" spans="1:25" x14ac:dyDescent="0.2">
      <c r="K111" s="45"/>
      <c r="L111" s="45"/>
      <c r="M111" s="45"/>
      <c r="N111" s="45"/>
      <c r="O111" s="45"/>
      <c r="P111" s="44"/>
      <c r="Q111" s="43"/>
      <c r="R111" s="12"/>
      <c r="S111" s="13"/>
      <c r="T111" s="12"/>
      <c r="U111" s="12"/>
      <c r="V111" s="2"/>
      <c r="W111" s="2"/>
      <c r="X111" s="6"/>
    </row>
    <row r="112" spans="1:25" x14ac:dyDescent="0.2">
      <c r="K112" s="45"/>
      <c r="L112" s="45"/>
      <c r="M112" s="45"/>
      <c r="N112" s="45"/>
      <c r="O112" s="45"/>
      <c r="P112" s="44"/>
      <c r="Q112" s="43"/>
      <c r="R112" s="12"/>
      <c r="S112" s="13"/>
      <c r="T112" s="12"/>
      <c r="U112" s="12"/>
      <c r="V112" s="2"/>
      <c r="W112" s="2"/>
      <c r="X112" s="6"/>
    </row>
    <row r="113" spans="11:24" x14ac:dyDescent="0.2">
      <c r="K113" s="45"/>
      <c r="L113" s="45"/>
      <c r="M113" s="45"/>
      <c r="N113" s="45"/>
      <c r="O113" s="45"/>
      <c r="P113" s="44"/>
      <c r="Q113" s="43"/>
      <c r="R113" s="12"/>
      <c r="S113" s="13"/>
      <c r="T113" s="12"/>
      <c r="U113" s="12"/>
      <c r="V113" s="2"/>
      <c r="W113" s="2"/>
      <c r="X113" s="6"/>
    </row>
    <row r="114" spans="11:24" x14ac:dyDescent="0.2">
      <c r="K114" s="45"/>
      <c r="L114" s="45"/>
      <c r="M114" s="45"/>
      <c r="N114" s="45"/>
      <c r="O114" s="45"/>
      <c r="P114" s="44"/>
      <c r="Q114" s="43"/>
      <c r="R114" s="12"/>
      <c r="S114" s="13"/>
      <c r="T114" s="12"/>
      <c r="U114" s="12"/>
      <c r="V114" s="2"/>
      <c r="W114" s="2"/>
      <c r="X114" s="6"/>
    </row>
    <row r="115" spans="11:24" x14ac:dyDescent="0.2">
      <c r="K115" s="45"/>
      <c r="L115" s="45"/>
      <c r="M115" s="45"/>
      <c r="N115" s="45"/>
      <c r="O115" s="45"/>
      <c r="P115" s="44"/>
      <c r="Q115" s="43"/>
      <c r="R115" s="12"/>
      <c r="S115" s="13"/>
      <c r="T115" s="12"/>
      <c r="U115" s="12"/>
      <c r="V115" s="2"/>
      <c r="W115" s="2"/>
      <c r="X115" s="6"/>
    </row>
    <row r="116" spans="11:24" x14ac:dyDescent="0.2">
      <c r="K116" s="45"/>
      <c r="L116" s="45"/>
      <c r="M116" s="45"/>
      <c r="N116" s="45"/>
      <c r="O116" s="45"/>
      <c r="P116" s="44"/>
      <c r="Q116" s="43"/>
      <c r="R116" s="12"/>
      <c r="S116" s="13"/>
      <c r="T116" s="12"/>
      <c r="U116" s="12"/>
      <c r="V116" s="2"/>
      <c r="W116" s="2"/>
      <c r="X116" s="6"/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5897816-717B-014C-B153-24A672E199B5}">
  <sheetPr>
    <tabColor theme="9"/>
  </sheetPr>
  <dimension ref="A1:AA116"/>
  <sheetViews>
    <sheetView zoomScaleNormal="100" workbookViewId="0">
      <pane xSplit="4" ySplit="3" topLeftCell="F4" activePane="bottomRight" state="frozen"/>
      <selection pane="topRight" activeCell="F1" sqref="F1"/>
      <selection pane="bottomLeft" activeCell="A4" sqref="A4"/>
      <selection pane="bottomRight" activeCell="B2" sqref="B2:D2"/>
    </sheetView>
  </sheetViews>
  <sheetFormatPr baseColWidth="10" defaultRowHeight="16" x14ac:dyDescent="0.2"/>
  <cols>
    <col min="1" max="1" width="6" customWidth="1"/>
    <col min="2" max="3" width="12.1640625" style="158" customWidth="1"/>
    <col min="4" max="4" width="13.33203125" style="40" customWidth="1"/>
    <col min="5" max="5" width="17.33203125" style="40" hidden="1" customWidth="1"/>
    <col min="6" max="9" width="13.33203125" style="40" customWidth="1"/>
    <col min="10" max="10" width="14.6640625" style="40" customWidth="1"/>
    <col min="11" max="11" width="15.6640625" customWidth="1"/>
    <col min="17" max="17" width="11.5" customWidth="1"/>
    <col min="18" max="20" width="10.33203125" customWidth="1"/>
    <col min="21" max="21" width="8.33203125" customWidth="1"/>
    <col min="22" max="22" width="10" customWidth="1"/>
    <col min="23" max="23" width="8.33203125" customWidth="1"/>
    <col min="24" max="24" width="12" customWidth="1"/>
    <col min="25" max="25" width="10.5" style="40" customWidth="1"/>
    <col min="26" max="26" width="17.6640625" bestFit="1" customWidth="1"/>
  </cols>
  <sheetData>
    <row r="1" spans="1:27" ht="18" x14ac:dyDescent="0.2">
      <c r="B1" s="161" t="s">
        <v>12</v>
      </c>
      <c r="K1" s="10"/>
      <c r="N1" s="8"/>
      <c r="O1" s="10"/>
      <c r="Q1" s="10"/>
      <c r="R1" s="10"/>
      <c r="S1" s="8"/>
      <c r="T1" s="8"/>
      <c r="U1" s="10"/>
      <c r="V1" s="10"/>
      <c r="W1" s="10"/>
      <c r="Y1" s="10"/>
    </row>
    <row r="2" spans="1:27" s="3" customFormat="1" ht="100" customHeight="1" x14ac:dyDescent="0.2">
      <c r="B2" s="167" t="s">
        <v>33</v>
      </c>
      <c r="C2" s="167" t="s">
        <v>14</v>
      </c>
      <c r="D2" s="168" t="s">
        <v>31</v>
      </c>
      <c r="E2" s="39"/>
      <c r="F2" s="3" t="s">
        <v>32</v>
      </c>
      <c r="G2" s="106" t="s">
        <v>115</v>
      </c>
      <c r="H2" s="106" t="s">
        <v>1659</v>
      </c>
      <c r="I2" s="106" t="s">
        <v>1660</v>
      </c>
      <c r="J2" s="106" t="s">
        <v>20</v>
      </c>
      <c r="K2" s="4" t="s">
        <v>21</v>
      </c>
      <c r="L2" s="3" t="s">
        <v>16</v>
      </c>
      <c r="M2" s="5" t="s">
        <v>114</v>
      </c>
      <c r="N2" s="3" t="s">
        <v>141</v>
      </c>
      <c r="O2" s="3" t="s">
        <v>22</v>
      </c>
      <c r="P2" s="5" t="s">
        <v>23</v>
      </c>
      <c r="Q2" s="3" t="s">
        <v>140</v>
      </c>
      <c r="R2" s="3" t="s">
        <v>24</v>
      </c>
      <c r="S2" s="5" t="s">
        <v>34</v>
      </c>
      <c r="T2" s="5" t="s">
        <v>35</v>
      </c>
      <c r="U2" s="5" t="s">
        <v>36</v>
      </c>
      <c r="V2" s="3" t="s">
        <v>37</v>
      </c>
      <c r="W2" s="3" t="s">
        <v>38</v>
      </c>
      <c r="X2" s="5" t="s">
        <v>81</v>
      </c>
      <c r="Y2" s="3" t="s">
        <v>26</v>
      </c>
      <c r="Z2" s="5" t="s">
        <v>25</v>
      </c>
    </row>
    <row r="3" spans="1:27" s="11" customFormat="1" ht="47" customHeight="1" x14ac:dyDescent="0.2">
      <c r="A3" s="10"/>
      <c r="B3" s="8" t="s">
        <v>17</v>
      </c>
      <c r="C3" s="8" t="s">
        <v>14</v>
      </c>
      <c r="D3" s="8" t="s">
        <v>0</v>
      </c>
      <c r="E3" s="8" t="s">
        <v>135</v>
      </c>
      <c r="F3" s="8" t="s">
        <v>9</v>
      </c>
      <c r="G3" s="10" t="s">
        <v>116</v>
      </c>
      <c r="H3" s="10" t="s">
        <v>134</v>
      </c>
      <c r="I3" s="10" t="s">
        <v>110</v>
      </c>
      <c r="J3" s="10" t="s">
        <v>1618</v>
      </c>
      <c r="K3" s="10" t="s">
        <v>1830</v>
      </c>
      <c r="L3" s="10" t="s">
        <v>27</v>
      </c>
      <c r="M3" s="10" t="s">
        <v>28</v>
      </c>
      <c r="N3" s="8" t="s">
        <v>1619</v>
      </c>
      <c r="O3" s="10" t="s">
        <v>111</v>
      </c>
      <c r="P3" s="10" t="s">
        <v>112</v>
      </c>
      <c r="Q3" s="10" t="s">
        <v>1620</v>
      </c>
      <c r="R3" s="10" t="s">
        <v>113</v>
      </c>
      <c r="S3" s="8" t="s">
        <v>104</v>
      </c>
      <c r="T3" s="8" t="s">
        <v>105</v>
      </c>
      <c r="U3" s="10" t="s">
        <v>106</v>
      </c>
      <c r="V3" s="10" t="s">
        <v>107</v>
      </c>
      <c r="W3" s="10" t="s">
        <v>108</v>
      </c>
      <c r="X3" s="8" t="s">
        <v>109</v>
      </c>
      <c r="Y3" s="10" t="s">
        <v>30</v>
      </c>
      <c r="Z3" s="10" t="s">
        <v>11</v>
      </c>
    </row>
    <row r="4" spans="1:27" s="9" customFormat="1" ht="17" customHeight="1" x14ac:dyDescent="0.2">
      <c r="A4" s="15"/>
      <c r="B4" s="11" t="s">
        <v>18</v>
      </c>
      <c r="C4" s="11" t="str">
        <f>$B$1</f>
        <v>AC</v>
      </c>
      <c r="D4" s="137">
        <v>0</v>
      </c>
      <c r="E4" s="18" t="str">
        <f t="shared" ref="E4:E23" si="0">_xlfn.CONCAT(C4,B4,D4)</f>
        <v>ACTotal0</v>
      </c>
      <c r="F4" s="19">
        <v>1</v>
      </c>
      <c r="G4" s="104">
        <f>VLOOKUP(E4,'Appendix 4. LT MOH 2019'!$D$5:$G$1684,4,FALSE)</f>
        <v>1.5327375816026815E-2</v>
      </c>
      <c r="H4" s="19">
        <f>VLOOKUP(E4,'Appendix 1a. Person-years 2020'!$E$3:$F$1684,2,FALSE)</f>
        <v>16760.792099999999</v>
      </c>
      <c r="I4" s="19">
        <f>VLOOKUP(E4,'Appendix 2a. Deaths 2020'!$E$3:$G$1683,3,FALSE)</f>
        <v>3</v>
      </c>
      <c r="J4" s="20">
        <f t="shared" ref="J4:J23" si="1">G4*H4</f>
        <v>256.89895949099326</v>
      </c>
      <c r="K4" s="20">
        <f t="shared" ref="K4:K23" si="2">G4*(H4-I4)+I4</f>
        <v>259.85297736354516</v>
      </c>
      <c r="L4" s="72">
        <f t="shared" ref="L4:L23" si="3">J4/K4</f>
        <v>0.98863196449575752</v>
      </c>
      <c r="M4" s="72">
        <f t="shared" ref="M4:M23" si="4">K4/J4</f>
        <v>1.011498753745071</v>
      </c>
      <c r="N4" s="72">
        <f>VLOOKUP(E4,'Appendix 4. LT MOH 2019'!$D$5:$K$1684,8,FALSE)</f>
        <v>0.98488213835997396</v>
      </c>
      <c r="O4" s="72">
        <f>EXP((1/L4)*LN(N4))</f>
        <v>0.98470963759104657</v>
      </c>
      <c r="P4" s="72">
        <f t="shared" ref="P4:P23" si="5">1-O4</f>
        <v>1.5290362408953428E-2</v>
      </c>
      <c r="Q4" s="72">
        <f>VLOOKUP(E4,'Appendix 4. LT MOH 2019'!$D$5:$I$1684,6,FALSE)</f>
        <v>9.5819283071955225E-2</v>
      </c>
      <c r="R4" s="16">
        <f t="shared" ref="R4:R22" si="6">F4+(Q4-F4)*M4*(1-N4)/(1-O4)</f>
        <v>9.5740291883445794E-2</v>
      </c>
      <c r="S4" s="12">
        <v>100000</v>
      </c>
      <c r="T4" s="12">
        <f t="shared" ref="T4:T23" si="7">P4*S4</f>
        <v>1529.0362408953429</v>
      </c>
      <c r="U4" s="13">
        <f t="shared" ref="U4:U23" si="8">T4/V4</f>
        <v>1.5504738028162095E-2</v>
      </c>
      <c r="V4" s="12">
        <f t="shared" ref="V4:V22" si="9">(S5*F4)+R4*T4</f>
        <v>98617.354135108355</v>
      </c>
      <c r="W4" s="12">
        <f t="shared" ref="W4:W22" si="10">W5+V4</f>
        <v>7285090.3438142762</v>
      </c>
      <c r="X4" s="131">
        <f t="shared" ref="X4:X23" si="11">W4/S4</f>
        <v>72.850903438142765</v>
      </c>
      <c r="Y4" s="105">
        <f>VLOOKUP(E4,'Appendix 4. LT MOH 2019'!$D$5:$P$1684,13,FALSE)</f>
        <v>75.077806859566522</v>
      </c>
      <c r="Z4" s="105">
        <f t="shared" ref="Z4:Z23" si="12">X4-Y4</f>
        <v>-2.2269034214237564</v>
      </c>
    </row>
    <row r="5" spans="1:27" s="9" customFormat="1" x14ac:dyDescent="0.2">
      <c r="A5" s="15"/>
      <c r="B5" s="11" t="str">
        <f>$B$4</f>
        <v>Total</v>
      </c>
      <c r="C5" s="11" t="str">
        <f>$C$4</f>
        <v>AC</v>
      </c>
      <c r="D5" s="138" t="s">
        <v>1657</v>
      </c>
      <c r="E5" s="18" t="str">
        <f t="shared" si="0"/>
        <v>ACTotal1-4</v>
      </c>
      <c r="F5" s="19">
        <v>4</v>
      </c>
      <c r="G5" s="104">
        <f>VLOOKUP(E5,'Appendix 4. LT MOH 2019'!$D$5:$G$1684,4,FALSE)</f>
        <v>8.5410486649803007E-4</v>
      </c>
      <c r="H5" s="19">
        <f>VLOOKUP(E5,'Appendix 1a. Person-years 2020'!$E$3:$F$1684,2,FALSE)</f>
        <v>66234.751600000003</v>
      </c>
      <c r="I5" s="19">
        <f>VLOOKUP(E5,'Appendix 2a. Deaths 2020'!$E$3:$G$1683,3,FALSE)</f>
        <v>3</v>
      </c>
      <c r="J5" s="20">
        <f t="shared" si="1"/>
        <v>56.571423672848184</v>
      </c>
      <c r="K5" s="20">
        <f t="shared" si="2"/>
        <v>59.568861358248689</v>
      </c>
      <c r="L5" s="72">
        <f t="shared" si="3"/>
        <v>0.94968113176825997</v>
      </c>
      <c r="M5" s="72">
        <f t="shared" si="4"/>
        <v>1.0529850141784418</v>
      </c>
      <c r="N5" s="72">
        <f>VLOOKUP(E5,'Appendix 4. LT MOH 2019'!$D$5:$K$1684,8,FALSE)</f>
        <v>0.99659086232080063</v>
      </c>
      <c r="O5" s="72">
        <f t="shared" ref="O5:O22" si="13">EXP((1/L5)*LN(N5))</f>
        <v>0.99641055367793918</v>
      </c>
      <c r="P5" s="72">
        <f t="shared" si="5"/>
        <v>3.5894463220608186E-3</v>
      </c>
      <c r="Q5" s="72">
        <f>VLOOKUP(E5,'Appendix 4. LT MOH 2019'!$D$5:$I$1684,6,FALSE)</f>
        <v>1.4991812216692604</v>
      </c>
      <c r="R5" s="16">
        <f t="shared" si="6"/>
        <v>1.4989550922910024</v>
      </c>
      <c r="S5" s="135">
        <f t="shared" ref="S5:S23" si="14">S4-T4</f>
        <v>98470.963759104663</v>
      </c>
      <c r="T5" s="12">
        <f t="shared" si="7"/>
        <v>353.45623869490237</v>
      </c>
      <c r="U5" s="13">
        <f t="shared" si="8"/>
        <v>8.9938009669060135E-4</v>
      </c>
      <c r="V5" s="12">
        <f t="shared" si="9"/>
        <v>392999.84511053283</v>
      </c>
      <c r="W5" s="12">
        <f t="shared" si="10"/>
        <v>7186472.989679168</v>
      </c>
      <c r="X5" s="131">
        <f t="shared" si="11"/>
        <v>72.980630181094412</v>
      </c>
      <c r="Y5" s="105">
        <f>VLOOKUP(E5,'Appendix 4. LT MOH 2019'!$D$5:$P$1684,13,FALSE)</f>
        <v>75.228774340369071</v>
      </c>
      <c r="Z5" s="105">
        <f t="shared" si="12"/>
        <v>-2.2481441592746592</v>
      </c>
      <c r="AA5" s="17"/>
    </row>
    <row r="6" spans="1:27" s="9" customFormat="1" x14ac:dyDescent="0.2">
      <c r="A6" s="15"/>
      <c r="B6" s="11" t="str">
        <f t="shared" ref="B6:B23" si="15">$B$4</f>
        <v>Total</v>
      </c>
      <c r="C6" s="11" t="str">
        <f t="shared" ref="C6:C23" si="16">$C$4</f>
        <v>AC</v>
      </c>
      <c r="D6" s="138" t="s">
        <v>1658</v>
      </c>
      <c r="E6" s="18" t="str">
        <f t="shared" si="0"/>
        <v>ACTotal5-9</v>
      </c>
      <c r="F6" s="19">
        <v>5</v>
      </c>
      <c r="G6" s="104">
        <f>VLOOKUP(E6,'Appendix 4. LT MOH 2019'!$D$5:$G$1684,4,FALSE)</f>
        <v>4.5057616793110376E-4</v>
      </c>
      <c r="H6" s="19">
        <f>VLOOKUP(E6,'Appendix 1a. Person-years 2020'!$E$3:$F$1684,2,FALSE)</f>
        <v>84839.330900000001</v>
      </c>
      <c r="I6" s="19">
        <f>VLOOKUP(E6,'Appendix 2a. Deaths 2020'!$E$3:$G$1683,3,FALSE)</f>
        <v>0</v>
      </c>
      <c r="J6" s="20">
        <f t="shared" si="1"/>
        <v>38.226580606760884</v>
      </c>
      <c r="K6" s="20">
        <f t="shared" si="2"/>
        <v>38.226580606760884</v>
      </c>
      <c r="L6" s="72">
        <f t="shared" si="3"/>
        <v>1</v>
      </c>
      <c r="M6" s="72">
        <f t="shared" si="4"/>
        <v>1</v>
      </c>
      <c r="N6" s="72">
        <f>VLOOKUP(E6,'Appendix 4. LT MOH 2019'!$D$5:$K$1684,8,FALSE)</f>
        <v>0.99774965404099125</v>
      </c>
      <c r="O6" s="72">
        <f t="shared" si="13"/>
        <v>0.99774965404099125</v>
      </c>
      <c r="P6" s="72">
        <f t="shared" si="5"/>
        <v>2.2503459590087482E-3</v>
      </c>
      <c r="Q6" s="72">
        <f>VLOOKUP(E6,'Appendix 4. LT MOH 2019'!$D$5:$I$1684,6,FALSE)</f>
        <v>2.4999999999998179</v>
      </c>
      <c r="R6" s="16">
        <f t="shared" si="6"/>
        <v>2.4999999999998179</v>
      </c>
      <c r="S6" s="135">
        <f t="shared" si="14"/>
        <v>98117.507520409767</v>
      </c>
      <c r="T6" s="12">
        <f t="shared" si="7"/>
        <v>220.79833655656458</v>
      </c>
      <c r="U6" s="13">
        <f t="shared" si="8"/>
        <v>4.5057616793111433E-4</v>
      </c>
      <c r="V6" s="12">
        <f t="shared" si="9"/>
        <v>490035.54176065745</v>
      </c>
      <c r="W6" s="12">
        <f t="shared" si="10"/>
        <v>6793473.1445686352</v>
      </c>
      <c r="X6" s="131">
        <f t="shared" si="11"/>
        <v>69.238134113379317</v>
      </c>
      <c r="Y6" s="105">
        <f>VLOOKUP(E6,'Appendix 4. LT MOH 2019'!$D$5:$P$1684,13,FALSE)</f>
        <v>71.4809885071613</v>
      </c>
      <c r="Z6" s="105">
        <f t="shared" si="12"/>
        <v>-2.2428543937819825</v>
      </c>
    </row>
    <row r="7" spans="1:27" s="9" customFormat="1" x14ac:dyDescent="0.2">
      <c r="A7" s="15"/>
      <c r="B7" s="11" t="str">
        <f t="shared" si="15"/>
        <v>Total</v>
      </c>
      <c r="C7" s="11" t="str">
        <f t="shared" si="16"/>
        <v>AC</v>
      </c>
      <c r="D7" s="138" t="s">
        <v>118</v>
      </c>
      <c r="E7" s="18" t="str">
        <f t="shared" si="0"/>
        <v>ACTotal10-14</v>
      </c>
      <c r="F7" s="19">
        <v>5</v>
      </c>
      <c r="G7" s="104">
        <f>VLOOKUP(E7,'Appendix 4. LT MOH 2019'!$D$5:$G$1684,4,FALSE)</f>
        <v>2.9501621954376294E-4</v>
      </c>
      <c r="H7" s="19">
        <f>VLOOKUP(E7,'Appendix 1a. Person-years 2020'!$E$3:$F$1684,2,FALSE)</f>
        <v>89558.044299999994</v>
      </c>
      <c r="I7" s="19">
        <f>VLOOKUP(E7,'Appendix 2a. Deaths 2020'!$E$3:$G$1683,3,FALSE)</f>
        <v>0</v>
      </c>
      <c r="J7" s="20">
        <f t="shared" si="1"/>
        <v>26.421075659118845</v>
      </c>
      <c r="K7" s="20">
        <f t="shared" si="2"/>
        <v>26.421075659118845</v>
      </c>
      <c r="L7" s="72">
        <f t="shared" si="3"/>
        <v>1</v>
      </c>
      <c r="M7" s="72">
        <f t="shared" si="4"/>
        <v>1</v>
      </c>
      <c r="N7" s="72">
        <f>VLOOKUP(E7,'Appendix 4. LT MOH 2019'!$D$5:$K$1684,8,FALSE)</f>
        <v>0.99852600603260089</v>
      </c>
      <c r="O7" s="72">
        <f t="shared" si="13"/>
        <v>0.99852600603260089</v>
      </c>
      <c r="P7" s="72">
        <f t="shared" si="5"/>
        <v>1.473993967399112E-3</v>
      </c>
      <c r="Q7" s="72">
        <f>VLOOKUP(E7,'Appendix 4. LT MOH 2019'!$D$5:$I$1684,6,FALSE)</f>
        <v>2.5000000000000311</v>
      </c>
      <c r="R7" s="16">
        <f t="shared" si="6"/>
        <v>2.5000000000000311</v>
      </c>
      <c r="S7" s="135">
        <f t="shared" si="14"/>
        <v>97896.709183853207</v>
      </c>
      <c r="T7" s="12">
        <f t="shared" si="7"/>
        <v>144.29915876522489</v>
      </c>
      <c r="U7" s="13">
        <f t="shared" si="8"/>
        <v>2.9501621954376858E-4</v>
      </c>
      <c r="V7" s="12">
        <f t="shared" si="9"/>
        <v>489122.79802235303</v>
      </c>
      <c r="W7" s="12">
        <f t="shared" si="10"/>
        <v>6303437.6028079772</v>
      </c>
      <c r="X7" s="131">
        <f t="shared" si="11"/>
        <v>64.388656731759141</v>
      </c>
      <c r="Y7" s="105">
        <f>VLOOKUP(E7,'Appendix 4. LT MOH 2019'!$D$5:$P$1684,13,FALSE)</f>
        <v>66.636569707422112</v>
      </c>
      <c r="Z7" s="105">
        <f t="shared" si="12"/>
        <v>-2.2479129756629703</v>
      </c>
      <c r="AA7" s="17"/>
    </row>
    <row r="8" spans="1:27" s="9" customFormat="1" x14ac:dyDescent="0.2">
      <c r="A8" s="15"/>
      <c r="B8" s="11" t="str">
        <f t="shared" si="15"/>
        <v>Total</v>
      </c>
      <c r="C8" s="11" t="str">
        <f t="shared" si="16"/>
        <v>AC</v>
      </c>
      <c r="D8" s="137" t="s">
        <v>119</v>
      </c>
      <c r="E8" s="18" t="str">
        <f t="shared" si="0"/>
        <v>ACTotal15-19</v>
      </c>
      <c r="F8" s="19">
        <v>5</v>
      </c>
      <c r="G8" s="104">
        <f>VLOOKUP(E8,'Appendix 4. LT MOH 2019'!$D$5:$G$1684,4,FALSE)</f>
        <v>1.1159012151851131E-3</v>
      </c>
      <c r="H8" s="19">
        <f>VLOOKUP(E8,'Appendix 1a. Person-years 2020'!$E$3:$F$1684,2,FALSE)</f>
        <v>92541.765799999994</v>
      </c>
      <c r="I8" s="19">
        <f>VLOOKUP(E8,'Appendix 2a. Deaths 2020'!$E$3:$G$1683,3,FALSE)</f>
        <v>5</v>
      </c>
      <c r="J8" s="20">
        <f t="shared" si="1"/>
        <v>103.26746891159613</v>
      </c>
      <c r="K8" s="20">
        <f t="shared" si="2"/>
        <v>108.26188940552021</v>
      </c>
      <c r="L8" s="72">
        <f t="shared" si="3"/>
        <v>0.95386723323092659</v>
      </c>
      <c r="M8" s="72">
        <f t="shared" si="4"/>
        <v>1.0483639286075621</v>
      </c>
      <c r="N8" s="72">
        <f>VLOOKUP(E8,'Appendix 4. LT MOH 2019'!$D$5:$K$1684,8,FALSE)</f>
        <v>0.99443601606515986</v>
      </c>
      <c r="O8" s="72">
        <f t="shared" si="13"/>
        <v>0.99416770616194006</v>
      </c>
      <c r="P8" s="72">
        <f t="shared" si="5"/>
        <v>5.8322938380599432E-3</v>
      </c>
      <c r="Q8" s="72">
        <f>VLOOKUP(E8,'Appendix 4. LT MOH 2019'!$D$5:$I$1684,6,FALSE)</f>
        <v>2.4999999999999685</v>
      </c>
      <c r="R8" s="16">
        <f t="shared" si="6"/>
        <v>2.4996629891255755</v>
      </c>
      <c r="S8" s="135">
        <f t="shared" si="14"/>
        <v>97752.410025087986</v>
      </c>
      <c r="T8" s="12">
        <f t="shared" si="7"/>
        <v>570.12077864482967</v>
      </c>
      <c r="U8" s="13">
        <f t="shared" si="8"/>
        <v>1.1698707424603338E-3</v>
      </c>
      <c r="V8" s="12">
        <f t="shared" si="9"/>
        <v>487336.55604192568</v>
      </c>
      <c r="W8" s="12">
        <f t="shared" si="10"/>
        <v>5814314.8047856241</v>
      </c>
      <c r="X8" s="131">
        <f t="shared" si="11"/>
        <v>59.480014899820787</v>
      </c>
      <c r="Y8" s="105">
        <f>VLOOKUP(E8,'Appendix 4. LT MOH 2019'!$D$5:$P$1684,13,FALSE)</f>
        <v>61.73124617680525</v>
      </c>
      <c r="Z8" s="105">
        <f t="shared" si="12"/>
        <v>-2.2512312769844627</v>
      </c>
    </row>
    <row r="9" spans="1:27" s="9" customFormat="1" x14ac:dyDescent="0.2">
      <c r="A9" s="15"/>
      <c r="B9" s="11" t="str">
        <f t="shared" si="15"/>
        <v>Total</v>
      </c>
      <c r="C9" s="11" t="str">
        <f t="shared" si="16"/>
        <v>AC</v>
      </c>
      <c r="D9" s="137" t="s">
        <v>120</v>
      </c>
      <c r="E9" s="18" t="str">
        <f t="shared" si="0"/>
        <v>ACTotal20-24</v>
      </c>
      <c r="F9" s="19">
        <v>5</v>
      </c>
      <c r="G9" s="104">
        <f>VLOOKUP(E9,'Appendix 4. LT MOH 2019'!$D$5:$G$1684,4,FALSE)</f>
        <v>1.5075657819842928E-3</v>
      </c>
      <c r="H9" s="19">
        <f>VLOOKUP(E9,'Appendix 1a. Person-years 2020'!$E$3:$F$1684,2,FALSE)</f>
        <v>87394.823900000003</v>
      </c>
      <c r="I9" s="19">
        <f>VLOOKUP(E9,'Appendix 2a. Deaths 2020'!$E$3:$G$1683,3,FALSE)</f>
        <v>2</v>
      </c>
      <c r="J9" s="20">
        <f t="shared" si="1"/>
        <v>131.75344603418307</v>
      </c>
      <c r="K9" s="20">
        <f t="shared" si="2"/>
        <v>133.75043090261912</v>
      </c>
      <c r="L9" s="72">
        <f t="shared" si="3"/>
        <v>0.98506932011389181</v>
      </c>
      <c r="M9" s="72">
        <f t="shared" si="4"/>
        <v>1.015156983961679</v>
      </c>
      <c r="N9" s="72">
        <f>VLOOKUP(E9,'Appendix 4. LT MOH 2019'!$D$5:$K$1684,8,FALSE)</f>
        <v>0.99249047385172862</v>
      </c>
      <c r="O9" s="72">
        <f t="shared" si="13"/>
        <v>0.99237708700935523</v>
      </c>
      <c r="P9" s="72">
        <f t="shared" si="5"/>
        <v>7.6229129906447701E-3</v>
      </c>
      <c r="Q9" s="72">
        <f>VLOOKUP(E9,'Appendix 4. LT MOH 2019'!$D$5:$I$1684,6,FALSE)</f>
        <v>2.4999999999999893</v>
      </c>
      <c r="R9" s="16">
        <f t="shared" si="6"/>
        <v>2.4998573625934277</v>
      </c>
      <c r="S9" s="135">
        <f t="shared" si="14"/>
        <v>97182.28924644315</v>
      </c>
      <c r="T9" s="12">
        <f t="shared" si="7"/>
        <v>740.81213515730906</v>
      </c>
      <c r="U9" s="13">
        <f t="shared" si="8"/>
        <v>1.5304160451127559E-3</v>
      </c>
      <c r="V9" s="12">
        <f t="shared" si="9"/>
        <v>484059.31022680079</v>
      </c>
      <c r="W9" s="12">
        <f t="shared" si="10"/>
        <v>5326978.2487436989</v>
      </c>
      <c r="X9" s="131">
        <f t="shared" si="11"/>
        <v>54.814290649555417</v>
      </c>
      <c r="Y9" s="105">
        <f>VLOOKUP(E9,'Appendix 4. LT MOH 2019'!$D$5:$P$1684,13,FALSE)</f>
        <v>57.062651814618256</v>
      </c>
      <c r="Z9" s="105">
        <f t="shared" si="12"/>
        <v>-2.248361165062839</v>
      </c>
    </row>
    <row r="10" spans="1:27" s="9" customFormat="1" x14ac:dyDescent="0.2">
      <c r="A10" s="15"/>
      <c r="B10" s="11" t="str">
        <f t="shared" si="15"/>
        <v>Total</v>
      </c>
      <c r="C10" s="11" t="str">
        <f t="shared" si="16"/>
        <v>AC</v>
      </c>
      <c r="D10" s="137" t="s">
        <v>121</v>
      </c>
      <c r="E10" s="18" t="str">
        <f t="shared" si="0"/>
        <v>ACTotal25-29</v>
      </c>
      <c r="F10" s="19">
        <v>5</v>
      </c>
      <c r="G10" s="104">
        <f>VLOOKUP(E10,'Appendix 4. LT MOH 2019'!$D$5:$G$1684,4,FALSE)</f>
        <v>1.7664715935134961E-3</v>
      </c>
      <c r="H10" s="19">
        <f>VLOOKUP(E10,'Appendix 1a. Person-years 2020'!$E$3:$F$1684,2,FALSE)</f>
        <v>76405.152700000006</v>
      </c>
      <c r="I10" s="19">
        <f>VLOOKUP(E10,'Appendix 2a. Deaths 2020'!$E$3:$G$1683,3,FALSE)</f>
        <v>9</v>
      </c>
      <c r="J10" s="20">
        <f t="shared" si="1"/>
        <v>134.96753184261101</v>
      </c>
      <c r="K10" s="20">
        <f t="shared" si="2"/>
        <v>143.95163359826938</v>
      </c>
      <c r="L10" s="72">
        <f t="shared" si="3"/>
        <v>0.93758944215436546</v>
      </c>
      <c r="M10" s="72">
        <f t="shared" si="4"/>
        <v>1.0665649110790212</v>
      </c>
      <c r="N10" s="72">
        <f>VLOOKUP(E10,'Appendix 4. LT MOH 2019'!$D$5:$K$1684,8,FALSE)</f>
        <v>0.99120647580915755</v>
      </c>
      <c r="O10" s="72">
        <f t="shared" si="13"/>
        <v>0.99062388810861968</v>
      </c>
      <c r="P10" s="72">
        <f t="shared" si="5"/>
        <v>9.3761118913803232E-3</v>
      </c>
      <c r="Q10" s="72">
        <f>VLOOKUP(E10,'Appendix 4. LT MOH 2019'!$D$5:$I$1684,6,FALSE)</f>
        <v>2.5000000000000417</v>
      </c>
      <c r="R10" s="16">
        <f t="shared" si="6"/>
        <v>2.4992660989628468</v>
      </c>
      <c r="S10" s="135">
        <f t="shared" si="14"/>
        <v>96441.477111285843</v>
      </c>
      <c r="T10" s="12">
        <f t="shared" si="7"/>
        <v>904.24608036541042</v>
      </c>
      <c r="U10" s="13">
        <f t="shared" si="8"/>
        <v>1.884057538312649E-3</v>
      </c>
      <c r="V10" s="12">
        <f t="shared" si="9"/>
        <v>479946.10672837944</v>
      </c>
      <c r="W10" s="12">
        <f t="shared" si="10"/>
        <v>4842918.9385168981</v>
      </c>
      <c r="X10" s="131">
        <f t="shared" si="11"/>
        <v>50.216142302844993</v>
      </c>
      <c r="Y10" s="105">
        <f>VLOOKUP(E10,'Appendix 4. LT MOH 2019'!$D$5:$P$1684,13,FALSE)</f>
        <v>52.475491707106855</v>
      </c>
      <c r="Z10" s="105">
        <f t="shared" si="12"/>
        <v>-2.2593494042618616</v>
      </c>
    </row>
    <row r="11" spans="1:27" s="9" customFormat="1" x14ac:dyDescent="0.2">
      <c r="A11" s="15"/>
      <c r="B11" s="11" t="str">
        <f t="shared" si="15"/>
        <v>Total</v>
      </c>
      <c r="C11" s="11" t="str">
        <f t="shared" si="16"/>
        <v>AC</v>
      </c>
      <c r="D11" s="137" t="s">
        <v>122</v>
      </c>
      <c r="E11" s="18" t="str">
        <f t="shared" si="0"/>
        <v>ACTotal30-34</v>
      </c>
      <c r="F11" s="19">
        <v>5</v>
      </c>
      <c r="G11" s="104">
        <f>VLOOKUP(E11,'Appendix 4. LT MOH 2019'!$D$5:$G$1684,4,FALSE)</f>
        <v>1.890949786143106E-3</v>
      </c>
      <c r="H11" s="19">
        <f>VLOOKUP(E11,'Appendix 1a. Person-years 2020'!$E$3:$F$1684,2,FALSE)</f>
        <v>69804.771599999993</v>
      </c>
      <c r="I11" s="19">
        <f>VLOOKUP(E11,'Appendix 2a. Deaths 2020'!$E$3:$G$1683,3,FALSE)</f>
        <v>14</v>
      </c>
      <c r="J11" s="20">
        <f t="shared" si="1"/>
        <v>131.99731792878833</v>
      </c>
      <c r="K11" s="20">
        <f t="shared" si="2"/>
        <v>145.97084463178234</v>
      </c>
      <c r="L11" s="72">
        <f t="shared" si="3"/>
        <v>0.90427179661635293</v>
      </c>
      <c r="M11" s="72">
        <f t="shared" si="4"/>
        <v>1.1058622017648316</v>
      </c>
      <c r="N11" s="72">
        <f>VLOOKUP(E11,'Appendix 4. LT MOH 2019'!$D$5:$K$1684,8,FALSE)</f>
        <v>0.99058973690674379</v>
      </c>
      <c r="O11" s="72">
        <f t="shared" si="13"/>
        <v>0.98959874374842616</v>
      </c>
      <c r="P11" s="72">
        <f t="shared" si="5"/>
        <v>1.0401256251573843E-2</v>
      </c>
      <c r="Q11" s="72">
        <f>VLOOKUP(E11,'Appendix 4. LT MOH 2019'!$D$5:$I$1684,6,FALSE)</f>
        <v>2.5000000000000027</v>
      </c>
      <c r="R11" s="16">
        <f t="shared" si="6"/>
        <v>2.4987506288194741</v>
      </c>
      <c r="S11" s="135">
        <f t="shared" si="14"/>
        <v>95537.231030920433</v>
      </c>
      <c r="T11" s="12">
        <f t="shared" si="7"/>
        <v>993.70722151841562</v>
      </c>
      <c r="U11" s="13">
        <f t="shared" si="8"/>
        <v>2.0911318844721158E-3</v>
      </c>
      <c r="V11" s="12">
        <f t="shared" si="9"/>
        <v>475200.64559164166</v>
      </c>
      <c r="W11" s="12">
        <f t="shared" si="10"/>
        <v>4362972.8317885185</v>
      </c>
      <c r="X11" s="131">
        <f t="shared" si="11"/>
        <v>45.667775637923306</v>
      </c>
      <c r="Y11" s="105">
        <f>VLOOKUP(E11,'Appendix 4. LT MOH 2019'!$D$5:$P$1684,13,FALSE)</f>
        <v>47.918851093875332</v>
      </c>
      <c r="Z11" s="105">
        <f t="shared" si="12"/>
        <v>-2.2510754559520265</v>
      </c>
    </row>
    <row r="12" spans="1:27" s="9" customFormat="1" x14ac:dyDescent="0.2">
      <c r="A12" s="15"/>
      <c r="B12" s="11" t="str">
        <f t="shared" si="15"/>
        <v>Total</v>
      </c>
      <c r="C12" s="11" t="str">
        <f t="shared" si="16"/>
        <v>AC</v>
      </c>
      <c r="D12" s="137" t="s">
        <v>123</v>
      </c>
      <c r="E12" s="18" t="str">
        <f t="shared" si="0"/>
        <v>ACTotal35-39</v>
      </c>
      <c r="F12" s="19">
        <v>5</v>
      </c>
      <c r="G12" s="104">
        <f>VLOOKUP(E12,'Appendix 4. LT MOH 2019'!$D$5:$G$1684,4,FALSE)</f>
        <v>2.2411144955666712E-3</v>
      </c>
      <c r="H12" s="19">
        <f>VLOOKUP(E12,'Appendix 1a. Person-years 2020'!$E$3:$F$1684,2,FALSE)</f>
        <v>66656.641000000003</v>
      </c>
      <c r="I12" s="19">
        <f>VLOOKUP(E12,'Appendix 2a. Deaths 2020'!$E$3:$G$1683,3,FALSE)</f>
        <v>24</v>
      </c>
      <c r="J12" s="20">
        <f t="shared" si="1"/>
        <v>149.3851643708837</v>
      </c>
      <c r="K12" s="20">
        <f t="shared" si="2"/>
        <v>173.33137762299012</v>
      </c>
      <c r="L12" s="72">
        <f t="shared" si="3"/>
        <v>0.86184721092916372</v>
      </c>
      <c r="M12" s="72">
        <f t="shared" si="4"/>
        <v>1.1602984697506797</v>
      </c>
      <c r="N12" s="72">
        <f>VLOOKUP(E12,'Appendix 4. LT MOH 2019'!$D$5:$K$1684,8,FALSE)</f>
        <v>0.98885686015276109</v>
      </c>
      <c r="O12" s="72">
        <f t="shared" si="13"/>
        <v>0.98708221549018527</v>
      </c>
      <c r="P12" s="72">
        <f t="shared" si="5"/>
        <v>1.2917784509814734E-2</v>
      </c>
      <c r="Q12" s="72">
        <f>VLOOKUP(E12,'Appendix 4. LT MOH 2019'!$D$5:$I$1684,6,FALSE)</f>
        <v>2.5000000000000107</v>
      </c>
      <c r="R12" s="16">
        <f t="shared" si="6"/>
        <v>2.4977582063035757</v>
      </c>
      <c r="S12" s="135">
        <f t="shared" si="14"/>
        <v>94543.523809402017</v>
      </c>
      <c r="T12" s="12">
        <f t="shared" si="7"/>
        <v>1221.2928673683939</v>
      </c>
      <c r="U12" s="13">
        <f t="shared" si="8"/>
        <v>2.6003674559967301E-3</v>
      </c>
      <c r="V12" s="12">
        <f t="shared" si="9"/>
        <v>469661.64899193757</v>
      </c>
      <c r="W12" s="12">
        <f t="shared" si="10"/>
        <v>3887772.1861968767</v>
      </c>
      <c r="X12" s="131">
        <f t="shared" si="11"/>
        <v>41.121507106447112</v>
      </c>
      <c r="Y12" s="105">
        <f>VLOOKUP(E12,'Appendix 4. LT MOH 2019'!$D$5:$P$1684,13,FALSE)</f>
        <v>43.350314617333012</v>
      </c>
      <c r="Z12" s="105">
        <f t="shared" si="12"/>
        <v>-2.2288075108859005</v>
      </c>
    </row>
    <row r="13" spans="1:27" s="9" customFormat="1" x14ac:dyDescent="0.2">
      <c r="A13" s="15"/>
      <c r="B13" s="11" t="str">
        <f t="shared" si="15"/>
        <v>Total</v>
      </c>
      <c r="C13" s="11" t="str">
        <f t="shared" si="16"/>
        <v>AC</v>
      </c>
      <c r="D13" s="137" t="s">
        <v>124</v>
      </c>
      <c r="E13" s="18" t="str">
        <f t="shared" si="0"/>
        <v>ACTotal40-44</v>
      </c>
      <c r="F13" s="19">
        <v>5</v>
      </c>
      <c r="G13" s="104">
        <f>VLOOKUP(E13,'Appendix 4. LT MOH 2019'!$D$5:$G$1684,4,FALSE)</f>
        <v>2.3582312524550279E-3</v>
      </c>
      <c r="H13" s="19">
        <f>VLOOKUP(E13,'Appendix 1a. Person-years 2020'!$E$3:$F$1684,2,FALSE)</f>
        <v>58026.002500000002</v>
      </c>
      <c r="I13" s="19">
        <f>VLOOKUP(E13,'Appendix 2a. Deaths 2020'!$E$3:$G$1683,3,FALSE)</f>
        <v>26</v>
      </c>
      <c r="J13" s="20">
        <f t="shared" si="1"/>
        <v>136.83873255053359</v>
      </c>
      <c r="K13" s="20">
        <f t="shared" si="2"/>
        <v>162.77741853796977</v>
      </c>
      <c r="L13" s="72">
        <f t="shared" si="3"/>
        <v>0.8406493589810452</v>
      </c>
      <c r="M13" s="72">
        <f t="shared" si="4"/>
        <v>1.189556608015623</v>
      </c>
      <c r="N13" s="72">
        <f>VLOOKUP(E13,'Appendix 4. LT MOH 2019'!$D$5:$K$1684,8,FALSE)</f>
        <v>0.98827795198763868</v>
      </c>
      <c r="O13" s="72">
        <f t="shared" si="13"/>
        <v>0.98607150141691668</v>
      </c>
      <c r="P13" s="72">
        <f t="shared" si="5"/>
        <v>1.3928498583083315E-2</v>
      </c>
      <c r="Q13" s="72">
        <f>VLOOKUP(E13,'Appendix 4. LT MOH 2019'!$D$5:$I$1684,6,FALSE)</f>
        <v>2.4999999999999822</v>
      </c>
      <c r="R13" s="16">
        <f t="shared" si="6"/>
        <v>2.4972105590913323</v>
      </c>
      <c r="S13" s="135">
        <f t="shared" si="14"/>
        <v>93322.230942033624</v>
      </c>
      <c r="T13" s="12">
        <f t="shared" si="7"/>
        <v>1299.8385614462893</v>
      </c>
      <c r="U13" s="13">
        <f t="shared" si="8"/>
        <v>2.8052580312564962E-3</v>
      </c>
      <c r="V13" s="12">
        <f t="shared" si="9"/>
        <v>463357.93248369446</v>
      </c>
      <c r="W13" s="12">
        <f t="shared" si="10"/>
        <v>3418110.5372049389</v>
      </c>
      <c r="X13" s="131">
        <f t="shared" si="11"/>
        <v>36.626969830244107</v>
      </c>
      <c r="Y13" s="105">
        <f>VLOOKUP(E13,'Appendix 4. LT MOH 2019'!$D$5:$P$1684,13,FALSE)</f>
        <v>38.810644910753169</v>
      </c>
      <c r="Z13" s="105">
        <f t="shared" si="12"/>
        <v>-2.1836750805090617</v>
      </c>
    </row>
    <row r="14" spans="1:27" s="9" customFormat="1" x14ac:dyDescent="0.2">
      <c r="A14" s="15"/>
      <c r="B14" s="11" t="str">
        <f t="shared" si="15"/>
        <v>Total</v>
      </c>
      <c r="C14" s="11" t="str">
        <f t="shared" si="16"/>
        <v>AC</v>
      </c>
      <c r="D14" s="137" t="s">
        <v>125</v>
      </c>
      <c r="E14" s="18" t="str">
        <f t="shared" si="0"/>
        <v>ACTotal45-49</v>
      </c>
      <c r="F14" s="19">
        <v>5</v>
      </c>
      <c r="G14" s="104">
        <f>VLOOKUP(E14,'Appendix 4. LT MOH 2019'!$D$5:$G$1684,4,FALSE)</f>
        <v>4.2279340013360762E-3</v>
      </c>
      <c r="H14" s="19">
        <f>VLOOKUP(E14,'Appendix 1a. Person-years 2020'!$E$3:$F$1684,2,FALSE)</f>
        <v>46603.237399999998</v>
      </c>
      <c r="I14" s="19">
        <f>VLOOKUP(E14,'Appendix 2a. Deaths 2020'!$E$3:$G$1683,3,FALSE)</f>
        <v>35</v>
      </c>
      <c r="J14" s="20">
        <f t="shared" si="1"/>
        <v>197.03541197579708</v>
      </c>
      <c r="K14" s="20">
        <f t="shared" si="2"/>
        <v>231.88743428575032</v>
      </c>
      <c r="L14" s="72">
        <f t="shared" si="3"/>
        <v>0.84970284216864556</v>
      </c>
      <c r="M14" s="72">
        <f t="shared" si="4"/>
        <v>1.1768820231879653</v>
      </c>
      <c r="N14" s="72">
        <f>VLOOKUP(E14,'Appendix 4. LT MOH 2019'!$D$5:$K$1684,8,FALSE)</f>
        <v>0.9790814357657821</v>
      </c>
      <c r="O14" s="72">
        <f t="shared" si="13"/>
        <v>0.97542712774869311</v>
      </c>
      <c r="P14" s="72">
        <f t="shared" si="5"/>
        <v>2.4572872251306888E-2</v>
      </c>
      <c r="Q14" s="72">
        <f>VLOOKUP(E14,'Appendix 4. LT MOH 2019'!$D$5:$I$1684,6,FALSE)</f>
        <v>2.5000000000000164</v>
      </c>
      <c r="R14" s="16">
        <f t="shared" si="6"/>
        <v>2.4953393780773552</v>
      </c>
      <c r="S14" s="135">
        <f t="shared" si="14"/>
        <v>92022.392380587335</v>
      </c>
      <c r="T14" s="12">
        <f t="shared" si="7"/>
        <v>2261.2544922278089</v>
      </c>
      <c r="U14" s="13">
        <f t="shared" si="8"/>
        <v>4.975823559706629E-3</v>
      </c>
      <c r="V14" s="12">
        <f t="shared" si="9"/>
        <v>454448.28682010801</v>
      </c>
      <c r="W14" s="12">
        <f t="shared" si="10"/>
        <v>2954752.6047212444</v>
      </c>
      <c r="X14" s="131">
        <f t="shared" si="11"/>
        <v>32.109060939221649</v>
      </c>
      <c r="Y14" s="105">
        <f>VLOOKUP(E14,'Appendix 4. LT MOH 2019'!$D$5:$P$1684,13,FALSE)</f>
        <v>34.241328527793911</v>
      </c>
      <c r="Z14" s="105">
        <f t="shared" si="12"/>
        <v>-2.1322675885722617</v>
      </c>
    </row>
    <row r="15" spans="1:27" s="9" customFormat="1" x14ac:dyDescent="0.2">
      <c r="A15" s="15"/>
      <c r="B15" s="11" t="str">
        <f t="shared" si="15"/>
        <v>Total</v>
      </c>
      <c r="C15" s="11" t="str">
        <f t="shared" si="16"/>
        <v>AC</v>
      </c>
      <c r="D15" s="137" t="s">
        <v>126</v>
      </c>
      <c r="E15" s="18" t="str">
        <f t="shared" si="0"/>
        <v>ACTotal50-54</v>
      </c>
      <c r="F15" s="19">
        <v>5</v>
      </c>
      <c r="G15" s="104">
        <f>VLOOKUP(E15,'Appendix 4. LT MOH 2019'!$D$5:$G$1684,4,FALSE)</f>
        <v>5.7650991200664248E-3</v>
      </c>
      <c r="H15" s="19">
        <f>VLOOKUP(E15,'Appendix 1a. Person-years 2020'!$E$3:$F$1684,2,FALSE)</f>
        <v>38451.345800000003</v>
      </c>
      <c r="I15" s="19">
        <f>VLOOKUP(E15,'Appendix 2a. Deaths 2020'!$E$3:$G$1683,3,FALSE)</f>
        <v>51</v>
      </c>
      <c r="J15" s="20">
        <f t="shared" si="1"/>
        <v>221.67581983694984</v>
      </c>
      <c r="K15" s="20">
        <f t="shared" si="2"/>
        <v>272.38179978182643</v>
      </c>
      <c r="L15" s="72">
        <f t="shared" si="3"/>
        <v>0.81384226117350245</v>
      </c>
      <c r="M15" s="72">
        <f t="shared" si="4"/>
        <v>1.2287393364877259</v>
      </c>
      <c r="N15" s="72">
        <f>VLOOKUP(E15,'Appendix 4. LT MOH 2019'!$D$5:$K$1684,8,FALSE)</f>
        <v>0.9715840562307182</v>
      </c>
      <c r="O15" s="72">
        <f t="shared" si="13"/>
        <v>0.96519852526096417</v>
      </c>
      <c r="P15" s="72">
        <f t="shared" si="5"/>
        <v>3.4801474739035831E-2</v>
      </c>
      <c r="Q15" s="72">
        <f>VLOOKUP(E15,'Appendix 4. LT MOH 2019'!$D$5:$I$1684,6,FALSE)</f>
        <v>2.4999999999999907</v>
      </c>
      <c r="R15" s="16">
        <f t="shared" si="6"/>
        <v>2.4917881961496353</v>
      </c>
      <c r="S15" s="135">
        <f t="shared" si="14"/>
        <v>89761.137888359532</v>
      </c>
      <c r="T15" s="12">
        <f t="shared" si="7"/>
        <v>3123.8199727688561</v>
      </c>
      <c r="U15" s="13">
        <f t="shared" si="8"/>
        <v>7.0839660762866616E-3</v>
      </c>
      <c r="V15" s="12">
        <f t="shared" si="9"/>
        <v>440970.48731299525</v>
      </c>
      <c r="W15" s="12">
        <f t="shared" si="10"/>
        <v>2500304.3179011364</v>
      </c>
      <c r="X15" s="131">
        <f t="shared" si="11"/>
        <v>27.855087142621691</v>
      </c>
      <c r="Y15" s="105">
        <f>VLOOKUP(E15,'Appendix 4. LT MOH 2019'!$D$5:$P$1684,13,FALSE)</f>
        <v>29.919497876565945</v>
      </c>
      <c r="Z15" s="105">
        <f t="shared" si="12"/>
        <v>-2.0644107339442535</v>
      </c>
    </row>
    <row r="16" spans="1:27" s="9" customFormat="1" x14ac:dyDescent="0.2">
      <c r="A16" s="15"/>
      <c r="B16" s="11" t="str">
        <f t="shared" si="15"/>
        <v>Total</v>
      </c>
      <c r="C16" s="11" t="str">
        <f t="shared" si="16"/>
        <v>AC</v>
      </c>
      <c r="D16" s="137" t="s">
        <v>127</v>
      </c>
      <c r="E16" s="18" t="str">
        <f t="shared" si="0"/>
        <v>ACTotal55-59</v>
      </c>
      <c r="F16" s="19">
        <v>5</v>
      </c>
      <c r="G16" s="104">
        <f>VLOOKUP(E16,'Appendix 4. LT MOH 2019'!$D$5:$G$1684,4,FALSE)</f>
        <v>8.5783278875072675E-3</v>
      </c>
      <c r="H16" s="19">
        <f>VLOOKUP(E16,'Appendix 1a. Person-years 2020'!$E$3:$F$1684,2,FALSE)</f>
        <v>29569.613000000001</v>
      </c>
      <c r="I16" s="19">
        <f>VLOOKUP(E16,'Appendix 2a. Deaths 2020'!$E$3:$G$1683,3,FALSE)</f>
        <v>59</v>
      </c>
      <c r="J16" s="20">
        <f t="shared" si="1"/>
        <v>253.65783582069744</v>
      </c>
      <c r="K16" s="20">
        <f t="shared" si="2"/>
        <v>312.15171447533453</v>
      </c>
      <c r="L16" s="72">
        <f t="shared" si="3"/>
        <v>0.81261074041206605</v>
      </c>
      <c r="M16" s="72">
        <f t="shared" si="4"/>
        <v>1.2306015048397105</v>
      </c>
      <c r="N16" s="72">
        <f>VLOOKUP(E16,'Appendix 4. LT MOH 2019'!$D$5:$K$1684,8,FALSE)</f>
        <v>0.95800889424625035</v>
      </c>
      <c r="O16" s="72">
        <f t="shared" si="13"/>
        <v>0.9485786143390611</v>
      </c>
      <c r="P16" s="72">
        <f t="shared" si="5"/>
        <v>5.1421385660938901E-2</v>
      </c>
      <c r="Q16" s="72">
        <f>VLOOKUP(E16,'Appendix 4. LT MOH 2019'!$D$5:$I$1684,6,FALSE)</f>
        <v>2.5000000000000147</v>
      </c>
      <c r="R16" s="16">
        <f t="shared" si="6"/>
        <v>2.4877029631612655</v>
      </c>
      <c r="S16" s="135">
        <f t="shared" si="14"/>
        <v>86637.317915590669</v>
      </c>
      <c r="T16" s="12">
        <f t="shared" si="7"/>
        <v>4455.0109371669587</v>
      </c>
      <c r="U16" s="13">
        <f t="shared" si="8"/>
        <v>1.0557041080794667E-2</v>
      </c>
      <c r="V16" s="12">
        <f t="shared" si="9"/>
        <v>421994.27880142466</v>
      </c>
      <c r="W16" s="12">
        <f t="shared" si="10"/>
        <v>2059333.8305881412</v>
      </c>
      <c r="X16" s="131">
        <f t="shared" si="11"/>
        <v>23.769593520825712</v>
      </c>
      <c r="Y16" s="105">
        <f>VLOOKUP(E16,'Appendix 4. LT MOH 2019'!$D$5:$P$1684,13,FALSE)</f>
        <v>25.721436633018143</v>
      </c>
      <c r="Z16" s="105">
        <f t="shared" si="12"/>
        <v>-1.9518431121924316</v>
      </c>
    </row>
    <row r="17" spans="1:26" s="9" customFormat="1" x14ac:dyDescent="0.2">
      <c r="A17" s="15"/>
      <c r="B17" s="11" t="str">
        <f t="shared" si="15"/>
        <v>Total</v>
      </c>
      <c r="C17" s="11" t="str">
        <f t="shared" si="16"/>
        <v>AC</v>
      </c>
      <c r="D17" s="137" t="s">
        <v>128</v>
      </c>
      <c r="E17" s="18" t="str">
        <f t="shared" si="0"/>
        <v>ACTotal60-64</v>
      </c>
      <c r="F17" s="19">
        <v>5</v>
      </c>
      <c r="G17" s="104">
        <f>VLOOKUP(E17,'Appendix 4. LT MOH 2019'!$D$5:$G$1684,4,FALSE)</f>
        <v>1.3553894330026938E-2</v>
      </c>
      <c r="H17" s="19">
        <f>VLOOKUP(E17,'Appendix 1a. Person-years 2020'!$E$3:$F$1684,2,FALSE)</f>
        <v>23340.5834</v>
      </c>
      <c r="I17" s="19">
        <f>VLOOKUP(E17,'Appendix 2a. Deaths 2020'!$E$3:$G$1683,3,FALSE)</f>
        <v>95</v>
      </c>
      <c r="J17" s="20">
        <f t="shared" si="1"/>
        <v>316.35580100478086</v>
      </c>
      <c r="K17" s="20">
        <f t="shared" si="2"/>
        <v>410.0681810434283</v>
      </c>
      <c r="L17" s="72">
        <f t="shared" si="3"/>
        <v>0.77147122266303603</v>
      </c>
      <c r="M17" s="72">
        <f t="shared" si="4"/>
        <v>1.2962246298029201</v>
      </c>
      <c r="N17" s="72">
        <f>VLOOKUP(E17,'Appendix 4. LT MOH 2019'!$D$5:$K$1684,8,FALSE)</f>
        <v>0.93445161795908238</v>
      </c>
      <c r="O17" s="72">
        <f t="shared" si="13"/>
        <v>0.91587251316503238</v>
      </c>
      <c r="P17" s="72">
        <f t="shared" si="5"/>
        <v>8.4127486834967624E-2</v>
      </c>
      <c r="Q17" s="72">
        <f>VLOOKUP(E17,'Appendix 4. LT MOH 2019'!$D$5:$I$1684,6,FALSE)</f>
        <v>2.5000000000000031</v>
      </c>
      <c r="R17" s="16">
        <f t="shared" si="6"/>
        <v>2.4750990894377702</v>
      </c>
      <c r="S17" s="135">
        <f t="shared" si="14"/>
        <v>82182.306978423716</v>
      </c>
      <c r="T17" s="12">
        <f t="shared" si="7"/>
        <v>6913.7909483946087</v>
      </c>
      <c r="U17" s="13">
        <f t="shared" si="8"/>
        <v>1.7572003770970641E-2</v>
      </c>
      <c r="V17" s="12">
        <f t="shared" si="9"/>
        <v>393454.89783108013</v>
      </c>
      <c r="W17" s="12">
        <f t="shared" si="10"/>
        <v>1637339.5517867166</v>
      </c>
      <c r="X17" s="131">
        <f t="shared" si="11"/>
        <v>19.923261003327475</v>
      </c>
      <c r="Y17" s="105">
        <f>VLOOKUP(E17,'Appendix 4. LT MOH 2019'!$D$5:$P$1684,13,FALSE)</f>
        <v>21.739270399768557</v>
      </c>
      <c r="Z17" s="105">
        <f t="shared" si="12"/>
        <v>-1.8160093964410819</v>
      </c>
    </row>
    <row r="18" spans="1:26" s="9" customFormat="1" x14ac:dyDescent="0.2">
      <c r="A18" s="15"/>
      <c r="B18" s="11" t="str">
        <f t="shared" si="15"/>
        <v>Total</v>
      </c>
      <c r="C18" s="11" t="str">
        <f t="shared" si="16"/>
        <v>AC</v>
      </c>
      <c r="D18" s="137" t="s">
        <v>129</v>
      </c>
      <c r="E18" s="18" t="str">
        <f t="shared" si="0"/>
        <v>ACTotal65-69</v>
      </c>
      <c r="F18" s="19">
        <v>5</v>
      </c>
      <c r="G18" s="104">
        <f>VLOOKUP(E18,'Appendix 4. LT MOH 2019'!$D$5:$G$1684,4,FALSE)</f>
        <v>1.9319948512634442E-2</v>
      </c>
      <c r="H18" s="19">
        <f>VLOOKUP(E18,'Appendix 1a. Person-years 2020'!$E$3:$F$1684,2,FALSE)</f>
        <v>17585.834500000001</v>
      </c>
      <c r="I18" s="19">
        <f>VLOOKUP(E18,'Appendix 2a. Deaths 2020'!$E$3:$G$1683,3,FALSE)</f>
        <v>94</v>
      </c>
      <c r="J18" s="20">
        <f t="shared" si="1"/>
        <v>339.75741709171047</v>
      </c>
      <c r="K18" s="20">
        <f t="shared" si="2"/>
        <v>431.94134193152286</v>
      </c>
      <c r="L18" s="72">
        <f t="shared" si="3"/>
        <v>0.78658230669101681</v>
      </c>
      <c r="M18" s="72">
        <f t="shared" si="4"/>
        <v>1.2713227738452264</v>
      </c>
      <c r="N18" s="72">
        <f>VLOOKUP(E18,'Appendix 4. LT MOH 2019'!$D$5:$K$1684,8,FALSE)</f>
        <v>0.90785104032773045</v>
      </c>
      <c r="O18" s="72">
        <f t="shared" si="13"/>
        <v>0.88434759521751505</v>
      </c>
      <c r="P18" s="72">
        <f t="shared" si="5"/>
        <v>0.11565240478248495</v>
      </c>
      <c r="Q18" s="72">
        <f>VLOOKUP(E18,'Appendix 4. LT MOH 2019'!$D$5:$I$1684,6,FALSE)</f>
        <v>2.5000000000000009</v>
      </c>
      <c r="R18" s="16">
        <f t="shared" si="6"/>
        <v>2.4676040840258517</v>
      </c>
      <c r="S18" s="135">
        <f t="shared" si="14"/>
        <v>75268.516030029103</v>
      </c>
      <c r="T18" s="12">
        <f t="shared" si="7"/>
        <v>8704.9848832818825</v>
      </c>
      <c r="U18" s="13">
        <f t="shared" si="8"/>
        <v>2.4569662069486183E-2</v>
      </c>
      <c r="V18" s="12">
        <f t="shared" si="9"/>
        <v>354298.11198310577</v>
      </c>
      <c r="W18" s="12">
        <f t="shared" si="10"/>
        <v>1243884.6539556365</v>
      </c>
      <c r="X18" s="131">
        <f t="shared" si="11"/>
        <v>16.525962242425194</v>
      </c>
      <c r="Y18" s="105">
        <f>VLOOKUP(E18,'Appendix 4. LT MOH 2019'!$D$5:$P$1684,13,FALSE)</f>
        <v>18.088835237707297</v>
      </c>
      <c r="Z18" s="105">
        <f t="shared" si="12"/>
        <v>-1.5628729952821026</v>
      </c>
    </row>
    <row r="19" spans="1:26" s="9" customFormat="1" x14ac:dyDescent="0.2">
      <c r="A19" s="15"/>
      <c r="B19" s="11" t="str">
        <f t="shared" si="15"/>
        <v>Total</v>
      </c>
      <c r="C19" s="11" t="str">
        <f t="shared" si="16"/>
        <v>AC</v>
      </c>
      <c r="D19" s="137" t="s">
        <v>130</v>
      </c>
      <c r="E19" s="18" t="str">
        <f t="shared" si="0"/>
        <v>ACTotal70-74</v>
      </c>
      <c r="F19" s="19">
        <v>5</v>
      </c>
      <c r="G19" s="104">
        <f>VLOOKUP(E19,'Appendix 4. LT MOH 2019'!$D$5:$G$1684,4,FALSE)</f>
        <v>2.8466292183328818E-2</v>
      </c>
      <c r="H19" s="19">
        <f>VLOOKUP(E19,'Appendix 1a. Person-years 2020'!$E$3:$F$1684,2,FALSE)</f>
        <v>12366.8379</v>
      </c>
      <c r="I19" s="19">
        <f>VLOOKUP(E19,'Appendix 2a. Deaths 2020'!$E$3:$G$1683,3,FALSE)</f>
        <v>98</v>
      </c>
      <c r="J19" s="20">
        <f t="shared" si="1"/>
        <v>352.0380210452646</v>
      </c>
      <c r="K19" s="20">
        <f t="shared" si="2"/>
        <v>447.24832441129837</v>
      </c>
      <c r="L19" s="72">
        <f t="shared" si="3"/>
        <v>0.78711982098232192</v>
      </c>
      <c r="M19" s="72">
        <f t="shared" si="4"/>
        <v>1.2704546034071467</v>
      </c>
      <c r="N19" s="72">
        <f>VLOOKUP(E19,'Appendix 4. LT MOH 2019'!$D$5:$K$1684,8,FALSE)</f>
        <v>0.86712470641144912</v>
      </c>
      <c r="O19" s="72">
        <f t="shared" si="13"/>
        <v>0.83432533874874715</v>
      </c>
      <c r="P19" s="72">
        <f t="shared" si="5"/>
        <v>0.16567466125125285</v>
      </c>
      <c r="Q19" s="72">
        <f>VLOOKUP(E19,'Appendix 4. LT MOH 2019'!$D$5:$I$1684,6,FALSE)</f>
        <v>2.4999999999999987</v>
      </c>
      <c r="R19" s="16">
        <f t="shared" si="6"/>
        <v>2.4526577096385327</v>
      </c>
      <c r="S19" s="135">
        <f t="shared" si="14"/>
        <v>66563.53114674722</v>
      </c>
      <c r="T19" s="12">
        <f t="shared" si="7"/>
        <v>11027.890474424565</v>
      </c>
      <c r="U19" s="13">
        <f t="shared" si="8"/>
        <v>3.6189547730194421E-2</v>
      </c>
      <c r="V19" s="12">
        <f t="shared" si="9"/>
        <v>304725.84395476</v>
      </c>
      <c r="W19" s="12">
        <f t="shared" si="10"/>
        <v>889586.54197253089</v>
      </c>
      <c r="X19" s="131">
        <f t="shared" si="11"/>
        <v>13.364473408289166</v>
      </c>
      <c r="Y19" s="105">
        <f>VLOOKUP(E19,'Appendix 4. LT MOH 2019'!$D$5:$P$1684,13,FALSE)</f>
        <v>14.6711377144865</v>
      </c>
      <c r="Z19" s="105">
        <f t="shared" si="12"/>
        <v>-1.3066643061973338</v>
      </c>
    </row>
    <row r="20" spans="1:26" s="9" customFormat="1" x14ac:dyDescent="0.2">
      <c r="A20" s="15"/>
      <c r="B20" s="11" t="str">
        <f t="shared" si="15"/>
        <v>Total</v>
      </c>
      <c r="C20" s="11" t="str">
        <f t="shared" si="16"/>
        <v>AC</v>
      </c>
      <c r="D20" s="137" t="s">
        <v>131</v>
      </c>
      <c r="E20" s="18" t="str">
        <f t="shared" si="0"/>
        <v>ACTotal75-79</v>
      </c>
      <c r="F20" s="19">
        <v>5</v>
      </c>
      <c r="G20" s="104">
        <f>VLOOKUP(E20,'Appendix 4. LT MOH 2019'!$D$5:$G$1684,4,FALSE)</f>
        <v>4.8492737476512414E-2</v>
      </c>
      <c r="H20" s="19">
        <f>VLOOKUP(E20,'Appendix 1a. Person-years 2020'!$E$3:$F$1684,2,FALSE)</f>
        <v>8464.3140000000003</v>
      </c>
      <c r="I20" s="19">
        <f>VLOOKUP(E20,'Appendix 2a. Deaths 2020'!$E$3:$G$1683,3,FALSE)</f>
        <v>90</v>
      </c>
      <c r="J20" s="20">
        <f t="shared" si="1"/>
        <v>410.45775672076871</v>
      </c>
      <c r="K20" s="20">
        <f t="shared" si="2"/>
        <v>496.09341034788258</v>
      </c>
      <c r="L20" s="72">
        <f t="shared" si="3"/>
        <v>0.82737998159043802</v>
      </c>
      <c r="M20" s="72">
        <f t="shared" si="4"/>
        <v>1.2086345116517585</v>
      </c>
      <c r="N20" s="72">
        <f>VLOOKUP(E20,'Appendix 4. LT MOH 2019'!$D$5:$K$1684,8,FALSE)</f>
        <v>0.78375240700948035</v>
      </c>
      <c r="O20" s="72">
        <f t="shared" si="13"/>
        <v>0.74490510656534736</v>
      </c>
      <c r="P20" s="72">
        <f t="shared" si="5"/>
        <v>0.25509489343465264</v>
      </c>
      <c r="Q20" s="72">
        <f>VLOOKUP(E20,'Appendix 4. LT MOH 2019'!$D$5:$I$1684,6,FALSE)</f>
        <v>2.5000000000000018</v>
      </c>
      <c r="R20" s="16">
        <f t="shared" si="6"/>
        <v>2.4385580554857502</v>
      </c>
      <c r="S20" s="135">
        <f t="shared" si="14"/>
        <v>55535.640672322654</v>
      </c>
      <c r="T20" s="12">
        <f t="shared" si="7"/>
        <v>14166.858339131308</v>
      </c>
      <c r="U20" s="13">
        <f t="shared" si="8"/>
        <v>5.8688520893525109E-2</v>
      </c>
      <c r="V20" s="12">
        <f t="shared" si="9"/>
        <v>241390.61818977084</v>
      </c>
      <c r="W20" s="12">
        <f t="shared" si="10"/>
        <v>584860.69801777089</v>
      </c>
      <c r="X20" s="131">
        <f t="shared" si="11"/>
        <v>10.531267685712473</v>
      </c>
      <c r="Y20" s="105">
        <f>VLOOKUP(E20,'Appendix 4. LT MOH 2019'!$D$5:$P$1684,13,FALSE)</f>
        <v>11.536202203090403</v>
      </c>
      <c r="Z20" s="105">
        <f t="shared" si="12"/>
        <v>-1.0049345173779294</v>
      </c>
    </row>
    <row r="21" spans="1:26" s="9" customFormat="1" x14ac:dyDescent="0.2">
      <c r="A21" s="15"/>
      <c r="B21" s="11" t="str">
        <f t="shared" si="15"/>
        <v>Total</v>
      </c>
      <c r="C21" s="11" t="str">
        <f t="shared" si="16"/>
        <v>AC</v>
      </c>
      <c r="D21" s="137" t="s">
        <v>132</v>
      </c>
      <c r="E21" s="18" t="str">
        <f t="shared" si="0"/>
        <v>ACTotal80-84</v>
      </c>
      <c r="F21" s="19">
        <v>5</v>
      </c>
      <c r="G21" s="104">
        <f>VLOOKUP(E21,'Appendix 4. LT MOH 2019'!$D$5:$G$1684,4,FALSE)</f>
        <v>7.1003176456775258E-2</v>
      </c>
      <c r="H21" s="19">
        <f>VLOOKUP(E21,'Appendix 1a. Person-years 2020'!$E$3:$F$1684,2,FALSE)</f>
        <v>4935.9984999999997</v>
      </c>
      <c r="I21" s="19">
        <f>VLOOKUP(E21,'Appendix 2a. Deaths 2020'!$E$3:$G$1683,3,FALSE)</f>
        <v>77</v>
      </c>
      <c r="J21" s="20">
        <f t="shared" si="1"/>
        <v>350.47157248587797</v>
      </c>
      <c r="K21" s="20">
        <f t="shared" si="2"/>
        <v>422.00432789870626</v>
      </c>
      <c r="L21" s="72">
        <f t="shared" si="3"/>
        <v>0.83049283932936746</v>
      </c>
      <c r="M21" s="72">
        <f t="shared" si="4"/>
        <v>1.2041043012574455</v>
      </c>
      <c r="N21" s="72">
        <f>VLOOKUP(E21,'Appendix 4. LT MOH 2019'!$D$5:$K$1684,8,FALSE)</f>
        <v>0.69850234560661684</v>
      </c>
      <c r="O21" s="72">
        <f t="shared" si="13"/>
        <v>0.64917511057850752</v>
      </c>
      <c r="P21" s="72">
        <f t="shared" si="5"/>
        <v>0.35082488942149248</v>
      </c>
      <c r="Q21" s="72">
        <f>VLOOKUP(E21,'Appendix 4. LT MOH 2019'!$D$5:$I$1684,6,FALSE)</f>
        <v>2.4999999999999982</v>
      </c>
      <c r="R21" s="16">
        <f t="shared" si="6"/>
        <v>2.4129926822413812</v>
      </c>
      <c r="S21" s="135">
        <f t="shared" si="14"/>
        <v>41368.782333191346</v>
      </c>
      <c r="T21" s="12">
        <f t="shared" si="7"/>
        <v>14513.198487543646</v>
      </c>
      <c r="U21" s="13">
        <f t="shared" si="8"/>
        <v>8.5725671229950631E-2</v>
      </c>
      <c r="V21" s="12">
        <f t="shared" si="9"/>
        <v>169298.16097459799</v>
      </c>
      <c r="W21" s="12">
        <f t="shared" si="10"/>
        <v>343470.07982800005</v>
      </c>
      <c r="X21" s="131">
        <f t="shared" si="11"/>
        <v>8.3026393443643673</v>
      </c>
      <c r="Y21" s="105">
        <f>VLOOKUP(E21,'Appendix 4. LT MOH 2019'!$D$5:$P$1684,13,FALSE)</f>
        <v>9.029409188763232</v>
      </c>
      <c r="Z21" s="105">
        <f t="shared" si="12"/>
        <v>-0.72676984439886461</v>
      </c>
    </row>
    <row r="22" spans="1:26" s="9" customFormat="1" x14ac:dyDescent="0.2">
      <c r="A22" s="15"/>
      <c r="B22" s="11" t="str">
        <f t="shared" si="15"/>
        <v>Total</v>
      </c>
      <c r="C22" s="11" t="str">
        <f t="shared" si="16"/>
        <v>AC</v>
      </c>
      <c r="D22" s="137" t="s">
        <v>133</v>
      </c>
      <c r="E22" s="18" t="str">
        <f t="shared" si="0"/>
        <v>ACTotal85-89</v>
      </c>
      <c r="F22" s="19">
        <v>5</v>
      </c>
      <c r="G22" s="104">
        <f>VLOOKUP(E22,'Appendix 4. LT MOH 2019'!$D$5:$G$1684,4,FALSE)</f>
        <v>0.10746667164689495</v>
      </c>
      <c r="H22" s="19">
        <f>VLOOKUP(E22,'Appendix 1a. Person-years 2020'!$E$3:$F$1684,2,FALSE)</f>
        <v>2569.4985999999999</v>
      </c>
      <c r="I22" s="19">
        <f>VLOOKUP(E22,'Appendix 2a. Deaths 2020'!$E$3:$G$1683,3,FALSE)</f>
        <v>59</v>
      </c>
      <c r="J22" s="20">
        <f t="shared" si="1"/>
        <v>276.13546234335627</v>
      </c>
      <c r="K22" s="20">
        <f t="shared" si="2"/>
        <v>328.79492871618947</v>
      </c>
      <c r="L22" s="72">
        <f t="shared" si="3"/>
        <v>0.83984100187175326</v>
      </c>
      <c r="M22" s="72">
        <f t="shared" si="4"/>
        <v>1.1907015706202726</v>
      </c>
      <c r="N22" s="72">
        <f>VLOOKUP(E22,'Appendix 4. LT MOH 2019'!$D$5:$K$1684,8,FALSE)</f>
        <v>0.57645820838586093</v>
      </c>
      <c r="O22" s="72">
        <f t="shared" si="13"/>
        <v>0.51897432967001045</v>
      </c>
      <c r="P22" s="72">
        <f t="shared" si="5"/>
        <v>0.48102567032998955</v>
      </c>
      <c r="Q22" s="72">
        <f>VLOOKUP(E22,'Appendix 4. LT MOH 2019'!$D$5:$I$1684,6,FALSE)</f>
        <v>2.4999999999999996</v>
      </c>
      <c r="R22" s="16">
        <f t="shared" si="6"/>
        <v>2.3789762812849702</v>
      </c>
      <c r="S22" s="135">
        <f t="shared" si="14"/>
        <v>26855.583845647699</v>
      </c>
      <c r="T22" s="12">
        <f t="shared" si="7"/>
        <v>12918.225221455923</v>
      </c>
      <c r="U22" s="13">
        <f t="shared" si="8"/>
        <v>0.12864330812597677</v>
      </c>
      <c r="V22" s="12">
        <f t="shared" si="9"/>
        <v>100418.94451909981</v>
      </c>
      <c r="W22" s="12">
        <f t="shared" si="10"/>
        <v>174171.91885340202</v>
      </c>
      <c r="X22" s="131">
        <f t="shared" si="11"/>
        <v>6.4855011104749778</v>
      </c>
      <c r="Y22" s="105">
        <f>VLOOKUP(E22,'Appendix 4. LT MOH 2019'!$D$5:$P$1684,13,FALSE)</f>
        <v>6.8477269329607537</v>
      </c>
      <c r="Z22" s="105">
        <f t="shared" si="12"/>
        <v>-0.36222582248577595</v>
      </c>
    </row>
    <row r="23" spans="1:26" s="9" customFormat="1" x14ac:dyDescent="0.2">
      <c r="A23" s="15"/>
      <c r="B23" s="11" t="str">
        <f t="shared" si="15"/>
        <v>Total</v>
      </c>
      <c r="C23" s="11" t="str">
        <f t="shared" si="16"/>
        <v>AC</v>
      </c>
      <c r="D23" s="137" t="s">
        <v>8</v>
      </c>
      <c r="E23" s="18" t="str">
        <f t="shared" si="0"/>
        <v>ACTotal90+</v>
      </c>
      <c r="F23" s="19" t="s">
        <v>19</v>
      </c>
      <c r="G23" s="104">
        <f>VLOOKUP(E23,'Appendix 4. LT MOH 2019'!$D$5:$G$1684,4,FALSE)</f>
        <v>0.19832859523792831</v>
      </c>
      <c r="H23" s="19">
        <f>VLOOKUP(E23,'Appendix 1a. Person-years 2020'!$E$3:$F$1684,2,FALSE)</f>
        <v>1649.8223</v>
      </c>
      <c r="I23" s="19">
        <f>VLOOKUP(E23,'Appendix 2a. Deaths 2020'!$E$3:$G$1683,3,FALSE)</f>
        <v>50</v>
      </c>
      <c r="J23" s="20">
        <f t="shared" si="1"/>
        <v>327.20693915120796</v>
      </c>
      <c r="K23" s="20">
        <f t="shared" si="2"/>
        <v>367.29050938931152</v>
      </c>
      <c r="L23" s="72">
        <f t="shared" si="3"/>
        <v>0.89086685004534993</v>
      </c>
      <c r="M23" s="72">
        <f t="shared" si="4"/>
        <v>1.1225022010293622</v>
      </c>
      <c r="N23" s="72">
        <f>VLOOKUP(E23,'Appendix 4. LT MOH 2019'!$D$5:$K$1684,8,FALSE)</f>
        <v>0</v>
      </c>
      <c r="O23" s="72">
        <v>0</v>
      </c>
      <c r="P23" s="72">
        <f t="shared" si="5"/>
        <v>1</v>
      </c>
      <c r="Q23" s="72">
        <f>VLOOKUP(E23,'Appendix 4. LT MOH 2019'!$D$5:$I$1684,6,FALSE)</f>
        <v>5.9399975458059311</v>
      </c>
      <c r="R23" s="16">
        <f>Q23*L23</f>
        <v>5.2917469029092388</v>
      </c>
      <c r="S23" s="135">
        <f t="shared" si="14"/>
        <v>13937.358624191776</v>
      </c>
      <c r="T23" s="12">
        <f t="shared" si="7"/>
        <v>13937.358624191776</v>
      </c>
      <c r="U23" s="13">
        <f t="shared" si="8"/>
        <v>0.18897351259377712</v>
      </c>
      <c r="V23" s="12">
        <f>T23*R23</f>
        <v>73752.974334302198</v>
      </c>
      <c r="W23" s="12">
        <f>V23</f>
        <v>73752.974334302198</v>
      </c>
      <c r="X23" s="131">
        <f t="shared" si="11"/>
        <v>5.2917469029092388</v>
      </c>
      <c r="Y23" s="105">
        <f>VLOOKUP(E23,'Appendix 4. LT MOH 2019'!$D$5:$P$1684,13,FALSE)</f>
        <v>5.0421372611464967</v>
      </c>
      <c r="Z23" s="105">
        <f t="shared" si="12"/>
        <v>0.24960964176274203</v>
      </c>
    </row>
    <row r="24" spans="1:26" s="7" customFormat="1" x14ac:dyDescent="0.2">
      <c r="B24" s="159"/>
      <c r="C24" s="159"/>
      <c r="D24" s="107"/>
      <c r="E24" s="107"/>
      <c r="F24" s="107"/>
      <c r="G24" s="107"/>
      <c r="H24" s="107"/>
      <c r="I24" s="132"/>
      <c r="J24" s="132"/>
      <c r="N24" s="107"/>
      <c r="O24" s="107"/>
      <c r="P24" s="21"/>
      <c r="Q24" s="107"/>
      <c r="R24" s="107"/>
      <c r="V24" s="107"/>
      <c r="W24" s="107"/>
      <c r="Y24" s="107"/>
    </row>
    <row r="25" spans="1:26" x14ac:dyDescent="0.2">
      <c r="K25" s="40"/>
      <c r="L25" s="70"/>
      <c r="M25" s="70"/>
      <c r="N25" s="133"/>
      <c r="O25" s="133"/>
      <c r="P25" s="71"/>
      <c r="Q25" s="133"/>
      <c r="R25" s="133"/>
      <c r="S25" s="70"/>
      <c r="T25" s="70"/>
      <c r="U25" s="70"/>
      <c r="V25" s="133"/>
      <c r="W25" s="133"/>
      <c r="X25" s="70"/>
      <c r="Y25" s="133"/>
      <c r="Z25" s="70"/>
    </row>
    <row r="26" spans="1:26" ht="16" customHeight="1" x14ac:dyDescent="0.2">
      <c r="K26" s="40"/>
      <c r="L26" s="70"/>
      <c r="M26" s="70"/>
      <c r="N26" s="133"/>
      <c r="O26" s="133"/>
      <c r="P26" s="70"/>
      <c r="Q26" s="133"/>
      <c r="R26" s="133"/>
      <c r="S26" s="70"/>
      <c r="T26" s="70"/>
      <c r="U26" s="70"/>
      <c r="V26" s="133"/>
      <c r="W26" s="133"/>
      <c r="X26" s="70"/>
      <c r="Y26" s="133"/>
      <c r="Z26" s="70"/>
    </row>
    <row r="27" spans="1:26" s="11" customFormat="1" ht="47" customHeight="1" x14ac:dyDescent="0.2">
      <c r="A27" s="10"/>
      <c r="B27" s="8" t="s">
        <v>17</v>
      </c>
      <c r="C27" s="8" t="s">
        <v>14</v>
      </c>
      <c r="D27" s="8" t="s">
        <v>0</v>
      </c>
      <c r="E27" s="8" t="s">
        <v>135</v>
      </c>
      <c r="F27" s="8" t="s">
        <v>9</v>
      </c>
      <c r="G27" s="10" t="s">
        <v>116</v>
      </c>
      <c r="H27" s="10" t="s">
        <v>117</v>
      </c>
      <c r="I27" s="10" t="s">
        <v>110</v>
      </c>
      <c r="J27" s="10" t="s">
        <v>39</v>
      </c>
      <c r="K27" s="10" t="s">
        <v>1830</v>
      </c>
      <c r="L27" s="10" t="s">
        <v>27</v>
      </c>
      <c r="M27" s="10" t="s">
        <v>28</v>
      </c>
      <c r="N27" s="8" t="s">
        <v>10</v>
      </c>
      <c r="O27" s="10" t="s">
        <v>111</v>
      </c>
      <c r="P27" s="10" t="s">
        <v>112</v>
      </c>
      <c r="Q27" s="10" t="s">
        <v>29</v>
      </c>
      <c r="R27" s="10" t="s">
        <v>113</v>
      </c>
      <c r="S27" s="8" t="s">
        <v>104</v>
      </c>
      <c r="T27" s="8" t="s">
        <v>105</v>
      </c>
      <c r="U27" s="10" t="s">
        <v>106</v>
      </c>
      <c r="V27" s="10" t="s">
        <v>107</v>
      </c>
      <c r="W27" s="10" t="s">
        <v>108</v>
      </c>
      <c r="X27" s="8" t="s">
        <v>109</v>
      </c>
      <c r="Y27" s="10" t="s">
        <v>30</v>
      </c>
      <c r="Z27" s="10" t="s">
        <v>11</v>
      </c>
    </row>
    <row r="28" spans="1:26" x14ac:dyDescent="0.2">
      <c r="B28" s="158" t="s">
        <v>70</v>
      </c>
      <c r="C28" s="11" t="str">
        <f>$C$4</f>
        <v>AC</v>
      </c>
      <c r="D28" s="137">
        <v>0</v>
      </c>
      <c r="E28" s="18" t="str">
        <f t="shared" ref="E28:E47" si="17">_xlfn.CONCAT(C28,B28,D28)</f>
        <v>ACFemale0</v>
      </c>
      <c r="F28" s="19">
        <v>1</v>
      </c>
      <c r="G28" s="104">
        <f>VLOOKUP(E28,'Appendix 4. LT MOH 2019'!$D$5:$G$1684,4,FALSE)</f>
        <v>1.2284926364941983E-2</v>
      </c>
      <c r="H28" s="19">
        <f>VLOOKUP(E28,'Appendix 1a. Person-years 2020'!$E$3:$F$1684,2,FALSE)</f>
        <v>8186.1226999999999</v>
      </c>
      <c r="I28" s="19">
        <f>VLOOKUP(E28,'Appendix 2a. Deaths 2020'!$E$3:$G$1683,3,FALSE)</f>
        <v>2</v>
      </c>
      <c r="J28" s="20">
        <f t="shared" ref="J28:J47" si="18">G28*H28</f>
        <v>100.56591458388004</v>
      </c>
      <c r="K28" s="20">
        <f t="shared" ref="K28:K47" si="19">G28*(H28-I28)+I28</f>
        <v>102.54134473115016</v>
      </c>
      <c r="L28" s="73">
        <f t="shared" ref="L28:L47" si="20">J28/K28</f>
        <v>0.98073528143745892</v>
      </c>
      <c r="M28" s="73">
        <f t="shared" ref="M28:M47" si="21">K28/J28</f>
        <v>1.0196431380895208</v>
      </c>
      <c r="N28" s="72">
        <f>VLOOKUP(E28,'Appendix 4. LT MOH 2019'!$D$5:$K$1684,8,FALSE)</f>
        <v>0.98785064863123051</v>
      </c>
      <c r="O28" s="72">
        <f>EXP((1/L28)*LN(N28))</f>
        <v>0.9876134813559988</v>
      </c>
      <c r="P28" s="73">
        <f t="shared" ref="P28:P47" si="22">1-O28</f>
        <v>1.2386518644001199E-2</v>
      </c>
      <c r="Q28" s="72">
        <f>VLOOKUP(E28,'Appendix 4. LT MOH 2019'!$D$5:$I$1684,6,FALSE)</f>
        <v>9.1648472642300374E-2</v>
      </c>
      <c r="R28" s="136">
        <f t="shared" ref="R28:R46" si="23">F28+(Q28-F28)*M28*(1-N28)/(1-O28)</f>
        <v>9.1539636988106077E-2</v>
      </c>
      <c r="S28" s="12">
        <v>100000</v>
      </c>
      <c r="T28" s="12">
        <f t="shared" ref="T28:T47" si="24">P28*S28</f>
        <v>1238.6518644001198</v>
      </c>
      <c r="U28" s="13">
        <f t="shared" ref="U28:U47" si="25">T28/V28</f>
        <v>1.2527486202220399E-2</v>
      </c>
      <c r="V28" s="12">
        <f t="shared" ref="V28:V46" si="26">(S29*F28)+R28*T28</f>
        <v>98874.733877621708</v>
      </c>
      <c r="W28" s="12">
        <f t="shared" ref="W28:W46" si="27">W29+V28</f>
        <v>7702544.9842450172</v>
      </c>
      <c r="X28" s="131">
        <f t="shared" ref="X28:X47" si="28">W28/S28</f>
        <v>77.025449842450172</v>
      </c>
      <c r="Y28" s="105">
        <f>VLOOKUP(E28,'Appendix 4. LT MOH 2019'!$D$5:$P$1684,13,FALSE)</f>
        <v>79.139201173681471</v>
      </c>
      <c r="Z28" s="131">
        <f t="shared" ref="Z28:Z47" si="29">X28-Y28</f>
        <v>-2.113751331231299</v>
      </c>
    </row>
    <row r="29" spans="1:26" x14ac:dyDescent="0.2">
      <c r="B29" s="158" t="str">
        <f>$B$28</f>
        <v>Female</v>
      </c>
      <c r="C29" s="11" t="str">
        <f>$C$4</f>
        <v>AC</v>
      </c>
      <c r="D29" s="138" t="s">
        <v>1657</v>
      </c>
      <c r="E29" s="18" t="str">
        <f t="shared" si="17"/>
        <v>ACFemale1-4</v>
      </c>
      <c r="F29" s="19">
        <v>4</v>
      </c>
      <c r="G29" s="104">
        <f>VLOOKUP(E29,'Appendix 4. LT MOH 2019'!$D$5:$G$1684,4,FALSE)</f>
        <v>7.3672893788201811E-4</v>
      </c>
      <c r="H29" s="19">
        <f>VLOOKUP(E29,'Appendix 1a. Person-years 2020'!$E$3:$F$1684,2,FALSE)</f>
        <v>32327.9604</v>
      </c>
      <c r="I29" s="19">
        <f>VLOOKUP(E29,'Appendix 2a. Deaths 2020'!$E$3:$G$1683,3,FALSE)</f>
        <v>0</v>
      </c>
      <c r="J29" s="20">
        <f t="shared" si="18"/>
        <v>23.816943929383942</v>
      </c>
      <c r="K29" s="20">
        <f t="shared" si="19"/>
        <v>23.816943929383942</v>
      </c>
      <c r="L29" s="73">
        <f t="shared" si="20"/>
        <v>1</v>
      </c>
      <c r="M29" s="73">
        <f t="shared" si="21"/>
        <v>1</v>
      </c>
      <c r="N29" s="72">
        <f>VLOOKUP(E29,'Appendix 4. LT MOH 2019'!$D$5:$K$1684,8,FALSE)</f>
        <v>0.9970584988495198</v>
      </c>
      <c r="O29" s="72">
        <f t="shared" ref="O29:O46" si="30">EXP((1/L29)*LN(N29))</f>
        <v>0.9970584988495198</v>
      </c>
      <c r="P29" s="73">
        <f t="shared" si="22"/>
        <v>2.9415011504801969E-3</v>
      </c>
      <c r="Q29" s="72">
        <f>VLOOKUP(E29,'Appendix 4. LT MOH 2019'!$D$5:$I$1684,6,FALSE)</f>
        <v>1.501440410652074</v>
      </c>
      <c r="R29" s="136">
        <f t="shared" si="23"/>
        <v>1.5014404106520738</v>
      </c>
      <c r="S29" s="75">
        <f t="shared" ref="S29:S47" si="31">S28-T28</f>
        <v>98761.348135599881</v>
      </c>
      <c r="T29" s="12">
        <f t="shared" si="24"/>
        <v>290.50661916384229</v>
      </c>
      <c r="U29" s="13">
        <f t="shared" si="25"/>
        <v>7.3672893788200521E-4</v>
      </c>
      <c r="V29" s="12">
        <f t="shared" si="26"/>
        <v>394319.54444331862</v>
      </c>
      <c r="W29" s="12">
        <f t="shared" si="27"/>
        <v>7603670.2503673956</v>
      </c>
      <c r="X29" s="131">
        <f t="shared" si="28"/>
        <v>76.990344845510961</v>
      </c>
      <c r="Y29" s="105">
        <f>VLOOKUP(E29,'Appendix 4. LT MOH 2019'!$D$5:$P$1684,13,FALSE)</f>
        <v>79.111389119234715</v>
      </c>
      <c r="Z29" s="131">
        <f t="shared" si="29"/>
        <v>-2.1210442737237543</v>
      </c>
    </row>
    <row r="30" spans="1:26" x14ac:dyDescent="0.2">
      <c r="B30" s="158" t="str">
        <f t="shared" ref="B30:B47" si="32">$B$28</f>
        <v>Female</v>
      </c>
      <c r="C30" s="11" t="str">
        <f t="shared" ref="C30:C47" si="33">$C$4</f>
        <v>AC</v>
      </c>
      <c r="D30" s="138" t="s">
        <v>1658</v>
      </c>
      <c r="E30" s="18" t="str">
        <f t="shared" si="17"/>
        <v>ACFemale5-9</v>
      </c>
      <c r="F30" s="19">
        <v>5</v>
      </c>
      <c r="G30" s="104">
        <f>VLOOKUP(E30,'Appendix 4. LT MOH 2019'!$D$5:$G$1684,4,FALSE)</f>
        <v>4.6088225812571017E-4</v>
      </c>
      <c r="H30" s="19">
        <f>VLOOKUP(E30,'Appendix 1a. Person-years 2020'!$E$3:$F$1684,2,FALSE)</f>
        <v>41465.369899999998</v>
      </c>
      <c r="I30" s="19">
        <f>VLOOKUP(E30,'Appendix 2a. Deaths 2020'!$E$3:$G$1683,3,FALSE)</f>
        <v>0</v>
      </c>
      <c r="J30" s="20">
        <f t="shared" si="18"/>
        <v>19.110653313529852</v>
      </c>
      <c r="K30" s="20">
        <f t="shared" si="19"/>
        <v>19.110653313529852</v>
      </c>
      <c r="L30" s="73">
        <f t="shared" si="20"/>
        <v>1</v>
      </c>
      <c r="M30" s="73">
        <f t="shared" si="21"/>
        <v>1</v>
      </c>
      <c r="N30" s="72">
        <f>VLOOKUP(E30,'Appendix 4. LT MOH 2019'!$D$5:$K$1684,8,FALSE)</f>
        <v>0.99769824080930514</v>
      </c>
      <c r="O30" s="72">
        <f t="shared" si="30"/>
        <v>0.99769824080930514</v>
      </c>
      <c r="P30" s="73">
        <f t="shared" si="22"/>
        <v>2.3017591906948631E-3</v>
      </c>
      <c r="Q30" s="72">
        <f>VLOOKUP(E30,'Appendix 4. LT MOH 2019'!$D$5:$I$1684,6,FALSE)</f>
        <v>2.4999999999996936</v>
      </c>
      <c r="R30" s="136">
        <f t="shared" si="23"/>
        <v>2.4999999999996936</v>
      </c>
      <c r="S30" s="75">
        <f t="shared" si="31"/>
        <v>98470.841516436034</v>
      </c>
      <c r="T30" s="12">
        <f t="shared" si="24"/>
        <v>226.65616447591393</v>
      </c>
      <c r="U30" s="13">
        <f t="shared" si="25"/>
        <v>4.6088225812570725E-4</v>
      </c>
      <c r="V30" s="12">
        <f t="shared" si="26"/>
        <v>491787.56717099028</v>
      </c>
      <c r="W30" s="12">
        <f t="shared" si="27"/>
        <v>7209350.705924077</v>
      </c>
      <c r="X30" s="131">
        <f t="shared" si="28"/>
        <v>73.213050634087907</v>
      </c>
      <c r="Y30" s="105">
        <f>VLOOKUP(E30,'Appendix 4. LT MOH 2019'!$D$5:$P$1684,13,FALSE)</f>
        <v>75.340352368310292</v>
      </c>
      <c r="Z30" s="131">
        <f t="shared" si="29"/>
        <v>-2.1273017342223852</v>
      </c>
    </row>
    <row r="31" spans="1:26" x14ac:dyDescent="0.2">
      <c r="B31" s="158" t="str">
        <f t="shared" si="32"/>
        <v>Female</v>
      </c>
      <c r="C31" s="11" t="str">
        <f t="shared" si="33"/>
        <v>AC</v>
      </c>
      <c r="D31" s="138" t="s">
        <v>118</v>
      </c>
      <c r="E31" s="18" t="str">
        <f t="shared" si="17"/>
        <v>ACFemale10-14</v>
      </c>
      <c r="F31" s="19">
        <v>5</v>
      </c>
      <c r="G31" s="104">
        <f>VLOOKUP(E31,'Appendix 4. LT MOH 2019'!$D$5:$G$1684,4,FALSE)</f>
        <v>3.3369674688785405E-4</v>
      </c>
      <c r="H31" s="19">
        <f>VLOOKUP(E31,'Appendix 1a. Person-years 2020'!$E$3:$F$1684,2,FALSE)</f>
        <v>43967.326500000003</v>
      </c>
      <c r="I31" s="19">
        <f>VLOOKUP(E31,'Appendix 2a. Deaths 2020'!$E$3:$G$1683,3,FALSE)</f>
        <v>0</v>
      </c>
      <c r="J31" s="20">
        <f t="shared" si="18"/>
        <v>14.671753822406139</v>
      </c>
      <c r="K31" s="20">
        <f t="shared" si="19"/>
        <v>14.671753822406139</v>
      </c>
      <c r="L31" s="73">
        <f t="shared" si="20"/>
        <v>1</v>
      </c>
      <c r="M31" s="73">
        <f t="shared" si="21"/>
        <v>1</v>
      </c>
      <c r="N31" s="72">
        <f>VLOOKUP(E31,'Appendix 4. LT MOH 2019'!$D$5:$K$1684,8,FALSE)</f>
        <v>0.99833290702431754</v>
      </c>
      <c r="O31" s="72">
        <f t="shared" si="30"/>
        <v>0.99833290702431754</v>
      </c>
      <c r="P31" s="73">
        <f t="shared" si="22"/>
        <v>1.6670929756824604E-3</v>
      </c>
      <c r="Q31" s="72">
        <f>VLOOKUP(E31,'Appendix 4. LT MOH 2019'!$D$5:$I$1684,6,FALSE)</f>
        <v>2.4999999999996985</v>
      </c>
      <c r="R31" s="136">
        <f t="shared" si="23"/>
        <v>2.499999999999698</v>
      </c>
      <c r="S31" s="75">
        <f t="shared" si="31"/>
        <v>98244.185351960114</v>
      </c>
      <c r="T31" s="12">
        <f t="shared" si="24"/>
        <v>163.78219130189837</v>
      </c>
      <c r="U31" s="13">
        <f t="shared" si="25"/>
        <v>3.3369674688786451E-4</v>
      </c>
      <c r="V31" s="12">
        <f t="shared" si="26"/>
        <v>490811.47128154576</v>
      </c>
      <c r="W31" s="12">
        <f t="shared" si="27"/>
        <v>6717563.1387530863</v>
      </c>
      <c r="X31" s="131">
        <f t="shared" si="28"/>
        <v>68.376190557104167</v>
      </c>
      <c r="Y31" s="105">
        <f>VLOOKUP(E31,'Appendix 4. LT MOH 2019'!$D$5:$P$1684,13,FALSE)</f>
        <v>70.508400124294326</v>
      </c>
      <c r="Z31" s="131">
        <f t="shared" si="29"/>
        <v>-2.1322095671901593</v>
      </c>
    </row>
    <row r="32" spans="1:26" x14ac:dyDescent="0.2">
      <c r="B32" s="158" t="str">
        <f t="shared" si="32"/>
        <v>Female</v>
      </c>
      <c r="C32" s="11" t="str">
        <f t="shared" si="33"/>
        <v>AC</v>
      </c>
      <c r="D32" s="137" t="s">
        <v>119</v>
      </c>
      <c r="E32" s="18" t="str">
        <f t="shared" si="17"/>
        <v>ACFemale15-19</v>
      </c>
      <c r="F32" s="19">
        <v>5</v>
      </c>
      <c r="G32" s="104">
        <f>VLOOKUP(E32,'Appendix 4. LT MOH 2019'!$D$5:$G$1684,4,FALSE)</f>
        <v>5.7245071552167149E-4</v>
      </c>
      <c r="H32" s="19">
        <f>VLOOKUP(E32,'Appendix 1a. Person-years 2020'!$E$3:$F$1684,2,FALSE)</f>
        <v>45532.125800000002</v>
      </c>
      <c r="I32" s="19">
        <f>VLOOKUP(E32,'Appendix 2a. Deaths 2020'!$E$3:$G$1683,3,FALSE)</f>
        <v>2</v>
      </c>
      <c r="J32" s="20">
        <f t="shared" si="18"/>
        <v>26.064897993432758</v>
      </c>
      <c r="K32" s="20">
        <f t="shared" si="19"/>
        <v>28.063753092001715</v>
      </c>
      <c r="L32" s="73">
        <f t="shared" si="20"/>
        <v>0.92877449099498244</v>
      </c>
      <c r="M32" s="73">
        <f t="shared" si="21"/>
        <v>1.0766876240633123</v>
      </c>
      <c r="N32" s="72">
        <f>VLOOKUP(E32,'Appendix 4. LT MOH 2019'!$D$5:$K$1684,8,FALSE)</f>
        <v>0.99714183681629065</v>
      </c>
      <c r="O32" s="72">
        <f t="shared" si="30"/>
        <v>0.99692298862513173</v>
      </c>
      <c r="P32" s="73">
        <f t="shared" si="22"/>
        <v>3.0770113748682659E-3</v>
      </c>
      <c r="Q32" s="72">
        <f>VLOOKUP(E32,'Appendix 4. LT MOH 2019'!$D$5:$I$1684,6,FALSE)</f>
        <v>2.4999999999999387</v>
      </c>
      <c r="R32" s="136">
        <f t="shared" si="23"/>
        <v>2.499725746394847</v>
      </c>
      <c r="S32" s="75">
        <f t="shared" si="31"/>
        <v>98080.403160658214</v>
      </c>
      <c r="T32" s="12">
        <f t="shared" si="24"/>
        <v>301.79451617701073</v>
      </c>
      <c r="U32" s="13">
        <f t="shared" si="25"/>
        <v>6.1635063796098536E-4</v>
      </c>
      <c r="V32" s="12">
        <f t="shared" si="26"/>
        <v>489647.44674461451</v>
      </c>
      <c r="W32" s="12">
        <f t="shared" si="27"/>
        <v>6226751.6674715402</v>
      </c>
      <c r="X32" s="131">
        <f t="shared" si="28"/>
        <v>63.486195680414987</v>
      </c>
      <c r="Y32" s="105">
        <f>VLOOKUP(E32,'Appendix 4. LT MOH 2019'!$D$5:$P$1684,13,FALSE)</f>
        <v>65.621965774927375</v>
      </c>
      <c r="Z32" s="131">
        <f t="shared" si="29"/>
        <v>-2.1357700945123881</v>
      </c>
    </row>
    <row r="33" spans="2:26" x14ac:dyDescent="0.2">
      <c r="B33" s="158" t="str">
        <f t="shared" si="32"/>
        <v>Female</v>
      </c>
      <c r="C33" s="11" t="str">
        <f t="shared" si="33"/>
        <v>AC</v>
      </c>
      <c r="D33" s="137" t="s">
        <v>120</v>
      </c>
      <c r="E33" s="18" t="str">
        <f t="shared" si="17"/>
        <v>ACFemale20-24</v>
      </c>
      <c r="F33" s="19">
        <v>5</v>
      </c>
      <c r="G33" s="104">
        <f>VLOOKUP(E33,'Appendix 4. LT MOH 2019'!$D$5:$G$1684,4,FALSE)</f>
        <v>4.7153189821342689E-4</v>
      </c>
      <c r="H33" s="19">
        <f>VLOOKUP(E33,'Appendix 1a. Person-years 2020'!$E$3:$F$1684,2,FALSE)</f>
        <v>43223.6198</v>
      </c>
      <c r="I33" s="19">
        <f>VLOOKUP(E33,'Appendix 2a. Deaths 2020'!$E$3:$G$1683,3,FALSE)</f>
        <v>2</v>
      </c>
      <c r="J33" s="20">
        <f t="shared" si="18"/>
        <v>20.381315491949465</v>
      </c>
      <c r="K33" s="20">
        <f t="shared" si="19"/>
        <v>22.380372428153038</v>
      </c>
      <c r="L33" s="73">
        <f t="shared" si="20"/>
        <v>0.910678120186736</v>
      </c>
      <c r="M33" s="73">
        <f t="shared" si="21"/>
        <v>1.0980828218371474</v>
      </c>
      <c r="N33" s="72">
        <f>VLOOKUP(E33,'Appendix 4. LT MOH 2019'!$D$5:$K$1684,8,FALSE)</f>
        <v>0.99764511651563148</v>
      </c>
      <c r="O33" s="72">
        <f t="shared" si="30"/>
        <v>0.99741444174243099</v>
      </c>
      <c r="P33" s="73">
        <f t="shared" si="22"/>
        <v>2.5855582575690095E-3</v>
      </c>
      <c r="Q33" s="72">
        <f>VLOOKUP(E33,'Appendix 4. LT MOH 2019'!$D$5:$I$1684,6,FALSE)</f>
        <v>2.5000000000000546</v>
      </c>
      <c r="R33" s="136">
        <f t="shared" si="23"/>
        <v>2.4997110449521518</v>
      </c>
      <c r="S33" s="75">
        <f t="shared" si="31"/>
        <v>97778.60864448121</v>
      </c>
      <c r="T33" s="12">
        <f t="shared" si="24"/>
        <v>252.81228899434691</v>
      </c>
      <c r="U33" s="13">
        <f t="shared" si="25"/>
        <v>5.1778110548815568E-4</v>
      </c>
      <c r="V33" s="12">
        <f t="shared" si="26"/>
        <v>488260.93944853311</v>
      </c>
      <c r="W33" s="12">
        <f t="shared" si="27"/>
        <v>5737104.2207269259</v>
      </c>
      <c r="X33" s="131">
        <f t="shared" si="28"/>
        <v>58.674430944162729</v>
      </c>
      <c r="Y33" s="105">
        <f>VLOOKUP(E33,'Appendix 4. LT MOH 2019'!$D$5:$P$1684,13,FALSE)</f>
        <v>60.802895781071022</v>
      </c>
      <c r="Z33" s="131">
        <f t="shared" si="29"/>
        <v>-2.128464836908293</v>
      </c>
    </row>
    <row r="34" spans="2:26" x14ac:dyDescent="0.2">
      <c r="B34" s="158" t="str">
        <f t="shared" si="32"/>
        <v>Female</v>
      </c>
      <c r="C34" s="11" t="str">
        <f t="shared" si="33"/>
        <v>AC</v>
      </c>
      <c r="D34" s="137" t="s">
        <v>121</v>
      </c>
      <c r="E34" s="18" t="str">
        <f t="shared" si="17"/>
        <v>ACFemale25-29</v>
      </c>
      <c r="F34" s="19">
        <v>5</v>
      </c>
      <c r="G34" s="104">
        <f>VLOOKUP(E34,'Appendix 4. LT MOH 2019'!$D$5:$G$1684,4,FALSE)</f>
        <v>8.7801079513208358E-4</v>
      </c>
      <c r="H34" s="19">
        <f>VLOOKUP(E34,'Appendix 1a. Person-years 2020'!$E$3:$F$1684,2,FALSE)</f>
        <v>38397.253700000001</v>
      </c>
      <c r="I34" s="19">
        <f>VLOOKUP(E34,'Appendix 2a. Deaths 2020'!$E$3:$G$1683,3,FALSE)</f>
        <v>5</v>
      </c>
      <c r="J34" s="20">
        <f t="shared" si="18"/>
        <v>33.713203252025338</v>
      </c>
      <c r="K34" s="20">
        <f t="shared" si="19"/>
        <v>38.708813198049675</v>
      </c>
      <c r="L34" s="73">
        <f t="shared" si="20"/>
        <v>0.87094386179021266</v>
      </c>
      <c r="M34" s="73">
        <f t="shared" si="21"/>
        <v>1.1481796288735697</v>
      </c>
      <c r="N34" s="72">
        <f>VLOOKUP(E34,'Appendix 4. LT MOH 2019'!$D$5:$K$1684,8,FALSE)</f>
        <v>0.9956195612057116</v>
      </c>
      <c r="O34" s="72">
        <f t="shared" si="30"/>
        <v>0.99497210375875944</v>
      </c>
      <c r="P34" s="73">
        <f t="shared" si="22"/>
        <v>5.0278962412405592E-3</v>
      </c>
      <c r="Q34" s="72">
        <f>VLOOKUP(E34,'Appendix 4. LT MOH 2019'!$D$5:$I$1684,6,FALSE)</f>
        <v>2.5000000000000133</v>
      </c>
      <c r="R34" s="136">
        <f t="shared" si="23"/>
        <v>2.4991873599760024</v>
      </c>
      <c r="S34" s="75">
        <f t="shared" si="31"/>
        <v>97525.796355486862</v>
      </c>
      <c r="T34" s="12">
        <f t="shared" si="24"/>
        <v>490.34958491974464</v>
      </c>
      <c r="U34" s="13">
        <f t="shared" si="25"/>
        <v>1.0081144194029768E-3</v>
      </c>
      <c r="V34" s="12">
        <f t="shared" si="26"/>
        <v>486402.70933743648</v>
      </c>
      <c r="W34" s="12">
        <f t="shared" si="27"/>
        <v>5248843.2812783923</v>
      </c>
      <c r="X34" s="131">
        <f t="shared" si="28"/>
        <v>53.820050462813668</v>
      </c>
      <c r="Y34" s="105">
        <f>VLOOKUP(E34,'Appendix 4. LT MOH 2019'!$D$5:$P$1684,13,FALSE)</f>
        <v>55.940516387930927</v>
      </c>
      <c r="Z34" s="131">
        <f t="shared" si="29"/>
        <v>-2.1204659251172586</v>
      </c>
    </row>
    <row r="35" spans="2:26" x14ac:dyDescent="0.2">
      <c r="B35" s="158" t="str">
        <f t="shared" si="32"/>
        <v>Female</v>
      </c>
      <c r="C35" s="11" t="str">
        <f t="shared" si="33"/>
        <v>AC</v>
      </c>
      <c r="D35" s="137" t="s">
        <v>122</v>
      </c>
      <c r="E35" s="18" t="str">
        <f t="shared" si="17"/>
        <v>ACFemale30-34</v>
      </c>
      <c r="F35" s="19">
        <v>5</v>
      </c>
      <c r="G35" s="104">
        <f>VLOOKUP(E35,'Appendix 4. LT MOH 2019'!$D$5:$G$1684,4,FALSE)</f>
        <v>9.4772396536644448E-4</v>
      </c>
      <c r="H35" s="19">
        <f>VLOOKUP(E35,'Appendix 1a. Person-years 2020'!$E$3:$F$1684,2,FALSE)</f>
        <v>35063.208299999998</v>
      </c>
      <c r="I35" s="19">
        <f>VLOOKUP(E35,'Appendix 2a. Deaths 2020'!$E$3:$G$1683,3,FALSE)</f>
        <v>8</v>
      </c>
      <c r="J35" s="20">
        <f t="shared" si="18"/>
        <v>33.230242808545626</v>
      </c>
      <c r="K35" s="20">
        <f t="shared" si="19"/>
        <v>41.222661016822698</v>
      </c>
      <c r="L35" s="73">
        <f t="shared" si="20"/>
        <v>0.8061159078251785</v>
      </c>
      <c r="M35" s="73">
        <f t="shared" si="21"/>
        <v>1.2405163950900084</v>
      </c>
      <c r="N35" s="72">
        <f>VLOOKUP(E35,'Appendix 4. LT MOH 2019'!$D$5:$K$1684,8,FALSE)</f>
        <v>0.99527258089412018</v>
      </c>
      <c r="O35" s="72">
        <f t="shared" si="30"/>
        <v>0.99413889708972225</v>
      </c>
      <c r="P35" s="73">
        <f t="shared" si="22"/>
        <v>5.861102910277749E-3</v>
      </c>
      <c r="Q35" s="72">
        <f>VLOOKUP(E35,'Appendix 4. LT MOH 2019'!$D$5:$I$1684,6,FALSE)</f>
        <v>2.5000000000000422</v>
      </c>
      <c r="R35" s="136">
        <f t="shared" si="23"/>
        <v>2.4985762078064018</v>
      </c>
      <c r="S35" s="75">
        <f t="shared" si="31"/>
        <v>97035.446770567112</v>
      </c>
      <c r="T35" s="12">
        <f t="shared" si="24"/>
        <v>568.73473946707247</v>
      </c>
      <c r="U35" s="13">
        <f t="shared" si="25"/>
        <v>1.175667899517217E-3</v>
      </c>
      <c r="V35" s="12">
        <f t="shared" si="26"/>
        <v>483754.58724408562</v>
      </c>
      <c r="W35" s="12">
        <f t="shared" si="27"/>
        <v>4762440.5719409557</v>
      </c>
      <c r="X35" s="131">
        <f t="shared" si="28"/>
        <v>49.079390371658533</v>
      </c>
      <c r="Y35" s="105">
        <f>VLOOKUP(E35,'Appendix 4. LT MOH 2019'!$D$5:$P$1684,13,FALSE)</f>
        <v>51.175639240367651</v>
      </c>
      <c r="Z35" s="131">
        <f t="shared" si="29"/>
        <v>-2.0962488687091181</v>
      </c>
    </row>
    <row r="36" spans="2:26" x14ac:dyDescent="0.2">
      <c r="B36" s="158" t="str">
        <f t="shared" si="32"/>
        <v>Female</v>
      </c>
      <c r="C36" s="11" t="str">
        <f t="shared" si="33"/>
        <v>AC</v>
      </c>
      <c r="D36" s="137" t="s">
        <v>123</v>
      </c>
      <c r="E36" s="18" t="str">
        <f t="shared" si="17"/>
        <v>ACFemale35-39</v>
      </c>
      <c r="F36" s="19">
        <v>5</v>
      </c>
      <c r="G36" s="104">
        <f>VLOOKUP(E36,'Appendix 4. LT MOH 2019'!$D$5:$G$1684,4,FALSE)</f>
        <v>1.3195249644151856E-3</v>
      </c>
      <c r="H36" s="19">
        <f>VLOOKUP(E36,'Appendix 1a. Person-years 2020'!$E$3:$F$1684,2,FALSE)</f>
        <v>33842.459199999998</v>
      </c>
      <c r="I36" s="19">
        <f>VLOOKUP(E36,'Appendix 2a. Deaths 2020'!$E$3:$G$1683,3,FALSE)</f>
        <v>10</v>
      </c>
      <c r="J36" s="20">
        <f t="shared" si="18"/>
        <v>44.655969771602365</v>
      </c>
      <c r="K36" s="20">
        <f t="shared" si="19"/>
        <v>54.642774521958216</v>
      </c>
      <c r="L36" s="73">
        <f t="shared" si="20"/>
        <v>0.81723466940093514</v>
      </c>
      <c r="M36" s="73">
        <f t="shared" si="21"/>
        <v>1.2236387385927214</v>
      </c>
      <c r="N36" s="72">
        <f>VLOOKUP(E36,'Appendix 4. LT MOH 2019'!$D$5:$K$1684,8,FALSE)</f>
        <v>0.9934240679442039</v>
      </c>
      <c r="O36" s="72">
        <f t="shared" si="30"/>
        <v>0.99195936166541876</v>
      </c>
      <c r="P36" s="73">
        <f t="shared" si="22"/>
        <v>8.0406383345812404E-3</v>
      </c>
      <c r="Q36" s="72">
        <f>VLOOKUP(E36,'Appendix 4. LT MOH 2019'!$D$5:$I$1684,6,FALSE)</f>
        <v>2.4999999999999498</v>
      </c>
      <c r="R36" s="136">
        <f t="shared" si="23"/>
        <v>2.4981572137067753</v>
      </c>
      <c r="S36" s="75">
        <f t="shared" si="31"/>
        <v>96466.712031100033</v>
      </c>
      <c r="T36" s="12">
        <f t="shared" si="24"/>
        <v>775.65394276827226</v>
      </c>
      <c r="U36" s="13">
        <f t="shared" si="25"/>
        <v>1.6146237545782928E-3</v>
      </c>
      <c r="V36" s="12">
        <f t="shared" si="26"/>
        <v>480392.9959341255</v>
      </c>
      <c r="W36" s="12">
        <f t="shared" si="27"/>
        <v>4278685.9846968697</v>
      </c>
      <c r="X36" s="131">
        <f t="shared" si="28"/>
        <v>44.35401491985607</v>
      </c>
      <c r="Y36" s="105">
        <f>VLOOKUP(E36,'Appendix 4. LT MOH 2019'!$D$5:$P$1684,13,FALSE)</f>
        <v>46.406842381449977</v>
      </c>
      <c r="Z36" s="131">
        <f t="shared" si="29"/>
        <v>-2.0528274615939068</v>
      </c>
    </row>
    <row r="37" spans="2:26" x14ac:dyDescent="0.2">
      <c r="B37" s="158" t="str">
        <f t="shared" si="32"/>
        <v>Female</v>
      </c>
      <c r="C37" s="11" t="str">
        <f t="shared" si="33"/>
        <v>AC</v>
      </c>
      <c r="D37" s="137" t="s">
        <v>124</v>
      </c>
      <c r="E37" s="18" t="str">
        <f t="shared" si="17"/>
        <v>ACFemale40-44</v>
      </c>
      <c r="F37" s="19">
        <v>5</v>
      </c>
      <c r="G37" s="104">
        <f>VLOOKUP(E37,'Appendix 4. LT MOH 2019'!$D$5:$G$1684,4,FALSE)</f>
        <v>1.6118389486683747E-3</v>
      </c>
      <c r="H37" s="19">
        <f>VLOOKUP(E37,'Appendix 1a. Person-years 2020'!$E$3:$F$1684,2,FALSE)</f>
        <v>29639.040199999999</v>
      </c>
      <c r="I37" s="19">
        <f>VLOOKUP(E37,'Appendix 2a. Deaths 2020'!$E$3:$G$1683,3,FALSE)</f>
        <v>6</v>
      </c>
      <c r="J37" s="20">
        <f t="shared" si="18"/>
        <v>47.773359395507697</v>
      </c>
      <c r="K37" s="20">
        <f t="shared" si="19"/>
        <v>53.763688361815682</v>
      </c>
      <c r="L37" s="73">
        <f t="shared" si="20"/>
        <v>0.88858039415014411</v>
      </c>
      <c r="M37" s="73">
        <f t="shared" si="21"/>
        <v>1.125390574205072</v>
      </c>
      <c r="N37" s="72">
        <f>VLOOKUP(E37,'Appendix 4. LT MOH 2019'!$D$5:$K$1684,8,FALSE)</f>
        <v>0.99197315022939658</v>
      </c>
      <c r="O37" s="72">
        <f t="shared" si="30"/>
        <v>0.99097121559557366</v>
      </c>
      <c r="P37" s="73">
        <f t="shared" si="22"/>
        <v>9.0287844044263377E-3</v>
      </c>
      <c r="Q37" s="72">
        <f>VLOOKUP(E37,'Appendix 4. LT MOH 2019'!$D$5:$I$1684,6,FALSE)</f>
        <v>2.4999999999999982</v>
      </c>
      <c r="R37" s="136">
        <f t="shared" si="23"/>
        <v>2.4987382941692946</v>
      </c>
      <c r="S37" s="75">
        <f t="shared" si="31"/>
        <v>95691.05808833176</v>
      </c>
      <c r="T37" s="12">
        <f t="shared" si="24"/>
        <v>863.97393291098456</v>
      </c>
      <c r="U37" s="13">
        <f t="shared" si="25"/>
        <v>1.8139498949298377E-3</v>
      </c>
      <c r="V37" s="12">
        <f t="shared" si="26"/>
        <v>476294.26552843262</v>
      </c>
      <c r="W37" s="12">
        <f t="shared" si="27"/>
        <v>3798292.9887627442</v>
      </c>
      <c r="X37" s="131">
        <f t="shared" si="28"/>
        <v>39.693290727923248</v>
      </c>
      <c r="Y37" s="105">
        <f>VLOOKUP(E37,'Appendix 4. LT MOH 2019'!$D$5:$P$1684,13,FALSE)</f>
        <v>41.697482020252423</v>
      </c>
      <c r="Z37" s="131">
        <f t="shared" si="29"/>
        <v>-2.0041912923291747</v>
      </c>
    </row>
    <row r="38" spans="2:26" x14ac:dyDescent="0.2">
      <c r="B38" s="158" t="str">
        <f t="shared" si="32"/>
        <v>Female</v>
      </c>
      <c r="C38" s="11" t="str">
        <f t="shared" si="33"/>
        <v>AC</v>
      </c>
      <c r="D38" s="137" t="s">
        <v>125</v>
      </c>
      <c r="E38" s="18" t="str">
        <f t="shared" si="17"/>
        <v>ACFemale45-49</v>
      </c>
      <c r="F38" s="19">
        <v>5</v>
      </c>
      <c r="G38" s="104">
        <f>VLOOKUP(E38,'Appendix 4. LT MOH 2019'!$D$5:$G$1684,4,FALSE)</f>
        <v>3.0309625741485459E-3</v>
      </c>
      <c r="H38" s="19">
        <f>VLOOKUP(E38,'Appendix 1a. Person-years 2020'!$E$3:$F$1684,2,FALSE)</f>
        <v>23646.502799999998</v>
      </c>
      <c r="I38" s="19">
        <f>VLOOKUP(E38,'Appendix 2a. Deaths 2020'!$E$3:$G$1683,3,FALSE)</f>
        <v>12</v>
      </c>
      <c r="J38" s="20">
        <f t="shared" si="18"/>
        <v>71.671664996298787</v>
      </c>
      <c r="K38" s="20">
        <f t="shared" si="19"/>
        <v>83.635293445409005</v>
      </c>
      <c r="L38" s="73">
        <f t="shared" si="20"/>
        <v>0.85695478599690456</v>
      </c>
      <c r="M38" s="73">
        <f t="shared" si="21"/>
        <v>1.1669227085728793</v>
      </c>
      <c r="N38" s="72">
        <f>VLOOKUP(E38,'Appendix 4. LT MOH 2019'!$D$5:$K$1684,8,FALSE)</f>
        <v>0.98495915770446085</v>
      </c>
      <c r="O38" s="72">
        <f t="shared" si="30"/>
        <v>0.98247062514317773</v>
      </c>
      <c r="P38" s="73">
        <f t="shared" si="22"/>
        <v>1.7529374856822266E-2</v>
      </c>
      <c r="Q38" s="72">
        <f>VLOOKUP(E38,'Appendix 4. LT MOH 2019'!$D$5:$I$1684,6,FALSE)</f>
        <v>2.4999999999999862</v>
      </c>
      <c r="R38" s="136">
        <f t="shared" si="23"/>
        <v>2.4968445004333275</v>
      </c>
      <c r="S38" s="75">
        <f t="shared" si="31"/>
        <v>94827.084155420773</v>
      </c>
      <c r="T38" s="12">
        <f t="shared" si="24"/>
        <v>1662.259504739802</v>
      </c>
      <c r="U38" s="13">
        <f t="shared" si="25"/>
        <v>3.5369140455615137E-3</v>
      </c>
      <c r="V38" s="12">
        <f t="shared" si="26"/>
        <v>469974.52675610746</v>
      </c>
      <c r="W38" s="12">
        <f t="shared" si="27"/>
        <v>3321998.7232343117</v>
      </c>
      <c r="X38" s="131">
        <f t="shared" si="28"/>
        <v>35.032172008891301</v>
      </c>
      <c r="Y38" s="105">
        <f>VLOOKUP(E38,'Appendix 4. LT MOH 2019'!$D$5:$P$1684,13,FALSE)</f>
        <v>37.014660261911224</v>
      </c>
      <c r="Z38" s="131">
        <f t="shared" si="29"/>
        <v>-1.9824882530199233</v>
      </c>
    </row>
    <row r="39" spans="2:26" x14ac:dyDescent="0.2">
      <c r="B39" s="158" t="str">
        <f t="shared" si="32"/>
        <v>Female</v>
      </c>
      <c r="C39" s="11" t="str">
        <f t="shared" si="33"/>
        <v>AC</v>
      </c>
      <c r="D39" s="137" t="s">
        <v>126</v>
      </c>
      <c r="E39" s="18" t="str">
        <f t="shared" si="17"/>
        <v>ACFemale50-54</v>
      </c>
      <c r="F39" s="19">
        <v>5</v>
      </c>
      <c r="G39" s="104">
        <f>VLOOKUP(E39,'Appendix 4. LT MOH 2019'!$D$5:$G$1684,4,FALSE)</f>
        <v>3.3044875730054578E-3</v>
      </c>
      <c r="H39" s="19">
        <f>VLOOKUP(E39,'Appendix 1a. Person-years 2020'!$E$3:$F$1684,2,FALSE)</f>
        <v>19562.6885</v>
      </c>
      <c r="I39" s="19">
        <f>VLOOKUP(E39,'Appendix 2a. Deaths 2020'!$E$3:$G$1683,3,FALSE)</f>
        <v>16</v>
      </c>
      <c r="J39" s="20">
        <f t="shared" si="18"/>
        <v>64.644661042826783</v>
      </c>
      <c r="K39" s="20">
        <f t="shared" si="19"/>
        <v>80.591789241658688</v>
      </c>
      <c r="L39" s="73">
        <f t="shared" si="20"/>
        <v>0.8021246537781459</v>
      </c>
      <c r="M39" s="73">
        <f t="shared" si="21"/>
        <v>1.2466890218245092</v>
      </c>
      <c r="N39" s="72">
        <f>VLOOKUP(E39,'Appendix 4. LT MOH 2019'!$D$5:$K$1684,8,FALSE)</f>
        <v>0.9836129392316405</v>
      </c>
      <c r="O39" s="72">
        <f t="shared" si="30"/>
        <v>0.97961189573518936</v>
      </c>
      <c r="P39" s="73">
        <f t="shared" si="22"/>
        <v>2.0388104264810636E-2</v>
      </c>
      <c r="Q39" s="72">
        <f>VLOOKUP(E39,'Appendix 4. LT MOH 2019'!$D$5:$I$1684,6,FALSE)</f>
        <v>2.5000000000000178</v>
      </c>
      <c r="R39" s="136">
        <f t="shared" si="23"/>
        <v>2.4949156019442089</v>
      </c>
      <c r="S39" s="75">
        <f t="shared" si="31"/>
        <v>93164.824650680966</v>
      </c>
      <c r="T39" s="12">
        <f t="shared" si="24"/>
        <v>1899.4541587908836</v>
      </c>
      <c r="U39" s="13">
        <f t="shared" si="25"/>
        <v>4.1197027280385013E-3</v>
      </c>
      <c r="V39" s="12">
        <f t="shared" si="26"/>
        <v>461065.83027539554</v>
      </c>
      <c r="W39" s="12">
        <f t="shared" si="27"/>
        <v>2852024.1964782043</v>
      </c>
      <c r="X39" s="131">
        <f t="shared" si="28"/>
        <v>30.612671758593368</v>
      </c>
      <c r="Y39" s="105">
        <f>VLOOKUP(E39,'Appendix 4. LT MOH 2019'!$D$5:$P$1684,13,FALSE)</f>
        <v>32.541717204143623</v>
      </c>
      <c r="Z39" s="131">
        <f t="shared" si="29"/>
        <v>-1.9290454455502548</v>
      </c>
    </row>
    <row r="40" spans="2:26" x14ac:dyDescent="0.2">
      <c r="B40" s="158" t="str">
        <f t="shared" si="32"/>
        <v>Female</v>
      </c>
      <c r="C40" s="11" t="str">
        <f t="shared" si="33"/>
        <v>AC</v>
      </c>
      <c r="D40" s="137" t="s">
        <v>127</v>
      </c>
      <c r="E40" s="18" t="str">
        <f t="shared" si="17"/>
        <v>ACFemale55-59</v>
      </c>
      <c r="F40" s="19">
        <v>5</v>
      </c>
      <c r="G40" s="104">
        <f>VLOOKUP(E40,'Appendix 4. LT MOH 2019'!$D$5:$G$1684,4,FALSE)</f>
        <v>6.7275971033796626E-3</v>
      </c>
      <c r="H40" s="19">
        <f>VLOOKUP(E40,'Appendix 1a. Person-years 2020'!$E$3:$F$1684,2,FALSE)</f>
        <v>14999.143700000001</v>
      </c>
      <c r="I40" s="19">
        <f>VLOOKUP(E40,'Appendix 2a. Deaths 2020'!$E$3:$G$1683,3,FALSE)</f>
        <v>23</v>
      </c>
      <c r="J40" s="20">
        <f t="shared" si="18"/>
        <v>100.90819570929531</v>
      </c>
      <c r="K40" s="20">
        <f t="shared" si="19"/>
        <v>123.75346097591759</v>
      </c>
      <c r="L40" s="73">
        <f t="shared" si="20"/>
        <v>0.81539695870753903</v>
      </c>
      <c r="M40" s="73">
        <f t="shared" si="21"/>
        <v>1.2263965291029166</v>
      </c>
      <c r="N40" s="72">
        <f>VLOOKUP(E40,'Appendix 4. LT MOH 2019'!$D$5:$K$1684,8,FALSE)</f>
        <v>0.96691841344776175</v>
      </c>
      <c r="O40" s="72">
        <f t="shared" si="30"/>
        <v>0.95958210243877229</v>
      </c>
      <c r="P40" s="73">
        <f t="shared" si="22"/>
        <v>4.0417897561227711E-2</v>
      </c>
      <c r="Q40" s="72">
        <f>VLOOKUP(E40,'Appendix 4. LT MOH 2019'!$D$5:$I$1684,6,FALSE)</f>
        <v>2.4999999999999853</v>
      </c>
      <c r="R40" s="136">
        <f t="shared" si="23"/>
        <v>2.4905211940191165</v>
      </c>
      <c r="S40" s="75">
        <f t="shared" si="31"/>
        <v>91265.370491890077</v>
      </c>
      <c r="T40" s="12">
        <f t="shared" si="24"/>
        <v>3688.7543954287075</v>
      </c>
      <c r="U40" s="13">
        <f t="shared" si="25"/>
        <v>8.2509548464158901E-3</v>
      </c>
      <c r="V40" s="12">
        <f t="shared" si="26"/>
        <v>447070.00148365321</v>
      </c>
      <c r="W40" s="12">
        <f t="shared" si="27"/>
        <v>2390958.3662028089</v>
      </c>
      <c r="X40" s="131">
        <f t="shared" si="28"/>
        <v>26.19787059775615</v>
      </c>
      <c r="Y40" s="105">
        <f>VLOOKUP(E40,'Appendix 4. LT MOH 2019'!$D$5:$P$1684,13,FALSE)</f>
        <v>28.042214326309114</v>
      </c>
      <c r="Z40" s="131">
        <f t="shared" si="29"/>
        <v>-1.844343728552964</v>
      </c>
    </row>
    <row r="41" spans="2:26" x14ac:dyDescent="0.2">
      <c r="B41" s="158" t="str">
        <f t="shared" si="32"/>
        <v>Female</v>
      </c>
      <c r="C41" s="11" t="str">
        <f t="shared" si="33"/>
        <v>AC</v>
      </c>
      <c r="D41" s="137" t="s">
        <v>128</v>
      </c>
      <c r="E41" s="18" t="str">
        <f t="shared" si="17"/>
        <v>ACFemale60-64</v>
      </c>
      <c r="F41" s="19">
        <v>5</v>
      </c>
      <c r="G41" s="104">
        <f>VLOOKUP(E41,'Appendix 4. LT MOH 2019'!$D$5:$G$1684,4,FALSE)</f>
        <v>9.6623547581600085E-3</v>
      </c>
      <c r="H41" s="19">
        <f>VLOOKUP(E41,'Appendix 1a. Person-years 2020'!$E$3:$F$1684,2,FALSE)</f>
        <v>11933.3375</v>
      </c>
      <c r="I41" s="19">
        <f>VLOOKUP(E41,'Appendix 2a. Deaths 2020'!$E$3:$G$1683,3,FALSE)</f>
        <v>37</v>
      </c>
      <c r="J41" s="20">
        <f t="shared" si="18"/>
        <v>115.30414037385425</v>
      </c>
      <c r="K41" s="20">
        <f t="shared" si="19"/>
        <v>151.94663324780234</v>
      </c>
      <c r="L41" s="73">
        <f t="shared" si="20"/>
        <v>0.75884629958079008</v>
      </c>
      <c r="M41" s="73">
        <f t="shared" si="21"/>
        <v>1.3177899141794993</v>
      </c>
      <c r="N41" s="72">
        <f>VLOOKUP(E41,'Appendix 4. LT MOH 2019'!$D$5:$K$1684,8,FALSE)</f>
        <v>0.95282771459992177</v>
      </c>
      <c r="O41" s="72">
        <f t="shared" si="30"/>
        <v>0.93830787815761763</v>
      </c>
      <c r="P41" s="73">
        <f t="shared" si="22"/>
        <v>6.1692121842382375E-2</v>
      </c>
      <c r="Q41" s="72">
        <f>VLOOKUP(E41,'Appendix 4. LT MOH 2019'!$D$5:$I$1684,6,FALSE)</f>
        <v>2.5000000000000067</v>
      </c>
      <c r="R41" s="136">
        <f t="shared" si="23"/>
        <v>2.4809116596831902</v>
      </c>
      <c r="S41" s="75">
        <f t="shared" si="31"/>
        <v>87576.616096461366</v>
      </c>
      <c r="T41" s="12">
        <f t="shared" si="24"/>
        <v>5402.7872707664401</v>
      </c>
      <c r="U41" s="13">
        <f t="shared" si="25"/>
        <v>1.2734224188615136E-2</v>
      </c>
      <c r="V41" s="12">
        <f t="shared" si="26"/>
        <v>424272.98206330702</v>
      </c>
      <c r="W41" s="12">
        <f t="shared" si="27"/>
        <v>1943888.3647191557</v>
      </c>
      <c r="X41" s="131">
        <f t="shared" si="28"/>
        <v>22.196431551751868</v>
      </c>
      <c r="Y41" s="105">
        <f>VLOOKUP(E41,'Appendix 4. LT MOH 2019'!$D$5:$P$1684,13,FALSE)</f>
        <v>23.916100853052004</v>
      </c>
      <c r="Z41" s="131">
        <f t="shared" si="29"/>
        <v>-1.7196693013001365</v>
      </c>
    </row>
    <row r="42" spans="2:26" x14ac:dyDescent="0.2">
      <c r="B42" s="158" t="str">
        <f t="shared" si="32"/>
        <v>Female</v>
      </c>
      <c r="C42" s="11" t="str">
        <f t="shared" si="33"/>
        <v>AC</v>
      </c>
      <c r="D42" s="137" t="s">
        <v>129</v>
      </c>
      <c r="E42" s="18" t="str">
        <f t="shared" si="17"/>
        <v>ACFemale65-69</v>
      </c>
      <c r="F42" s="19">
        <v>5</v>
      </c>
      <c r="G42" s="104">
        <f>VLOOKUP(E42,'Appendix 4. LT MOH 2019'!$D$5:$G$1684,4,FALSE)</f>
        <v>1.4953258625217727E-2</v>
      </c>
      <c r="H42" s="19">
        <f>VLOOKUP(E42,'Appendix 1a. Person-years 2020'!$E$3:$F$1684,2,FALSE)</f>
        <v>8990.2702000000008</v>
      </c>
      <c r="I42" s="19">
        <f>VLOOKUP(E42,'Appendix 2a. Deaths 2020'!$E$3:$G$1683,3,FALSE)</f>
        <v>35</v>
      </c>
      <c r="J42" s="20">
        <f t="shared" si="18"/>
        <v>134.43383541118791</v>
      </c>
      <c r="K42" s="20">
        <f t="shared" si="19"/>
        <v>168.91047135930529</v>
      </c>
      <c r="L42" s="73">
        <f t="shared" si="20"/>
        <v>0.79588810764266416</v>
      </c>
      <c r="M42" s="73">
        <f t="shared" si="21"/>
        <v>1.2564580251888591</v>
      </c>
      <c r="N42" s="72">
        <f>VLOOKUP(E42,'Appendix 4. LT MOH 2019'!$D$5:$K$1684,8,FALSE)</f>
        <v>0.92792798555307465</v>
      </c>
      <c r="O42" s="72">
        <f t="shared" si="30"/>
        <v>0.91029686586655478</v>
      </c>
      <c r="P42" s="73">
        <f t="shared" si="22"/>
        <v>8.9703134133445217E-2</v>
      </c>
      <c r="Q42" s="72">
        <f>VLOOKUP(E42,'Appendix 4. LT MOH 2019'!$D$5:$I$1684,6,FALSE)</f>
        <v>2.5000000000000009</v>
      </c>
      <c r="R42" s="136">
        <f t="shared" si="23"/>
        <v>2.4762459021595182</v>
      </c>
      <c r="S42" s="75">
        <f t="shared" si="31"/>
        <v>82173.828825694931</v>
      </c>
      <c r="T42" s="12">
        <f t="shared" si="24"/>
        <v>7371.2499894100793</v>
      </c>
      <c r="U42" s="13">
        <f t="shared" si="25"/>
        <v>1.87914615582945E-2</v>
      </c>
      <c r="V42" s="12">
        <f t="shared" si="26"/>
        <v>392265.92176149436</v>
      </c>
      <c r="W42" s="12">
        <f t="shared" si="27"/>
        <v>1519615.3826558487</v>
      </c>
      <c r="X42" s="131">
        <f t="shared" si="28"/>
        <v>18.492692921480131</v>
      </c>
      <c r="Y42" s="105">
        <f>VLOOKUP(E42,'Appendix 4. LT MOH 2019'!$D$5:$P$1684,13,FALSE)</f>
        <v>19.976362226768671</v>
      </c>
      <c r="Z42" s="131">
        <f t="shared" si="29"/>
        <v>-1.4836693052885401</v>
      </c>
    </row>
    <row r="43" spans="2:26" x14ac:dyDescent="0.2">
      <c r="B43" s="158" t="str">
        <f t="shared" si="32"/>
        <v>Female</v>
      </c>
      <c r="C43" s="11" t="str">
        <f t="shared" si="33"/>
        <v>AC</v>
      </c>
      <c r="D43" s="137" t="s">
        <v>130</v>
      </c>
      <c r="E43" s="18" t="str">
        <f t="shared" si="17"/>
        <v>ACFemale70-74</v>
      </c>
      <c r="F43" s="19">
        <v>5</v>
      </c>
      <c r="G43" s="104">
        <f>VLOOKUP(E43,'Appendix 4. LT MOH 2019'!$D$5:$G$1684,4,FALSE)</f>
        <v>2.1585715083965243E-2</v>
      </c>
      <c r="H43" s="19">
        <f>VLOOKUP(E43,'Appendix 1a. Person-years 2020'!$E$3:$F$1684,2,FALSE)</f>
        <v>6364.9490999999998</v>
      </c>
      <c r="I43" s="19">
        <f>VLOOKUP(E43,'Appendix 2a. Deaths 2020'!$E$3:$G$1683,3,FALSE)</f>
        <v>38</v>
      </c>
      <c r="J43" s="20">
        <f t="shared" si="18"/>
        <v>137.391977796541</v>
      </c>
      <c r="K43" s="20">
        <f t="shared" si="19"/>
        <v>174.5717206233503</v>
      </c>
      <c r="L43" s="73">
        <f t="shared" si="20"/>
        <v>0.7870231060675229</v>
      </c>
      <c r="M43" s="73">
        <f t="shared" si="21"/>
        <v>1.2706107257722681</v>
      </c>
      <c r="N43" s="72">
        <f>VLOOKUP(E43,'Appendix 4. LT MOH 2019'!$D$5:$K$1684,8,FALSE)</f>
        <v>0.89759750242170266</v>
      </c>
      <c r="O43" s="72">
        <f t="shared" si="30"/>
        <v>0.87173608316901563</v>
      </c>
      <c r="P43" s="73">
        <f t="shared" si="22"/>
        <v>0.12826391683098437</v>
      </c>
      <c r="Q43" s="72">
        <f>VLOOKUP(E43,'Appendix 4. LT MOH 2019'!$D$5:$I$1684,6,FALSE)</f>
        <v>2.5000000000000004</v>
      </c>
      <c r="R43" s="136">
        <f t="shared" si="23"/>
        <v>2.4639455315342818</v>
      </c>
      <c r="S43" s="75">
        <f t="shared" si="31"/>
        <v>74802.578836284854</v>
      </c>
      <c r="T43" s="12">
        <f t="shared" si="24"/>
        <v>9594.4717506003926</v>
      </c>
      <c r="U43" s="13">
        <f t="shared" si="25"/>
        <v>2.7437800392090796E-2</v>
      </c>
      <c r="V43" s="12">
        <f t="shared" si="26"/>
        <v>349680.79122574598</v>
      </c>
      <c r="W43" s="12">
        <f t="shared" si="27"/>
        <v>1127349.4608943544</v>
      </c>
      <c r="X43" s="131">
        <f t="shared" si="28"/>
        <v>15.070997262831071</v>
      </c>
      <c r="Y43" s="105">
        <f>VLOOKUP(E43,'Appendix 4. LT MOH 2019'!$D$5:$P$1684,13,FALSE)</f>
        <v>16.333748414595131</v>
      </c>
      <c r="Z43" s="131">
        <f t="shared" si="29"/>
        <v>-1.2627511517640606</v>
      </c>
    </row>
    <row r="44" spans="2:26" x14ac:dyDescent="0.2">
      <c r="B44" s="158" t="str">
        <f t="shared" si="32"/>
        <v>Female</v>
      </c>
      <c r="C44" s="11" t="str">
        <f t="shared" si="33"/>
        <v>AC</v>
      </c>
      <c r="D44" s="137" t="s">
        <v>131</v>
      </c>
      <c r="E44" s="18" t="str">
        <f t="shared" si="17"/>
        <v>ACFemale75-79</v>
      </c>
      <c r="F44" s="19">
        <v>5</v>
      </c>
      <c r="G44" s="104">
        <f>VLOOKUP(E44,'Appendix 4. LT MOH 2019'!$D$5:$G$1684,4,FALSE)</f>
        <v>3.6788406619624132E-2</v>
      </c>
      <c r="H44" s="19">
        <f>VLOOKUP(E44,'Appendix 1a. Person-years 2020'!$E$3:$F$1684,2,FALSE)</f>
        <v>4621.9364999999998</v>
      </c>
      <c r="I44" s="19">
        <f>VLOOKUP(E44,'Appendix 2a. Deaths 2020'!$E$3:$G$1683,3,FALSE)</f>
        <v>40</v>
      </c>
      <c r="J44" s="20">
        <f t="shared" si="18"/>
        <v>170.03367933208239</v>
      </c>
      <c r="K44" s="20">
        <f t="shared" si="19"/>
        <v>208.56214306729743</v>
      </c>
      <c r="L44" s="73">
        <f t="shared" si="20"/>
        <v>0.81526626467976537</v>
      </c>
      <c r="M44" s="73">
        <f t="shared" si="21"/>
        <v>1.2265931307642144</v>
      </c>
      <c r="N44" s="72">
        <f>VLOOKUP(E44,'Appendix 4. LT MOH 2019'!$D$5:$K$1684,8,FALSE)</f>
        <v>0.83155044382090848</v>
      </c>
      <c r="O44" s="72">
        <f t="shared" si="30"/>
        <v>0.79750957633319786</v>
      </c>
      <c r="P44" s="73">
        <f t="shared" si="22"/>
        <v>0.20249042366680214</v>
      </c>
      <c r="Q44" s="72">
        <f>VLOOKUP(E44,'Appendix 4. LT MOH 2019'!$D$5:$I$1684,6,FALSE)</f>
        <v>2.4999999999999991</v>
      </c>
      <c r="R44" s="136">
        <f t="shared" si="23"/>
        <v>2.4490266657061039</v>
      </c>
      <c r="S44" s="75">
        <f t="shared" si="31"/>
        <v>65208.10708568446</v>
      </c>
      <c r="T44" s="12">
        <f t="shared" si="24"/>
        <v>13204.017230290448</v>
      </c>
      <c r="U44" s="13">
        <f t="shared" si="25"/>
        <v>4.5163951530645056E-2</v>
      </c>
      <c r="V44" s="12">
        <f t="shared" si="26"/>
        <v>292357.43956839421</v>
      </c>
      <c r="W44" s="12">
        <f t="shared" si="27"/>
        <v>777668.66966860835</v>
      </c>
      <c r="X44" s="131">
        <f t="shared" si="28"/>
        <v>11.925950689639553</v>
      </c>
      <c r="Y44" s="105">
        <f>VLOOKUP(E44,'Appendix 4. LT MOH 2019'!$D$5:$P$1684,13,FALSE)</f>
        <v>12.911972935833619</v>
      </c>
      <c r="Z44" s="131">
        <f t="shared" si="29"/>
        <v>-0.9860222461940662</v>
      </c>
    </row>
    <row r="45" spans="2:26" x14ac:dyDescent="0.2">
      <c r="B45" s="158" t="str">
        <f t="shared" si="32"/>
        <v>Female</v>
      </c>
      <c r="C45" s="11" t="str">
        <f t="shared" si="33"/>
        <v>AC</v>
      </c>
      <c r="D45" s="137" t="s">
        <v>132</v>
      </c>
      <c r="E45" s="18" t="str">
        <f t="shared" si="17"/>
        <v>ACFemale80-84</v>
      </c>
      <c r="F45" s="19">
        <v>5</v>
      </c>
      <c r="G45" s="104">
        <f>VLOOKUP(E45,'Appendix 4. LT MOH 2019'!$D$5:$G$1684,4,FALSE)</f>
        <v>6.0475905579866006E-2</v>
      </c>
      <c r="H45" s="19">
        <f>VLOOKUP(E45,'Appendix 1a. Person-years 2020'!$E$3:$F$1684,2,FALSE)</f>
        <v>2722.2752999999998</v>
      </c>
      <c r="I45" s="19">
        <f>VLOOKUP(E45,'Appendix 2a. Deaths 2020'!$E$3:$G$1683,3,FALSE)</f>
        <v>28</v>
      </c>
      <c r="J45" s="20">
        <f t="shared" si="18"/>
        <v>164.63206400520139</v>
      </c>
      <c r="K45" s="20">
        <f t="shared" si="19"/>
        <v>190.93873864896514</v>
      </c>
      <c r="L45" s="73">
        <f t="shared" si="20"/>
        <v>0.8622245290300794</v>
      </c>
      <c r="M45" s="73">
        <f t="shared" si="21"/>
        <v>1.1597907115040034</v>
      </c>
      <c r="N45" s="72">
        <f>VLOOKUP(E45,'Appendix 4. LT MOH 2019'!$D$5:$K$1684,8,FALSE)</f>
        <v>0.73733302938528267</v>
      </c>
      <c r="O45" s="72">
        <f t="shared" si="30"/>
        <v>0.70229176438597296</v>
      </c>
      <c r="P45" s="73">
        <f t="shared" si="22"/>
        <v>0.29770823561402704</v>
      </c>
      <c r="Q45" s="72">
        <f>VLOOKUP(E45,'Appendix 4. LT MOH 2019'!$D$5:$I$1684,6,FALSE)</f>
        <v>2.4999999999999991</v>
      </c>
      <c r="R45" s="136">
        <f t="shared" si="23"/>
        <v>2.4418014326214137</v>
      </c>
      <c r="S45" s="75">
        <f t="shared" si="31"/>
        <v>52004.089855394013</v>
      </c>
      <c r="T45" s="12">
        <f t="shared" si="24"/>
        <v>15482.045835562674</v>
      </c>
      <c r="U45" s="13">
        <f t="shared" si="25"/>
        <v>7.0240659109256171E-2</v>
      </c>
      <c r="V45" s="12">
        <f t="shared" si="26"/>
        <v>220414.30180034402</v>
      </c>
      <c r="W45" s="12">
        <f t="shared" si="27"/>
        <v>485311.23010021419</v>
      </c>
      <c r="X45" s="131">
        <f t="shared" si="28"/>
        <v>9.3321742857091134</v>
      </c>
      <c r="Y45" s="105">
        <f>VLOOKUP(E45,'Appendix 4. LT MOH 2019'!$D$5:$P$1684,13,FALSE)</f>
        <v>10.021156128534342</v>
      </c>
      <c r="Z45" s="131">
        <f t="shared" si="29"/>
        <v>-0.68898184282522834</v>
      </c>
    </row>
    <row r="46" spans="2:26" x14ac:dyDescent="0.2">
      <c r="B46" s="158" t="str">
        <f t="shared" si="32"/>
        <v>Female</v>
      </c>
      <c r="C46" s="11" t="str">
        <f t="shared" si="33"/>
        <v>AC</v>
      </c>
      <c r="D46" s="137" t="s">
        <v>133</v>
      </c>
      <c r="E46" s="18" t="str">
        <f t="shared" si="17"/>
        <v>ACFemale85-89</v>
      </c>
      <c r="F46" s="19">
        <v>5</v>
      </c>
      <c r="G46" s="104">
        <f>VLOOKUP(E46,'Appendix 4. LT MOH 2019'!$D$5:$G$1684,4,FALSE)</f>
        <v>9.1563032326440225E-2</v>
      </c>
      <c r="H46" s="19">
        <f>VLOOKUP(E46,'Appendix 1a. Person-years 2020'!$E$3:$F$1684,2,FALSE)</f>
        <v>1408.8746000000001</v>
      </c>
      <c r="I46" s="19">
        <f>VLOOKUP(E46,'Appendix 2a. Deaths 2020'!$E$3:$G$1683,3,FALSE)</f>
        <v>22</v>
      </c>
      <c r="J46" s="20">
        <f t="shared" si="18"/>
        <v>129.00083054370054</v>
      </c>
      <c r="K46" s="20">
        <f t="shared" si="19"/>
        <v>148.98644383251886</v>
      </c>
      <c r="L46" s="73">
        <f t="shared" si="20"/>
        <v>0.86585616265004028</v>
      </c>
      <c r="M46" s="73">
        <f t="shared" si="21"/>
        <v>1.1549262373318439</v>
      </c>
      <c r="N46" s="72">
        <f>VLOOKUP(E46,'Appendix 4. LT MOH 2019'!$D$5:$K$1684,8,FALSE)</f>
        <v>0.62746168322261275</v>
      </c>
      <c r="O46" s="72">
        <f t="shared" si="30"/>
        <v>0.58375169994177678</v>
      </c>
      <c r="P46" s="73">
        <f t="shared" si="22"/>
        <v>0.41624830005822322</v>
      </c>
      <c r="Q46" s="72">
        <f>VLOOKUP(E46,'Appendix 4. LT MOH 2019'!$D$5:$I$1684,6,FALSE)</f>
        <v>2.5000000000000009</v>
      </c>
      <c r="R46" s="136">
        <f t="shared" si="23"/>
        <v>2.4158796780823852</v>
      </c>
      <c r="S46" s="75">
        <f t="shared" si="31"/>
        <v>36522.044019831337</v>
      </c>
      <c r="T46" s="12">
        <f t="shared" si="24"/>
        <v>15202.238737906391</v>
      </c>
      <c r="U46" s="13">
        <f t="shared" si="25"/>
        <v>0.10606770098252599</v>
      </c>
      <c r="V46" s="12">
        <f t="shared" si="26"/>
        <v>143325.80603788959</v>
      </c>
      <c r="W46" s="12">
        <f t="shared" si="27"/>
        <v>264896.92829987017</v>
      </c>
      <c r="X46" s="131">
        <f t="shared" si="28"/>
        <v>7.2530696298386834</v>
      </c>
      <c r="Y46" s="105">
        <f>VLOOKUP(E46,'Appendix 4. LT MOH 2019'!$D$5:$P$1684,13,FALSE)</f>
        <v>7.7004872002068812</v>
      </c>
      <c r="Z46" s="131">
        <f t="shared" si="29"/>
        <v>-0.44741757036819774</v>
      </c>
    </row>
    <row r="47" spans="2:26" x14ac:dyDescent="0.2">
      <c r="B47" s="158" t="str">
        <f t="shared" si="32"/>
        <v>Female</v>
      </c>
      <c r="C47" s="11" t="str">
        <f t="shared" si="33"/>
        <v>AC</v>
      </c>
      <c r="D47" s="137" t="s">
        <v>8</v>
      </c>
      <c r="E47" s="18" t="str">
        <f t="shared" si="17"/>
        <v>ACFemale90+</v>
      </c>
      <c r="F47" s="19" t="s">
        <v>19</v>
      </c>
      <c r="G47" s="104">
        <f>VLOOKUP(E47,'Appendix 4. LT MOH 2019'!$D$5:$G$1684,4,FALSE)</f>
        <v>0.17276721825556823</v>
      </c>
      <c r="H47" s="19">
        <f>VLOOKUP(E47,'Appendix 1a. Person-years 2020'!$E$3:$F$1684,2,FALSE)</f>
        <v>918.08169999999996</v>
      </c>
      <c r="I47" s="19">
        <f>VLOOKUP(E47,'Appendix 2a. Deaths 2020'!$E$3:$G$1683,3,FALSE)</f>
        <v>20</v>
      </c>
      <c r="J47" s="20">
        <f t="shared" si="18"/>
        <v>158.61442144034311</v>
      </c>
      <c r="K47" s="20">
        <f t="shared" si="19"/>
        <v>175.15907707523175</v>
      </c>
      <c r="L47" s="73">
        <f t="shared" si="20"/>
        <v>0.90554497139886947</v>
      </c>
      <c r="M47" s="73">
        <f t="shared" si="21"/>
        <v>1.1043073857008097</v>
      </c>
      <c r="N47" s="72">
        <f>VLOOKUP(E47,'Appendix 4. LT MOH 2019'!$D$5:$K$1684,8,FALSE)</f>
        <v>0</v>
      </c>
      <c r="O47" s="72">
        <v>0</v>
      </c>
      <c r="P47" s="73">
        <f t="shared" si="22"/>
        <v>1</v>
      </c>
      <c r="Q47" s="72">
        <f>VLOOKUP(E47,'Appendix 4. LT MOH 2019'!$D$5:$I$1684,6,FALSE)</f>
        <v>6.2970503917153886</v>
      </c>
      <c r="R47" s="136">
        <f>Q47*L47</f>
        <v>5.702262316863151</v>
      </c>
      <c r="S47" s="75">
        <f t="shared" si="31"/>
        <v>21319.805281924946</v>
      </c>
      <c r="T47" s="12">
        <f t="shared" si="24"/>
        <v>21319.805281924946</v>
      </c>
      <c r="U47" s="13">
        <f t="shared" si="25"/>
        <v>0.17536899294210406</v>
      </c>
      <c r="V47" s="12">
        <f>T47*R47</f>
        <v>121571.12226198059</v>
      </c>
      <c r="W47" s="12">
        <f>V47</f>
        <v>121571.12226198059</v>
      </c>
      <c r="X47" s="131">
        <f t="shared" si="28"/>
        <v>5.702262316863151</v>
      </c>
      <c r="Y47" s="105">
        <f>VLOOKUP(E47,'Appendix 4. LT MOH 2019'!$D$5:$P$1684,13,FALSE)</f>
        <v>5.7881350993377492</v>
      </c>
      <c r="Z47" s="131">
        <f t="shared" si="29"/>
        <v>-8.5872782474598175E-2</v>
      </c>
    </row>
    <row r="48" spans="2:26" x14ac:dyDescent="0.2">
      <c r="K48" s="40"/>
      <c r="L48" s="7"/>
      <c r="M48" s="7"/>
      <c r="N48" s="133"/>
      <c r="O48" s="133"/>
      <c r="P48" s="74"/>
      <c r="Q48" s="133"/>
      <c r="R48" s="107"/>
      <c r="S48" s="7"/>
      <c r="T48" s="7"/>
      <c r="U48" s="7"/>
      <c r="V48" s="107"/>
      <c r="W48" s="107"/>
      <c r="X48" s="7"/>
      <c r="Y48" s="133"/>
      <c r="Z48" s="7"/>
    </row>
    <row r="49" spans="1:26" x14ac:dyDescent="0.2">
      <c r="K49" s="40"/>
      <c r="L49" s="7"/>
      <c r="M49" s="7"/>
      <c r="N49" s="133"/>
      <c r="O49" s="133"/>
      <c r="P49" s="7"/>
      <c r="Q49" s="133"/>
      <c r="R49" s="107"/>
      <c r="S49" s="7"/>
      <c r="T49" s="7"/>
      <c r="U49" s="7"/>
      <c r="V49" s="107"/>
      <c r="W49" s="107"/>
      <c r="X49" s="7"/>
      <c r="Y49" s="133"/>
      <c r="Z49" s="7"/>
    </row>
    <row r="50" spans="1:26" s="11" customFormat="1" ht="47" customHeight="1" x14ac:dyDescent="0.2">
      <c r="A50" s="10"/>
      <c r="B50" s="8" t="s">
        <v>17</v>
      </c>
      <c r="C50" s="8" t="s">
        <v>14</v>
      </c>
      <c r="D50" s="8" t="s">
        <v>0</v>
      </c>
      <c r="E50" s="8" t="s">
        <v>135</v>
      </c>
      <c r="F50" s="8" t="s">
        <v>9</v>
      </c>
      <c r="G50" s="10" t="s">
        <v>116</v>
      </c>
      <c r="H50" s="10" t="s">
        <v>117</v>
      </c>
      <c r="I50" s="10" t="s">
        <v>110</v>
      </c>
      <c r="J50" s="10" t="s">
        <v>39</v>
      </c>
      <c r="K50" s="10" t="s">
        <v>1830</v>
      </c>
      <c r="L50" s="10" t="s">
        <v>27</v>
      </c>
      <c r="M50" s="10" t="s">
        <v>28</v>
      </c>
      <c r="N50" s="8" t="s">
        <v>10</v>
      </c>
      <c r="O50" s="10" t="s">
        <v>111</v>
      </c>
      <c r="P50" s="10" t="s">
        <v>112</v>
      </c>
      <c r="Q50" s="10" t="s">
        <v>29</v>
      </c>
      <c r="R50" s="10" t="s">
        <v>113</v>
      </c>
      <c r="S50" s="8" t="s">
        <v>104</v>
      </c>
      <c r="T50" s="8" t="s">
        <v>105</v>
      </c>
      <c r="U50" s="10" t="s">
        <v>106</v>
      </c>
      <c r="V50" s="10" t="s">
        <v>107</v>
      </c>
      <c r="W50" s="10" t="s">
        <v>108</v>
      </c>
      <c r="X50" s="8" t="s">
        <v>109</v>
      </c>
      <c r="Y50" s="10" t="s">
        <v>30</v>
      </c>
      <c r="Z50" s="10" t="s">
        <v>11</v>
      </c>
    </row>
    <row r="51" spans="1:26" x14ac:dyDescent="0.2">
      <c r="B51" s="158" t="s">
        <v>71</v>
      </c>
      <c r="C51" s="11" t="str">
        <f>$C$4</f>
        <v>AC</v>
      </c>
      <c r="D51" s="137">
        <v>0</v>
      </c>
      <c r="E51" s="18" t="str">
        <f t="shared" ref="E51:E70" si="34">_xlfn.CONCAT(C51,B51,D51)</f>
        <v>ACMale0</v>
      </c>
      <c r="F51" s="19">
        <v>1</v>
      </c>
      <c r="G51" s="104">
        <f>VLOOKUP(E51,'Appendix 4. LT MOH 2019'!$D$5:$G$1684,4,FALSE)</f>
        <v>1.8232134438881966E-2</v>
      </c>
      <c r="H51" s="19">
        <f>VLOOKUP(E51,'Appendix 1a. Person-years 2020'!$E$3:$F$1684,2,FALSE)</f>
        <v>8574.6694000000007</v>
      </c>
      <c r="I51" s="19">
        <f>VLOOKUP(E51,'Appendix 2a. Deaths 2020'!$E$3:$G$1683,3,FALSE)</f>
        <v>1</v>
      </c>
      <c r="J51" s="20">
        <f t="shared" ref="J51:J70" si="35">G51*H51</f>
        <v>156.33452526976737</v>
      </c>
      <c r="K51" s="20">
        <f t="shared" ref="K51:K70" si="36">G51*(H51-I51)+I51</f>
        <v>157.31629313532849</v>
      </c>
      <c r="L51" s="73">
        <f t="shared" ref="L51:L70" si="37">J51/K51</f>
        <v>0.99375927409682496</v>
      </c>
      <c r="M51" s="73">
        <f t="shared" ref="M51:M70" si="38">K51/J51</f>
        <v>1.0062799171447703</v>
      </c>
      <c r="N51" s="72">
        <f>VLOOKUP(E51,'Appendix 4. LT MOH 2019'!$D$5:$K$1684,8,FALSE)</f>
        <v>0.98206535039937515</v>
      </c>
      <c r="O51" s="72">
        <f>EXP((1/L51)*LN(N51))</f>
        <v>0.98195374469344032</v>
      </c>
      <c r="P51" s="73">
        <f t="shared" ref="P51:P70" si="39">1-O51</f>
        <v>1.8046255306559678E-2</v>
      </c>
      <c r="Q51" s="72">
        <f>VLOOKUP(E51,'Appendix 4. LT MOH 2019'!$D$5:$I$1684,6,FALSE)</f>
        <v>9.0224105397522944E-2</v>
      </c>
      <c r="R51" s="136">
        <f t="shared" ref="R51:R69" si="40">F51+(Q51-F51)*M51*(1-N51)/(1-O51)</f>
        <v>9.0172562196302097E-2</v>
      </c>
      <c r="S51" s="12">
        <v>100000</v>
      </c>
      <c r="T51" s="12">
        <f t="shared" ref="T51:T70" si="41">P51*S51</f>
        <v>1804.6255306559679</v>
      </c>
      <c r="U51" s="13">
        <f t="shared" ref="U51:U70" si="42">T51/V51</f>
        <v>1.8347502551481799E-2</v>
      </c>
      <c r="V51" s="12">
        <f t="shared" ref="V51:V69" si="43">(S52*F51)+R51*T51</f>
        <v>98358.102177248147</v>
      </c>
      <c r="W51" s="12">
        <f t="shared" ref="W51:W69" si="44">W52+V51</f>
        <v>6921379.3534796201</v>
      </c>
      <c r="X51" s="2">
        <f t="shared" ref="X51:X70" si="45">W51/S51</f>
        <v>69.213793534796196</v>
      </c>
      <c r="Y51" s="105">
        <f>VLOOKUP(E51,'Appendix 4. LT MOH 2019'!$D$5:$P$1684,13,FALSE)</f>
        <v>71.485928103706712</v>
      </c>
      <c r="Z51" s="131">
        <f t="shared" ref="Z51:Z70" si="46">X51-Y51</f>
        <v>-2.2721345689105164</v>
      </c>
    </row>
    <row r="52" spans="1:26" x14ac:dyDescent="0.2">
      <c r="B52" s="158" t="str">
        <f>$B$51</f>
        <v>Male</v>
      </c>
      <c r="C52" s="11" t="str">
        <f>$C$4</f>
        <v>AC</v>
      </c>
      <c r="D52" s="138" t="s">
        <v>1657</v>
      </c>
      <c r="E52" s="18" t="str">
        <f t="shared" si="34"/>
        <v>ACMale1-4</v>
      </c>
      <c r="F52" s="19">
        <v>4</v>
      </c>
      <c r="G52" s="104">
        <f>VLOOKUP(E52,'Appendix 4. LT MOH 2019'!$D$5:$G$1684,4,FALSE)</f>
        <v>9.6603921346375299E-4</v>
      </c>
      <c r="H52" s="19">
        <f>VLOOKUP(E52,'Appendix 1a. Person-years 2020'!$E$3:$F$1684,2,FALSE)</f>
        <v>33906.791299999997</v>
      </c>
      <c r="I52" s="19">
        <f>VLOOKUP(E52,'Appendix 2a. Deaths 2020'!$E$3:$G$1683,3,FALSE)</f>
        <v>3</v>
      </c>
      <c r="J52" s="20">
        <f t="shared" si="35"/>
        <v>32.755289998531623</v>
      </c>
      <c r="K52" s="20">
        <f t="shared" si="36"/>
        <v>35.752391880891231</v>
      </c>
      <c r="L52" s="73">
        <f t="shared" si="37"/>
        <v>0.91617059098187259</v>
      </c>
      <c r="M52" s="73">
        <f t="shared" si="38"/>
        <v>1.0914997816381404</v>
      </c>
      <c r="N52" s="72">
        <f>VLOOKUP(E52,'Appendix 4. LT MOH 2019'!$D$5:$K$1684,8,FALSE)</f>
        <v>0.99614477035581994</v>
      </c>
      <c r="O52" s="72">
        <f t="shared" ref="O52:O69" si="47">EXP((1/L52)*LN(N52))</f>
        <v>0.99579276074180911</v>
      </c>
      <c r="P52" s="73">
        <f t="shared" si="39"/>
        <v>4.2072392581908868E-3</v>
      </c>
      <c r="Q52" s="72">
        <f>VLOOKUP(E52,'Appendix 4. LT MOH 2019'!$D$5:$I$1684,6,FALSE)</f>
        <v>1.6029851375432893</v>
      </c>
      <c r="R52" s="136">
        <f t="shared" si="40"/>
        <v>1.6025617915921249</v>
      </c>
      <c r="S52" s="135">
        <f t="shared" ref="S52:S70" si="48">S51-T51</f>
        <v>98195.374469344039</v>
      </c>
      <c r="T52" s="12">
        <f t="shared" si="41"/>
        <v>413.13143444017936</v>
      </c>
      <c r="U52" s="13">
        <f t="shared" si="42"/>
        <v>1.0544688148195537E-3</v>
      </c>
      <c r="V52" s="12">
        <f t="shared" si="43"/>
        <v>391791.0407913549</v>
      </c>
      <c r="W52" s="12">
        <f t="shared" si="44"/>
        <v>6823021.2513023717</v>
      </c>
      <c r="X52" s="2">
        <f t="shared" si="45"/>
        <v>69.484141062392652</v>
      </c>
      <c r="Y52" s="105">
        <f>VLOOKUP(E52,'Appendix 4. LT MOH 2019'!$D$5:$P$1684,13,FALSE)</f>
        <v>71.789768966923077</v>
      </c>
      <c r="Z52" s="131">
        <f t="shared" si="46"/>
        <v>-2.3056279045304251</v>
      </c>
    </row>
    <row r="53" spans="1:26" x14ac:dyDescent="0.2">
      <c r="B53" s="158" t="str">
        <f t="shared" ref="B53:B70" si="49">$B$51</f>
        <v>Male</v>
      </c>
      <c r="C53" s="11" t="str">
        <f t="shared" ref="C53:C70" si="50">$C$4</f>
        <v>AC</v>
      </c>
      <c r="D53" s="138" t="s">
        <v>1658</v>
      </c>
      <c r="E53" s="18" t="str">
        <f t="shared" si="34"/>
        <v>ACMale5-9</v>
      </c>
      <c r="F53" s="19">
        <v>5</v>
      </c>
      <c r="G53" s="104">
        <f>VLOOKUP(E53,'Appendix 4. LT MOH 2019'!$D$5:$G$1684,4,FALSE)</f>
        <v>4.407209176379195E-4</v>
      </c>
      <c r="H53" s="19">
        <f>VLOOKUP(E53,'Appendix 1a. Person-years 2020'!$E$3:$F$1684,2,FALSE)</f>
        <v>43373.9611</v>
      </c>
      <c r="I53" s="19">
        <f>VLOOKUP(E53,'Appendix 2a. Deaths 2020'!$E$3:$G$1683,3,FALSE)</f>
        <v>0</v>
      </c>
      <c r="J53" s="20">
        <f t="shared" si="35"/>
        <v>19.115811937583423</v>
      </c>
      <c r="K53" s="20">
        <f t="shared" si="36"/>
        <v>19.115811937583423</v>
      </c>
      <c r="L53" s="73">
        <f t="shared" si="37"/>
        <v>1</v>
      </c>
      <c r="M53" s="73">
        <f t="shared" si="38"/>
        <v>1</v>
      </c>
      <c r="N53" s="72">
        <f>VLOOKUP(E53,'Appendix 4. LT MOH 2019'!$D$5:$K$1684,8,FALSE)</f>
        <v>0.99779882067623904</v>
      </c>
      <c r="O53" s="72">
        <f t="shared" si="47"/>
        <v>0.99779882067623904</v>
      </c>
      <c r="P53" s="73">
        <f t="shared" si="39"/>
        <v>2.20117932376096E-3</v>
      </c>
      <c r="Q53" s="72">
        <f>VLOOKUP(E53,'Appendix 4. LT MOH 2019'!$D$5:$I$1684,6,FALSE)</f>
        <v>2.5000000000002536</v>
      </c>
      <c r="R53" s="136">
        <f t="shared" si="40"/>
        <v>2.5000000000002536</v>
      </c>
      <c r="S53" s="135">
        <f t="shared" si="48"/>
        <v>97782.243034903862</v>
      </c>
      <c r="T53" s="12">
        <f t="shared" si="41"/>
        <v>215.23625159939954</v>
      </c>
      <c r="U53" s="13">
        <f t="shared" si="42"/>
        <v>4.407209176379188E-4</v>
      </c>
      <c r="V53" s="12">
        <f t="shared" si="43"/>
        <v>488373.12454552081</v>
      </c>
      <c r="W53" s="12">
        <f t="shared" si="44"/>
        <v>6431230.2105110167</v>
      </c>
      <c r="X53" s="2">
        <f t="shared" si="45"/>
        <v>65.770941746707081</v>
      </c>
      <c r="Y53" s="105">
        <f>VLOOKUP(E53,'Appendix 4. LT MOH 2019'!$D$5:$P$1684,13,FALSE)</f>
        <v>68.06140234562568</v>
      </c>
      <c r="Z53" s="131">
        <f t="shared" si="46"/>
        <v>-2.2904605989185995</v>
      </c>
    </row>
    <row r="54" spans="1:26" x14ac:dyDescent="0.2">
      <c r="B54" s="158" t="str">
        <f t="shared" si="49"/>
        <v>Male</v>
      </c>
      <c r="C54" s="11" t="str">
        <f t="shared" si="50"/>
        <v>AC</v>
      </c>
      <c r="D54" s="138" t="s">
        <v>118</v>
      </c>
      <c r="E54" s="18" t="str">
        <f t="shared" si="34"/>
        <v>ACMale10-14</v>
      </c>
      <c r="F54" s="19">
        <v>5</v>
      </c>
      <c r="G54" s="104">
        <f>VLOOKUP(E54,'Appendix 4. LT MOH 2019'!$D$5:$G$1684,4,FALSE)</f>
        <v>2.5767993962507482E-4</v>
      </c>
      <c r="H54" s="19">
        <f>VLOOKUP(E54,'Appendix 1a. Person-years 2020'!$E$3:$F$1684,2,FALSE)</f>
        <v>45590.718200000003</v>
      </c>
      <c r="I54" s="19">
        <f>VLOOKUP(E54,'Appendix 2a. Deaths 2020'!$E$3:$G$1683,3,FALSE)</f>
        <v>0</v>
      </c>
      <c r="J54" s="20">
        <f t="shared" si="35"/>
        <v>11.7478135132398</v>
      </c>
      <c r="K54" s="20">
        <f t="shared" si="36"/>
        <v>11.7478135132398</v>
      </c>
      <c r="L54" s="73">
        <f t="shared" si="37"/>
        <v>1</v>
      </c>
      <c r="M54" s="73">
        <f t="shared" si="38"/>
        <v>1</v>
      </c>
      <c r="N54" s="72">
        <f>VLOOKUP(E54,'Appendix 4. LT MOH 2019'!$D$5:$K$1684,8,FALSE)</f>
        <v>0.99871242975443253</v>
      </c>
      <c r="O54" s="72">
        <f t="shared" si="47"/>
        <v>0.99871242975443253</v>
      </c>
      <c r="P54" s="73">
        <f t="shared" si="39"/>
        <v>1.2875702455674709E-3</v>
      </c>
      <c r="Q54" s="72">
        <f>VLOOKUP(E54,'Appendix 4. LT MOH 2019'!$D$5:$I$1684,6,FALSE)</f>
        <v>2.5000000000001856</v>
      </c>
      <c r="R54" s="136">
        <f t="shared" si="40"/>
        <v>2.5000000000001856</v>
      </c>
      <c r="S54" s="135">
        <f t="shared" si="48"/>
        <v>97567.00678330446</v>
      </c>
      <c r="T54" s="12">
        <f t="shared" si="41"/>
        <v>125.62437488326242</v>
      </c>
      <c r="U54" s="13">
        <f t="shared" si="42"/>
        <v>2.5767993962506457E-4</v>
      </c>
      <c r="V54" s="12">
        <f t="shared" si="43"/>
        <v>487520.97297931416</v>
      </c>
      <c r="W54" s="12">
        <f t="shared" si="44"/>
        <v>5942857.0859654956</v>
      </c>
      <c r="X54" s="2">
        <f t="shared" si="45"/>
        <v>60.910519671516965</v>
      </c>
      <c r="Y54" s="105">
        <f>VLOOKUP(E54,'Appendix 4. LT MOH 2019'!$D$5:$P$1684,13,FALSE)</f>
        <v>63.206033107147483</v>
      </c>
      <c r="Z54" s="131">
        <f t="shared" si="46"/>
        <v>-2.295513435630518</v>
      </c>
    </row>
    <row r="55" spans="1:26" x14ac:dyDescent="0.2">
      <c r="B55" s="158" t="str">
        <f t="shared" si="49"/>
        <v>Male</v>
      </c>
      <c r="C55" s="11" t="str">
        <f t="shared" si="50"/>
        <v>AC</v>
      </c>
      <c r="D55" s="137" t="s">
        <v>119</v>
      </c>
      <c r="E55" s="18" t="str">
        <f t="shared" si="34"/>
        <v>ACMale15-19</v>
      </c>
      <c r="F55" s="19">
        <v>5</v>
      </c>
      <c r="G55" s="104">
        <f>VLOOKUP(E55,'Appendix 4. LT MOH 2019'!$D$5:$G$1684,4,FALSE)</f>
        <v>1.6423751490194159E-3</v>
      </c>
      <c r="H55" s="19">
        <f>VLOOKUP(E55,'Appendix 1a. Person-years 2020'!$E$3:$F$1684,2,FALSE)</f>
        <v>47009.64</v>
      </c>
      <c r="I55" s="19">
        <f>VLOOKUP(E55,'Appendix 2a. Deaths 2020'!$E$3:$G$1683,3,FALSE)</f>
        <v>3</v>
      </c>
      <c r="J55" s="20">
        <f t="shared" si="35"/>
        <v>77.20746450034909</v>
      </c>
      <c r="K55" s="20">
        <f t="shared" si="36"/>
        <v>80.202537374902036</v>
      </c>
      <c r="L55" s="73">
        <f t="shared" si="37"/>
        <v>0.96265613317752463</v>
      </c>
      <c r="M55" s="73">
        <f t="shared" si="38"/>
        <v>1.0387925298924874</v>
      </c>
      <c r="N55" s="72">
        <f>VLOOKUP(E55,'Appendix 4. LT MOH 2019'!$D$5:$K$1684,8,FALSE)</f>
        <v>0.99182170383087664</v>
      </c>
      <c r="O55" s="72">
        <f t="shared" si="47"/>
        <v>0.99150579821373674</v>
      </c>
      <c r="P55" s="73">
        <f t="shared" si="39"/>
        <v>8.4942017862632557E-3</v>
      </c>
      <c r="Q55" s="72">
        <f>VLOOKUP(E55,'Appendix 4. LT MOH 2019'!$D$5:$I$1684,6,FALSE)</f>
        <v>2.5000000000000195</v>
      </c>
      <c r="R55" s="136">
        <f t="shared" si="40"/>
        <v>2.4996023224122856</v>
      </c>
      <c r="S55" s="135">
        <f t="shared" si="48"/>
        <v>97441.382408421196</v>
      </c>
      <c r="T55" s="12">
        <f t="shared" si="41"/>
        <v>827.6867645095723</v>
      </c>
      <c r="U55" s="13">
        <f t="shared" si="42"/>
        <v>1.7060874353399089E-3</v>
      </c>
      <c r="V55" s="12">
        <f t="shared" si="43"/>
        <v>485137.3659783561</v>
      </c>
      <c r="W55" s="12">
        <f t="shared" si="44"/>
        <v>5455336.1129861809</v>
      </c>
      <c r="X55" s="2">
        <f t="shared" si="45"/>
        <v>55.985824278645637</v>
      </c>
      <c r="Y55" s="105">
        <f>VLOOKUP(E55,'Appendix 4. LT MOH 2019'!$D$5:$P$1684,13,FALSE)</f>
        <v>58.284297159567878</v>
      </c>
      <c r="Z55" s="131">
        <f t="shared" si="46"/>
        <v>-2.2984728809222403</v>
      </c>
    </row>
    <row r="56" spans="1:26" x14ac:dyDescent="0.2">
      <c r="B56" s="158" t="str">
        <f t="shared" si="49"/>
        <v>Male</v>
      </c>
      <c r="C56" s="11" t="str">
        <f t="shared" si="50"/>
        <v>AC</v>
      </c>
      <c r="D56" s="137" t="s">
        <v>120</v>
      </c>
      <c r="E56" s="18" t="str">
        <f t="shared" si="34"/>
        <v>ACMale20-24</v>
      </c>
      <c r="F56" s="19">
        <v>5</v>
      </c>
      <c r="G56" s="104">
        <f>VLOOKUP(E56,'Appendix 4. LT MOH 2019'!$D$5:$G$1684,4,FALSE)</f>
        <v>2.5258683563480805E-3</v>
      </c>
      <c r="H56" s="19">
        <f>VLOOKUP(E56,'Appendix 1a. Person-years 2020'!$E$3:$F$1684,2,FALSE)</f>
        <v>44171.213300000003</v>
      </c>
      <c r="I56" s="19">
        <f>VLOOKUP(E56,'Appendix 2a. Deaths 2020'!$E$3:$G$1683,3,FALSE)</f>
        <v>0</v>
      </c>
      <c r="J56" s="20">
        <f t="shared" si="35"/>
        <v>111.57066993597148</v>
      </c>
      <c r="K56" s="20">
        <f t="shared" si="36"/>
        <v>111.57066993597148</v>
      </c>
      <c r="L56" s="73">
        <f t="shared" si="37"/>
        <v>1</v>
      </c>
      <c r="M56" s="73">
        <f t="shared" si="38"/>
        <v>1</v>
      </c>
      <c r="N56" s="72">
        <f>VLOOKUP(E56,'Appendix 4. LT MOH 2019'!$D$5:$K$1684,8,FALSE)</f>
        <v>0.98744990791939868</v>
      </c>
      <c r="O56" s="72">
        <f t="shared" si="47"/>
        <v>0.98744990791939868</v>
      </c>
      <c r="P56" s="73">
        <f t="shared" si="39"/>
        <v>1.2550092080601316E-2</v>
      </c>
      <c r="Q56" s="72">
        <f>VLOOKUP(E56,'Appendix 4. LT MOH 2019'!$D$5:$I$1684,6,FALSE)</f>
        <v>2.5000000000000191</v>
      </c>
      <c r="R56" s="136">
        <f t="shared" si="40"/>
        <v>2.5000000000000195</v>
      </c>
      <c r="S56" s="135">
        <f t="shared" si="48"/>
        <v>96613.695643911618</v>
      </c>
      <c r="T56" s="12">
        <f t="shared" si="41"/>
        <v>1212.5107765782811</v>
      </c>
      <c r="U56" s="13">
        <f t="shared" si="42"/>
        <v>2.5258683563480861E-3</v>
      </c>
      <c r="V56" s="12">
        <f t="shared" si="43"/>
        <v>480037.20127811242</v>
      </c>
      <c r="W56" s="12">
        <f t="shared" si="44"/>
        <v>4970198.7470078245</v>
      </c>
      <c r="X56" s="2">
        <f t="shared" si="45"/>
        <v>51.444039210822133</v>
      </c>
      <c r="Y56" s="105">
        <f>VLOOKUP(E56,'Appendix 4. LT MOH 2019'!$D$5:$P$1684,13,FALSE)</f>
        <v>53.744279535427573</v>
      </c>
      <c r="Z56" s="131">
        <f t="shared" si="46"/>
        <v>-2.3002403246054399</v>
      </c>
    </row>
    <row r="57" spans="1:26" x14ac:dyDescent="0.2">
      <c r="B57" s="158" t="str">
        <f t="shared" si="49"/>
        <v>Male</v>
      </c>
      <c r="C57" s="11" t="str">
        <f t="shared" si="50"/>
        <v>AC</v>
      </c>
      <c r="D57" s="137" t="s">
        <v>121</v>
      </c>
      <c r="E57" s="18" t="str">
        <f t="shared" si="34"/>
        <v>ACMale25-29</v>
      </c>
      <c r="F57" s="19">
        <v>5</v>
      </c>
      <c r="G57" s="104">
        <f>VLOOKUP(E57,'Appendix 4. LT MOH 2019'!$D$5:$G$1684,4,FALSE)</f>
        <v>2.665570031410781E-3</v>
      </c>
      <c r="H57" s="19">
        <f>VLOOKUP(E57,'Appendix 1a. Person-years 2020'!$E$3:$F$1684,2,FALSE)</f>
        <v>38007.900399999999</v>
      </c>
      <c r="I57" s="19">
        <f>VLOOKUP(E57,'Appendix 2a. Deaths 2020'!$E$3:$G$1683,3,FALSE)</f>
        <v>4</v>
      </c>
      <c r="J57" s="20">
        <f t="shared" si="35"/>
        <v>101.31272026308584</v>
      </c>
      <c r="K57" s="20">
        <f t="shared" si="36"/>
        <v>105.30205798296019</v>
      </c>
      <c r="L57" s="73">
        <f t="shared" si="37"/>
        <v>0.96211529198679191</v>
      </c>
      <c r="M57" s="73">
        <f t="shared" si="38"/>
        <v>1.0393764742424738</v>
      </c>
      <c r="N57" s="72">
        <f>VLOOKUP(E57,'Appendix 4. LT MOH 2019'!$D$5:$K$1684,8,FALSE)</f>
        <v>0.98676037769406089</v>
      </c>
      <c r="O57" s="72">
        <f t="shared" si="47"/>
        <v>0.98624265034974778</v>
      </c>
      <c r="P57" s="73">
        <f t="shared" si="39"/>
        <v>1.3757349650252215E-2</v>
      </c>
      <c r="Q57" s="72">
        <f>VLOOKUP(E57,'Appendix 4. LT MOH 2019'!$D$5:$I$1684,6,FALSE)</f>
        <v>2.5000000000000533</v>
      </c>
      <c r="R57" s="136">
        <f t="shared" si="40"/>
        <v>2.499345385832286</v>
      </c>
      <c r="S57" s="135">
        <f t="shared" si="48"/>
        <v>95401.184867333344</v>
      </c>
      <c r="T57" s="12">
        <f t="shared" si="41"/>
        <v>1312.4674572682552</v>
      </c>
      <c r="U57" s="13">
        <f t="shared" si="42"/>
        <v>2.7705325124439389E-3</v>
      </c>
      <c r="V57" s="12">
        <f t="shared" si="43"/>
        <v>473723.8965337039</v>
      </c>
      <c r="W57" s="12">
        <f t="shared" si="44"/>
        <v>4490161.5457297117</v>
      </c>
      <c r="X57" s="2">
        <f t="shared" si="45"/>
        <v>47.066098308672096</v>
      </c>
      <c r="Y57" s="105">
        <f>VLOOKUP(E57,'Appendix 4. LT MOH 2019'!$D$5:$P$1684,13,FALSE)</f>
        <v>49.395573764750829</v>
      </c>
      <c r="Z57" s="131">
        <f t="shared" si="46"/>
        <v>-2.3294754560787325</v>
      </c>
    </row>
    <row r="58" spans="1:26" x14ac:dyDescent="0.2">
      <c r="B58" s="158" t="str">
        <f t="shared" si="49"/>
        <v>Male</v>
      </c>
      <c r="C58" s="11" t="str">
        <f t="shared" si="50"/>
        <v>AC</v>
      </c>
      <c r="D58" s="137" t="s">
        <v>122</v>
      </c>
      <c r="E58" s="18" t="str">
        <f t="shared" si="34"/>
        <v>ACMale30-34</v>
      </c>
      <c r="F58" s="19">
        <v>5</v>
      </c>
      <c r="G58" s="104">
        <f>VLOOKUP(E58,'Appendix 4. LT MOH 2019'!$D$5:$G$1684,4,FALSE)</f>
        <v>2.8441168352051609E-3</v>
      </c>
      <c r="H58" s="19">
        <f>VLOOKUP(E58,'Appendix 1a. Person-years 2020'!$E$3:$F$1684,2,FALSE)</f>
        <v>34741.563900000001</v>
      </c>
      <c r="I58" s="19">
        <f>VLOOKUP(E58,'Appendix 2a. Deaths 2020'!$E$3:$G$1683,3,FALSE)</f>
        <v>6</v>
      </c>
      <c r="J58" s="20">
        <f t="shared" si="35"/>
        <v>98.809066769345876</v>
      </c>
      <c r="K58" s="20">
        <f t="shared" si="36"/>
        <v>104.79200206833464</v>
      </c>
      <c r="L58" s="73">
        <f t="shared" si="37"/>
        <v>0.94290656556893238</v>
      </c>
      <c r="M58" s="73">
        <f t="shared" si="38"/>
        <v>1.0605504686422651</v>
      </c>
      <c r="N58" s="72">
        <f>VLOOKUP(E58,'Appendix 4. LT MOH 2019'!$D$5:$K$1684,8,FALSE)</f>
        <v>0.98587981446744755</v>
      </c>
      <c r="O58" s="72">
        <f t="shared" si="47"/>
        <v>0.98503126088245219</v>
      </c>
      <c r="P58" s="73">
        <f t="shared" si="39"/>
        <v>1.4968739117547813E-2</v>
      </c>
      <c r="Q58" s="72">
        <f>VLOOKUP(E58,'Appendix 4. LT MOH 2019'!$D$5:$I$1684,6,FALSE)</f>
        <v>2.5000000000000075</v>
      </c>
      <c r="R58" s="136">
        <f t="shared" si="40"/>
        <v>2.4989260507739028</v>
      </c>
      <c r="S58" s="135">
        <f t="shared" si="48"/>
        <v>94088.717410065088</v>
      </c>
      <c r="T58" s="12">
        <f t="shared" si="41"/>
        <v>1408.3894648159433</v>
      </c>
      <c r="U58" s="13">
        <f t="shared" si="42"/>
        <v>3.0163328713428005E-3</v>
      </c>
      <c r="V58" s="12">
        <f t="shared" si="43"/>
        <v>466921.10084950982</v>
      </c>
      <c r="W58" s="12">
        <f t="shared" si="44"/>
        <v>4016437.6491960078</v>
      </c>
      <c r="X58" s="2">
        <f t="shared" si="45"/>
        <v>42.687771283896275</v>
      </c>
      <c r="Y58" s="105">
        <f>VLOOKUP(E58,'Appendix 4. LT MOH 2019'!$D$5:$P$1684,13,FALSE)</f>
        <v>45.024783954479496</v>
      </c>
      <c r="Z58" s="131">
        <f t="shared" si="46"/>
        <v>-2.3370126705832206</v>
      </c>
    </row>
    <row r="59" spans="1:26" x14ac:dyDescent="0.2">
      <c r="B59" s="158" t="str">
        <f t="shared" si="49"/>
        <v>Male</v>
      </c>
      <c r="C59" s="11" t="str">
        <f t="shared" si="50"/>
        <v>AC</v>
      </c>
      <c r="D59" s="137" t="s">
        <v>123</v>
      </c>
      <c r="E59" s="18" t="str">
        <f t="shared" si="34"/>
        <v>ACMale35-39</v>
      </c>
      <c r="F59" s="19">
        <v>5</v>
      </c>
      <c r="G59" s="104">
        <f>VLOOKUP(E59,'Appendix 4. LT MOH 2019'!$D$5:$G$1684,4,FALSE)</f>
        <v>3.1940922961994911E-3</v>
      </c>
      <c r="H59" s="19">
        <f>VLOOKUP(E59,'Appendix 1a. Person-years 2020'!$E$3:$F$1684,2,FALSE)</f>
        <v>32814.184500000003</v>
      </c>
      <c r="I59" s="19">
        <f>VLOOKUP(E59,'Appendix 2a. Deaths 2020'!$E$3:$G$1683,3,FALSE)</f>
        <v>14</v>
      </c>
      <c r="J59" s="20">
        <f t="shared" si="35"/>
        <v>104.81153391751876</v>
      </c>
      <c r="K59" s="20">
        <f t="shared" si="36"/>
        <v>118.76681662537196</v>
      </c>
      <c r="L59" s="73">
        <f t="shared" si="37"/>
        <v>0.88249846965358536</v>
      </c>
      <c r="M59" s="73">
        <f t="shared" si="38"/>
        <v>1.1331464409139864</v>
      </c>
      <c r="N59" s="72">
        <f>VLOOKUP(E59,'Appendix 4. LT MOH 2019'!$D$5:$K$1684,8,FALSE)</f>
        <v>0.98415605606714596</v>
      </c>
      <c r="O59" s="72">
        <f t="shared" si="47"/>
        <v>0.98206551571006973</v>
      </c>
      <c r="P59" s="73">
        <f t="shared" si="39"/>
        <v>1.7934484289930275E-2</v>
      </c>
      <c r="Q59" s="72">
        <f>VLOOKUP(E59,'Appendix 4. LT MOH 2019'!$D$5:$I$1684,6,FALSE)</f>
        <v>2.5000000000000409</v>
      </c>
      <c r="R59" s="136">
        <f t="shared" si="40"/>
        <v>2.4973480715536351</v>
      </c>
      <c r="S59" s="135">
        <f t="shared" si="48"/>
        <v>92680.327945249141</v>
      </c>
      <c r="T59" s="12">
        <f t="shared" si="41"/>
        <v>1662.1738855196566</v>
      </c>
      <c r="U59" s="13">
        <f t="shared" si="42"/>
        <v>3.6193872078074544E-3</v>
      </c>
      <c r="V59" s="12">
        <f t="shared" si="43"/>
        <v>459241.79704623675</v>
      </c>
      <c r="W59" s="12">
        <f t="shared" si="44"/>
        <v>3549516.548346498</v>
      </c>
      <c r="X59" s="2">
        <f t="shared" si="45"/>
        <v>38.298489302318536</v>
      </c>
      <c r="Y59" s="105">
        <f>VLOOKUP(E59,'Appendix 4. LT MOH 2019'!$D$5:$P$1684,13,FALSE)</f>
        <v>40.633841803476344</v>
      </c>
      <c r="Z59" s="131">
        <f t="shared" si="46"/>
        <v>-2.3353525011578071</v>
      </c>
    </row>
    <row r="60" spans="1:26" x14ac:dyDescent="0.2">
      <c r="B60" s="158" t="str">
        <f t="shared" si="49"/>
        <v>Male</v>
      </c>
      <c r="C60" s="11" t="str">
        <f t="shared" si="50"/>
        <v>AC</v>
      </c>
      <c r="D60" s="137" t="s">
        <v>124</v>
      </c>
      <c r="E60" s="18" t="str">
        <f t="shared" si="34"/>
        <v>ACMale40-44</v>
      </c>
      <c r="F60" s="19">
        <v>5</v>
      </c>
      <c r="G60" s="104">
        <f>VLOOKUP(E60,'Appendix 4. LT MOH 2019'!$D$5:$G$1684,4,FALSE)</f>
        <v>3.1346437908527465E-3</v>
      </c>
      <c r="H60" s="19">
        <f>VLOOKUP(E60,'Appendix 1a. Person-years 2020'!$E$3:$F$1684,2,FALSE)</f>
        <v>28386.9666</v>
      </c>
      <c r="I60" s="19">
        <f>VLOOKUP(E60,'Appendix 2a. Deaths 2020'!$E$3:$G$1683,3,FALSE)</f>
        <v>20</v>
      </c>
      <c r="J60" s="20">
        <f t="shared" si="35"/>
        <v>88.983028593834305</v>
      </c>
      <c r="K60" s="20">
        <f t="shared" si="36"/>
        <v>108.92033571801724</v>
      </c>
      <c r="L60" s="73">
        <f t="shared" si="37"/>
        <v>0.81695514439288519</v>
      </c>
      <c r="M60" s="73">
        <f t="shared" si="38"/>
        <v>1.2240574122868684</v>
      </c>
      <c r="N60" s="72">
        <f>VLOOKUP(E60,'Appendix 4. LT MOH 2019'!$D$5:$K$1684,8,FALSE)</f>
        <v>0.9844486508955107</v>
      </c>
      <c r="O60" s="72">
        <f t="shared" si="47"/>
        <v>0.98099755420914148</v>
      </c>
      <c r="P60" s="73">
        <f t="shared" si="39"/>
        <v>1.9002445790858524E-2</v>
      </c>
      <c r="Q60" s="72">
        <f>VLOOKUP(E60,'Appendix 4. LT MOH 2019'!$D$5:$I$1684,6,FALSE)</f>
        <v>2.5000000000000275</v>
      </c>
      <c r="R60" s="136">
        <f t="shared" si="40"/>
        <v>2.4956192018755603</v>
      </c>
      <c r="S60" s="135">
        <f t="shared" si="48"/>
        <v>91018.154059729481</v>
      </c>
      <c r="T60" s="12">
        <f t="shared" si="41"/>
        <v>1729.5675385040192</v>
      </c>
      <c r="U60" s="13">
        <f t="shared" si="42"/>
        <v>3.8370093220348551E-3</v>
      </c>
      <c r="V60" s="12">
        <f t="shared" si="43"/>
        <v>450759.27456615859</v>
      </c>
      <c r="W60" s="12">
        <f t="shared" si="44"/>
        <v>3090274.7513002614</v>
      </c>
      <c r="X60" s="2">
        <f t="shared" si="45"/>
        <v>33.952289883535855</v>
      </c>
      <c r="Y60" s="105">
        <f>VLOOKUP(E60,'Appendix 4. LT MOH 2019'!$D$5:$P$1684,13,FALSE)</f>
        <v>36.247759126601956</v>
      </c>
      <c r="Z60" s="131">
        <f t="shared" si="46"/>
        <v>-2.2954692430661012</v>
      </c>
    </row>
    <row r="61" spans="1:26" x14ac:dyDescent="0.2">
      <c r="B61" s="158" t="str">
        <f t="shared" si="49"/>
        <v>Male</v>
      </c>
      <c r="C61" s="11" t="str">
        <f t="shared" si="50"/>
        <v>AC</v>
      </c>
      <c r="D61" s="137" t="s">
        <v>125</v>
      </c>
      <c r="E61" s="18" t="str">
        <f t="shared" si="34"/>
        <v>ACMale45-49</v>
      </c>
      <c r="F61" s="19">
        <v>5</v>
      </c>
      <c r="G61" s="104">
        <f>VLOOKUP(E61,'Appendix 4. LT MOH 2019'!$D$5:$G$1684,4,FALSE)</f>
        <v>5.456801405300438E-3</v>
      </c>
      <c r="H61" s="19">
        <f>VLOOKUP(E61,'Appendix 1a. Person-years 2020'!$E$3:$F$1684,2,FALSE)</f>
        <v>22956.7376</v>
      </c>
      <c r="I61" s="19">
        <f>VLOOKUP(E61,'Appendix 2a. Deaths 2020'!$E$3:$G$1683,3,FALSE)</f>
        <v>23</v>
      </c>
      <c r="J61" s="20">
        <f t="shared" si="35"/>
        <v>125.27035799679341</v>
      </c>
      <c r="K61" s="20">
        <f t="shared" si="36"/>
        <v>148.14485156447148</v>
      </c>
      <c r="L61" s="73">
        <f t="shared" si="37"/>
        <v>0.84559373257920289</v>
      </c>
      <c r="M61" s="73">
        <f t="shared" si="38"/>
        <v>1.1826010074008377</v>
      </c>
      <c r="N61" s="72">
        <f>VLOOKUP(E61,'Appendix 4. LT MOH 2019'!$D$5:$K$1684,8,FALSE)</f>
        <v>0.97308319216060835</v>
      </c>
      <c r="O61" s="72">
        <f t="shared" si="47"/>
        <v>0.96824696410440036</v>
      </c>
      <c r="P61" s="73">
        <f t="shared" si="39"/>
        <v>3.1753035895599635E-2</v>
      </c>
      <c r="Q61" s="72">
        <f>VLOOKUP(E61,'Appendix 4. LT MOH 2019'!$D$5:$I$1684,6,FALSE)</f>
        <v>2.4999999999999778</v>
      </c>
      <c r="R61" s="136">
        <f t="shared" si="40"/>
        <v>2.4937952254755182</v>
      </c>
      <c r="S61" s="135">
        <f t="shared" si="48"/>
        <v>89288.586521225458</v>
      </c>
      <c r="T61" s="12">
        <f t="shared" si="41"/>
        <v>2835.1836928758257</v>
      </c>
      <c r="U61" s="13">
        <f t="shared" si="42"/>
        <v>6.4533176801746051E-3</v>
      </c>
      <c r="V61" s="12">
        <f t="shared" si="43"/>
        <v>439337.38169838791</v>
      </c>
      <c r="W61" s="12">
        <f t="shared" si="44"/>
        <v>2639515.4767341027</v>
      </c>
      <c r="X61" s="2">
        <f t="shared" si="45"/>
        <v>29.561622370476698</v>
      </c>
      <c r="Y61" s="105">
        <f>VLOOKUP(E61,'Appendix 4. LT MOH 2019'!$D$5:$P$1684,13,FALSE)</f>
        <v>31.780872949445428</v>
      </c>
      <c r="Z61" s="131">
        <f t="shared" si="46"/>
        <v>-2.2192505789687296</v>
      </c>
    </row>
    <row r="62" spans="1:26" x14ac:dyDescent="0.2">
      <c r="B62" s="158" t="str">
        <f t="shared" si="49"/>
        <v>Male</v>
      </c>
      <c r="C62" s="11" t="str">
        <f t="shared" si="50"/>
        <v>AC</v>
      </c>
      <c r="D62" s="137" t="s">
        <v>126</v>
      </c>
      <c r="E62" s="18" t="str">
        <f t="shared" si="34"/>
        <v>ACMale50-54</v>
      </c>
      <c r="F62" s="19">
        <v>5</v>
      </c>
      <c r="G62" s="104">
        <f>VLOOKUP(E62,'Appendix 4. LT MOH 2019'!$D$5:$G$1684,4,FALSE)</f>
        <v>8.3039579446214876E-3</v>
      </c>
      <c r="H62" s="19">
        <f>VLOOKUP(E62,'Appendix 1a. Person-years 2020'!$E$3:$F$1684,2,FALSE)</f>
        <v>18888.660400000001</v>
      </c>
      <c r="I62" s="19">
        <f>VLOOKUP(E62,'Appendix 2a. Deaths 2020'!$E$3:$G$1683,3,FALSE)</f>
        <v>35</v>
      </c>
      <c r="J62" s="20">
        <f t="shared" si="35"/>
        <v>156.8506415918373</v>
      </c>
      <c r="K62" s="20">
        <f t="shared" si="36"/>
        <v>191.56000306377555</v>
      </c>
      <c r="L62" s="73">
        <f t="shared" si="37"/>
        <v>0.81880684424304084</v>
      </c>
      <c r="M62" s="73">
        <f t="shared" si="38"/>
        <v>1.2212892540297047</v>
      </c>
      <c r="N62" s="72">
        <f>VLOOKUP(E62,'Appendix 4. LT MOH 2019'!$D$5:$K$1684,8,FALSE)</f>
        <v>0.95932462674903696</v>
      </c>
      <c r="O62" s="72">
        <f t="shared" si="47"/>
        <v>0.95054957709269505</v>
      </c>
      <c r="P62" s="73">
        <f t="shared" si="39"/>
        <v>4.9450422907304947E-2</v>
      </c>
      <c r="Q62" s="72">
        <f>VLOOKUP(E62,'Appendix 4. LT MOH 2019'!$D$5:$I$1684,6,FALSE)</f>
        <v>2.5000000000000031</v>
      </c>
      <c r="R62" s="136">
        <f t="shared" si="40"/>
        <v>2.4885757626296221</v>
      </c>
      <c r="S62" s="135">
        <f t="shared" si="48"/>
        <v>86453.40282834963</v>
      </c>
      <c r="T62" s="12">
        <f t="shared" si="41"/>
        <v>4275.1573316374825</v>
      </c>
      <c r="U62" s="13">
        <f t="shared" si="42"/>
        <v>1.0141993423522488E-2</v>
      </c>
      <c r="V62" s="12">
        <f t="shared" si="43"/>
        <v>421530.28040050209</v>
      </c>
      <c r="W62" s="12">
        <f t="shared" si="44"/>
        <v>2200178.0950357146</v>
      </c>
      <c r="X62" s="2">
        <f t="shared" si="45"/>
        <v>25.449294337252351</v>
      </c>
      <c r="Y62" s="105">
        <f>VLOOKUP(E62,'Appendix 4. LT MOH 2019'!$D$5:$P$1684,13,FALSE)</f>
        <v>27.590821818051289</v>
      </c>
      <c r="Z62" s="131">
        <f t="shared" si="46"/>
        <v>-2.1415274807989384</v>
      </c>
    </row>
    <row r="63" spans="1:26" x14ac:dyDescent="0.2">
      <c r="B63" s="158" t="str">
        <f t="shared" si="49"/>
        <v>Male</v>
      </c>
      <c r="C63" s="11" t="str">
        <f t="shared" si="50"/>
        <v>AC</v>
      </c>
      <c r="D63" s="137" t="s">
        <v>127</v>
      </c>
      <c r="E63" s="18" t="str">
        <f t="shared" si="34"/>
        <v>ACMale55-59</v>
      </c>
      <c r="F63" s="19">
        <v>5</v>
      </c>
      <c r="G63" s="104">
        <f>VLOOKUP(E63,'Appendix 4. LT MOH 2019'!$D$5:$G$1684,4,FALSE)</f>
        <v>1.0480873902395828E-2</v>
      </c>
      <c r="H63" s="19">
        <f>VLOOKUP(E63,'Appendix 1a. Person-years 2020'!$E$3:$F$1684,2,FALSE)</f>
        <v>14570.4696</v>
      </c>
      <c r="I63" s="19">
        <f>VLOOKUP(E63,'Appendix 2a. Deaths 2020'!$E$3:$G$1683,3,FALSE)</f>
        <v>36</v>
      </c>
      <c r="J63" s="20">
        <f t="shared" si="35"/>
        <v>152.71125457629179</v>
      </c>
      <c r="K63" s="20">
        <f t="shared" si="36"/>
        <v>188.33394311580554</v>
      </c>
      <c r="L63" s="73">
        <f t="shared" si="37"/>
        <v>0.81085359362114806</v>
      </c>
      <c r="M63" s="73">
        <f t="shared" si="38"/>
        <v>1.2332682593588233</v>
      </c>
      <c r="N63" s="72">
        <f>VLOOKUP(E63,'Appendix 4. LT MOH 2019'!$D$5:$K$1684,8,FALSE)</f>
        <v>0.94893367964867481</v>
      </c>
      <c r="O63" s="72">
        <f t="shared" si="47"/>
        <v>0.9374016418246286</v>
      </c>
      <c r="P63" s="73">
        <f t="shared" si="39"/>
        <v>6.2598358175371405E-2</v>
      </c>
      <c r="Q63" s="72">
        <f>VLOOKUP(E63,'Appendix 4. LT MOH 2019'!$D$5:$I$1684,6,FALSE)</f>
        <v>2.5000000000000009</v>
      </c>
      <c r="R63" s="136">
        <f t="shared" si="40"/>
        <v>2.4848193368305864</v>
      </c>
      <c r="S63" s="135">
        <f t="shared" si="48"/>
        <v>82178.245496712145</v>
      </c>
      <c r="T63" s="12">
        <f t="shared" si="41"/>
        <v>5144.223245826789</v>
      </c>
      <c r="U63" s="13">
        <f t="shared" si="42"/>
        <v>1.2926724307577091E-2</v>
      </c>
      <c r="V63" s="12">
        <f t="shared" si="43"/>
        <v>397952.57664863061</v>
      </c>
      <c r="W63" s="12">
        <f t="shared" si="44"/>
        <v>1778647.8146352125</v>
      </c>
      <c r="X63" s="2">
        <f t="shared" si="45"/>
        <v>21.643779371103442</v>
      </c>
      <c r="Y63" s="105">
        <f>VLOOKUP(E63,'Appendix 4. LT MOH 2019'!$D$5:$P$1684,13,FALSE)</f>
        <v>23.654672900537502</v>
      </c>
      <c r="Z63" s="131">
        <f t="shared" si="46"/>
        <v>-2.0108935294340604</v>
      </c>
    </row>
    <row r="64" spans="1:26" x14ac:dyDescent="0.2">
      <c r="B64" s="158" t="str">
        <f t="shared" si="49"/>
        <v>Male</v>
      </c>
      <c r="C64" s="11" t="str">
        <f t="shared" si="50"/>
        <v>AC</v>
      </c>
      <c r="D64" s="137" t="s">
        <v>128</v>
      </c>
      <c r="E64" s="18" t="str">
        <f t="shared" si="34"/>
        <v>ACMale60-64</v>
      </c>
      <c r="F64" s="19">
        <v>5</v>
      </c>
      <c r="G64" s="104">
        <f>VLOOKUP(E64,'Appendix 4. LT MOH 2019'!$D$5:$G$1684,4,FALSE)</f>
        <v>1.7612543791683626E-2</v>
      </c>
      <c r="H64" s="19">
        <f>VLOOKUP(E64,'Appendix 1a. Person-years 2020'!$E$3:$F$1684,2,FALSE)</f>
        <v>11407.247100000001</v>
      </c>
      <c r="I64" s="19">
        <f>VLOOKUP(E64,'Appendix 2a. Deaths 2020'!$E$3:$G$1683,3,FALSE)</f>
        <v>58</v>
      </c>
      <c r="J64" s="20">
        <f t="shared" si="35"/>
        <v>200.91063909130605</v>
      </c>
      <c r="K64" s="20">
        <f t="shared" si="36"/>
        <v>257.8891115513884</v>
      </c>
      <c r="L64" s="73">
        <f t="shared" si="37"/>
        <v>0.7790582467118683</v>
      </c>
      <c r="M64" s="73">
        <f t="shared" si="38"/>
        <v>1.2836010711915951</v>
      </c>
      <c r="N64" s="72">
        <f>VLOOKUP(E64,'Appendix 4. LT MOH 2019'!$D$5:$K$1684,8,FALSE)</f>
        <v>0.91565127028143467</v>
      </c>
      <c r="O64" s="72">
        <f t="shared" si="47"/>
        <v>0.89305194000125743</v>
      </c>
      <c r="P64" s="73">
        <f t="shared" si="39"/>
        <v>0.10694805999874257</v>
      </c>
      <c r="Q64" s="72">
        <f>VLOOKUP(E64,'Appendix 4. LT MOH 2019'!$D$5:$I$1684,6,FALSE)</f>
        <v>2.4999999999999969</v>
      </c>
      <c r="R64" s="136">
        <f t="shared" si="40"/>
        <v>2.4690957502718169</v>
      </c>
      <c r="S64" s="135">
        <f t="shared" si="48"/>
        <v>77034.022250885362</v>
      </c>
      <c r="T64" s="12">
        <f t="shared" si="41"/>
        <v>8238.6392336321587</v>
      </c>
      <c r="U64" s="13">
        <f t="shared" si="42"/>
        <v>2.2613812071010698E-2</v>
      </c>
      <c r="V64" s="12">
        <f t="shared" si="43"/>
        <v>364318.9042060498</v>
      </c>
      <c r="W64" s="12">
        <f t="shared" si="44"/>
        <v>1380695.2379865819</v>
      </c>
      <c r="X64" s="2">
        <f t="shared" si="45"/>
        <v>17.923187672713187</v>
      </c>
      <c r="Y64" s="105">
        <f>VLOOKUP(E64,'Appendix 4. LT MOH 2019'!$D$5:$P$1684,13,FALSE)</f>
        <v>19.793099459142002</v>
      </c>
      <c r="Z64" s="131">
        <f t="shared" si="46"/>
        <v>-1.8699117864288155</v>
      </c>
    </row>
    <row r="65" spans="2:26" x14ac:dyDescent="0.2">
      <c r="B65" s="158" t="str">
        <f t="shared" si="49"/>
        <v>Male</v>
      </c>
      <c r="C65" s="11" t="str">
        <f t="shared" si="50"/>
        <v>AC</v>
      </c>
      <c r="D65" s="137" t="s">
        <v>129</v>
      </c>
      <c r="E65" s="18" t="str">
        <f t="shared" si="34"/>
        <v>ACMale65-69</v>
      </c>
      <c r="F65" s="19">
        <v>5</v>
      </c>
      <c r="G65" s="104">
        <f>VLOOKUP(E65,'Appendix 4. LT MOH 2019'!$D$5:$G$1684,4,FALSE)</f>
        <v>2.3844121705044973E-2</v>
      </c>
      <c r="H65" s="19">
        <f>VLOOKUP(E65,'Appendix 1a. Person-years 2020'!$E$3:$F$1684,2,FALSE)</f>
        <v>8595.5733</v>
      </c>
      <c r="I65" s="19">
        <f>VLOOKUP(E65,'Appendix 2a. Deaths 2020'!$E$3:$G$1683,3,FALSE)</f>
        <v>59</v>
      </c>
      <c r="J65" s="20">
        <f t="shared" si="35"/>
        <v>204.95389588983505</v>
      </c>
      <c r="K65" s="20">
        <f t="shared" si="36"/>
        <v>262.5470927092374</v>
      </c>
      <c r="L65" s="73">
        <f t="shared" si="37"/>
        <v>0.78063669940087665</v>
      </c>
      <c r="M65" s="73">
        <f t="shared" si="38"/>
        <v>1.2810056211391039</v>
      </c>
      <c r="N65" s="72">
        <f>VLOOKUP(E65,'Appendix 4. LT MOH 2019'!$D$5:$K$1684,8,FALSE)</f>
        <v>0.88748636357571942</v>
      </c>
      <c r="O65" s="72">
        <f t="shared" si="47"/>
        <v>0.85821249226395591</v>
      </c>
      <c r="P65" s="73">
        <f t="shared" si="39"/>
        <v>0.14178750773604409</v>
      </c>
      <c r="Q65" s="72">
        <f>VLOOKUP(E65,'Appendix 4. LT MOH 2019'!$D$5:$I$1684,6,FALSE)</f>
        <v>2.5000000000000027</v>
      </c>
      <c r="R65" s="136">
        <f t="shared" si="40"/>
        <v>2.4586865405903287</v>
      </c>
      <c r="S65" s="135">
        <f t="shared" si="48"/>
        <v>68795.383017253203</v>
      </c>
      <c r="T65" s="12">
        <f t="shared" si="41"/>
        <v>9754.3259017629043</v>
      </c>
      <c r="U65" s="13">
        <f t="shared" si="42"/>
        <v>3.0559802923765342E-2</v>
      </c>
      <c r="V65" s="12">
        <f t="shared" si="43"/>
        <v>319188.11538464762</v>
      </c>
      <c r="W65" s="12">
        <f t="shared" si="44"/>
        <v>1016376.333780532</v>
      </c>
      <c r="X65" s="2">
        <f t="shared" si="45"/>
        <v>14.773903265072816</v>
      </c>
      <c r="Y65" s="105">
        <f>VLOOKUP(E65,'Appendix 4. LT MOH 2019'!$D$5:$P$1684,13,FALSE)</f>
        <v>16.386119661939411</v>
      </c>
      <c r="Z65" s="131">
        <f t="shared" si="46"/>
        <v>-1.6122163968665948</v>
      </c>
    </row>
    <row r="66" spans="2:26" x14ac:dyDescent="0.2">
      <c r="B66" s="158" t="str">
        <f t="shared" si="49"/>
        <v>Male</v>
      </c>
      <c r="C66" s="11" t="str">
        <f t="shared" si="50"/>
        <v>AC</v>
      </c>
      <c r="D66" s="137" t="s">
        <v>130</v>
      </c>
      <c r="E66" s="18" t="str">
        <f t="shared" si="34"/>
        <v>ACMale70-74</v>
      </c>
      <c r="F66" s="19">
        <v>5</v>
      </c>
      <c r="G66" s="104">
        <f>VLOOKUP(E66,'Appendix 4. LT MOH 2019'!$D$5:$G$1684,4,FALSE)</f>
        <v>3.5772964415434073E-2</v>
      </c>
      <c r="H66" s="19">
        <f>VLOOKUP(E66,'Appendix 1a. Person-years 2020'!$E$3:$F$1684,2,FALSE)</f>
        <v>6001.8888999999999</v>
      </c>
      <c r="I66" s="19">
        <f>VLOOKUP(E66,'Appendix 2a. Deaths 2020'!$E$3:$G$1683,3,FALSE)</f>
        <v>60</v>
      </c>
      <c r="J66" s="20">
        <f t="shared" si="35"/>
        <v>214.70535804508876</v>
      </c>
      <c r="K66" s="20">
        <f t="shared" si="36"/>
        <v>272.55898018016273</v>
      </c>
      <c r="L66" s="73">
        <f t="shared" si="37"/>
        <v>0.78773907175308455</v>
      </c>
      <c r="M66" s="73">
        <f t="shared" si="38"/>
        <v>1.2694558843888961</v>
      </c>
      <c r="N66" s="72">
        <f>VLOOKUP(E66,'Appendix 4. LT MOH 2019'!$D$5:$K$1684,8,FALSE)</f>
        <v>0.83581833965573527</v>
      </c>
      <c r="O66" s="72">
        <f t="shared" si="47"/>
        <v>0.79638759832323214</v>
      </c>
      <c r="P66" s="73">
        <f t="shared" si="39"/>
        <v>0.20361240167676786</v>
      </c>
      <c r="Q66" s="72">
        <f>VLOOKUP(E66,'Appendix 4. LT MOH 2019'!$D$5:$I$1684,6,FALSE)</f>
        <v>2.4999999999999991</v>
      </c>
      <c r="R66" s="136">
        <f t="shared" si="40"/>
        <v>2.4409543191328744</v>
      </c>
      <c r="S66" s="135">
        <f t="shared" si="48"/>
        <v>59041.057115490301</v>
      </c>
      <c r="T66" s="12">
        <f t="shared" si="41"/>
        <v>12021.491436820204</v>
      </c>
      <c r="U66" s="13">
        <f t="shared" si="42"/>
        <v>4.5459886340798859E-2</v>
      </c>
      <c r="V66" s="12">
        <f t="shared" si="43"/>
        <v>264441.73983847565</v>
      </c>
      <c r="W66" s="12">
        <f t="shared" si="44"/>
        <v>697188.21839588438</v>
      </c>
      <c r="X66" s="2">
        <f t="shared" si="45"/>
        <v>11.808532103890238</v>
      </c>
      <c r="Y66" s="105">
        <f>VLOOKUP(E66,'Appendix 4. LT MOH 2019'!$D$5:$P$1684,13,FALSE)</f>
        <v>13.146572422805075</v>
      </c>
      <c r="Z66" s="131">
        <f t="shared" si="46"/>
        <v>-1.3380403189148371</v>
      </c>
    </row>
    <row r="67" spans="2:26" x14ac:dyDescent="0.2">
      <c r="B67" s="158" t="str">
        <f t="shared" si="49"/>
        <v>Male</v>
      </c>
      <c r="C67" s="11" t="str">
        <f t="shared" si="50"/>
        <v>AC</v>
      </c>
      <c r="D67" s="137" t="s">
        <v>131</v>
      </c>
      <c r="E67" s="18" t="str">
        <f t="shared" si="34"/>
        <v>ACMale75-79</v>
      </c>
      <c r="F67" s="19">
        <v>5</v>
      </c>
      <c r="G67" s="104">
        <f>VLOOKUP(E67,'Appendix 4. LT MOH 2019'!$D$5:$G$1684,4,FALSE)</f>
        <v>6.2497768422073184E-2</v>
      </c>
      <c r="H67" s="19">
        <f>VLOOKUP(E67,'Appendix 1a. Person-years 2020'!$E$3:$F$1684,2,FALSE)</f>
        <v>3842.3787000000002</v>
      </c>
      <c r="I67" s="19">
        <f>VLOOKUP(E67,'Appendix 2a. Deaths 2020'!$E$3:$G$1683,3,FALSE)</f>
        <v>50</v>
      </c>
      <c r="J67" s="20">
        <f t="shared" si="35"/>
        <v>240.14009418250663</v>
      </c>
      <c r="K67" s="20">
        <f t="shared" si="36"/>
        <v>287.01520576140297</v>
      </c>
      <c r="L67" s="73">
        <f t="shared" si="37"/>
        <v>0.83668073803077936</v>
      </c>
      <c r="M67" s="73">
        <f t="shared" si="38"/>
        <v>1.195199022214388</v>
      </c>
      <c r="N67" s="72">
        <f>VLOOKUP(E67,'Appendix 4. LT MOH 2019'!$D$5:$K$1684,8,FALSE)</f>
        <v>0.72973807577364125</v>
      </c>
      <c r="O67" s="72">
        <f t="shared" si="47"/>
        <v>0.68621047102065336</v>
      </c>
      <c r="P67" s="73">
        <f t="shared" si="39"/>
        <v>0.31378952897934664</v>
      </c>
      <c r="Q67" s="72">
        <f>VLOOKUP(E67,'Appendix 4. LT MOH 2019'!$D$5:$I$1684,6,FALSE)</f>
        <v>2.5</v>
      </c>
      <c r="R67" s="136">
        <f t="shared" si="40"/>
        <v>2.4264852891379967</v>
      </c>
      <c r="S67" s="135">
        <f t="shared" si="48"/>
        <v>47019.5656786701</v>
      </c>
      <c r="T67" s="12">
        <f t="shared" si="41"/>
        <v>14754.247367123344</v>
      </c>
      <c r="U67" s="13">
        <f t="shared" si="42"/>
        <v>7.484619444126428E-2</v>
      </c>
      <c r="V67" s="12">
        <f t="shared" si="43"/>
        <v>197127.55574636158</v>
      </c>
      <c r="W67" s="12">
        <f t="shared" si="44"/>
        <v>432746.47855740867</v>
      </c>
      <c r="X67" s="2">
        <f t="shared" si="45"/>
        <v>9.2035405327812132</v>
      </c>
      <c r="Y67" s="105">
        <f>VLOOKUP(E67,'Appendix 4. LT MOH 2019'!$D$5:$P$1684,13,FALSE)</f>
        <v>10.237902385810635</v>
      </c>
      <c r="Z67" s="131">
        <f t="shared" si="46"/>
        <v>-1.0343618530294219</v>
      </c>
    </row>
    <row r="68" spans="2:26" x14ac:dyDescent="0.2">
      <c r="B68" s="158" t="str">
        <f t="shared" si="49"/>
        <v>Male</v>
      </c>
      <c r="C68" s="11" t="str">
        <f t="shared" si="50"/>
        <v>AC</v>
      </c>
      <c r="D68" s="137" t="s">
        <v>132</v>
      </c>
      <c r="E68" s="18" t="str">
        <f t="shared" si="34"/>
        <v>ACMale80-84</v>
      </c>
      <c r="F68" s="19">
        <v>5</v>
      </c>
      <c r="G68" s="104">
        <f>VLOOKUP(E68,'Appendix 4. LT MOH 2019'!$D$5:$G$1684,4,FALSE)</f>
        <v>8.3604670969613812E-2</v>
      </c>
      <c r="H68" s="19">
        <f>VLOOKUP(E68,'Appendix 1a. Person-years 2020'!$E$3:$F$1684,2,FALSE)</f>
        <v>2213.7424000000001</v>
      </c>
      <c r="I68" s="19">
        <f>VLOOKUP(E68,'Appendix 2a. Deaths 2020'!$E$3:$G$1683,3,FALSE)</f>
        <v>49</v>
      </c>
      <c r="J68" s="20">
        <f t="shared" si="35"/>
        <v>185.07920496348322</v>
      </c>
      <c r="K68" s="20">
        <f t="shared" si="36"/>
        <v>229.98257608597214</v>
      </c>
      <c r="L68" s="73">
        <f t="shared" si="37"/>
        <v>0.80475316049289258</v>
      </c>
      <c r="M68" s="73">
        <f t="shared" si="38"/>
        <v>1.242617052149908</v>
      </c>
      <c r="N68" s="72">
        <f>VLOOKUP(E68,'Appendix 4. LT MOH 2019'!$D$5:$K$1684,8,FALSE)</f>
        <v>0.65424374085556791</v>
      </c>
      <c r="O68" s="72">
        <f t="shared" si="47"/>
        <v>0.59024845048752661</v>
      </c>
      <c r="P68" s="73">
        <f t="shared" si="39"/>
        <v>0.40975154951247339</v>
      </c>
      <c r="Q68" s="72">
        <f>VLOOKUP(E68,'Appendix 4. LT MOH 2019'!$D$5:$I$1684,6,FALSE)</f>
        <v>2.5</v>
      </c>
      <c r="R68" s="136">
        <f t="shared" si="40"/>
        <v>2.3786394217933582</v>
      </c>
      <c r="S68" s="135">
        <f t="shared" si="48"/>
        <v>32265.318311546755</v>
      </c>
      <c r="T68" s="12">
        <f t="shared" si="41"/>
        <v>13220.764173669464</v>
      </c>
      <c r="U68" s="13">
        <f t="shared" si="42"/>
        <v>0.10437154131776999</v>
      </c>
      <c r="V68" s="12">
        <f t="shared" si="43"/>
        <v>126670.20153910993</v>
      </c>
      <c r="W68" s="12">
        <f t="shared" si="44"/>
        <v>235618.92281104706</v>
      </c>
      <c r="X68" s="2">
        <f t="shared" si="45"/>
        <v>7.3025445010634336</v>
      </c>
      <c r="Y68" s="105">
        <f>VLOOKUP(E68,'Appendix 4. LT MOH 2019'!$D$5:$P$1684,13,FALSE)</f>
        <v>8.1036708823329509</v>
      </c>
      <c r="Z68" s="131">
        <f t="shared" si="46"/>
        <v>-0.8011263812695173</v>
      </c>
    </row>
    <row r="69" spans="2:26" x14ac:dyDescent="0.2">
      <c r="B69" s="158" t="str">
        <f t="shared" si="49"/>
        <v>Male</v>
      </c>
      <c r="C69" s="11" t="str">
        <f t="shared" si="50"/>
        <v>AC</v>
      </c>
      <c r="D69" s="137" t="s">
        <v>133</v>
      </c>
      <c r="E69" s="18" t="str">
        <f t="shared" si="34"/>
        <v>ACMale85-89</v>
      </c>
      <c r="F69" s="19">
        <v>5</v>
      </c>
      <c r="G69" s="104">
        <f>VLOOKUP(E69,'Appendix 4. LT MOH 2019'!$D$5:$G$1684,4,FALSE)</f>
        <v>0.12618669163293728</v>
      </c>
      <c r="H69" s="19">
        <f>VLOOKUP(E69,'Appendix 1a. Person-years 2020'!$E$3:$F$1684,2,FALSE)</f>
        <v>1160.6374000000001</v>
      </c>
      <c r="I69" s="19">
        <f>VLOOKUP(E69,'Appendix 2a. Deaths 2020'!$E$3:$G$1683,3,FALSE)</f>
        <v>37</v>
      </c>
      <c r="J69" s="20">
        <f t="shared" si="35"/>
        <v>146.45699369145407</v>
      </c>
      <c r="K69" s="20">
        <f t="shared" si="36"/>
        <v>178.78808610103539</v>
      </c>
      <c r="L69" s="73">
        <f t="shared" si="37"/>
        <v>0.81916528603974981</v>
      </c>
      <c r="M69" s="73">
        <f t="shared" si="38"/>
        <v>1.220754855023819</v>
      </c>
      <c r="N69" s="72">
        <f>VLOOKUP(E69,'Appendix 4. LT MOH 2019'!$D$5:$K$1684,8,FALSE)</f>
        <v>0.5203729260375749</v>
      </c>
      <c r="O69" s="72">
        <f t="shared" si="47"/>
        <v>0.45049480191261698</v>
      </c>
      <c r="P69" s="73">
        <f t="shared" si="39"/>
        <v>0.54950519808738307</v>
      </c>
      <c r="Q69" s="72">
        <f>VLOOKUP(E69,'Appendix 4. LT MOH 2019'!$D$5:$I$1684,6,FALSE)</f>
        <v>2.5000000000000009</v>
      </c>
      <c r="R69" s="136">
        <f t="shared" si="40"/>
        <v>2.3362077320723071</v>
      </c>
      <c r="S69" s="135">
        <f t="shared" si="48"/>
        <v>19044.55413787729</v>
      </c>
      <c r="T69" s="12">
        <f t="shared" si="41"/>
        <v>10465.081494020151</v>
      </c>
      <c r="U69" s="13">
        <f t="shared" si="42"/>
        <v>0.15539284502137546</v>
      </c>
      <c r="V69" s="12">
        <f t="shared" si="43"/>
        <v>67345.967522382387</v>
      </c>
      <c r="W69" s="12">
        <f t="shared" si="44"/>
        <v>108948.72127193713</v>
      </c>
      <c r="X69" s="2">
        <f t="shared" si="45"/>
        <v>5.720728376373561</v>
      </c>
      <c r="Y69" s="105">
        <f>VLOOKUP(E69,'Appendix 4. LT MOH 2019'!$D$5:$P$1684,13,FALSE)</f>
        <v>6.0651119489579184</v>
      </c>
      <c r="Z69" s="131">
        <f t="shared" si="46"/>
        <v>-0.34438357258435737</v>
      </c>
    </row>
    <row r="70" spans="2:26" x14ac:dyDescent="0.2">
      <c r="B70" s="158" t="str">
        <f t="shared" si="49"/>
        <v>Male</v>
      </c>
      <c r="C70" s="11" t="str">
        <f t="shared" si="50"/>
        <v>AC</v>
      </c>
      <c r="D70" s="137" t="s">
        <v>8</v>
      </c>
      <c r="E70" s="18" t="str">
        <f t="shared" si="34"/>
        <v>ACMale90+</v>
      </c>
      <c r="F70" s="19" t="s">
        <v>19</v>
      </c>
      <c r="G70" s="104">
        <f>VLOOKUP(E70,'Appendix 4. LT MOH 2019'!$D$5:$G$1684,4,FALSE)</f>
        <v>0.22982846336689391</v>
      </c>
      <c r="H70" s="19">
        <f>VLOOKUP(E70,'Appendix 1a. Person-years 2020'!$E$3:$F$1684,2,FALSE)</f>
        <v>731.74339999999995</v>
      </c>
      <c r="I70" s="19">
        <f>VLOOKUP(E70,'Appendix 2a. Deaths 2020'!$E$3:$G$1683,3,FALSE)</f>
        <v>30</v>
      </c>
      <c r="J70" s="20">
        <f t="shared" si="35"/>
        <v>168.17546120086638</v>
      </c>
      <c r="K70" s="20">
        <f t="shared" si="36"/>
        <v>191.28060729985958</v>
      </c>
      <c r="L70" s="73">
        <f t="shared" si="37"/>
        <v>0.87920810988030484</v>
      </c>
      <c r="M70" s="73">
        <f t="shared" si="38"/>
        <v>1.1373871427734439</v>
      </c>
      <c r="N70" s="72">
        <f>VLOOKUP(E70,'Appendix 4. LT MOH 2019'!$D$5:$K$1684,8,FALSE)</f>
        <v>0</v>
      </c>
      <c r="O70" s="72">
        <v>0</v>
      </c>
      <c r="P70" s="73">
        <f t="shared" si="39"/>
        <v>1</v>
      </c>
      <c r="Q70" s="72">
        <f>VLOOKUP(E70,'Appendix 4. LT MOH 2019'!$D$5:$I$1684,6,FALSE)</f>
        <v>5.5153083625242427</v>
      </c>
      <c r="R70" s="136">
        <f>Q70*L70</f>
        <v>4.8491038408219787</v>
      </c>
      <c r="S70" s="135">
        <f t="shared" si="48"/>
        <v>8579.4726438571397</v>
      </c>
      <c r="T70" s="12">
        <f t="shared" si="41"/>
        <v>8579.4726438571397</v>
      </c>
      <c r="U70" s="13">
        <f t="shared" si="42"/>
        <v>0.20622367200750408</v>
      </c>
      <c r="V70" s="12">
        <f>T70*R70</f>
        <v>41602.753749554751</v>
      </c>
      <c r="W70" s="12">
        <f>V70</f>
        <v>41602.753749554751</v>
      </c>
      <c r="X70" s="2">
        <f t="shared" si="45"/>
        <v>4.8491038408219787</v>
      </c>
      <c r="Y70" s="105">
        <f>VLOOKUP(E70,'Appendix 4. LT MOH 2019'!$D$5:$P$1684,13,FALSE)</f>
        <v>4.3510711656441723</v>
      </c>
      <c r="Z70" s="131">
        <f t="shared" si="46"/>
        <v>0.49803267517780636</v>
      </c>
    </row>
    <row r="71" spans="2:26" x14ac:dyDescent="0.2">
      <c r="K71" s="7"/>
      <c r="L71" s="7"/>
      <c r="M71" s="7"/>
      <c r="N71" s="133"/>
      <c r="O71" s="133"/>
      <c r="P71" s="74"/>
      <c r="Q71" s="133"/>
      <c r="R71" s="107"/>
      <c r="S71" s="7"/>
      <c r="T71" s="7"/>
      <c r="U71" s="7"/>
      <c r="V71" s="107"/>
      <c r="W71" s="107"/>
      <c r="X71" s="7"/>
      <c r="Y71" s="133"/>
      <c r="Z71" s="7"/>
    </row>
    <row r="72" spans="2:26" x14ac:dyDescent="0.2">
      <c r="N72" s="40"/>
      <c r="O72" s="40"/>
      <c r="Q72" s="40"/>
      <c r="R72" s="40"/>
      <c r="V72" s="40"/>
      <c r="W72" s="40"/>
    </row>
    <row r="73" spans="2:26" x14ac:dyDescent="0.2">
      <c r="K73" s="45"/>
      <c r="L73" s="45"/>
      <c r="M73" s="45"/>
      <c r="N73" s="45"/>
      <c r="O73" s="45"/>
      <c r="P73" s="44"/>
      <c r="Q73" s="43"/>
      <c r="R73" s="12"/>
      <c r="S73" s="13"/>
      <c r="T73" s="12"/>
      <c r="U73" s="12"/>
      <c r="V73" s="2"/>
      <c r="W73" s="2"/>
      <c r="X73" s="6"/>
    </row>
    <row r="74" spans="2:26" x14ac:dyDescent="0.2">
      <c r="K74" s="45"/>
      <c r="L74" s="45"/>
      <c r="M74" s="45"/>
      <c r="N74" s="45"/>
      <c r="O74" s="45"/>
      <c r="P74" s="44"/>
      <c r="Q74" s="43"/>
      <c r="R74" s="12"/>
      <c r="S74" s="13"/>
      <c r="T74" s="12"/>
      <c r="U74" s="12"/>
      <c r="V74" s="2"/>
      <c r="W74" s="2"/>
      <c r="X74" s="6"/>
    </row>
    <row r="75" spans="2:26" x14ac:dyDescent="0.2">
      <c r="K75" s="45"/>
      <c r="L75" s="45"/>
      <c r="M75" s="45"/>
      <c r="N75" s="45"/>
      <c r="O75" s="45"/>
      <c r="P75" s="44"/>
      <c r="Q75" s="43"/>
      <c r="R75" s="12"/>
      <c r="S75" s="13"/>
      <c r="T75" s="12"/>
      <c r="U75" s="12"/>
      <c r="V75" s="2"/>
      <c r="W75" s="2"/>
      <c r="X75" s="6"/>
    </row>
    <row r="76" spans="2:26" x14ac:dyDescent="0.2">
      <c r="K76" s="45"/>
      <c r="L76" s="45"/>
      <c r="M76" s="45"/>
      <c r="N76" s="45"/>
      <c r="O76" s="45"/>
      <c r="P76" s="44"/>
      <c r="Q76" s="43"/>
      <c r="R76" s="12"/>
      <c r="S76" s="13"/>
      <c r="T76" s="12"/>
      <c r="U76" s="12"/>
      <c r="V76" s="2"/>
      <c r="W76" s="2"/>
      <c r="X76" s="6"/>
    </row>
    <row r="77" spans="2:26" x14ac:dyDescent="0.2">
      <c r="K77" s="45"/>
      <c r="L77" s="45"/>
      <c r="M77" s="45"/>
      <c r="N77" s="45"/>
      <c r="O77" s="45"/>
      <c r="P77" s="44"/>
      <c r="Q77" s="43"/>
      <c r="R77" s="12"/>
      <c r="S77" s="13"/>
      <c r="T77" s="12"/>
      <c r="U77" s="12"/>
      <c r="V77" s="2"/>
      <c r="W77" s="2"/>
      <c r="X77" s="6"/>
    </row>
    <row r="81" spans="1:25" s="11" customFormat="1" ht="47" customHeight="1" x14ac:dyDescent="0.2">
      <c r="A81" s="10"/>
      <c r="B81" s="8"/>
      <c r="C81" s="8"/>
      <c r="D81" s="40"/>
      <c r="E81" s="40"/>
      <c r="F81" s="40"/>
      <c r="G81" s="40"/>
      <c r="H81" s="40"/>
      <c r="I81" s="40"/>
      <c r="J81" s="40"/>
      <c r="K81" s="10"/>
      <c r="L81" s="8"/>
      <c r="M81" s="10"/>
      <c r="N81" s="10"/>
      <c r="O81" s="10"/>
      <c r="P81" s="10"/>
      <c r="Q81" s="8"/>
      <c r="R81" s="8"/>
      <c r="S81" s="10"/>
      <c r="T81" s="10"/>
      <c r="U81" s="10"/>
      <c r="V81" s="8"/>
      <c r="W81" s="10"/>
      <c r="X81" s="10"/>
      <c r="Y81" s="40"/>
    </row>
    <row r="82" spans="1:25" x14ac:dyDescent="0.2">
      <c r="K82" s="48"/>
      <c r="L82" s="48"/>
      <c r="M82" s="48"/>
      <c r="N82" s="48"/>
      <c r="O82" s="48"/>
      <c r="P82" s="44"/>
      <c r="Q82" s="12"/>
      <c r="R82" s="12"/>
      <c r="S82" s="13"/>
      <c r="T82" s="12"/>
      <c r="U82" s="12"/>
      <c r="V82" s="2"/>
      <c r="W82" s="2"/>
      <c r="X82" s="6"/>
    </row>
    <row r="83" spans="1:25" x14ac:dyDescent="0.2">
      <c r="K83" s="48"/>
      <c r="L83" s="48"/>
      <c r="M83" s="48"/>
      <c r="N83" s="48"/>
      <c r="O83" s="48"/>
      <c r="P83" s="44"/>
      <c r="Q83" s="43"/>
      <c r="R83" s="12"/>
      <c r="S83" s="13"/>
      <c r="T83" s="12"/>
      <c r="U83" s="12"/>
      <c r="V83" s="2"/>
      <c r="W83" s="2"/>
      <c r="X83" s="6"/>
    </row>
    <row r="84" spans="1:25" x14ac:dyDescent="0.2">
      <c r="K84" s="48"/>
      <c r="L84" s="48"/>
      <c r="M84" s="48"/>
      <c r="N84" s="48"/>
      <c r="O84" s="48"/>
      <c r="P84" s="44"/>
      <c r="Q84" s="43"/>
      <c r="R84" s="12"/>
      <c r="S84" s="13"/>
      <c r="T84" s="12"/>
      <c r="U84" s="12"/>
      <c r="V84" s="2"/>
      <c r="W84" s="2"/>
      <c r="X84" s="6"/>
    </row>
    <row r="85" spans="1:25" x14ac:dyDescent="0.2">
      <c r="K85" s="48"/>
      <c r="L85" s="48"/>
      <c r="M85" s="48"/>
      <c r="N85" s="48"/>
      <c r="O85" s="48"/>
      <c r="P85" s="44"/>
      <c r="Q85" s="43"/>
      <c r="R85" s="12"/>
      <c r="S85" s="13"/>
      <c r="T85" s="12"/>
      <c r="U85" s="12"/>
      <c r="V85" s="2"/>
      <c r="W85" s="2"/>
      <c r="X85" s="6"/>
    </row>
    <row r="86" spans="1:25" x14ac:dyDescent="0.2">
      <c r="K86" s="48"/>
      <c r="L86" s="48"/>
      <c r="M86" s="48"/>
      <c r="N86" s="48"/>
      <c r="O86" s="48"/>
      <c r="P86" s="44"/>
      <c r="Q86" s="43"/>
      <c r="R86" s="12"/>
      <c r="S86" s="13"/>
      <c r="T86" s="12"/>
      <c r="U86" s="12"/>
      <c r="V86" s="2"/>
      <c r="W86" s="2"/>
      <c r="X86" s="6"/>
    </row>
    <row r="87" spans="1:25" x14ac:dyDescent="0.2">
      <c r="K87" s="48"/>
      <c r="L87" s="48"/>
      <c r="M87" s="48"/>
      <c r="N87" s="48"/>
      <c r="O87" s="48"/>
      <c r="P87" s="44"/>
      <c r="Q87" s="43"/>
      <c r="R87" s="12"/>
      <c r="S87" s="13"/>
      <c r="T87" s="12"/>
      <c r="U87" s="12"/>
      <c r="V87" s="2"/>
      <c r="W87" s="2"/>
      <c r="X87" s="6"/>
    </row>
    <row r="88" spans="1:25" x14ac:dyDescent="0.2">
      <c r="K88" s="48"/>
      <c r="L88" s="48"/>
      <c r="M88" s="48"/>
      <c r="N88" s="48"/>
      <c r="O88" s="48"/>
      <c r="P88" s="44"/>
      <c r="Q88" s="43"/>
      <c r="R88" s="12"/>
      <c r="S88" s="13"/>
      <c r="T88" s="12"/>
      <c r="U88" s="12"/>
      <c r="V88" s="2"/>
      <c r="W88" s="2"/>
      <c r="X88" s="6"/>
    </row>
    <row r="89" spans="1:25" x14ac:dyDescent="0.2">
      <c r="K89" s="48"/>
      <c r="L89" s="48"/>
      <c r="M89" s="48"/>
      <c r="N89" s="48"/>
      <c r="O89" s="48"/>
      <c r="P89" s="44"/>
      <c r="Q89" s="43"/>
      <c r="R89" s="12"/>
      <c r="S89" s="13"/>
      <c r="T89" s="12"/>
      <c r="U89" s="12"/>
      <c r="V89" s="2"/>
      <c r="W89" s="2"/>
      <c r="X89" s="6"/>
    </row>
    <row r="90" spans="1:25" x14ac:dyDescent="0.2">
      <c r="K90" s="48"/>
      <c r="L90" s="48"/>
      <c r="M90" s="48"/>
      <c r="N90" s="48"/>
      <c r="O90" s="48"/>
      <c r="P90" s="44"/>
      <c r="Q90" s="43"/>
      <c r="R90" s="12"/>
      <c r="S90" s="13"/>
      <c r="T90" s="12"/>
      <c r="U90" s="12"/>
      <c r="V90" s="2"/>
      <c r="W90" s="2"/>
      <c r="X90" s="6"/>
    </row>
    <row r="91" spans="1:25" x14ac:dyDescent="0.2">
      <c r="K91" s="48"/>
      <c r="L91" s="48"/>
      <c r="M91" s="48"/>
      <c r="N91" s="48"/>
      <c r="O91" s="48"/>
      <c r="P91" s="44"/>
      <c r="Q91" s="43"/>
      <c r="R91" s="12"/>
      <c r="S91" s="13"/>
      <c r="T91" s="12"/>
      <c r="U91" s="12"/>
      <c r="V91" s="2"/>
      <c r="W91" s="2"/>
      <c r="X91" s="6"/>
    </row>
    <row r="92" spans="1:25" x14ac:dyDescent="0.2">
      <c r="K92" s="48"/>
      <c r="L92" s="48"/>
      <c r="M92" s="48"/>
      <c r="N92" s="48"/>
      <c r="O92" s="48"/>
      <c r="P92" s="44"/>
      <c r="Q92" s="43"/>
      <c r="R92" s="12"/>
      <c r="S92" s="13"/>
      <c r="T92" s="12"/>
      <c r="U92" s="12"/>
      <c r="V92" s="2"/>
      <c r="W92" s="2"/>
      <c r="X92" s="6"/>
    </row>
    <row r="93" spans="1:25" x14ac:dyDescent="0.2">
      <c r="K93" s="48"/>
      <c r="L93" s="48"/>
      <c r="M93" s="48"/>
      <c r="N93" s="48"/>
      <c r="O93" s="48"/>
      <c r="P93" s="44"/>
      <c r="Q93" s="43"/>
      <c r="R93" s="12"/>
      <c r="S93" s="13"/>
      <c r="T93" s="12"/>
      <c r="U93" s="12"/>
      <c r="V93" s="2"/>
      <c r="W93" s="2"/>
      <c r="X93" s="6"/>
    </row>
    <row r="94" spans="1:25" x14ac:dyDescent="0.2">
      <c r="K94" s="48"/>
      <c r="L94" s="48"/>
      <c r="M94" s="48"/>
      <c r="N94" s="48"/>
      <c r="O94" s="48"/>
      <c r="P94" s="44"/>
      <c r="Q94" s="43"/>
      <c r="R94" s="12"/>
      <c r="S94" s="13"/>
      <c r="T94" s="12"/>
      <c r="U94" s="12"/>
      <c r="V94" s="2"/>
      <c r="W94" s="2"/>
      <c r="X94" s="6"/>
    </row>
    <row r="95" spans="1:25" x14ac:dyDescent="0.2">
      <c r="K95" s="48"/>
      <c r="L95" s="48"/>
      <c r="M95" s="48"/>
      <c r="N95" s="48"/>
      <c r="O95" s="48"/>
      <c r="P95" s="44"/>
      <c r="Q95" s="43"/>
      <c r="R95" s="12"/>
      <c r="S95" s="13"/>
      <c r="T95" s="12"/>
      <c r="U95" s="12"/>
      <c r="V95" s="2"/>
      <c r="W95" s="2"/>
      <c r="X95" s="6"/>
    </row>
    <row r="96" spans="1:25" x14ac:dyDescent="0.2">
      <c r="K96" s="48"/>
      <c r="L96" s="48"/>
      <c r="M96" s="48"/>
      <c r="N96" s="48"/>
      <c r="O96" s="48"/>
      <c r="P96" s="44"/>
      <c r="Q96" s="43"/>
      <c r="R96" s="12"/>
      <c r="S96" s="13"/>
      <c r="T96" s="12"/>
      <c r="U96" s="12"/>
      <c r="V96" s="2"/>
      <c r="W96" s="2"/>
      <c r="X96" s="6"/>
    </row>
    <row r="97" spans="1:25" x14ac:dyDescent="0.2">
      <c r="K97" s="48"/>
      <c r="L97" s="48"/>
      <c r="M97" s="48"/>
      <c r="N97" s="48"/>
      <c r="O97" s="48"/>
      <c r="P97" s="44"/>
      <c r="Q97" s="43"/>
      <c r="R97" s="12"/>
      <c r="S97" s="13"/>
      <c r="T97" s="12"/>
      <c r="U97" s="12"/>
      <c r="V97" s="2"/>
      <c r="W97" s="2"/>
      <c r="X97" s="6"/>
    </row>
    <row r="98" spans="1:25" x14ac:dyDescent="0.2">
      <c r="N98" s="47"/>
    </row>
    <row r="99" spans="1:25" x14ac:dyDescent="0.2">
      <c r="N99" s="47"/>
    </row>
    <row r="100" spans="1:25" s="11" customFormat="1" ht="47" customHeight="1" x14ac:dyDescent="0.2">
      <c r="A100" s="10"/>
      <c r="B100" s="8"/>
      <c r="C100" s="8"/>
      <c r="D100" s="40"/>
      <c r="E100" s="40"/>
      <c r="F100" s="40"/>
      <c r="G100" s="40"/>
      <c r="H100" s="40"/>
      <c r="I100" s="40"/>
      <c r="J100" s="40"/>
      <c r="K100" s="10"/>
      <c r="L100" s="8"/>
      <c r="M100" s="10"/>
      <c r="N100" s="10"/>
      <c r="O100" s="10"/>
      <c r="P100" s="10"/>
      <c r="Q100" s="8"/>
      <c r="R100" s="8"/>
      <c r="S100" s="10"/>
      <c r="T100" s="10"/>
      <c r="U100" s="10"/>
      <c r="V100" s="8"/>
      <c r="W100" s="10"/>
      <c r="X100" s="10"/>
      <c r="Y100" s="40"/>
    </row>
    <row r="101" spans="1:25" x14ac:dyDescent="0.2">
      <c r="K101" s="45"/>
      <c r="L101" s="45"/>
      <c r="M101" s="45"/>
      <c r="N101" s="45"/>
      <c r="O101" s="45"/>
      <c r="P101" s="44"/>
      <c r="Q101" s="12"/>
      <c r="R101" s="12"/>
      <c r="S101" s="13"/>
      <c r="T101" s="12"/>
      <c r="U101" s="12"/>
      <c r="V101" s="2"/>
      <c r="W101" s="2"/>
      <c r="X101" s="6"/>
    </row>
    <row r="102" spans="1:25" x14ac:dyDescent="0.2">
      <c r="K102" s="45"/>
      <c r="L102" s="45"/>
      <c r="M102" s="45"/>
      <c r="N102" s="45"/>
      <c r="O102" s="45"/>
      <c r="P102" s="44"/>
      <c r="Q102" s="43"/>
      <c r="R102" s="12"/>
      <c r="S102" s="13"/>
      <c r="T102" s="12"/>
      <c r="U102" s="12"/>
      <c r="V102" s="2"/>
      <c r="W102" s="2"/>
      <c r="X102" s="6"/>
    </row>
    <row r="103" spans="1:25" x14ac:dyDescent="0.2">
      <c r="K103" s="45"/>
      <c r="L103" s="45"/>
      <c r="M103" s="45"/>
      <c r="N103" s="45"/>
      <c r="O103" s="45"/>
      <c r="P103" s="44"/>
      <c r="Q103" s="43"/>
      <c r="R103" s="12"/>
      <c r="S103" s="13"/>
      <c r="T103" s="12"/>
      <c r="U103" s="12"/>
      <c r="V103" s="2"/>
      <c r="W103" s="2"/>
      <c r="X103" s="6"/>
    </row>
    <row r="104" spans="1:25" x14ac:dyDescent="0.2">
      <c r="K104" s="45"/>
      <c r="L104" s="45"/>
      <c r="M104" s="45"/>
      <c r="N104" s="45"/>
      <c r="O104" s="45"/>
      <c r="P104" s="44"/>
      <c r="Q104" s="43"/>
      <c r="R104" s="12"/>
      <c r="S104" s="13"/>
      <c r="T104" s="12"/>
      <c r="U104" s="12"/>
      <c r="V104" s="2"/>
      <c r="W104" s="2"/>
      <c r="X104" s="6"/>
    </row>
    <row r="105" spans="1:25" x14ac:dyDescent="0.2">
      <c r="K105" s="45"/>
      <c r="L105" s="45"/>
      <c r="M105" s="45"/>
      <c r="N105" s="45"/>
      <c r="O105" s="45"/>
      <c r="P105" s="44"/>
      <c r="Q105" s="43"/>
      <c r="R105" s="12"/>
      <c r="S105" s="13"/>
      <c r="T105" s="12"/>
      <c r="U105" s="12"/>
      <c r="V105" s="2"/>
      <c r="W105" s="2"/>
      <c r="X105" s="6"/>
    </row>
    <row r="106" spans="1:25" x14ac:dyDescent="0.2">
      <c r="K106" s="45"/>
      <c r="L106" s="45"/>
      <c r="M106" s="45"/>
      <c r="N106" s="45"/>
      <c r="O106" s="45"/>
      <c r="P106" s="44"/>
      <c r="Q106" s="43"/>
      <c r="R106" s="12"/>
      <c r="S106" s="13"/>
      <c r="T106" s="12"/>
      <c r="U106" s="12"/>
      <c r="V106" s="2"/>
      <c r="W106" s="2"/>
      <c r="X106" s="6"/>
    </row>
    <row r="107" spans="1:25" x14ac:dyDescent="0.2">
      <c r="K107" s="45"/>
      <c r="L107" s="45"/>
      <c r="M107" s="45"/>
      <c r="N107" s="45"/>
      <c r="O107" s="45"/>
      <c r="P107" s="44"/>
      <c r="Q107" s="43"/>
      <c r="R107" s="12"/>
      <c r="S107" s="13"/>
      <c r="T107" s="12"/>
      <c r="U107" s="12"/>
      <c r="V107" s="2"/>
      <c r="W107" s="2"/>
      <c r="X107" s="6"/>
    </row>
    <row r="108" spans="1:25" x14ac:dyDescent="0.2">
      <c r="K108" s="45"/>
      <c r="L108" s="45"/>
      <c r="M108" s="45"/>
      <c r="N108" s="45"/>
      <c r="O108" s="45"/>
      <c r="P108" s="44"/>
      <c r="Q108" s="43"/>
      <c r="R108" s="12"/>
      <c r="S108" s="13"/>
      <c r="T108" s="12"/>
      <c r="U108" s="12"/>
      <c r="V108" s="2"/>
      <c r="W108" s="2"/>
      <c r="X108" s="6"/>
    </row>
    <row r="109" spans="1:25" x14ac:dyDescent="0.2">
      <c r="K109" s="45"/>
      <c r="L109" s="45"/>
      <c r="M109" s="45"/>
      <c r="N109" s="45"/>
      <c r="O109" s="45"/>
      <c r="P109" s="44"/>
      <c r="Q109" s="43"/>
      <c r="R109" s="12"/>
      <c r="S109" s="13"/>
      <c r="T109" s="12"/>
      <c r="U109" s="12"/>
      <c r="V109" s="2"/>
      <c r="W109" s="2"/>
      <c r="X109" s="6"/>
    </row>
    <row r="110" spans="1:25" x14ac:dyDescent="0.2">
      <c r="K110" s="45"/>
      <c r="L110" s="45"/>
      <c r="M110" s="45"/>
      <c r="N110" s="45"/>
      <c r="O110" s="45"/>
      <c r="P110" s="44"/>
      <c r="Q110" s="43"/>
      <c r="R110" s="12"/>
      <c r="S110" s="13"/>
      <c r="T110" s="12"/>
      <c r="U110" s="12"/>
      <c r="V110" s="2"/>
      <c r="W110" s="2"/>
      <c r="X110" s="6"/>
    </row>
    <row r="111" spans="1:25" x14ac:dyDescent="0.2">
      <c r="K111" s="45"/>
      <c r="L111" s="45"/>
      <c r="M111" s="45"/>
      <c r="N111" s="45"/>
      <c r="O111" s="45"/>
      <c r="P111" s="44"/>
      <c r="Q111" s="43"/>
      <c r="R111" s="12"/>
      <c r="S111" s="13"/>
      <c r="T111" s="12"/>
      <c r="U111" s="12"/>
      <c r="V111" s="2"/>
      <c r="W111" s="2"/>
      <c r="X111" s="6"/>
    </row>
    <row r="112" spans="1:25" x14ac:dyDescent="0.2">
      <c r="K112" s="45"/>
      <c r="L112" s="45"/>
      <c r="M112" s="45"/>
      <c r="N112" s="45"/>
      <c r="O112" s="45"/>
      <c r="P112" s="44"/>
      <c r="Q112" s="43"/>
      <c r="R112" s="12"/>
      <c r="S112" s="13"/>
      <c r="T112" s="12"/>
      <c r="U112" s="12"/>
      <c r="V112" s="2"/>
      <c r="W112" s="2"/>
      <c r="X112" s="6"/>
    </row>
    <row r="113" spans="11:24" x14ac:dyDescent="0.2">
      <c r="K113" s="45"/>
      <c r="L113" s="45"/>
      <c r="M113" s="45"/>
      <c r="N113" s="45"/>
      <c r="O113" s="45"/>
      <c r="P113" s="44"/>
      <c r="Q113" s="43"/>
      <c r="R113" s="12"/>
      <c r="S113" s="13"/>
      <c r="T113" s="12"/>
      <c r="U113" s="12"/>
      <c r="V113" s="2"/>
      <c r="W113" s="2"/>
      <c r="X113" s="6"/>
    </row>
    <row r="114" spans="11:24" x14ac:dyDescent="0.2">
      <c r="K114" s="45"/>
      <c r="L114" s="45"/>
      <c r="M114" s="45"/>
      <c r="N114" s="45"/>
      <c r="O114" s="45"/>
      <c r="P114" s="44"/>
      <c r="Q114" s="43"/>
      <c r="R114" s="12"/>
      <c r="S114" s="13"/>
      <c r="T114" s="12"/>
      <c r="U114" s="12"/>
      <c r="V114" s="2"/>
      <c r="W114" s="2"/>
      <c r="X114" s="6"/>
    </row>
    <row r="115" spans="11:24" x14ac:dyDescent="0.2">
      <c r="K115" s="45"/>
      <c r="L115" s="45"/>
      <c r="M115" s="45"/>
      <c r="N115" s="45"/>
      <c r="O115" s="45"/>
      <c r="P115" s="44"/>
      <c r="Q115" s="43"/>
      <c r="R115" s="12"/>
      <c r="S115" s="13"/>
      <c r="T115" s="12"/>
      <c r="U115" s="12"/>
      <c r="V115" s="2"/>
      <c r="W115" s="2"/>
      <c r="X115" s="6"/>
    </row>
    <row r="116" spans="11:24" x14ac:dyDescent="0.2">
      <c r="K116" s="45"/>
      <c r="L116" s="45"/>
      <c r="M116" s="45"/>
      <c r="N116" s="45"/>
      <c r="O116" s="45"/>
      <c r="P116" s="44"/>
      <c r="Q116" s="43"/>
      <c r="R116" s="12"/>
      <c r="S116" s="13"/>
      <c r="T116" s="12"/>
      <c r="U116" s="12"/>
      <c r="V116" s="2"/>
      <c r="W116" s="2"/>
      <c r="X116" s="6"/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8B74C69-5612-374C-8A2F-76AD3226DB27}">
  <sheetPr>
    <tabColor theme="9"/>
  </sheetPr>
  <dimension ref="A1:AA116"/>
  <sheetViews>
    <sheetView zoomScaleNormal="100" workbookViewId="0">
      <pane xSplit="4" ySplit="3" topLeftCell="F4" activePane="bottomRight" state="frozen"/>
      <selection pane="topRight" activeCell="F1" sqref="F1"/>
      <selection pane="bottomLeft" activeCell="A4" sqref="A4"/>
      <selection pane="bottomRight" activeCell="B2" sqref="B2:D2"/>
    </sheetView>
  </sheetViews>
  <sheetFormatPr baseColWidth="10" defaultRowHeight="16" x14ac:dyDescent="0.2"/>
  <cols>
    <col min="1" max="1" width="6" customWidth="1"/>
    <col min="2" max="3" width="12.1640625" style="158" customWidth="1"/>
    <col min="4" max="4" width="13.33203125" style="40" customWidth="1"/>
    <col min="5" max="5" width="17.33203125" style="40" hidden="1" customWidth="1"/>
    <col min="6" max="9" width="13.33203125" style="40" customWidth="1"/>
    <col min="10" max="10" width="14.6640625" style="40" customWidth="1"/>
    <col min="11" max="11" width="16" customWidth="1"/>
    <col min="17" max="17" width="11.5" customWidth="1"/>
    <col min="18" max="20" width="10.33203125" customWidth="1"/>
    <col min="21" max="21" width="8.33203125" customWidth="1"/>
    <col min="22" max="22" width="10" customWidth="1"/>
    <col min="23" max="23" width="8.33203125" customWidth="1"/>
    <col min="24" max="24" width="12.83203125" customWidth="1"/>
    <col min="25" max="25" width="10.5" style="40" customWidth="1"/>
    <col min="26" max="26" width="17.6640625" bestFit="1" customWidth="1"/>
  </cols>
  <sheetData>
    <row r="1" spans="1:27" ht="18" x14ac:dyDescent="0.2">
      <c r="B1" s="160" t="s">
        <v>15</v>
      </c>
      <c r="K1" s="10"/>
      <c r="N1" s="8"/>
      <c r="O1" s="10"/>
      <c r="Q1" s="10"/>
      <c r="R1" s="10"/>
      <c r="S1" s="8"/>
      <c r="T1" s="8"/>
      <c r="U1" s="10"/>
      <c r="V1" s="10"/>
      <c r="W1" s="10"/>
      <c r="Y1" s="10"/>
    </row>
    <row r="2" spans="1:27" s="3" customFormat="1" ht="100" customHeight="1" x14ac:dyDescent="0.2">
      <c r="B2" s="167" t="s">
        <v>33</v>
      </c>
      <c r="C2" s="167" t="s">
        <v>14</v>
      </c>
      <c r="D2" s="168" t="s">
        <v>31</v>
      </c>
      <c r="E2" s="39"/>
      <c r="F2" s="3" t="s">
        <v>32</v>
      </c>
      <c r="G2" s="106" t="s">
        <v>115</v>
      </c>
      <c r="H2" s="106" t="s">
        <v>1659</v>
      </c>
      <c r="I2" s="106" t="s">
        <v>1660</v>
      </c>
      <c r="J2" s="106" t="s">
        <v>20</v>
      </c>
      <c r="K2" s="4" t="s">
        <v>21</v>
      </c>
      <c r="L2" s="3" t="s">
        <v>16</v>
      </c>
      <c r="M2" s="5" t="s">
        <v>114</v>
      </c>
      <c r="N2" s="3" t="s">
        <v>141</v>
      </c>
      <c r="O2" s="3" t="s">
        <v>22</v>
      </c>
      <c r="P2" s="5" t="s">
        <v>23</v>
      </c>
      <c r="Q2" s="3" t="s">
        <v>140</v>
      </c>
      <c r="R2" s="3" t="s">
        <v>24</v>
      </c>
      <c r="S2" s="5" t="s">
        <v>34</v>
      </c>
      <c r="T2" s="5" t="s">
        <v>35</v>
      </c>
      <c r="U2" s="5" t="s">
        <v>36</v>
      </c>
      <c r="V2" s="3" t="s">
        <v>37</v>
      </c>
      <c r="W2" s="3" t="s">
        <v>38</v>
      </c>
      <c r="X2" s="5" t="s">
        <v>81</v>
      </c>
      <c r="Y2" s="3" t="s">
        <v>26</v>
      </c>
      <c r="Z2" s="5" t="s">
        <v>25</v>
      </c>
    </row>
    <row r="3" spans="1:27" s="11" customFormat="1" ht="47" customHeight="1" x14ac:dyDescent="0.2">
      <c r="A3" s="10"/>
      <c r="B3" s="8" t="s">
        <v>17</v>
      </c>
      <c r="C3" s="8" t="s">
        <v>14</v>
      </c>
      <c r="D3" s="8" t="s">
        <v>0</v>
      </c>
      <c r="E3" s="8" t="s">
        <v>135</v>
      </c>
      <c r="F3" s="8" t="s">
        <v>9</v>
      </c>
      <c r="G3" s="10" t="s">
        <v>116</v>
      </c>
      <c r="H3" s="10" t="s">
        <v>134</v>
      </c>
      <c r="I3" s="10" t="s">
        <v>110</v>
      </c>
      <c r="J3" s="10" t="s">
        <v>1618</v>
      </c>
      <c r="K3" s="10" t="s">
        <v>1830</v>
      </c>
      <c r="L3" s="10" t="s">
        <v>27</v>
      </c>
      <c r="M3" s="10" t="s">
        <v>28</v>
      </c>
      <c r="N3" s="8" t="s">
        <v>1619</v>
      </c>
      <c r="O3" s="10" t="s">
        <v>111</v>
      </c>
      <c r="P3" s="10" t="s">
        <v>112</v>
      </c>
      <c r="Q3" s="10" t="s">
        <v>1620</v>
      </c>
      <c r="R3" s="10" t="s">
        <v>113</v>
      </c>
      <c r="S3" s="8" t="s">
        <v>104</v>
      </c>
      <c r="T3" s="8" t="s">
        <v>105</v>
      </c>
      <c r="U3" s="10" t="s">
        <v>106</v>
      </c>
      <c r="V3" s="10" t="s">
        <v>107</v>
      </c>
      <c r="W3" s="10" t="s">
        <v>108</v>
      </c>
      <c r="X3" s="8" t="s">
        <v>109</v>
      </c>
      <c r="Y3" s="10" t="s">
        <v>30</v>
      </c>
      <c r="Z3" s="10" t="s">
        <v>11</v>
      </c>
    </row>
    <row r="4" spans="1:27" s="9" customFormat="1" ht="17" customHeight="1" x14ac:dyDescent="0.2">
      <c r="A4" s="15"/>
      <c r="B4" s="11" t="s">
        <v>18</v>
      </c>
      <c r="C4" s="11" t="str">
        <f>$B$1</f>
        <v>AM</v>
      </c>
      <c r="D4" s="137">
        <v>0</v>
      </c>
      <c r="E4" s="18" t="str">
        <f t="shared" ref="E4:E23" si="0">_xlfn.CONCAT(C4,B4,D4)</f>
        <v>AMTotal0</v>
      </c>
      <c r="F4" s="19">
        <v>1</v>
      </c>
      <c r="G4" s="104">
        <f>VLOOKUP(E4,'Appendix 4. LT MOH 2019'!$D$5:$G$1684,4,FALSE)</f>
        <v>1.5138011822308027E-2</v>
      </c>
      <c r="H4" s="19">
        <f>VLOOKUP(E4,'Appendix 1a. Person-years 2020'!$E$3:$F$1684,2,FALSE)</f>
        <v>81006.085999999996</v>
      </c>
      <c r="I4" s="19">
        <f>VLOOKUP(E4,'Appendix 2a. Deaths 2020'!$E$3:$G$1683,3,FALSE)</f>
        <v>19</v>
      </c>
      <c r="J4" s="20">
        <f t="shared" ref="J4:J23" si="1">G4*H4</f>
        <v>1226.2710875469006</v>
      </c>
      <c r="K4" s="20">
        <f t="shared" ref="K4:K23" si="2">G4*(H4-I4)+I4</f>
        <v>1244.9834653222767</v>
      </c>
      <c r="L4" s="72">
        <f t="shared" ref="L4:L23" si="3">J4/K4</f>
        <v>0.98496977807610298</v>
      </c>
      <c r="M4" s="72">
        <f t="shared" ref="M4:M23" si="4">K4/J4</f>
        <v>1.0152595767488977</v>
      </c>
      <c r="N4" s="72">
        <f>VLOOKUP(E4,'Appendix 4. LT MOH 2019'!$D$5:$K$1684,8,FALSE)</f>
        <v>0.98506543937235802</v>
      </c>
      <c r="O4" s="72">
        <f>EXP((1/L4)*LN(N4))</f>
        <v>0.98483928055574921</v>
      </c>
      <c r="P4" s="72">
        <f t="shared" ref="P4:P23" si="5">1-O4</f>
        <v>1.5160719444250792E-2</v>
      </c>
      <c r="Q4" s="72">
        <f>VLOOKUP(E4,'Appendix 4. LT MOH 2019'!$D$5:$I$1684,6,FALSE)</f>
        <v>0.10009025646693963</v>
      </c>
      <c r="R4" s="16">
        <f t="shared" ref="R4:R22" si="6">F4+(Q4-F4)*M4*(1-N4)/(1-O4)</f>
        <v>9.9987195721896627E-2</v>
      </c>
      <c r="S4" s="12">
        <v>100000</v>
      </c>
      <c r="T4" s="12">
        <f t="shared" ref="T4:T23" si="7">P4*S4</f>
        <v>1516.0719444250792</v>
      </c>
      <c r="U4" s="13">
        <f t="shared" ref="U4:U23" si="8">T4/V4</f>
        <v>1.53704467558927E-2</v>
      </c>
      <c r="V4" s="12">
        <f t="shared" ref="V4:V22" si="9">(S5*F4)+R4*T4</f>
        <v>98635.515837810613</v>
      </c>
      <c r="W4" s="12">
        <f t="shared" ref="W4:W22" si="10">W5+V4</f>
        <v>7194254.5621611048</v>
      </c>
      <c r="X4" s="131">
        <f t="shared" ref="X4:X23" si="11">W4/S4</f>
        <v>71.942545621611046</v>
      </c>
      <c r="Y4" s="105">
        <f>VLOOKUP(E4,'Appendix 4. LT MOH 2019'!$D$5:$P$1684,13,FALSE)</f>
        <v>75.366547886185785</v>
      </c>
      <c r="Z4" s="105">
        <f t="shared" ref="Z4:Z23" si="12">X4-Y4</f>
        <v>-3.4240022645747388</v>
      </c>
    </row>
    <row r="5" spans="1:27" s="9" customFormat="1" x14ac:dyDescent="0.2">
      <c r="A5" s="15"/>
      <c r="B5" s="11" t="str">
        <f>$B$4</f>
        <v>Total</v>
      </c>
      <c r="C5" s="11" t="str">
        <f>$C$4</f>
        <v>AM</v>
      </c>
      <c r="D5" s="138" t="s">
        <v>1657</v>
      </c>
      <c r="E5" s="18" t="str">
        <f t="shared" si="0"/>
        <v>AMTotal1-4</v>
      </c>
      <c r="F5" s="19">
        <v>4</v>
      </c>
      <c r="G5" s="104">
        <f>VLOOKUP(E5,'Appendix 4. LT MOH 2019'!$D$5:$G$1684,4,FALSE)</f>
        <v>7.4417320559772059E-4</v>
      </c>
      <c r="H5" s="19">
        <f>VLOOKUP(E5,'Appendix 1a. Person-years 2020'!$E$3:$F$1684,2,FALSE)</f>
        <v>322872.62109999999</v>
      </c>
      <c r="I5" s="19">
        <f>VLOOKUP(E5,'Appendix 2a. Deaths 2020'!$E$3:$G$1683,3,FALSE)</f>
        <v>8</v>
      </c>
      <c r="J5" s="20">
        <f t="shared" si="1"/>
        <v>240.27315344372522</v>
      </c>
      <c r="K5" s="20">
        <f t="shared" si="2"/>
        <v>248.26720005808045</v>
      </c>
      <c r="L5" s="72">
        <f t="shared" si="3"/>
        <v>0.96780063329958577</v>
      </c>
      <c r="M5" s="72">
        <f t="shared" si="4"/>
        <v>1.0332706609114677</v>
      </c>
      <c r="N5" s="72">
        <f>VLOOKUP(E5,'Appendix 4. LT MOH 2019'!$D$5:$K$1684,8,FALSE)</f>
        <v>0.99702884174403827</v>
      </c>
      <c r="O5" s="72">
        <f t="shared" ref="O5:O22" si="13">EXP((1/L5)*LN(N5))</f>
        <v>0.99693014122964152</v>
      </c>
      <c r="P5" s="72">
        <f t="shared" si="5"/>
        <v>3.0698587703584801E-3</v>
      </c>
      <c r="Q5" s="72">
        <f>VLOOKUP(E5,'Appendix 4. LT MOH 2019'!$D$5:$I$1684,6,FALSE)</f>
        <v>1.4968677777470143</v>
      </c>
      <c r="R5" s="16">
        <f t="shared" si="6"/>
        <v>1.496743932680046</v>
      </c>
      <c r="S5" s="135">
        <f t="shared" ref="S5:S23" si="14">S4-T4</f>
        <v>98483.928055574914</v>
      </c>
      <c r="T5" s="12">
        <f t="shared" si="7"/>
        <v>302.33175028076022</v>
      </c>
      <c r="U5" s="13">
        <f t="shared" si="8"/>
        <v>7.6894195361163246E-4</v>
      </c>
      <c r="V5" s="12">
        <f t="shared" si="9"/>
        <v>393178.89843406586</v>
      </c>
      <c r="W5" s="12">
        <f t="shared" si="10"/>
        <v>7095619.0463232938</v>
      </c>
      <c r="X5" s="131">
        <f t="shared" si="11"/>
        <v>72.048497520521366</v>
      </c>
      <c r="Y5" s="105">
        <f>VLOOKUP(E5,'Appendix 4. LT MOH 2019'!$D$5:$P$1684,13,FALSE)</f>
        <v>75.507661389685694</v>
      </c>
      <c r="Z5" s="105">
        <f t="shared" si="12"/>
        <v>-3.4591638691643283</v>
      </c>
      <c r="AA5" s="17"/>
    </row>
    <row r="6" spans="1:27" s="9" customFormat="1" x14ac:dyDescent="0.2">
      <c r="A6" s="15"/>
      <c r="B6" s="11" t="str">
        <f t="shared" ref="B6:B23" si="15">$B$4</f>
        <v>Total</v>
      </c>
      <c r="C6" s="11" t="str">
        <f t="shared" ref="C6:C23" si="16">$C$4</f>
        <v>AM</v>
      </c>
      <c r="D6" s="138" t="s">
        <v>1658</v>
      </c>
      <c r="E6" s="18" t="str">
        <f t="shared" si="0"/>
        <v>AMTotal5-9</v>
      </c>
      <c r="F6" s="19">
        <v>5</v>
      </c>
      <c r="G6" s="104">
        <f>VLOOKUP(E6,'Appendix 4. LT MOH 2019'!$D$5:$G$1684,4,FALSE)</f>
        <v>2.7302433956761867E-4</v>
      </c>
      <c r="H6" s="19">
        <f>VLOOKUP(E6,'Appendix 1a. Person-years 2020'!$E$3:$F$1684,2,FALSE)</f>
        <v>406798.5551</v>
      </c>
      <c r="I6" s="19">
        <f>VLOOKUP(E6,'Appendix 2a. Deaths 2020'!$E$3:$G$1683,3,FALSE)</f>
        <v>4</v>
      </c>
      <c r="J6" s="20">
        <f t="shared" si="1"/>
        <v>111.06590684323903</v>
      </c>
      <c r="K6" s="20">
        <f t="shared" si="2"/>
        <v>115.06481474588077</v>
      </c>
      <c r="L6" s="72">
        <f t="shared" si="3"/>
        <v>0.96524647511514905</v>
      </c>
      <c r="M6" s="72">
        <f t="shared" si="4"/>
        <v>1.0360048192672291</v>
      </c>
      <c r="N6" s="72">
        <f>VLOOKUP(E6,'Appendix 4. LT MOH 2019'!$D$5:$K$1684,8,FALSE)</f>
        <v>0.99863580944522501</v>
      </c>
      <c r="O6" s="72">
        <f t="shared" si="13"/>
        <v>0.99858672673511062</v>
      </c>
      <c r="P6" s="72">
        <f t="shared" si="5"/>
        <v>1.4132732648893809E-3</v>
      </c>
      <c r="Q6" s="72">
        <f>VLOOKUP(E6,'Appendix 4. LT MOH 2019'!$D$5:$I$1684,6,FALSE)</f>
        <v>2.5000000000000702</v>
      </c>
      <c r="R6" s="16">
        <f t="shared" si="6"/>
        <v>2.4999385747661691</v>
      </c>
      <c r="S6" s="135">
        <f t="shared" si="14"/>
        <v>98181.596305294152</v>
      </c>
      <c r="T6" s="12">
        <f t="shared" si="7"/>
        <v>138.75742516243423</v>
      </c>
      <c r="U6" s="13">
        <f t="shared" si="8"/>
        <v>2.8285453326368996E-4</v>
      </c>
      <c r="V6" s="12">
        <f t="shared" si="9"/>
        <v>490561.0794403574</v>
      </c>
      <c r="W6" s="12">
        <f t="shared" si="10"/>
        <v>6702440.1478892276</v>
      </c>
      <c r="X6" s="131">
        <f t="shared" si="11"/>
        <v>68.26574836946115</v>
      </c>
      <c r="Y6" s="105">
        <f>VLOOKUP(E6,'Appendix 4. LT MOH 2019'!$D$5:$P$1684,13,FALSE)</f>
        <v>71.728214468256354</v>
      </c>
      <c r="Z6" s="105">
        <f t="shared" si="12"/>
        <v>-3.4624660987952041</v>
      </c>
    </row>
    <row r="7" spans="1:27" s="9" customFormat="1" x14ac:dyDescent="0.2">
      <c r="A7" s="15"/>
      <c r="B7" s="11" t="str">
        <f t="shared" si="15"/>
        <v>Total</v>
      </c>
      <c r="C7" s="11" t="str">
        <f t="shared" si="16"/>
        <v>AM</v>
      </c>
      <c r="D7" s="138" t="s">
        <v>118</v>
      </c>
      <c r="E7" s="18" t="str">
        <f t="shared" si="0"/>
        <v>AMTotal10-14</v>
      </c>
      <c r="F7" s="19">
        <v>5</v>
      </c>
      <c r="G7" s="104">
        <f>VLOOKUP(E7,'Appendix 4. LT MOH 2019'!$D$5:$G$1684,4,FALSE)</f>
        <v>3.9594490818108948E-4</v>
      </c>
      <c r="H7" s="19">
        <f>VLOOKUP(E7,'Appendix 1a. Person-years 2020'!$E$3:$F$1684,2,FALSE)</f>
        <v>399071.10800000001</v>
      </c>
      <c r="I7" s="19">
        <f>VLOOKUP(E7,'Appendix 2a. Deaths 2020'!$E$3:$G$1683,3,FALSE)</f>
        <v>4</v>
      </c>
      <c r="J7" s="20">
        <f t="shared" si="1"/>
        <v>158.01017321478565</v>
      </c>
      <c r="K7" s="20">
        <f t="shared" si="2"/>
        <v>162.00858943515291</v>
      </c>
      <c r="L7" s="72">
        <f t="shared" si="3"/>
        <v>0.97531972697060176</v>
      </c>
      <c r="M7" s="72">
        <f t="shared" si="4"/>
        <v>1.0253048024631437</v>
      </c>
      <c r="N7" s="72">
        <f>VLOOKUP(E7,'Appendix 4. LT MOH 2019'!$D$5:$K$1684,8,FALSE)</f>
        <v>0.99802223317585348</v>
      </c>
      <c r="O7" s="72">
        <f t="shared" si="13"/>
        <v>0.99797223695268622</v>
      </c>
      <c r="P7" s="72">
        <f t="shared" si="5"/>
        <v>2.0277630473137798E-3</v>
      </c>
      <c r="Q7" s="72">
        <f>VLOOKUP(E7,'Appendix 4. LT MOH 2019'!$D$5:$I$1684,6,FALSE)</f>
        <v>2.4999999999997127</v>
      </c>
      <c r="R7" s="16">
        <f t="shared" si="6"/>
        <v>2.499937399445872</v>
      </c>
      <c r="S7" s="135">
        <f t="shared" si="14"/>
        <v>98042.83888013172</v>
      </c>
      <c r="T7" s="12">
        <f t="shared" si="7"/>
        <v>198.80764573486982</v>
      </c>
      <c r="U7" s="13">
        <f t="shared" si="8"/>
        <v>4.0596421939060766E-4</v>
      </c>
      <c r="V7" s="12">
        <f t="shared" si="9"/>
        <v>489717.16284085263</v>
      </c>
      <c r="W7" s="12">
        <f t="shared" si="10"/>
        <v>6211879.0684488704</v>
      </c>
      <c r="X7" s="131">
        <f t="shared" si="11"/>
        <v>63.358824972862976</v>
      </c>
      <c r="Y7" s="105">
        <f>VLOOKUP(E7,'Appendix 4. LT MOH 2019'!$D$5:$P$1684,13,FALSE)</f>
        <v>66.822783955358958</v>
      </c>
      <c r="Z7" s="105">
        <f t="shared" si="12"/>
        <v>-3.4639589824959813</v>
      </c>
      <c r="AA7" s="17"/>
    </row>
    <row r="8" spans="1:27" s="9" customFormat="1" x14ac:dyDescent="0.2">
      <c r="A8" s="15"/>
      <c r="B8" s="11" t="str">
        <f t="shared" si="15"/>
        <v>Total</v>
      </c>
      <c r="C8" s="11" t="str">
        <f t="shared" si="16"/>
        <v>AM</v>
      </c>
      <c r="D8" s="137" t="s">
        <v>119</v>
      </c>
      <c r="E8" s="18" t="str">
        <f t="shared" si="0"/>
        <v>AMTotal15-19</v>
      </c>
      <c r="F8" s="19">
        <v>5</v>
      </c>
      <c r="G8" s="104">
        <f>VLOOKUP(E8,'Appendix 4. LT MOH 2019'!$D$5:$G$1684,4,FALSE)</f>
        <v>1.2929843158378267E-3</v>
      </c>
      <c r="H8" s="19">
        <f>VLOOKUP(E8,'Appendix 1a. Person-years 2020'!$E$3:$F$1684,2,FALSE)</f>
        <v>388330.47820000001</v>
      </c>
      <c r="I8" s="19">
        <f>VLOOKUP(E8,'Appendix 2a. Deaths 2020'!$E$3:$G$1683,3,FALSE)</f>
        <v>14</v>
      </c>
      <c r="J8" s="20">
        <f t="shared" si="1"/>
        <v>502.10521767440309</v>
      </c>
      <c r="K8" s="20">
        <f t="shared" si="2"/>
        <v>516.08711589398126</v>
      </c>
      <c r="L8" s="72">
        <f t="shared" si="3"/>
        <v>0.97290787196778139</v>
      </c>
      <c r="M8" s="72">
        <f t="shared" si="4"/>
        <v>1.0278465503392655</v>
      </c>
      <c r="N8" s="72">
        <f>VLOOKUP(E8,'Appendix 4. LT MOH 2019'!$D$5:$K$1684,8,FALSE)</f>
        <v>0.99355590869328436</v>
      </c>
      <c r="O8" s="72">
        <f t="shared" si="13"/>
        <v>0.99337705850793057</v>
      </c>
      <c r="P8" s="72">
        <f t="shared" si="5"/>
        <v>6.6229414920694341E-3</v>
      </c>
      <c r="Q8" s="72">
        <f>VLOOKUP(E8,'Appendix 4. LT MOH 2019'!$D$5:$I$1684,6,FALSE)</f>
        <v>2.5000000000000213</v>
      </c>
      <c r="R8" s="16">
        <f t="shared" si="6"/>
        <v>2.4997752027516245</v>
      </c>
      <c r="S8" s="135">
        <f t="shared" si="14"/>
        <v>97844.031234396854</v>
      </c>
      <c r="T8" s="12">
        <f t="shared" si="7"/>
        <v>648.01529421362466</v>
      </c>
      <c r="U8" s="13">
        <f t="shared" si="8"/>
        <v>1.3289896043354287E-3</v>
      </c>
      <c r="V8" s="12">
        <f t="shared" si="9"/>
        <v>487599.97226439521</v>
      </c>
      <c r="W8" s="12">
        <f t="shared" si="10"/>
        <v>5722161.9056080179</v>
      </c>
      <c r="X8" s="131">
        <f t="shared" si="11"/>
        <v>58.482483125617627</v>
      </c>
      <c r="Y8" s="105">
        <f>VLOOKUP(E8,'Appendix 4. LT MOH 2019'!$D$5:$P$1684,13,FALSE)</f>
        <v>61.950251524632279</v>
      </c>
      <c r="Z8" s="105">
        <f t="shared" si="12"/>
        <v>-3.4677683990146519</v>
      </c>
    </row>
    <row r="9" spans="1:27" s="9" customFormat="1" x14ac:dyDescent="0.2">
      <c r="A9" s="15"/>
      <c r="B9" s="11" t="str">
        <f t="shared" si="15"/>
        <v>Total</v>
      </c>
      <c r="C9" s="11" t="str">
        <f t="shared" si="16"/>
        <v>AM</v>
      </c>
      <c r="D9" s="137" t="s">
        <v>120</v>
      </c>
      <c r="E9" s="18" t="str">
        <f t="shared" si="0"/>
        <v>AMTotal20-24</v>
      </c>
      <c r="F9" s="19">
        <v>5</v>
      </c>
      <c r="G9" s="104">
        <f>VLOOKUP(E9,'Appendix 4. LT MOH 2019'!$D$5:$G$1684,4,FALSE)</f>
        <v>1.8767573002357483E-3</v>
      </c>
      <c r="H9" s="19">
        <f>VLOOKUP(E9,'Appendix 1a. Person-years 2020'!$E$3:$F$1684,2,FALSE)</f>
        <v>405066.83429999999</v>
      </c>
      <c r="I9" s="19">
        <f>VLOOKUP(E9,'Appendix 2a. Deaths 2020'!$E$3:$G$1683,3,FALSE)</f>
        <v>31</v>
      </c>
      <c r="J9" s="20">
        <f t="shared" si="1"/>
        <v>760.21213835590925</v>
      </c>
      <c r="K9" s="20">
        <f t="shared" si="2"/>
        <v>791.15395887960187</v>
      </c>
      <c r="L9" s="72">
        <f t="shared" si="3"/>
        <v>0.9608902664564668</v>
      </c>
      <c r="M9" s="72">
        <f t="shared" si="4"/>
        <v>1.040701560738835</v>
      </c>
      <c r="N9" s="72">
        <f>VLOOKUP(E9,'Appendix 4. LT MOH 2019'!$D$5:$K$1684,8,FALSE)</f>
        <v>0.99066003561468152</v>
      </c>
      <c r="O9" s="72">
        <f t="shared" si="13"/>
        <v>0.99028173758669569</v>
      </c>
      <c r="P9" s="72">
        <f t="shared" si="5"/>
        <v>9.7182624133043127E-3</v>
      </c>
      <c r="Q9" s="72">
        <f>VLOOKUP(E9,'Appendix 4. LT MOH 2019'!$D$5:$I$1684,6,FALSE)</f>
        <v>2.4999999999999822</v>
      </c>
      <c r="R9" s="16">
        <f t="shared" si="6"/>
        <v>2.4995232944782155</v>
      </c>
      <c r="S9" s="135">
        <f t="shared" si="14"/>
        <v>97196.015940183235</v>
      </c>
      <c r="T9" s="12">
        <f t="shared" si="7"/>
        <v>944.57638843440952</v>
      </c>
      <c r="U9" s="13">
        <f t="shared" si="8"/>
        <v>1.9531448795824906E-3</v>
      </c>
      <c r="V9" s="12">
        <f t="shared" si="9"/>
        <v>483618.18844505004</v>
      </c>
      <c r="W9" s="12">
        <f t="shared" si="10"/>
        <v>5234561.9333436228</v>
      </c>
      <c r="X9" s="131">
        <f t="shared" si="11"/>
        <v>53.85572528574729</v>
      </c>
      <c r="Y9" s="105">
        <f>VLOOKUP(E9,'Appendix 4. LT MOH 2019'!$D$5:$P$1684,13,FALSE)</f>
        <v>57.335839135434966</v>
      </c>
      <c r="Z9" s="105">
        <f t="shared" si="12"/>
        <v>-3.480113849687676</v>
      </c>
    </row>
    <row r="10" spans="1:27" s="9" customFormat="1" x14ac:dyDescent="0.2">
      <c r="A10" s="15"/>
      <c r="B10" s="11" t="str">
        <f t="shared" si="15"/>
        <v>Total</v>
      </c>
      <c r="C10" s="11" t="str">
        <f t="shared" si="16"/>
        <v>AM</v>
      </c>
      <c r="D10" s="137" t="s">
        <v>121</v>
      </c>
      <c r="E10" s="18" t="str">
        <f t="shared" si="0"/>
        <v>AMTotal25-29</v>
      </c>
      <c r="F10" s="19">
        <v>5</v>
      </c>
      <c r="G10" s="104">
        <f>VLOOKUP(E10,'Appendix 4. LT MOH 2019'!$D$5:$G$1684,4,FALSE)</f>
        <v>1.9677892820121191E-3</v>
      </c>
      <c r="H10" s="19">
        <f>VLOOKUP(E10,'Appendix 1a. Person-years 2020'!$E$3:$F$1684,2,FALSE)</f>
        <v>369915.5514</v>
      </c>
      <c r="I10" s="19">
        <f>VLOOKUP(E10,'Appendix 2a. Deaths 2020'!$E$3:$G$1683,3,FALSE)</f>
        <v>28</v>
      </c>
      <c r="J10" s="20">
        <f t="shared" si="1"/>
        <v>727.91585729452311</v>
      </c>
      <c r="K10" s="20">
        <f t="shared" si="2"/>
        <v>755.86075919462678</v>
      </c>
      <c r="L10" s="72">
        <f t="shared" si="3"/>
        <v>0.96302903469961965</v>
      </c>
      <c r="M10" s="72">
        <f t="shared" si="4"/>
        <v>1.0383902914328145</v>
      </c>
      <c r="N10" s="72">
        <f>VLOOKUP(E10,'Appendix 4. LT MOH 2019'!$D$5:$K$1684,8,FALSE)</f>
        <v>0.99020921907435944</v>
      </c>
      <c r="O10" s="72">
        <f t="shared" si="13"/>
        <v>0.98983526484096429</v>
      </c>
      <c r="P10" s="72">
        <f t="shared" si="5"/>
        <v>1.0164735159035709E-2</v>
      </c>
      <c r="Q10" s="72">
        <f>VLOOKUP(E10,'Appendix 4. LT MOH 2019'!$D$5:$I$1684,6,FALSE)</f>
        <v>2.4999999999999876</v>
      </c>
      <c r="R10" s="16">
        <f t="shared" si="6"/>
        <v>2.4995285908424818</v>
      </c>
      <c r="S10" s="135">
        <f t="shared" si="14"/>
        <v>96251.43955174883</v>
      </c>
      <c r="T10" s="12">
        <f t="shared" si="7"/>
        <v>978.37039171946162</v>
      </c>
      <c r="U10" s="13">
        <f t="shared" si="8"/>
        <v>2.0433339643303756E-3</v>
      </c>
      <c r="V10" s="12">
        <f t="shared" si="9"/>
        <v>478810.81056668336</v>
      </c>
      <c r="W10" s="12">
        <f t="shared" si="10"/>
        <v>4750943.7448985726</v>
      </c>
      <c r="X10" s="131">
        <f t="shared" si="11"/>
        <v>49.359716249690635</v>
      </c>
      <c r="Y10" s="105">
        <f>VLOOKUP(E10,'Appendix 4. LT MOH 2019'!$D$5:$P$1684,13,FALSE)</f>
        <v>52.852832620739171</v>
      </c>
      <c r="Z10" s="105">
        <f t="shared" si="12"/>
        <v>-3.4931163710485365</v>
      </c>
    </row>
    <row r="11" spans="1:27" s="9" customFormat="1" x14ac:dyDescent="0.2">
      <c r="A11" s="15"/>
      <c r="B11" s="11" t="str">
        <f t="shared" si="15"/>
        <v>Total</v>
      </c>
      <c r="C11" s="11" t="str">
        <f t="shared" si="16"/>
        <v>AM</v>
      </c>
      <c r="D11" s="137" t="s">
        <v>122</v>
      </c>
      <c r="E11" s="18" t="str">
        <f t="shared" si="0"/>
        <v>AMTotal30-34</v>
      </c>
      <c r="F11" s="19">
        <v>5</v>
      </c>
      <c r="G11" s="104">
        <f>VLOOKUP(E11,'Appendix 4. LT MOH 2019'!$D$5:$G$1684,4,FALSE)</f>
        <v>1.8978324710428199E-3</v>
      </c>
      <c r="H11" s="19">
        <f>VLOOKUP(E11,'Appendix 1a. Person-years 2020'!$E$3:$F$1684,2,FALSE)</f>
        <v>342392.78049999999</v>
      </c>
      <c r="I11" s="19">
        <f>VLOOKUP(E11,'Appendix 2a. Deaths 2020'!$E$3:$G$1683,3,FALSE)</f>
        <v>61</v>
      </c>
      <c r="J11" s="20">
        <f t="shared" si="1"/>
        <v>649.80413668353685</v>
      </c>
      <c r="K11" s="20">
        <f t="shared" si="2"/>
        <v>710.68836890280318</v>
      </c>
      <c r="L11" s="72">
        <f t="shared" si="3"/>
        <v>0.91433061960298789</v>
      </c>
      <c r="M11" s="72">
        <f t="shared" si="4"/>
        <v>1.0936962828984231</v>
      </c>
      <c r="N11" s="72">
        <f>VLOOKUP(E11,'Appendix 4. LT MOH 2019'!$D$5:$K$1684,8,FALSE)</f>
        <v>0.99055564714358313</v>
      </c>
      <c r="O11" s="72">
        <f t="shared" si="13"/>
        <v>0.98967532966715921</v>
      </c>
      <c r="P11" s="72">
        <f t="shared" si="5"/>
        <v>1.0324670332840791E-2</v>
      </c>
      <c r="Q11" s="72">
        <f>VLOOKUP(E11,'Appendix 4. LT MOH 2019'!$D$5:$I$1684,6,FALSE)</f>
        <v>2.499999999999976</v>
      </c>
      <c r="R11" s="16">
        <f t="shared" si="6"/>
        <v>2.4988902113927631</v>
      </c>
      <c r="S11" s="135">
        <f t="shared" si="14"/>
        <v>95273.069160029365</v>
      </c>
      <c r="T11" s="12">
        <f t="shared" si="7"/>
        <v>983.66303067524404</v>
      </c>
      <c r="U11" s="13">
        <f t="shared" si="8"/>
        <v>2.0756540450909159E-3</v>
      </c>
      <c r="V11" s="12">
        <f t="shared" si="9"/>
        <v>473905.09656543389</v>
      </c>
      <c r="W11" s="12">
        <f t="shared" si="10"/>
        <v>4272132.9343318893</v>
      </c>
      <c r="X11" s="131">
        <f t="shared" si="11"/>
        <v>44.840929047389288</v>
      </c>
      <c r="Y11" s="105">
        <f>VLOOKUP(E11,'Appendix 4. LT MOH 2019'!$D$5:$P$1684,13,FALSE)</f>
        <v>48.350700691121261</v>
      </c>
      <c r="Z11" s="105">
        <f t="shared" si="12"/>
        <v>-3.5097716437319733</v>
      </c>
    </row>
    <row r="12" spans="1:27" s="9" customFormat="1" x14ac:dyDescent="0.2">
      <c r="A12" s="15"/>
      <c r="B12" s="11" t="str">
        <f t="shared" si="15"/>
        <v>Total</v>
      </c>
      <c r="C12" s="11" t="str">
        <f t="shared" si="16"/>
        <v>AM</v>
      </c>
      <c r="D12" s="137" t="s">
        <v>123</v>
      </c>
      <c r="E12" s="18" t="str">
        <f t="shared" si="0"/>
        <v>AMTotal35-39</v>
      </c>
      <c r="F12" s="19">
        <v>5</v>
      </c>
      <c r="G12" s="104">
        <f>VLOOKUP(E12,'Appendix 4. LT MOH 2019'!$D$5:$G$1684,4,FALSE)</f>
        <v>2.0492999267452128E-3</v>
      </c>
      <c r="H12" s="19">
        <f>VLOOKUP(E12,'Appendix 1a. Person-years 2020'!$E$3:$F$1684,2,FALSE)</f>
        <v>321642.11190000002</v>
      </c>
      <c r="I12" s="19">
        <f>VLOOKUP(E12,'Appendix 2a. Deaths 2020'!$E$3:$G$1683,3,FALSE)</f>
        <v>99</v>
      </c>
      <c r="J12" s="20">
        <f t="shared" si="1"/>
        <v>659.14115635484552</v>
      </c>
      <c r="K12" s="20">
        <f t="shared" si="2"/>
        <v>757.93827566209779</v>
      </c>
      <c r="L12" s="72">
        <f t="shared" si="3"/>
        <v>0.86965017801621392</v>
      </c>
      <c r="M12" s="72">
        <f t="shared" si="4"/>
        <v>1.1498876505506286</v>
      </c>
      <c r="N12" s="72">
        <f>VLOOKUP(E12,'Appendix 4. LT MOH 2019'!$D$5:$K$1684,8,FALSE)</f>
        <v>0.98980572816757251</v>
      </c>
      <c r="O12" s="72">
        <f t="shared" si="13"/>
        <v>0.98828671449290151</v>
      </c>
      <c r="P12" s="72">
        <f t="shared" si="5"/>
        <v>1.1713285507098492E-2</v>
      </c>
      <c r="Q12" s="72">
        <f>VLOOKUP(E12,'Appendix 4. LT MOH 2019'!$D$5:$I$1684,6,FALSE)</f>
        <v>2.5000000000000124</v>
      </c>
      <c r="R12" s="16">
        <f t="shared" si="6"/>
        <v>2.4980829931618018</v>
      </c>
      <c r="S12" s="135">
        <f t="shared" si="14"/>
        <v>94289.406129354116</v>
      </c>
      <c r="T12" s="12">
        <f t="shared" si="7"/>
        <v>1104.4387342878872</v>
      </c>
      <c r="U12" s="13">
        <f t="shared" si="8"/>
        <v>2.3564686792750199E-3</v>
      </c>
      <c r="V12" s="12">
        <f t="shared" si="9"/>
        <v>468683.81659444486</v>
      </c>
      <c r="W12" s="12">
        <f t="shared" si="10"/>
        <v>3798227.8377664555</v>
      </c>
      <c r="X12" s="131">
        <f t="shared" si="11"/>
        <v>40.282657338574474</v>
      </c>
      <c r="Y12" s="105">
        <f>VLOOKUP(E12,'Appendix 4. LT MOH 2019'!$D$5:$P$1684,13,FALSE)</f>
        <v>43.787859569867365</v>
      </c>
      <c r="Z12" s="105">
        <f t="shared" si="12"/>
        <v>-3.5052022312928912</v>
      </c>
    </row>
    <row r="13" spans="1:27" s="9" customFormat="1" x14ac:dyDescent="0.2">
      <c r="A13" s="15"/>
      <c r="B13" s="11" t="str">
        <f t="shared" si="15"/>
        <v>Total</v>
      </c>
      <c r="C13" s="11" t="str">
        <f t="shared" si="16"/>
        <v>AM</v>
      </c>
      <c r="D13" s="137" t="s">
        <v>124</v>
      </c>
      <c r="E13" s="18" t="str">
        <f t="shared" si="0"/>
        <v>AMTotal40-44</v>
      </c>
      <c r="F13" s="19">
        <v>5</v>
      </c>
      <c r="G13" s="104">
        <f>VLOOKUP(E13,'Appendix 4. LT MOH 2019'!$D$5:$G$1684,4,FALSE)</f>
        <v>2.6792248086834106E-3</v>
      </c>
      <c r="H13" s="19">
        <f>VLOOKUP(E13,'Appendix 1a. Person-years 2020'!$E$3:$F$1684,2,FALSE)</f>
        <v>281131.22129999998</v>
      </c>
      <c r="I13" s="19">
        <f>VLOOKUP(E13,'Appendix 2a. Deaths 2020'!$E$3:$G$1683,3,FALSE)</f>
        <v>194</v>
      </c>
      <c r="J13" s="20">
        <f t="shared" si="1"/>
        <v>753.21374260242601</v>
      </c>
      <c r="K13" s="20">
        <f t="shared" si="2"/>
        <v>946.69397298954141</v>
      </c>
      <c r="L13" s="72">
        <f t="shared" si="3"/>
        <v>0.79562537006956013</v>
      </c>
      <c r="M13" s="72">
        <f t="shared" si="4"/>
        <v>1.2568729424912277</v>
      </c>
      <c r="N13" s="72">
        <f>VLOOKUP(E13,'Appendix 4. LT MOH 2019'!$D$5:$K$1684,8,FALSE)</f>
        <v>0.98669300702087959</v>
      </c>
      <c r="O13" s="72">
        <f t="shared" si="13"/>
        <v>0.98330348044520821</v>
      </c>
      <c r="P13" s="72">
        <f t="shared" si="5"/>
        <v>1.6696519554791789E-2</v>
      </c>
      <c r="Q13" s="72">
        <f>VLOOKUP(E13,'Appendix 4. LT MOH 2019'!$D$5:$I$1684,6,FALSE)</f>
        <v>2.5000000000000027</v>
      </c>
      <c r="R13" s="16">
        <f t="shared" si="6"/>
        <v>2.4957057118264592</v>
      </c>
      <c r="S13" s="135">
        <f t="shared" si="14"/>
        <v>93184.967395066225</v>
      </c>
      <c r="T13" s="12">
        <f t="shared" si="7"/>
        <v>1555.8646303243586</v>
      </c>
      <c r="U13" s="13">
        <f t="shared" si="8"/>
        <v>3.3674646700337361E-3</v>
      </c>
      <c r="V13" s="12">
        <f t="shared" si="9"/>
        <v>462028.49406843859</v>
      </c>
      <c r="W13" s="12">
        <f t="shared" si="10"/>
        <v>3329544.0211720108</v>
      </c>
      <c r="X13" s="131">
        <f t="shared" si="11"/>
        <v>35.730484371541422</v>
      </c>
      <c r="Y13" s="105">
        <f>VLOOKUP(E13,'Appendix 4. LT MOH 2019'!$D$5:$P$1684,13,FALSE)</f>
        <v>39.2130941910223</v>
      </c>
      <c r="Z13" s="105">
        <f t="shared" si="12"/>
        <v>-3.4826098194808779</v>
      </c>
    </row>
    <row r="14" spans="1:27" s="9" customFormat="1" x14ac:dyDescent="0.2">
      <c r="A14" s="15"/>
      <c r="B14" s="11" t="str">
        <f t="shared" si="15"/>
        <v>Total</v>
      </c>
      <c r="C14" s="11" t="str">
        <f t="shared" si="16"/>
        <v>AM</v>
      </c>
      <c r="D14" s="137" t="s">
        <v>125</v>
      </c>
      <c r="E14" s="18" t="str">
        <f t="shared" si="0"/>
        <v>AMTotal45-49</v>
      </c>
      <c r="F14" s="19">
        <v>5</v>
      </c>
      <c r="G14" s="104">
        <f>VLOOKUP(E14,'Appendix 4. LT MOH 2019'!$D$5:$G$1684,4,FALSE)</f>
        <v>3.3974046253816151E-3</v>
      </c>
      <c r="H14" s="19">
        <f>VLOOKUP(E14,'Appendix 1a. Person-years 2020'!$E$3:$F$1684,2,FALSE)</f>
        <v>227764.69579999999</v>
      </c>
      <c r="I14" s="19">
        <f>VLOOKUP(E14,'Appendix 2a. Deaths 2020'!$E$3:$G$1683,3,FALSE)</f>
        <v>218</v>
      </c>
      <c r="J14" s="20">
        <f t="shared" si="1"/>
        <v>773.80883100955646</v>
      </c>
      <c r="K14" s="20">
        <f t="shared" si="2"/>
        <v>991.06819680122328</v>
      </c>
      <c r="L14" s="72">
        <f t="shared" si="3"/>
        <v>0.78078262778192842</v>
      </c>
      <c r="M14" s="72">
        <f t="shared" si="4"/>
        <v>1.2807662010114533</v>
      </c>
      <c r="N14" s="72">
        <f>VLOOKUP(E14,'Appendix 4. LT MOH 2019'!$D$5:$K$1684,8,FALSE)</f>
        <v>0.98315604123166511</v>
      </c>
      <c r="O14" s="72">
        <f t="shared" si="13"/>
        <v>0.97847804650235848</v>
      </c>
      <c r="P14" s="72">
        <f t="shared" si="5"/>
        <v>2.1521953497641522E-2</v>
      </c>
      <c r="Q14" s="72">
        <f>VLOOKUP(E14,'Appendix 4. LT MOH 2019'!$D$5:$I$1684,6,FALSE)</f>
        <v>2.5000000000000084</v>
      </c>
      <c r="R14" s="16">
        <f t="shared" si="6"/>
        <v>2.4940503095969135</v>
      </c>
      <c r="S14" s="135">
        <f t="shared" si="14"/>
        <v>91629.102764741867</v>
      </c>
      <c r="T14" s="12">
        <f t="shared" si="7"/>
        <v>1972.0372887333906</v>
      </c>
      <c r="U14" s="13">
        <f t="shared" si="8"/>
        <v>4.3513266611260792E-3</v>
      </c>
      <c r="V14" s="12">
        <f t="shared" si="9"/>
        <v>453203.68759054452</v>
      </c>
      <c r="W14" s="12">
        <f t="shared" si="10"/>
        <v>2867515.5271035722</v>
      </c>
      <c r="X14" s="131">
        <f t="shared" si="11"/>
        <v>31.294811807400659</v>
      </c>
      <c r="Y14" s="105">
        <f>VLOOKUP(E14,'Appendix 4. LT MOH 2019'!$D$5:$P$1684,13,FALSE)</f>
        <v>34.708223763407503</v>
      </c>
      <c r="Z14" s="105">
        <f t="shared" si="12"/>
        <v>-3.4134119560068434</v>
      </c>
    </row>
    <row r="15" spans="1:27" s="9" customFormat="1" x14ac:dyDescent="0.2">
      <c r="A15" s="15"/>
      <c r="B15" s="11" t="str">
        <f t="shared" si="15"/>
        <v>Total</v>
      </c>
      <c r="C15" s="11" t="str">
        <f t="shared" si="16"/>
        <v>AM</v>
      </c>
      <c r="D15" s="137" t="s">
        <v>126</v>
      </c>
      <c r="E15" s="18" t="str">
        <f t="shared" si="0"/>
        <v>AMTotal50-54</v>
      </c>
      <c r="F15" s="19">
        <v>5</v>
      </c>
      <c r="G15" s="104">
        <f>VLOOKUP(E15,'Appendix 4. LT MOH 2019'!$D$5:$G$1684,4,FALSE)</f>
        <v>4.8897555845612136E-3</v>
      </c>
      <c r="H15" s="19">
        <f>VLOOKUP(E15,'Appendix 1a. Person-years 2020'!$E$3:$F$1684,2,FALSE)</f>
        <v>185499.47289999999</v>
      </c>
      <c r="I15" s="19">
        <f>VLOOKUP(E15,'Appendix 2a. Deaths 2020'!$E$3:$G$1683,3,FALSE)</f>
        <v>290</v>
      </c>
      <c r="J15" s="20">
        <f t="shared" si="1"/>
        <v>907.04708354593652</v>
      </c>
      <c r="K15" s="20">
        <f t="shared" si="2"/>
        <v>1195.6290544264139</v>
      </c>
      <c r="L15" s="72">
        <f t="shared" si="3"/>
        <v>0.75863586635662639</v>
      </c>
      <c r="M15" s="72">
        <f t="shared" si="4"/>
        <v>1.318155447622761</v>
      </c>
      <c r="N15" s="72">
        <f>VLOOKUP(E15,'Appendix 4. LT MOH 2019'!$D$5:$K$1684,8,FALSE)</f>
        <v>0.97584648405094065</v>
      </c>
      <c r="O15" s="72">
        <f t="shared" si="13"/>
        <v>0.96828492088962892</v>
      </c>
      <c r="P15" s="72">
        <f t="shared" si="5"/>
        <v>3.1715079110371081E-2</v>
      </c>
      <c r="Q15" s="72">
        <f>VLOOKUP(E15,'Appendix 4. LT MOH 2019'!$D$5:$I$1684,6,FALSE)</f>
        <v>2.5000000000000004</v>
      </c>
      <c r="R15" s="16">
        <f t="shared" si="6"/>
        <v>2.4903035464063756</v>
      </c>
      <c r="S15" s="135">
        <f t="shared" si="14"/>
        <v>89657.065476008473</v>
      </c>
      <c r="T15" s="12">
        <f t="shared" si="7"/>
        <v>2843.4809243753284</v>
      </c>
      <c r="U15" s="13">
        <f t="shared" si="8"/>
        <v>6.4456239960978545E-3</v>
      </c>
      <c r="V15" s="12">
        <f t="shared" si="9"/>
        <v>441149.05338827649</v>
      </c>
      <c r="W15" s="12">
        <f t="shared" si="10"/>
        <v>2414311.8395130276</v>
      </c>
      <c r="X15" s="131">
        <f t="shared" si="11"/>
        <v>26.928294236432247</v>
      </c>
      <c r="Y15" s="105">
        <f>VLOOKUP(E15,'Appendix 4. LT MOH 2019'!$D$5:$P$1684,13,FALSE)</f>
        <v>30.260032398375042</v>
      </c>
      <c r="Z15" s="105">
        <f t="shared" si="12"/>
        <v>-3.3317381619427948</v>
      </c>
    </row>
    <row r="16" spans="1:27" s="9" customFormat="1" x14ac:dyDescent="0.2">
      <c r="A16" s="15"/>
      <c r="B16" s="11" t="str">
        <f t="shared" si="15"/>
        <v>Total</v>
      </c>
      <c r="C16" s="11" t="str">
        <f t="shared" si="16"/>
        <v>AM</v>
      </c>
      <c r="D16" s="137" t="s">
        <v>127</v>
      </c>
      <c r="E16" s="18" t="str">
        <f t="shared" si="0"/>
        <v>AMTotal55-59</v>
      </c>
      <c r="F16" s="19">
        <v>5</v>
      </c>
      <c r="G16" s="104">
        <f>VLOOKUP(E16,'Appendix 4. LT MOH 2019'!$D$5:$G$1684,4,FALSE)</f>
        <v>7.7524779957523276E-3</v>
      </c>
      <c r="H16" s="19">
        <f>VLOOKUP(E16,'Appendix 1a. Person-years 2020'!$E$3:$F$1684,2,FALSE)</f>
        <v>147994.6268</v>
      </c>
      <c r="I16" s="19">
        <f>VLOOKUP(E16,'Appendix 2a. Deaths 2020'!$E$3:$G$1683,3,FALSE)</f>
        <v>455</v>
      </c>
      <c r="J16" s="20">
        <f t="shared" si="1"/>
        <v>1147.3250877565777</v>
      </c>
      <c r="K16" s="20">
        <f t="shared" si="2"/>
        <v>1598.7977102685104</v>
      </c>
      <c r="L16" s="72">
        <f t="shared" si="3"/>
        <v>0.71761741988227512</v>
      </c>
      <c r="M16" s="72">
        <f t="shared" si="4"/>
        <v>1.39350017473663</v>
      </c>
      <c r="N16" s="72">
        <f>VLOOKUP(E16,'Appendix 4. LT MOH 2019'!$D$5:$K$1684,8,FALSE)</f>
        <v>0.96197458794679314</v>
      </c>
      <c r="O16" s="72">
        <f t="shared" si="13"/>
        <v>0.94741110973070974</v>
      </c>
      <c r="P16" s="72">
        <f t="shared" si="5"/>
        <v>5.2588890269290256E-2</v>
      </c>
      <c r="Q16" s="72">
        <f>VLOOKUP(E16,'Appendix 4. LT MOH 2019'!$D$5:$I$1684,6,FALSE)</f>
        <v>2.5000000000000071</v>
      </c>
      <c r="R16" s="16">
        <f t="shared" si="6"/>
        <v>2.4810070116882166</v>
      </c>
      <c r="S16" s="135">
        <f t="shared" si="14"/>
        <v>86813.584551633146</v>
      </c>
      <c r="T16" s="12">
        <f t="shared" si="7"/>
        <v>4565.4300718695877</v>
      </c>
      <c r="U16" s="13">
        <f t="shared" si="8"/>
        <v>1.0804022074582448E-2</v>
      </c>
      <c r="V16" s="12">
        <f t="shared" si="9"/>
        <v>422567.63641849853</v>
      </c>
      <c r="W16" s="12">
        <f t="shared" si="10"/>
        <v>1973162.786124751</v>
      </c>
      <c r="X16" s="131">
        <f t="shared" si="11"/>
        <v>22.72873302393354</v>
      </c>
      <c r="Y16" s="105">
        <f>VLOOKUP(E16,'Appendix 4. LT MOH 2019'!$D$5:$P$1684,13,FALSE)</f>
        <v>25.947130621547565</v>
      </c>
      <c r="Z16" s="105">
        <f t="shared" si="12"/>
        <v>-3.2183975976140253</v>
      </c>
    </row>
    <row r="17" spans="1:26" s="9" customFormat="1" x14ac:dyDescent="0.2">
      <c r="A17" s="15"/>
      <c r="B17" s="11" t="str">
        <f t="shared" si="15"/>
        <v>Total</v>
      </c>
      <c r="C17" s="11" t="str">
        <f t="shared" si="16"/>
        <v>AM</v>
      </c>
      <c r="D17" s="137" t="s">
        <v>128</v>
      </c>
      <c r="E17" s="18" t="str">
        <f t="shared" si="0"/>
        <v>AMTotal60-64</v>
      </c>
      <c r="F17" s="19">
        <v>5</v>
      </c>
      <c r="G17" s="104">
        <f>VLOOKUP(E17,'Appendix 4. LT MOH 2019'!$D$5:$G$1684,4,FALSE)</f>
        <v>1.1998633755569699E-2</v>
      </c>
      <c r="H17" s="19">
        <f>VLOOKUP(E17,'Appendix 1a. Person-years 2020'!$E$3:$F$1684,2,FALSE)</f>
        <v>113579.3661</v>
      </c>
      <c r="I17" s="19">
        <f>VLOOKUP(E17,'Appendix 2a. Deaths 2020'!$E$3:$G$1683,3,FALSE)</f>
        <v>579</v>
      </c>
      <c r="J17" s="20">
        <f t="shared" si="1"/>
        <v>1362.7972160236686</v>
      </c>
      <c r="K17" s="20">
        <f t="shared" si="2"/>
        <v>1934.8500070791938</v>
      </c>
      <c r="L17" s="72">
        <f t="shared" si="3"/>
        <v>0.70434256455926358</v>
      </c>
      <c r="M17" s="72">
        <f t="shared" si="4"/>
        <v>1.4197636921541745</v>
      </c>
      <c r="N17" s="72">
        <f>VLOOKUP(E17,'Appendix 4. LT MOH 2019'!$D$5:$K$1684,8,FALSE)</f>
        <v>0.94175401191894126</v>
      </c>
      <c r="O17" s="72">
        <f t="shared" si="13"/>
        <v>0.91832705419134808</v>
      </c>
      <c r="P17" s="72">
        <f t="shared" si="5"/>
        <v>8.167294580865192E-2</v>
      </c>
      <c r="Q17" s="72">
        <f>VLOOKUP(E17,'Appendix 4. LT MOH 2019'!$D$5:$I$1684,6,FALSE)</f>
        <v>2.5000000000000036</v>
      </c>
      <c r="R17" s="16">
        <f t="shared" si="6"/>
        <v>2.4686985306959617</v>
      </c>
      <c r="S17" s="135">
        <f t="shared" si="14"/>
        <v>82248.154479763558</v>
      </c>
      <c r="T17" s="12">
        <f t="shared" si="7"/>
        <v>6717.4490636873606</v>
      </c>
      <c r="U17" s="13">
        <f t="shared" si="8"/>
        <v>1.703911871564439E-2</v>
      </c>
      <c r="V17" s="12">
        <f t="shared" si="9"/>
        <v>394236.8837139309</v>
      </c>
      <c r="W17" s="12">
        <f t="shared" si="10"/>
        <v>1550595.1497062524</v>
      </c>
      <c r="X17" s="131">
        <f t="shared" si="11"/>
        <v>18.852643679534022</v>
      </c>
      <c r="Y17" s="105">
        <f>VLOOKUP(E17,'Appendix 4. LT MOH 2019'!$D$5:$P$1684,13,FALSE)</f>
        <v>21.873960513439705</v>
      </c>
      <c r="Z17" s="105">
        <f t="shared" si="12"/>
        <v>-3.0213168339056828</v>
      </c>
    </row>
    <row r="18" spans="1:26" s="9" customFormat="1" x14ac:dyDescent="0.2">
      <c r="A18" s="15"/>
      <c r="B18" s="11" t="str">
        <f t="shared" si="15"/>
        <v>Total</v>
      </c>
      <c r="C18" s="11" t="str">
        <f t="shared" si="16"/>
        <v>AM</v>
      </c>
      <c r="D18" s="137" t="s">
        <v>129</v>
      </c>
      <c r="E18" s="18" t="str">
        <f t="shared" si="0"/>
        <v>AMTotal65-69</v>
      </c>
      <c r="F18" s="19">
        <v>5</v>
      </c>
      <c r="G18" s="104">
        <f>VLOOKUP(E18,'Appendix 4. LT MOH 2019'!$D$5:$G$1684,4,FALSE)</f>
        <v>1.9301734484728203E-2</v>
      </c>
      <c r="H18" s="19">
        <f>VLOOKUP(E18,'Appendix 1a. Person-years 2020'!$E$3:$F$1684,2,FALSE)</f>
        <v>82068.095300000001</v>
      </c>
      <c r="I18" s="19">
        <f>VLOOKUP(E18,'Appendix 2a. Deaths 2020'!$E$3:$G$1683,3,FALSE)</f>
        <v>791</v>
      </c>
      <c r="J18" s="20">
        <f t="shared" si="1"/>
        <v>1584.0565851479705</v>
      </c>
      <c r="K18" s="20">
        <f t="shared" si="2"/>
        <v>2359.7889131705506</v>
      </c>
      <c r="L18" s="72">
        <f t="shared" si="3"/>
        <v>0.67127045826301202</v>
      </c>
      <c r="M18" s="72">
        <f t="shared" si="4"/>
        <v>1.4897125110907052</v>
      </c>
      <c r="N18" s="72">
        <f>VLOOKUP(E18,'Appendix 4. LT MOH 2019'!$D$5:$K$1684,8,FALSE)</f>
        <v>0.90793391537744184</v>
      </c>
      <c r="O18" s="72">
        <f t="shared" si="13"/>
        <v>0.86598999673229293</v>
      </c>
      <c r="P18" s="72">
        <f t="shared" si="5"/>
        <v>0.13401000326770707</v>
      </c>
      <c r="Q18" s="72">
        <f>VLOOKUP(E18,'Appendix 4. LT MOH 2019'!$D$5:$I$1684,6,FALSE)</f>
        <v>2.4999999999999956</v>
      </c>
      <c r="R18" s="16">
        <f t="shared" si="6"/>
        <v>2.441385068930694</v>
      </c>
      <c r="S18" s="135">
        <f t="shared" si="14"/>
        <v>75530.705416076191</v>
      </c>
      <c r="T18" s="12">
        <f t="shared" si="7"/>
        <v>10121.87007962059</v>
      </c>
      <c r="U18" s="13">
        <f t="shared" si="8"/>
        <v>2.8775295275126647E-2</v>
      </c>
      <c r="V18" s="12">
        <f t="shared" si="9"/>
        <v>351755.55916432006</v>
      </c>
      <c r="W18" s="12">
        <f t="shared" si="10"/>
        <v>1156358.2659923215</v>
      </c>
      <c r="X18" s="131">
        <f t="shared" si="11"/>
        <v>15.309777124710909</v>
      </c>
      <c r="Y18" s="105">
        <f>VLOOKUP(E18,'Appendix 4. LT MOH 2019'!$D$5:$P$1684,13,FALSE)</f>
        <v>18.072209163158053</v>
      </c>
      <c r="Z18" s="105">
        <f t="shared" si="12"/>
        <v>-2.7624320384471446</v>
      </c>
    </row>
    <row r="19" spans="1:26" s="9" customFormat="1" x14ac:dyDescent="0.2">
      <c r="A19" s="15"/>
      <c r="B19" s="11" t="str">
        <f t="shared" si="15"/>
        <v>Total</v>
      </c>
      <c r="C19" s="11" t="str">
        <f t="shared" si="16"/>
        <v>AM</v>
      </c>
      <c r="D19" s="137" t="s">
        <v>130</v>
      </c>
      <c r="E19" s="18" t="str">
        <f t="shared" si="0"/>
        <v>AMTotal70-74</v>
      </c>
      <c r="F19" s="19">
        <v>5</v>
      </c>
      <c r="G19" s="104">
        <f>VLOOKUP(E19,'Appendix 4. LT MOH 2019'!$D$5:$G$1684,4,FALSE)</f>
        <v>2.910270845621583E-2</v>
      </c>
      <c r="H19" s="19">
        <f>VLOOKUP(E19,'Appendix 1a. Person-years 2020'!$E$3:$F$1684,2,FALSE)</f>
        <v>54682.171799999996</v>
      </c>
      <c r="I19" s="19">
        <f>VLOOKUP(E19,'Appendix 2a. Deaths 2020'!$E$3:$G$1683,3,FALSE)</f>
        <v>741</v>
      </c>
      <c r="J19" s="20">
        <f t="shared" si="1"/>
        <v>1591.3993036481068</v>
      </c>
      <c r="K19" s="20">
        <f t="shared" si="2"/>
        <v>2310.8341966820508</v>
      </c>
      <c r="L19" s="72">
        <f t="shared" si="3"/>
        <v>0.68866875257994475</v>
      </c>
      <c r="M19" s="72">
        <f t="shared" si="4"/>
        <v>1.4520769183351527</v>
      </c>
      <c r="N19" s="72">
        <f>VLOOKUP(E19,'Appendix 4. LT MOH 2019'!$D$5:$K$1684,8,FALSE)</f>
        <v>0.86435551264209565</v>
      </c>
      <c r="O19" s="72">
        <f t="shared" si="13"/>
        <v>0.80923098672110394</v>
      </c>
      <c r="P19" s="72">
        <f t="shared" si="5"/>
        <v>0.19076901327889606</v>
      </c>
      <c r="Q19" s="72">
        <f>VLOOKUP(E19,'Appendix 4. LT MOH 2019'!$D$5:$I$1684,6,FALSE)</f>
        <v>2.5000000000000022</v>
      </c>
      <c r="R19" s="16">
        <f t="shared" si="6"/>
        <v>2.4187863924229003</v>
      </c>
      <c r="S19" s="135">
        <f t="shared" si="14"/>
        <v>65408.835336455602</v>
      </c>
      <c r="T19" s="12">
        <f t="shared" si="7"/>
        <v>12477.978976857425</v>
      </c>
      <c r="U19" s="13">
        <f t="shared" si="8"/>
        <v>4.2321783733066012E-2</v>
      </c>
      <c r="V19" s="12">
        <f t="shared" si="9"/>
        <v>294835.84755215264</v>
      </c>
      <c r="W19" s="12">
        <f t="shared" si="10"/>
        <v>804602.70682800142</v>
      </c>
      <c r="X19" s="131">
        <f t="shared" si="11"/>
        <v>12.30113183775887</v>
      </c>
      <c r="Y19" s="105">
        <f>VLOOKUP(E19,'Appendix 4. LT MOH 2019'!$D$5:$P$1684,13,FALSE)</f>
        <v>14.651258367393899</v>
      </c>
      <c r="Z19" s="105">
        <f t="shared" si="12"/>
        <v>-2.3501265296350287</v>
      </c>
    </row>
    <row r="20" spans="1:26" s="9" customFormat="1" x14ac:dyDescent="0.2">
      <c r="A20" s="15"/>
      <c r="B20" s="11" t="str">
        <f t="shared" si="15"/>
        <v>Total</v>
      </c>
      <c r="C20" s="11" t="str">
        <f t="shared" si="16"/>
        <v>AM</v>
      </c>
      <c r="D20" s="137" t="s">
        <v>131</v>
      </c>
      <c r="E20" s="18" t="str">
        <f t="shared" si="0"/>
        <v>AMTotal75-79</v>
      </c>
      <c r="F20" s="19">
        <v>5</v>
      </c>
      <c r="G20" s="104">
        <f>VLOOKUP(E20,'Appendix 4. LT MOH 2019'!$D$5:$G$1684,4,FALSE)</f>
        <v>4.5580021962848043E-2</v>
      </c>
      <c r="H20" s="19">
        <f>VLOOKUP(E20,'Appendix 1a. Person-years 2020'!$E$3:$F$1684,2,FALSE)</f>
        <v>35892.201999999997</v>
      </c>
      <c r="I20" s="19">
        <f>VLOOKUP(E20,'Appendix 2a. Deaths 2020'!$E$3:$G$1683,3,FALSE)</f>
        <v>706</v>
      </c>
      <c r="J20" s="20">
        <f t="shared" si="1"/>
        <v>1635.9673554549784</v>
      </c>
      <c r="K20" s="20">
        <f t="shared" si="2"/>
        <v>2309.7878599492078</v>
      </c>
      <c r="L20" s="72">
        <f t="shared" si="3"/>
        <v>0.70827602128402967</v>
      </c>
      <c r="M20" s="72">
        <f t="shared" si="4"/>
        <v>1.4118789426008036</v>
      </c>
      <c r="N20" s="72">
        <f>VLOOKUP(E20,'Appendix 4. LT MOH 2019'!$D$5:$K$1684,8,FALSE)</f>
        <v>0.79541263200239054</v>
      </c>
      <c r="O20" s="72">
        <f t="shared" si="13"/>
        <v>0.72385007059465334</v>
      </c>
      <c r="P20" s="72">
        <f t="shared" si="5"/>
        <v>0.27614992940534666</v>
      </c>
      <c r="Q20" s="72">
        <f>VLOOKUP(E20,'Appendix 4. LT MOH 2019'!$D$5:$I$1684,6,FALSE)</f>
        <v>2.4999999999999991</v>
      </c>
      <c r="R20" s="16">
        <f t="shared" si="6"/>
        <v>2.3850020764086985</v>
      </c>
      <c r="S20" s="135">
        <f t="shared" si="14"/>
        <v>52930.856359598176</v>
      </c>
      <c r="T20" s="12">
        <f t="shared" si="7"/>
        <v>14616.85224706758</v>
      </c>
      <c r="U20" s="13">
        <f t="shared" si="8"/>
        <v>6.4553159801099533E-2</v>
      </c>
      <c r="V20" s="12">
        <f t="shared" si="9"/>
        <v>226431.24352246828</v>
      </c>
      <c r="W20" s="12">
        <f t="shared" si="10"/>
        <v>509766.85927584884</v>
      </c>
      <c r="X20" s="131">
        <f t="shared" si="11"/>
        <v>9.6308069495915234</v>
      </c>
      <c r="Y20" s="105">
        <f>VLOOKUP(E20,'Appendix 4. LT MOH 2019'!$D$5:$P$1684,13,FALSE)</f>
        <v>11.558171886069037</v>
      </c>
      <c r="Z20" s="105">
        <f t="shared" si="12"/>
        <v>-1.9273649364775132</v>
      </c>
    </row>
    <row r="21" spans="1:26" s="9" customFormat="1" x14ac:dyDescent="0.2">
      <c r="A21" s="15"/>
      <c r="B21" s="11" t="str">
        <f t="shared" si="15"/>
        <v>Total</v>
      </c>
      <c r="C21" s="11" t="str">
        <f t="shared" si="16"/>
        <v>AM</v>
      </c>
      <c r="D21" s="137" t="s">
        <v>132</v>
      </c>
      <c r="E21" s="18" t="str">
        <f t="shared" si="0"/>
        <v>AMTotal80-84</v>
      </c>
      <c r="F21" s="19">
        <v>5</v>
      </c>
      <c r="G21" s="104">
        <f>VLOOKUP(E21,'Appendix 4. LT MOH 2019'!$D$5:$G$1684,4,FALSE)</f>
        <v>7.4116002513888987E-2</v>
      </c>
      <c r="H21" s="19">
        <f>VLOOKUP(E21,'Appendix 1a. Person-years 2020'!$E$3:$F$1684,2,FALSE)</f>
        <v>21145.3927</v>
      </c>
      <c r="I21" s="19">
        <f>VLOOKUP(E21,'Appendix 2a. Deaths 2020'!$E$3:$G$1683,3,FALSE)</f>
        <v>606</v>
      </c>
      <c r="J21" s="20">
        <f t="shared" si="1"/>
        <v>1567.2119785103698</v>
      </c>
      <c r="K21" s="20">
        <f t="shared" si="2"/>
        <v>2128.2976809869533</v>
      </c>
      <c r="L21" s="72">
        <f t="shared" si="3"/>
        <v>0.73636878549038698</v>
      </c>
      <c r="M21" s="72">
        <f t="shared" si="4"/>
        <v>1.3580151952449302</v>
      </c>
      <c r="N21" s="72">
        <f>VLOOKUP(E21,'Appendix 4. LT MOH 2019'!$D$5:$K$1684,8,FALSE)</f>
        <v>0.68735076596906142</v>
      </c>
      <c r="O21" s="72">
        <f t="shared" si="13"/>
        <v>0.60101570634178603</v>
      </c>
      <c r="P21" s="72">
        <f t="shared" si="5"/>
        <v>0.39898429365821397</v>
      </c>
      <c r="Q21" s="72">
        <f>VLOOKUP(E21,'Appendix 4. LT MOH 2019'!$D$5:$I$1684,6,FALSE)</f>
        <v>2.5000000000000009</v>
      </c>
      <c r="R21" s="16">
        <f t="shared" si="6"/>
        <v>2.3396044822793378</v>
      </c>
      <c r="S21" s="135">
        <f t="shared" si="14"/>
        <v>38314.004112530594</v>
      </c>
      <c r="T21" s="12">
        <f t="shared" si="7"/>
        <v>15286.685868055925</v>
      </c>
      <c r="U21" s="13">
        <f t="shared" si="8"/>
        <v>0.10130248547220533</v>
      </c>
      <c r="V21" s="12">
        <f t="shared" si="9"/>
        <v>150901.38999847323</v>
      </c>
      <c r="W21" s="12">
        <f t="shared" si="10"/>
        <v>283335.61575338058</v>
      </c>
      <c r="X21" s="131">
        <f t="shared" si="11"/>
        <v>7.3950927948226557</v>
      </c>
      <c r="Y21" s="105">
        <f>VLOOKUP(E21,'Appendix 4. LT MOH 2019'!$D$5:$P$1684,13,FALSE)</f>
        <v>8.8880161335454062</v>
      </c>
      <c r="Z21" s="105">
        <f t="shared" si="12"/>
        <v>-1.4929233387227505</v>
      </c>
    </row>
    <row r="22" spans="1:26" s="9" customFormat="1" x14ac:dyDescent="0.2">
      <c r="A22" s="15"/>
      <c r="B22" s="11" t="str">
        <f t="shared" si="15"/>
        <v>Total</v>
      </c>
      <c r="C22" s="11" t="str">
        <f t="shared" si="16"/>
        <v>AM</v>
      </c>
      <c r="D22" s="137" t="s">
        <v>133</v>
      </c>
      <c r="E22" s="18" t="str">
        <f t="shared" si="0"/>
        <v>AMTotal85-89</v>
      </c>
      <c r="F22" s="19">
        <v>5</v>
      </c>
      <c r="G22" s="104">
        <f>VLOOKUP(E22,'Appendix 4. LT MOH 2019'!$D$5:$G$1684,4,FALSE)</f>
        <v>0.11164365315303745</v>
      </c>
      <c r="H22" s="19">
        <f>VLOOKUP(E22,'Appendix 1a. Person-years 2020'!$E$3:$F$1684,2,FALSE)</f>
        <v>10797.3094</v>
      </c>
      <c r="I22" s="19">
        <f>VLOOKUP(E22,'Appendix 2a. Deaths 2020'!$E$3:$G$1683,3,FALSE)</f>
        <v>404</v>
      </c>
      <c r="J22" s="20">
        <f t="shared" si="1"/>
        <v>1205.451065639631</v>
      </c>
      <c r="K22" s="20">
        <f t="shared" si="2"/>
        <v>1564.3470297658039</v>
      </c>
      <c r="L22" s="72">
        <f t="shared" si="3"/>
        <v>0.77057778274434241</v>
      </c>
      <c r="M22" s="72">
        <f t="shared" si="4"/>
        <v>1.2977275265302761</v>
      </c>
      <c r="N22" s="72">
        <f>VLOOKUP(E22,'Appendix 4. LT MOH 2019'!$D$5:$K$1684,8,FALSE)</f>
        <v>0.563588241679434</v>
      </c>
      <c r="O22" s="72">
        <f t="shared" si="13"/>
        <v>0.47513435461662434</v>
      </c>
      <c r="P22" s="72">
        <f t="shared" si="5"/>
        <v>0.52486564538337566</v>
      </c>
      <c r="Q22" s="72">
        <f>VLOOKUP(E22,'Appendix 4. LT MOH 2019'!$D$5:$I$1684,6,FALSE)</f>
        <v>2.5</v>
      </c>
      <c r="R22" s="16">
        <f t="shared" si="6"/>
        <v>2.3024356011127161</v>
      </c>
      <c r="S22" s="135">
        <f t="shared" si="14"/>
        <v>23027.318244474671</v>
      </c>
      <c r="T22" s="12">
        <f t="shared" si="7"/>
        <v>12086.248251834579</v>
      </c>
      <c r="U22" s="13">
        <f t="shared" si="8"/>
        <v>0.14644112151031996</v>
      </c>
      <c r="V22" s="12">
        <f t="shared" si="9"/>
        <v>82533.158222110724</v>
      </c>
      <c r="W22" s="12">
        <f t="shared" si="10"/>
        <v>132434.22575490735</v>
      </c>
      <c r="X22" s="131">
        <f t="shared" si="11"/>
        <v>5.751178854128379</v>
      </c>
      <c r="Y22" s="105">
        <f>VLOOKUP(E22,'Appendix 4. LT MOH 2019'!$D$5:$P$1684,13,FALSE)</f>
        <v>6.793677187569962</v>
      </c>
      <c r="Z22" s="105">
        <f t="shared" si="12"/>
        <v>-1.0424983334415829</v>
      </c>
    </row>
    <row r="23" spans="1:26" s="9" customFormat="1" x14ac:dyDescent="0.2">
      <c r="A23" s="15"/>
      <c r="B23" s="11" t="str">
        <f t="shared" si="15"/>
        <v>Total</v>
      </c>
      <c r="C23" s="11" t="str">
        <f t="shared" si="16"/>
        <v>AM</v>
      </c>
      <c r="D23" s="137" t="s">
        <v>8</v>
      </c>
      <c r="E23" s="18" t="str">
        <f t="shared" si="0"/>
        <v>AMTotal90+</v>
      </c>
      <c r="F23" s="19" t="s">
        <v>19</v>
      </c>
      <c r="G23" s="104">
        <f>VLOOKUP(E23,'Appendix 4. LT MOH 2019'!$D$5:$G$1684,4,FALSE)</f>
        <v>0.19537108034771575</v>
      </c>
      <c r="H23" s="19">
        <f>VLOOKUP(E23,'Appendix 1a. Person-years 2020'!$E$3:$F$1684,2,FALSE)</f>
        <v>6454.7474000000002</v>
      </c>
      <c r="I23" s="19">
        <f>VLOOKUP(E23,'Appendix 2a. Deaths 2020'!$E$3:$G$1683,3,FALSE)</f>
        <v>319</v>
      </c>
      <c r="J23" s="20">
        <f t="shared" si="1"/>
        <v>1261.0709729096093</v>
      </c>
      <c r="K23" s="20">
        <f t="shared" si="2"/>
        <v>1517.747598278688</v>
      </c>
      <c r="L23" s="72">
        <f t="shared" si="3"/>
        <v>0.83088319450468473</v>
      </c>
      <c r="M23" s="72">
        <f t="shared" si="4"/>
        <v>1.2035386039985212</v>
      </c>
      <c r="N23" s="72">
        <f>VLOOKUP(E23,'Appendix 4. LT MOH 2019'!$D$5:$K$1684,8,FALSE)</f>
        <v>0</v>
      </c>
      <c r="O23" s="72">
        <v>0</v>
      </c>
      <c r="P23" s="72">
        <f t="shared" si="5"/>
        <v>1</v>
      </c>
      <c r="Q23" s="72">
        <f>VLOOKUP(E23,'Appendix 4. LT MOH 2019'!$D$5:$I$1684,6,FALSE)</f>
        <v>5.489212773234982</v>
      </c>
      <c r="R23" s="16">
        <f>Q23*L23</f>
        <v>4.5608946443414018</v>
      </c>
      <c r="S23" s="135">
        <f t="shared" si="14"/>
        <v>10941.069992640092</v>
      </c>
      <c r="T23" s="12">
        <f t="shared" si="7"/>
        <v>10941.069992640092</v>
      </c>
      <c r="U23" s="13">
        <f t="shared" si="8"/>
        <v>0.21925522906798062</v>
      </c>
      <c r="V23" s="12">
        <f>T23*R23</f>
        <v>49901.067532796616</v>
      </c>
      <c r="W23" s="12">
        <f>V23</f>
        <v>49901.067532796616</v>
      </c>
      <c r="X23" s="131">
        <f t="shared" si="11"/>
        <v>4.5608946443414018</v>
      </c>
      <c r="Y23" s="105">
        <f>VLOOKUP(E23,'Appendix 4. LT MOH 2019'!$D$5:$P$1684,13,FALSE)</f>
        <v>5.1184648117839613</v>
      </c>
      <c r="Z23" s="105">
        <f t="shared" si="12"/>
        <v>-0.55757016744255949</v>
      </c>
    </row>
    <row r="24" spans="1:26" s="7" customFormat="1" x14ac:dyDescent="0.2">
      <c r="B24" s="159"/>
      <c r="C24" s="159"/>
      <c r="D24" s="107"/>
      <c r="E24" s="107"/>
      <c r="F24" s="107"/>
      <c r="G24" s="107"/>
      <c r="H24" s="107"/>
      <c r="I24" s="132"/>
      <c r="J24" s="132"/>
      <c r="N24" s="107"/>
      <c r="O24" s="107"/>
      <c r="P24" s="21"/>
      <c r="Q24" s="107"/>
      <c r="R24" s="107"/>
      <c r="V24" s="107"/>
      <c r="W24" s="107"/>
      <c r="Y24" s="107"/>
    </row>
    <row r="25" spans="1:26" x14ac:dyDescent="0.2">
      <c r="K25" s="40"/>
      <c r="L25" s="70"/>
      <c r="M25" s="70"/>
      <c r="N25" s="133"/>
      <c r="O25" s="133"/>
      <c r="P25" s="71"/>
      <c r="Q25" s="133"/>
      <c r="R25" s="133"/>
      <c r="S25" s="70"/>
      <c r="T25" s="70"/>
      <c r="U25" s="70"/>
      <c r="V25" s="133"/>
      <c r="W25" s="133"/>
      <c r="X25" s="70"/>
      <c r="Y25" s="133"/>
      <c r="Z25" s="70"/>
    </row>
    <row r="26" spans="1:26" ht="16" customHeight="1" x14ac:dyDescent="0.2">
      <c r="K26" s="40"/>
      <c r="L26" s="70"/>
      <c r="M26" s="70"/>
      <c r="N26" s="133"/>
      <c r="O26" s="133"/>
      <c r="P26" s="70"/>
      <c r="Q26" s="133"/>
      <c r="R26" s="133"/>
      <c r="S26" s="70"/>
      <c r="T26" s="70"/>
      <c r="U26" s="70"/>
      <c r="V26" s="133"/>
      <c r="W26" s="133"/>
      <c r="X26" s="70"/>
      <c r="Y26" s="133"/>
      <c r="Z26" s="70"/>
    </row>
    <row r="27" spans="1:26" s="11" customFormat="1" ht="47" customHeight="1" x14ac:dyDescent="0.2">
      <c r="A27" s="10"/>
      <c r="B27" s="8" t="s">
        <v>17</v>
      </c>
      <c r="C27" s="8" t="s">
        <v>14</v>
      </c>
      <c r="D27" s="8" t="s">
        <v>0</v>
      </c>
      <c r="E27" s="8" t="s">
        <v>135</v>
      </c>
      <c r="F27" s="8" t="s">
        <v>9</v>
      </c>
      <c r="G27" s="10" t="s">
        <v>116</v>
      </c>
      <c r="H27" s="10" t="s">
        <v>117</v>
      </c>
      <c r="I27" s="10" t="s">
        <v>110</v>
      </c>
      <c r="J27" s="10" t="s">
        <v>39</v>
      </c>
      <c r="K27" s="10" t="s">
        <v>1830</v>
      </c>
      <c r="L27" s="10" t="s">
        <v>27</v>
      </c>
      <c r="M27" s="10" t="s">
        <v>28</v>
      </c>
      <c r="N27" s="8" t="s">
        <v>10</v>
      </c>
      <c r="O27" s="10" t="s">
        <v>111</v>
      </c>
      <c r="P27" s="10" t="s">
        <v>112</v>
      </c>
      <c r="Q27" s="10" t="s">
        <v>29</v>
      </c>
      <c r="R27" s="10" t="s">
        <v>113</v>
      </c>
      <c r="S27" s="8" t="s">
        <v>104</v>
      </c>
      <c r="T27" s="8" t="s">
        <v>105</v>
      </c>
      <c r="U27" s="10" t="s">
        <v>106</v>
      </c>
      <c r="V27" s="10" t="s">
        <v>107</v>
      </c>
      <c r="W27" s="10" t="s">
        <v>108</v>
      </c>
      <c r="X27" s="8" t="s">
        <v>109</v>
      </c>
      <c r="Y27" s="10" t="s">
        <v>30</v>
      </c>
      <c r="Z27" s="10" t="s">
        <v>11</v>
      </c>
    </row>
    <row r="28" spans="1:26" x14ac:dyDescent="0.2">
      <c r="B28" s="158" t="s">
        <v>70</v>
      </c>
      <c r="C28" s="11" t="str">
        <f>$C$4</f>
        <v>AM</v>
      </c>
      <c r="D28" s="137">
        <v>0</v>
      </c>
      <c r="E28" s="18" t="str">
        <f t="shared" ref="E28:E47" si="17">_xlfn.CONCAT(C28,B28,D28)</f>
        <v>AMFemale0</v>
      </c>
      <c r="F28" s="19">
        <v>1</v>
      </c>
      <c r="G28" s="104">
        <f>VLOOKUP(E28,'Appendix 4. LT MOH 2019'!$D$5:$G$1684,4,FALSE)</f>
        <v>1.2948235609051865E-2</v>
      </c>
      <c r="H28" s="19">
        <f>VLOOKUP(E28,'Appendix 1a. Person-years 2020'!$E$3:$F$1684,2,FALSE)</f>
        <v>39587.3295</v>
      </c>
      <c r="I28" s="19">
        <f>VLOOKUP(E28,'Appendix 2a. Deaths 2020'!$E$3:$G$1683,3,FALSE)</f>
        <v>8</v>
      </c>
      <c r="J28" s="20">
        <f t="shared" ref="J28:J47" si="18">G28*H28</f>
        <v>512.58606949916941</v>
      </c>
      <c r="K28" s="20">
        <f t="shared" ref="K28:K47" si="19">G28*(H28-I28)+I28</f>
        <v>520.48248361429694</v>
      </c>
      <c r="L28" s="73">
        <f t="shared" ref="L28:L47" si="20">J28/K28</f>
        <v>0.98482866501040767</v>
      </c>
      <c r="M28" s="73">
        <f t="shared" ref="M28:M47" si="21">K28/J28</f>
        <v>1.0154050501661953</v>
      </c>
      <c r="N28" s="72">
        <f>VLOOKUP(E28,'Appendix 4. LT MOH 2019'!$D$5:$K$1684,8,FALSE)</f>
        <v>0.98720189593757723</v>
      </c>
      <c r="O28" s="72">
        <f>EXP((1/L28)*LN(N28))</f>
        <v>0.9870060269606995</v>
      </c>
      <c r="P28" s="73">
        <f t="shared" ref="P28:P47" si="22">1-O28</f>
        <v>1.2993973039300499E-2</v>
      </c>
      <c r="Q28" s="72">
        <f>VLOOKUP(E28,'Appendix 4. LT MOH 2019'!$D$5:$I$1684,6,FALSE)</f>
        <v>9.4026012740617851E-2</v>
      </c>
      <c r="R28" s="136">
        <f t="shared" ref="R28:R46" si="23">F28+(Q28-F28)*M28*(1-N28)/(1-O28)</f>
        <v>9.3936317487745002E-2</v>
      </c>
      <c r="S28" s="12">
        <v>100000</v>
      </c>
      <c r="T28" s="12">
        <f t="shared" ref="T28:T47" si="24">P28*S28</f>
        <v>1299.3973039300499</v>
      </c>
      <c r="U28" s="13">
        <f t="shared" ref="U28:U47" si="25">T28/V28</f>
        <v>1.3148778434229557E-2</v>
      </c>
      <c r="V28" s="12">
        <f t="shared" ref="V28:V46" si="26">(S29*F28)+R28*T28</f>
        <v>98822.663293754653</v>
      </c>
      <c r="W28" s="12">
        <f t="shared" ref="W28:W46" si="27">W29+V28</f>
        <v>7608871.2237534886</v>
      </c>
      <c r="X28" s="131">
        <f t="shared" ref="X28:X47" si="28">W28/S28</f>
        <v>76.088712237534892</v>
      </c>
      <c r="Y28" s="105">
        <f>VLOOKUP(E28,'Appendix 4. LT MOH 2019'!$D$5:$P$1684,13,FALSE)</f>
        <v>79.170137411813855</v>
      </c>
      <c r="Z28" s="131">
        <f t="shared" ref="Z28:Z47" si="29">X28-Y28</f>
        <v>-3.0814251742789622</v>
      </c>
    </row>
    <row r="29" spans="1:26" x14ac:dyDescent="0.2">
      <c r="B29" s="158" t="str">
        <f>$B$28</f>
        <v>Female</v>
      </c>
      <c r="C29" s="11" t="str">
        <f>$C$4</f>
        <v>AM</v>
      </c>
      <c r="D29" s="138" t="s">
        <v>1657</v>
      </c>
      <c r="E29" s="18" t="str">
        <f t="shared" si="17"/>
        <v>AMFemale1-4</v>
      </c>
      <c r="F29" s="19">
        <v>4</v>
      </c>
      <c r="G29" s="104">
        <f>VLOOKUP(E29,'Appendix 4. LT MOH 2019'!$D$5:$G$1684,4,FALSE)</f>
        <v>6.9848145224034905E-4</v>
      </c>
      <c r="H29" s="19">
        <f>VLOOKUP(E29,'Appendix 1a. Person-years 2020'!$E$3:$F$1684,2,FALSE)</f>
        <v>157781.9284</v>
      </c>
      <c r="I29" s="19">
        <f>VLOOKUP(E29,'Appendix 2a. Deaths 2020'!$E$3:$G$1683,3,FALSE)</f>
        <v>4</v>
      </c>
      <c r="J29" s="20">
        <f t="shared" si="18"/>
        <v>110.20775048611478</v>
      </c>
      <c r="K29" s="20">
        <f t="shared" si="19"/>
        <v>114.20495656030582</v>
      </c>
      <c r="L29" s="73">
        <f t="shared" si="20"/>
        <v>0.96499971459574685</v>
      </c>
      <c r="M29" s="73">
        <f t="shared" si="21"/>
        <v>1.0362697365344977</v>
      </c>
      <c r="N29" s="72">
        <f>VLOOKUP(E29,'Appendix 4. LT MOH 2019'!$D$5:$K$1684,8,FALSE)</f>
        <v>0.9972109441532494</v>
      </c>
      <c r="O29" s="72">
        <f t="shared" ref="O29:O46" si="30">EXP((1/L29)*LN(N29))</f>
        <v>0.99710993214826971</v>
      </c>
      <c r="P29" s="73">
        <f t="shared" si="22"/>
        <v>2.8900678517302936E-3</v>
      </c>
      <c r="Q29" s="72">
        <f>VLOOKUP(E29,'Appendix 4. LT MOH 2019'!$D$5:$I$1684,6,FALSE)</f>
        <v>1.5001525764322374</v>
      </c>
      <c r="R29" s="136">
        <f t="shared" si="23"/>
        <v>1.5000260163999815</v>
      </c>
      <c r="S29" s="75">
        <f t="shared" ref="S29:S47" si="31">S28-T28</f>
        <v>98700.602696069953</v>
      </c>
      <c r="T29" s="12">
        <f t="shared" si="24"/>
        <v>285.25143879831609</v>
      </c>
      <c r="U29" s="13">
        <f t="shared" si="25"/>
        <v>7.2382438782260148E-4</v>
      </c>
      <c r="V29" s="12">
        <f t="shared" si="26"/>
        <v>394089.28960849956</v>
      </c>
      <c r="W29" s="12">
        <f t="shared" si="27"/>
        <v>7510048.5604597339</v>
      </c>
      <c r="X29" s="131">
        <f t="shared" si="28"/>
        <v>76.089186441804458</v>
      </c>
      <c r="Y29" s="105">
        <f>VLOOKUP(E29,'Appendix 4. LT MOH 2019'!$D$5:$P$1684,13,FALSE)</f>
        <v>79.195281616562269</v>
      </c>
      <c r="Z29" s="131">
        <f t="shared" si="29"/>
        <v>-3.1060951747578116</v>
      </c>
    </row>
    <row r="30" spans="1:26" x14ac:dyDescent="0.2">
      <c r="B30" s="158" t="str">
        <f t="shared" ref="B30:B47" si="32">$B$28</f>
        <v>Female</v>
      </c>
      <c r="C30" s="11" t="str">
        <f t="shared" ref="C30:C47" si="33">$C$4</f>
        <v>AM</v>
      </c>
      <c r="D30" s="138" t="s">
        <v>1658</v>
      </c>
      <c r="E30" s="18" t="str">
        <f t="shared" si="17"/>
        <v>AMFemale5-9</v>
      </c>
      <c r="F30" s="19">
        <v>5</v>
      </c>
      <c r="G30" s="104">
        <f>VLOOKUP(E30,'Appendix 4. LT MOH 2019'!$D$5:$G$1684,4,FALSE)</f>
        <v>2.4883901074441295E-4</v>
      </c>
      <c r="H30" s="19">
        <f>VLOOKUP(E30,'Appendix 1a. Person-years 2020'!$E$3:$F$1684,2,FALSE)</f>
        <v>198814.90239999999</v>
      </c>
      <c r="I30" s="19">
        <f>VLOOKUP(E30,'Appendix 2a. Deaths 2020'!$E$3:$G$1683,3,FALSE)</f>
        <v>1</v>
      </c>
      <c r="J30" s="20">
        <f t="shared" si="18"/>
        <v>49.472903634463009</v>
      </c>
      <c r="K30" s="20">
        <f t="shared" si="19"/>
        <v>50.472654795452264</v>
      </c>
      <c r="L30" s="73">
        <f t="shared" si="20"/>
        <v>0.98019222160908925</v>
      </c>
      <c r="M30" s="73">
        <f t="shared" si="21"/>
        <v>1.0202080550673971</v>
      </c>
      <c r="N30" s="72">
        <f>VLOOKUP(E30,'Appendix 4. LT MOH 2019'!$D$5:$K$1684,8,FALSE)</f>
        <v>0.99875657847573307</v>
      </c>
      <c r="O30" s="72">
        <f t="shared" si="30"/>
        <v>0.99873146728906881</v>
      </c>
      <c r="P30" s="73">
        <f t="shared" si="22"/>
        <v>1.2685327109311917E-3</v>
      </c>
      <c r="Q30" s="72">
        <f>VLOOKUP(E30,'Appendix 4. LT MOH 2019'!$D$5:$I$1684,6,FALSE)</f>
        <v>2.4999999999996767</v>
      </c>
      <c r="R30" s="136">
        <f t="shared" si="23"/>
        <v>2.4999685779283856</v>
      </c>
      <c r="S30" s="75">
        <f t="shared" si="31"/>
        <v>98415.351257271643</v>
      </c>
      <c r="T30" s="12">
        <f t="shared" si="24"/>
        <v>124.84309232763226</v>
      </c>
      <c r="U30" s="13">
        <f t="shared" si="25"/>
        <v>2.5386756386457012E-4</v>
      </c>
      <c r="V30" s="12">
        <f t="shared" si="26"/>
        <v>491764.64463271055</v>
      </c>
      <c r="W30" s="12">
        <f t="shared" si="27"/>
        <v>7115959.270851234</v>
      </c>
      <c r="X30" s="131">
        <f t="shared" si="28"/>
        <v>72.305378987563742</v>
      </c>
      <c r="Y30" s="105">
        <f>VLOOKUP(E30,'Appendix 4. LT MOH 2019'!$D$5:$P$1684,13,FALSE)</f>
        <v>75.412583738228633</v>
      </c>
      <c r="Z30" s="131">
        <f t="shared" si="29"/>
        <v>-3.1072047506648914</v>
      </c>
    </row>
    <row r="31" spans="1:26" x14ac:dyDescent="0.2">
      <c r="B31" s="158" t="str">
        <f t="shared" si="32"/>
        <v>Female</v>
      </c>
      <c r="C31" s="11" t="str">
        <f t="shared" si="33"/>
        <v>AM</v>
      </c>
      <c r="D31" s="138" t="s">
        <v>118</v>
      </c>
      <c r="E31" s="18" t="str">
        <f t="shared" si="17"/>
        <v>AMFemale10-14</v>
      </c>
      <c r="F31" s="19">
        <v>5</v>
      </c>
      <c r="G31" s="104">
        <f>VLOOKUP(E31,'Appendix 4. LT MOH 2019'!$D$5:$G$1684,4,FALSE)</f>
        <v>2.6291652434376575E-4</v>
      </c>
      <c r="H31" s="19">
        <f>VLOOKUP(E31,'Appendix 1a. Person-years 2020'!$E$3:$F$1684,2,FALSE)</f>
        <v>195193.89600000001</v>
      </c>
      <c r="I31" s="19">
        <f>VLOOKUP(E31,'Appendix 2a. Deaths 2020'!$E$3:$G$1683,3,FALSE)</f>
        <v>2</v>
      </c>
      <c r="J31" s="20">
        <f t="shared" si="18"/>
        <v>51.319700709438486</v>
      </c>
      <c r="K31" s="20">
        <f t="shared" si="19"/>
        <v>53.319174876389795</v>
      </c>
      <c r="L31" s="73">
        <f t="shared" si="20"/>
        <v>0.96249990417918685</v>
      </c>
      <c r="M31" s="73">
        <f t="shared" si="21"/>
        <v>1.0389611423938716</v>
      </c>
      <c r="N31" s="72">
        <f>VLOOKUP(E31,'Appendix 4. LT MOH 2019'!$D$5:$K$1684,8,FALSE)</f>
        <v>0.99868628087444733</v>
      </c>
      <c r="O31" s="72">
        <f t="shared" si="30"/>
        <v>0.99863513182184027</v>
      </c>
      <c r="P31" s="73">
        <f t="shared" si="22"/>
        <v>1.3648681781597283E-3</v>
      </c>
      <c r="Q31" s="72">
        <f>VLOOKUP(E31,'Appendix 4. LT MOH 2019'!$D$5:$I$1684,6,FALSE)</f>
        <v>2.5000000000002554</v>
      </c>
      <c r="R31" s="136">
        <f t="shared" si="23"/>
        <v>2.4999359914210544</v>
      </c>
      <c r="S31" s="75">
        <f t="shared" si="31"/>
        <v>98290.508164944011</v>
      </c>
      <c r="T31" s="12">
        <f t="shared" si="24"/>
        <v>134.15358680948103</v>
      </c>
      <c r="U31" s="13">
        <f t="shared" si="25"/>
        <v>2.7316005413749521E-4</v>
      </c>
      <c r="V31" s="12">
        <f t="shared" si="26"/>
        <v>491117.1482707159</v>
      </c>
      <c r="W31" s="12">
        <f t="shared" si="27"/>
        <v>6624194.6262185238</v>
      </c>
      <c r="X31" s="131">
        <f t="shared" si="28"/>
        <v>67.394041905880471</v>
      </c>
      <c r="Y31" s="105">
        <f>VLOOKUP(E31,'Appendix 4. LT MOH 2019'!$D$5:$P$1684,13,FALSE)</f>
        <v>70.503357684517312</v>
      </c>
      <c r="Z31" s="131">
        <f t="shared" si="29"/>
        <v>-3.1093157786368408</v>
      </c>
    </row>
    <row r="32" spans="1:26" x14ac:dyDescent="0.2">
      <c r="B32" s="158" t="str">
        <f t="shared" si="32"/>
        <v>Female</v>
      </c>
      <c r="C32" s="11" t="str">
        <f t="shared" si="33"/>
        <v>AM</v>
      </c>
      <c r="D32" s="137" t="s">
        <v>119</v>
      </c>
      <c r="E32" s="18" t="str">
        <f t="shared" si="17"/>
        <v>AMFemale15-19</v>
      </c>
      <c r="F32" s="19">
        <v>5</v>
      </c>
      <c r="G32" s="104">
        <f>VLOOKUP(E32,'Appendix 4. LT MOH 2019'!$D$5:$G$1684,4,FALSE)</f>
        <v>6.1857558958461508E-4</v>
      </c>
      <c r="H32" s="19">
        <f>VLOOKUP(E32,'Appendix 1a. Person-years 2020'!$E$3:$F$1684,2,FALSE)</f>
        <v>190404.19870000001</v>
      </c>
      <c r="I32" s="19">
        <f>VLOOKUP(E32,'Appendix 2a. Deaths 2020'!$E$3:$G$1683,3,FALSE)</f>
        <v>6</v>
      </c>
      <c r="J32" s="20">
        <f t="shared" si="18"/>
        <v>117.7793894702387</v>
      </c>
      <c r="K32" s="20">
        <f t="shared" si="19"/>
        <v>123.77567801670119</v>
      </c>
      <c r="L32" s="73">
        <f t="shared" si="20"/>
        <v>0.95155519531346533</v>
      </c>
      <c r="M32" s="73">
        <f t="shared" si="21"/>
        <v>1.0509111872071444</v>
      </c>
      <c r="N32" s="72">
        <f>VLOOKUP(E32,'Appendix 4. LT MOH 2019'!$D$5:$K$1684,8,FALSE)</f>
        <v>0.99691189761396226</v>
      </c>
      <c r="O32" s="72">
        <f t="shared" si="30"/>
        <v>0.99675493401790427</v>
      </c>
      <c r="P32" s="73">
        <f t="shared" si="22"/>
        <v>3.2450659820957295E-3</v>
      </c>
      <c r="Q32" s="72">
        <f>VLOOKUP(E32,'Appendix 4. LT MOH 2019'!$D$5:$I$1684,6,FALSE)</f>
        <v>2.4999999999999338</v>
      </c>
      <c r="R32" s="136">
        <f t="shared" si="23"/>
        <v>2.4998032685360632</v>
      </c>
      <c r="S32" s="75">
        <f t="shared" si="31"/>
        <v>98156.354578134531</v>
      </c>
      <c r="T32" s="12">
        <f t="shared" si="24"/>
        <v>318.52384716803078</v>
      </c>
      <c r="U32" s="13">
        <f t="shared" si="25"/>
        <v>6.500680362559394E-4</v>
      </c>
      <c r="V32" s="12">
        <f t="shared" si="26"/>
        <v>489985.40060908982</v>
      </c>
      <c r="W32" s="12">
        <f t="shared" si="27"/>
        <v>6133077.4779478079</v>
      </c>
      <c r="X32" s="131">
        <f t="shared" si="28"/>
        <v>62.482734860184202</v>
      </c>
      <c r="Y32" s="105">
        <f>VLOOKUP(E32,'Appendix 4. LT MOH 2019'!$D$5:$P$1684,13,FALSE)</f>
        <v>65.592812514630467</v>
      </c>
      <c r="Z32" s="131">
        <f t="shared" si="29"/>
        <v>-3.1100776544462647</v>
      </c>
    </row>
    <row r="33" spans="2:26" x14ac:dyDescent="0.2">
      <c r="B33" s="158" t="str">
        <f t="shared" si="32"/>
        <v>Female</v>
      </c>
      <c r="C33" s="11" t="str">
        <f t="shared" si="33"/>
        <v>AM</v>
      </c>
      <c r="D33" s="137" t="s">
        <v>120</v>
      </c>
      <c r="E33" s="18" t="str">
        <f t="shared" si="17"/>
        <v>AMFemale20-24</v>
      </c>
      <c r="F33" s="19">
        <v>5</v>
      </c>
      <c r="G33" s="104">
        <f>VLOOKUP(E33,'Appendix 4. LT MOH 2019'!$D$5:$G$1684,4,FALSE)</f>
        <v>6.059699360826717E-4</v>
      </c>
      <c r="H33" s="19">
        <f>VLOOKUP(E33,'Appendix 1a. Person-years 2020'!$E$3:$F$1684,2,FALSE)</f>
        <v>200852.935</v>
      </c>
      <c r="I33" s="19">
        <f>VLOOKUP(E33,'Appendix 2a. Deaths 2020'!$E$3:$G$1683,3,FALSE)</f>
        <v>16</v>
      </c>
      <c r="J33" s="20">
        <f t="shared" si="18"/>
        <v>121.71084018396701</v>
      </c>
      <c r="K33" s="20">
        <f t="shared" si="19"/>
        <v>137.70114466498967</v>
      </c>
      <c r="L33" s="73">
        <f t="shared" si="20"/>
        <v>0.88387674975451258</v>
      </c>
      <c r="M33" s="73">
        <f t="shared" si="21"/>
        <v>1.1313794601767038</v>
      </c>
      <c r="N33" s="72">
        <f>VLOOKUP(E33,'Appendix 4. LT MOH 2019'!$D$5:$K$1684,8,FALSE)</f>
        <v>0.99697473337115095</v>
      </c>
      <c r="O33" s="72">
        <f t="shared" si="30"/>
        <v>0.99657795626565782</v>
      </c>
      <c r="P33" s="73">
        <f t="shared" si="22"/>
        <v>3.4220437343421839E-3</v>
      </c>
      <c r="Q33" s="72">
        <f>VLOOKUP(E33,'Appendix 4. LT MOH 2019'!$D$5:$I$1684,6,FALSE)</f>
        <v>2.500000000000095</v>
      </c>
      <c r="R33" s="136">
        <f t="shared" si="23"/>
        <v>2.4995026429026215</v>
      </c>
      <c r="S33" s="75">
        <f t="shared" si="31"/>
        <v>97837.830730966496</v>
      </c>
      <c r="T33" s="12">
        <f t="shared" si="24"/>
        <v>334.80533563453508</v>
      </c>
      <c r="U33" s="13">
        <f t="shared" si="25"/>
        <v>6.8558202607586142E-4</v>
      </c>
      <c r="V33" s="12">
        <f t="shared" si="26"/>
        <v>488351.97379793623</v>
      </c>
      <c r="W33" s="12">
        <f t="shared" si="27"/>
        <v>5643092.0773387179</v>
      </c>
      <c r="X33" s="131">
        <f t="shared" si="28"/>
        <v>57.678017134865108</v>
      </c>
      <c r="Y33" s="105">
        <f>VLOOKUP(E33,'Appendix 4. LT MOH 2019'!$D$5:$P$1684,13,FALSE)</f>
        <v>60.788253120098794</v>
      </c>
      <c r="Z33" s="131">
        <f t="shared" si="29"/>
        <v>-3.1102359852336861</v>
      </c>
    </row>
    <row r="34" spans="2:26" x14ac:dyDescent="0.2">
      <c r="B34" s="158" t="str">
        <f t="shared" si="32"/>
        <v>Female</v>
      </c>
      <c r="C34" s="11" t="str">
        <f t="shared" si="33"/>
        <v>AM</v>
      </c>
      <c r="D34" s="137" t="s">
        <v>121</v>
      </c>
      <c r="E34" s="18" t="str">
        <f t="shared" si="17"/>
        <v>AMFemale25-29</v>
      </c>
      <c r="F34" s="19">
        <v>5</v>
      </c>
      <c r="G34" s="104">
        <f>VLOOKUP(E34,'Appendix 4. LT MOH 2019'!$D$5:$G$1684,4,FALSE)</f>
        <v>7.5409544976488677E-4</v>
      </c>
      <c r="H34" s="19">
        <f>VLOOKUP(E34,'Appendix 1a. Person-years 2020'!$E$3:$F$1684,2,FALSE)</f>
        <v>186265.32980000001</v>
      </c>
      <c r="I34" s="19">
        <f>VLOOKUP(E34,'Appendix 2a. Deaths 2020'!$E$3:$G$1683,3,FALSE)</f>
        <v>12</v>
      </c>
      <c r="J34" s="20">
        <f t="shared" si="18"/>
        <v>140.46183765113597</v>
      </c>
      <c r="K34" s="20">
        <f t="shared" si="19"/>
        <v>152.45278850573879</v>
      </c>
      <c r="L34" s="73">
        <f t="shared" si="20"/>
        <v>0.92134646422586453</v>
      </c>
      <c r="M34" s="73">
        <f t="shared" si="21"/>
        <v>1.0853680334468119</v>
      </c>
      <c r="N34" s="72">
        <f>VLOOKUP(E34,'Appendix 4. LT MOH 2019'!$D$5:$K$1684,8,FALSE)</f>
        <v>0.99623661762498739</v>
      </c>
      <c r="O34" s="72">
        <f t="shared" si="30"/>
        <v>0.99591600197048014</v>
      </c>
      <c r="P34" s="73">
        <f t="shared" si="22"/>
        <v>4.0839980295198641E-3</v>
      </c>
      <c r="Q34" s="72">
        <f>VLOOKUP(E34,'Appendix 4. LT MOH 2019'!$D$5:$I$1684,6,FALSE)</f>
        <v>2.5000000000000409</v>
      </c>
      <c r="R34" s="136">
        <f t="shared" si="23"/>
        <v>2.4995978830357202</v>
      </c>
      <c r="S34" s="75">
        <f t="shared" si="31"/>
        <v>97503.025395331962</v>
      </c>
      <c r="T34" s="12">
        <f t="shared" si="24"/>
        <v>398.202163586761</v>
      </c>
      <c r="U34" s="13">
        <f t="shared" si="25"/>
        <v>8.1847119209787253E-4</v>
      </c>
      <c r="V34" s="12">
        <f t="shared" si="26"/>
        <v>486519.46144384774</v>
      </c>
      <c r="W34" s="12">
        <f t="shared" si="27"/>
        <v>5154740.1035407819</v>
      </c>
      <c r="X34" s="131">
        <f t="shared" si="28"/>
        <v>52.867488804994245</v>
      </c>
      <c r="Y34" s="105">
        <f>VLOOKUP(E34,'Appendix 4. LT MOH 2019'!$D$5:$P$1684,13,FALSE)</f>
        <v>55.965125713872439</v>
      </c>
      <c r="Z34" s="131">
        <f t="shared" si="29"/>
        <v>-3.0976369088781937</v>
      </c>
    </row>
    <row r="35" spans="2:26" x14ac:dyDescent="0.2">
      <c r="B35" s="158" t="str">
        <f t="shared" si="32"/>
        <v>Female</v>
      </c>
      <c r="C35" s="11" t="str">
        <f t="shared" si="33"/>
        <v>AM</v>
      </c>
      <c r="D35" s="137" t="s">
        <v>122</v>
      </c>
      <c r="E35" s="18" t="str">
        <f t="shared" si="17"/>
        <v>AMFemale30-34</v>
      </c>
      <c r="F35" s="19">
        <v>5</v>
      </c>
      <c r="G35" s="104">
        <f>VLOOKUP(E35,'Appendix 4. LT MOH 2019'!$D$5:$G$1684,4,FALSE)</f>
        <v>9.0637172009396991E-4</v>
      </c>
      <c r="H35" s="19">
        <f>VLOOKUP(E35,'Appendix 1a. Person-years 2020'!$E$3:$F$1684,2,FALSE)</f>
        <v>171817.3995</v>
      </c>
      <c r="I35" s="19">
        <f>VLOOKUP(E35,'Appendix 2a. Deaths 2020'!$E$3:$G$1683,3,FALSE)</f>
        <v>21</v>
      </c>
      <c r="J35" s="20">
        <f t="shared" si="18"/>
        <v>155.7304319268878</v>
      </c>
      <c r="K35" s="20">
        <f t="shared" si="19"/>
        <v>176.71139812076584</v>
      </c>
      <c r="L35" s="73">
        <f t="shared" si="20"/>
        <v>0.88126987609741225</v>
      </c>
      <c r="M35" s="73">
        <f t="shared" si="21"/>
        <v>1.1347261799397574</v>
      </c>
      <c r="N35" s="72">
        <f>VLOOKUP(E35,'Appendix 4. LT MOH 2019'!$D$5:$K$1684,8,FALSE)</f>
        <v>0.99547838705478708</v>
      </c>
      <c r="O35" s="72">
        <f t="shared" si="30"/>
        <v>0.994870772245109</v>
      </c>
      <c r="P35" s="73">
        <f t="shared" si="22"/>
        <v>5.129227754890997E-3</v>
      </c>
      <c r="Q35" s="72">
        <f>VLOOKUP(E35,'Appendix 4. LT MOH 2019'!$D$5:$I$1684,6,FALSE)</f>
        <v>2.500000000000012</v>
      </c>
      <c r="R35" s="136">
        <f t="shared" si="23"/>
        <v>2.499237297663818</v>
      </c>
      <c r="S35" s="75">
        <f t="shared" si="31"/>
        <v>97104.823231745206</v>
      </c>
      <c r="T35" s="12">
        <f t="shared" si="24"/>
        <v>498.07275445405162</v>
      </c>
      <c r="U35" s="13">
        <f t="shared" si="25"/>
        <v>1.0284840200699189E-3</v>
      </c>
      <c r="V35" s="12">
        <f t="shared" si="26"/>
        <v>484278.5543913375</v>
      </c>
      <c r="W35" s="12">
        <f t="shared" si="27"/>
        <v>4668220.6420969339</v>
      </c>
      <c r="X35" s="131">
        <f t="shared" si="28"/>
        <v>48.074034705320528</v>
      </c>
      <c r="Y35" s="105">
        <f>VLOOKUP(E35,'Appendix 4. LT MOH 2019'!$D$5:$P$1684,13,FALSE)</f>
        <v>51.167095515252662</v>
      </c>
      <c r="Z35" s="131">
        <f t="shared" si="29"/>
        <v>-3.0930608099321333</v>
      </c>
    </row>
    <row r="36" spans="2:26" x14ac:dyDescent="0.2">
      <c r="B36" s="158" t="str">
        <f t="shared" si="32"/>
        <v>Female</v>
      </c>
      <c r="C36" s="11" t="str">
        <f t="shared" si="33"/>
        <v>AM</v>
      </c>
      <c r="D36" s="137" t="s">
        <v>123</v>
      </c>
      <c r="E36" s="18" t="str">
        <f t="shared" si="17"/>
        <v>AMFemale35-39</v>
      </c>
      <c r="F36" s="19">
        <v>5</v>
      </c>
      <c r="G36" s="104">
        <f>VLOOKUP(E36,'Appendix 4. LT MOH 2019'!$D$5:$G$1684,4,FALSE)</f>
        <v>1.1690842297732928E-3</v>
      </c>
      <c r="H36" s="19">
        <f>VLOOKUP(E36,'Appendix 1a. Person-years 2020'!$E$3:$F$1684,2,FALSE)</f>
        <v>161850.88329999999</v>
      </c>
      <c r="I36" s="19">
        <f>VLOOKUP(E36,'Appendix 2a. Deaths 2020'!$E$3:$G$1683,3,FALSE)</f>
        <v>38</v>
      </c>
      <c r="J36" s="20">
        <f t="shared" si="18"/>
        <v>189.21731524090757</v>
      </c>
      <c r="K36" s="20">
        <f t="shared" si="19"/>
        <v>227.17289004017618</v>
      </c>
      <c r="L36" s="73">
        <f t="shared" si="20"/>
        <v>0.83292207625409853</v>
      </c>
      <c r="M36" s="73">
        <f t="shared" si="21"/>
        <v>1.2005925025991642</v>
      </c>
      <c r="N36" s="72">
        <f>VLOOKUP(E36,'Appendix 4. LT MOH 2019'!$D$5:$K$1684,8,FALSE)</f>
        <v>0.99417161353787831</v>
      </c>
      <c r="O36" s="72">
        <f t="shared" si="30"/>
        <v>0.99300657978671092</v>
      </c>
      <c r="P36" s="73">
        <f t="shared" si="22"/>
        <v>6.993420213289081E-3</v>
      </c>
      <c r="Q36" s="72">
        <f>VLOOKUP(E36,'Appendix 4. LT MOH 2019'!$D$5:$I$1684,6,FALSE)</f>
        <v>2.5000000000000107</v>
      </c>
      <c r="R36" s="136">
        <f t="shared" si="23"/>
        <v>2.4985354535907636</v>
      </c>
      <c r="S36" s="75">
        <f t="shared" si="31"/>
        <v>96606.750477291149</v>
      </c>
      <c r="T36" s="12">
        <f t="shared" si="24"/>
        <v>675.61160152806247</v>
      </c>
      <c r="U36" s="13">
        <f t="shared" si="25"/>
        <v>1.4035948822448577E-3</v>
      </c>
      <c r="V36" s="12">
        <f t="shared" si="26"/>
        <v>481343.73391809058</v>
      </c>
      <c r="W36" s="12">
        <f t="shared" si="27"/>
        <v>4183942.0877055964</v>
      </c>
      <c r="X36" s="131">
        <f t="shared" si="28"/>
        <v>43.309003429207507</v>
      </c>
      <c r="Y36" s="105">
        <f>VLOOKUP(E36,'Appendix 4. LT MOH 2019'!$D$5:$P$1684,13,FALSE)</f>
        <v>46.388148801742119</v>
      </c>
      <c r="Z36" s="131">
        <f t="shared" si="29"/>
        <v>-3.0791453725346116</v>
      </c>
    </row>
    <row r="37" spans="2:26" x14ac:dyDescent="0.2">
      <c r="B37" s="158" t="str">
        <f t="shared" si="32"/>
        <v>Female</v>
      </c>
      <c r="C37" s="11" t="str">
        <f t="shared" si="33"/>
        <v>AM</v>
      </c>
      <c r="D37" s="137" t="s">
        <v>124</v>
      </c>
      <c r="E37" s="18" t="str">
        <f t="shared" si="17"/>
        <v>AMFemale40-44</v>
      </c>
      <c r="F37" s="19">
        <v>5</v>
      </c>
      <c r="G37" s="104">
        <f>VLOOKUP(E37,'Appendix 4. LT MOH 2019'!$D$5:$G$1684,4,FALSE)</f>
        <v>1.9727286643113273E-3</v>
      </c>
      <c r="H37" s="19">
        <f>VLOOKUP(E37,'Appendix 1a. Person-years 2020'!$E$3:$F$1684,2,FALSE)</f>
        <v>141704.2934</v>
      </c>
      <c r="I37" s="19">
        <f>VLOOKUP(E37,'Appendix 2a. Deaths 2020'!$E$3:$G$1683,3,FALSE)</f>
        <v>71</v>
      </c>
      <c r="J37" s="20">
        <f t="shared" si="18"/>
        <v>279.54412144616242</v>
      </c>
      <c r="K37" s="20">
        <f t="shared" si="19"/>
        <v>350.40405771099631</v>
      </c>
      <c r="L37" s="73">
        <f t="shared" si="20"/>
        <v>0.79777649628910052</v>
      </c>
      <c r="M37" s="73">
        <f t="shared" si="21"/>
        <v>1.2534839076502664</v>
      </c>
      <c r="N37" s="72">
        <f>VLOOKUP(E37,'Appendix 4. LT MOH 2019'!$D$5:$K$1684,8,FALSE)</f>
        <v>0.99018476367356378</v>
      </c>
      <c r="O37" s="72">
        <f t="shared" si="30"/>
        <v>0.98771210201679149</v>
      </c>
      <c r="P37" s="73">
        <f t="shared" si="22"/>
        <v>1.2287897983208507E-2</v>
      </c>
      <c r="Q37" s="72">
        <f>VLOOKUP(E37,'Appendix 4. LT MOH 2019'!$D$5:$I$1684,6,FALSE)</f>
        <v>2.500000000000032</v>
      </c>
      <c r="R37" s="136">
        <f t="shared" si="23"/>
        <v>2.4968784730748057</v>
      </c>
      <c r="S37" s="75">
        <f t="shared" si="31"/>
        <v>95931.138875763092</v>
      </c>
      <c r="T37" s="12">
        <f t="shared" si="24"/>
        <v>1178.7920479183845</v>
      </c>
      <c r="U37" s="13">
        <f t="shared" si="25"/>
        <v>2.4727912698436325E-3</v>
      </c>
      <c r="V37" s="12">
        <f t="shared" si="26"/>
        <v>476705.03462790279</v>
      </c>
      <c r="W37" s="12">
        <f t="shared" si="27"/>
        <v>3702598.353787506</v>
      </c>
      <c r="X37" s="131">
        <f t="shared" si="28"/>
        <v>38.596418193081242</v>
      </c>
      <c r="Y37" s="105">
        <f>VLOOKUP(E37,'Appendix 4. LT MOH 2019'!$D$5:$P$1684,13,FALSE)</f>
        <v>41.645445518768035</v>
      </c>
      <c r="Z37" s="131">
        <f t="shared" si="29"/>
        <v>-3.0490273256867937</v>
      </c>
    </row>
    <row r="38" spans="2:26" x14ac:dyDescent="0.2">
      <c r="B38" s="158" t="str">
        <f t="shared" si="32"/>
        <v>Female</v>
      </c>
      <c r="C38" s="11" t="str">
        <f t="shared" si="33"/>
        <v>AM</v>
      </c>
      <c r="D38" s="137" t="s">
        <v>125</v>
      </c>
      <c r="E38" s="18" t="str">
        <f t="shared" si="17"/>
        <v>AMFemale45-49</v>
      </c>
      <c r="F38" s="19">
        <v>5</v>
      </c>
      <c r="G38" s="104">
        <f>VLOOKUP(E38,'Appendix 4. LT MOH 2019'!$D$5:$G$1684,4,FALSE)</f>
        <v>2.5700075548835207E-3</v>
      </c>
      <c r="H38" s="19">
        <f>VLOOKUP(E38,'Appendix 1a. Person-years 2020'!$E$3:$F$1684,2,FALSE)</f>
        <v>114431.39260000001</v>
      </c>
      <c r="I38" s="19">
        <f>VLOOKUP(E38,'Appendix 2a. Deaths 2020'!$E$3:$G$1683,3,FALSE)</f>
        <v>70</v>
      </c>
      <c r="J38" s="20">
        <f t="shared" si="18"/>
        <v>294.08954349784221</v>
      </c>
      <c r="K38" s="20">
        <f t="shared" si="19"/>
        <v>363.90964296900034</v>
      </c>
      <c r="L38" s="73">
        <f t="shared" si="20"/>
        <v>0.80813891354589429</v>
      </c>
      <c r="M38" s="73">
        <f t="shared" si="21"/>
        <v>1.2374110233255213</v>
      </c>
      <c r="N38" s="72">
        <f>VLOOKUP(E38,'Appendix 4. LT MOH 2019'!$D$5:$K$1684,8,FALSE)</f>
        <v>0.98723199688673702</v>
      </c>
      <c r="O38" s="72">
        <f t="shared" si="30"/>
        <v>0.98422475624168382</v>
      </c>
      <c r="P38" s="73">
        <f t="shared" si="22"/>
        <v>1.5775243758316182E-2</v>
      </c>
      <c r="Q38" s="72">
        <f>VLOOKUP(E38,'Appendix 4. LT MOH 2019'!$D$5:$I$1684,6,FALSE)</f>
        <v>2.5000000000000053</v>
      </c>
      <c r="R38" s="136">
        <f t="shared" si="23"/>
        <v>2.4961927624926066</v>
      </c>
      <c r="S38" s="75">
        <f t="shared" si="31"/>
        <v>94752.346827844711</v>
      </c>
      <c r="T38" s="12">
        <f t="shared" si="24"/>
        <v>1494.7413678817672</v>
      </c>
      <c r="U38" s="13">
        <f t="shared" si="25"/>
        <v>3.1801709378084905E-3</v>
      </c>
      <c r="V38" s="12">
        <f t="shared" si="26"/>
        <v>470019.18988411949</v>
      </c>
      <c r="W38" s="12">
        <f t="shared" si="27"/>
        <v>3225893.3191596032</v>
      </c>
      <c r="X38" s="131">
        <f t="shared" si="28"/>
        <v>34.04552422348673</v>
      </c>
      <c r="Y38" s="105">
        <f>VLOOKUP(E38,'Appendix 4. LT MOH 2019'!$D$5:$P$1684,13,FALSE)</f>
        <v>37.033475927804922</v>
      </c>
      <c r="Z38" s="131">
        <f t="shared" si="29"/>
        <v>-2.987951704318192</v>
      </c>
    </row>
    <row r="39" spans="2:26" x14ac:dyDescent="0.2">
      <c r="B39" s="158" t="str">
        <f t="shared" si="32"/>
        <v>Female</v>
      </c>
      <c r="C39" s="11" t="str">
        <f t="shared" si="33"/>
        <v>AM</v>
      </c>
      <c r="D39" s="137" t="s">
        <v>126</v>
      </c>
      <c r="E39" s="18" t="str">
        <f t="shared" si="17"/>
        <v>AMFemale50-54</v>
      </c>
      <c r="F39" s="19">
        <v>5</v>
      </c>
      <c r="G39" s="104">
        <f>VLOOKUP(E39,'Appendix 4. LT MOH 2019'!$D$5:$G$1684,4,FALSE)</f>
        <v>3.6973220710339572E-3</v>
      </c>
      <c r="H39" s="19">
        <f>VLOOKUP(E39,'Appendix 1a. Person-years 2020'!$E$3:$F$1684,2,FALSE)</f>
        <v>91352.811100000006</v>
      </c>
      <c r="I39" s="19">
        <f>VLOOKUP(E39,'Appendix 2a. Deaths 2020'!$E$3:$G$1683,3,FALSE)</f>
        <v>98</v>
      </c>
      <c r="J39" s="20">
        <f t="shared" si="18"/>
        <v>337.76076473102592</v>
      </c>
      <c r="K39" s="20">
        <f t="shared" si="19"/>
        <v>435.39842716806459</v>
      </c>
      <c r="L39" s="73">
        <f t="shared" si="20"/>
        <v>0.77575099875280362</v>
      </c>
      <c r="M39" s="73">
        <f t="shared" si="21"/>
        <v>1.2890734289839494</v>
      </c>
      <c r="N39" s="72">
        <f>VLOOKUP(E39,'Appendix 4. LT MOH 2019'!$D$5:$K$1684,8,FALSE)</f>
        <v>0.98168270202008734</v>
      </c>
      <c r="O39" s="72">
        <f t="shared" si="30"/>
        <v>0.97645044558615446</v>
      </c>
      <c r="P39" s="73">
        <f t="shared" si="22"/>
        <v>2.3549554413845541E-2</v>
      </c>
      <c r="Q39" s="72">
        <f>VLOOKUP(E39,'Appendix 4. LT MOH 2019'!$D$5:$I$1684,6,FALSE)</f>
        <v>2.5000000000000138</v>
      </c>
      <c r="R39" s="136">
        <f t="shared" si="23"/>
        <v>2.493334512647488</v>
      </c>
      <c r="S39" s="75">
        <f t="shared" si="31"/>
        <v>93257.605459962942</v>
      </c>
      <c r="T39" s="12">
        <f t="shared" si="24"/>
        <v>2196.1750542843365</v>
      </c>
      <c r="U39" s="13">
        <f t="shared" si="25"/>
        <v>4.7661812337093474E-3</v>
      </c>
      <c r="V39" s="12">
        <f t="shared" si="26"/>
        <v>460782.95108705561</v>
      </c>
      <c r="W39" s="12">
        <f t="shared" si="27"/>
        <v>2755874.1292754835</v>
      </c>
      <c r="X39" s="131">
        <f t="shared" si="28"/>
        <v>29.551199772748042</v>
      </c>
      <c r="Y39" s="105">
        <f>VLOOKUP(E39,'Appendix 4. LT MOH 2019'!$D$5:$P$1684,13,FALSE)</f>
        <v>32.48010197877214</v>
      </c>
      <c r="Z39" s="131">
        <f t="shared" si="29"/>
        <v>-2.9289022060240981</v>
      </c>
    </row>
    <row r="40" spans="2:26" x14ac:dyDescent="0.2">
      <c r="B40" s="158" t="str">
        <f t="shared" si="32"/>
        <v>Female</v>
      </c>
      <c r="C40" s="11" t="str">
        <f t="shared" si="33"/>
        <v>AM</v>
      </c>
      <c r="D40" s="137" t="s">
        <v>127</v>
      </c>
      <c r="E40" s="18" t="str">
        <f t="shared" si="17"/>
        <v>AMFemale55-59</v>
      </c>
      <c r="F40" s="19">
        <v>5</v>
      </c>
      <c r="G40" s="104">
        <f>VLOOKUP(E40,'Appendix 4. LT MOH 2019'!$D$5:$G$1684,4,FALSE)</f>
        <v>5.8879464156984633E-3</v>
      </c>
      <c r="H40" s="19">
        <f>VLOOKUP(E40,'Appendix 1a. Person-years 2020'!$E$3:$F$1684,2,FALSE)</f>
        <v>73631.075800000006</v>
      </c>
      <c r="I40" s="19">
        <f>VLOOKUP(E40,'Appendix 2a. Deaths 2020'!$E$3:$G$1683,3,FALSE)</f>
        <v>160</v>
      </c>
      <c r="J40" s="20">
        <f t="shared" si="18"/>
        <v>433.53582884063189</v>
      </c>
      <c r="K40" s="20">
        <f t="shared" si="19"/>
        <v>592.59375741412009</v>
      </c>
      <c r="L40" s="73">
        <f t="shared" si="20"/>
        <v>0.7315902731281485</v>
      </c>
      <c r="M40" s="73">
        <f t="shared" si="21"/>
        <v>1.3668853137209982</v>
      </c>
      <c r="N40" s="72">
        <f>VLOOKUP(E40,'Appendix 4. LT MOH 2019'!$D$5:$K$1684,8,FALSE)</f>
        <v>0.97098733052955355</v>
      </c>
      <c r="O40" s="72">
        <f t="shared" si="30"/>
        <v>0.96055537691637383</v>
      </c>
      <c r="P40" s="73">
        <f t="shared" si="22"/>
        <v>3.9444623083626174E-2</v>
      </c>
      <c r="Q40" s="72">
        <f>VLOOKUP(E40,'Appendix 4. LT MOH 2019'!$D$5:$I$1684,6,FALSE)</f>
        <v>2.4999999999999907</v>
      </c>
      <c r="R40" s="136">
        <f t="shared" si="23"/>
        <v>2.4865400711956003</v>
      </c>
      <c r="S40" s="75">
        <f t="shared" si="31"/>
        <v>91061.430405678606</v>
      </c>
      <c r="T40" s="12">
        <f t="shared" si="24"/>
        <v>3591.8837998078488</v>
      </c>
      <c r="U40" s="13">
        <f t="shared" si="25"/>
        <v>8.0485145546167914E-3</v>
      </c>
      <c r="V40" s="12">
        <f t="shared" si="26"/>
        <v>446279.09602865431</v>
      </c>
      <c r="W40" s="12">
        <f t="shared" si="27"/>
        <v>2295091.1781884278</v>
      </c>
      <c r="X40" s="131">
        <f t="shared" si="28"/>
        <v>25.203768137221196</v>
      </c>
      <c r="Y40" s="105">
        <f>VLOOKUP(E40,'Appendix 4. LT MOH 2019'!$D$5:$P$1684,13,FALSE)</f>
        <v>28.039503158280851</v>
      </c>
      <c r="Z40" s="131">
        <f t="shared" si="29"/>
        <v>-2.835735021059655</v>
      </c>
    </row>
    <row r="41" spans="2:26" x14ac:dyDescent="0.2">
      <c r="B41" s="158" t="str">
        <f t="shared" si="32"/>
        <v>Female</v>
      </c>
      <c r="C41" s="11" t="str">
        <f t="shared" si="33"/>
        <v>AM</v>
      </c>
      <c r="D41" s="137" t="s">
        <v>128</v>
      </c>
      <c r="E41" s="18" t="str">
        <f t="shared" si="17"/>
        <v>AMFemale60-64</v>
      </c>
      <c r="F41" s="19">
        <v>5</v>
      </c>
      <c r="G41" s="104">
        <f>VLOOKUP(E41,'Appendix 4. LT MOH 2019'!$D$5:$G$1684,4,FALSE)</f>
        <v>8.5354838587825624E-3</v>
      </c>
      <c r="H41" s="19">
        <f>VLOOKUP(E41,'Appendix 1a. Person-years 2020'!$E$3:$F$1684,2,FALSE)</f>
        <v>57511.144200000002</v>
      </c>
      <c r="I41" s="19">
        <f>VLOOKUP(E41,'Appendix 2a. Deaths 2020'!$E$3:$G$1683,3,FALSE)</f>
        <v>198</v>
      </c>
      <c r="J41" s="20">
        <f t="shared" si="18"/>
        <v>490.88544301921638</v>
      </c>
      <c r="K41" s="20">
        <f t="shared" si="19"/>
        <v>687.19541721517749</v>
      </c>
      <c r="L41" s="73">
        <f t="shared" si="20"/>
        <v>0.71433165984794145</v>
      </c>
      <c r="M41" s="73">
        <f t="shared" si="21"/>
        <v>1.3999099524902316</v>
      </c>
      <c r="N41" s="72">
        <f>VLOOKUP(E41,'Appendix 4. LT MOH 2019'!$D$5:$K$1684,8,FALSE)</f>
        <v>0.95821423501253078</v>
      </c>
      <c r="O41" s="72">
        <f t="shared" si="30"/>
        <v>0.94199659926740908</v>
      </c>
      <c r="P41" s="73">
        <f t="shared" si="22"/>
        <v>5.8003400732590915E-2</v>
      </c>
      <c r="Q41" s="72">
        <f>VLOOKUP(E41,'Appendix 4. LT MOH 2019'!$D$5:$I$1684,6,FALSE)</f>
        <v>2.5000000000000018</v>
      </c>
      <c r="R41" s="136">
        <f t="shared" si="23"/>
        <v>2.4787552307468368</v>
      </c>
      <c r="S41" s="75">
        <f t="shared" si="31"/>
        <v>87469.546605870753</v>
      </c>
      <c r="T41" s="12">
        <f t="shared" si="24"/>
        <v>5073.531163678359</v>
      </c>
      <c r="U41" s="13">
        <f t="shared" si="25"/>
        <v>1.1950201481441745E-2</v>
      </c>
      <c r="V41" s="12">
        <f t="shared" si="26"/>
        <v>424556.11912128679</v>
      </c>
      <c r="W41" s="12">
        <f t="shared" si="27"/>
        <v>1848812.0821597734</v>
      </c>
      <c r="X41" s="131">
        <f t="shared" si="28"/>
        <v>21.136637308643433</v>
      </c>
      <c r="Y41" s="105">
        <f>VLOOKUP(E41,'Appendix 4. LT MOH 2019'!$D$5:$P$1684,13,FALSE)</f>
        <v>23.802612150822</v>
      </c>
      <c r="Z41" s="131">
        <f t="shared" si="29"/>
        <v>-2.6659748421785672</v>
      </c>
    </row>
    <row r="42" spans="2:26" x14ac:dyDescent="0.2">
      <c r="B42" s="158" t="str">
        <f t="shared" si="32"/>
        <v>Female</v>
      </c>
      <c r="C42" s="11" t="str">
        <f t="shared" si="33"/>
        <v>AM</v>
      </c>
      <c r="D42" s="137" t="s">
        <v>129</v>
      </c>
      <c r="E42" s="18" t="str">
        <f t="shared" si="17"/>
        <v>AMFemale65-69</v>
      </c>
      <c r="F42" s="19">
        <v>5</v>
      </c>
      <c r="G42" s="104">
        <f>VLOOKUP(E42,'Appendix 4. LT MOH 2019'!$D$5:$G$1684,4,FALSE)</f>
        <v>1.5010378145578452E-2</v>
      </c>
      <c r="H42" s="19">
        <f>VLOOKUP(E42,'Appendix 1a. Person-years 2020'!$E$3:$F$1684,2,FALSE)</f>
        <v>42253.2526</v>
      </c>
      <c r="I42" s="19">
        <f>VLOOKUP(E42,'Appendix 2a. Deaths 2020'!$E$3:$G$1683,3,FALSE)</f>
        <v>275</v>
      </c>
      <c r="J42" s="20">
        <f t="shared" si="18"/>
        <v>634.23729940664589</v>
      </c>
      <c r="K42" s="20">
        <f t="shared" si="19"/>
        <v>905.10944541661183</v>
      </c>
      <c r="L42" s="73">
        <f t="shared" si="20"/>
        <v>0.70072995328726628</v>
      </c>
      <c r="M42" s="73">
        <f t="shared" si="21"/>
        <v>1.427083279812426</v>
      </c>
      <c r="N42" s="72">
        <f>VLOOKUP(E42,'Appendix 4. LT MOH 2019'!$D$5:$K$1684,8,FALSE)</f>
        <v>0.92766263719644582</v>
      </c>
      <c r="O42" s="72">
        <f t="shared" si="30"/>
        <v>0.89838585889632494</v>
      </c>
      <c r="P42" s="73">
        <f t="shared" si="22"/>
        <v>0.10161414110367506</v>
      </c>
      <c r="Q42" s="72">
        <f>VLOOKUP(E42,'Appendix 4. LT MOH 2019'!$D$5:$I$1684,6,FALSE)</f>
        <v>2.499999999999996</v>
      </c>
      <c r="R42" s="136">
        <f t="shared" si="23"/>
        <v>2.460209773919348</v>
      </c>
      <c r="S42" s="75">
        <f t="shared" si="31"/>
        <v>82396.015442192394</v>
      </c>
      <c r="T42" s="12">
        <f t="shared" si="24"/>
        <v>8372.6003395235275</v>
      </c>
      <c r="U42" s="13">
        <f t="shared" si="25"/>
        <v>2.1428896133800925E-2</v>
      </c>
      <c r="V42" s="12">
        <f t="shared" si="26"/>
        <v>390715.42870176054</v>
      </c>
      <c r="W42" s="12">
        <f t="shared" si="27"/>
        <v>1424255.9630384867</v>
      </c>
      <c r="X42" s="131">
        <f t="shared" si="28"/>
        <v>17.285495607948661</v>
      </c>
      <c r="Y42" s="105">
        <f>VLOOKUP(E42,'Appendix 4. LT MOH 2019'!$D$5:$P$1684,13,FALSE)</f>
        <v>19.731575541709024</v>
      </c>
      <c r="Z42" s="131">
        <f t="shared" si="29"/>
        <v>-2.4460799337603625</v>
      </c>
    </row>
    <row r="43" spans="2:26" x14ac:dyDescent="0.2">
      <c r="B43" s="158" t="str">
        <f t="shared" si="32"/>
        <v>Female</v>
      </c>
      <c r="C43" s="11" t="str">
        <f t="shared" si="33"/>
        <v>AM</v>
      </c>
      <c r="D43" s="137" t="s">
        <v>130</v>
      </c>
      <c r="E43" s="18" t="str">
        <f t="shared" si="17"/>
        <v>AMFemale70-74</v>
      </c>
      <c r="F43" s="19">
        <v>5</v>
      </c>
      <c r="G43" s="104">
        <f>VLOOKUP(E43,'Appendix 4. LT MOH 2019'!$D$5:$G$1684,4,FALSE)</f>
        <v>2.2716649904493832E-2</v>
      </c>
      <c r="H43" s="19">
        <f>VLOOKUP(E43,'Appendix 1a. Person-years 2020'!$E$3:$F$1684,2,FALSE)</f>
        <v>28797.300899999998</v>
      </c>
      <c r="I43" s="19">
        <f>VLOOKUP(E43,'Appendix 2a. Deaths 2020'!$E$3:$G$1683,3,FALSE)</f>
        <v>261</v>
      </c>
      <c r="J43" s="20">
        <f t="shared" si="18"/>
        <v>654.17820273966515</v>
      </c>
      <c r="K43" s="20">
        <f t="shared" si="19"/>
        <v>909.24915711459221</v>
      </c>
      <c r="L43" s="73">
        <f t="shared" si="20"/>
        <v>0.71947078270122544</v>
      </c>
      <c r="M43" s="73">
        <f t="shared" si="21"/>
        <v>1.3899105065052655</v>
      </c>
      <c r="N43" s="72">
        <f>VLOOKUP(E43,'Appendix 4. LT MOH 2019'!$D$5:$K$1684,8,FALSE)</f>
        <v>0.89252067592025863</v>
      </c>
      <c r="O43" s="72">
        <f t="shared" si="30"/>
        <v>0.85381511029631829</v>
      </c>
      <c r="P43" s="73">
        <f t="shared" si="22"/>
        <v>0.14618488970368171</v>
      </c>
      <c r="Q43" s="72">
        <f>VLOOKUP(E43,'Appendix 4. LT MOH 2019'!$D$5:$I$1684,6,FALSE)</f>
        <v>2.5000000000000009</v>
      </c>
      <c r="R43" s="136">
        <f t="shared" si="23"/>
        <v>2.4452448185081725</v>
      </c>
      <c r="S43" s="75">
        <f t="shared" si="31"/>
        <v>74023.415102668863</v>
      </c>
      <c r="T43" s="12">
        <f t="shared" si="24"/>
        <v>10821.104772273495</v>
      </c>
      <c r="U43" s="13">
        <f t="shared" si="25"/>
        <v>3.1597067870198357E-2</v>
      </c>
      <c r="V43" s="12">
        <f t="shared" si="26"/>
        <v>342471.80202691263</v>
      </c>
      <c r="W43" s="12">
        <f t="shared" si="27"/>
        <v>1033540.5343367262</v>
      </c>
      <c r="X43" s="131">
        <f t="shared" si="28"/>
        <v>13.962346007722394</v>
      </c>
      <c r="Y43" s="105">
        <f>VLOOKUP(E43,'Appendix 4. LT MOH 2019'!$D$5:$P$1684,13,FALSE)</f>
        <v>16.075260930833405</v>
      </c>
      <c r="Z43" s="131">
        <f t="shared" si="29"/>
        <v>-2.1129149231110116</v>
      </c>
    </row>
    <row r="44" spans="2:26" x14ac:dyDescent="0.2">
      <c r="B44" s="158" t="str">
        <f t="shared" si="32"/>
        <v>Female</v>
      </c>
      <c r="C44" s="11" t="str">
        <f t="shared" si="33"/>
        <v>AM</v>
      </c>
      <c r="D44" s="137" t="s">
        <v>131</v>
      </c>
      <c r="E44" s="18" t="str">
        <f t="shared" si="17"/>
        <v>AMFemale75-79</v>
      </c>
      <c r="F44" s="19">
        <v>5</v>
      </c>
      <c r="G44" s="104">
        <f>VLOOKUP(E44,'Appendix 4. LT MOH 2019'!$D$5:$G$1684,4,FALSE)</f>
        <v>3.6633029573190035E-2</v>
      </c>
      <c r="H44" s="19">
        <f>VLOOKUP(E44,'Appendix 1a. Person-years 2020'!$E$3:$F$1684,2,FALSE)</f>
        <v>19255.741600000001</v>
      </c>
      <c r="I44" s="19">
        <f>VLOOKUP(E44,'Appendix 2a. Deaths 2020'!$E$3:$G$1683,3,FALSE)</f>
        <v>277</v>
      </c>
      <c r="J44" s="20">
        <f t="shared" si="18"/>
        <v>705.39615148650569</v>
      </c>
      <c r="K44" s="20">
        <f t="shared" si="19"/>
        <v>972.24880229473195</v>
      </c>
      <c r="L44" s="73">
        <f t="shared" si="20"/>
        <v>0.72553049160010041</v>
      </c>
      <c r="M44" s="73">
        <f t="shared" si="21"/>
        <v>1.3783018240826499</v>
      </c>
      <c r="N44" s="72">
        <f>VLOOKUP(E44,'Appendix 4. LT MOH 2019'!$D$5:$K$1684,8,FALSE)</f>
        <v>0.83220220600810291</v>
      </c>
      <c r="O44" s="72">
        <f t="shared" si="30"/>
        <v>0.77633880711914771</v>
      </c>
      <c r="P44" s="73">
        <f t="shared" si="22"/>
        <v>0.22366119288085229</v>
      </c>
      <c r="Q44" s="72">
        <f>VLOOKUP(E44,'Appendix 4. LT MOH 2019'!$D$5:$I$1684,6,FALSE)</f>
        <v>2.4999999999999982</v>
      </c>
      <c r="R44" s="136">
        <f t="shared" si="23"/>
        <v>2.4148845117346656</v>
      </c>
      <c r="S44" s="75">
        <f t="shared" si="31"/>
        <v>63202.310330395369</v>
      </c>
      <c r="T44" s="12">
        <f t="shared" si="24"/>
        <v>14135.904121322043</v>
      </c>
      <c r="U44" s="13">
        <f t="shared" si="25"/>
        <v>5.0581366811533766E-2</v>
      </c>
      <c r="V44" s="12">
        <f t="shared" si="26"/>
        <v>279468.60696731345</v>
      </c>
      <c r="W44" s="12">
        <f t="shared" si="27"/>
        <v>691068.73230981361</v>
      </c>
      <c r="X44" s="131">
        <f t="shared" si="28"/>
        <v>10.934232130078694</v>
      </c>
      <c r="Y44" s="105">
        <f>VLOOKUP(E44,'Appendix 4. LT MOH 2019'!$D$5:$P$1684,13,FALSE)</f>
        <v>12.710024033153349</v>
      </c>
      <c r="Z44" s="131">
        <f t="shared" si="29"/>
        <v>-1.775791903074655</v>
      </c>
    </row>
    <row r="45" spans="2:26" x14ac:dyDescent="0.2">
      <c r="B45" s="158" t="str">
        <f t="shared" si="32"/>
        <v>Female</v>
      </c>
      <c r="C45" s="11" t="str">
        <f t="shared" si="33"/>
        <v>AM</v>
      </c>
      <c r="D45" s="137" t="s">
        <v>132</v>
      </c>
      <c r="E45" s="18" t="str">
        <f t="shared" si="17"/>
        <v>AMFemale80-84</v>
      </c>
      <c r="F45" s="19">
        <v>5</v>
      </c>
      <c r="G45" s="104">
        <f>VLOOKUP(E45,'Appendix 4. LT MOH 2019'!$D$5:$G$1684,4,FALSE)</f>
        <v>6.3425887275016454E-2</v>
      </c>
      <c r="H45" s="19">
        <f>VLOOKUP(E45,'Appendix 1a. Person-years 2020'!$E$3:$F$1684,2,FALSE)</f>
        <v>11912.8298</v>
      </c>
      <c r="I45" s="19">
        <f>VLOOKUP(E45,'Appendix 2a. Deaths 2020'!$E$3:$G$1683,3,FALSE)</f>
        <v>246</v>
      </c>
      <c r="J45" s="20">
        <f t="shared" si="18"/>
        <v>755.58180002125675</v>
      </c>
      <c r="K45" s="20">
        <f t="shared" si="19"/>
        <v>985.97903175160275</v>
      </c>
      <c r="L45" s="73">
        <f t="shared" si="20"/>
        <v>0.76632643868598027</v>
      </c>
      <c r="M45" s="73">
        <f t="shared" si="21"/>
        <v>1.3049269208494225</v>
      </c>
      <c r="N45" s="72">
        <f>VLOOKUP(E45,'Appendix 4. LT MOH 2019'!$D$5:$K$1684,8,FALSE)</f>
        <v>0.72627387024938961</v>
      </c>
      <c r="O45" s="72">
        <f t="shared" si="30"/>
        <v>0.65878878621353398</v>
      </c>
      <c r="P45" s="73">
        <f t="shared" si="22"/>
        <v>0.34121121378646602</v>
      </c>
      <c r="Q45" s="72">
        <f>VLOOKUP(E45,'Appendix 4. LT MOH 2019'!$D$5:$I$1684,6,FALSE)</f>
        <v>2.5</v>
      </c>
      <c r="R45" s="136">
        <f t="shared" si="23"/>
        <v>2.3829069706730914</v>
      </c>
      <c r="S45" s="75">
        <f t="shared" si="31"/>
        <v>49066.406209073328</v>
      </c>
      <c r="T45" s="12">
        <f t="shared" si="24"/>
        <v>16742.008018737703</v>
      </c>
      <c r="U45" s="13">
        <f t="shared" si="25"/>
        <v>8.3080028220783739E-2</v>
      </c>
      <c r="V45" s="12">
        <f t="shared" si="26"/>
        <v>201516.638562593</v>
      </c>
      <c r="W45" s="12">
        <f t="shared" si="27"/>
        <v>411600.12534250016</v>
      </c>
      <c r="X45" s="131">
        <f t="shared" si="28"/>
        <v>8.3886340399307127</v>
      </c>
      <c r="Y45" s="105">
        <f>VLOOKUP(E45,'Appendix 4. LT MOH 2019'!$D$5:$P$1684,13,FALSE)</f>
        <v>9.7686817692164798</v>
      </c>
      <c r="Z45" s="131">
        <f t="shared" si="29"/>
        <v>-1.3800477292857671</v>
      </c>
    </row>
    <row r="46" spans="2:26" x14ac:dyDescent="0.2">
      <c r="B46" s="158" t="str">
        <f t="shared" si="32"/>
        <v>Female</v>
      </c>
      <c r="C46" s="11" t="str">
        <f t="shared" si="33"/>
        <v>AM</v>
      </c>
      <c r="D46" s="137" t="s">
        <v>133</v>
      </c>
      <c r="E46" s="18" t="str">
        <f t="shared" si="17"/>
        <v>AMFemale85-89</v>
      </c>
      <c r="F46" s="19">
        <v>5</v>
      </c>
      <c r="G46" s="104">
        <f>VLOOKUP(E46,'Appendix 4. LT MOH 2019'!$D$5:$G$1684,4,FALSE)</f>
        <v>9.6761407257617421E-2</v>
      </c>
      <c r="H46" s="19">
        <f>VLOOKUP(E46,'Appendix 1a. Person-years 2020'!$E$3:$F$1684,2,FALSE)</f>
        <v>6322.1476000000002</v>
      </c>
      <c r="I46" s="19">
        <f>VLOOKUP(E46,'Appendix 2a. Deaths 2020'!$E$3:$G$1683,3,FALSE)</f>
        <v>173</v>
      </c>
      <c r="J46" s="20">
        <f t="shared" si="18"/>
        <v>611.73989866636862</v>
      </c>
      <c r="K46" s="20">
        <f t="shared" si="19"/>
        <v>768.00017521080076</v>
      </c>
      <c r="L46" s="73">
        <f t="shared" si="20"/>
        <v>0.79653614466749068</v>
      </c>
      <c r="M46" s="73">
        <f t="shared" si="21"/>
        <v>1.2554358100315008</v>
      </c>
      <c r="N46" s="72">
        <f>VLOOKUP(E46,'Appendix 4. LT MOH 2019'!$D$5:$K$1684,8,FALSE)</f>
        <v>0.61043106069051967</v>
      </c>
      <c r="O46" s="72">
        <f t="shared" si="30"/>
        <v>0.53812174416770775</v>
      </c>
      <c r="P46" s="73">
        <f t="shared" si="22"/>
        <v>0.46187825583229225</v>
      </c>
      <c r="Q46" s="72">
        <f>VLOOKUP(E46,'Appendix 4. LT MOH 2019'!$D$5:$I$1684,6,FALSE)</f>
        <v>2.4999999999999991</v>
      </c>
      <c r="R46" s="136">
        <f t="shared" si="23"/>
        <v>2.3527721282104777</v>
      </c>
      <c r="S46" s="75">
        <f t="shared" si="31"/>
        <v>32324.398190335625</v>
      </c>
      <c r="T46" s="12">
        <f t="shared" si="24"/>
        <v>14929.936656980723</v>
      </c>
      <c r="U46" s="13">
        <f t="shared" si="25"/>
        <v>0.12227725837193676</v>
      </c>
      <c r="V46" s="12">
        <f t="shared" si="26"/>
        <v>122099.04650926666</v>
      </c>
      <c r="W46" s="12">
        <f t="shared" si="27"/>
        <v>210083.48677990714</v>
      </c>
      <c r="X46" s="131">
        <f t="shared" si="28"/>
        <v>6.4992234516749043</v>
      </c>
      <c r="Y46" s="105">
        <f>VLOOKUP(E46,'Appendix 4. LT MOH 2019'!$D$5:$P$1684,13,FALSE)</f>
        <v>7.5081829554470172</v>
      </c>
      <c r="Z46" s="131">
        <f t="shared" si="29"/>
        <v>-1.0089595037721129</v>
      </c>
    </row>
    <row r="47" spans="2:26" x14ac:dyDescent="0.2">
      <c r="B47" s="158" t="str">
        <f t="shared" si="32"/>
        <v>Female</v>
      </c>
      <c r="C47" s="11" t="str">
        <f t="shared" si="33"/>
        <v>AM</v>
      </c>
      <c r="D47" s="137" t="s">
        <v>8</v>
      </c>
      <c r="E47" s="18" t="str">
        <f t="shared" si="17"/>
        <v>AMFemale90+</v>
      </c>
      <c r="F47" s="19" t="s">
        <v>19</v>
      </c>
      <c r="G47" s="104">
        <f>VLOOKUP(E47,'Appendix 4. LT MOH 2019'!$D$5:$G$1684,4,FALSE)</f>
        <v>0.17530516955884667</v>
      </c>
      <c r="H47" s="19">
        <f>VLOOKUP(E47,'Appendix 1a. Person-years 2020'!$E$3:$F$1684,2,FALSE)</f>
        <v>4126.4696000000004</v>
      </c>
      <c r="I47" s="19">
        <f>VLOOKUP(E47,'Appendix 2a. Deaths 2020'!$E$3:$G$1683,3,FALSE)</f>
        <v>151</v>
      </c>
      <c r="J47" s="20">
        <f t="shared" si="18"/>
        <v>723.39145290742624</v>
      </c>
      <c r="K47" s="20">
        <f t="shared" si="19"/>
        <v>847.92037230404037</v>
      </c>
      <c r="L47" s="73">
        <f t="shared" si="20"/>
        <v>0.85313606859305235</v>
      </c>
      <c r="M47" s="73">
        <f t="shared" si="21"/>
        <v>1.1721459645342953</v>
      </c>
      <c r="N47" s="72">
        <f>VLOOKUP(E47,'Appendix 4. LT MOH 2019'!$D$5:$K$1684,8,FALSE)</f>
        <v>0</v>
      </c>
      <c r="O47" s="72">
        <v>0</v>
      </c>
      <c r="P47" s="73">
        <f t="shared" si="22"/>
        <v>1</v>
      </c>
      <c r="Q47" s="72">
        <f>VLOOKUP(E47,'Appendix 4. LT MOH 2019'!$D$5:$I$1684,6,FALSE)</f>
        <v>5.928933552055117</v>
      </c>
      <c r="R47" s="136">
        <f>Q47*L47</f>
        <v>5.0581870615497442</v>
      </c>
      <c r="S47" s="75">
        <f t="shared" si="31"/>
        <v>17394.461533354901</v>
      </c>
      <c r="T47" s="12">
        <f t="shared" si="24"/>
        <v>17394.461533354901</v>
      </c>
      <c r="U47" s="13">
        <f t="shared" si="25"/>
        <v>0.19769929182761714</v>
      </c>
      <c r="V47" s="12">
        <f>T47*R47</f>
        <v>87984.44027064048</v>
      </c>
      <c r="W47" s="12">
        <f>V47</f>
        <v>87984.44027064048</v>
      </c>
      <c r="X47" s="131">
        <f t="shared" si="28"/>
        <v>5.0581870615497442</v>
      </c>
      <c r="Y47" s="105">
        <f>VLOOKUP(E47,'Appendix 4. LT MOH 2019'!$D$5:$P$1684,13,FALSE)</f>
        <v>5.7043383404864088</v>
      </c>
      <c r="Z47" s="131">
        <f t="shared" si="29"/>
        <v>-0.64615127893666457</v>
      </c>
    </row>
    <row r="48" spans="2:26" x14ac:dyDescent="0.2">
      <c r="K48" s="40"/>
      <c r="L48" s="7"/>
      <c r="M48" s="7"/>
      <c r="N48" s="133"/>
      <c r="O48" s="133"/>
      <c r="P48" s="74"/>
      <c r="Q48" s="133"/>
      <c r="R48" s="107"/>
      <c r="S48" s="7"/>
      <c r="T48" s="7"/>
      <c r="U48" s="7"/>
      <c r="V48" s="107"/>
      <c r="W48" s="107"/>
      <c r="X48" s="7"/>
      <c r="Y48" s="133"/>
      <c r="Z48" s="7"/>
    </row>
    <row r="49" spans="1:26" x14ac:dyDescent="0.2">
      <c r="K49" s="40"/>
      <c r="L49" s="7"/>
      <c r="M49" s="7"/>
      <c r="N49" s="133"/>
      <c r="O49" s="133"/>
      <c r="P49" s="7"/>
      <c r="Q49" s="133"/>
      <c r="R49" s="107"/>
      <c r="S49" s="7"/>
      <c r="T49" s="7"/>
      <c r="U49" s="7"/>
      <c r="V49" s="107"/>
      <c r="W49" s="107"/>
      <c r="X49" s="7"/>
      <c r="Y49" s="133"/>
      <c r="Z49" s="7"/>
    </row>
    <row r="50" spans="1:26" s="11" customFormat="1" ht="47" customHeight="1" x14ac:dyDescent="0.2">
      <c r="A50" s="10"/>
      <c r="B50" s="8" t="s">
        <v>17</v>
      </c>
      <c r="C50" s="8" t="s">
        <v>14</v>
      </c>
      <c r="D50" s="8" t="s">
        <v>0</v>
      </c>
      <c r="E50" s="8" t="s">
        <v>135</v>
      </c>
      <c r="F50" s="8" t="s">
        <v>9</v>
      </c>
      <c r="G50" s="10" t="s">
        <v>116</v>
      </c>
      <c r="H50" s="10" t="s">
        <v>117</v>
      </c>
      <c r="I50" s="10" t="s">
        <v>110</v>
      </c>
      <c r="J50" s="10" t="s">
        <v>39</v>
      </c>
      <c r="K50" s="10" t="s">
        <v>1830</v>
      </c>
      <c r="L50" s="10" t="s">
        <v>27</v>
      </c>
      <c r="M50" s="10" t="s">
        <v>28</v>
      </c>
      <c r="N50" s="8" t="s">
        <v>10</v>
      </c>
      <c r="O50" s="10" t="s">
        <v>111</v>
      </c>
      <c r="P50" s="10" t="s">
        <v>112</v>
      </c>
      <c r="Q50" s="10" t="s">
        <v>29</v>
      </c>
      <c r="R50" s="10" t="s">
        <v>113</v>
      </c>
      <c r="S50" s="8" t="s">
        <v>104</v>
      </c>
      <c r="T50" s="8" t="s">
        <v>105</v>
      </c>
      <c r="U50" s="10" t="s">
        <v>106</v>
      </c>
      <c r="V50" s="10" t="s">
        <v>107</v>
      </c>
      <c r="W50" s="10" t="s">
        <v>108</v>
      </c>
      <c r="X50" s="8" t="s">
        <v>109</v>
      </c>
      <c r="Y50" s="10" t="s">
        <v>30</v>
      </c>
      <c r="Z50" s="10" t="s">
        <v>11</v>
      </c>
    </row>
    <row r="51" spans="1:26" x14ac:dyDescent="0.2">
      <c r="B51" s="158" t="s">
        <v>71</v>
      </c>
      <c r="C51" s="11" t="str">
        <f>$C$4</f>
        <v>AM</v>
      </c>
      <c r="D51" s="137">
        <v>0</v>
      </c>
      <c r="E51" s="18" t="str">
        <f t="shared" ref="E51:E70" si="34">_xlfn.CONCAT(C51,B51,D51)</f>
        <v>AMMale0</v>
      </c>
      <c r="F51" s="19">
        <v>1</v>
      </c>
      <c r="G51" s="104">
        <f>VLOOKUP(E51,'Appendix 4. LT MOH 2019'!$D$5:$G$1684,4,FALSE)</f>
        <v>1.7231114768508013E-2</v>
      </c>
      <c r="H51" s="19">
        <f>VLOOKUP(E51,'Appendix 1a. Person-years 2020'!$E$3:$F$1684,2,FALSE)</f>
        <v>41418.756500000003</v>
      </c>
      <c r="I51" s="19">
        <f>VLOOKUP(E51,'Appendix 2a. Deaths 2020'!$E$3:$G$1683,3,FALSE)</f>
        <v>11</v>
      </c>
      <c r="J51" s="20">
        <f t="shared" ref="J51:J70" si="35">G51*H51</f>
        <v>713.69134682038737</v>
      </c>
      <c r="K51" s="20">
        <f t="shared" ref="K51:K70" si="36">G51*(H51-I51)+I51</f>
        <v>724.50180455793372</v>
      </c>
      <c r="L51" s="73">
        <f t="shared" ref="L51:L70" si="37">J51/K51</f>
        <v>0.98507877044675884</v>
      </c>
      <c r="M51" s="73">
        <f t="shared" ref="M51:M70" si="38">K51/J51</f>
        <v>1.0151472450740908</v>
      </c>
      <c r="N51" s="72">
        <f>VLOOKUP(E51,'Appendix 4. LT MOH 2019'!$D$5:$K$1684,8,FALSE)</f>
        <v>0.98303316554231479</v>
      </c>
      <c r="O51" s="72">
        <f>EXP((1/L51)*LN(N51))</f>
        <v>0.98277839044501247</v>
      </c>
      <c r="P51" s="73">
        <f t="shared" ref="P51:P70" si="39">1-O51</f>
        <v>1.7221609554987527E-2</v>
      </c>
      <c r="Q51" s="72">
        <f>VLOOKUP(E51,'Appendix 4. LT MOH 2019'!$D$5:$I$1684,6,FALSE)</f>
        <v>9.6037090494289698E-2</v>
      </c>
      <c r="R51" s="136">
        <f t="shared" ref="R51:R69" si="40">F51+(Q51-F51)*M51*(1-N51)/(1-O51)</f>
        <v>9.5920263296784936E-2</v>
      </c>
      <c r="S51" s="12">
        <v>100000</v>
      </c>
      <c r="T51" s="12">
        <f t="shared" ref="T51:T70" si="41">P51*S51</f>
        <v>1722.1609554987526</v>
      </c>
      <c r="U51" s="13">
        <f t="shared" ref="U51:U70" si="42">T51/V51</f>
        <v>1.7493985809863222E-2</v>
      </c>
      <c r="V51" s="12">
        <f t="shared" ref="V51:V69" si="43">(S52*F51)+R51*T51</f>
        <v>98443.02917679213</v>
      </c>
      <c r="W51" s="12">
        <f t="shared" ref="W51:W69" si="44">W52+V51</f>
        <v>6835050.9116022121</v>
      </c>
      <c r="X51" s="2">
        <f t="shared" ref="X51:X70" si="45">W51/S51</f>
        <v>68.350509116022124</v>
      </c>
      <c r="Y51" s="105">
        <f>VLOOKUP(E51,'Appendix 4. LT MOH 2019'!$D$5:$P$1684,13,FALSE)</f>
        <v>71.900392931620075</v>
      </c>
      <c r="Z51" s="131">
        <f t="shared" ref="Z51:Z70" si="46">X51-Y51</f>
        <v>-3.5498838155979513</v>
      </c>
    </row>
    <row r="52" spans="1:26" x14ac:dyDescent="0.2">
      <c r="B52" s="158" t="str">
        <f>$B$51</f>
        <v>Male</v>
      </c>
      <c r="C52" s="11" t="str">
        <f>$C$4</f>
        <v>AM</v>
      </c>
      <c r="D52" s="138" t="s">
        <v>1657</v>
      </c>
      <c r="E52" s="18" t="str">
        <f t="shared" si="34"/>
        <v>AMMale1-4</v>
      </c>
      <c r="F52" s="19">
        <v>4</v>
      </c>
      <c r="G52" s="104">
        <f>VLOOKUP(E52,'Appendix 4. LT MOH 2019'!$D$5:$G$1684,4,FALSE)</f>
        <v>7.8784227209111718E-4</v>
      </c>
      <c r="H52" s="19">
        <f>VLOOKUP(E52,'Appendix 1a. Person-years 2020'!$E$3:$F$1684,2,FALSE)</f>
        <v>165090.69270000001</v>
      </c>
      <c r="I52" s="19">
        <f>VLOOKUP(E52,'Appendix 2a. Deaths 2020'!$E$3:$G$1683,3,FALSE)</f>
        <v>4</v>
      </c>
      <c r="J52" s="20">
        <f t="shared" si="35"/>
        <v>130.06542643786443</v>
      </c>
      <c r="K52" s="20">
        <f t="shared" si="36"/>
        <v>134.06227506877607</v>
      </c>
      <c r="L52" s="73">
        <f t="shared" si="37"/>
        <v>0.97018662685784496</v>
      </c>
      <c r="M52" s="73">
        <f t="shared" si="38"/>
        <v>1.0307295239048098</v>
      </c>
      <c r="N52" s="72">
        <f>VLOOKUP(E52,'Appendix 4. LT MOH 2019'!$D$5:$K$1684,8,FALSE)</f>
        <v>0.9968545860269602</v>
      </c>
      <c r="O52" s="72">
        <f t="shared" ref="O52:O69" si="47">EXP((1/L52)*LN(N52))</f>
        <v>0.99675808579711356</v>
      </c>
      <c r="P52" s="73">
        <f t="shared" si="39"/>
        <v>3.2419142028864423E-3</v>
      </c>
      <c r="Q52" s="72">
        <f>VLOOKUP(E52,'Appendix 4. LT MOH 2019'!$D$5:$I$1684,6,FALSE)</f>
        <v>1.5968931291619339</v>
      </c>
      <c r="R52" s="136">
        <f t="shared" si="40"/>
        <v>1.5967768666889848</v>
      </c>
      <c r="S52" s="135">
        <f t="shared" ref="S52:S70" si="48">S51-T51</f>
        <v>98277.839044501248</v>
      </c>
      <c r="T52" s="12">
        <f t="shared" si="41"/>
        <v>318.60832222735633</v>
      </c>
      <c r="U52" s="13">
        <f t="shared" si="42"/>
        <v>8.120602498452405E-4</v>
      </c>
      <c r="V52" s="12">
        <f t="shared" si="43"/>
        <v>392345.66928756278</v>
      </c>
      <c r="W52" s="12">
        <f t="shared" si="44"/>
        <v>6736607.88242542</v>
      </c>
      <c r="X52" s="2">
        <f t="shared" si="45"/>
        <v>68.546560932979133</v>
      </c>
      <c r="Y52" s="105">
        <f>VLOOKUP(E52,'Appendix 4. LT MOH 2019'!$D$5:$P$1684,13,FALSE)</f>
        <v>72.139712887040901</v>
      </c>
      <c r="Z52" s="131">
        <f t="shared" si="46"/>
        <v>-3.5931519540617671</v>
      </c>
    </row>
    <row r="53" spans="1:26" x14ac:dyDescent="0.2">
      <c r="B53" s="158" t="str">
        <f t="shared" ref="B53:B70" si="49">$B$51</f>
        <v>Male</v>
      </c>
      <c r="C53" s="11" t="str">
        <f t="shared" ref="C53:C70" si="50">$C$4</f>
        <v>AM</v>
      </c>
      <c r="D53" s="138" t="s">
        <v>1658</v>
      </c>
      <c r="E53" s="18" t="str">
        <f t="shared" si="34"/>
        <v>AMMale5-9</v>
      </c>
      <c r="F53" s="19">
        <v>5</v>
      </c>
      <c r="G53" s="104">
        <f>VLOOKUP(E53,'Appendix 4. LT MOH 2019'!$D$5:$G$1684,4,FALSE)</f>
        <v>2.9614522777874746E-4</v>
      </c>
      <c r="H53" s="19">
        <f>VLOOKUP(E53,'Appendix 1a. Person-years 2020'!$E$3:$F$1684,2,FALSE)</f>
        <v>207983.65270000001</v>
      </c>
      <c r="I53" s="19">
        <f>VLOOKUP(E53,'Appendix 2a. Deaths 2020'!$E$3:$G$1683,3,FALSE)</f>
        <v>3</v>
      </c>
      <c r="J53" s="20">
        <f t="shared" si="35"/>
        <v>61.593366203097403</v>
      </c>
      <c r="K53" s="20">
        <f t="shared" si="36"/>
        <v>64.592477767414067</v>
      </c>
      <c r="L53" s="73">
        <f t="shared" si="37"/>
        <v>0.95356871778296037</v>
      </c>
      <c r="M53" s="73">
        <f t="shared" si="38"/>
        <v>1.0486921197719155</v>
      </c>
      <c r="N53" s="72">
        <f>VLOOKUP(E53,'Appendix 4. LT MOH 2019'!$D$5:$K$1684,8,FALSE)</f>
        <v>0.99852036932501442</v>
      </c>
      <c r="O53" s="72">
        <f t="shared" si="47"/>
        <v>0.99844837889355131</v>
      </c>
      <c r="P53" s="73">
        <f t="shared" si="39"/>
        <v>1.5516211064486862E-3</v>
      </c>
      <c r="Q53" s="72">
        <f>VLOOKUP(E53,'Appendix 4. LT MOH 2019'!$D$5:$I$1684,6,FALSE)</f>
        <v>2.4999999999998614</v>
      </c>
      <c r="R53" s="136">
        <f t="shared" si="40"/>
        <v>2.4999098965247666</v>
      </c>
      <c r="S53" s="135">
        <f t="shared" si="48"/>
        <v>97959.230722273889</v>
      </c>
      <c r="T53" s="12">
        <f t="shared" si="41"/>
        <v>151.99560996015674</v>
      </c>
      <c r="U53" s="13">
        <f t="shared" si="42"/>
        <v>3.1056516970966489E-4</v>
      </c>
      <c r="V53" s="12">
        <f t="shared" si="43"/>
        <v>489416.15089113644</v>
      </c>
      <c r="W53" s="12">
        <f t="shared" si="44"/>
        <v>6344262.2131378576</v>
      </c>
      <c r="X53" s="2">
        <f t="shared" si="45"/>
        <v>64.764312320138544</v>
      </c>
      <c r="Y53" s="105">
        <f>VLOOKUP(E53,'Appendix 4. LT MOH 2019'!$D$5:$P$1684,13,FALSE)</f>
        <v>68.36229938468486</v>
      </c>
      <c r="Z53" s="131">
        <f t="shared" si="46"/>
        <v>-3.5979870645463166</v>
      </c>
    </row>
    <row r="54" spans="1:26" x14ac:dyDescent="0.2">
      <c r="B54" s="158" t="str">
        <f t="shared" si="49"/>
        <v>Male</v>
      </c>
      <c r="C54" s="11" t="str">
        <f t="shared" si="50"/>
        <v>AM</v>
      </c>
      <c r="D54" s="138" t="s">
        <v>118</v>
      </c>
      <c r="E54" s="18" t="str">
        <f t="shared" si="34"/>
        <v>AMMale10-14</v>
      </c>
      <c r="F54" s="19">
        <v>5</v>
      </c>
      <c r="G54" s="104">
        <f>VLOOKUP(E54,'Appendix 4. LT MOH 2019'!$D$5:$G$1684,4,FALSE)</f>
        <v>5.233485208152454E-4</v>
      </c>
      <c r="H54" s="19">
        <f>VLOOKUP(E54,'Appendix 1a. Person-years 2020'!$E$3:$F$1684,2,FALSE)</f>
        <v>203877.21220000001</v>
      </c>
      <c r="I54" s="19">
        <f>VLOOKUP(E54,'Appendix 2a. Deaths 2020'!$E$3:$G$1683,3,FALSE)</f>
        <v>2</v>
      </c>
      <c r="J54" s="20">
        <f t="shared" si="35"/>
        <v>106.6988374328059</v>
      </c>
      <c r="K54" s="20">
        <f t="shared" si="36"/>
        <v>108.69779073576427</v>
      </c>
      <c r="L54" s="73">
        <f t="shared" si="37"/>
        <v>0.98160999143195404</v>
      </c>
      <c r="M54" s="73">
        <f t="shared" si="38"/>
        <v>1.0187345368614462</v>
      </c>
      <c r="N54" s="72">
        <f>VLOOKUP(E54,'Appendix 4. LT MOH 2019'!$D$5:$K$1684,8,FALSE)</f>
        <v>0.99738667659327207</v>
      </c>
      <c r="O54" s="72">
        <f t="shared" si="47"/>
        <v>0.99733778241724769</v>
      </c>
      <c r="P54" s="73">
        <f t="shared" si="39"/>
        <v>2.6622175827523131E-3</v>
      </c>
      <c r="Q54" s="72">
        <f>VLOOKUP(E54,'Appendix 4. LT MOH 2019'!$D$5:$I$1684,6,FALSE)</f>
        <v>2.4999999999998299</v>
      </c>
      <c r="R54" s="136">
        <f t="shared" si="40"/>
        <v>2.4999387468642262</v>
      </c>
      <c r="S54" s="135">
        <f t="shared" si="48"/>
        <v>97807.235112313734</v>
      </c>
      <c r="T54" s="12">
        <f t="shared" si="41"/>
        <v>260.38414103639104</v>
      </c>
      <c r="U54" s="13">
        <f t="shared" si="42"/>
        <v>5.3315321887542936E-4</v>
      </c>
      <c r="V54" s="12">
        <f t="shared" si="43"/>
        <v>488385.1992596325</v>
      </c>
      <c r="W54" s="12">
        <f t="shared" si="44"/>
        <v>5854846.0622467212</v>
      </c>
      <c r="X54" s="2">
        <f t="shared" si="45"/>
        <v>59.861073217369864</v>
      </c>
      <c r="Y54" s="105">
        <f>VLOOKUP(E54,'Appendix 4. LT MOH 2019'!$D$5:$P$1684,13,FALSE)</f>
        <v>63.459895669636495</v>
      </c>
      <c r="Z54" s="131">
        <f t="shared" si="46"/>
        <v>-3.5988224522666314</v>
      </c>
    </row>
    <row r="55" spans="1:26" x14ac:dyDescent="0.2">
      <c r="B55" s="158" t="str">
        <f t="shared" si="49"/>
        <v>Male</v>
      </c>
      <c r="C55" s="11" t="str">
        <f t="shared" si="50"/>
        <v>AM</v>
      </c>
      <c r="D55" s="137" t="s">
        <v>119</v>
      </c>
      <c r="E55" s="18" t="str">
        <f t="shared" si="34"/>
        <v>AMMale15-19</v>
      </c>
      <c r="F55" s="19">
        <v>5</v>
      </c>
      <c r="G55" s="104">
        <f>VLOOKUP(E55,'Appendix 4. LT MOH 2019'!$D$5:$G$1684,4,FALSE)</f>
        <v>1.9425382049189591E-3</v>
      </c>
      <c r="H55" s="19">
        <f>VLOOKUP(E55,'Appendix 1a. Person-years 2020'!$E$3:$F$1684,2,FALSE)</f>
        <v>197926.28229999999</v>
      </c>
      <c r="I55" s="19">
        <f>VLOOKUP(E55,'Appendix 2a. Deaths 2020'!$E$3:$G$1683,3,FALSE)</f>
        <v>8</v>
      </c>
      <c r="J55" s="20">
        <f t="shared" si="35"/>
        <v>384.47936512532516</v>
      </c>
      <c r="K55" s="20">
        <f t="shared" si="36"/>
        <v>392.46382481968578</v>
      </c>
      <c r="L55" s="73">
        <f t="shared" si="37"/>
        <v>0.97965555246262759</v>
      </c>
      <c r="M55" s="73">
        <f t="shared" si="38"/>
        <v>1.0207669394474734</v>
      </c>
      <c r="N55" s="72">
        <f>VLOOKUP(E55,'Appendix 4. LT MOH 2019'!$D$5:$K$1684,8,FALSE)</f>
        <v>0.99033424920092128</v>
      </c>
      <c r="O55" s="72">
        <f t="shared" si="47"/>
        <v>0.99013451451819268</v>
      </c>
      <c r="P55" s="73">
        <f t="shared" si="39"/>
        <v>9.8654854818073234E-3</v>
      </c>
      <c r="Q55" s="72">
        <f>VLOOKUP(E55,'Appendix 4. LT MOH 2019'!$D$5:$I$1684,6,FALSE)</f>
        <v>2.4999999999999991</v>
      </c>
      <c r="R55" s="136">
        <f t="shared" si="40"/>
        <v>2.4997482691470001</v>
      </c>
      <c r="S55" s="135">
        <f t="shared" si="48"/>
        <v>97546.850971277338</v>
      </c>
      <c r="T55" s="12">
        <f t="shared" si="41"/>
        <v>962.34704205315916</v>
      </c>
      <c r="U55" s="13">
        <f t="shared" si="42"/>
        <v>1.9828791137911747E-3</v>
      </c>
      <c r="V55" s="12">
        <f t="shared" si="43"/>
        <v>485328.14499881206</v>
      </c>
      <c r="W55" s="12">
        <f t="shared" si="44"/>
        <v>5366460.862987089</v>
      </c>
      <c r="X55" s="2">
        <f t="shared" si="45"/>
        <v>55.014188664760105</v>
      </c>
      <c r="Y55" s="105">
        <f>VLOOKUP(E55,'Appendix 4. LT MOH 2019'!$D$5:$P$1684,13,FALSE)</f>
        <v>58.619621005821344</v>
      </c>
      <c r="Z55" s="131">
        <f t="shared" si="46"/>
        <v>-3.6054323410612383</v>
      </c>
    </row>
    <row r="56" spans="1:26" x14ac:dyDescent="0.2">
      <c r="B56" s="158" t="str">
        <f t="shared" si="49"/>
        <v>Male</v>
      </c>
      <c r="C56" s="11" t="str">
        <f t="shared" si="50"/>
        <v>AM</v>
      </c>
      <c r="D56" s="137" t="s">
        <v>120</v>
      </c>
      <c r="E56" s="18" t="str">
        <f t="shared" si="34"/>
        <v>AMMale20-24</v>
      </c>
      <c r="F56" s="19">
        <v>5</v>
      </c>
      <c r="G56" s="104">
        <f>VLOOKUP(E56,'Appendix 4. LT MOH 2019'!$D$5:$G$1684,4,FALSE)</f>
        <v>3.1324694876205257E-3</v>
      </c>
      <c r="H56" s="19">
        <f>VLOOKUP(E56,'Appendix 1a. Person-years 2020'!$E$3:$F$1684,2,FALSE)</f>
        <v>204213.94620000001</v>
      </c>
      <c r="I56" s="19">
        <f>VLOOKUP(E56,'Appendix 2a. Deaths 2020'!$E$3:$G$1683,3,FALSE)</f>
        <v>15</v>
      </c>
      <c r="J56" s="20">
        <f t="shared" si="35"/>
        <v>639.69395541807967</v>
      </c>
      <c r="K56" s="20">
        <f t="shared" si="36"/>
        <v>654.64696837576525</v>
      </c>
      <c r="L56" s="73">
        <f t="shared" si="37"/>
        <v>0.977158661568715</v>
      </c>
      <c r="M56" s="73">
        <f t="shared" si="38"/>
        <v>1.0233752606711952</v>
      </c>
      <c r="N56" s="72">
        <f>VLOOKUP(E56,'Appendix 4. LT MOH 2019'!$D$5:$K$1684,8,FALSE)</f>
        <v>0.9844593540599601</v>
      </c>
      <c r="O56" s="72">
        <f t="shared" si="47"/>
        <v>0.98409899081811492</v>
      </c>
      <c r="P56" s="73">
        <f t="shared" si="39"/>
        <v>1.5901009181885084E-2</v>
      </c>
      <c r="Q56" s="72">
        <f>VLOOKUP(E56,'Appendix 4. LT MOH 2019'!$D$5:$I$1684,6,FALSE)</f>
        <v>2.4999999999999747</v>
      </c>
      <c r="R56" s="136">
        <f t="shared" si="40"/>
        <v>2.4995435182809862</v>
      </c>
      <c r="S56" s="135">
        <f t="shared" si="48"/>
        <v>96584.503929224185</v>
      </c>
      <c r="T56" s="12">
        <f t="shared" si="41"/>
        <v>1535.7910838064097</v>
      </c>
      <c r="U56" s="13">
        <f t="shared" si="42"/>
        <v>3.2056933699498484E-3</v>
      </c>
      <c r="V56" s="12">
        <f t="shared" si="43"/>
        <v>479082.34087605093</v>
      </c>
      <c r="W56" s="12">
        <f t="shared" si="44"/>
        <v>4881132.7179882769</v>
      </c>
      <c r="X56" s="2">
        <f t="shared" si="45"/>
        <v>50.537431155261764</v>
      </c>
      <c r="Y56" s="105">
        <f>VLOOKUP(E56,'Appendix 4. LT MOH 2019'!$D$5:$P$1684,13,FALSE)</f>
        <v>54.167353523422044</v>
      </c>
      <c r="Z56" s="131">
        <f t="shared" si="46"/>
        <v>-3.6299223681602797</v>
      </c>
    </row>
    <row r="57" spans="1:26" x14ac:dyDescent="0.2">
      <c r="B57" s="158" t="str">
        <f t="shared" si="49"/>
        <v>Male</v>
      </c>
      <c r="C57" s="11" t="str">
        <f t="shared" si="50"/>
        <v>AM</v>
      </c>
      <c r="D57" s="137" t="s">
        <v>121</v>
      </c>
      <c r="E57" s="18" t="str">
        <f t="shared" si="34"/>
        <v>AMMale25-29</v>
      </c>
      <c r="F57" s="19">
        <v>5</v>
      </c>
      <c r="G57" s="104">
        <f>VLOOKUP(E57,'Appendix 4. LT MOH 2019'!$D$5:$G$1684,4,FALSE)</f>
        <v>3.1993131126867584E-3</v>
      </c>
      <c r="H57" s="19">
        <f>VLOOKUP(E57,'Appendix 1a. Person-years 2020'!$E$3:$F$1684,2,FALSE)</f>
        <v>183650.22219999999</v>
      </c>
      <c r="I57" s="19">
        <f>VLOOKUP(E57,'Appendix 2a. Deaths 2020'!$E$3:$G$1683,3,FALSE)</f>
        <v>16</v>
      </c>
      <c r="J57" s="20">
        <f t="shared" si="35"/>
        <v>587.55456403229675</v>
      </c>
      <c r="K57" s="20">
        <f t="shared" si="36"/>
        <v>603.50337502249386</v>
      </c>
      <c r="L57" s="73">
        <f t="shared" si="37"/>
        <v>0.97357295476665284</v>
      </c>
      <c r="M57" s="73">
        <f t="shared" si="38"/>
        <v>1.0271443912897942</v>
      </c>
      <c r="N57" s="72">
        <f>VLOOKUP(E57,'Appendix 4. LT MOH 2019'!$D$5:$K$1684,8,FALSE)</f>
        <v>0.98413036427077139</v>
      </c>
      <c r="O57" s="72">
        <f t="shared" si="47"/>
        <v>0.98370312175594876</v>
      </c>
      <c r="P57" s="73">
        <f t="shared" si="39"/>
        <v>1.6296878244051238E-2</v>
      </c>
      <c r="Q57" s="72">
        <f>VLOOKUP(E57,'Appendix 4. LT MOH 2019'!$D$5:$I$1684,6,FALSE)</f>
        <v>2.500000000000004</v>
      </c>
      <c r="R57" s="136">
        <f t="shared" si="40"/>
        <v>2.4994586252984803</v>
      </c>
      <c r="S57" s="135">
        <f t="shared" si="48"/>
        <v>95048.712845417773</v>
      </c>
      <c r="T57" s="12">
        <f t="shared" si="41"/>
        <v>1548.9973004955623</v>
      </c>
      <c r="U57" s="13">
        <f t="shared" si="42"/>
        <v>3.2861585099435505E-3</v>
      </c>
      <c r="V57" s="12">
        <f t="shared" si="43"/>
        <v>471370.23238789872</v>
      </c>
      <c r="W57" s="12">
        <f t="shared" si="44"/>
        <v>4402050.3771122256</v>
      </c>
      <c r="X57" s="2">
        <f t="shared" si="45"/>
        <v>46.313624302009103</v>
      </c>
      <c r="Y57" s="105">
        <f>VLOOKUP(E57,'Appendix 4. LT MOH 2019'!$D$5:$P$1684,13,FALSE)</f>
        <v>49.982972821928371</v>
      </c>
      <c r="Z57" s="131">
        <f t="shared" si="46"/>
        <v>-3.6693485199192679</v>
      </c>
    </row>
    <row r="58" spans="1:26" x14ac:dyDescent="0.2">
      <c r="B58" s="158" t="str">
        <f t="shared" si="49"/>
        <v>Male</v>
      </c>
      <c r="C58" s="11" t="str">
        <f t="shared" si="50"/>
        <v>AM</v>
      </c>
      <c r="D58" s="137" t="s">
        <v>122</v>
      </c>
      <c r="E58" s="18" t="str">
        <f t="shared" si="34"/>
        <v>AMMale30-34</v>
      </c>
      <c r="F58" s="19">
        <v>5</v>
      </c>
      <c r="G58" s="104">
        <f>VLOOKUP(E58,'Appendix 4. LT MOH 2019'!$D$5:$G$1684,4,FALSE)</f>
        <v>2.8952153689167409E-3</v>
      </c>
      <c r="H58" s="19">
        <f>VLOOKUP(E58,'Appendix 1a. Person-years 2020'!$E$3:$F$1684,2,FALSE)</f>
        <v>170575.38449999999</v>
      </c>
      <c r="I58" s="19">
        <f>VLOOKUP(E58,'Appendix 2a. Deaths 2020'!$E$3:$G$1683,3,FALSE)</f>
        <v>40</v>
      </c>
      <c r="J58" s="20">
        <f t="shared" si="35"/>
        <v>493.85247476328237</v>
      </c>
      <c r="K58" s="20">
        <f t="shared" si="36"/>
        <v>533.73666614852573</v>
      </c>
      <c r="L58" s="73">
        <f t="shared" si="37"/>
        <v>0.92527365288008045</v>
      </c>
      <c r="M58" s="73">
        <f t="shared" si="38"/>
        <v>1.0807613476157247</v>
      </c>
      <c r="N58" s="72">
        <f>VLOOKUP(E58,'Appendix 4. LT MOH 2019'!$D$5:$K$1684,8,FALSE)</f>
        <v>0.98562794861554415</v>
      </c>
      <c r="O58" s="72">
        <f t="shared" si="47"/>
        <v>0.98447629683595461</v>
      </c>
      <c r="P58" s="73">
        <f t="shared" si="39"/>
        <v>1.5523703164045388E-2</v>
      </c>
      <c r="Q58" s="72">
        <f>VLOOKUP(E58,'Appendix 4. LT MOH 2019'!$D$5:$I$1684,6,FALSE)</f>
        <v>2.500000000000008</v>
      </c>
      <c r="R58" s="136">
        <f t="shared" si="40"/>
        <v>2.4985418333940954</v>
      </c>
      <c r="S58" s="135">
        <f t="shared" si="48"/>
        <v>93499.715544922205</v>
      </c>
      <c r="T58" s="12">
        <f t="shared" si="41"/>
        <v>1451.4618300420525</v>
      </c>
      <c r="U58" s="13">
        <f t="shared" si="42"/>
        <v>3.1290419579706077E-3</v>
      </c>
      <c r="V58" s="12">
        <f t="shared" si="43"/>
        <v>463867.80667633557</v>
      </c>
      <c r="W58" s="12">
        <f t="shared" si="44"/>
        <v>3930680.1447243267</v>
      </c>
      <c r="X58" s="2">
        <f t="shared" si="45"/>
        <v>42.039487733369846</v>
      </c>
      <c r="Y58" s="105">
        <f>VLOOKUP(E58,'Appendix 4. LT MOH 2019'!$D$5:$P$1684,13,FALSE)</f>
        <v>45.748661504426472</v>
      </c>
      <c r="Z58" s="131">
        <f t="shared" si="46"/>
        <v>-3.7091737710566264</v>
      </c>
    </row>
    <row r="59" spans="1:26" x14ac:dyDescent="0.2">
      <c r="B59" s="158" t="str">
        <f t="shared" si="49"/>
        <v>Male</v>
      </c>
      <c r="C59" s="11" t="str">
        <f t="shared" si="50"/>
        <v>AM</v>
      </c>
      <c r="D59" s="137" t="s">
        <v>123</v>
      </c>
      <c r="E59" s="18" t="str">
        <f t="shared" si="34"/>
        <v>AMMale35-39</v>
      </c>
      <c r="F59" s="19">
        <v>5</v>
      </c>
      <c r="G59" s="104">
        <f>VLOOKUP(E59,'Appendix 4. LT MOH 2019'!$D$5:$G$1684,4,FALSE)</f>
        <v>2.9406773885117901E-3</v>
      </c>
      <c r="H59" s="19">
        <f>VLOOKUP(E59,'Appendix 1a. Person-years 2020'!$E$3:$F$1684,2,FALSE)</f>
        <v>159791.22870000001</v>
      </c>
      <c r="I59" s="19">
        <f>VLOOKUP(E59,'Appendix 2a. Deaths 2020'!$E$3:$G$1683,3,FALSE)</f>
        <v>61</v>
      </c>
      <c r="J59" s="20">
        <f t="shared" si="35"/>
        <v>469.89445312060622</v>
      </c>
      <c r="K59" s="20">
        <f t="shared" si="36"/>
        <v>530.71507179990704</v>
      </c>
      <c r="L59" s="73">
        <f t="shared" si="37"/>
        <v>0.88539873481823461</v>
      </c>
      <c r="M59" s="73">
        <f t="shared" si="38"/>
        <v>1.1294346385137903</v>
      </c>
      <c r="N59" s="72">
        <f>VLOOKUP(E59,'Appendix 4. LT MOH 2019'!$D$5:$K$1684,8,FALSE)</f>
        <v>0.98540391897104784</v>
      </c>
      <c r="O59" s="72">
        <f t="shared" si="47"/>
        <v>0.98353031926174639</v>
      </c>
      <c r="P59" s="73">
        <f t="shared" si="39"/>
        <v>1.6469680738253611E-2</v>
      </c>
      <c r="Q59" s="72">
        <f>VLOOKUP(E59,'Appendix 4. LT MOH 2019'!$D$5:$I$1684,6,FALSE)</f>
        <v>2.4999999999999916</v>
      </c>
      <c r="R59" s="136">
        <f t="shared" si="40"/>
        <v>2.4976261284830654</v>
      </c>
      <c r="S59" s="135">
        <f t="shared" si="48"/>
        <v>92048.253714880149</v>
      </c>
      <c r="T59" s="12">
        <f t="shared" si="41"/>
        <v>1516.0053511978431</v>
      </c>
      <c r="U59" s="13">
        <f t="shared" si="42"/>
        <v>3.3213125973148615E-3</v>
      </c>
      <c r="V59" s="12">
        <f t="shared" si="43"/>
        <v>456447.65639448341</v>
      </c>
      <c r="W59" s="12">
        <f t="shared" si="44"/>
        <v>3466812.338047991</v>
      </c>
      <c r="X59" s="2">
        <f t="shared" si="45"/>
        <v>37.662988684027148</v>
      </c>
      <c r="Y59" s="105">
        <f>VLOOKUP(E59,'Appendix 4. LT MOH 2019'!$D$5:$P$1684,13,FALSE)</f>
        <v>41.37929701585211</v>
      </c>
      <c r="Z59" s="131">
        <f t="shared" si="46"/>
        <v>-3.7163083318249619</v>
      </c>
    </row>
    <row r="60" spans="1:26" x14ac:dyDescent="0.2">
      <c r="B60" s="158" t="str">
        <f t="shared" si="49"/>
        <v>Male</v>
      </c>
      <c r="C60" s="11" t="str">
        <f t="shared" si="50"/>
        <v>AM</v>
      </c>
      <c r="D60" s="137" t="s">
        <v>124</v>
      </c>
      <c r="E60" s="18" t="str">
        <f t="shared" si="34"/>
        <v>AMMale40-44</v>
      </c>
      <c r="F60" s="19">
        <v>5</v>
      </c>
      <c r="G60" s="104">
        <f>VLOOKUP(E60,'Appendix 4. LT MOH 2019'!$D$5:$G$1684,4,FALSE)</f>
        <v>3.3962624000293202E-3</v>
      </c>
      <c r="H60" s="19">
        <f>VLOOKUP(E60,'Appendix 1a. Person-years 2020'!$E$3:$F$1684,2,FALSE)</f>
        <v>139426.9308</v>
      </c>
      <c r="I60" s="19">
        <f>VLOOKUP(E60,'Appendix 2a. Deaths 2020'!$E$3:$G$1683,3,FALSE)</f>
        <v>123</v>
      </c>
      <c r="J60" s="20">
        <f t="shared" si="35"/>
        <v>473.53044262752996</v>
      </c>
      <c r="K60" s="20">
        <f t="shared" si="36"/>
        <v>596.11270235232632</v>
      </c>
      <c r="L60" s="73">
        <f t="shared" si="37"/>
        <v>0.79436395292186646</v>
      </c>
      <c r="M60" s="73">
        <f t="shared" si="38"/>
        <v>1.2588688048113883</v>
      </c>
      <c r="N60" s="72">
        <f>VLOOKUP(E60,'Appendix 4. LT MOH 2019'!$D$5:$K$1684,8,FALSE)</f>
        <v>0.98316165658143151</v>
      </c>
      <c r="O60" s="72">
        <f t="shared" si="47"/>
        <v>0.97884912695585913</v>
      </c>
      <c r="P60" s="73">
        <f t="shared" si="39"/>
        <v>2.1150873044140872E-2</v>
      </c>
      <c r="Q60" s="72">
        <f>VLOOKUP(E60,'Appendix 4. LT MOH 2019'!$D$5:$I$1684,6,FALSE)</f>
        <v>2.4999999999999951</v>
      </c>
      <c r="R60" s="136">
        <f t="shared" si="40"/>
        <v>2.4945165135619494</v>
      </c>
      <c r="S60" s="135">
        <f t="shared" si="48"/>
        <v>90532.248363682302</v>
      </c>
      <c r="T60" s="12">
        <f t="shared" si="41"/>
        <v>1914.8360915408746</v>
      </c>
      <c r="U60" s="13">
        <f t="shared" si="42"/>
        <v>4.2754889454626535E-3</v>
      </c>
      <c r="V60" s="12">
        <f t="shared" si="43"/>
        <v>447863.65161182027</v>
      </c>
      <c r="W60" s="12">
        <f t="shared" si="44"/>
        <v>3010364.6816535075</v>
      </c>
      <c r="X60" s="2">
        <f t="shared" si="45"/>
        <v>33.25184932512002</v>
      </c>
      <c r="Y60" s="105">
        <f>VLOOKUP(E60,'Appendix 4. LT MOH 2019'!$D$5:$P$1684,13,FALSE)</f>
        <v>36.955188138940642</v>
      </c>
      <c r="Z60" s="131">
        <f t="shared" si="46"/>
        <v>-3.703338813820622</v>
      </c>
    </row>
    <row r="61" spans="1:26" x14ac:dyDescent="0.2">
      <c r="B61" s="158" t="str">
        <f t="shared" si="49"/>
        <v>Male</v>
      </c>
      <c r="C61" s="11" t="str">
        <f t="shared" si="50"/>
        <v>AM</v>
      </c>
      <c r="D61" s="137" t="s">
        <v>125</v>
      </c>
      <c r="E61" s="18" t="str">
        <f t="shared" si="34"/>
        <v>AMMale45-49</v>
      </c>
      <c r="F61" s="19">
        <v>5</v>
      </c>
      <c r="G61" s="104">
        <f>VLOOKUP(E61,'Appendix 4. LT MOH 2019'!$D$5:$G$1684,4,FALSE)</f>
        <v>4.2260771922317001E-3</v>
      </c>
      <c r="H61" s="19">
        <f>VLOOKUP(E61,'Appendix 1a. Person-years 2020'!$E$3:$F$1684,2,FALSE)</f>
        <v>113333.3858</v>
      </c>
      <c r="I61" s="19">
        <f>VLOOKUP(E61,'Appendix 2a. Deaths 2020'!$E$3:$G$1683,3,FALSE)</f>
        <v>148</v>
      </c>
      <c r="J61" s="20">
        <f t="shared" si="35"/>
        <v>478.95563684777608</v>
      </c>
      <c r="K61" s="20">
        <f t="shared" si="36"/>
        <v>626.33017742332572</v>
      </c>
      <c r="L61" s="73">
        <f t="shared" si="37"/>
        <v>0.76470151704674805</v>
      </c>
      <c r="M61" s="73">
        <f t="shared" si="38"/>
        <v>1.3076997726668136</v>
      </c>
      <c r="N61" s="72">
        <f>VLOOKUP(E61,'Appendix 4. LT MOH 2019'!$D$5:$K$1684,8,FALSE)</f>
        <v>0.97909052665980301</v>
      </c>
      <c r="O61" s="72">
        <f t="shared" si="47"/>
        <v>0.97274507595034054</v>
      </c>
      <c r="P61" s="73">
        <f t="shared" si="39"/>
        <v>2.7254924049659457E-2</v>
      </c>
      <c r="Q61" s="72">
        <f>VLOOKUP(E61,'Appendix 4. LT MOH 2019'!$D$5:$I$1684,6,FALSE)</f>
        <v>2.5000000000000187</v>
      </c>
      <c r="R61" s="136">
        <f t="shared" si="40"/>
        <v>2.491892338083781</v>
      </c>
      <c r="S61" s="135">
        <f t="shared" si="48"/>
        <v>88617.412272141431</v>
      </c>
      <c r="T61" s="12">
        <f t="shared" si="41"/>
        <v>2415.2608409545746</v>
      </c>
      <c r="U61" s="13">
        <f t="shared" si="42"/>
        <v>5.5265417924251891E-3</v>
      </c>
      <c r="V61" s="12">
        <f t="shared" si="43"/>
        <v>437029.32713998272</v>
      </c>
      <c r="W61" s="12">
        <f t="shared" si="44"/>
        <v>2562501.0300416872</v>
      </c>
      <c r="X61" s="2">
        <f t="shared" si="45"/>
        <v>28.916450665161864</v>
      </c>
      <c r="Y61" s="105">
        <f>VLOOKUP(E61,'Appendix 4. LT MOH 2019'!$D$5:$P$1684,13,FALSE)</f>
        <v>32.545292814556433</v>
      </c>
      <c r="Z61" s="131">
        <f t="shared" si="46"/>
        <v>-3.6288421493945684</v>
      </c>
    </row>
    <row r="62" spans="1:26" x14ac:dyDescent="0.2">
      <c r="B62" s="158" t="str">
        <f t="shared" si="49"/>
        <v>Male</v>
      </c>
      <c r="C62" s="11" t="str">
        <f t="shared" si="50"/>
        <v>AM</v>
      </c>
      <c r="D62" s="137" t="s">
        <v>126</v>
      </c>
      <c r="E62" s="18" t="str">
        <f t="shared" si="34"/>
        <v>AMMale50-54</v>
      </c>
      <c r="F62" s="19">
        <v>5</v>
      </c>
      <c r="G62" s="104">
        <f>VLOOKUP(E62,'Appendix 4. LT MOH 2019'!$D$5:$G$1684,4,FALSE)</f>
        <v>6.0410289065495823E-3</v>
      </c>
      <c r="H62" s="19">
        <f>VLOOKUP(E62,'Appendix 1a. Person-years 2020'!$E$3:$F$1684,2,FALSE)</f>
        <v>94146.689299999998</v>
      </c>
      <c r="I62" s="19">
        <f>VLOOKUP(E62,'Appendix 2a. Deaths 2020'!$E$3:$G$1683,3,FALSE)</f>
        <v>192</v>
      </c>
      <c r="J62" s="20">
        <f t="shared" si="35"/>
        <v>568.74287151724229</v>
      </c>
      <c r="K62" s="20">
        <f t="shared" si="36"/>
        <v>759.58299396718473</v>
      </c>
      <c r="L62" s="73">
        <f t="shared" si="37"/>
        <v>0.74875672050895459</v>
      </c>
      <c r="M62" s="73">
        <f t="shared" si="38"/>
        <v>1.3355472780535005</v>
      </c>
      <c r="N62" s="72">
        <f>VLOOKUP(E62,'Appendix 4. LT MOH 2019'!$D$5:$K$1684,8,FALSE)</f>
        <v>0.97024424392373454</v>
      </c>
      <c r="O62" s="72">
        <f t="shared" si="47"/>
        <v>0.9604594972801177</v>
      </c>
      <c r="P62" s="73">
        <f t="shared" si="39"/>
        <v>3.9540502719882298E-2</v>
      </c>
      <c r="Q62" s="72">
        <f>VLOOKUP(E62,'Appendix 4. LT MOH 2019'!$D$5:$I$1684,6,FALSE)</f>
        <v>2.4999999999999925</v>
      </c>
      <c r="R62" s="136">
        <f t="shared" si="40"/>
        <v>2.4873726748232743</v>
      </c>
      <c r="S62" s="135">
        <f t="shared" si="48"/>
        <v>86202.151431186852</v>
      </c>
      <c r="T62" s="12">
        <f t="shared" si="41"/>
        <v>3408.4764031245495</v>
      </c>
      <c r="U62" s="13">
        <f t="shared" si="42"/>
        <v>8.0684209519207052E-3</v>
      </c>
      <c r="V62" s="12">
        <f t="shared" si="43"/>
        <v>422446.52620822348</v>
      </c>
      <c r="W62" s="12">
        <f t="shared" si="44"/>
        <v>2125471.7029017047</v>
      </c>
      <c r="X62" s="2">
        <f t="shared" si="45"/>
        <v>24.656828949314782</v>
      </c>
      <c r="Y62" s="105">
        <f>VLOOKUP(E62,'Appendix 4. LT MOH 2019'!$D$5:$P$1684,13,FALSE)</f>
        <v>28.186940580516957</v>
      </c>
      <c r="Z62" s="131">
        <f t="shared" si="46"/>
        <v>-3.5301116312021747</v>
      </c>
    </row>
    <row r="63" spans="1:26" x14ac:dyDescent="0.2">
      <c r="B63" s="158" t="str">
        <f t="shared" si="49"/>
        <v>Male</v>
      </c>
      <c r="C63" s="11" t="str">
        <f t="shared" si="50"/>
        <v>AM</v>
      </c>
      <c r="D63" s="137" t="s">
        <v>127</v>
      </c>
      <c r="E63" s="18" t="str">
        <f t="shared" si="34"/>
        <v>AMMale55-59</v>
      </c>
      <c r="F63" s="19">
        <v>5</v>
      </c>
      <c r="G63" s="104">
        <f>VLOOKUP(E63,'Appendix 4. LT MOH 2019'!$D$5:$G$1684,4,FALSE)</f>
        <v>9.6026731695130711E-3</v>
      </c>
      <c r="H63" s="19">
        <f>VLOOKUP(E63,'Appendix 1a. Person-years 2020'!$E$3:$F$1684,2,FALSE)</f>
        <v>74363.555500000002</v>
      </c>
      <c r="I63" s="19">
        <f>VLOOKUP(E63,'Appendix 2a. Deaths 2020'!$E$3:$G$1683,3,FALSE)</f>
        <v>295</v>
      </c>
      <c r="J63" s="20">
        <f t="shared" si="35"/>
        <v>714.08891918944619</v>
      </c>
      <c r="K63" s="20">
        <f t="shared" si="36"/>
        <v>1006.2561306044398</v>
      </c>
      <c r="L63" s="73">
        <f t="shared" si="37"/>
        <v>0.70964926073096912</v>
      </c>
      <c r="M63" s="73">
        <f t="shared" si="38"/>
        <v>1.4091468213043119</v>
      </c>
      <c r="N63" s="72">
        <f>VLOOKUP(E63,'Appendix 4. LT MOH 2019'!$D$5:$K$1684,8,FALSE)</f>
        <v>0.95311225341764783</v>
      </c>
      <c r="O63" s="72">
        <f t="shared" si="47"/>
        <v>0.9345680043358684</v>
      </c>
      <c r="P63" s="73">
        <f t="shared" si="39"/>
        <v>6.5431995664131604E-2</v>
      </c>
      <c r="Q63" s="72">
        <f>VLOOKUP(E63,'Appendix 4. LT MOH 2019'!$D$5:$I$1684,6,FALSE)</f>
        <v>2.5000000000000036</v>
      </c>
      <c r="R63" s="136">
        <f t="shared" si="40"/>
        <v>2.4755576998676712</v>
      </c>
      <c r="S63" s="135">
        <f t="shared" si="48"/>
        <v>82793.675028062309</v>
      </c>
      <c r="T63" s="12">
        <f t="shared" si="41"/>
        <v>5417.355385453694</v>
      </c>
      <c r="U63" s="13">
        <f t="shared" si="42"/>
        <v>1.3533489593967088E-2</v>
      </c>
      <c r="V63" s="12">
        <f t="shared" si="43"/>
        <v>400292.57405042258</v>
      </c>
      <c r="W63" s="12">
        <f t="shared" si="44"/>
        <v>1703025.1766934812</v>
      </c>
      <c r="X63" s="2">
        <f t="shared" si="45"/>
        <v>20.569508191492325</v>
      </c>
      <c r="Y63" s="105">
        <f>VLOOKUP(E63,'Appendix 4. LT MOH 2019'!$D$5:$P$1684,13,FALSE)</f>
        <v>23.97471576500903</v>
      </c>
      <c r="Z63" s="131">
        <f t="shared" si="46"/>
        <v>-3.4052075735167051</v>
      </c>
    </row>
    <row r="64" spans="1:26" x14ac:dyDescent="0.2">
      <c r="B64" s="158" t="str">
        <f t="shared" si="49"/>
        <v>Male</v>
      </c>
      <c r="C64" s="11" t="str">
        <f t="shared" si="50"/>
        <v>AM</v>
      </c>
      <c r="D64" s="137" t="s">
        <v>128</v>
      </c>
      <c r="E64" s="18" t="str">
        <f t="shared" si="34"/>
        <v>AMMale60-64</v>
      </c>
      <c r="F64" s="19">
        <v>5</v>
      </c>
      <c r="G64" s="104">
        <f>VLOOKUP(E64,'Appendix 4. LT MOH 2019'!$D$5:$G$1684,4,FALSE)</f>
        <v>1.5549888162410944E-2</v>
      </c>
      <c r="H64" s="19">
        <f>VLOOKUP(E64,'Appendix 1a. Person-years 2020'!$E$3:$F$1684,2,FALSE)</f>
        <v>56068.221899999997</v>
      </c>
      <c r="I64" s="19">
        <f>VLOOKUP(E64,'Appendix 2a. Deaths 2020'!$E$3:$G$1683,3,FALSE)</f>
        <v>381</v>
      </c>
      <c r="J64" s="20">
        <f t="shared" si="35"/>
        <v>871.85458001023994</v>
      </c>
      <c r="K64" s="20">
        <f t="shared" si="36"/>
        <v>1246.9300726203614</v>
      </c>
      <c r="L64" s="73">
        <f t="shared" si="37"/>
        <v>0.69920086070109844</v>
      </c>
      <c r="M64" s="73">
        <f t="shared" si="38"/>
        <v>1.4302041891042383</v>
      </c>
      <c r="N64" s="72">
        <f>VLOOKUP(E64,'Appendix 4. LT MOH 2019'!$D$5:$K$1684,8,FALSE)</f>
        <v>0.92515994538622748</v>
      </c>
      <c r="O64" s="72">
        <f t="shared" si="47"/>
        <v>0.8947117833478091</v>
      </c>
      <c r="P64" s="73">
        <f t="shared" si="39"/>
        <v>0.1052882166521909</v>
      </c>
      <c r="Q64" s="72">
        <f>VLOOKUP(E64,'Appendix 4. LT MOH 2019'!$D$5:$I$1684,6,FALSE)</f>
        <v>2.5000000000000022</v>
      </c>
      <c r="R64" s="136">
        <f t="shared" si="40"/>
        <v>2.458486737053589</v>
      </c>
      <c r="S64" s="135">
        <f t="shared" si="48"/>
        <v>77376.319642608622</v>
      </c>
      <c r="T64" s="12">
        <f t="shared" si="41"/>
        <v>8146.8147062801509</v>
      </c>
      <c r="U64" s="13">
        <f t="shared" si="42"/>
        <v>2.2248336001911003E-2</v>
      </c>
      <c r="V64" s="12">
        <f t="shared" si="43"/>
        <v>366176.36058626528</v>
      </c>
      <c r="W64" s="12">
        <f t="shared" si="44"/>
        <v>1302732.6026430586</v>
      </c>
      <c r="X64" s="2">
        <f t="shared" si="45"/>
        <v>16.836321611834407</v>
      </c>
      <c r="Y64" s="105">
        <f>VLOOKUP(E64,'Appendix 4. LT MOH 2019'!$D$5:$P$1684,13,FALSE)</f>
        <v>20.03115064674228</v>
      </c>
      <c r="Z64" s="131">
        <f t="shared" si="46"/>
        <v>-3.1948290349078725</v>
      </c>
    </row>
    <row r="65" spans="2:26" x14ac:dyDescent="0.2">
      <c r="B65" s="158" t="str">
        <f t="shared" si="49"/>
        <v>Male</v>
      </c>
      <c r="C65" s="11" t="str">
        <f t="shared" si="50"/>
        <v>AM</v>
      </c>
      <c r="D65" s="137" t="s">
        <v>129</v>
      </c>
      <c r="E65" s="18" t="str">
        <f t="shared" si="34"/>
        <v>AMMale65-69</v>
      </c>
      <c r="F65" s="19">
        <v>5</v>
      </c>
      <c r="G65" s="104">
        <f>VLOOKUP(E65,'Appendix 4. LT MOH 2019'!$D$5:$G$1684,4,FALSE)</f>
        <v>2.3849927539092108E-2</v>
      </c>
      <c r="H65" s="19">
        <f>VLOOKUP(E65,'Appendix 1a. Person-years 2020'!$E$3:$F$1684,2,FALSE)</f>
        <v>39814.8433</v>
      </c>
      <c r="I65" s="19">
        <f>VLOOKUP(E65,'Appendix 2a. Deaths 2020'!$E$3:$G$1683,3,FALSE)</f>
        <v>516</v>
      </c>
      <c r="J65" s="20">
        <f t="shared" si="35"/>
        <v>949.58112768530691</v>
      </c>
      <c r="K65" s="20">
        <f t="shared" si="36"/>
        <v>1453.2745650751353</v>
      </c>
      <c r="L65" s="73">
        <f t="shared" si="37"/>
        <v>0.65340793165000643</v>
      </c>
      <c r="M65" s="73">
        <f t="shared" si="38"/>
        <v>1.5304374978656414</v>
      </c>
      <c r="N65" s="72">
        <f>VLOOKUP(E65,'Appendix 4. LT MOH 2019'!$D$5:$K$1684,8,FALSE)</f>
        <v>0.88746050906476848</v>
      </c>
      <c r="O65" s="72">
        <f t="shared" si="47"/>
        <v>0.8330006518692481</v>
      </c>
      <c r="P65" s="73">
        <f t="shared" si="39"/>
        <v>0.1669993481307519</v>
      </c>
      <c r="Q65" s="72">
        <f>VLOOKUP(E65,'Appendix 4. LT MOH 2019'!$D$5:$I$1684,6,FALSE)</f>
        <v>2.5000000000000022</v>
      </c>
      <c r="R65" s="136">
        <f t="shared" si="40"/>
        <v>2.4216268080409251</v>
      </c>
      <c r="S65" s="135">
        <f t="shared" si="48"/>
        <v>69229.504936328478</v>
      </c>
      <c r="T65" s="12">
        <f t="shared" si="41"/>
        <v>11561.282195781527</v>
      </c>
      <c r="U65" s="13">
        <f t="shared" si="42"/>
        <v>3.6547218440886847E-2</v>
      </c>
      <c r="V65" s="12">
        <f t="shared" si="43"/>
        <v>316338.22460336552</v>
      </c>
      <c r="W65" s="12">
        <f t="shared" si="44"/>
        <v>936556.24205679342</v>
      </c>
      <c r="X65" s="2">
        <f t="shared" si="45"/>
        <v>13.528281661383534</v>
      </c>
      <c r="Y65" s="105">
        <f>VLOOKUP(E65,'Appendix 4. LT MOH 2019'!$D$5:$P$1684,13,FALSE)</f>
        <v>16.449318692589454</v>
      </c>
      <c r="Z65" s="131">
        <f t="shared" si="46"/>
        <v>-2.9210370312059197</v>
      </c>
    </row>
    <row r="66" spans="2:26" x14ac:dyDescent="0.2">
      <c r="B66" s="158" t="str">
        <f t="shared" si="49"/>
        <v>Male</v>
      </c>
      <c r="C66" s="11" t="str">
        <f t="shared" si="50"/>
        <v>AM</v>
      </c>
      <c r="D66" s="137" t="s">
        <v>130</v>
      </c>
      <c r="E66" s="18" t="str">
        <f t="shared" si="34"/>
        <v>AMMale70-74</v>
      </c>
      <c r="F66" s="19">
        <v>5</v>
      </c>
      <c r="G66" s="104">
        <f>VLOOKUP(E66,'Appendix 4. LT MOH 2019'!$D$5:$G$1684,4,FALSE)</f>
        <v>3.6159180120292955E-2</v>
      </c>
      <c r="H66" s="19">
        <f>VLOOKUP(E66,'Appendix 1a. Person-years 2020'!$E$3:$F$1684,2,FALSE)</f>
        <v>25884.882900000001</v>
      </c>
      <c r="I66" s="19">
        <f>VLOOKUP(E66,'Appendix 2a. Deaths 2020'!$E$3:$G$1683,3,FALSE)</f>
        <v>480</v>
      </c>
      <c r="J66" s="20">
        <f t="shared" si="35"/>
        <v>935.97614317379112</v>
      </c>
      <c r="K66" s="20">
        <f t="shared" si="36"/>
        <v>1398.6197367160505</v>
      </c>
      <c r="L66" s="73">
        <f t="shared" si="37"/>
        <v>0.66921416779907361</v>
      </c>
      <c r="M66" s="73">
        <f t="shared" si="38"/>
        <v>1.4942899420208364</v>
      </c>
      <c r="N66" s="72">
        <f>VLOOKUP(E66,'Appendix 4. LT MOH 2019'!$D$5:$K$1684,8,FALSE)</f>
        <v>0.83419273619177181</v>
      </c>
      <c r="O66" s="72">
        <f t="shared" si="47"/>
        <v>0.76269197923071241</v>
      </c>
      <c r="P66" s="73">
        <f t="shared" si="39"/>
        <v>0.23730802076928759</v>
      </c>
      <c r="Q66" s="72">
        <f>VLOOKUP(E66,'Appendix 4. LT MOH 2019'!$D$5:$I$1684,6,FALSE)</f>
        <v>2.5000000000000004</v>
      </c>
      <c r="R66" s="136">
        <f t="shared" si="40"/>
        <v>2.3898466872353556</v>
      </c>
      <c r="S66" s="135">
        <f t="shared" si="48"/>
        <v>57668.222740546953</v>
      </c>
      <c r="T66" s="12">
        <f t="shared" si="41"/>
        <v>13685.13179984162</v>
      </c>
      <c r="U66" s="13">
        <f t="shared" si="42"/>
        <v>5.4172620107790684E-2</v>
      </c>
      <c r="V66" s="12">
        <f t="shared" si="43"/>
        <v>252620.82159975739</v>
      </c>
      <c r="W66" s="12">
        <f t="shared" si="44"/>
        <v>620218.01745342789</v>
      </c>
      <c r="X66" s="2">
        <f t="shared" si="45"/>
        <v>10.754935525650387</v>
      </c>
      <c r="Y66" s="105">
        <f>VLOOKUP(E66,'Appendix 4. LT MOH 2019'!$D$5:$P$1684,13,FALSE)</f>
        <v>13.218241600732917</v>
      </c>
      <c r="Z66" s="131">
        <f t="shared" si="46"/>
        <v>-2.4633060750825297</v>
      </c>
    </row>
    <row r="67" spans="2:26" x14ac:dyDescent="0.2">
      <c r="B67" s="158" t="str">
        <f t="shared" si="49"/>
        <v>Male</v>
      </c>
      <c r="C67" s="11" t="str">
        <f t="shared" si="50"/>
        <v>AM</v>
      </c>
      <c r="D67" s="137" t="s">
        <v>131</v>
      </c>
      <c r="E67" s="18" t="str">
        <f t="shared" si="34"/>
        <v>AMMale75-79</v>
      </c>
      <c r="F67" s="19">
        <v>5</v>
      </c>
      <c r="G67" s="104">
        <f>VLOOKUP(E67,'Appendix 4. LT MOH 2019'!$D$5:$G$1684,4,FALSE)</f>
        <v>5.5894695093128235E-2</v>
      </c>
      <c r="H67" s="19">
        <f>VLOOKUP(E67,'Appendix 1a. Person-years 2020'!$E$3:$F$1684,2,FALSE)</f>
        <v>16636.462899999999</v>
      </c>
      <c r="I67" s="19">
        <f>VLOOKUP(E67,'Appendix 2a. Deaths 2020'!$E$3:$G$1683,3,FALSE)</f>
        <v>429</v>
      </c>
      <c r="J67" s="20">
        <f t="shared" si="35"/>
        <v>929.89002122363991</v>
      </c>
      <c r="K67" s="20">
        <f t="shared" si="36"/>
        <v>1334.9111970286879</v>
      </c>
      <c r="L67" s="73">
        <f t="shared" si="37"/>
        <v>0.69659316911374747</v>
      </c>
      <c r="M67" s="73">
        <f t="shared" si="38"/>
        <v>1.4355581483411142</v>
      </c>
      <c r="N67" s="72">
        <f>VLOOKUP(E67,'Appendix 4. LT MOH 2019'!$D$5:$K$1684,8,FALSE)</f>
        <v>0.75479120202655436</v>
      </c>
      <c r="O67" s="72">
        <f t="shared" si="47"/>
        <v>0.66774909687042028</v>
      </c>
      <c r="P67" s="73">
        <f t="shared" si="39"/>
        <v>0.33225090312957972</v>
      </c>
      <c r="Q67" s="72">
        <f>VLOOKUP(E67,'Appendix 4. LT MOH 2019'!$D$5:$I$1684,6,FALSE)</f>
        <v>2.5</v>
      </c>
      <c r="R67" s="136">
        <f t="shared" si="40"/>
        <v>2.3513127830504081</v>
      </c>
      <c r="S67" s="135">
        <f t="shared" si="48"/>
        <v>43983.090940705333</v>
      </c>
      <c r="T67" s="12">
        <f t="shared" si="41"/>
        <v>14613.421687479784</v>
      </c>
      <c r="U67" s="13">
        <f t="shared" si="42"/>
        <v>8.0643985247558003E-2</v>
      </c>
      <c r="V67" s="12">
        <f t="shared" si="43"/>
        <v>181209.07148400502</v>
      </c>
      <c r="W67" s="12">
        <f t="shared" si="44"/>
        <v>367597.19585367054</v>
      </c>
      <c r="X67" s="2">
        <f t="shared" si="45"/>
        <v>8.3576935588550878</v>
      </c>
      <c r="Y67" s="105">
        <f>VLOOKUP(E67,'Appendix 4. LT MOH 2019'!$D$5:$P$1684,13,FALSE)</f>
        <v>10.348639332036702</v>
      </c>
      <c r="Z67" s="131">
        <f t="shared" si="46"/>
        <v>-1.9909457731816147</v>
      </c>
    </row>
    <row r="68" spans="2:26" x14ac:dyDescent="0.2">
      <c r="B68" s="158" t="str">
        <f t="shared" si="49"/>
        <v>Male</v>
      </c>
      <c r="C68" s="11" t="str">
        <f t="shared" si="50"/>
        <v>AM</v>
      </c>
      <c r="D68" s="137" t="s">
        <v>132</v>
      </c>
      <c r="E68" s="18" t="str">
        <f t="shared" si="34"/>
        <v>AMMale80-84</v>
      </c>
      <c r="F68" s="19">
        <v>5</v>
      </c>
      <c r="G68" s="104">
        <f>VLOOKUP(E68,'Appendix 4. LT MOH 2019'!$D$5:$G$1684,4,FALSE)</f>
        <v>8.7821329467998463E-2</v>
      </c>
      <c r="H68" s="19">
        <f>VLOOKUP(E68,'Appendix 1a. Person-years 2020'!$E$3:$F$1684,2,FALSE)</f>
        <v>9232.5660000000007</v>
      </c>
      <c r="I68" s="19">
        <f>VLOOKUP(E68,'Appendix 2a. Deaths 2020'!$E$3:$G$1683,3,FALSE)</f>
        <v>360</v>
      </c>
      <c r="J68" s="20">
        <f t="shared" si="35"/>
        <v>810.8162205210408</v>
      </c>
      <c r="K68" s="20">
        <f t="shared" si="36"/>
        <v>1139.2005419125612</v>
      </c>
      <c r="L68" s="73">
        <f t="shared" si="37"/>
        <v>0.71174142803671048</v>
      </c>
      <c r="M68" s="73">
        <f t="shared" si="38"/>
        <v>1.4050046275350738</v>
      </c>
      <c r="N68" s="72">
        <f>VLOOKUP(E68,'Appendix 4. LT MOH 2019'!$D$5:$K$1684,8,FALSE)</f>
        <v>0.63994469219386751</v>
      </c>
      <c r="O68" s="72">
        <f t="shared" si="47"/>
        <v>0.53410818443459529</v>
      </c>
      <c r="P68" s="73">
        <f t="shared" si="39"/>
        <v>0.46589181556540471</v>
      </c>
      <c r="Q68" s="72">
        <f>VLOOKUP(E68,'Appendix 4. LT MOH 2019'!$D$5:$I$1684,6,FALSE)</f>
        <v>2.5000000000000004</v>
      </c>
      <c r="R68" s="136">
        <f t="shared" si="40"/>
        <v>2.2854246590367335</v>
      </c>
      <c r="S68" s="135">
        <f t="shared" si="48"/>
        <v>29369.669253225547</v>
      </c>
      <c r="T68" s="12">
        <f t="shared" si="41"/>
        <v>13683.088530940695</v>
      </c>
      <c r="U68" s="13">
        <f t="shared" si="42"/>
        <v>0.12472669404189325</v>
      </c>
      <c r="V68" s="12">
        <f t="shared" si="43"/>
        <v>109704.57155181884</v>
      </c>
      <c r="W68" s="12">
        <f t="shared" si="44"/>
        <v>186388.12436966551</v>
      </c>
      <c r="X68" s="2">
        <f t="shared" si="45"/>
        <v>6.3462793115790808</v>
      </c>
      <c r="Y68" s="105">
        <f>VLOOKUP(E68,'Appendix 4. LT MOH 2019'!$D$5:$P$1684,13,FALSE)</f>
        <v>7.8984245059610227</v>
      </c>
      <c r="Z68" s="131">
        <f t="shared" si="46"/>
        <v>-1.552145194381942</v>
      </c>
    </row>
    <row r="69" spans="2:26" x14ac:dyDescent="0.2">
      <c r="B69" s="158" t="str">
        <f t="shared" si="49"/>
        <v>Male</v>
      </c>
      <c r="C69" s="11" t="str">
        <f t="shared" si="50"/>
        <v>AM</v>
      </c>
      <c r="D69" s="137" t="s">
        <v>133</v>
      </c>
      <c r="E69" s="18" t="str">
        <f t="shared" si="34"/>
        <v>AMMale85-89</v>
      </c>
      <c r="F69" s="19">
        <v>5</v>
      </c>
      <c r="G69" s="104">
        <f>VLOOKUP(E69,'Appendix 4. LT MOH 2019'!$D$5:$G$1684,4,FALSE)</f>
        <v>0.13239607046620824</v>
      </c>
      <c r="H69" s="19">
        <f>VLOOKUP(E69,'Appendix 1a. Person-years 2020'!$E$3:$F$1684,2,FALSE)</f>
        <v>4475.1706000000004</v>
      </c>
      <c r="I69" s="19">
        <f>VLOOKUP(E69,'Appendix 2a. Deaths 2020'!$E$3:$G$1683,3,FALSE)</f>
        <v>231</v>
      </c>
      <c r="J69" s="20">
        <f t="shared" si="35"/>
        <v>592.4950021059035</v>
      </c>
      <c r="K69" s="20">
        <f t="shared" si="36"/>
        <v>792.91150982820932</v>
      </c>
      <c r="L69" s="73">
        <f t="shared" si="37"/>
        <v>0.74723975470386639</v>
      </c>
      <c r="M69" s="73">
        <f t="shared" si="38"/>
        <v>1.3382585625363352</v>
      </c>
      <c r="N69" s="72">
        <f>VLOOKUP(E69,'Appendix 4. LT MOH 2019'!$D$5:$K$1684,8,FALSE)</f>
        <v>0.502640692481927</v>
      </c>
      <c r="O69" s="72">
        <f t="shared" si="47"/>
        <v>0.39829557864618192</v>
      </c>
      <c r="P69" s="73">
        <f t="shared" si="39"/>
        <v>0.60170442135381808</v>
      </c>
      <c r="Q69" s="72">
        <f>VLOOKUP(E69,'Appendix 4. LT MOH 2019'!$D$5:$I$1684,6,FALSE)</f>
        <v>2.5000000000000004</v>
      </c>
      <c r="R69" s="136">
        <f t="shared" si="40"/>
        <v>2.234541876700721</v>
      </c>
      <c r="S69" s="135">
        <f t="shared" si="48"/>
        <v>15686.580722284853</v>
      </c>
      <c r="T69" s="12">
        <f t="shared" si="41"/>
        <v>9438.6849765223651</v>
      </c>
      <c r="U69" s="13">
        <f t="shared" si="42"/>
        <v>0.18036640451756208</v>
      </c>
      <c r="V69" s="12">
        <f t="shared" si="43"/>
        <v>52330.615569837624</v>
      </c>
      <c r="W69" s="12">
        <f t="shared" si="44"/>
        <v>76683.552817846677</v>
      </c>
      <c r="X69" s="2">
        <f t="shared" si="45"/>
        <v>4.8884810638756733</v>
      </c>
      <c r="Y69" s="105">
        <f>VLOOKUP(E69,'Appendix 4. LT MOH 2019'!$D$5:$P$1684,13,FALSE)</f>
        <v>5.9357672964738057</v>
      </c>
      <c r="Z69" s="131">
        <f t="shared" si="46"/>
        <v>-1.0472862325981325</v>
      </c>
    </row>
    <row r="70" spans="2:26" x14ac:dyDescent="0.2">
      <c r="B70" s="158" t="str">
        <f t="shared" si="49"/>
        <v>Male</v>
      </c>
      <c r="C70" s="11" t="str">
        <f t="shared" si="50"/>
        <v>AM</v>
      </c>
      <c r="D70" s="137" t="s">
        <v>8</v>
      </c>
      <c r="E70" s="18" t="str">
        <f t="shared" si="34"/>
        <v>AMMale90+</v>
      </c>
      <c r="F70" s="19" t="s">
        <v>19</v>
      </c>
      <c r="G70" s="104">
        <f>VLOOKUP(E70,'Appendix 4. LT MOH 2019'!$D$5:$G$1684,4,FALSE)</f>
        <v>0.23065741332044359</v>
      </c>
      <c r="H70" s="19">
        <f>VLOOKUP(E70,'Appendix 1a. Person-years 2020'!$E$3:$F$1684,2,FALSE)</f>
        <v>2328.279</v>
      </c>
      <c r="I70" s="19">
        <f>VLOOKUP(E70,'Appendix 2a. Deaths 2020'!$E$3:$G$1683,3,FALSE)</f>
        <v>168</v>
      </c>
      <c r="J70" s="20">
        <f t="shared" si="35"/>
        <v>537.03481162830906</v>
      </c>
      <c r="K70" s="20">
        <f t="shared" si="36"/>
        <v>666.28436619047454</v>
      </c>
      <c r="L70" s="73">
        <f t="shared" si="37"/>
        <v>0.8060144269913484</v>
      </c>
      <c r="M70" s="73">
        <f t="shared" si="38"/>
        <v>1.2406725816717097</v>
      </c>
      <c r="N70" s="72">
        <f>VLOOKUP(E70,'Appendix 4. LT MOH 2019'!$D$5:$K$1684,8,FALSE)</f>
        <v>0</v>
      </c>
      <c r="O70" s="72">
        <v>0</v>
      </c>
      <c r="P70" s="73">
        <f t="shared" si="39"/>
        <v>1</v>
      </c>
      <c r="Q70" s="72">
        <f>VLOOKUP(E70,'Appendix 4. LT MOH 2019'!$D$5:$I$1684,6,FALSE)</f>
        <v>4.8358715888094963</v>
      </c>
      <c r="R70" s="136">
        <f>Q70*L70</f>
        <v>3.8977822676580276</v>
      </c>
      <c r="S70" s="135">
        <f t="shared" si="48"/>
        <v>6247.8957457624874</v>
      </c>
      <c r="T70" s="12">
        <f t="shared" si="41"/>
        <v>6247.8957457624874</v>
      </c>
      <c r="U70" s="13">
        <f t="shared" si="42"/>
        <v>0.25655614688832973</v>
      </c>
      <c r="V70" s="12">
        <f>T70*R70</f>
        <v>24352.937248009053</v>
      </c>
      <c r="W70" s="12">
        <f>V70</f>
        <v>24352.937248009053</v>
      </c>
      <c r="X70" s="2">
        <f t="shared" si="45"/>
        <v>3.897782267658028</v>
      </c>
      <c r="Y70" s="105">
        <f>VLOOKUP(E70,'Appendix 4. LT MOH 2019'!$D$5:$P$1684,13,FALSE)</f>
        <v>4.3354340344168252</v>
      </c>
      <c r="Z70" s="131">
        <f t="shared" si="46"/>
        <v>-0.43765176675879713</v>
      </c>
    </row>
    <row r="71" spans="2:26" x14ac:dyDescent="0.2">
      <c r="K71" s="7"/>
      <c r="L71" s="7"/>
      <c r="M71" s="7"/>
      <c r="N71" s="133"/>
      <c r="O71" s="133"/>
      <c r="P71" s="74"/>
      <c r="Q71" s="133"/>
      <c r="R71" s="107"/>
      <c r="S71" s="7"/>
      <c r="T71" s="7"/>
      <c r="U71" s="7"/>
      <c r="V71" s="107"/>
      <c r="W71" s="107"/>
      <c r="X71" s="7"/>
      <c r="Y71" s="133"/>
      <c r="Z71" s="7"/>
    </row>
    <row r="72" spans="2:26" x14ac:dyDescent="0.2">
      <c r="N72" s="40"/>
      <c r="O72" s="40"/>
      <c r="Q72" s="40"/>
      <c r="R72" s="40"/>
      <c r="V72" s="40"/>
      <c r="W72" s="40"/>
    </row>
    <row r="73" spans="2:26" x14ac:dyDescent="0.2">
      <c r="K73" s="45"/>
      <c r="L73" s="45"/>
      <c r="M73" s="45"/>
      <c r="N73" s="45"/>
      <c r="O73" s="45"/>
      <c r="P73" s="44"/>
      <c r="Q73" s="43"/>
      <c r="R73" s="12"/>
      <c r="S73" s="13"/>
      <c r="T73" s="12"/>
      <c r="U73" s="12"/>
      <c r="V73" s="2"/>
      <c r="W73" s="2"/>
      <c r="X73" s="6"/>
    </row>
    <row r="74" spans="2:26" x14ac:dyDescent="0.2">
      <c r="K74" s="45"/>
      <c r="L74" s="45"/>
      <c r="M74" s="45"/>
      <c r="N74" s="45"/>
      <c r="O74" s="45"/>
      <c r="P74" s="44"/>
      <c r="Q74" s="43"/>
      <c r="R74" s="12"/>
      <c r="S74" s="13"/>
      <c r="T74" s="12"/>
      <c r="U74" s="12"/>
      <c r="V74" s="2"/>
      <c r="W74" s="2"/>
      <c r="X74" s="6"/>
    </row>
    <row r="75" spans="2:26" x14ac:dyDescent="0.2">
      <c r="K75" s="45"/>
      <c r="L75" s="45"/>
      <c r="M75" s="45"/>
      <c r="N75" s="45"/>
      <c r="O75" s="45"/>
      <c r="P75" s="44"/>
      <c r="Q75" s="43"/>
      <c r="R75" s="12"/>
      <c r="S75" s="13"/>
      <c r="T75" s="12"/>
      <c r="U75" s="12"/>
      <c r="V75" s="2"/>
      <c r="W75" s="2"/>
      <c r="X75" s="6"/>
    </row>
    <row r="76" spans="2:26" x14ac:dyDescent="0.2">
      <c r="K76" s="45"/>
      <c r="L76" s="45"/>
      <c r="M76" s="45"/>
      <c r="N76" s="45"/>
      <c r="O76" s="45"/>
      <c r="P76" s="44"/>
      <c r="Q76" s="43"/>
      <c r="R76" s="12"/>
      <c r="S76" s="13"/>
      <c r="T76" s="12"/>
      <c r="U76" s="12"/>
      <c r="V76" s="2"/>
      <c r="W76" s="2"/>
      <c r="X76" s="6"/>
    </row>
    <row r="77" spans="2:26" x14ac:dyDescent="0.2">
      <c r="K77" s="45"/>
      <c r="L77" s="45"/>
      <c r="M77" s="45"/>
      <c r="N77" s="45"/>
      <c r="O77" s="45"/>
      <c r="P77" s="44"/>
      <c r="Q77" s="43"/>
      <c r="R77" s="12"/>
      <c r="S77" s="13"/>
      <c r="T77" s="12"/>
      <c r="U77" s="12"/>
      <c r="V77" s="2"/>
      <c r="W77" s="2"/>
      <c r="X77" s="6"/>
    </row>
    <row r="81" spans="1:25" s="11" customFormat="1" ht="47" customHeight="1" x14ac:dyDescent="0.2">
      <c r="A81" s="10"/>
      <c r="B81" s="8"/>
      <c r="C81" s="8"/>
      <c r="D81" s="40"/>
      <c r="E81" s="40"/>
      <c r="F81" s="40"/>
      <c r="G81" s="40"/>
      <c r="H81" s="40"/>
      <c r="I81" s="40"/>
      <c r="J81" s="40"/>
      <c r="K81" s="10"/>
      <c r="L81" s="8"/>
      <c r="M81" s="10"/>
      <c r="N81" s="10"/>
      <c r="O81" s="10"/>
      <c r="P81" s="10"/>
      <c r="Q81" s="8"/>
      <c r="R81" s="8"/>
      <c r="S81" s="10"/>
      <c r="T81" s="10"/>
      <c r="U81" s="10"/>
      <c r="V81" s="8"/>
      <c r="W81" s="10"/>
      <c r="X81" s="10"/>
      <c r="Y81" s="40"/>
    </row>
    <row r="82" spans="1:25" x14ac:dyDescent="0.2">
      <c r="K82" s="48"/>
      <c r="L82" s="48"/>
      <c r="M82" s="48"/>
      <c r="N82" s="48"/>
      <c r="O82" s="48"/>
      <c r="P82" s="44"/>
      <c r="Q82" s="12"/>
      <c r="R82" s="12"/>
      <c r="S82" s="13"/>
      <c r="T82" s="12"/>
      <c r="U82" s="12"/>
      <c r="V82" s="2"/>
      <c r="W82" s="2"/>
      <c r="X82" s="6"/>
    </row>
    <row r="83" spans="1:25" x14ac:dyDescent="0.2">
      <c r="K83" s="48"/>
      <c r="L83" s="48"/>
      <c r="M83" s="48"/>
      <c r="N83" s="48"/>
      <c r="O83" s="48"/>
      <c r="P83" s="44"/>
      <c r="Q83" s="43"/>
      <c r="R83" s="12"/>
      <c r="S83" s="13"/>
      <c r="T83" s="12"/>
      <c r="U83" s="12"/>
      <c r="V83" s="2"/>
      <c r="W83" s="2"/>
      <c r="X83" s="6"/>
    </row>
    <row r="84" spans="1:25" x14ac:dyDescent="0.2">
      <c r="K84" s="48"/>
      <c r="L84" s="48"/>
      <c r="M84" s="48"/>
      <c r="N84" s="48"/>
      <c r="O84" s="48"/>
      <c r="P84" s="44"/>
      <c r="Q84" s="43"/>
      <c r="R84" s="12"/>
      <c r="S84" s="13"/>
      <c r="T84" s="12"/>
      <c r="U84" s="12"/>
      <c r="V84" s="2"/>
      <c r="W84" s="2"/>
      <c r="X84" s="6"/>
    </row>
    <row r="85" spans="1:25" x14ac:dyDescent="0.2">
      <c r="K85" s="48"/>
      <c r="L85" s="48"/>
      <c r="M85" s="48"/>
      <c r="N85" s="48"/>
      <c r="O85" s="48"/>
      <c r="P85" s="44"/>
      <c r="Q85" s="43"/>
      <c r="R85" s="12"/>
      <c r="S85" s="13"/>
      <c r="T85" s="12"/>
      <c r="U85" s="12"/>
      <c r="V85" s="2"/>
      <c r="W85" s="2"/>
      <c r="X85" s="6"/>
    </row>
    <row r="86" spans="1:25" x14ac:dyDescent="0.2">
      <c r="K86" s="48"/>
      <c r="L86" s="48"/>
      <c r="M86" s="48"/>
      <c r="N86" s="48"/>
      <c r="O86" s="48"/>
      <c r="P86" s="44"/>
      <c r="Q86" s="43"/>
      <c r="R86" s="12"/>
      <c r="S86" s="13"/>
      <c r="T86" s="12"/>
      <c r="U86" s="12"/>
      <c r="V86" s="2"/>
      <c r="W86" s="2"/>
      <c r="X86" s="6"/>
    </row>
    <row r="87" spans="1:25" x14ac:dyDescent="0.2">
      <c r="K87" s="48"/>
      <c r="L87" s="48"/>
      <c r="M87" s="48"/>
      <c r="N87" s="48"/>
      <c r="O87" s="48"/>
      <c r="P87" s="44"/>
      <c r="Q87" s="43"/>
      <c r="R87" s="12"/>
      <c r="S87" s="13"/>
      <c r="T87" s="12"/>
      <c r="U87" s="12"/>
      <c r="V87" s="2"/>
      <c r="W87" s="2"/>
      <c r="X87" s="6"/>
    </row>
    <row r="88" spans="1:25" x14ac:dyDescent="0.2">
      <c r="K88" s="48"/>
      <c r="L88" s="48"/>
      <c r="M88" s="48"/>
      <c r="N88" s="48"/>
      <c r="O88" s="48"/>
      <c r="P88" s="44"/>
      <c r="Q88" s="43"/>
      <c r="R88" s="12"/>
      <c r="S88" s="13"/>
      <c r="T88" s="12"/>
      <c r="U88" s="12"/>
      <c r="V88" s="2"/>
      <c r="W88" s="2"/>
      <c r="X88" s="6"/>
    </row>
    <row r="89" spans="1:25" x14ac:dyDescent="0.2">
      <c r="K89" s="48"/>
      <c r="L89" s="48"/>
      <c r="M89" s="48"/>
      <c r="N89" s="48"/>
      <c r="O89" s="48"/>
      <c r="P89" s="44"/>
      <c r="Q89" s="43"/>
      <c r="R89" s="12"/>
      <c r="S89" s="13"/>
      <c r="T89" s="12"/>
      <c r="U89" s="12"/>
      <c r="V89" s="2"/>
      <c r="W89" s="2"/>
      <c r="X89" s="6"/>
    </row>
    <row r="90" spans="1:25" x14ac:dyDescent="0.2">
      <c r="K90" s="48"/>
      <c r="L90" s="48"/>
      <c r="M90" s="48"/>
      <c r="N90" s="48"/>
      <c r="O90" s="48"/>
      <c r="P90" s="44"/>
      <c r="Q90" s="43"/>
      <c r="R90" s="12"/>
      <c r="S90" s="13"/>
      <c r="T90" s="12"/>
      <c r="U90" s="12"/>
      <c r="V90" s="2"/>
      <c r="W90" s="2"/>
      <c r="X90" s="6"/>
    </row>
    <row r="91" spans="1:25" x14ac:dyDescent="0.2">
      <c r="K91" s="48"/>
      <c r="L91" s="48"/>
      <c r="M91" s="48"/>
      <c r="N91" s="48"/>
      <c r="O91" s="48"/>
      <c r="P91" s="44"/>
      <c r="Q91" s="43"/>
      <c r="R91" s="12"/>
      <c r="S91" s="13"/>
      <c r="T91" s="12"/>
      <c r="U91" s="12"/>
      <c r="V91" s="2"/>
      <c r="W91" s="2"/>
      <c r="X91" s="6"/>
    </row>
    <row r="92" spans="1:25" x14ac:dyDescent="0.2">
      <c r="K92" s="48"/>
      <c r="L92" s="48"/>
      <c r="M92" s="48"/>
      <c r="N92" s="48"/>
      <c r="O92" s="48"/>
      <c r="P92" s="44"/>
      <c r="Q92" s="43"/>
      <c r="R92" s="12"/>
      <c r="S92" s="13"/>
      <c r="T92" s="12"/>
      <c r="U92" s="12"/>
      <c r="V92" s="2"/>
      <c r="W92" s="2"/>
      <c r="X92" s="6"/>
    </row>
    <row r="93" spans="1:25" x14ac:dyDescent="0.2">
      <c r="K93" s="48"/>
      <c r="L93" s="48"/>
      <c r="M93" s="48"/>
      <c r="N93" s="48"/>
      <c r="O93" s="48"/>
      <c r="P93" s="44"/>
      <c r="Q93" s="43"/>
      <c r="R93" s="12"/>
      <c r="S93" s="13"/>
      <c r="T93" s="12"/>
      <c r="U93" s="12"/>
      <c r="V93" s="2"/>
      <c r="W93" s="2"/>
      <c r="X93" s="6"/>
    </row>
    <row r="94" spans="1:25" x14ac:dyDescent="0.2">
      <c r="K94" s="48"/>
      <c r="L94" s="48"/>
      <c r="M94" s="48"/>
      <c r="N94" s="48"/>
      <c r="O94" s="48"/>
      <c r="P94" s="44"/>
      <c r="Q94" s="43"/>
      <c r="R94" s="12"/>
      <c r="S94" s="13"/>
      <c r="T94" s="12"/>
      <c r="U94" s="12"/>
      <c r="V94" s="2"/>
      <c r="W94" s="2"/>
      <c r="X94" s="6"/>
    </row>
    <row r="95" spans="1:25" x14ac:dyDescent="0.2">
      <c r="K95" s="48"/>
      <c r="L95" s="48"/>
      <c r="M95" s="48"/>
      <c r="N95" s="48"/>
      <c r="O95" s="48"/>
      <c r="P95" s="44"/>
      <c r="Q95" s="43"/>
      <c r="R95" s="12"/>
      <c r="S95" s="13"/>
      <c r="T95" s="12"/>
      <c r="U95" s="12"/>
      <c r="V95" s="2"/>
      <c r="W95" s="2"/>
      <c r="X95" s="6"/>
    </row>
    <row r="96" spans="1:25" x14ac:dyDescent="0.2">
      <c r="K96" s="48"/>
      <c r="L96" s="48"/>
      <c r="M96" s="48"/>
      <c r="N96" s="48"/>
      <c r="O96" s="48"/>
      <c r="P96" s="44"/>
      <c r="Q96" s="43"/>
      <c r="R96" s="12"/>
      <c r="S96" s="13"/>
      <c r="T96" s="12"/>
      <c r="U96" s="12"/>
      <c r="V96" s="2"/>
      <c r="W96" s="2"/>
      <c r="X96" s="6"/>
    </row>
    <row r="97" spans="1:25" x14ac:dyDescent="0.2">
      <c r="K97" s="48"/>
      <c r="L97" s="48"/>
      <c r="M97" s="48"/>
      <c r="N97" s="48"/>
      <c r="O97" s="48"/>
      <c r="P97" s="44"/>
      <c r="Q97" s="43"/>
      <c r="R97" s="12"/>
      <c r="S97" s="13"/>
      <c r="T97" s="12"/>
      <c r="U97" s="12"/>
      <c r="V97" s="2"/>
      <c r="W97" s="2"/>
      <c r="X97" s="6"/>
    </row>
    <row r="98" spans="1:25" x14ac:dyDescent="0.2">
      <c r="N98" s="47"/>
    </row>
    <row r="99" spans="1:25" x14ac:dyDescent="0.2">
      <c r="N99" s="47"/>
    </row>
    <row r="100" spans="1:25" s="11" customFormat="1" ht="47" customHeight="1" x14ac:dyDescent="0.2">
      <c r="A100" s="10"/>
      <c r="B100" s="8"/>
      <c r="C100" s="8"/>
      <c r="D100" s="40"/>
      <c r="E100" s="40"/>
      <c r="F100" s="40"/>
      <c r="G100" s="40"/>
      <c r="H100" s="40"/>
      <c r="I100" s="40"/>
      <c r="J100" s="40"/>
      <c r="K100" s="10"/>
      <c r="L100" s="8"/>
      <c r="M100" s="10"/>
      <c r="N100" s="10"/>
      <c r="O100" s="10"/>
      <c r="P100" s="10"/>
      <c r="Q100" s="8"/>
      <c r="R100" s="8"/>
      <c r="S100" s="10"/>
      <c r="T100" s="10"/>
      <c r="U100" s="10"/>
      <c r="V100" s="8"/>
      <c r="W100" s="10"/>
      <c r="X100" s="10"/>
      <c r="Y100" s="40"/>
    </row>
    <row r="101" spans="1:25" x14ac:dyDescent="0.2">
      <c r="K101" s="45"/>
      <c r="L101" s="45"/>
      <c r="M101" s="45"/>
      <c r="N101" s="45"/>
      <c r="O101" s="45"/>
      <c r="P101" s="44"/>
      <c r="Q101" s="12"/>
      <c r="R101" s="12"/>
      <c r="S101" s="13"/>
      <c r="T101" s="12"/>
      <c r="U101" s="12"/>
      <c r="V101" s="2"/>
      <c r="W101" s="2"/>
      <c r="X101" s="6"/>
    </row>
    <row r="102" spans="1:25" x14ac:dyDescent="0.2">
      <c r="K102" s="45"/>
      <c r="L102" s="45"/>
      <c r="M102" s="45"/>
      <c r="N102" s="45"/>
      <c r="O102" s="45"/>
      <c r="P102" s="44"/>
      <c r="Q102" s="43"/>
      <c r="R102" s="12"/>
      <c r="S102" s="13"/>
      <c r="T102" s="12"/>
      <c r="U102" s="12"/>
      <c r="V102" s="2"/>
      <c r="W102" s="2"/>
      <c r="X102" s="6"/>
    </row>
    <row r="103" spans="1:25" x14ac:dyDescent="0.2">
      <c r="K103" s="45"/>
      <c r="L103" s="45"/>
      <c r="M103" s="45"/>
      <c r="N103" s="45"/>
      <c r="O103" s="45"/>
      <c r="P103" s="44"/>
      <c r="Q103" s="43"/>
      <c r="R103" s="12"/>
      <c r="S103" s="13"/>
      <c r="T103" s="12"/>
      <c r="U103" s="12"/>
      <c r="V103" s="2"/>
      <c r="W103" s="2"/>
      <c r="X103" s="6"/>
    </row>
    <row r="104" spans="1:25" x14ac:dyDescent="0.2">
      <c r="K104" s="45"/>
      <c r="L104" s="45"/>
      <c r="M104" s="45"/>
      <c r="N104" s="45"/>
      <c r="O104" s="45"/>
      <c r="P104" s="44"/>
      <c r="Q104" s="43"/>
      <c r="R104" s="12"/>
      <c r="S104" s="13"/>
      <c r="T104" s="12"/>
      <c r="U104" s="12"/>
      <c r="V104" s="2"/>
      <c r="W104" s="2"/>
      <c r="X104" s="6"/>
    </row>
    <row r="105" spans="1:25" x14ac:dyDescent="0.2">
      <c r="K105" s="45"/>
      <c r="L105" s="45"/>
      <c r="M105" s="45"/>
      <c r="N105" s="45"/>
      <c r="O105" s="45"/>
      <c r="P105" s="44"/>
      <c r="Q105" s="43"/>
      <c r="R105" s="12"/>
      <c r="S105" s="13"/>
      <c r="T105" s="12"/>
      <c r="U105" s="12"/>
      <c r="V105" s="2"/>
      <c r="W105" s="2"/>
      <c r="X105" s="6"/>
    </row>
    <row r="106" spans="1:25" x14ac:dyDescent="0.2">
      <c r="K106" s="45"/>
      <c r="L106" s="45"/>
      <c r="M106" s="45"/>
      <c r="N106" s="45"/>
      <c r="O106" s="45"/>
      <c r="P106" s="44"/>
      <c r="Q106" s="43"/>
      <c r="R106" s="12"/>
      <c r="S106" s="13"/>
      <c r="T106" s="12"/>
      <c r="U106" s="12"/>
      <c r="V106" s="2"/>
      <c r="W106" s="2"/>
      <c r="X106" s="6"/>
    </row>
    <row r="107" spans="1:25" x14ac:dyDescent="0.2">
      <c r="K107" s="45"/>
      <c r="L107" s="45"/>
      <c r="M107" s="45"/>
      <c r="N107" s="45"/>
      <c r="O107" s="45"/>
      <c r="P107" s="44"/>
      <c r="Q107" s="43"/>
      <c r="R107" s="12"/>
      <c r="S107" s="13"/>
      <c r="T107" s="12"/>
      <c r="U107" s="12"/>
      <c r="V107" s="2"/>
      <c r="W107" s="2"/>
      <c r="X107" s="6"/>
    </row>
    <row r="108" spans="1:25" x14ac:dyDescent="0.2">
      <c r="K108" s="45"/>
      <c r="L108" s="45"/>
      <c r="M108" s="45"/>
      <c r="N108" s="45"/>
      <c r="O108" s="45"/>
      <c r="P108" s="44"/>
      <c r="Q108" s="43"/>
      <c r="R108" s="12"/>
      <c r="S108" s="13"/>
      <c r="T108" s="12"/>
      <c r="U108" s="12"/>
      <c r="V108" s="2"/>
      <c r="W108" s="2"/>
      <c r="X108" s="6"/>
    </row>
    <row r="109" spans="1:25" x14ac:dyDescent="0.2">
      <c r="K109" s="45"/>
      <c r="L109" s="45"/>
      <c r="M109" s="45"/>
      <c r="N109" s="45"/>
      <c r="O109" s="45"/>
      <c r="P109" s="44"/>
      <c r="Q109" s="43"/>
      <c r="R109" s="12"/>
      <c r="S109" s="13"/>
      <c r="T109" s="12"/>
      <c r="U109" s="12"/>
      <c r="V109" s="2"/>
      <c r="W109" s="2"/>
      <c r="X109" s="6"/>
    </row>
    <row r="110" spans="1:25" x14ac:dyDescent="0.2">
      <c r="K110" s="45"/>
      <c r="L110" s="45"/>
      <c r="M110" s="45"/>
      <c r="N110" s="45"/>
      <c r="O110" s="45"/>
      <c r="P110" s="44"/>
      <c r="Q110" s="43"/>
      <c r="R110" s="12"/>
      <c r="S110" s="13"/>
      <c r="T110" s="12"/>
      <c r="U110" s="12"/>
      <c r="V110" s="2"/>
      <c r="W110" s="2"/>
      <c r="X110" s="6"/>
    </row>
    <row r="111" spans="1:25" x14ac:dyDescent="0.2">
      <c r="K111" s="45"/>
      <c r="L111" s="45"/>
      <c r="M111" s="45"/>
      <c r="N111" s="45"/>
      <c r="O111" s="45"/>
      <c r="P111" s="44"/>
      <c r="Q111" s="43"/>
      <c r="R111" s="12"/>
      <c r="S111" s="13"/>
      <c r="T111" s="12"/>
      <c r="U111" s="12"/>
      <c r="V111" s="2"/>
      <c r="W111" s="2"/>
      <c r="X111" s="6"/>
    </row>
    <row r="112" spans="1:25" x14ac:dyDescent="0.2">
      <c r="K112" s="45"/>
      <c r="L112" s="45"/>
      <c r="M112" s="45"/>
      <c r="N112" s="45"/>
      <c r="O112" s="45"/>
      <c r="P112" s="44"/>
      <c r="Q112" s="43"/>
      <c r="R112" s="12"/>
      <c r="S112" s="13"/>
      <c r="T112" s="12"/>
      <c r="U112" s="12"/>
      <c r="V112" s="2"/>
      <c r="W112" s="2"/>
      <c r="X112" s="6"/>
    </row>
    <row r="113" spans="11:24" x14ac:dyDescent="0.2">
      <c r="K113" s="45"/>
      <c r="L113" s="45"/>
      <c r="M113" s="45"/>
      <c r="N113" s="45"/>
      <c r="O113" s="45"/>
      <c r="P113" s="44"/>
      <c r="Q113" s="43"/>
      <c r="R113" s="12"/>
      <c r="S113" s="13"/>
      <c r="T113" s="12"/>
      <c r="U113" s="12"/>
      <c r="V113" s="2"/>
      <c r="W113" s="2"/>
      <c r="X113" s="6"/>
    </row>
    <row r="114" spans="11:24" x14ac:dyDescent="0.2">
      <c r="K114" s="45"/>
      <c r="L114" s="45"/>
      <c r="M114" s="45"/>
      <c r="N114" s="45"/>
      <c r="O114" s="45"/>
      <c r="P114" s="44"/>
      <c r="Q114" s="43"/>
      <c r="R114" s="12"/>
      <c r="S114" s="13"/>
      <c r="T114" s="12"/>
      <c r="U114" s="12"/>
      <c r="V114" s="2"/>
      <c r="W114" s="2"/>
      <c r="X114" s="6"/>
    </row>
    <row r="115" spans="11:24" x14ac:dyDescent="0.2">
      <c r="K115" s="45"/>
      <c r="L115" s="45"/>
      <c r="M115" s="45"/>
      <c r="N115" s="45"/>
      <c r="O115" s="45"/>
      <c r="P115" s="44"/>
      <c r="Q115" s="43"/>
      <c r="R115" s="12"/>
      <c r="S115" s="13"/>
      <c r="T115" s="12"/>
      <c r="U115" s="12"/>
      <c r="V115" s="2"/>
      <c r="W115" s="2"/>
      <c r="X115" s="6"/>
    </row>
    <row r="116" spans="11:24" x14ac:dyDescent="0.2">
      <c r="K116" s="45"/>
      <c r="L116" s="45"/>
      <c r="M116" s="45"/>
      <c r="N116" s="45"/>
      <c r="O116" s="45"/>
      <c r="P116" s="44"/>
      <c r="Q116" s="43"/>
      <c r="R116" s="12"/>
      <c r="S116" s="13"/>
      <c r="T116" s="12"/>
      <c r="U116" s="12"/>
      <c r="V116" s="2"/>
      <c r="W116" s="2"/>
      <c r="X116" s="6"/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ABB462C-189A-4147-8B5E-7B71796009AE}">
  <sheetPr>
    <tabColor theme="9"/>
  </sheetPr>
  <dimension ref="A1:AA116"/>
  <sheetViews>
    <sheetView zoomScaleNormal="100" workbookViewId="0">
      <pane xSplit="4" ySplit="3" topLeftCell="F4" activePane="bottomRight" state="frozen"/>
      <selection pane="topRight" activeCell="F1" sqref="F1"/>
      <selection pane="bottomLeft" activeCell="A4" sqref="A4"/>
      <selection pane="bottomRight" activeCell="B2" sqref="B2:D2"/>
    </sheetView>
  </sheetViews>
  <sheetFormatPr baseColWidth="10" defaultRowHeight="16" x14ac:dyDescent="0.2"/>
  <cols>
    <col min="1" max="1" width="5.83203125" customWidth="1"/>
    <col min="2" max="3" width="12.1640625" style="158" customWidth="1"/>
    <col min="4" max="4" width="13.33203125" style="162" customWidth="1"/>
    <col min="5" max="5" width="17.33203125" style="40" hidden="1" customWidth="1"/>
    <col min="6" max="9" width="13.33203125" style="40" customWidth="1"/>
    <col min="10" max="10" width="14.6640625" style="40" customWidth="1"/>
    <col min="11" max="11" width="15.6640625" customWidth="1"/>
    <col min="17" max="17" width="11.5" customWidth="1"/>
    <col min="18" max="20" width="10.33203125" customWidth="1"/>
    <col min="21" max="21" width="8.33203125" customWidth="1"/>
    <col min="22" max="22" width="10" customWidth="1"/>
    <col min="23" max="23" width="8.33203125" customWidth="1"/>
    <col min="24" max="24" width="14" customWidth="1"/>
    <col min="25" max="25" width="10.5" style="40" customWidth="1"/>
    <col min="26" max="26" width="17.6640625" bestFit="1" customWidth="1"/>
  </cols>
  <sheetData>
    <row r="1" spans="1:27" ht="18" x14ac:dyDescent="0.2">
      <c r="B1" s="161" t="s">
        <v>43</v>
      </c>
      <c r="K1" s="10"/>
      <c r="N1" s="8"/>
      <c r="O1" s="10"/>
      <c r="Q1" s="10"/>
      <c r="R1" s="10"/>
      <c r="S1" s="8"/>
      <c r="T1" s="8"/>
      <c r="U1" s="10"/>
      <c r="V1" s="10"/>
      <c r="W1" s="10"/>
      <c r="Y1" s="10"/>
    </row>
    <row r="2" spans="1:27" s="3" customFormat="1" ht="100" customHeight="1" x14ac:dyDescent="0.2">
      <c r="B2" s="167" t="s">
        <v>33</v>
      </c>
      <c r="C2" s="167" t="s">
        <v>14</v>
      </c>
      <c r="D2" s="168" t="s">
        <v>31</v>
      </c>
      <c r="E2" s="39"/>
      <c r="F2" s="3" t="s">
        <v>32</v>
      </c>
      <c r="G2" s="106" t="s">
        <v>115</v>
      </c>
      <c r="H2" s="106" t="s">
        <v>1659</v>
      </c>
      <c r="I2" s="106" t="s">
        <v>1660</v>
      </c>
      <c r="J2" s="106" t="s">
        <v>20</v>
      </c>
      <c r="K2" s="4" t="s">
        <v>21</v>
      </c>
      <c r="L2" s="3" t="s">
        <v>16</v>
      </c>
      <c r="M2" s="5" t="s">
        <v>114</v>
      </c>
      <c r="N2" s="3" t="s">
        <v>141</v>
      </c>
      <c r="O2" s="3" t="s">
        <v>22</v>
      </c>
      <c r="P2" s="5" t="s">
        <v>23</v>
      </c>
      <c r="Q2" s="3" t="s">
        <v>140</v>
      </c>
      <c r="R2" s="3" t="s">
        <v>24</v>
      </c>
      <c r="S2" s="5" t="s">
        <v>34</v>
      </c>
      <c r="T2" s="5" t="s">
        <v>35</v>
      </c>
      <c r="U2" s="5" t="s">
        <v>36</v>
      </c>
      <c r="V2" s="3" t="s">
        <v>37</v>
      </c>
      <c r="W2" s="3" t="s">
        <v>38</v>
      </c>
      <c r="X2" s="5" t="s">
        <v>81</v>
      </c>
      <c r="Y2" s="3" t="s">
        <v>26</v>
      </c>
      <c r="Z2" s="5" t="s">
        <v>25</v>
      </c>
    </row>
    <row r="3" spans="1:27" s="11" customFormat="1" ht="47" customHeight="1" x14ac:dyDescent="0.2">
      <c r="A3" s="10"/>
      <c r="B3" s="8" t="s">
        <v>17</v>
      </c>
      <c r="C3" s="8" t="s">
        <v>14</v>
      </c>
      <c r="D3" s="8" t="s">
        <v>0</v>
      </c>
      <c r="E3" s="8" t="s">
        <v>135</v>
      </c>
      <c r="F3" s="8" t="s">
        <v>9</v>
      </c>
      <c r="G3" s="10" t="s">
        <v>116</v>
      </c>
      <c r="H3" s="10" t="s">
        <v>134</v>
      </c>
      <c r="I3" s="10" t="s">
        <v>110</v>
      </c>
      <c r="J3" s="10" t="s">
        <v>1618</v>
      </c>
      <c r="K3" s="10" t="s">
        <v>1830</v>
      </c>
      <c r="L3" s="10" t="s">
        <v>27</v>
      </c>
      <c r="M3" s="10" t="s">
        <v>28</v>
      </c>
      <c r="N3" s="8" t="s">
        <v>1619</v>
      </c>
      <c r="O3" s="10" t="s">
        <v>111</v>
      </c>
      <c r="P3" s="10" t="s">
        <v>112</v>
      </c>
      <c r="Q3" s="10" t="s">
        <v>1620</v>
      </c>
      <c r="R3" s="10" t="s">
        <v>113</v>
      </c>
      <c r="S3" s="8" t="s">
        <v>104</v>
      </c>
      <c r="T3" s="8" t="s">
        <v>105</v>
      </c>
      <c r="U3" s="10" t="s">
        <v>106</v>
      </c>
      <c r="V3" s="10" t="s">
        <v>107</v>
      </c>
      <c r="W3" s="10" t="s">
        <v>108</v>
      </c>
      <c r="X3" s="8" t="s">
        <v>109</v>
      </c>
      <c r="Y3" s="10" t="s">
        <v>30</v>
      </c>
      <c r="Z3" s="10" t="s">
        <v>11</v>
      </c>
    </row>
    <row r="4" spans="1:27" s="9" customFormat="1" ht="17" customHeight="1" x14ac:dyDescent="0.2">
      <c r="A4" s="15"/>
      <c r="B4" s="11" t="s">
        <v>18</v>
      </c>
      <c r="C4" s="11" t="str">
        <f>$B$1</f>
        <v>RR</v>
      </c>
      <c r="D4" s="137">
        <v>0</v>
      </c>
      <c r="E4" s="18" t="str">
        <f t="shared" ref="E4:E23" si="0">_xlfn.CONCAT(C4,B4,D4)</f>
        <v>RRTotal0</v>
      </c>
      <c r="F4" s="19">
        <v>1</v>
      </c>
      <c r="G4" s="104">
        <f>VLOOKUP(E4,'Appendix 4. LT MOH 2019'!$D$5:$G$1684,4,FALSE)</f>
        <v>1.9947693822182599E-2</v>
      </c>
      <c r="H4" s="19">
        <f>VLOOKUP(E4,'Appendix 1a. Person-years 2020'!$E$3:$F$1684,2,FALSE)</f>
        <v>12304.749</v>
      </c>
      <c r="I4" s="19">
        <f>VLOOKUP(E4,'Appendix 2a. Deaths 2020'!$E$3:$G$1683,3,FALSE)</f>
        <v>10</v>
      </c>
      <c r="J4" s="20">
        <f t="shared" ref="J4:J23" si="1">G4*H4</f>
        <v>245.4513656108075</v>
      </c>
      <c r="K4" s="20">
        <f t="shared" ref="K4:K23" si="2">G4*(H4-I4)+I4</f>
        <v>255.25188867258569</v>
      </c>
      <c r="L4" s="72">
        <f t="shared" ref="L4:L23" si="3">J4/K4</f>
        <v>0.96160450325071078</v>
      </c>
      <c r="M4" s="72">
        <f t="shared" ref="M4:M23" si="4">K4/J4</f>
        <v>1.0399285741897972</v>
      </c>
      <c r="N4" s="72">
        <f>VLOOKUP(E4,'Appendix 4. LT MOH 2019'!$D$5:$K$1684,8,FALSE)</f>
        <v>0.98040411170963149</v>
      </c>
      <c r="O4" s="72">
        <f>EXP((1/L4)*LN(N4))</f>
        <v>0.97962969867784033</v>
      </c>
      <c r="P4" s="72">
        <f t="shared" ref="P4:P23" si="5">1-O4</f>
        <v>2.0370301322159667E-2</v>
      </c>
      <c r="Q4" s="72">
        <f>VLOOKUP(E4,'Appendix 4. LT MOH 2019'!$D$5:$I$1684,6,FALSE)</f>
        <v>9.9994806752066678E-2</v>
      </c>
      <c r="R4" s="16">
        <f t="shared" ref="R4:R22" si="6">F4+(Q4-F4)*M4*(1-N4)/(1-O4)</f>
        <v>9.964033951009188E-2</v>
      </c>
      <c r="S4" s="12">
        <v>100000</v>
      </c>
      <c r="T4" s="12">
        <f t="shared" ref="T4:T23" si="7">P4*S4</f>
        <v>2037.0301322159667</v>
      </c>
      <c r="U4" s="13">
        <f t="shared" ref="U4:U23" si="8">T4/V4</f>
        <v>2.0750884952555171E-2</v>
      </c>
      <c r="V4" s="12">
        <f t="shared" ref="V4:V22" si="9">(S5*F4)+R4*T4</f>
        <v>98165.940241750315</v>
      </c>
      <c r="W4" s="12">
        <f t="shared" ref="W4:W22" si="10">W5+V4</f>
        <v>7038319.9605155047</v>
      </c>
      <c r="X4" s="131">
        <f t="shared" ref="X4:X23" si="11">W4/S4</f>
        <v>70.383199605155042</v>
      </c>
      <c r="Y4" s="105">
        <f>VLOOKUP(E4,'Appendix 4. LT MOH 2019'!$D$5:$P$1684,13,FALSE)</f>
        <v>73.657538896877014</v>
      </c>
      <c r="Z4" s="105">
        <f t="shared" ref="Z4:Z23" si="12">X4-Y4</f>
        <v>-3.2743392917219722</v>
      </c>
    </row>
    <row r="5" spans="1:27" s="9" customFormat="1" x14ac:dyDescent="0.2">
      <c r="A5" s="15"/>
      <c r="B5" s="11" t="str">
        <f>$B$4</f>
        <v>Total</v>
      </c>
      <c r="C5" s="11" t="str">
        <f>$C$4</f>
        <v>RR</v>
      </c>
      <c r="D5" s="138" t="s">
        <v>1657</v>
      </c>
      <c r="E5" s="18" t="str">
        <f t="shared" si="0"/>
        <v>RRTotal1-4</v>
      </c>
      <c r="F5" s="19">
        <v>4</v>
      </c>
      <c r="G5" s="104">
        <f>VLOOKUP(E5,'Appendix 4. LT MOH 2019'!$D$5:$G$1684,4,FALSE)</f>
        <v>1.2913070013715739E-3</v>
      </c>
      <c r="H5" s="19">
        <f>VLOOKUP(E5,'Appendix 1a. Person-years 2020'!$E$3:$F$1684,2,FALSE)</f>
        <v>47045.745499999997</v>
      </c>
      <c r="I5" s="19">
        <f>VLOOKUP(E5,'Appendix 2a. Deaths 2020'!$E$3:$G$1683,3,FALSE)</f>
        <v>3</v>
      </c>
      <c r="J5" s="20">
        <f t="shared" si="1"/>
        <v>60.750500548895211</v>
      </c>
      <c r="K5" s="20">
        <f t="shared" si="2"/>
        <v>63.746626627891096</v>
      </c>
      <c r="L5" s="72">
        <f t="shared" si="3"/>
        <v>0.95299945679502063</v>
      </c>
      <c r="M5" s="72">
        <f t="shared" si="4"/>
        <v>1.0493185414428716</v>
      </c>
      <c r="N5" s="72">
        <f>VLOOKUP(E5,'Appendix 4. LT MOH 2019'!$D$5:$K$1684,8,FALSE)</f>
        <v>0.99485141348958306</v>
      </c>
      <c r="O5" s="72">
        <f t="shared" ref="O5:O22" si="13">EXP((1/L5)*LN(N5))</f>
        <v>0.99459817973873077</v>
      </c>
      <c r="P5" s="72">
        <f t="shared" si="5"/>
        <v>5.4018202612692301E-3</v>
      </c>
      <c r="Q5" s="72">
        <f>VLOOKUP(E5,'Appendix 4. LT MOH 2019'!$D$5:$I$1684,6,FALSE)</f>
        <v>1.4969194796759384</v>
      </c>
      <c r="R5" s="16">
        <f t="shared" si="6"/>
        <v>1.4966011273150293</v>
      </c>
      <c r="S5" s="135">
        <f t="shared" ref="S5:S23" si="14">S4-T4</f>
        <v>97962.969867784035</v>
      </c>
      <c r="T5" s="12">
        <f t="shared" si="7"/>
        <v>529.1783554859029</v>
      </c>
      <c r="U5" s="13">
        <f t="shared" si="8"/>
        <v>1.3550360732886855E-3</v>
      </c>
      <c r="V5" s="12">
        <f t="shared" si="9"/>
        <v>390527.13497256348</v>
      </c>
      <c r="W5" s="12">
        <f t="shared" si="10"/>
        <v>6940154.0202737544</v>
      </c>
      <c r="X5" s="131">
        <f t="shared" si="11"/>
        <v>70.844667425258237</v>
      </c>
      <c r="Y5" s="105">
        <f>VLOOKUP(E5,'Appendix 4. LT MOH 2019'!$D$5:$P$1684,13,FALSE)</f>
        <v>74.127774894143883</v>
      </c>
      <c r="Z5" s="105">
        <f t="shared" si="12"/>
        <v>-3.2831074688856461</v>
      </c>
      <c r="AA5" s="17"/>
    </row>
    <row r="6" spans="1:27" s="9" customFormat="1" x14ac:dyDescent="0.2">
      <c r="A6" s="15"/>
      <c r="B6" s="11" t="str">
        <f t="shared" ref="B6:B23" si="15">$B$4</f>
        <v>Total</v>
      </c>
      <c r="C6" s="11" t="str">
        <f t="shared" ref="C6:C23" si="16">$C$4</f>
        <v>RR</v>
      </c>
      <c r="D6" s="138" t="s">
        <v>1658</v>
      </c>
      <c r="E6" s="18" t="str">
        <f t="shared" si="0"/>
        <v>RRTotal5-9</v>
      </c>
      <c r="F6" s="19">
        <v>5</v>
      </c>
      <c r="G6" s="104">
        <f>VLOOKUP(E6,'Appendix 4. LT MOH 2019'!$D$5:$G$1684,4,FALSE)</f>
        <v>6.046592624124453E-4</v>
      </c>
      <c r="H6" s="19">
        <f>VLOOKUP(E6,'Appendix 1a. Person-years 2020'!$E$3:$F$1684,2,FALSE)</f>
        <v>55461.3554</v>
      </c>
      <c r="I6" s="19">
        <f>VLOOKUP(E6,'Appendix 2a. Deaths 2020'!$E$3:$G$1683,3,FALSE)</f>
        <v>3</v>
      </c>
      <c r="J6" s="20">
        <f t="shared" si="1"/>
        <v>33.53522224855849</v>
      </c>
      <c r="K6" s="20">
        <f t="shared" si="2"/>
        <v>36.533408270771254</v>
      </c>
      <c r="L6" s="72">
        <f t="shared" si="3"/>
        <v>0.91793303269184778</v>
      </c>
      <c r="M6" s="72">
        <f t="shared" si="4"/>
        <v>1.0894040898250388</v>
      </c>
      <c r="N6" s="72">
        <f>VLOOKUP(E6,'Appendix 4. LT MOH 2019'!$D$5:$K$1684,8,FALSE)</f>
        <v>0.99698126695018607</v>
      </c>
      <c r="O6" s="72">
        <f t="shared" si="13"/>
        <v>0.99671182405469927</v>
      </c>
      <c r="P6" s="72">
        <f t="shared" si="5"/>
        <v>3.2881759453007309E-3</v>
      </c>
      <c r="Q6" s="72">
        <f>VLOOKUP(E6,'Appendix 4. LT MOH 2019'!$D$5:$I$1684,6,FALSE)</f>
        <v>2.4999999999999267</v>
      </c>
      <c r="R6" s="16">
        <f t="shared" si="6"/>
        <v>2.4996622859724824</v>
      </c>
      <c r="S6" s="135">
        <f t="shared" si="14"/>
        <v>97433.791512298136</v>
      </c>
      <c r="T6" s="12">
        <f t="shared" si="7"/>
        <v>320.37944951018522</v>
      </c>
      <c r="U6" s="13">
        <f t="shared" si="8"/>
        <v>6.5871832623415653E-4</v>
      </c>
      <c r="V6" s="12">
        <f t="shared" si="9"/>
        <v>486367.90074108093</v>
      </c>
      <c r="W6" s="12">
        <f t="shared" si="10"/>
        <v>6549626.8853011904</v>
      </c>
      <c r="X6" s="131">
        <f t="shared" si="11"/>
        <v>67.221307758248258</v>
      </c>
      <c r="Y6" s="105">
        <f>VLOOKUP(E6,'Appendix 4. LT MOH 2019'!$D$5:$P$1684,13,FALSE)</f>
        <v>70.503656394995659</v>
      </c>
      <c r="Z6" s="105">
        <f t="shared" si="12"/>
        <v>-3.2823486367474004</v>
      </c>
    </row>
    <row r="7" spans="1:27" s="9" customFormat="1" x14ac:dyDescent="0.2">
      <c r="A7" s="15"/>
      <c r="B7" s="11" t="str">
        <f t="shared" si="15"/>
        <v>Total</v>
      </c>
      <c r="C7" s="11" t="str">
        <f t="shared" si="16"/>
        <v>RR</v>
      </c>
      <c r="D7" s="138" t="s">
        <v>118</v>
      </c>
      <c r="E7" s="18" t="str">
        <f t="shared" si="0"/>
        <v>RRTotal10-14</v>
      </c>
      <c r="F7" s="19">
        <v>5</v>
      </c>
      <c r="G7" s="104">
        <f>VLOOKUP(E7,'Appendix 4. LT MOH 2019'!$D$5:$G$1684,4,FALSE)</f>
        <v>4.5648612490166787E-4</v>
      </c>
      <c r="H7" s="19">
        <f>VLOOKUP(E7,'Appendix 1a. Person-years 2020'!$E$3:$F$1684,2,FALSE)</f>
        <v>53495.9496</v>
      </c>
      <c r="I7" s="19">
        <f>VLOOKUP(E7,'Appendix 2a. Deaths 2020'!$E$3:$G$1683,3,FALSE)</f>
        <v>2</v>
      </c>
      <c r="J7" s="20">
        <f t="shared" si="1"/>
        <v>24.420158730838928</v>
      </c>
      <c r="K7" s="20">
        <f t="shared" si="2"/>
        <v>26.419245758589128</v>
      </c>
      <c r="L7" s="72">
        <f t="shared" si="3"/>
        <v>0.924332168828087</v>
      </c>
      <c r="M7" s="72">
        <f t="shared" si="4"/>
        <v>1.081862163542191</v>
      </c>
      <c r="N7" s="72">
        <f>VLOOKUP(E7,'Appendix 4. LT MOH 2019'!$D$5:$K$1684,8,FALSE)</f>
        <v>0.99772017115108336</v>
      </c>
      <c r="O7" s="72">
        <f t="shared" si="13"/>
        <v>0.9975337697496629</v>
      </c>
      <c r="P7" s="72">
        <f t="shared" si="5"/>
        <v>2.4662302503370981E-3</v>
      </c>
      <c r="Q7" s="72">
        <f>VLOOKUP(E7,'Appendix 4. LT MOH 2019'!$D$5:$I$1684,6,FALSE)</f>
        <v>2.4999999999999445</v>
      </c>
      <c r="R7" s="16">
        <f t="shared" si="6"/>
        <v>2.4997665255932739</v>
      </c>
      <c r="S7" s="135">
        <f t="shared" si="14"/>
        <v>97113.412062787946</v>
      </c>
      <c r="T7" s="12">
        <f t="shared" si="7"/>
        <v>239.50403454269929</v>
      </c>
      <c r="U7" s="13">
        <f t="shared" si="8"/>
        <v>4.9385508711749992E-4</v>
      </c>
      <c r="V7" s="12">
        <f t="shared" si="9"/>
        <v>484968.24430952064</v>
      </c>
      <c r="W7" s="12">
        <f t="shared" si="10"/>
        <v>6063258.9845601097</v>
      </c>
      <c r="X7" s="131">
        <f t="shared" si="11"/>
        <v>62.434826001582103</v>
      </c>
      <c r="Y7" s="105">
        <f>VLOOKUP(E7,'Appendix 4. LT MOH 2019'!$D$5:$P$1684,13,FALSE)</f>
        <v>65.709562856704551</v>
      </c>
      <c r="Z7" s="105">
        <f t="shared" si="12"/>
        <v>-3.2747368551224483</v>
      </c>
      <c r="AA7" s="17"/>
    </row>
    <row r="8" spans="1:27" s="9" customFormat="1" x14ac:dyDescent="0.2">
      <c r="A8" s="15"/>
      <c r="B8" s="11" t="str">
        <f t="shared" si="15"/>
        <v>Total</v>
      </c>
      <c r="C8" s="11" t="str">
        <f t="shared" si="16"/>
        <v>RR</v>
      </c>
      <c r="D8" s="137" t="s">
        <v>119</v>
      </c>
      <c r="E8" s="18" t="str">
        <f t="shared" si="0"/>
        <v>RRTotal15-19</v>
      </c>
      <c r="F8" s="19">
        <v>5</v>
      </c>
      <c r="G8" s="104">
        <f>VLOOKUP(E8,'Appendix 4. LT MOH 2019'!$D$5:$G$1684,4,FALSE)</f>
        <v>1.638690889251644E-3</v>
      </c>
      <c r="H8" s="19">
        <f>VLOOKUP(E8,'Appendix 1a. Person-years 2020'!$E$3:$F$1684,2,FALSE)</f>
        <v>53445.737500000003</v>
      </c>
      <c r="I8" s="19">
        <f>VLOOKUP(E8,'Appendix 2a. Deaths 2020'!$E$3:$G$1683,3,FALSE)</f>
        <v>7</v>
      </c>
      <c r="J8" s="20">
        <f t="shared" si="1"/>
        <v>87.581043110584943</v>
      </c>
      <c r="K8" s="20">
        <f t="shared" si="2"/>
        <v>94.569572274360183</v>
      </c>
      <c r="L8" s="72">
        <f t="shared" si="3"/>
        <v>0.92610171542808195</v>
      </c>
      <c r="M8" s="72">
        <f t="shared" si="4"/>
        <v>1.0797949980448522</v>
      </c>
      <c r="N8" s="72">
        <f>VLOOKUP(E8,'Appendix 4. LT MOH 2019'!$D$5:$K$1684,8,FALSE)</f>
        <v>0.99183997495050347</v>
      </c>
      <c r="O8" s="72">
        <f t="shared" si="13"/>
        <v>0.99119172157572699</v>
      </c>
      <c r="P8" s="72">
        <f t="shared" si="5"/>
        <v>8.8082784242730083E-3</v>
      </c>
      <c r="Q8" s="72">
        <f>VLOOKUP(E8,'Appendix 4. LT MOH 2019'!$D$5:$I$1684,6,FALSE)</f>
        <v>2.4999999999999747</v>
      </c>
      <c r="R8" s="16">
        <f t="shared" si="6"/>
        <v>2.4991837769097391</v>
      </c>
      <c r="S8" s="135">
        <f t="shared" si="14"/>
        <v>96873.908028245249</v>
      </c>
      <c r="T8" s="12">
        <f t="shared" si="7"/>
        <v>853.29235396020044</v>
      </c>
      <c r="U8" s="13">
        <f t="shared" si="8"/>
        <v>1.769451138297691E-3</v>
      </c>
      <c r="V8" s="12">
        <f t="shared" si="9"/>
        <v>482235.61277940369</v>
      </c>
      <c r="W8" s="12">
        <f t="shared" si="10"/>
        <v>5578290.7402505893</v>
      </c>
      <c r="X8" s="131">
        <f t="shared" si="11"/>
        <v>57.583005102097701</v>
      </c>
      <c r="Y8" s="105">
        <f>VLOOKUP(E8,'Appendix 4. LT MOH 2019'!$D$5:$P$1684,13,FALSE)</f>
        <v>60.853999131619055</v>
      </c>
      <c r="Z8" s="105">
        <f t="shared" si="12"/>
        <v>-3.2709940295213542</v>
      </c>
    </row>
    <row r="9" spans="1:27" s="9" customFormat="1" x14ac:dyDescent="0.2">
      <c r="A9" s="15"/>
      <c r="B9" s="11" t="str">
        <f t="shared" si="15"/>
        <v>Total</v>
      </c>
      <c r="C9" s="11" t="str">
        <f t="shared" si="16"/>
        <v>RR</v>
      </c>
      <c r="D9" s="137" t="s">
        <v>120</v>
      </c>
      <c r="E9" s="18" t="str">
        <f t="shared" si="0"/>
        <v>RRTotal20-24</v>
      </c>
      <c r="F9" s="19">
        <v>5</v>
      </c>
      <c r="G9" s="104">
        <f>VLOOKUP(E9,'Appendix 4. LT MOH 2019'!$D$5:$G$1684,4,FALSE)</f>
        <v>1.8491801072459573E-3</v>
      </c>
      <c r="H9" s="19">
        <f>VLOOKUP(E9,'Appendix 1a. Person-years 2020'!$E$3:$F$1684,2,FALSE)</f>
        <v>60857.328999999998</v>
      </c>
      <c r="I9" s="19">
        <f>VLOOKUP(E9,'Appendix 2a. Deaths 2020'!$E$3:$G$1683,3,FALSE)</f>
        <v>2</v>
      </c>
      <c r="J9" s="20">
        <f t="shared" si="1"/>
        <v>112.53616216692251</v>
      </c>
      <c r="K9" s="20">
        <f t="shared" si="2"/>
        <v>114.53246380670801</v>
      </c>
      <c r="L9" s="72">
        <f t="shared" si="3"/>
        <v>0.98256999305319603</v>
      </c>
      <c r="M9" s="72">
        <f t="shared" si="4"/>
        <v>1.0177392013495576</v>
      </c>
      <c r="N9" s="72">
        <f>VLOOKUP(E9,'Appendix 4. LT MOH 2019'!$D$5:$K$1684,8,FALSE)</f>
        <v>0.99079664611109852</v>
      </c>
      <c r="O9" s="72">
        <f t="shared" si="13"/>
        <v>0.99063415287534473</v>
      </c>
      <c r="P9" s="72">
        <f t="shared" si="5"/>
        <v>9.3658471246552688E-3</v>
      </c>
      <c r="Q9" s="72">
        <f>VLOOKUP(E9,'Appendix 4. LT MOH 2019'!$D$5:$I$1684,6,FALSE)</f>
        <v>2.4999999999999467</v>
      </c>
      <c r="R9" s="16">
        <f t="shared" si="6"/>
        <v>2.499795290281098</v>
      </c>
      <c r="S9" s="135">
        <f t="shared" si="14"/>
        <v>96020.615674285043</v>
      </c>
      <c r="T9" s="12">
        <f t="shared" si="7"/>
        <v>899.31440722063121</v>
      </c>
      <c r="U9" s="13">
        <f t="shared" si="8"/>
        <v>1.8819833306719397E-3</v>
      </c>
      <c r="V9" s="12">
        <f t="shared" si="9"/>
        <v>477854.60825497413</v>
      </c>
      <c r="W9" s="12">
        <f t="shared" si="10"/>
        <v>5096055.1274711853</v>
      </c>
      <c r="X9" s="131">
        <f t="shared" si="11"/>
        <v>53.072510436276474</v>
      </c>
      <c r="Y9" s="105">
        <f>VLOOKUP(E9,'Appendix 4. LT MOH 2019'!$D$5:$P$1684,13,FALSE)</f>
        <v>56.334086753290151</v>
      </c>
      <c r="Z9" s="105">
        <f t="shared" si="12"/>
        <v>-3.2615763170136773</v>
      </c>
    </row>
    <row r="10" spans="1:27" s="9" customFormat="1" x14ac:dyDescent="0.2">
      <c r="A10" s="15"/>
      <c r="B10" s="11" t="str">
        <f t="shared" si="15"/>
        <v>Total</v>
      </c>
      <c r="C10" s="11" t="str">
        <f t="shared" si="16"/>
        <v>RR</v>
      </c>
      <c r="D10" s="137" t="s">
        <v>121</v>
      </c>
      <c r="E10" s="18" t="str">
        <f t="shared" si="0"/>
        <v>RRTotal25-29</v>
      </c>
      <c r="F10" s="19">
        <v>5</v>
      </c>
      <c r="G10" s="104">
        <f>VLOOKUP(E10,'Appendix 4. LT MOH 2019'!$D$5:$G$1684,4,FALSE)</f>
        <v>1.627897214824949E-3</v>
      </c>
      <c r="H10" s="19">
        <f>VLOOKUP(E10,'Appendix 1a. Person-years 2020'!$E$3:$F$1684,2,FALSE)</f>
        <v>62923.065799999997</v>
      </c>
      <c r="I10" s="19">
        <f>VLOOKUP(E10,'Appendix 2a. Deaths 2020'!$E$3:$G$1683,3,FALSE)</f>
        <v>5</v>
      </c>
      <c r="J10" s="20">
        <f t="shared" si="1"/>
        <v>102.43228356406699</v>
      </c>
      <c r="K10" s="20">
        <f t="shared" si="2"/>
        <v>107.42414407799286</v>
      </c>
      <c r="L10" s="72">
        <f t="shared" si="3"/>
        <v>0.95353129823122773</v>
      </c>
      <c r="M10" s="72">
        <f t="shared" si="4"/>
        <v>1.0487332737320425</v>
      </c>
      <c r="N10" s="72">
        <f>VLOOKUP(E10,'Appendix 4. LT MOH 2019'!$D$5:$K$1684,8,FALSE)</f>
        <v>0.99189350527633191</v>
      </c>
      <c r="O10" s="72">
        <f t="shared" si="13"/>
        <v>0.99150013287812877</v>
      </c>
      <c r="P10" s="72">
        <f t="shared" si="5"/>
        <v>8.4998671218712296E-3</v>
      </c>
      <c r="Q10" s="72">
        <f>VLOOKUP(E10,'Appendix 4. LT MOH 2019'!$D$5:$I$1684,6,FALSE)</f>
        <v>2.5000000000000342</v>
      </c>
      <c r="R10" s="16">
        <f t="shared" si="6"/>
        <v>2.4995048075021411</v>
      </c>
      <c r="S10" s="135">
        <f t="shared" si="14"/>
        <v>95121.301267064409</v>
      </c>
      <c r="T10" s="12">
        <f t="shared" si="7"/>
        <v>808.51842122952894</v>
      </c>
      <c r="U10" s="13">
        <f t="shared" si="8"/>
        <v>1.7072304776481195E-3</v>
      </c>
      <c r="V10" s="12">
        <f t="shared" si="9"/>
        <v>473584.80990999163</v>
      </c>
      <c r="W10" s="12">
        <f t="shared" si="10"/>
        <v>4618200.5192162115</v>
      </c>
      <c r="X10" s="131">
        <f t="shared" si="11"/>
        <v>48.55064488920376</v>
      </c>
      <c r="Y10" s="105">
        <f>VLOOKUP(E10,'Appendix 4. LT MOH 2019'!$D$5:$P$1684,13,FALSE)</f>
        <v>51.834143100494217</v>
      </c>
      <c r="Z10" s="105">
        <f t="shared" si="12"/>
        <v>-3.2834982112904569</v>
      </c>
    </row>
    <row r="11" spans="1:27" s="9" customFormat="1" x14ac:dyDescent="0.2">
      <c r="A11" s="15"/>
      <c r="B11" s="11" t="str">
        <f t="shared" si="15"/>
        <v>Total</v>
      </c>
      <c r="C11" s="11" t="str">
        <f t="shared" si="16"/>
        <v>RR</v>
      </c>
      <c r="D11" s="137" t="s">
        <v>122</v>
      </c>
      <c r="E11" s="18" t="str">
        <f t="shared" si="0"/>
        <v>RRTotal30-34</v>
      </c>
      <c r="F11" s="19">
        <v>5</v>
      </c>
      <c r="G11" s="104">
        <f>VLOOKUP(E11,'Appendix 4. LT MOH 2019'!$D$5:$G$1684,4,FALSE)</f>
        <v>1.6583963372672915E-3</v>
      </c>
      <c r="H11" s="19">
        <f>VLOOKUP(E11,'Appendix 1a. Person-years 2020'!$E$3:$F$1684,2,FALSE)</f>
        <v>59064.593999999997</v>
      </c>
      <c r="I11" s="19">
        <f>VLOOKUP(E11,'Appendix 2a. Deaths 2020'!$E$3:$G$1683,3,FALSE)</f>
        <v>16</v>
      </c>
      <c r="J11" s="20">
        <f t="shared" si="1"/>
        <v>97.952506351779633</v>
      </c>
      <c r="K11" s="20">
        <f t="shared" si="2"/>
        <v>113.92597201038336</v>
      </c>
      <c r="L11" s="72">
        <f t="shared" si="3"/>
        <v>0.85979083279493207</v>
      </c>
      <c r="M11" s="72">
        <f t="shared" si="4"/>
        <v>1.1630735777320262</v>
      </c>
      <c r="N11" s="72">
        <f>VLOOKUP(E11,'Appendix 4. LT MOH 2019'!$D$5:$K$1684,8,FALSE)</f>
        <v>0.99174225484944301</v>
      </c>
      <c r="O11" s="72">
        <f t="shared" si="13"/>
        <v>0.9904021164732788</v>
      </c>
      <c r="P11" s="72">
        <f t="shared" si="5"/>
        <v>9.5978835267211959E-3</v>
      </c>
      <c r="Q11" s="72">
        <f>VLOOKUP(E11,'Appendix 4. LT MOH 2019'!$D$5:$I$1684,6,FALSE)</f>
        <v>2.5000000000000018</v>
      </c>
      <c r="R11" s="16">
        <f t="shared" si="6"/>
        <v>2.498311693010661</v>
      </c>
      <c r="S11" s="135">
        <f t="shared" si="14"/>
        <v>94312.782845834881</v>
      </c>
      <c r="T11" s="12">
        <f t="shared" si="7"/>
        <v>905.20310483527203</v>
      </c>
      <c r="U11" s="13">
        <f t="shared" si="8"/>
        <v>1.9288393440769517E-3</v>
      </c>
      <c r="V11" s="12">
        <f t="shared" si="9"/>
        <v>469299.37820635759</v>
      </c>
      <c r="W11" s="12">
        <f t="shared" si="10"/>
        <v>4144615.7093062196</v>
      </c>
      <c r="X11" s="131">
        <f t="shared" si="11"/>
        <v>43.945429073819952</v>
      </c>
      <c r="Y11" s="105">
        <f>VLOOKUP(E11,'Appendix 4. LT MOH 2019'!$D$5:$P$1684,13,FALSE)</f>
        <v>47.237338573207225</v>
      </c>
      <c r="Z11" s="105">
        <f t="shared" si="12"/>
        <v>-3.2919094993872733</v>
      </c>
    </row>
    <row r="12" spans="1:27" s="9" customFormat="1" x14ac:dyDescent="0.2">
      <c r="A12" s="15"/>
      <c r="B12" s="11" t="str">
        <f t="shared" si="15"/>
        <v>Total</v>
      </c>
      <c r="C12" s="11" t="str">
        <f t="shared" si="16"/>
        <v>RR</v>
      </c>
      <c r="D12" s="137" t="s">
        <v>123</v>
      </c>
      <c r="E12" s="18" t="str">
        <f t="shared" si="0"/>
        <v>RRTotal35-39</v>
      </c>
      <c r="F12" s="19">
        <v>5</v>
      </c>
      <c r="G12" s="104">
        <f>VLOOKUP(E12,'Appendix 4. LT MOH 2019'!$D$5:$G$1684,4,FALSE)</f>
        <v>2.3281792974757247E-3</v>
      </c>
      <c r="H12" s="19">
        <f>VLOOKUP(E12,'Appendix 1a. Person-years 2020'!$E$3:$F$1684,2,FALSE)</f>
        <v>53928.027300000002</v>
      </c>
      <c r="I12" s="19">
        <f>VLOOKUP(E12,'Appendix 2a. Deaths 2020'!$E$3:$G$1683,3,FALSE)</f>
        <v>23</v>
      </c>
      <c r="J12" s="20">
        <f t="shared" si="1"/>
        <v>125.5541167135657</v>
      </c>
      <c r="K12" s="20">
        <f t="shared" si="2"/>
        <v>148.50056858972377</v>
      </c>
      <c r="L12" s="72">
        <f t="shared" si="3"/>
        <v>0.84547903018772708</v>
      </c>
      <c r="M12" s="72">
        <f t="shared" si="4"/>
        <v>1.1827614456362845</v>
      </c>
      <c r="N12" s="72">
        <f>VLOOKUP(E12,'Appendix 4. LT MOH 2019'!$D$5:$K$1684,8,FALSE)</f>
        <v>0.98842646666439782</v>
      </c>
      <c r="O12" s="72">
        <f t="shared" si="13"/>
        <v>0.98632579403601983</v>
      </c>
      <c r="P12" s="72">
        <f t="shared" si="5"/>
        <v>1.3674205963980168E-2</v>
      </c>
      <c r="Q12" s="72">
        <f>VLOOKUP(E12,'Appendix 4. LT MOH 2019'!$D$5:$I$1684,6,FALSE)</f>
        <v>2.4999999999999889</v>
      </c>
      <c r="R12" s="16">
        <f t="shared" si="6"/>
        <v>2.4973448083210981</v>
      </c>
      <c r="S12" s="135">
        <f t="shared" si="14"/>
        <v>93407.579740999616</v>
      </c>
      <c r="T12" s="12">
        <f t="shared" si="7"/>
        <v>1277.27448397533</v>
      </c>
      <c r="U12" s="13">
        <f t="shared" si="8"/>
        <v>2.7536884402267299E-3</v>
      </c>
      <c r="V12" s="12">
        <f t="shared" si="9"/>
        <v>463841.32108647824</v>
      </c>
      <c r="W12" s="12">
        <f t="shared" si="10"/>
        <v>3675316.3310998618</v>
      </c>
      <c r="X12" s="131">
        <f t="shared" si="11"/>
        <v>39.347088761862501</v>
      </c>
      <c r="Y12" s="105">
        <f>VLOOKUP(E12,'Appendix 4. LT MOH 2019'!$D$5:$P$1684,13,FALSE)</f>
        <v>42.609844170145628</v>
      </c>
      <c r="Z12" s="105">
        <f t="shared" si="12"/>
        <v>-3.2627554082831267</v>
      </c>
    </row>
    <row r="13" spans="1:27" s="9" customFormat="1" x14ac:dyDescent="0.2">
      <c r="A13" s="15"/>
      <c r="B13" s="11" t="str">
        <f t="shared" si="15"/>
        <v>Total</v>
      </c>
      <c r="C13" s="11" t="str">
        <f t="shared" si="16"/>
        <v>RR</v>
      </c>
      <c r="D13" s="137" t="s">
        <v>124</v>
      </c>
      <c r="E13" s="18" t="str">
        <f t="shared" si="0"/>
        <v>RRTotal40-44</v>
      </c>
      <c r="F13" s="19">
        <v>5</v>
      </c>
      <c r="G13" s="104">
        <f>VLOOKUP(E13,'Appendix 4. LT MOH 2019'!$D$5:$G$1684,4,FALSE)</f>
        <v>3.3035268827399846E-3</v>
      </c>
      <c r="H13" s="19">
        <f>VLOOKUP(E13,'Appendix 1a. Person-years 2020'!$E$3:$F$1684,2,FALSE)</f>
        <v>44073.321600000003</v>
      </c>
      <c r="I13" s="19">
        <f>VLOOKUP(E13,'Appendix 2a. Deaths 2020'!$E$3:$G$1683,3,FALSE)</f>
        <v>24</v>
      </c>
      <c r="J13" s="20">
        <f t="shared" si="1"/>
        <v>145.59740271724485</v>
      </c>
      <c r="K13" s="20">
        <f t="shared" si="2"/>
        <v>169.51811807205908</v>
      </c>
      <c r="L13" s="72">
        <f t="shared" si="3"/>
        <v>0.85888991910206336</v>
      </c>
      <c r="M13" s="72">
        <f t="shared" si="4"/>
        <v>1.1642935581843386</v>
      </c>
      <c r="N13" s="72">
        <f>VLOOKUP(E13,'Appendix 4. LT MOH 2019'!$D$5:$K$1684,8,FALSE)</f>
        <v>0.98361766430224906</v>
      </c>
      <c r="O13" s="72">
        <f t="shared" si="13"/>
        <v>0.98095193885758025</v>
      </c>
      <c r="P13" s="72">
        <f t="shared" si="5"/>
        <v>1.9048061142419748E-2</v>
      </c>
      <c r="Q13" s="72">
        <f>VLOOKUP(E13,'Appendix 4. LT MOH 2019'!$D$5:$I$1684,6,FALSE)</f>
        <v>2.499999999999996</v>
      </c>
      <c r="R13" s="16">
        <f t="shared" si="6"/>
        <v>2.4966155638765248</v>
      </c>
      <c r="S13" s="135">
        <f t="shared" si="14"/>
        <v>92130.305257024287</v>
      </c>
      <c r="T13" s="12">
        <f t="shared" si="7"/>
        <v>1754.9036876055941</v>
      </c>
      <c r="U13" s="13">
        <f t="shared" si="8"/>
        <v>3.8462940422948561E-3</v>
      </c>
      <c r="V13" s="12">
        <f t="shared" si="9"/>
        <v>456258.32770667394</v>
      </c>
      <c r="W13" s="12">
        <f t="shared" si="10"/>
        <v>3211475.0100133833</v>
      </c>
      <c r="X13" s="131">
        <f t="shared" si="11"/>
        <v>34.857965585309195</v>
      </c>
      <c r="Y13" s="105">
        <f>VLOOKUP(E13,'Appendix 4. LT MOH 2019'!$D$5:$P$1684,13,FALSE)</f>
        <v>38.079492276752426</v>
      </c>
      <c r="Z13" s="105">
        <f t="shared" si="12"/>
        <v>-3.2215266914432306</v>
      </c>
    </row>
    <row r="14" spans="1:27" s="9" customFormat="1" x14ac:dyDescent="0.2">
      <c r="A14" s="15"/>
      <c r="B14" s="11" t="str">
        <f t="shared" si="15"/>
        <v>Total</v>
      </c>
      <c r="C14" s="11" t="str">
        <f t="shared" si="16"/>
        <v>RR</v>
      </c>
      <c r="D14" s="137" t="s">
        <v>125</v>
      </c>
      <c r="E14" s="18" t="str">
        <f t="shared" si="0"/>
        <v>RRTotal45-49</v>
      </c>
      <c r="F14" s="19">
        <v>5</v>
      </c>
      <c r="G14" s="104">
        <f>VLOOKUP(E14,'Appendix 4. LT MOH 2019'!$D$5:$G$1684,4,FALSE)</f>
        <v>3.4579476417194283E-3</v>
      </c>
      <c r="H14" s="19">
        <f>VLOOKUP(E14,'Appendix 1a. Person-years 2020'!$E$3:$F$1684,2,FALSE)</f>
        <v>34357.351000000002</v>
      </c>
      <c r="I14" s="19">
        <f>VLOOKUP(E14,'Appendix 2a. Deaths 2020'!$E$3:$G$1683,3,FALSE)</f>
        <v>43</v>
      </c>
      <c r="J14" s="20">
        <f t="shared" si="1"/>
        <v>118.80592086617665</v>
      </c>
      <c r="K14" s="20">
        <f t="shared" si="2"/>
        <v>161.65722911758272</v>
      </c>
      <c r="L14" s="72">
        <f t="shared" si="3"/>
        <v>0.73492488714972459</v>
      </c>
      <c r="M14" s="72">
        <f t="shared" si="4"/>
        <v>1.3606832718351967</v>
      </c>
      <c r="N14" s="72">
        <f>VLOOKUP(E14,'Appendix 4. LT MOH 2019'!$D$5:$K$1684,8,FALSE)</f>
        <v>0.98285844826241886</v>
      </c>
      <c r="O14" s="72">
        <f t="shared" si="13"/>
        <v>0.97674814555125955</v>
      </c>
      <c r="P14" s="72">
        <f t="shared" si="5"/>
        <v>2.325185444874045E-2</v>
      </c>
      <c r="Q14" s="72">
        <f>VLOOKUP(E14,'Appendix 4. LT MOH 2019'!$D$5:$I$1684,6,FALSE)</f>
        <v>2.4999999999999978</v>
      </c>
      <c r="R14" s="16">
        <f t="shared" si="6"/>
        <v>2.4922190879394894</v>
      </c>
      <c r="S14" s="135">
        <f t="shared" si="14"/>
        <v>90375.401569418696</v>
      </c>
      <c r="T14" s="12">
        <f t="shared" si="7"/>
        <v>2101.3956830385928</v>
      </c>
      <c r="U14" s="13">
        <f t="shared" si="8"/>
        <v>4.7052439688478834E-3</v>
      </c>
      <c r="V14" s="12">
        <f t="shared" si="9"/>
        <v>446607.16786448297</v>
      </c>
      <c r="W14" s="12">
        <f t="shared" si="10"/>
        <v>2755216.6823067092</v>
      </c>
      <c r="X14" s="131">
        <f t="shared" si="11"/>
        <v>30.486356181669478</v>
      </c>
      <c r="Y14" s="105">
        <f>VLOOKUP(E14,'Appendix 4. LT MOH 2019'!$D$5:$P$1684,13,FALSE)</f>
        <v>33.672075358154046</v>
      </c>
      <c r="Z14" s="105">
        <f t="shared" si="12"/>
        <v>-3.185719176484568</v>
      </c>
    </row>
    <row r="15" spans="1:27" s="9" customFormat="1" x14ac:dyDescent="0.2">
      <c r="A15" s="15"/>
      <c r="B15" s="11" t="str">
        <f t="shared" si="15"/>
        <v>Total</v>
      </c>
      <c r="C15" s="11" t="str">
        <f t="shared" si="16"/>
        <v>RR</v>
      </c>
      <c r="D15" s="137" t="s">
        <v>126</v>
      </c>
      <c r="E15" s="18" t="str">
        <f t="shared" si="0"/>
        <v>RRTotal50-54</v>
      </c>
      <c r="F15" s="19">
        <v>5</v>
      </c>
      <c r="G15" s="104">
        <f>VLOOKUP(E15,'Appendix 4. LT MOH 2019'!$D$5:$G$1684,4,FALSE)</f>
        <v>5.7633552413035609E-3</v>
      </c>
      <c r="H15" s="19">
        <f>VLOOKUP(E15,'Appendix 1a. Person-years 2020'!$E$3:$F$1684,2,FALSE)</f>
        <v>27369.769700000001</v>
      </c>
      <c r="I15" s="19">
        <f>VLOOKUP(E15,'Appendix 2a. Deaths 2020'!$E$3:$G$1683,3,FALSE)</f>
        <v>53</v>
      </c>
      <c r="J15" s="20">
        <f t="shared" si="1"/>
        <v>157.74170565376639</v>
      </c>
      <c r="K15" s="20">
        <f t="shared" si="2"/>
        <v>210.43624782597729</v>
      </c>
      <c r="L15" s="72">
        <f t="shared" si="3"/>
        <v>0.74959379519165692</v>
      </c>
      <c r="M15" s="72">
        <f t="shared" si="4"/>
        <v>1.334055866543451</v>
      </c>
      <c r="N15" s="72">
        <f>VLOOKUP(E15,'Appendix 4. LT MOH 2019'!$D$5:$K$1684,8,FALSE)</f>
        <v>0.97159252965129816</v>
      </c>
      <c r="O15" s="72">
        <f t="shared" si="13"/>
        <v>0.9622838110220181</v>
      </c>
      <c r="P15" s="72">
        <f t="shared" si="5"/>
        <v>3.7716188977981902E-2</v>
      </c>
      <c r="Q15" s="72">
        <f>VLOOKUP(E15,'Appendix 4. LT MOH 2019'!$D$5:$I$1684,6,FALSE)</f>
        <v>2.4999999999999885</v>
      </c>
      <c r="R15" s="16">
        <f t="shared" si="6"/>
        <v>2.488004919156285</v>
      </c>
      <c r="S15" s="135">
        <f t="shared" si="14"/>
        <v>88274.00588638011</v>
      </c>
      <c r="T15" s="12">
        <f t="shared" si="7"/>
        <v>3329.3590878541991</v>
      </c>
      <c r="U15" s="13">
        <f t="shared" si="8"/>
        <v>7.688932111893346E-3</v>
      </c>
      <c r="V15" s="12">
        <f t="shared" si="9"/>
        <v>433006.6957808485</v>
      </c>
      <c r="W15" s="12">
        <f t="shared" si="10"/>
        <v>2308609.5144422264</v>
      </c>
      <c r="X15" s="131">
        <f t="shared" si="11"/>
        <v>26.152767071811613</v>
      </c>
      <c r="Y15" s="105">
        <f>VLOOKUP(E15,'Appendix 4. LT MOH 2019'!$D$5:$P$1684,13,FALSE)</f>
        <v>29.215732222949001</v>
      </c>
      <c r="Z15" s="105">
        <f t="shared" si="12"/>
        <v>-3.0629651511373872</v>
      </c>
    </row>
    <row r="16" spans="1:27" s="9" customFormat="1" x14ac:dyDescent="0.2">
      <c r="A16" s="15"/>
      <c r="B16" s="11" t="str">
        <f t="shared" si="15"/>
        <v>Total</v>
      </c>
      <c r="C16" s="11" t="str">
        <f t="shared" si="16"/>
        <v>RR</v>
      </c>
      <c r="D16" s="137" t="s">
        <v>127</v>
      </c>
      <c r="E16" s="18" t="str">
        <f t="shared" si="0"/>
        <v>RRTotal55-59</v>
      </c>
      <c r="F16" s="19">
        <v>5</v>
      </c>
      <c r="G16" s="104">
        <f>VLOOKUP(E16,'Appendix 4. LT MOH 2019'!$D$5:$G$1684,4,FALSE)</f>
        <v>8.9547704941429166E-3</v>
      </c>
      <c r="H16" s="19">
        <f>VLOOKUP(E16,'Appendix 1a. Person-years 2020'!$E$3:$F$1684,2,FALSE)</f>
        <v>21895.1872</v>
      </c>
      <c r="I16" s="19">
        <f>VLOOKUP(E16,'Appendix 2a. Deaths 2020'!$E$3:$G$1683,3,FALSE)</f>
        <v>73</v>
      </c>
      <c r="J16" s="20">
        <f t="shared" si="1"/>
        <v>196.06637630229565</v>
      </c>
      <c r="K16" s="20">
        <f t="shared" si="2"/>
        <v>268.41267805622323</v>
      </c>
      <c r="L16" s="72">
        <f t="shared" si="3"/>
        <v>0.73046615279933413</v>
      </c>
      <c r="M16" s="72">
        <f t="shared" si="4"/>
        <v>1.3689888246946731</v>
      </c>
      <c r="N16" s="72">
        <f>VLOOKUP(E16,'Appendix 4. LT MOH 2019'!$D$5:$K$1684,8,FALSE)</f>
        <v>0.95620654830203933</v>
      </c>
      <c r="O16" s="72">
        <f t="shared" si="13"/>
        <v>0.94053619459401472</v>
      </c>
      <c r="P16" s="72">
        <f t="shared" si="5"/>
        <v>5.9463805405985282E-2</v>
      </c>
      <c r="Q16" s="72">
        <f>VLOOKUP(E16,'Appendix 4. LT MOH 2019'!$D$5:$I$1684,6,FALSE)</f>
        <v>2.5000000000000027</v>
      </c>
      <c r="R16" s="16">
        <f t="shared" si="6"/>
        <v>2.4794437742425597</v>
      </c>
      <c r="S16" s="135">
        <f t="shared" si="14"/>
        <v>84944.646798525908</v>
      </c>
      <c r="T16" s="12">
        <f t="shared" si="7"/>
        <v>5051.1319475076953</v>
      </c>
      <c r="U16" s="13">
        <f t="shared" si="8"/>
        <v>1.22602798014207E-2</v>
      </c>
      <c r="V16" s="12">
        <f t="shared" si="9"/>
        <v>411991.57191521674</v>
      </c>
      <c r="W16" s="12">
        <f t="shared" si="10"/>
        <v>1875602.818661378</v>
      </c>
      <c r="X16" s="131">
        <f t="shared" si="11"/>
        <v>22.080294513555224</v>
      </c>
      <c r="Y16" s="105">
        <f>VLOOKUP(E16,'Appendix 4. LT MOH 2019'!$D$5:$P$1684,13,FALSE)</f>
        <v>24.996848120618225</v>
      </c>
      <c r="Z16" s="105">
        <f t="shared" si="12"/>
        <v>-2.9165536070630012</v>
      </c>
    </row>
    <row r="17" spans="1:26" s="9" customFormat="1" x14ac:dyDescent="0.2">
      <c r="A17" s="15"/>
      <c r="B17" s="11" t="str">
        <f t="shared" si="15"/>
        <v>Total</v>
      </c>
      <c r="C17" s="11" t="str">
        <f t="shared" si="16"/>
        <v>RR</v>
      </c>
      <c r="D17" s="137" t="s">
        <v>128</v>
      </c>
      <c r="E17" s="18" t="str">
        <f t="shared" si="0"/>
        <v>RRTotal60-64</v>
      </c>
      <c r="F17" s="19">
        <v>5</v>
      </c>
      <c r="G17" s="104">
        <f>VLOOKUP(E17,'Appendix 4. LT MOH 2019'!$D$5:$G$1684,4,FALSE)</f>
        <v>1.2255123662951419E-2</v>
      </c>
      <c r="H17" s="19">
        <f>VLOOKUP(E17,'Appendix 1a. Person-years 2020'!$E$3:$F$1684,2,FALSE)</f>
        <v>16428.120800000001</v>
      </c>
      <c r="I17" s="19">
        <f>VLOOKUP(E17,'Appendix 2a. Deaths 2020'!$E$3:$G$1683,3,FALSE)</f>
        <v>101</v>
      </c>
      <c r="J17" s="20">
        <f t="shared" si="1"/>
        <v>201.3286519539044</v>
      </c>
      <c r="K17" s="20">
        <f t="shared" si="2"/>
        <v>301.09088446394628</v>
      </c>
      <c r="L17" s="72">
        <f t="shared" si="3"/>
        <v>0.66866405574630483</v>
      </c>
      <c r="M17" s="72">
        <f t="shared" si="4"/>
        <v>1.4955192991253086</v>
      </c>
      <c r="N17" s="72">
        <f>VLOOKUP(E17,'Appendix 4. LT MOH 2019'!$D$5:$K$1684,8,FALSE)</f>
        <v>0.94054592430986561</v>
      </c>
      <c r="O17" s="72">
        <f t="shared" si="13"/>
        <v>0.91240842113258347</v>
      </c>
      <c r="P17" s="72">
        <f t="shared" si="5"/>
        <v>8.7591578867416531E-2</v>
      </c>
      <c r="Q17" s="72">
        <f>VLOOKUP(E17,'Appendix 4. LT MOH 2019'!$D$5:$I$1684,6,FALSE)</f>
        <v>2.499999999999996</v>
      </c>
      <c r="R17" s="16">
        <f t="shared" si="6"/>
        <v>2.4622355608853903</v>
      </c>
      <c r="S17" s="135">
        <f t="shared" si="14"/>
        <v>79893.514851018219</v>
      </c>
      <c r="T17" s="12">
        <f t="shared" si="7"/>
        <v>6997.9991070680762</v>
      </c>
      <c r="U17" s="13">
        <f t="shared" si="8"/>
        <v>1.8333368934263971E-2</v>
      </c>
      <c r="V17" s="12">
        <f t="shared" si="9"/>
        <v>381708.30097621796</v>
      </c>
      <c r="W17" s="12">
        <f t="shared" si="10"/>
        <v>1463611.2467461613</v>
      </c>
      <c r="X17" s="131">
        <f t="shared" si="11"/>
        <v>18.319525051256498</v>
      </c>
      <c r="Y17" s="105">
        <f>VLOOKUP(E17,'Appendix 4. LT MOH 2019'!$D$5:$P$1684,13,FALSE)</f>
        <v>21.027184749536026</v>
      </c>
      <c r="Z17" s="105">
        <f t="shared" si="12"/>
        <v>-2.707659698279528</v>
      </c>
    </row>
    <row r="18" spans="1:26" s="9" customFormat="1" x14ac:dyDescent="0.2">
      <c r="A18" s="15"/>
      <c r="B18" s="11" t="str">
        <f t="shared" si="15"/>
        <v>Total</v>
      </c>
      <c r="C18" s="11" t="str">
        <f t="shared" si="16"/>
        <v>RR</v>
      </c>
      <c r="D18" s="137" t="s">
        <v>129</v>
      </c>
      <c r="E18" s="18" t="str">
        <f t="shared" si="0"/>
        <v>RRTotal65-69</v>
      </c>
      <c r="F18" s="19">
        <v>5</v>
      </c>
      <c r="G18" s="104">
        <f>VLOOKUP(E18,'Appendix 4. LT MOH 2019'!$D$5:$G$1684,4,FALSE)</f>
        <v>1.9632691694569514E-2</v>
      </c>
      <c r="H18" s="19">
        <f>VLOOKUP(E18,'Appendix 1a. Person-years 2020'!$E$3:$F$1684,2,FALSE)</f>
        <v>11560.4701</v>
      </c>
      <c r="I18" s="19">
        <f>VLOOKUP(E18,'Appendix 2a. Deaths 2020'!$E$3:$G$1683,3,FALSE)</f>
        <v>86</v>
      </c>
      <c r="J18" s="20">
        <f t="shared" si="1"/>
        <v>226.96314531758921</v>
      </c>
      <c r="K18" s="20">
        <f t="shared" si="2"/>
        <v>311.27473383185622</v>
      </c>
      <c r="L18" s="72">
        <f t="shared" si="3"/>
        <v>0.72914091845369533</v>
      </c>
      <c r="M18" s="72">
        <f t="shared" si="4"/>
        <v>1.3714770007980368</v>
      </c>
      <c r="N18" s="72">
        <f>VLOOKUP(E18,'Appendix 4. LT MOH 2019'!$D$5:$K$1684,8,FALSE)</f>
        <v>0.90642916015295016</v>
      </c>
      <c r="O18" s="72">
        <f t="shared" si="13"/>
        <v>0.87394556323416661</v>
      </c>
      <c r="P18" s="72">
        <f t="shared" si="5"/>
        <v>0.12605443676583339</v>
      </c>
      <c r="Q18" s="72">
        <f>VLOOKUP(E18,'Appendix 4. LT MOH 2019'!$D$5:$I$1684,6,FALSE)</f>
        <v>2.4999999999999978</v>
      </c>
      <c r="R18" s="16">
        <f t="shared" si="6"/>
        <v>2.4548643806568311</v>
      </c>
      <c r="S18" s="135">
        <f t="shared" si="14"/>
        <v>72895.515743950149</v>
      </c>
      <c r="T18" s="12">
        <f t="shared" si="7"/>
        <v>9188.8031798585762</v>
      </c>
      <c r="U18" s="13">
        <f t="shared" si="8"/>
        <v>2.6939461320846715E-2</v>
      </c>
      <c r="V18" s="12">
        <f t="shared" si="9"/>
        <v>341090.82844755892</v>
      </c>
      <c r="W18" s="12">
        <f t="shared" si="10"/>
        <v>1081902.9457699433</v>
      </c>
      <c r="X18" s="131">
        <f t="shared" si="11"/>
        <v>14.841831280406767</v>
      </c>
      <c r="Y18" s="105">
        <f>VLOOKUP(E18,'Appendix 4. LT MOH 2019'!$D$5:$P$1684,13,FALSE)</f>
        <v>17.198330799881486</v>
      </c>
      <c r="Z18" s="105">
        <f t="shared" si="12"/>
        <v>-2.3564995194747187</v>
      </c>
    </row>
    <row r="19" spans="1:26" s="9" customFormat="1" x14ac:dyDescent="0.2">
      <c r="A19" s="15"/>
      <c r="B19" s="11" t="str">
        <f t="shared" si="15"/>
        <v>Total</v>
      </c>
      <c r="C19" s="11" t="str">
        <f t="shared" si="16"/>
        <v>RR</v>
      </c>
      <c r="D19" s="137" t="s">
        <v>130</v>
      </c>
      <c r="E19" s="18" t="str">
        <f t="shared" si="0"/>
        <v>RRTotal70-74</v>
      </c>
      <c r="F19" s="19">
        <v>5</v>
      </c>
      <c r="G19" s="104">
        <f>VLOOKUP(E19,'Appendix 4. LT MOH 2019'!$D$5:$G$1684,4,FALSE)</f>
        <v>3.2385418321307119E-2</v>
      </c>
      <c r="H19" s="19">
        <f>VLOOKUP(E19,'Appendix 1a. Person-years 2020'!$E$3:$F$1684,2,FALSE)</f>
        <v>7532.7695999999996</v>
      </c>
      <c r="I19" s="19">
        <f>VLOOKUP(E19,'Appendix 2a. Deaths 2020'!$E$3:$G$1683,3,FALSE)</f>
        <v>98</v>
      </c>
      <c r="J19" s="20">
        <f t="shared" si="1"/>
        <v>243.95189461402529</v>
      </c>
      <c r="K19" s="20">
        <f t="shared" si="2"/>
        <v>338.77812361853717</v>
      </c>
      <c r="L19" s="72">
        <f t="shared" si="3"/>
        <v>0.72009341101586055</v>
      </c>
      <c r="M19" s="72">
        <f t="shared" si="4"/>
        <v>1.3887087212605731</v>
      </c>
      <c r="N19" s="72">
        <f>VLOOKUP(E19,'Appendix 4. LT MOH 2019'!$D$5:$K$1684,8,FALSE)</f>
        <v>0.85020115411365982</v>
      </c>
      <c r="O19" s="72">
        <f t="shared" si="13"/>
        <v>0.79822652724383591</v>
      </c>
      <c r="P19" s="72">
        <f t="shared" si="5"/>
        <v>0.20177347275616409</v>
      </c>
      <c r="Q19" s="72">
        <f>VLOOKUP(E19,'Appendix 4. LT MOH 2019'!$D$5:$I$1684,6,FALSE)</f>
        <v>2.499999999999996</v>
      </c>
      <c r="R19" s="16">
        <f t="shared" si="6"/>
        <v>2.4225184203410808</v>
      </c>
      <c r="S19" s="135">
        <f t="shared" si="14"/>
        <v>63706.712564091576</v>
      </c>
      <c r="T19" s="12">
        <f t="shared" si="7"/>
        <v>12854.324631935508</v>
      </c>
      <c r="U19" s="13">
        <f t="shared" si="8"/>
        <v>4.5039399292459731E-2</v>
      </c>
      <c r="V19" s="12">
        <f t="shared" si="9"/>
        <v>285401.77786268818</v>
      </c>
      <c r="W19" s="12">
        <f t="shared" si="10"/>
        <v>740812.11732238438</v>
      </c>
      <c r="X19" s="131">
        <f t="shared" si="11"/>
        <v>11.628478185514547</v>
      </c>
      <c r="Y19" s="105">
        <f>VLOOKUP(E19,'Appendix 4. LT MOH 2019'!$D$5:$P$1684,13,FALSE)</f>
        <v>13.715642044659401</v>
      </c>
      <c r="Z19" s="105">
        <f t="shared" si="12"/>
        <v>-2.0871638591448534</v>
      </c>
    </row>
    <row r="20" spans="1:26" s="9" customFormat="1" x14ac:dyDescent="0.2">
      <c r="A20" s="15"/>
      <c r="B20" s="11" t="str">
        <f t="shared" si="15"/>
        <v>Total</v>
      </c>
      <c r="C20" s="11" t="str">
        <f t="shared" si="16"/>
        <v>RR</v>
      </c>
      <c r="D20" s="137" t="s">
        <v>131</v>
      </c>
      <c r="E20" s="18" t="str">
        <f t="shared" si="0"/>
        <v>RRTotal75-79</v>
      </c>
      <c r="F20" s="19">
        <v>5</v>
      </c>
      <c r="G20" s="104">
        <f>VLOOKUP(E20,'Appendix 4. LT MOH 2019'!$D$5:$G$1684,4,FALSE)</f>
        <v>5.090691162140909E-2</v>
      </c>
      <c r="H20" s="19">
        <f>VLOOKUP(E20,'Appendix 1a. Person-years 2020'!$E$3:$F$1684,2,FALSE)</f>
        <v>4280.8526000000002</v>
      </c>
      <c r="I20" s="19">
        <f>VLOOKUP(E20,'Appendix 2a. Deaths 2020'!$E$3:$G$1683,3,FALSE)</f>
        <v>82</v>
      </c>
      <c r="J20" s="20">
        <f t="shared" si="1"/>
        <v>217.92498497247934</v>
      </c>
      <c r="K20" s="20">
        <f t="shared" si="2"/>
        <v>295.75061821952374</v>
      </c>
      <c r="L20" s="72">
        <f t="shared" si="3"/>
        <v>0.73685386114974205</v>
      </c>
      <c r="M20" s="72">
        <f t="shared" si="4"/>
        <v>1.3571212050645438</v>
      </c>
      <c r="N20" s="72">
        <f>VLOOKUP(E20,'Appendix 4. LT MOH 2019'!$D$5:$K$1684,8,FALSE)</f>
        <v>0.7742021232792653</v>
      </c>
      <c r="O20" s="72">
        <f t="shared" si="13"/>
        <v>0.70658089816842629</v>
      </c>
      <c r="P20" s="72">
        <f t="shared" si="5"/>
        <v>0.29341910183157371</v>
      </c>
      <c r="Q20" s="72">
        <f>VLOOKUP(E20,'Appendix 4. LT MOH 2019'!$D$5:$I$1684,6,FALSE)</f>
        <v>2.4999999999999996</v>
      </c>
      <c r="R20" s="16">
        <f t="shared" si="6"/>
        <v>2.3891007381298879</v>
      </c>
      <c r="S20" s="135">
        <f t="shared" si="14"/>
        <v>50852.387932156067</v>
      </c>
      <c r="T20" s="12">
        <f t="shared" si="7"/>
        <v>14921.061993043992</v>
      </c>
      <c r="U20" s="13">
        <f t="shared" si="8"/>
        <v>6.9302121106164696E-2</v>
      </c>
      <c r="V20" s="12">
        <f t="shared" si="9"/>
        <v>215304.5499168236</v>
      </c>
      <c r="W20" s="12">
        <f t="shared" si="10"/>
        <v>455410.3394596962</v>
      </c>
      <c r="X20" s="131">
        <f t="shared" si="11"/>
        <v>8.9555349901616204</v>
      </c>
      <c r="Y20" s="105">
        <f>VLOOKUP(E20,'Appendix 4. LT MOH 2019'!$D$5:$P$1684,13,FALSE)</f>
        <v>10.69175114076595</v>
      </c>
      <c r="Z20" s="105">
        <f t="shared" si="12"/>
        <v>-1.7362161506043297</v>
      </c>
    </row>
    <row r="21" spans="1:26" s="9" customFormat="1" x14ac:dyDescent="0.2">
      <c r="A21" s="15"/>
      <c r="B21" s="11" t="str">
        <f t="shared" si="15"/>
        <v>Total</v>
      </c>
      <c r="C21" s="11" t="str">
        <f t="shared" si="16"/>
        <v>RR</v>
      </c>
      <c r="D21" s="137" t="s">
        <v>132</v>
      </c>
      <c r="E21" s="18" t="str">
        <f t="shared" si="0"/>
        <v>RRTotal80-84</v>
      </c>
      <c r="F21" s="19">
        <v>5</v>
      </c>
      <c r="G21" s="104">
        <f>VLOOKUP(E21,'Appendix 4. LT MOH 2019'!$D$5:$G$1684,4,FALSE)</f>
        <v>7.3889123761344544E-2</v>
      </c>
      <c r="H21" s="19">
        <f>VLOOKUP(E21,'Appendix 1a. Person-years 2020'!$E$3:$F$1684,2,FALSE)</f>
        <v>2369.9423999999999</v>
      </c>
      <c r="I21" s="19">
        <f>VLOOKUP(E21,'Appendix 2a. Deaths 2020'!$E$3:$G$1683,3,FALSE)</f>
        <v>82</v>
      </c>
      <c r="J21" s="20">
        <f t="shared" si="1"/>
        <v>175.11296730085792</v>
      </c>
      <c r="K21" s="20">
        <f t="shared" si="2"/>
        <v>251.05405915242767</v>
      </c>
      <c r="L21" s="72">
        <f t="shared" si="3"/>
        <v>0.69751099779883641</v>
      </c>
      <c r="M21" s="72">
        <f t="shared" si="4"/>
        <v>1.4336691509606878</v>
      </c>
      <c r="N21" s="72">
        <f>VLOOKUP(E21,'Appendix 4. LT MOH 2019'!$D$5:$K$1684,8,FALSE)</f>
        <v>0.68815860058203882</v>
      </c>
      <c r="O21" s="72">
        <f t="shared" si="13"/>
        <v>0.58519292908021681</v>
      </c>
      <c r="P21" s="72">
        <f t="shared" si="5"/>
        <v>0.41480707091978319</v>
      </c>
      <c r="Q21" s="72">
        <f>VLOOKUP(E21,'Appendix 4. LT MOH 2019'!$D$5:$I$1684,6,FALSE)</f>
        <v>2.5000000000000004</v>
      </c>
      <c r="R21" s="16">
        <f t="shared" si="6"/>
        <v>2.3055100450276655</v>
      </c>
      <c r="S21" s="135">
        <f t="shared" si="14"/>
        <v>35931.325939112074</v>
      </c>
      <c r="T21" s="12">
        <f t="shared" si="7"/>
        <v>14904.568067067108</v>
      </c>
      <c r="U21" s="13">
        <f t="shared" si="8"/>
        <v>0.10684552324948303</v>
      </c>
      <c r="V21" s="12">
        <f t="shared" si="9"/>
        <v>139496.42075564663</v>
      </c>
      <c r="W21" s="12">
        <f t="shared" si="10"/>
        <v>240105.78954287258</v>
      </c>
      <c r="X21" s="131">
        <f t="shared" si="11"/>
        <v>6.6823526064623158</v>
      </c>
      <c r="Y21" s="105">
        <f>VLOOKUP(E21,'Appendix 4. LT MOH 2019'!$D$5:$P$1684,13,FALSE)</f>
        <v>8.0808946971992146</v>
      </c>
      <c r="Z21" s="105">
        <f t="shared" si="12"/>
        <v>-1.3985420907368988</v>
      </c>
    </row>
    <row r="22" spans="1:26" s="9" customFormat="1" x14ac:dyDescent="0.2">
      <c r="A22" s="15"/>
      <c r="B22" s="11" t="str">
        <f t="shared" si="15"/>
        <v>Total</v>
      </c>
      <c r="C22" s="11" t="str">
        <f t="shared" si="16"/>
        <v>RR</v>
      </c>
      <c r="D22" s="137" t="s">
        <v>133</v>
      </c>
      <c r="E22" s="18" t="str">
        <f t="shared" si="0"/>
        <v>RRTotal85-89</v>
      </c>
      <c r="F22" s="19">
        <v>5</v>
      </c>
      <c r="G22" s="104">
        <f>VLOOKUP(E22,'Appendix 4. LT MOH 2019'!$D$5:$G$1684,4,FALSE)</f>
        <v>0.13271743336194239</v>
      </c>
      <c r="H22" s="19">
        <f>VLOOKUP(E22,'Appendix 1a. Person-years 2020'!$E$3:$F$1684,2,FALSE)</f>
        <v>1077.3155999999999</v>
      </c>
      <c r="I22" s="19">
        <f>VLOOKUP(E22,'Appendix 2a. Deaths 2020'!$E$3:$G$1683,3,FALSE)</f>
        <v>56</v>
      </c>
      <c r="J22" s="20">
        <f t="shared" si="1"/>
        <v>142.97856135278096</v>
      </c>
      <c r="K22" s="20">
        <f t="shared" si="2"/>
        <v>191.5463850845122</v>
      </c>
      <c r="L22" s="72">
        <f t="shared" si="3"/>
        <v>0.74644353789134354</v>
      </c>
      <c r="M22" s="72">
        <f t="shared" si="4"/>
        <v>1.3396860569319653</v>
      </c>
      <c r="N22" s="72">
        <f>VLOOKUP(E22,'Appendix 4. LT MOH 2019'!$D$5:$K$1684,8,FALSE)</f>
        <v>0.50173422136995982</v>
      </c>
      <c r="O22" s="72">
        <f t="shared" si="13"/>
        <v>0.39694361800851513</v>
      </c>
      <c r="P22" s="72">
        <f t="shared" si="5"/>
        <v>0.60305638199148492</v>
      </c>
      <c r="Q22" s="72">
        <f>VLOOKUP(E22,'Appendix 4. LT MOH 2019'!$D$5:$I$1684,6,FALSE)</f>
        <v>2.4999999999999987</v>
      </c>
      <c r="R22" s="16">
        <f t="shared" si="6"/>
        <v>2.2327640656390582</v>
      </c>
      <c r="S22" s="135">
        <f t="shared" si="14"/>
        <v>21026.757872044967</v>
      </c>
      <c r="T22" s="12">
        <f t="shared" si="7"/>
        <v>12680.320527326412</v>
      </c>
      <c r="U22" s="13">
        <f t="shared" si="8"/>
        <v>0.18103273702678113</v>
      </c>
      <c r="V22" s="12">
        <f t="shared" si="9"/>
        <v>70044.350737792498</v>
      </c>
      <c r="W22" s="12">
        <f t="shared" si="10"/>
        <v>100609.36878722595</v>
      </c>
      <c r="X22" s="131">
        <f t="shared" si="11"/>
        <v>4.7848255731800622</v>
      </c>
      <c r="Y22" s="105">
        <f>VLOOKUP(E22,'Appendix 4. LT MOH 2019'!$D$5:$P$1684,13,FALSE)</f>
        <v>5.6098960217585612</v>
      </c>
      <c r="Z22" s="105">
        <f t="shared" si="12"/>
        <v>-0.82507044857849898</v>
      </c>
    </row>
    <row r="23" spans="1:26" s="9" customFormat="1" x14ac:dyDescent="0.2">
      <c r="A23" s="15"/>
      <c r="B23" s="11" t="str">
        <f t="shared" si="15"/>
        <v>Total</v>
      </c>
      <c r="C23" s="11" t="str">
        <f t="shared" si="16"/>
        <v>RR</v>
      </c>
      <c r="D23" s="137" t="s">
        <v>8</v>
      </c>
      <c r="E23" s="18" t="str">
        <f t="shared" si="0"/>
        <v>RRTotal90+</v>
      </c>
      <c r="F23" s="19" t="s">
        <v>19</v>
      </c>
      <c r="G23" s="104">
        <f>VLOOKUP(E23,'Appendix 4. LT MOH 2019'!$D$5:$G$1684,4,FALSE)</f>
        <v>0.27039497226437958</v>
      </c>
      <c r="H23" s="19">
        <f>VLOOKUP(E23,'Appendix 1a. Person-years 2020'!$E$3:$F$1684,2,FALSE)</f>
        <v>536.05010000000004</v>
      </c>
      <c r="I23" s="19">
        <f>VLOOKUP(E23,'Appendix 2a. Deaths 2020'!$E$3:$G$1683,3,FALSE)</f>
        <v>36</v>
      </c>
      <c r="J23" s="20">
        <f t="shared" si="1"/>
        <v>144.94525192181791</v>
      </c>
      <c r="K23" s="20">
        <f t="shared" si="2"/>
        <v>171.21103292030026</v>
      </c>
      <c r="L23" s="72">
        <f t="shared" si="3"/>
        <v>0.8465882685801609</v>
      </c>
      <c r="M23" s="72">
        <f t="shared" si="4"/>
        <v>1.1812117378818994</v>
      </c>
      <c r="N23" s="72">
        <f>VLOOKUP(E23,'Appendix 4. LT MOH 2019'!$D$5:$K$1684,8,FALSE)</f>
        <v>0</v>
      </c>
      <c r="O23" s="72">
        <v>0</v>
      </c>
      <c r="P23" s="72">
        <f t="shared" si="5"/>
        <v>1</v>
      </c>
      <c r="Q23" s="72">
        <f>VLOOKUP(E23,'Appendix 4. LT MOH 2019'!$D$5:$I$1684,6,FALSE)</f>
        <v>4.3256489682281734</v>
      </c>
      <c r="R23" s="16">
        <f>Q23*L23</f>
        <v>3.6620436704978485</v>
      </c>
      <c r="S23" s="135">
        <f t="shared" si="14"/>
        <v>8346.4373447185553</v>
      </c>
      <c r="T23" s="12">
        <f t="shared" si="7"/>
        <v>8346.4373447185553</v>
      </c>
      <c r="U23" s="13">
        <f t="shared" si="8"/>
        <v>0.2730715660373465</v>
      </c>
      <c r="V23" s="12">
        <f>T23*R23</f>
        <v>30565.018049433456</v>
      </c>
      <c r="W23" s="12">
        <f>V23</f>
        <v>30565.018049433456</v>
      </c>
      <c r="X23" s="131">
        <f t="shared" si="11"/>
        <v>3.6620436704978485</v>
      </c>
      <c r="Y23" s="105">
        <f>VLOOKUP(E23,'Appendix 4. LT MOH 2019'!$D$5:$P$1684,13,FALSE)</f>
        <v>3.6982936170212759</v>
      </c>
      <c r="Z23" s="105">
        <f t="shared" si="12"/>
        <v>-3.624994652342739E-2</v>
      </c>
    </row>
    <row r="24" spans="1:26" s="7" customFormat="1" x14ac:dyDescent="0.2">
      <c r="B24" s="159"/>
      <c r="C24" s="159"/>
      <c r="D24" s="163"/>
      <c r="E24" s="107"/>
      <c r="F24" s="107"/>
      <c r="G24" s="107"/>
      <c r="H24" s="107"/>
      <c r="I24" s="132"/>
      <c r="J24" s="132"/>
      <c r="N24" s="107"/>
      <c r="O24" s="107"/>
      <c r="P24" s="21"/>
      <c r="Q24" s="107"/>
      <c r="R24" s="107"/>
      <c r="V24" s="107"/>
      <c r="W24" s="107"/>
      <c r="Y24" s="107"/>
    </row>
    <row r="25" spans="1:26" x14ac:dyDescent="0.2">
      <c r="K25" s="40"/>
      <c r="L25" s="70"/>
      <c r="M25" s="70"/>
      <c r="N25" s="133"/>
      <c r="O25" s="133"/>
      <c r="P25" s="71"/>
      <c r="Q25" s="133"/>
      <c r="R25" s="133"/>
      <c r="S25" s="70"/>
      <c r="T25" s="70"/>
      <c r="U25" s="70"/>
      <c r="V25" s="133"/>
      <c r="W25" s="133"/>
      <c r="X25" s="70"/>
      <c r="Y25" s="133"/>
      <c r="Z25" s="70"/>
    </row>
    <row r="26" spans="1:26" ht="16" customHeight="1" x14ac:dyDescent="0.2">
      <c r="K26" s="40"/>
      <c r="L26" s="70"/>
      <c r="M26" s="70"/>
      <c r="N26" s="133"/>
      <c r="O26" s="133"/>
      <c r="P26" s="70"/>
      <c r="Q26" s="133"/>
      <c r="R26" s="133"/>
      <c r="S26" s="70"/>
      <c r="T26" s="70"/>
      <c r="U26" s="70"/>
      <c r="V26" s="133"/>
      <c r="W26" s="133"/>
      <c r="X26" s="70"/>
      <c r="Y26" s="133"/>
      <c r="Z26" s="70"/>
    </row>
    <row r="27" spans="1:26" s="11" customFormat="1" ht="47" customHeight="1" x14ac:dyDescent="0.2">
      <c r="A27" s="10"/>
      <c r="B27" s="8" t="s">
        <v>17</v>
      </c>
      <c r="C27" s="8" t="s">
        <v>14</v>
      </c>
      <c r="D27" s="8" t="s">
        <v>0</v>
      </c>
      <c r="E27" s="8" t="s">
        <v>135</v>
      </c>
      <c r="F27" s="8" t="s">
        <v>9</v>
      </c>
      <c r="G27" s="10" t="s">
        <v>116</v>
      </c>
      <c r="H27" s="10" t="s">
        <v>117</v>
      </c>
      <c r="I27" s="10" t="s">
        <v>110</v>
      </c>
      <c r="J27" s="10" t="s">
        <v>39</v>
      </c>
      <c r="K27" s="10" t="s">
        <v>1830</v>
      </c>
      <c r="L27" s="10" t="s">
        <v>27</v>
      </c>
      <c r="M27" s="10" t="s">
        <v>28</v>
      </c>
      <c r="N27" s="8" t="s">
        <v>10</v>
      </c>
      <c r="O27" s="10" t="s">
        <v>111</v>
      </c>
      <c r="P27" s="10" t="s">
        <v>112</v>
      </c>
      <c r="Q27" s="10" t="s">
        <v>29</v>
      </c>
      <c r="R27" s="10" t="s">
        <v>113</v>
      </c>
      <c r="S27" s="8" t="s">
        <v>104</v>
      </c>
      <c r="T27" s="8" t="s">
        <v>105</v>
      </c>
      <c r="U27" s="10" t="s">
        <v>106</v>
      </c>
      <c r="V27" s="10" t="s">
        <v>107</v>
      </c>
      <c r="W27" s="10" t="s">
        <v>108</v>
      </c>
      <c r="X27" s="8" t="s">
        <v>109</v>
      </c>
      <c r="Y27" s="10" t="s">
        <v>30</v>
      </c>
      <c r="Z27" s="10" t="s">
        <v>11</v>
      </c>
    </row>
    <row r="28" spans="1:26" x14ac:dyDescent="0.2">
      <c r="B28" s="158" t="s">
        <v>70</v>
      </c>
      <c r="C28" s="11" t="str">
        <f>$C$4</f>
        <v>RR</v>
      </c>
      <c r="D28" s="137">
        <v>0</v>
      </c>
      <c r="E28" s="18" t="str">
        <f t="shared" ref="E28:E47" si="17">_xlfn.CONCAT(C28,B28,D28)</f>
        <v>RRFemale0</v>
      </c>
      <c r="F28" s="19">
        <v>1</v>
      </c>
      <c r="G28" s="104">
        <f>VLOOKUP(E28,'Appendix 4. LT MOH 2019'!$D$5:$G$1684,4,FALSE)</f>
        <v>2.0105702150925057E-2</v>
      </c>
      <c r="H28" s="19">
        <f>VLOOKUP(E28,'Appendix 1a. Person-years 2020'!$E$3:$F$1684,2,FALSE)</f>
        <v>6002.6485000000002</v>
      </c>
      <c r="I28" s="19">
        <f>VLOOKUP(E28,'Appendix 2a. Deaths 2020'!$E$3:$G$1683,3,FALSE)</f>
        <v>7</v>
      </c>
      <c r="J28" s="20">
        <f t="shared" ref="J28:J47" si="18">G28*H28</f>
        <v>120.68746285769707</v>
      </c>
      <c r="K28" s="20">
        <f t="shared" ref="K28:K47" si="19">G28*(H28-I28)+I28</f>
        <v>127.5467229426406</v>
      </c>
      <c r="L28" s="73">
        <f t="shared" ref="L28:L47" si="20">J28/K28</f>
        <v>0.94622158902484521</v>
      </c>
      <c r="M28" s="73">
        <f t="shared" ref="M28:M47" si="21">K28/J28</f>
        <v>1.0568349016751748</v>
      </c>
      <c r="N28" s="72">
        <f>VLOOKUP(E28,'Appendix 4. LT MOH 2019'!$D$5:$K$1684,8,FALSE)</f>
        <v>0.98025135435303978</v>
      </c>
      <c r="O28" s="72">
        <f>EXP((1/L28)*LN(N28))</f>
        <v>0.97914072841463751</v>
      </c>
      <c r="P28" s="73">
        <f t="shared" ref="P28:P47" si="22">1-O28</f>
        <v>2.0859271585362493E-2</v>
      </c>
      <c r="Q28" s="72">
        <f>VLOOKUP(E28,'Appendix 4. LT MOH 2019'!$D$5:$I$1684,6,FALSE)</f>
        <v>0.10075012411333512</v>
      </c>
      <c r="R28" s="136">
        <f t="shared" ref="R28:R46" si="23">F28+(Q28-F28)*M28*(1-N28)/(1-O28)</f>
        <v>0.1002420088446917</v>
      </c>
      <c r="S28" s="12">
        <v>100000</v>
      </c>
      <c r="T28" s="12">
        <f t="shared" ref="T28:T47" si="24">P28*S28</f>
        <v>2085.9271585362494</v>
      </c>
      <c r="U28" s="13">
        <f t="shared" ref="U28:U47" si="25">T28/V28</f>
        <v>2.1258252772181518E-2</v>
      </c>
      <c r="V28" s="12">
        <f t="shared" ref="V28:V46" si="26">(S29*F28)+R28*T28</f>
        <v>98123.170370139123</v>
      </c>
      <c r="W28" s="12">
        <f t="shared" ref="W28:W46" si="27">W29+V28</f>
        <v>7439257.740528929</v>
      </c>
      <c r="X28" s="131">
        <f t="shared" ref="X28:X47" si="28">W28/S28</f>
        <v>74.392577405289288</v>
      </c>
      <c r="Y28" s="105">
        <f>VLOOKUP(E28,'Appendix 4. LT MOH 2019'!$D$5:$P$1684,13,FALSE)</f>
        <v>77.304730114714815</v>
      </c>
      <c r="Z28" s="131">
        <f t="shared" ref="Z28:Z47" si="29">X28-Y28</f>
        <v>-2.9121527094255271</v>
      </c>
    </row>
    <row r="29" spans="1:26" x14ac:dyDescent="0.2">
      <c r="B29" s="158" t="str">
        <f>$B$28</f>
        <v>Female</v>
      </c>
      <c r="C29" s="11" t="str">
        <f>$C$4</f>
        <v>RR</v>
      </c>
      <c r="D29" s="138" t="s">
        <v>1657</v>
      </c>
      <c r="E29" s="18" t="str">
        <f t="shared" si="17"/>
        <v>RRFemale1-4</v>
      </c>
      <c r="F29" s="19">
        <v>4</v>
      </c>
      <c r="G29" s="104">
        <f>VLOOKUP(E29,'Appendix 4. LT MOH 2019'!$D$5:$G$1684,4,FALSE)</f>
        <v>9.4136445658752786E-4</v>
      </c>
      <c r="H29" s="19">
        <f>VLOOKUP(E29,'Appendix 1a. Person-years 2020'!$E$3:$F$1684,2,FALSE)</f>
        <v>22968.251</v>
      </c>
      <c r="I29" s="19">
        <f>VLOOKUP(E29,'Appendix 2a. Deaths 2020'!$E$3:$G$1683,3,FALSE)</f>
        <v>2</v>
      </c>
      <c r="J29" s="20">
        <f t="shared" si="18"/>
        <v>21.621495121380942</v>
      </c>
      <c r="K29" s="20">
        <f t="shared" si="19"/>
        <v>23.619612392467769</v>
      </c>
      <c r="L29" s="73">
        <f t="shared" si="20"/>
        <v>0.91540431579122694</v>
      </c>
      <c r="M29" s="73">
        <f t="shared" si="21"/>
        <v>1.0924134644653201</v>
      </c>
      <c r="N29" s="72">
        <f>VLOOKUP(E29,'Appendix 4. LT MOH 2019'!$D$5:$K$1684,8,FALSE)</f>
        <v>0.99624339534945883</v>
      </c>
      <c r="O29" s="72">
        <f t="shared" ref="O29:O46" si="30">EXP((1/L29)*LN(N29))</f>
        <v>0.99589694764344339</v>
      </c>
      <c r="P29" s="73">
        <f t="shared" si="22"/>
        <v>4.1030523565566135E-3</v>
      </c>
      <c r="Q29" s="72">
        <f>VLOOKUP(E29,'Appendix 4. LT MOH 2019'!$D$5:$I$1684,6,FALSE)</f>
        <v>1.4965103494384624</v>
      </c>
      <c r="R29" s="136">
        <f t="shared" si="23"/>
        <v>1.4960752222725135</v>
      </c>
      <c r="S29" s="75">
        <f t="shared" ref="S29:S47" si="31">S28-T28</f>
        <v>97914.072841463756</v>
      </c>
      <c r="T29" s="12">
        <f t="shared" si="24"/>
        <v>401.74656731222376</v>
      </c>
      <c r="U29" s="13">
        <f t="shared" si="25"/>
        <v>1.0284044777696465E-3</v>
      </c>
      <c r="V29" s="12">
        <f t="shared" si="26"/>
        <v>390650.34818159498</v>
      </c>
      <c r="W29" s="12">
        <f t="shared" si="27"/>
        <v>7341134.5701587899</v>
      </c>
      <c r="X29" s="131">
        <f t="shared" si="28"/>
        <v>74.975275331923825</v>
      </c>
      <c r="Y29" s="105">
        <f>VLOOKUP(E29,'Appendix 4. LT MOH 2019'!$D$5:$P$1684,13,FALSE)</f>
        <v>77.860121021953773</v>
      </c>
      <c r="Z29" s="131">
        <f t="shared" si="29"/>
        <v>-2.8848456900299482</v>
      </c>
    </row>
    <row r="30" spans="1:26" x14ac:dyDescent="0.2">
      <c r="B30" s="158" t="str">
        <f t="shared" ref="B30:B47" si="32">$B$28</f>
        <v>Female</v>
      </c>
      <c r="C30" s="11" t="str">
        <f t="shared" ref="C30:C47" si="33">$C$4</f>
        <v>RR</v>
      </c>
      <c r="D30" s="138" t="s">
        <v>1658</v>
      </c>
      <c r="E30" s="18" t="str">
        <f t="shared" si="17"/>
        <v>RRFemale5-9</v>
      </c>
      <c r="F30" s="19">
        <v>5</v>
      </c>
      <c r="G30" s="104">
        <f>VLOOKUP(E30,'Appendix 4. LT MOH 2019'!$D$5:$G$1684,4,FALSE)</f>
        <v>6.3675031882837586E-4</v>
      </c>
      <c r="H30" s="19">
        <f>VLOOKUP(E30,'Appendix 1a. Person-years 2020'!$E$3:$F$1684,2,FALSE)</f>
        <v>27125.692500000001</v>
      </c>
      <c r="I30" s="19">
        <f>VLOOKUP(E30,'Appendix 2a. Deaths 2020'!$E$3:$G$1683,3,FALSE)</f>
        <v>3</v>
      </c>
      <c r="J30" s="20">
        <f t="shared" si="18"/>
        <v>17.272293347815484</v>
      </c>
      <c r="K30" s="20">
        <f t="shared" si="19"/>
        <v>20.270383096859</v>
      </c>
      <c r="L30" s="73">
        <f t="shared" si="20"/>
        <v>0.85209506230259235</v>
      </c>
      <c r="M30" s="73">
        <f t="shared" si="21"/>
        <v>1.1735779776703885</v>
      </c>
      <c r="N30" s="72">
        <f>VLOOKUP(E30,'Appendix 4. LT MOH 2019'!$D$5:$K$1684,8,FALSE)</f>
        <v>0.99682130848794248</v>
      </c>
      <c r="O30" s="72">
        <f t="shared" si="30"/>
        <v>0.99627058768347265</v>
      </c>
      <c r="P30" s="73">
        <f t="shared" si="22"/>
        <v>3.7294123165273474E-3</v>
      </c>
      <c r="Q30" s="72">
        <f>VLOOKUP(E30,'Appendix 4. LT MOH 2019'!$D$5:$I$1684,6,FALSE)</f>
        <v>2.5000000000002101</v>
      </c>
      <c r="R30" s="136">
        <f t="shared" si="23"/>
        <v>2.4993095159884398</v>
      </c>
      <c r="S30" s="75">
        <f t="shared" si="31"/>
        <v>97512.326274151535</v>
      </c>
      <c r="T30" s="12">
        <f t="shared" si="24"/>
        <v>363.66367062005401</v>
      </c>
      <c r="U30" s="13">
        <f t="shared" si="25"/>
        <v>7.4727629888409939E-4</v>
      </c>
      <c r="V30" s="12">
        <f t="shared" si="26"/>
        <v>486652.2210902574</v>
      </c>
      <c r="W30" s="12">
        <f t="shared" si="27"/>
        <v>6950484.2219771948</v>
      </c>
      <c r="X30" s="131">
        <f t="shared" si="28"/>
        <v>71.278006458754973</v>
      </c>
      <c r="Y30" s="105">
        <f>VLOOKUP(E30,'Appendix 4. LT MOH 2019'!$D$5:$P$1684,13,FALSE)</f>
        <v>74.148070629774111</v>
      </c>
      <c r="Z30" s="131">
        <f t="shared" si="29"/>
        <v>-2.8700641710191377</v>
      </c>
    </row>
    <row r="31" spans="1:26" x14ac:dyDescent="0.2">
      <c r="B31" s="158" t="str">
        <f t="shared" si="32"/>
        <v>Female</v>
      </c>
      <c r="C31" s="11" t="str">
        <f t="shared" si="33"/>
        <v>RR</v>
      </c>
      <c r="D31" s="138" t="s">
        <v>118</v>
      </c>
      <c r="E31" s="18" t="str">
        <f t="shared" si="17"/>
        <v>RRFemale10-14</v>
      </c>
      <c r="F31" s="19">
        <v>5</v>
      </c>
      <c r="G31" s="104">
        <f>VLOOKUP(E31,'Appendix 4. LT MOH 2019'!$D$5:$G$1684,4,FALSE)</f>
        <v>4.2596240716793121E-4</v>
      </c>
      <c r="H31" s="19">
        <f>VLOOKUP(E31,'Appendix 1a. Person-years 2020'!$E$3:$F$1684,2,FALSE)</f>
        <v>26273.552800000001</v>
      </c>
      <c r="I31" s="19">
        <f>VLOOKUP(E31,'Appendix 2a. Deaths 2020'!$E$3:$G$1683,3,FALSE)</f>
        <v>1</v>
      </c>
      <c r="J31" s="20">
        <f t="shared" si="18"/>
        <v>11.191545795541739</v>
      </c>
      <c r="K31" s="20">
        <f t="shared" si="19"/>
        <v>12.191119833134572</v>
      </c>
      <c r="L31" s="73">
        <f t="shared" si="20"/>
        <v>0.91800802130776671</v>
      </c>
      <c r="M31" s="73">
        <f t="shared" si="21"/>
        <v>1.0893151005101567</v>
      </c>
      <c r="N31" s="72">
        <f>VLOOKUP(E31,'Appendix 4. LT MOH 2019'!$D$5:$K$1684,8,FALSE)</f>
        <v>0.99787245360112387</v>
      </c>
      <c r="O31" s="72">
        <f t="shared" si="30"/>
        <v>0.99768265191754046</v>
      </c>
      <c r="P31" s="73">
        <f t="shared" si="22"/>
        <v>2.3173480824595361E-3</v>
      </c>
      <c r="Q31" s="72">
        <f>VLOOKUP(E31,'Appendix 4. LT MOH 2019'!$D$5:$I$1684,6,FALSE)</f>
        <v>2.4999999999999054</v>
      </c>
      <c r="R31" s="136">
        <f t="shared" si="23"/>
        <v>2.499762296314052</v>
      </c>
      <c r="S31" s="75">
        <f t="shared" si="31"/>
        <v>97148.662603531484</v>
      </c>
      <c r="T31" s="12">
        <f t="shared" si="24"/>
        <v>225.12726699780211</v>
      </c>
      <c r="U31" s="13">
        <f t="shared" si="25"/>
        <v>4.6400730082527322E-4</v>
      </c>
      <c r="V31" s="12">
        <f t="shared" si="26"/>
        <v>485180.44133658172</v>
      </c>
      <c r="W31" s="12">
        <f t="shared" si="27"/>
        <v>6463832.0008869376</v>
      </c>
      <c r="X31" s="131">
        <f t="shared" si="28"/>
        <v>66.535470768817035</v>
      </c>
      <c r="Y31" s="105">
        <f>VLOOKUP(E31,'Appendix 4. LT MOH 2019'!$D$5:$P$1684,13,FALSE)</f>
        <v>69.376543990071383</v>
      </c>
      <c r="Z31" s="131">
        <f t="shared" si="29"/>
        <v>-2.8410732212543479</v>
      </c>
    </row>
    <row r="32" spans="1:26" x14ac:dyDescent="0.2">
      <c r="B32" s="158" t="str">
        <f t="shared" si="32"/>
        <v>Female</v>
      </c>
      <c r="C32" s="11" t="str">
        <f t="shared" si="33"/>
        <v>RR</v>
      </c>
      <c r="D32" s="137" t="s">
        <v>119</v>
      </c>
      <c r="E32" s="18" t="str">
        <f t="shared" si="17"/>
        <v>RRFemale15-19</v>
      </c>
      <c r="F32" s="19">
        <v>5</v>
      </c>
      <c r="G32" s="104">
        <f>VLOOKUP(E32,'Appendix 4. LT MOH 2019'!$D$5:$G$1684,4,FALSE)</f>
        <v>1.1369412628174874E-3</v>
      </c>
      <c r="H32" s="19">
        <f>VLOOKUP(E32,'Appendix 1a. Person-years 2020'!$E$3:$F$1684,2,FALSE)</f>
        <v>26268.140800000001</v>
      </c>
      <c r="I32" s="19">
        <f>VLOOKUP(E32,'Appendix 2a. Deaths 2020'!$E$3:$G$1683,3,FALSE)</f>
        <v>3</v>
      </c>
      <c r="J32" s="20">
        <f t="shared" si="18"/>
        <v>29.865333173019565</v>
      </c>
      <c r="K32" s="20">
        <f t="shared" si="19"/>
        <v>32.861922349231108</v>
      </c>
      <c r="L32" s="73">
        <f t="shared" si="20"/>
        <v>0.90881272421113679</v>
      </c>
      <c r="M32" s="73">
        <f t="shared" si="21"/>
        <v>1.1003367067379202</v>
      </c>
      <c r="N32" s="72">
        <f>VLOOKUP(E32,'Appendix 4. LT MOH 2019'!$D$5:$K$1684,8,FALSE)</f>
        <v>0.99433140583244073</v>
      </c>
      <c r="O32" s="72">
        <f t="shared" si="30"/>
        <v>0.99376441459158926</v>
      </c>
      <c r="P32" s="73">
        <f t="shared" si="22"/>
        <v>6.2355854084107376E-3</v>
      </c>
      <c r="Q32" s="72">
        <f>VLOOKUP(E32,'Appendix 4. LT MOH 2019'!$D$5:$I$1684,6,FALSE)</f>
        <v>2.5000000000000067</v>
      </c>
      <c r="R32" s="136">
        <f t="shared" si="23"/>
        <v>2.4992876251230562</v>
      </c>
      <c r="S32" s="75">
        <f t="shared" si="31"/>
        <v>96923.535336533678</v>
      </c>
      <c r="T32" s="12">
        <f t="shared" si="24"/>
        <v>604.37498267607191</v>
      </c>
      <c r="U32" s="13">
        <f t="shared" si="25"/>
        <v>1.2510186098001527E-3</v>
      </c>
      <c r="V32" s="12">
        <f t="shared" si="26"/>
        <v>483106.30868442426</v>
      </c>
      <c r="W32" s="12">
        <f t="shared" si="27"/>
        <v>5978651.5595503561</v>
      </c>
      <c r="X32" s="131">
        <f t="shared" si="28"/>
        <v>61.684208472086191</v>
      </c>
      <c r="Y32" s="105">
        <f>VLOOKUP(E32,'Appendix 4. LT MOH 2019'!$D$5:$P$1684,13,FALSE)</f>
        <v>64.51913029939567</v>
      </c>
      <c r="Z32" s="131">
        <f t="shared" si="29"/>
        <v>-2.8349218273094792</v>
      </c>
    </row>
    <row r="33" spans="2:26" x14ac:dyDescent="0.2">
      <c r="B33" s="158" t="str">
        <f t="shared" si="32"/>
        <v>Female</v>
      </c>
      <c r="C33" s="11" t="str">
        <f t="shared" si="33"/>
        <v>RR</v>
      </c>
      <c r="D33" s="137" t="s">
        <v>120</v>
      </c>
      <c r="E33" s="18" t="str">
        <f t="shared" si="17"/>
        <v>RRFemale20-24</v>
      </c>
      <c r="F33" s="19">
        <v>5</v>
      </c>
      <c r="G33" s="104">
        <f>VLOOKUP(E33,'Appendix 4. LT MOH 2019'!$D$5:$G$1684,4,FALSE)</f>
        <v>1.050020586703623E-3</v>
      </c>
      <c r="H33" s="19">
        <f>VLOOKUP(E33,'Appendix 1a. Person-years 2020'!$E$3:$F$1684,2,FALSE)</f>
        <v>29158.702799999999</v>
      </c>
      <c r="I33" s="19">
        <f>VLOOKUP(E33,'Appendix 2a. Deaths 2020'!$E$3:$G$1683,3,FALSE)</f>
        <v>0</v>
      </c>
      <c r="J33" s="20">
        <f t="shared" si="18"/>
        <v>30.617238221572574</v>
      </c>
      <c r="K33" s="20">
        <f t="shared" si="19"/>
        <v>30.617238221572574</v>
      </c>
      <c r="L33" s="73">
        <f t="shared" si="20"/>
        <v>1</v>
      </c>
      <c r="M33" s="73">
        <f t="shared" si="21"/>
        <v>1</v>
      </c>
      <c r="N33" s="72">
        <f>VLOOKUP(E33,'Appendix 4. LT MOH 2019'!$D$5:$K$1684,8,FALSE)</f>
        <v>0.99476364277369922</v>
      </c>
      <c r="O33" s="72">
        <f t="shared" si="30"/>
        <v>0.99476364277369922</v>
      </c>
      <c r="P33" s="73">
        <f t="shared" si="22"/>
        <v>5.2363572263007807E-3</v>
      </c>
      <c r="Q33" s="72">
        <f>VLOOKUP(E33,'Appendix 4. LT MOH 2019'!$D$5:$I$1684,6,FALSE)</f>
        <v>2.5000000000000173</v>
      </c>
      <c r="R33" s="136">
        <f t="shared" si="23"/>
        <v>2.5000000000000173</v>
      </c>
      <c r="S33" s="75">
        <f t="shared" si="31"/>
        <v>96319.160353857602</v>
      </c>
      <c r="T33" s="12">
        <f t="shared" si="24"/>
        <v>504.36153135014592</v>
      </c>
      <c r="U33" s="13">
        <f t="shared" si="25"/>
        <v>1.0500205867036312E-3</v>
      </c>
      <c r="V33" s="12">
        <f t="shared" si="26"/>
        <v>480334.89794091263</v>
      </c>
      <c r="W33" s="12">
        <f t="shared" si="27"/>
        <v>5495545.2508659316</v>
      </c>
      <c r="X33" s="131">
        <f t="shared" si="28"/>
        <v>57.055576799843166</v>
      </c>
      <c r="Y33" s="105">
        <f>VLOOKUP(E33,'Appendix 4. LT MOH 2019'!$D$5:$P$1684,13,FALSE)</f>
        <v>59.87269579901691</v>
      </c>
      <c r="Z33" s="131">
        <f t="shared" si="29"/>
        <v>-2.8171189991737435</v>
      </c>
    </row>
    <row r="34" spans="2:26" x14ac:dyDescent="0.2">
      <c r="B34" s="158" t="str">
        <f t="shared" si="32"/>
        <v>Female</v>
      </c>
      <c r="C34" s="11" t="str">
        <f t="shared" si="33"/>
        <v>RR</v>
      </c>
      <c r="D34" s="137" t="s">
        <v>121</v>
      </c>
      <c r="E34" s="18" t="str">
        <f t="shared" si="17"/>
        <v>RRFemale25-29</v>
      </c>
      <c r="F34" s="19">
        <v>5</v>
      </c>
      <c r="G34" s="104">
        <f>VLOOKUP(E34,'Appendix 4. LT MOH 2019'!$D$5:$G$1684,4,FALSE)</f>
        <v>8.1087650228886109E-4</v>
      </c>
      <c r="H34" s="19">
        <f>VLOOKUP(E34,'Appendix 1a. Person-years 2020'!$E$3:$F$1684,2,FALSE)</f>
        <v>29632.103899999998</v>
      </c>
      <c r="I34" s="19">
        <f>VLOOKUP(E34,'Appendix 2a. Deaths 2020'!$E$3:$G$1683,3,FALSE)</f>
        <v>1</v>
      </c>
      <c r="J34" s="20">
        <f t="shared" si="18"/>
        <v>24.027976765892117</v>
      </c>
      <c r="K34" s="20">
        <f t="shared" si="19"/>
        <v>25.027165889389828</v>
      </c>
      <c r="L34" s="73">
        <f t="shared" si="20"/>
        <v>0.96007581809647435</v>
      </c>
      <c r="M34" s="73">
        <f t="shared" si="21"/>
        <v>1.0415844052636203</v>
      </c>
      <c r="N34" s="72">
        <f>VLOOKUP(E34,'Appendix 4. LT MOH 2019'!$D$5:$K$1684,8,FALSE)</f>
        <v>0.99595381986953524</v>
      </c>
      <c r="O34" s="72">
        <f t="shared" si="30"/>
        <v>0.99578591689089757</v>
      </c>
      <c r="P34" s="73">
        <f t="shared" si="22"/>
        <v>4.2140831091024289E-3</v>
      </c>
      <c r="Q34" s="72">
        <f>VLOOKUP(E34,'Appendix 4. LT MOH 2019'!$D$5:$I$1684,6,FALSE)</f>
        <v>2.4999999999999556</v>
      </c>
      <c r="R34" s="136">
        <f t="shared" si="23"/>
        <v>2.4997893873542183</v>
      </c>
      <c r="S34" s="75">
        <f t="shared" si="31"/>
        <v>95814.798822507451</v>
      </c>
      <c r="T34" s="12">
        <f t="shared" si="24"/>
        <v>403.77152531997592</v>
      </c>
      <c r="U34" s="13">
        <f t="shared" si="25"/>
        <v>8.4459637139431307E-4</v>
      </c>
      <c r="V34" s="12">
        <f t="shared" si="26"/>
        <v>478064.48025984812</v>
      </c>
      <c r="W34" s="12">
        <f t="shared" si="27"/>
        <v>5015210.3529250193</v>
      </c>
      <c r="X34" s="131">
        <f t="shared" si="28"/>
        <v>52.342753046066171</v>
      </c>
      <c r="Y34" s="105">
        <f>VLOOKUP(E34,'Appendix 4. LT MOH 2019'!$D$5:$P$1684,13,FALSE)</f>
        <v>55.17470113709085</v>
      </c>
      <c r="Z34" s="131">
        <f t="shared" si="29"/>
        <v>-2.8319480910246781</v>
      </c>
    </row>
    <row r="35" spans="2:26" x14ac:dyDescent="0.2">
      <c r="B35" s="158" t="str">
        <f t="shared" si="32"/>
        <v>Female</v>
      </c>
      <c r="C35" s="11" t="str">
        <f t="shared" si="33"/>
        <v>RR</v>
      </c>
      <c r="D35" s="137" t="s">
        <v>122</v>
      </c>
      <c r="E35" s="18" t="str">
        <f t="shared" si="17"/>
        <v>RRFemale30-34</v>
      </c>
      <c r="F35" s="19">
        <v>5</v>
      </c>
      <c r="G35" s="104">
        <f>VLOOKUP(E35,'Appendix 4. LT MOH 2019'!$D$5:$G$1684,4,FALSE)</f>
        <v>8.7127424240554855E-4</v>
      </c>
      <c r="H35" s="19">
        <f>VLOOKUP(E35,'Appendix 1a. Person-years 2020'!$E$3:$F$1684,2,FALSE)</f>
        <v>27754.041799999999</v>
      </c>
      <c r="I35" s="19">
        <f>VLOOKUP(E35,'Appendix 2a. Deaths 2020'!$E$3:$G$1683,3,FALSE)</f>
        <v>2</v>
      </c>
      <c r="J35" s="20">
        <f t="shared" si="18"/>
        <v>24.181381742986925</v>
      </c>
      <c r="K35" s="20">
        <f t="shared" si="19"/>
        <v>26.179639194502116</v>
      </c>
      <c r="L35" s="73">
        <f t="shared" si="20"/>
        <v>0.92367131431151139</v>
      </c>
      <c r="M35" s="73">
        <f t="shared" si="21"/>
        <v>1.0826361980780823</v>
      </c>
      <c r="N35" s="72">
        <f>VLOOKUP(E35,'Appendix 4. LT MOH 2019'!$D$5:$K$1684,8,FALSE)</f>
        <v>0.99565309714919259</v>
      </c>
      <c r="O35" s="72">
        <f t="shared" si="30"/>
        <v>0.9952947319953207</v>
      </c>
      <c r="P35" s="73">
        <f t="shared" si="22"/>
        <v>4.7052680046792972E-3</v>
      </c>
      <c r="Q35" s="72">
        <f>VLOOKUP(E35,'Appendix 4. LT MOH 2019'!$D$5:$I$1684,6,FALSE)</f>
        <v>2.4999999999999591</v>
      </c>
      <c r="R35" s="136">
        <f t="shared" si="23"/>
        <v>2.4995503066282034</v>
      </c>
      <c r="S35" s="75">
        <f t="shared" si="31"/>
        <v>95411.02729718748</v>
      </c>
      <c r="T35" s="12">
        <f t="shared" si="24"/>
        <v>448.93445403503927</v>
      </c>
      <c r="U35" s="13">
        <f t="shared" si="25"/>
        <v>9.432731766643688E-4</v>
      </c>
      <c r="V35" s="12">
        <f t="shared" si="26"/>
        <v>475932.59846800147</v>
      </c>
      <c r="W35" s="12">
        <f t="shared" si="27"/>
        <v>4537145.8726651715</v>
      </c>
      <c r="X35" s="131">
        <f t="shared" si="28"/>
        <v>47.55368431924343</v>
      </c>
      <c r="Y35" s="105">
        <f>VLOOKUP(E35,'Appendix 4. LT MOH 2019'!$D$5:$P$1684,13,FALSE)</f>
        <v>50.388698337429901</v>
      </c>
      <c r="Z35" s="131">
        <f t="shared" si="29"/>
        <v>-2.8350140181864703</v>
      </c>
    </row>
    <row r="36" spans="2:26" x14ac:dyDescent="0.2">
      <c r="B36" s="158" t="str">
        <f t="shared" si="32"/>
        <v>Female</v>
      </c>
      <c r="C36" s="11" t="str">
        <f t="shared" si="33"/>
        <v>RR</v>
      </c>
      <c r="D36" s="137" t="s">
        <v>123</v>
      </c>
      <c r="E36" s="18" t="str">
        <f t="shared" si="17"/>
        <v>RRFemale35-39</v>
      </c>
      <c r="F36" s="19">
        <v>5</v>
      </c>
      <c r="G36" s="104">
        <f>VLOOKUP(E36,'Appendix 4. LT MOH 2019'!$D$5:$G$1684,4,FALSE)</f>
        <v>1.502490851668219E-3</v>
      </c>
      <c r="H36" s="19">
        <f>VLOOKUP(E36,'Appendix 1a. Person-years 2020'!$E$3:$F$1684,2,FALSE)</f>
        <v>25840.353299999999</v>
      </c>
      <c r="I36" s="19">
        <f>VLOOKUP(E36,'Appendix 2a. Deaths 2020'!$E$3:$G$1683,3,FALSE)</f>
        <v>7</v>
      </c>
      <c r="J36" s="20">
        <f t="shared" si="18"/>
        <v>38.824894437124669</v>
      </c>
      <c r="K36" s="20">
        <f t="shared" si="19"/>
        <v>45.814377001162995</v>
      </c>
      <c r="L36" s="73">
        <f t="shared" si="20"/>
        <v>0.84743910052818361</v>
      </c>
      <c r="M36" s="73">
        <f t="shared" si="21"/>
        <v>1.1800257969885148</v>
      </c>
      <c r="N36" s="72">
        <f>VLOOKUP(E36,'Appendix 4. LT MOH 2019'!$D$5:$K$1684,8,FALSE)</f>
        <v>0.99251565862776525</v>
      </c>
      <c r="O36" s="72">
        <f t="shared" si="30"/>
        <v>0.99117424613467187</v>
      </c>
      <c r="P36" s="73">
        <f t="shared" si="22"/>
        <v>8.8257538653281342E-3</v>
      </c>
      <c r="Q36" s="72">
        <f>VLOOKUP(E36,'Appendix 4. LT MOH 2019'!$D$5:$I$1684,6,FALSE)</f>
        <v>2.4999999999999711</v>
      </c>
      <c r="R36" s="136">
        <f t="shared" si="23"/>
        <v>2.4983111846680846</v>
      </c>
      <c r="S36" s="75">
        <f t="shared" si="31"/>
        <v>94962.092843152437</v>
      </c>
      <c r="T36" s="12">
        <f t="shared" si="24"/>
        <v>838.11205797010177</v>
      </c>
      <c r="U36" s="13">
        <f t="shared" si="25"/>
        <v>1.772980000891287E-3</v>
      </c>
      <c r="V36" s="12">
        <f t="shared" si="26"/>
        <v>472713.76865434361</v>
      </c>
      <c r="W36" s="12">
        <f t="shared" si="27"/>
        <v>4061213.27419717</v>
      </c>
      <c r="X36" s="131">
        <f t="shared" si="28"/>
        <v>42.76667828819884</v>
      </c>
      <c r="Y36" s="105">
        <f>VLOOKUP(E36,'Appendix 4. LT MOH 2019'!$D$5:$P$1684,13,FALSE)</f>
        <v>45.597774691353237</v>
      </c>
      <c r="Z36" s="131">
        <f t="shared" si="29"/>
        <v>-2.8310964031543975</v>
      </c>
    </row>
    <row r="37" spans="2:26" x14ac:dyDescent="0.2">
      <c r="B37" s="158" t="str">
        <f t="shared" si="32"/>
        <v>Female</v>
      </c>
      <c r="C37" s="11" t="str">
        <f t="shared" si="33"/>
        <v>RR</v>
      </c>
      <c r="D37" s="137" t="s">
        <v>124</v>
      </c>
      <c r="E37" s="18" t="str">
        <f t="shared" si="17"/>
        <v>RRFemale40-44</v>
      </c>
      <c r="F37" s="19">
        <v>5</v>
      </c>
      <c r="G37" s="104">
        <f>VLOOKUP(E37,'Appendix 4. LT MOH 2019'!$D$5:$G$1684,4,FALSE)</f>
        <v>2.5177876916619301E-3</v>
      </c>
      <c r="H37" s="19">
        <f>VLOOKUP(E37,'Appendix 1a. Person-years 2020'!$E$3:$F$1684,2,FALSE)</f>
        <v>21272.300599999999</v>
      </c>
      <c r="I37" s="19">
        <f>VLOOKUP(E37,'Appendix 2a. Deaths 2020'!$E$3:$G$1683,3,FALSE)</f>
        <v>10</v>
      </c>
      <c r="J37" s="20">
        <f t="shared" si="18"/>
        <v>53.559136624012687</v>
      </c>
      <c r="K37" s="20">
        <f t="shared" si="19"/>
        <v>63.533958747096065</v>
      </c>
      <c r="L37" s="73">
        <f t="shared" si="20"/>
        <v>0.84300014795569</v>
      </c>
      <c r="M37" s="73">
        <f t="shared" si="21"/>
        <v>1.1862394122053728</v>
      </c>
      <c r="N37" s="72">
        <f>VLOOKUP(E37,'Appendix 4. LT MOH 2019'!$D$5:$K$1684,8,FALSE)</f>
        <v>0.98748980656929075</v>
      </c>
      <c r="O37" s="72">
        <f t="shared" si="30"/>
        <v>0.98517726238883196</v>
      </c>
      <c r="P37" s="73">
        <f t="shared" si="22"/>
        <v>1.4822737611168035E-2</v>
      </c>
      <c r="Q37" s="72">
        <f>VLOOKUP(E37,'Appendix 4. LT MOH 2019'!$D$5:$I$1684,6,FALSE)</f>
        <v>2.5000000000000009</v>
      </c>
      <c r="R37" s="136">
        <f t="shared" si="23"/>
        <v>2.4970742768463121</v>
      </c>
      <c r="S37" s="75">
        <f t="shared" si="31"/>
        <v>94123.980785182343</v>
      </c>
      <c r="T37" s="12">
        <f t="shared" si="24"/>
        <v>1395.1750700973798</v>
      </c>
      <c r="U37" s="13">
        <f t="shared" si="25"/>
        <v>2.9867090294231013E-3</v>
      </c>
      <c r="V37" s="12">
        <f t="shared" si="26"/>
        <v>467127.88435466221</v>
      </c>
      <c r="W37" s="12">
        <f t="shared" si="27"/>
        <v>3588499.5055428264</v>
      </c>
      <c r="X37" s="131">
        <f t="shared" si="28"/>
        <v>38.125241576137768</v>
      </c>
      <c r="Y37" s="105">
        <f>VLOOKUP(E37,'Appendix 4. LT MOH 2019'!$D$5:$P$1684,13,FALSE)</f>
        <v>40.92276549161901</v>
      </c>
      <c r="Z37" s="131">
        <f t="shared" si="29"/>
        <v>-2.7975239154812428</v>
      </c>
    </row>
    <row r="38" spans="2:26" x14ac:dyDescent="0.2">
      <c r="B38" s="158" t="str">
        <f t="shared" si="32"/>
        <v>Female</v>
      </c>
      <c r="C38" s="11" t="str">
        <f t="shared" si="33"/>
        <v>RR</v>
      </c>
      <c r="D38" s="137" t="s">
        <v>125</v>
      </c>
      <c r="E38" s="18" t="str">
        <f t="shared" si="17"/>
        <v>RRFemale45-49</v>
      </c>
      <c r="F38" s="19">
        <v>5</v>
      </c>
      <c r="G38" s="104">
        <f>VLOOKUP(E38,'Appendix 4. LT MOH 2019'!$D$5:$G$1684,4,FALSE)</f>
        <v>2.3853518508412412E-3</v>
      </c>
      <c r="H38" s="19">
        <f>VLOOKUP(E38,'Appendix 1a. Person-years 2020'!$E$3:$F$1684,2,FALSE)</f>
        <v>16545.085500000001</v>
      </c>
      <c r="I38" s="19">
        <f>VLOOKUP(E38,'Appendix 2a. Deaths 2020'!$E$3:$G$1683,3,FALSE)</f>
        <v>10</v>
      </c>
      <c r="J38" s="20">
        <f t="shared" si="18"/>
        <v>39.465850319751581</v>
      </c>
      <c r="K38" s="20">
        <f t="shared" si="19"/>
        <v>49.441996801243171</v>
      </c>
      <c r="L38" s="73">
        <f t="shared" si="20"/>
        <v>0.79822525126572663</v>
      </c>
      <c r="M38" s="73">
        <f t="shared" si="21"/>
        <v>1.2527792103974711</v>
      </c>
      <c r="N38" s="72">
        <f>VLOOKUP(E38,'Appendix 4. LT MOH 2019'!$D$5:$K$1684,8,FALSE)</f>
        <v>0.98814394291507179</v>
      </c>
      <c r="O38" s="72">
        <f t="shared" si="30"/>
        <v>0.98516930122633017</v>
      </c>
      <c r="P38" s="73">
        <f t="shared" si="22"/>
        <v>1.4830698773669826E-2</v>
      </c>
      <c r="Q38" s="72">
        <f>VLOOKUP(E38,'Appendix 4. LT MOH 2019'!$D$5:$I$1684,6,FALSE)</f>
        <v>2.5000000000000009</v>
      </c>
      <c r="R38" s="136">
        <f t="shared" si="23"/>
        <v>2.4962370182358669</v>
      </c>
      <c r="S38" s="75">
        <f t="shared" si="31"/>
        <v>92728.805715084964</v>
      </c>
      <c r="T38" s="12">
        <f t="shared" si="24"/>
        <v>1375.2329852025782</v>
      </c>
      <c r="U38" s="13">
        <f t="shared" si="25"/>
        <v>2.9883326397052937E-3</v>
      </c>
      <c r="V38" s="12">
        <f t="shared" si="26"/>
        <v>460200.77113577363</v>
      </c>
      <c r="W38" s="12">
        <f t="shared" si="27"/>
        <v>3121371.6211881642</v>
      </c>
      <c r="X38" s="131">
        <f t="shared" si="28"/>
        <v>33.661294320761264</v>
      </c>
      <c r="Y38" s="105">
        <f>VLOOKUP(E38,'Appendix 4. LT MOH 2019'!$D$5:$P$1684,13,FALSE)</f>
        <v>36.409531253903573</v>
      </c>
      <c r="Z38" s="131">
        <f t="shared" si="29"/>
        <v>-2.7482369331423087</v>
      </c>
    </row>
    <row r="39" spans="2:26" x14ac:dyDescent="0.2">
      <c r="B39" s="158" t="str">
        <f t="shared" si="32"/>
        <v>Female</v>
      </c>
      <c r="C39" s="11" t="str">
        <f t="shared" si="33"/>
        <v>RR</v>
      </c>
      <c r="D39" s="137" t="s">
        <v>126</v>
      </c>
      <c r="E39" s="18" t="str">
        <f t="shared" si="17"/>
        <v>RRFemale50-54</v>
      </c>
      <c r="F39" s="19">
        <v>5</v>
      </c>
      <c r="G39" s="104">
        <f>VLOOKUP(E39,'Appendix 4. LT MOH 2019'!$D$5:$G$1684,4,FALSE)</f>
        <v>4.1190862400001908E-3</v>
      </c>
      <c r="H39" s="19">
        <f>VLOOKUP(E39,'Appendix 1a. Person-years 2020'!$E$3:$F$1684,2,FALSE)</f>
        <v>13073.2706</v>
      </c>
      <c r="I39" s="19">
        <f>VLOOKUP(E39,'Appendix 2a. Deaths 2020'!$E$3:$G$1683,3,FALSE)</f>
        <v>18</v>
      </c>
      <c r="J39" s="20">
        <f t="shared" si="18"/>
        <v>53.849929040259035</v>
      </c>
      <c r="K39" s="20">
        <f t="shared" si="19"/>
        <v>71.775785487939032</v>
      </c>
      <c r="L39" s="73">
        <f t="shared" si="20"/>
        <v>0.75025203380474048</v>
      </c>
      <c r="M39" s="73">
        <f t="shared" si="21"/>
        <v>1.3328854237538243</v>
      </c>
      <c r="N39" s="72">
        <f>VLOOKUP(E39,'Appendix 4. LT MOH 2019'!$D$5:$K$1684,8,FALSE)</f>
        <v>0.97961449295392133</v>
      </c>
      <c r="O39" s="72">
        <f t="shared" si="30"/>
        <v>0.97292106989140792</v>
      </c>
      <c r="P39" s="73">
        <f t="shared" si="22"/>
        <v>2.7078930108592081E-2</v>
      </c>
      <c r="Q39" s="72">
        <f>VLOOKUP(E39,'Appendix 4. LT MOH 2019'!$D$5:$I$1684,6,FALSE)</f>
        <v>2.4999999999999938</v>
      </c>
      <c r="R39" s="136">
        <f t="shared" si="23"/>
        <v>2.4914495247240462</v>
      </c>
      <c r="S39" s="75">
        <f t="shared" si="31"/>
        <v>91353.572729882391</v>
      </c>
      <c r="T39" s="12">
        <f t="shared" si="24"/>
        <v>2473.7570111226687</v>
      </c>
      <c r="U39" s="13">
        <f t="shared" si="25"/>
        <v>5.4903770356056888E-3</v>
      </c>
      <c r="V39" s="12">
        <f t="shared" si="26"/>
        <v>450562.31932344299</v>
      </c>
      <c r="W39" s="12">
        <f t="shared" si="27"/>
        <v>2661170.8500523907</v>
      </c>
      <c r="X39" s="131">
        <f t="shared" si="28"/>
        <v>29.130451831599828</v>
      </c>
      <c r="Y39" s="105">
        <f>VLOOKUP(E39,'Appendix 4. LT MOH 2019'!$D$5:$P$1684,13,FALSE)</f>
        <v>31.816388312687351</v>
      </c>
      <c r="Z39" s="131">
        <f t="shared" si="29"/>
        <v>-2.6859364810875235</v>
      </c>
    </row>
    <row r="40" spans="2:26" x14ac:dyDescent="0.2">
      <c r="B40" s="158" t="str">
        <f t="shared" si="32"/>
        <v>Female</v>
      </c>
      <c r="C40" s="11" t="str">
        <f t="shared" si="33"/>
        <v>RR</v>
      </c>
      <c r="D40" s="137" t="s">
        <v>127</v>
      </c>
      <c r="E40" s="18" t="str">
        <f t="shared" si="17"/>
        <v>RRFemale55-59</v>
      </c>
      <c r="F40" s="19">
        <v>5</v>
      </c>
      <c r="G40" s="104">
        <f>VLOOKUP(E40,'Appendix 4. LT MOH 2019'!$D$5:$G$1684,4,FALSE)</f>
        <v>6.6861796666290779E-3</v>
      </c>
      <c r="H40" s="19">
        <f>VLOOKUP(E40,'Appendix 1a. Person-years 2020'!$E$3:$F$1684,2,FALSE)</f>
        <v>10541.082899999999</v>
      </c>
      <c r="I40" s="19">
        <f>VLOOKUP(E40,'Appendix 2a. Deaths 2020'!$E$3:$G$1683,3,FALSE)</f>
        <v>25</v>
      </c>
      <c r="J40" s="20">
        <f t="shared" si="18"/>
        <v>70.479574150231471</v>
      </c>
      <c r="K40" s="20">
        <f t="shared" si="19"/>
        <v>95.312419658565744</v>
      </c>
      <c r="L40" s="73">
        <f t="shared" si="20"/>
        <v>0.73945845045911029</v>
      </c>
      <c r="M40" s="73">
        <f t="shared" si="21"/>
        <v>1.3523410265703586</v>
      </c>
      <c r="N40" s="72">
        <f>VLOOKUP(E40,'Appendix 4. LT MOH 2019'!$D$5:$K$1684,8,FALSE)</f>
        <v>0.96711872691562861</v>
      </c>
      <c r="O40" s="72">
        <f t="shared" si="30"/>
        <v>0.95579274178871898</v>
      </c>
      <c r="P40" s="73">
        <f t="shared" si="22"/>
        <v>4.420725821128102E-2</v>
      </c>
      <c r="Q40" s="72">
        <f>VLOOKUP(E40,'Appendix 4. LT MOH 2019'!$D$5:$I$1684,6,FALSE)</f>
        <v>2.4999999999999933</v>
      </c>
      <c r="R40" s="136">
        <f t="shared" si="23"/>
        <v>2.4853284054997102</v>
      </c>
      <c r="S40" s="75">
        <f t="shared" si="31"/>
        <v>88879.815718759724</v>
      </c>
      <c r="T40" s="12">
        <f t="shared" si="24"/>
        <v>3929.1329632502848</v>
      </c>
      <c r="U40" s="13">
        <f t="shared" si="25"/>
        <v>9.0424966098319928E-3</v>
      </c>
      <c r="V40" s="12">
        <f t="shared" si="26"/>
        <v>434518.5995400984</v>
      </c>
      <c r="W40" s="12">
        <f t="shared" si="27"/>
        <v>2210608.5307289478</v>
      </c>
      <c r="X40" s="131">
        <f t="shared" si="28"/>
        <v>24.871884722667783</v>
      </c>
      <c r="Y40" s="105">
        <f>VLOOKUP(E40,'Appendix 4. LT MOH 2019'!$D$5:$P$1684,13,FALSE)</f>
        <v>27.42645425680357</v>
      </c>
      <c r="Z40" s="131">
        <f t="shared" si="29"/>
        <v>-2.554569534135787</v>
      </c>
    </row>
    <row r="41" spans="2:26" x14ac:dyDescent="0.2">
      <c r="B41" s="158" t="str">
        <f t="shared" si="32"/>
        <v>Female</v>
      </c>
      <c r="C41" s="11" t="str">
        <f t="shared" si="33"/>
        <v>RR</v>
      </c>
      <c r="D41" s="137" t="s">
        <v>128</v>
      </c>
      <c r="E41" s="18" t="str">
        <f t="shared" si="17"/>
        <v>RRFemale60-64</v>
      </c>
      <c r="F41" s="19">
        <v>5</v>
      </c>
      <c r="G41" s="104">
        <f>VLOOKUP(E41,'Appendix 4. LT MOH 2019'!$D$5:$G$1684,4,FALSE)</f>
        <v>6.7510978377173488E-3</v>
      </c>
      <c r="H41" s="19">
        <f>VLOOKUP(E41,'Appendix 1a. Person-years 2020'!$E$3:$F$1684,2,FALSE)</f>
        <v>8051.2681000000002</v>
      </c>
      <c r="I41" s="19">
        <f>VLOOKUP(E41,'Appendix 2a. Deaths 2020'!$E$3:$G$1683,3,FALSE)</f>
        <v>38</v>
      </c>
      <c r="J41" s="20">
        <f t="shared" si="18"/>
        <v>54.354898660792671</v>
      </c>
      <c r="K41" s="20">
        <f t="shared" si="19"/>
        <v>92.098356942959413</v>
      </c>
      <c r="L41" s="73">
        <f t="shared" si="20"/>
        <v>0.59018315271853394</v>
      </c>
      <c r="M41" s="73">
        <f t="shared" si="21"/>
        <v>1.6943892677955059</v>
      </c>
      <c r="N41" s="72">
        <f>VLOOKUP(E41,'Appendix 4. LT MOH 2019'!$D$5:$K$1684,8,FALSE)</f>
        <v>0.96680477140144883</v>
      </c>
      <c r="O41" s="72">
        <f t="shared" si="30"/>
        <v>0.94440481967752521</v>
      </c>
      <c r="P41" s="73">
        <f t="shared" si="22"/>
        <v>5.5595180322474791E-2</v>
      </c>
      <c r="Q41" s="72">
        <f>VLOOKUP(E41,'Appendix 4. LT MOH 2019'!$D$5:$I$1684,6,FALSE)</f>
        <v>2.4999999999999956</v>
      </c>
      <c r="R41" s="136">
        <f t="shared" si="23"/>
        <v>2.4707502182223382</v>
      </c>
      <c r="S41" s="75">
        <f t="shared" si="31"/>
        <v>84950.682755509435</v>
      </c>
      <c r="T41" s="12">
        <f t="shared" si="24"/>
        <v>4722.8485263098964</v>
      </c>
      <c r="U41" s="13">
        <f t="shared" si="25"/>
        <v>1.1440783144253666E-2</v>
      </c>
      <c r="V41" s="12">
        <f t="shared" si="26"/>
        <v>412808.15017300891</v>
      </c>
      <c r="W41" s="12">
        <f t="shared" si="27"/>
        <v>1776089.9311888495</v>
      </c>
      <c r="X41" s="131">
        <f t="shared" si="28"/>
        <v>20.907306140204767</v>
      </c>
      <c r="Y41" s="105">
        <f>VLOOKUP(E41,'Appendix 4. LT MOH 2019'!$D$5:$P$1684,13,FALSE)</f>
        <v>23.273934019766067</v>
      </c>
      <c r="Z41" s="131">
        <f t="shared" si="29"/>
        <v>-2.3666278795612996</v>
      </c>
    </row>
    <row r="42" spans="2:26" x14ac:dyDescent="0.2">
      <c r="B42" s="158" t="str">
        <f t="shared" si="32"/>
        <v>Female</v>
      </c>
      <c r="C42" s="11" t="str">
        <f t="shared" si="33"/>
        <v>RR</v>
      </c>
      <c r="D42" s="137" t="s">
        <v>129</v>
      </c>
      <c r="E42" s="18" t="str">
        <f t="shared" si="17"/>
        <v>RRFemale65-69</v>
      </c>
      <c r="F42" s="19">
        <v>5</v>
      </c>
      <c r="G42" s="104">
        <f>VLOOKUP(E42,'Appendix 4. LT MOH 2019'!$D$5:$G$1684,4,FALSE)</f>
        <v>1.4143959050103943E-2</v>
      </c>
      <c r="H42" s="19">
        <f>VLOOKUP(E42,'Appendix 1a. Person-years 2020'!$E$3:$F$1684,2,FALSE)</f>
        <v>5640.6181999999999</v>
      </c>
      <c r="I42" s="19">
        <f>VLOOKUP(E42,'Appendix 2a. Deaths 2020'!$E$3:$G$1683,3,FALSE)</f>
        <v>33</v>
      </c>
      <c r="J42" s="20">
        <f t="shared" si="18"/>
        <v>79.780672838071013</v>
      </c>
      <c r="K42" s="20">
        <f t="shared" si="19"/>
        <v>112.31392218941758</v>
      </c>
      <c r="L42" s="73">
        <f t="shared" si="20"/>
        <v>0.71033645057396178</v>
      </c>
      <c r="M42" s="73">
        <f t="shared" si="21"/>
        <v>1.4077835921160824</v>
      </c>
      <c r="N42" s="72">
        <f>VLOOKUP(E42,'Appendix 4. LT MOH 2019'!$D$5:$K$1684,8,FALSE)</f>
        <v>0.93169544675940674</v>
      </c>
      <c r="O42" s="72">
        <f t="shared" si="30"/>
        <v>0.9051997043688389</v>
      </c>
      <c r="P42" s="73">
        <f t="shared" si="22"/>
        <v>9.4800295631161102E-2</v>
      </c>
      <c r="Q42" s="72">
        <f>VLOOKUP(E42,'Appendix 4. LT MOH 2019'!$D$5:$I$1684,6,FALSE)</f>
        <v>2.5000000000000036</v>
      </c>
      <c r="R42" s="136">
        <f t="shared" si="23"/>
        <v>2.4641948983722619</v>
      </c>
      <c r="S42" s="75">
        <f t="shared" si="31"/>
        <v>80227.834229199536</v>
      </c>
      <c r="T42" s="12">
        <f t="shared" si="24"/>
        <v>7605.6224027759017</v>
      </c>
      <c r="U42" s="13">
        <f t="shared" si="25"/>
        <v>1.9917681633470363E-2</v>
      </c>
      <c r="V42" s="12">
        <f t="shared" si="26"/>
        <v>381852.79505598434</v>
      </c>
      <c r="W42" s="12">
        <f t="shared" si="27"/>
        <v>1363281.7810158406</v>
      </c>
      <c r="X42" s="131">
        <f t="shared" si="28"/>
        <v>16.992628482543079</v>
      </c>
      <c r="Y42" s="105">
        <f>VLOOKUP(E42,'Appendix 4. LT MOH 2019'!$D$5:$P$1684,13,FALSE)</f>
        <v>18.987206760112333</v>
      </c>
      <c r="Z42" s="131">
        <f t="shared" si="29"/>
        <v>-1.9945782775692535</v>
      </c>
    </row>
    <row r="43" spans="2:26" x14ac:dyDescent="0.2">
      <c r="B43" s="158" t="str">
        <f t="shared" si="32"/>
        <v>Female</v>
      </c>
      <c r="C43" s="11" t="str">
        <f t="shared" si="33"/>
        <v>RR</v>
      </c>
      <c r="D43" s="137" t="s">
        <v>130</v>
      </c>
      <c r="E43" s="18" t="str">
        <f t="shared" si="17"/>
        <v>RRFemale70-74</v>
      </c>
      <c r="F43" s="19">
        <v>5</v>
      </c>
      <c r="G43" s="104">
        <f>VLOOKUP(E43,'Appendix 4. LT MOH 2019'!$D$5:$G$1684,4,FALSE)</f>
        <v>2.5135188874089026E-2</v>
      </c>
      <c r="H43" s="19">
        <f>VLOOKUP(E43,'Appendix 1a. Person-years 2020'!$E$3:$F$1684,2,FALSE)</f>
        <v>3651.6837999999998</v>
      </c>
      <c r="I43" s="19">
        <f>VLOOKUP(E43,'Appendix 2a. Deaths 2020'!$E$3:$G$1683,3,FALSE)</f>
        <v>33</v>
      </c>
      <c r="J43" s="20">
        <f t="shared" si="18"/>
        <v>91.785762021451134</v>
      </c>
      <c r="K43" s="20">
        <f t="shared" si="19"/>
        <v>123.9563007886062</v>
      </c>
      <c r="L43" s="73">
        <f t="shared" si="20"/>
        <v>0.74046870903304562</v>
      </c>
      <c r="M43" s="73">
        <f t="shared" si="21"/>
        <v>1.3504959599249884</v>
      </c>
      <c r="N43" s="72">
        <f>VLOOKUP(E43,'Appendix 4. LT MOH 2019'!$D$5:$K$1684,8,FALSE)</f>
        <v>0.8817543711652942</v>
      </c>
      <c r="O43" s="72">
        <f t="shared" si="30"/>
        <v>0.8437080316107195</v>
      </c>
      <c r="P43" s="73">
        <f t="shared" si="22"/>
        <v>0.1562919683892805</v>
      </c>
      <c r="Q43" s="72">
        <f>VLOOKUP(E43,'Appendix 4. LT MOH 2019'!$D$5:$I$1684,6,FALSE)</f>
        <v>2.5000000000000036</v>
      </c>
      <c r="R43" s="136">
        <f t="shared" si="23"/>
        <v>2.445642190289731</v>
      </c>
      <c r="S43" s="75">
        <f t="shared" si="31"/>
        <v>72622.211826423634</v>
      </c>
      <c r="T43" s="12">
        <f t="shared" si="24"/>
        <v>11350.268435135034</v>
      </c>
      <c r="U43" s="13">
        <f t="shared" si="25"/>
        <v>3.39707960317924E-2</v>
      </c>
      <c r="V43" s="12">
        <f t="shared" si="26"/>
        <v>334118.41231252305</v>
      </c>
      <c r="W43" s="12">
        <f t="shared" si="27"/>
        <v>981428.98595985631</v>
      </c>
      <c r="X43" s="131">
        <f t="shared" si="28"/>
        <v>13.514170957855113</v>
      </c>
      <c r="Y43" s="105">
        <f>VLOOKUP(E43,'Appendix 4. LT MOH 2019'!$D$5:$P$1684,13,FALSE)</f>
        <v>15.195918572380714</v>
      </c>
      <c r="Z43" s="131">
        <f t="shared" si="29"/>
        <v>-1.6817476145256016</v>
      </c>
    </row>
    <row r="44" spans="2:26" x14ac:dyDescent="0.2">
      <c r="B44" s="158" t="str">
        <f t="shared" si="32"/>
        <v>Female</v>
      </c>
      <c r="C44" s="11" t="str">
        <f t="shared" si="33"/>
        <v>RR</v>
      </c>
      <c r="D44" s="137" t="s">
        <v>131</v>
      </c>
      <c r="E44" s="18" t="str">
        <f t="shared" si="17"/>
        <v>RRFemale75-79</v>
      </c>
      <c r="F44" s="19">
        <v>5</v>
      </c>
      <c r="G44" s="104">
        <f>VLOOKUP(E44,'Appendix 4. LT MOH 2019'!$D$5:$G$1684,4,FALSE)</f>
        <v>3.7955062093742199E-2</v>
      </c>
      <c r="H44" s="19">
        <f>VLOOKUP(E44,'Appendix 1a. Person-years 2020'!$E$3:$F$1684,2,FALSE)</f>
        <v>2176.7975999999999</v>
      </c>
      <c r="I44" s="19">
        <f>VLOOKUP(E44,'Appendix 2a. Deaths 2020'!$E$3:$G$1683,3,FALSE)</f>
        <v>28</v>
      </c>
      <c r="J44" s="20">
        <f t="shared" si="18"/>
        <v>82.620488073508994</v>
      </c>
      <c r="K44" s="20">
        <f t="shared" si="19"/>
        <v>109.55774633488421</v>
      </c>
      <c r="L44" s="73">
        <f t="shared" si="20"/>
        <v>0.75412730580422549</v>
      </c>
      <c r="M44" s="73">
        <f t="shared" si="21"/>
        <v>1.3260360582402835</v>
      </c>
      <c r="N44" s="72">
        <f>VLOOKUP(E44,'Appendix 4. LT MOH 2019'!$D$5:$K$1684,8,FALSE)</f>
        <v>0.82667143102632712</v>
      </c>
      <c r="O44" s="72">
        <f t="shared" si="30"/>
        <v>0.77692748068073603</v>
      </c>
      <c r="P44" s="73">
        <f t="shared" si="22"/>
        <v>0.22307251931926397</v>
      </c>
      <c r="Q44" s="72">
        <f>VLOOKUP(E44,'Appendix 4. LT MOH 2019'!$D$5:$I$1684,6,FALSE)</f>
        <v>2.4999999999999991</v>
      </c>
      <c r="R44" s="136">
        <f t="shared" si="23"/>
        <v>2.4241568046608108</v>
      </c>
      <c r="S44" s="75">
        <f t="shared" si="31"/>
        <v>61271.943391288602</v>
      </c>
      <c r="T44" s="12">
        <f t="shared" si="24"/>
        <v>13668.086775882075</v>
      </c>
      <c r="U44" s="13">
        <f t="shared" si="25"/>
        <v>5.0407310254032466E-2</v>
      </c>
      <c r="V44" s="12">
        <f t="shared" si="26"/>
        <v>271152.86864148162</v>
      </c>
      <c r="W44" s="12">
        <f t="shared" si="27"/>
        <v>647310.57364733331</v>
      </c>
      <c r="X44" s="131">
        <f t="shared" si="28"/>
        <v>10.564551046039863</v>
      </c>
      <c r="Y44" s="105">
        <f>VLOOKUP(E44,'Appendix 4. LT MOH 2019'!$D$5:$P$1684,13,FALSE)</f>
        <v>11.898475343651832</v>
      </c>
      <c r="Z44" s="131">
        <f t="shared" si="29"/>
        <v>-1.3339242976119685</v>
      </c>
    </row>
    <row r="45" spans="2:26" x14ac:dyDescent="0.2">
      <c r="B45" s="158" t="str">
        <f t="shared" si="32"/>
        <v>Female</v>
      </c>
      <c r="C45" s="11" t="str">
        <f t="shared" si="33"/>
        <v>RR</v>
      </c>
      <c r="D45" s="137" t="s">
        <v>132</v>
      </c>
      <c r="E45" s="18" t="str">
        <f t="shared" si="17"/>
        <v>RRFemale80-84</v>
      </c>
      <c r="F45" s="19">
        <v>5</v>
      </c>
      <c r="G45" s="104">
        <f>VLOOKUP(E45,'Appendix 4. LT MOH 2019'!$D$5:$G$1684,4,FALSE)</f>
        <v>5.2576178501300183E-2</v>
      </c>
      <c r="H45" s="19">
        <f>VLOOKUP(E45,'Appendix 1a. Person-years 2020'!$E$3:$F$1684,2,FALSE)</f>
        <v>1269.0134</v>
      </c>
      <c r="I45" s="19">
        <f>VLOOKUP(E45,'Appendix 2a. Deaths 2020'!$E$3:$G$1683,3,FALSE)</f>
        <v>34</v>
      </c>
      <c r="J45" s="20">
        <f t="shared" si="18"/>
        <v>66.719875038941851</v>
      </c>
      <c r="K45" s="20">
        <f t="shared" si="19"/>
        <v>98.932284969897651</v>
      </c>
      <c r="L45" s="73">
        <f t="shared" si="20"/>
        <v>0.67439941429880912</v>
      </c>
      <c r="M45" s="73">
        <f t="shared" si="21"/>
        <v>1.482800813283218</v>
      </c>
      <c r="N45" s="72">
        <f>VLOOKUP(E45,'Appendix 4. LT MOH 2019'!$D$5:$K$1684,8,FALSE)</f>
        <v>0.76765821535103551</v>
      </c>
      <c r="O45" s="72">
        <f t="shared" si="30"/>
        <v>0.67565791976097156</v>
      </c>
      <c r="P45" s="73">
        <f t="shared" si="22"/>
        <v>0.32434208023902844</v>
      </c>
      <c r="Q45" s="72">
        <f>VLOOKUP(E45,'Appendix 4. LT MOH 2019'!$D$5:$I$1684,6,FALSE)</f>
        <v>2.5000000000000009</v>
      </c>
      <c r="R45" s="136">
        <f t="shared" si="23"/>
        <v>2.3444966886253056</v>
      </c>
      <c r="S45" s="75">
        <f t="shared" si="31"/>
        <v>47603.856615406527</v>
      </c>
      <c r="T45" s="12">
        <f t="shared" si="24"/>
        <v>15439.933882041389</v>
      </c>
      <c r="U45" s="13">
        <f t="shared" si="25"/>
        <v>7.8367944429653447E-2</v>
      </c>
      <c r="V45" s="12">
        <f t="shared" si="26"/>
        <v>197018.48752586538</v>
      </c>
      <c r="W45" s="12">
        <f t="shared" si="27"/>
        <v>376157.70500585169</v>
      </c>
      <c r="X45" s="131">
        <f t="shared" si="28"/>
        <v>7.9018325772393805</v>
      </c>
      <c r="Y45" s="105">
        <f>VLOOKUP(E45,'Appendix 4. LT MOH 2019'!$D$5:$P$1684,13,FALSE)</f>
        <v>8.8690578758521497</v>
      </c>
      <c r="Z45" s="131">
        <f t="shared" si="29"/>
        <v>-0.96722529861276918</v>
      </c>
    </row>
    <row r="46" spans="2:26" x14ac:dyDescent="0.2">
      <c r="B46" s="158" t="str">
        <f t="shared" si="32"/>
        <v>Female</v>
      </c>
      <c r="C46" s="11" t="str">
        <f t="shared" si="33"/>
        <v>RR</v>
      </c>
      <c r="D46" s="137" t="s">
        <v>133</v>
      </c>
      <c r="E46" s="18" t="str">
        <f t="shared" si="17"/>
        <v>RRFemale85-89</v>
      </c>
      <c r="F46" s="19">
        <v>5</v>
      </c>
      <c r="G46" s="104">
        <f>VLOOKUP(E46,'Appendix 4. LT MOH 2019'!$D$5:$G$1684,4,FALSE)</f>
        <v>0.11640656361832685</v>
      </c>
      <c r="H46" s="19">
        <f>VLOOKUP(E46,'Appendix 1a. Person-years 2020'!$E$3:$F$1684,2,FALSE)</f>
        <v>615.3356</v>
      </c>
      <c r="I46" s="19">
        <f>VLOOKUP(E46,'Appendix 2a. Deaths 2020'!$E$3:$G$1683,3,FALSE)</f>
        <v>18</v>
      </c>
      <c r="J46" s="20">
        <f t="shared" si="18"/>
        <v>71.629102668021318</v>
      </c>
      <c r="K46" s="20">
        <f t="shared" si="19"/>
        <v>87.533784522891438</v>
      </c>
      <c r="L46" s="73">
        <f t="shared" si="20"/>
        <v>0.81830236243571985</v>
      </c>
      <c r="M46" s="73">
        <f t="shared" si="21"/>
        <v>1.2220421764681793</v>
      </c>
      <c r="N46" s="72">
        <f>VLOOKUP(E46,'Appendix 4. LT MOH 2019'!$D$5:$K$1684,8,FALSE)</f>
        <v>0.54916698655920926</v>
      </c>
      <c r="O46" s="72">
        <f t="shared" si="30"/>
        <v>0.48073730528957792</v>
      </c>
      <c r="P46" s="73">
        <f t="shared" si="22"/>
        <v>0.51926269471042208</v>
      </c>
      <c r="Q46" s="72">
        <f>VLOOKUP(E46,'Appendix 4. LT MOH 2019'!$D$5:$I$1684,6,FALSE)</f>
        <v>2.5000000000000004</v>
      </c>
      <c r="R46" s="136">
        <f t="shared" si="23"/>
        <v>2.3475036692356004</v>
      </c>
      <c r="S46" s="75">
        <f t="shared" si="31"/>
        <v>32163.922733365136</v>
      </c>
      <c r="T46" s="12">
        <f t="shared" si="24"/>
        <v>16701.525190984987</v>
      </c>
      <c r="U46" s="13">
        <f t="shared" si="25"/>
        <v>0.14333750272845092</v>
      </c>
      <c r="V46" s="12">
        <f t="shared" si="26"/>
        <v>116518.87937956881</v>
      </c>
      <c r="W46" s="12">
        <f t="shared" si="27"/>
        <v>179139.21747998631</v>
      </c>
      <c r="X46" s="131">
        <f t="shared" si="28"/>
        <v>5.5695699484490069</v>
      </c>
      <c r="Y46" s="105">
        <f>VLOOKUP(E46,'Appendix 4. LT MOH 2019'!$D$5:$P$1684,13,FALSE)</f>
        <v>5.7967364231746021</v>
      </c>
      <c r="Z46" s="131">
        <f t="shared" si="29"/>
        <v>-0.22716647472559526</v>
      </c>
    </row>
    <row r="47" spans="2:26" x14ac:dyDescent="0.2">
      <c r="B47" s="158" t="str">
        <f t="shared" si="32"/>
        <v>Female</v>
      </c>
      <c r="C47" s="11" t="str">
        <f t="shared" si="33"/>
        <v>RR</v>
      </c>
      <c r="D47" s="137" t="s">
        <v>8</v>
      </c>
      <c r="E47" s="18" t="str">
        <f t="shared" si="17"/>
        <v>RRFemale90+</v>
      </c>
      <c r="F47" s="19" t="s">
        <v>19</v>
      </c>
      <c r="G47" s="104">
        <f>VLOOKUP(E47,'Appendix 4. LT MOH 2019'!$D$5:$G$1684,4,FALSE)</f>
        <v>0.2854566874002305</v>
      </c>
      <c r="H47" s="19">
        <f>VLOOKUP(E47,'Appendix 1a. Person-years 2020'!$E$3:$F$1684,2,FALSE)</f>
        <v>322.67290000000003</v>
      </c>
      <c r="I47" s="19">
        <f>VLOOKUP(E47,'Appendix 2a. Deaths 2020'!$E$3:$G$1683,3,FALSE)</f>
        <v>15</v>
      </c>
      <c r="J47" s="20">
        <f t="shared" si="18"/>
        <v>92.109137147825848</v>
      </c>
      <c r="K47" s="20">
        <f t="shared" si="19"/>
        <v>102.82728683682238</v>
      </c>
      <c r="L47" s="73">
        <f t="shared" si="20"/>
        <v>0.89576551109429481</v>
      </c>
      <c r="M47" s="73">
        <f t="shared" si="21"/>
        <v>1.1163635880313914</v>
      </c>
      <c r="N47" s="72">
        <f>VLOOKUP(E47,'Appendix 4. LT MOH 2019'!$D$5:$K$1684,8,FALSE)</f>
        <v>0</v>
      </c>
      <c r="O47" s="72">
        <v>0</v>
      </c>
      <c r="P47" s="73">
        <f t="shared" si="22"/>
        <v>1</v>
      </c>
      <c r="Q47" s="72">
        <f>VLOOKUP(E47,'Appendix 4. LT MOH 2019'!$D$5:$I$1684,6,FALSE)</f>
        <v>4.5211012803102468</v>
      </c>
      <c r="R47" s="136">
        <f>Q47*L47</f>
        <v>4.0498465990661785</v>
      </c>
      <c r="S47" s="75">
        <f t="shared" si="31"/>
        <v>15462.397542380149</v>
      </c>
      <c r="T47" s="12">
        <f t="shared" si="24"/>
        <v>15462.397542380149</v>
      </c>
      <c r="U47" s="13">
        <f t="shared" si="25"/>
        <v>0.24692293289098455</v>
      </c>
      <c r="V47" s="12">
        <f>T47*R47</f>
        <v>62620.338100417488</v>
      </c>
      <c r="W47" s="12">
        <f>V47</f>
        <v>62620.338100417488</v>
      </c>
      <c r="X47" s="131">
        <f t="shared" si="28"/>
        <v>4.0498465990661785</v>
      </c>
      <c r="Y47" s="105">
        <f>VLOOKUP(E47,'Appendix 4. LT MOH 2019'!$D$5:$P$1684,13,FALSE)</f>
        <v>3.5031584269662921</v>
      </c>
      <c r="Z47" s="131">
        <f t="shared" si="29"/>
        <v>0.5466881720998864</v>
      </c>
    </row>
    <row r="48" spans="2:26" x14ac:dyDescent="0.2">
      <c r="K48" s="40"/>
      <c r="L48" s="7"/>
      <c r="M48" s="7"/>
      <c r="N48" s="133"/>
      <c r="O48" s="133"/>
      <c r="P48" s="74"/>
      <c r="Q48" s="133"/>
      <c r="R48" s="107"/>
      <c r="S48" s="7"/>
      <c r="T48" s="7"/>
      <c r="U48" s="7"/>
      <c r="V48" s="107"/>
      <c r="W48" s="107"/>
      <c r="X48" s="7"/>
      <c r="Y48" s="133"/>
      <c r="Z48" s="7"/>
    </row>
    <row r="49" spans="1:26" x14ac:dyDescent="0.2">
      <c r="K49" s="40"/>
      <c r="L49" s="7"/>
      <c r="M49" s="7"/>
      <c r="N49" s="133"/>
      <c r="O49" s="133"/>
      <c r="P49" s="7"/>
      <c r="Q49" s="133"/>
      <c r="R49" s="107"/>
      <c r="S49" s="7"/>
      <c r="T49" s="7"/>
      <c r="U49" s="7"/>
      <c r="V49" s="107"/>
      <c r="W49" s="107"/>
      <c r="X49" s="7"/>
      <c r="Y49" s="133"/>
      <c r="Z49" s="7"/>
    </row>
    <row r="50" spans="1:26" s="11" customFormat="1" ht="47" customHeight="1" x14ac:dyDescent="0.2">
      <c r="A50" s="10"/>
      <c r="B50" s="8" t="s">
        <v>17</v>
      </c>
      <c r="C50" s="8" t="s">
        <v>14</v>
      </c>
      <c r="D50" s="8" t="s">
        <v>0</v>
      </c>
      <c r="E50" s="8" t="s">
        <v>135</v>
      </c>
      <c r="F50" s="8" t="s">
        <v>9</v>
      </c>
      <c r="G50" s="10" t="s">
        <v>116</v>
      </c>
      <c r="H50" s="10" t="s">
        <v>117</v>
      </c>
      <c r="I50" s="10" t="s">
        <v>110</v>
      </c>
      <c r="J50" s="10" t="s">
        <v>39</v>
      </c>
      <c r="K50" s="10" t="s">
        <v>1830</v>
      </c>
      <c r="L50" s="10" t="s">
        <v>27</v>
      </c>
      <c r="M50" s="10" t="s">
        <v>28</v>
      </c>
      <c r="N50" s="8" t="s">
        <v>10</v>
      </c>
      <c r="O50" s="10" t="s">
        <v>111</v>
      </c>
      <c r="P50" s="10" t="s">
        <v>112</v>
      </c>
      <c r="Q50" s="10" t="s">
        <v>29</v>
      </c>
      <c r="R50" s="10" t="s">
        <v>113</v>
      </c>
      <c r="S50" s="8" t="s">
        <v>104</v>
      </c>
      <c r="T50" s="8" t="s">
        <v>105</v>
      </c>
      <c r="U50" s="10" t="s">
        <v>106</v>
      </c>
      <c r="V50" s="10" t="s">
        <v>107</v>
      </c>
      <c r="W50" s="10" t="s">
        <v>108</v>
      </c>
      <c r="X50" s="8" t="s">
        <v>109</v>
      </c>
      <c r="Y50" s="10" t="s">
        <v>30</v>
      </c>
      <c r="Z50" s="10" t="s">
        <v>11</v>
      </c>
    </row>
    <row r="51" spans="1:26" x14ac:dyDescent="0.2">
      <c r="B51" s="158" t="s">
        <v>71</v>
      </c>
      <c r="C51" s="11" t="str">
        <f>$C$4</f>
        <v>RR</v>
      </c>
      <c r="D51" s="137">
        <v>0</v>
      </c>
      <c r="E51" s="18" t="str">
        <f t="shared" ref="E51:E70" si="34">_xlfn.CONCAT(C51,B51,D51)</f>
        <v>RRMale0</v>
      </c>
      <c r="F51" s="19">
        <v>1</v>
      </c>
      <c r="G51" s="104">
        <f>VLOOKUP(E51,'Appendix 4. LT MOH 2019'!$D$5:$G$1684,4,FALSE)</f>
        <v>1.9797210680114835E-2</v>
      </c>
      <c r="H51" s="19">
        <f>VLOOKUP(E51,'Appendix 1a. Person-years 2020'!$E$3:$F$1684,2,FALSE)</f>
        <v>6302.1004999999996</v>
      </c>
      <c r="I51" s="19">
        <f>VLOOKUP(E51,'Appendix 2a. Deaths 2020'!$E$3:$G$1683,3,FALSE)</f>
        <v>3</v>
      </c>
      <c r="J51" s="20">
        <f t="shared" ref="J51:J70" si="35">G51*H51</f>
        <v>124.76401132575704</v>
      </c>
      <c r="K51" s="20">
        <f t="shared" ref="K51:K70" si="36">G51*(H51-I51)+I51</f>
        <v>127.70461969371669</v>
      </c>
      <c r="L51" s="73">
        <f t="shared" ref="L51:L70" si="37">J51/K51</f>
        <v>0.97697335949934838</v>
      </c>
      <c r="M51" s="73">
        <f t="shared" ref="M51:M70" si="38">K51/J51</f>
        <v>1.0235693637669421</v>
      </c>
      <c r="N51" s="72">
        <f>VLOOKUP(E51,'Appendix 4. LT MOH 2019'!$D$5:$K$1684,8,FALSE)</f>
        <v>0.98055323884988843</v>
      </c>
      <c r="O51" s="72">
        <f>EXP((1/L51)*LN(N51))</f>
        <v>0.98009948194761309</v>
      </c>
      <c r="P51" s="73">
        <f t="shared" ref="P51:P70" si="39">1-O51</f>
        <v>1.9900518052386906E-2</v>
      </c>
      <c r="Q51" s="72">
        <f>VLOOKUP(E51,'Appendix 4. LT MOH 2019'!$D$5:$I$1684,6,FALSE)</f>
        <v>8.9721684994874165E-2</v>
      </c>
      <c r="R51" s="136">
        <f t="shared" ref="R51:R69" si="40">F51+(Q51-F51)*M51*(1-N51)/(1-O51)</f>
        <v>8.9511691296252027E-2</v>
      </c>
      <c r="S51" s="12">
        <v>100000</v>
      </c>
      <c r="T51" s="12">
        <f t="shared" ref="T51:T70" si="41">P51*S51</f>
        <v>1990.0518052386906</v>
      </c>
      <c r="U51" s="13">
        <f t="shared" ref="U51:U70" si="42">T51/V51</f>
        <v>2.0267753305620119E-2</v>
      </c>
      <c r="V51" s="12">
        <f t="shared" ref="V51:V69" si="43">(S52*F51)+R51*T51</f>
        <v>98188.081097615388</v>
      </c>
      <c r="W51" s="12">
        <f t="shared" ref="W51:W69" si="44">W52+V51</f>
        <v>6728492.2635274911</v>
      </c>
      <c r="X51" s="2">
        <f t="shared" ref="X51:X70" si="45">W51/S51</f>
        <v>67.28492263527491</v>
      </c>
      <c r="Y51" s="105">
        <f>VLOOKUP(E51,'Appendix 4. LT MOH 2019'!$D$5:$P$1684,13,FALSE)</f>
        <v>70.6596297586715</v>
      </c>
      <c r="Z51" s="131">
        <f t="shared" ref="Z51:Z70" si="46">X51-Y51</f>
        <v>-3.3747071233965897</v>
      </c>
    </row>
    <row r="52" spans="1:26" x14ac:dyDescent="0.2">
      <c r="B52" s="158" t="str">
        <f>$B$51</f>
        <v>Male</v>
      </c>
      <c r="C52" s="11" t="str">
        <f>$C$4</f>
        <v>RR</v>
      </c>
      <c r="D52" s="138" t="s">
        <v>1657</v>
      </c>
      <c r="E52" s="18" t="str">
        <f t="shared" si="34"/>
        <v>RRMale1-4</v>
      </c>
      <c r="F52" s="19">
        <v>4</v>
      </c>
      <c r="G52" s="104">
        <f>VLOOKUP(E52,'Appendix 4. LT MOH 2019'!$D$5:$G$1684,4,FALSE)</f>
        <v>1.6251749869745432E-3</v>
      </c>
      <c r="H52" s="19">
        <f>VLOOKUP(E52,'Appendix 1a. Person-years 2020'!$E$3:$F$1684,2,FALSE)</f>
        <v>24077.494600000002</v>
      </c>
      <c r="I52" s="19">
        <f>VLOOKUP(E52,'Appendix 2a. Deaths 2020'!$E$3:$G$1683,3,FALSE)</f>
        <v>1</v>
      </c>
      <c r="J52" s="20">
        <f t="shared" si="35"/>
        <v>39.130141972934638</v>
      </c>
      <c r="K52" s="20">
        <f t="shared" si="36"/>
        <v>40.128516797947661</v>
      </c>
      <c r="L52" s="73">
        <f t="shared" si="37"/>
        <v>0.97512056500767341</v>
      </c>
      <c r="M52" s="73">
        <f t="shared" si="38"/>
        <v>1.0255142142265565</v>
      </c>
      <c r="N52" s="72">
        <f>VLOOKUP(E52,'Appendix 4. LT MOH 2019'!$D$5:$K$1684,8,FALSE)</f>
        <v>0.99352452018675919</v>
      </c>
      <c r="O52" s="72">
        <f t="shared" ref="O52:O69" si="47">EXP((1/L52)*LN(N52))</f>
        <v>0.99335985314242714</v>
      </c>
      <c r="P52" s="73">
        <f t="shared" si="39"/>
        <v>6.6401468575728595E-3</v>
      </c>
      <c r="Q52" s="72">
        <f>VLOOKUP(E52,'Appendix 4. LT MOH 2019'!$D$5:$I$1684,6,FALSE)</f>
        <v>1.6035116741254325</v>
      </c>
      <c r="R52" s="136">
        <f t="shared" si="40"/>
        <v>1.6033132699092048</v>
      </c>
      <c r="S52" s="135">
        <f t="shared" ref="S52:S70" si="48">S51-T51</f>
        <v>98009.948194761309</v>
      </c>
      <c r="T52" s="12">
        <f t="shared" si="41"/>
        <v>650.80044951632306</v>
      </c>
      <c r="U52" s="13">
        <f t="shared" si="42"/>
        <v>1.6666676984396305E-3</v>
      </c>
      <c r="V52" s="12">
        <f t="shared" si="43"/>
        <v>390480.02797775238</v>
      </c>
      <c r="W52" s="12">
        <f t="shared" si="44"/>
        <v>6630304.1824298762</v>
      </c>
      <c r="X52" s="2">
        <f t="shared" si="45"/>
        <v>67.649297898356295</v>
      </c>
      <c r="Y52" s="105">
        <f>VLOOKUP(E52,'Appendix 4. LT MOH 2019'!$D$5:$P$1684,13,FALSE)</f>
        <v>71.059203073327808</v>
      </c>
      <c r="Z52" s="131">
        <f t="shared" si="46"/>
        <v>-3.409905174971513</v>
      </c>
    </row>
    <row r="53" spans="1:26" x14ac:dyDescent="0.2">
      <c r="B53" s="158" t="str">
        <f t="shared" ref="B53:B70" si="49">$B$51</f>
        <v>Male</v>
      </c>
      <c r="C53" s="11" t="str">
        <f t="shared" ref="C53:C70" si="50">$C$4</f>
        <v>RR</v>
      </c>
      <c r="D53" s="138" t="s">
        <v>1658</v>
      </c>
      <c r="E53" s="18" t="str">
        <f t="shared" si="34"/>
        <v>RRMale5-9</v>
      </c>
      <c r="F53" s="19">
        <v>5</v>
      </c>
      <c r="G53" s="104">
        <f>VLOOKUP(E53,'Appendix 4. LT MOH 2019'!$D$5:$G$1684,4,FALSE)</f>
        <v>5.7392659513283851E-4</v>
      </c>
      <c r="H53" s="19">
        <f>VLOOKUP(E53,'Appendix 1a. Person-years 2020'!$E$3:$F$1684,2,FALSE)</f>
        <v>28335.663</v>
      </c>
      <c r="I53" s="19">
        <f>VLOOKUP(E53,'Appendix 2a. Deaths 2020'!$E$3:$G$1683,3,FALSE)</f>
        <v>0</v>
      </c>
      <c r="J53" s="20">
        <f t="shared" si="35"/>
        <v>16.262590586421553</v>
      </c>
      <c r="K53" s="20">
        <f t="shared" si="36"/>
        <v>16.262590586421553</v>
      </c>
      <c r="L53" s="73">
        <f t="shared" si="37"/>
        <v>1</v>
      </c>
      <c r="M53" s="73">
        <f t="shared" si="38"/>
        <v>1</v>
      </c>
      <c r="N53" s="72">
        <f>VLOOKUP(E53,'Appendix 4. LT MOH 2019'!$D$5:$K$1684,8,FALSE)</f>
        <v>0.99713447852179893</v>
      </c>
      <c r="O53" s="72">
        <f t="shared" si="47"/>
        <v>0.99713447852179893</v>
      </c>
      <c r="P53" s="73">
        <f t="shared" si="39"/>
        <v>2.8655214782010718E-3</v>
      </c>
      <c r="Q53" s="72">
        <f>VLOOKUP(E53,'Appendix 4. LT MOH 2019'!$D$5:$I$1684,6,FALSE)</f>
        <v>2.4999999999999791</v>
      </c>
      <c r="R53" s="136">
        <f t="shared" si="40"/>
        <v>2.4999999999999791</v>
      </c>
      <c r="S53" s="135">
        <f t="shared" si="48"/>
        <v>97359.147745244991</v>
      </c>
      <c r="T53" s="12">
        <f t="shared" si="41"/>
        <v>278.98472896335096</v>
      </c>
      <c r="U53" s="13">
        <f t="shared" si="42"/>
        <v>5.7392659513284632E-4</v>
      </c>
      <c r="V53" s="12">
        <f t="shared" si="43"/>
        <v>486098.27690381662</v>
      </c>
      <c r="W53" s="12">
        <f t="shared" si="44"/>
        <v>6239824.1544521237</v>
      </c>
      <c r="X53" s="2">
        <f t="shared" si="45"/>
        <v>64.090784471322323</v>
      </c>
      <c r="Y53" s="105">
        <f>VLOOKUP(E53,'Appendix 4. LT MOH 2019'!$D$5:$P$1684,13,FALSE)</f>
        <v>67.511893387891647</v>
      </c>
      <c r="Z53" s="131">
        <f t="shared" si="46"/>
        <v>-3.4211089165693238</v>
      </c>
    </row>
    <row r="54" spans="1:26" x14ac:dyDescent="0.2">
      <c r="B54" s="158" t="str">
        <f t="shared" si="49"/>
        <v>Male</v>
      </c>
      <c r="C54" s="11" t="str">
        <f t="shared" si="50"/>
        <v>RR</v>
      </c>
      <c r="D54" s="138" t="s">
        <v>118</v>
      </c>
      <c r="E54" s="18" t="str">
        <f t="shared" si="34"/>
        <v>RRMale10-14</v>
      </c>
      <c r="F54" s="19">
        <v>5</v>
      </c>
      <c r="G54" s="104">
        <f>VLOOKUP(E54,'Appendix 4. LT MOH 2019'!$D$5:$G$1684,4,FALSE)</f>
        <v>4.8595123393391487E-4</v>
      </c>
      <c r="H54" s="19">
        <f>VLOOKUP(E54,'Appendix 1a. Person-years 2020'!$E$3:$F$1684,2,FALSE)</f>
        <v>27222.396799999999</v>
      </c>
      <c r="I54" s="19">
        <f>VLOOKUP(E54,'Appendix 2a. Deaths 2020'!$E$3:$G$1683,3,FALSE)</f>
        <v>1</v>
      </c>
      <c r="J54" s="20">
        <f t="shared" si="35"/>
        <v>13.228757315598655</v>
      </c>
      <c r="K54" s="20">
        <f t="shared" si="36"/>
        <v>14.228271364364721</v>
      </c>
      <c r="L54" s="73">
        <f t="shared" si="37"/>
        <v>0.92975154724210629</v>
      </c>
      <c r="M54" s="73">
        <f t="shared" si="38"/>
        <v>1.075556155799116</v>
      </c>
      <c r="N54" s="72">
        <f>VLOOKUP(E54,'Appendix 4. LT MOH 2019'!$D$5:$K$1684,8,FALSE)</f>
        <v>0.99757319210605688</v>
      </c>
      <c r="O54" s="72">
        <f t="shared" si="47"/>
        <v>0.99739007131046664</v>
      </c>
      <c r="P54" s="73">
        <f t="shared" si="39"/>
        <v>2.6099286895333584E-3</v>
      </c>
      <c r="Q54" s="72">
        <f>VLOOKUP(E54,'Appendix 4. LT MOH 2019'!$D$5:$I$1684,6,FALSE)</f>
        <v>2.5000000000000764</v>
      </c>
      <c r="R54" s="136">
        <f t="shared" si="40"/>
        <v>2.4997706070093693</v>
      </c>
      <c r="S54" s="135">
        <f t="shared" si="48"/>
        <v>97080.163016281644</v>
      </c>
      <c r="T54" s="12">
        <f t="shared" si="41"/>
        <v>253.37230264076877</v>
      </c>
      <c r="U54" s="13">
        <f t="shared" si="42"/>
        <v>5.2266786341676776E-4</v>
      </c>
      <c r="V54" s="12">
        <f t="shared" si="43"/>
        <v>484767.32620297605</v>
      </c>
      <c r="W54" s="12">
        <f t="shared" si="44"/>
        <v>5753725.8775483072</v>
      </c>
      <c r="X54" s="2">
        <f t="shared" si="45"/>
        <v>59.267781375514687</v>
      </c>
      <c r="Y54" s="105">
        <f>VLOOKUP(E54,'Appendix 4. LT MOH 2019'!$D$5:$P$1684,13,FALSE)</f>
        <v>62.698721725346878</v>
      </c>
      <c r="Z54" s="131">
        <f t="shared" si="46"/>
        <v>-3.4309403498321913</v>
      </c>
    </row>
    <row r="55" spans="1:26" x14ac:dyDescent="0.2">
      <c r="B55" s="158" t="str">
        <f t="shared" si="49"/>
        <v>Male</v>
      </c>
      <c r="C55" s="11" t="str">
        <f t="shared" si="50"/>
        <v>RR</v>
      </c>
      <c r="D55" s="137" t="s">
        <v>119</v>
      </c>
      <c r="E55" s="18" t="str">
        <f t="shared" si="34"/>
        <v>RRMale15-19</v>
      </c>
      <c r="F55" s="19">
        <v>5</v>
      </c>
      <c r="G55" s="104">
        <f>VLOOKUP(E55,'Appendix 4. LT MOH 2019'!$D$5:$G$1684,4,FALSE)</f>
        <v>2.1233897539224846E-3</v>
      </c>
      <c r="H55" s="19">
        <f>VLOOKUP(E55,'Appendix 1a. Person-years 2020'!$E$3:$F$1684,2,FALSE)</f>
        <v>27177.596799999999</v>
      </c>
      <c r="I55" s="19">
        <f>VLOOKUP(E55,'Appendix 2a. Deaths 2020'!$E$3:$G$1683,3,FALSE)</f>
        <v>4</v>
      </c>
      <c r="J55" s="20">
        <f t="shared" si="35"/>
        <v>57.708630581356502</v>
      </c>
      <c r="K55" s="20">
        <f t="shared" si="36"/>
        <v>61.700137022340812</v>
      </c>
      <c r="L55" s="73">
        <f t="shared" si="37"/>
        <v>0.9353079809281617</v>
      </c>
      <c r="M55" s="73">
        <f t="shared" si="38"/>
        <v>1.0691665423485861</v>
      </c>
      <c r="N55" s="72">
        <f>VLOOKUP(E55,'Appendix 4. LT MOH 2019'!$D$5:$K$1684,8,FALSE)</f>
        <v>0.98943911342624524</v>
      </c>
      <c r="O55" s="72">
        <f t="shared" si="47"/>
        <v>0.98871279093903952</v>
      </c>
      <c r="P55" s="73">
        <f t="shared" si="39"/>
        <v>1.1287209060960479E-2</v>
      </c>
      <c r="Q55" s="72">
        <f>VLOOKUP(E55,'Appendix 4. LT MOH 2019'!$D$5:$I$1684,6,FALSE)</f>
        <v>2.4999999999999818</v>
      </c>
      <c r="R55" s="136">
        <f t="shared" si="40"/>
        <v>2.4990835818637192</v>
      </c>
      <c r="S55" s="135">
        <f t="shared" si="48"/>
        <v>96826.790713640876</v>
      </c>
      <c r="T55" s="12">
        <f t="shared" si="41"/>
        <v>1092.9042294867313</v>
      </c>
      <c r="U55" s="13">
        <f t="shared" si="42"/>
        <v>2.2702589525242394E-3</v>
      </c>
      <c r="V55" s="12">
        <f t="shared" si="43"/>
        <v>481400.69143723045</v>
      </c>
      <c r="W55" s="12">
        <f t="shared" si="44"/>
        <v>5268958.5513453316</v>
      </c>
      <c r="X55" s="2">
        <f t="shared" si="45"/>
        <v>54.416329535571869</v>
      </c>
      <c r="Y55" s="105">
        <f>VLOOKUP(E55,'Appendix 4. LT MOH 2019'!$D$5:$P$1684,13,FALSE)</f>
        <v>57.845167855058854</v>
      </c>
      <c r="Z55" s="131">
        <f t="shared" si="46"/>
        <v>-3.4288383194869851</v>
      </c>
    </row>
    <row r="56" spans="1:26" x14ac:dyDescent="0.2">
      <c r="B56" s="158" t="str">
        <f t="shared" si="49"/>
        <v>Male</v>
      </c>
      <c r="C56" s="11" t="str">
        <f t="shared" si="50"/>
        <v>RR</v>
      </c>
      <c r="D56" s="137" t="s">
        <v>120</v>
      </c>
      <c r="E56" s="18" t="str">
        <f t="shared" si="34"/>
        <v>RRMale20-24</v>
      </c>
      <c r="F56" s="19">
        <v>5</v>
      </c>
      <c r="G56" s="104">
        <f>VLOOKUP(E56,'Appendix 4. LT MOH 2019'!$D$5:$G$1684,4,FALSE)</f>
        <v>2.5877375070365032E-3</v>
      </c>
      <c r="H56" s="19">
        <f>VLOOKUP(E56,'Appendix 1a. Person-years 2020'!$E$3:$F$1684,2,FALSE)</f>
        <v>31698.632399999999</v>
      </c>
      <c r="I56" s="19">
        <f>VLOOKUP(E56,'Appendix 2a. Deaths 2020'!$E$3:$G$1683,3,FALSE)</f>
        <v>2</v>
      </c>
      <c r="J56" s="20">
        <f t="shared" si="35"/>
        <v>82.027739983242526</v>
      </c>
      <c r="K56" s="20">
        <f t="shared" si="36"/>
        <v>84.022564508228456</v>
      </c>
      <c r="L56" s="73">
        <f t="shared" si="37"/>
        <v>0.9762584665600087</v>
      </c>
      <c r="M56" s="73">
        <f t="shared" si="38"/>
        <v>1.0243189014520386</v>
      </c>
      <c r="N56" s="72">
        <f>VLOOKUP(E56,'Appendix 4. LT MOH 2019'!$D$5:$K$1684,8,FALSE)</f>
        <v>0.98714447924787441</v>
      </c>
      <c r="O56" s="72">
        <f t="shared" si="47"/>
        <v>0.98683391416064881</v>
      </c>
      <c r="P56" s="73">
        <f t="shared" si="39"/>
        <v>1.3166085839351194E-2</v>
      </c>
      <c r="Q56" s="72">
        <f>VLOOKUP(E56,'Appendix 4. LT MOH 2019'!$D$5:$I$1684,6,FALSE)</f>
        <v>2.5000000000000195</v>
      </c>
      <c r="R56" s="136">
        <f t="shared" si="40"/>
        <v>2.4996075038767982</v>
      </c>
      <c r="S56" s="135">
        <f t="shared" si="48"/>
        <v>95733.886484154151</v>
      </c>
      <c r="T56" s="12">
        <f t="shared" si="41"/>
        <v>1260.4405671850766</v>
      </c>
      <c r="U56" s="13">
        <f t="shared" si="42"/>
        <v>2.6506693776892111E-3</v>
      </c>
      <c r="V56" s="12">
        <f t="shared" si="43"/>
        <v>475517.83628477191</v>
      </c>
      <c r="W56" s="12">
        <f t="shared" si="44"/>
        <v>4787557.8599081011</v>
      </c>
      <c r="X56" s="2">
        <f t="shared" si="45"/>
        <v>50.009020167592766</v>
      </c>
      <c r="Y56" s="105">
        <f>VLOOKUP(E56,'Appendix 4. LT MOH 2019'!$D$5:$P$1684,13,FALSE)</f>
        <v>53.435900556234074</v>
      </c>
      <c r="Z56" s="131">
        <f t="shared" si="46"/>
        <v>-3.4268803886413082</v>
      </c>
    </row>
    <row r="57" spans="1:26" x14ac:dyDescent="0.2">
      <c r="B57" s="158" t="str">
        <f t="shared" si="49"/>
        <v>Male</v>
      </c>
      <c r="C57" s="11" t="str">
        <f t="shared" si="50"/>
        <v>RR</v>
      </c>
      <c r="D57" s="137" t="s">
        <v>121</v>
      </c>
      <c r="E57" s="18" t="str">
        <f t="shared" si="34"/>
        <v>RRMale25-29</v>
      </c>
      <c r="F57" s="19">
        <v>5</v>
      </c>
      <c r="G57" s="104">
        <f>VLOOKUP(E57,'Appendix 4. LT MOH 2019'!$D$5:$G$1684,4,FALSE)</f>
        <v>2.370121239548426E-3</v>
      </c>
      <c r="H57" s="19">
        <f>VLOOKUP(E57,'Appendix 1a. Person-years 2020'!$E$3:$F$1684,2,FALSE)</f>
        <v>33291.110999999997</v>
      </c>
      <c r="I57" s="19">
        <f>VLOOKUP(E57,'Appendix 2a. Deaths 2020'!$E$3:$G$1683,3,FALSE)</f>
        <v>4</v>
      </c>
      <c r="J57" s="20">
        <f t="shared" si="35"/>
        <v>78.903969269264238</v>
      </c>
      <c r="K57" s="20">
        <f t="shared" si="36"/>
        <v>82.894488784306034</v>
      </c>
      <c r="L57" s="73">
        <f t="shared" si="37"/>
        <v>0.95186025544562736</v>
      </c>
      <c r="M57" s="73">
        <f t="shared" si="38"/>
        <v>1.0505743824043112</v>
      </c>
      <c r="N57" s="72">
        <f>VLOOKUP(E57,'Appendix 4. LT MOH 2019'!$D$5:$K$1684,8,FALSE)</f>
        <v>0.98821919862117502</v>
      </c>
      <c r="O57" s="72">
        <f t="shared" si="47"/>
        <v>0.98762709272653171</v>
      </c>
      <c r="P57" s="73">
        <f t="shared" si="39"/>
        <v>1.2372907273468292E-2</v>
      </c>
      <c r="Q57" s="72">
        <f>VLOOKUP(E57,'Appendix 4. LT MOH 2019'!$D$5:$I$1684,6,FALSE)</f>
        <v>2.4999999999999556</v>
      </c>
      <c r="R57" s="136">
        <f t="shared" si="40"/>
        <v>2.4992522251971505</v>
      </c>
      <c r="S57" s="135">
        <f t="shared" si="48"/>
        <v>94473.445916969067</v>
      </c>
      <c r="T57" s="12">
        <f t="shared" si="41"/>
        <v>1168.9111861356798</v>
      </c>
      <c r="U57" s="13">
        <f t="shared" si="42"/>
        <v>2.4899902716167851E-3</v>
      </c>
      <c r="V57" s="12">
        <f t="shared" si="43"/>
        <v>469444.07753717434</v>
      </c>
      <c r="W57" s="12">
        <f t="shared" si="44"/>
        <v>4312040.0236233296</v>
      </c>
      <c r="X57" s="2">
        <f t="shared" si="45"/>
        <v>45.642878607530633</v>
      </c>
      <c r="Y57" s="105">
        <f>VLOOKUP(E57,'Appendix 4. LT MOH 2019'!$D$5:$P$1684,13,FALSE)</f>
        <v>49.099235600287386</v>
      </c>
      <c r="Z57" s="131">
        <f t="shared" si="46"/>
        <v>-3.4563569927567528</v>
      </c>
    </row>
    <row r="58" spans="1:26" x14ac:dyDescent="0.2">
      <c r="B58" s="158" t="str">
        <f t="shared" si="49"/>
        <v>Male</v>
      </c>
      <c r="C58" s="11" t="str">
        <f t="shared" si="50"/>
        <v>RR</v>
      </c>
      <c r="D58" s="137" t="s">
        <v>122</v>
      </c>
      <c r="E58" s="18" t="str">
        <f t="shared" si="34"/>
        <v>RRMale30-34</v>
      </c>
      <c r="F58" s="19">
        <v>5</v>
      </c>
      <c r="G58" s="104">
        <f>VLOOKUP(E58,'Appendix 4. LT MOH 2019'!$D$5:$G$1684,4,FALSE)</f>
        <v>2.3729582791840306E-3</v>
      </c>
      <c r="H58" s="19">
        <f>VLOOKUP(E58,'Appendix 1a. Person-years 2020'!$E$3:$F$1684,2,FALSE)</f>
        <v>31310.743600000002</v>
      </c>
      <c r="I58" s="19">
        <f>VLOOKUP(E58,'Appendix 2a. Deaths 2020'!$E$3:$G$1683,3,FALSE)</f>
        <v>14</v>
      </c>
      <c r="J58" s="20">
        <f t="shared" si="35"/>
        <v>74.299088253028401</v>
      </c>
      <c r="K58" s="20">
        <f t="shared" si="36"/>
        <v>88.26586683711983</v>
      </c>
      <c r="L58" s="73">
        <f t="shared" si="37"/>
        <v>0.84176466980305276</v>
      </c>
      <c r="M58" s="73">
        <f t="shared" si="38"/>
        <v>1.1879804841820807</v>
      </c>
      <c r="N58" s="72">
        <f>VLOOKUP(E58,'Appendix 4. LT MOH 2019'!$D$5:$K$1684,8,FALSE)</f>
        <v>0.98820518014265979</v>
      </c>
      <c r="O58" s="72">
        <f t="shared" si="47"/>
        <v>0.98600356774606757</v>
      </c>
      <c r="P58" s="73">
        <f t="shared" si="39"/>
        <v>1.3996432253932434E-2</v>
      </c>
      <c r="Q58" s="72">
        <f>VLOOKUP(E58,'Appendix 4. LT MOH 2019'!$D$5:$I$1684,6,FALSE)</f>
        <v>2.4999999999999787</v>
      </c>
      <c r="R58" s="136">
        <f t="shared" si="40"/>
        <v>2.4972165136892741</v>
      </c>
      <c r="S58" s="135">
        <f t="shared" si="48"/>
        <v>93304.534730833388</v>
      </c>
      <c r="T58" s="12">
        <f t="shared" si="41"/>
        <v>1305.9305993447954</v>
      </c>
      <c r="U58" s="13">
        <f t="shared" si="42"/>
        <v>2.8190366437902672E-3</v>
      </c>
      <c r="V58" s="12">
        <f t="shared" si="43"/>
        <v>463254.21211585891</v>
      </c>
      <c r="W58" s="12">
        <f t="shared" si="44"/>
        <v>3842595.9460861553</v>
      </c>
      <c r="X58" s="2">
        <f t="shared" si="45"/>
        <v>41.183378248134943</v>
      </c>
      <c r="Y58" s="105">
        <f>VLOOKUP(E58,'Appendix 4. LT MOH 2019'!$D$5:$P$1684,13,FALSE)</f>
        <v>44.654756419735151</v>
      </c>
      <c r="Z58" s="131">
        <f t="shared" si="46"/>
        <v>-3.4713781716002075</v>
      </c>
    </row>
    <row r="59" spans="1:26" x14ac:dyDescent="0.2">
      <c r="B59" s="158" t="str">
        <f t="shared" si="49"/>
        <v>Male</v>
      </c>
      <c r="C59" s="11" t="str">
        <f t="shared" si="50"/>
        <v>RR</v>
      </c>
      <c r="D59" s="137" t="s">
        <v>123</v>
      </c>
      <c r="E59" s="18" t="str">
        <f t="shared" si="34"/>
        <v>RRMale35-39</v>
      </c>
      <c r="F59" s="19">
        <v>5</v>
      </c>
      <c r="G59" s="104">
        <f>VLOOKUP(E59,'Appendix 4. LT MOH 2019'!$D$5:$G$1684,4,FALSE)</f>
        <v>3.1084617482694224E-3</v>
      </c>
      <c r="H59" s="19">
        <f>VLOOKUP(E59,'Appendix 1a. Person-years 2020'!$E$3:$F$1684,2,FALSE)</f>
        <v>28087.902600000001</v>
      </c>
      <c r="I59" s="19">
        <f>VLOOKUP(E59,'Appendix 2a. Deaths 2020'!$E$3:$G$1683,3,FALSE)</f>
        <v>16</v>
      </c>
      <c r="J59" s="20">
        <f t="shared" si="35"/>
        <v>87.310170821217255</v>
      </c>
      <c r="K59" s="20">
        <f t="shared" si="36"/>
        <v>103.26043543324495</v>
      </c>
      <c r="L59" s="73">
        <f t="shared" si="37"/>
        <v>0.84553363013524085</v>
      </c>
      <c r="M59" s="73">
        <f t="shared" si="38"/>
        <v>1.182685069356795</v>
      </c>
      <c r="N59" s="72">
        <f>VLOOKUP(E59,'Appendix 4. LT MOH 2019'!$D$5:$K$1684,8,FALSE)</f>
        <v>0.98457754156393484</v>
      </c>
      <c r="O59" s="72">
        <f t="shared" si="47"/>
        <v>0.98178589244549752</v>
      </c>
      <c r="P59" s="73">
        <f t="shared" si="39"/>
        <v>1.8214107554502479E-2</v>
      </c>
      <c r="Q59" s="72">
        <f>VLOOKUP(E59,'Appendix 4. LT MOH 2019'!$D$5:$I$1684,6,FALSE)</f>
        <v>2.5000000000000098</v>
      </c>
      <c r="R59" s="136">
        <f t="shared" si="40"/>
        <v>2.4964582713522687</v>
      </c>
      <c r="S59" s="135">
        <f t="shared" si="48"/>
        <v>91998.604131488595</v>
      </c>
      <c r="T59" s="12">
        <f t="shared" si="41"/>
        <v>1675.6724705150293</v>
      </c>
      <c r="U59" s="13">
        <f t="shared" si="42"/>
        <v>3.6763496567702898E-3</v>
      </c>
      <c r="V59" s="12">
        <f t="shared" si="43"/>
        <v>455797.90470396238</v>
      </c>
      <c r="W59" s="12">
        <f t="shared" si="44"/>
        <v>3379341.7339702966</v>
      </c>
      <c r="X59" s="2">
        <f t="shared" si="45"/>
        <v>36.732532693000294</v>
      </c>
      <c r="Y59" s="105">
        <f>VLOOKUP(E59,'Appendix 4. LT MOH 2019'!$D$5:$P$1684,13,FALSE)</f>
        <v>40.157898649802249</v>
      </c>
      <c r="Z59" s="131">
        <f t="shared" si="46"/>
        <v>-3.4253659568019543</v>
      </c>
    </row>
    <row r="60" spans="1:26" x14ac:dyDescent="0.2">
      <c r="B60" s="158" t="str">
        <f t="shared" si="49"/>
        <v>Male</v>
      </c>
      <c r="C60" s="11" t="str">
        <f t="shared" si="50"/>
        <v>RR</v>
      </c>
      <c r="D60" s="137" t="s">
        <v>124</v>
      </c>
      <c r="E60" s="18" t="str">
        <f t="shared" si="34"/>
        <v>RRMale40-44</v>
      </c>
      <c r="F60" s="19">
        <v>5</v>
      </c>
      <c r="G60" s="104">
        <f>VLOOKUP(E60,'Appendix 4. LT MOH 2019'!$D$5:$G$1684,4,FALSE)</f>
        <v>4.0463076200512576E-3</v>
      </c>
      <c r="H60" s="19">
        <f>VLOOKUP(E60,'Appendix 1a. Person-years 2020'!$E$3:$F$1684,2,FALSE)</f>
        <v>22801.066299999999</v>
      </c>
      <c r="I60" s="19">
        <f>VLOOKUP(E60,'Appendix 2a. Deaths 2020'!$E$3:$G$1683,3,FALSE)</f>
        <v>14</v>
      </c>
      <c r="J60" s="20">
        <f t="shared" si="35"/>
        <v>92.26012831498393</v>
      </c>
      <c r="K60" s="20">
        <f t="shared" si="36"/>
        <v>106.20348000830322</v>
      </c>
      <c r="L60" s="73">
        <f t="shared" si="37"/>
        <v>0.86871097169104849</v>
      </c>
      <c r="M60" s="73">
        <f t="shared" si="38"/>
        <v>1.1511308508667526</v>
      </c>
      <c r="N60" s="72">
        <f>VLOOKUP(E60,'Appendix 4. LT MOH 2019'!$D$5:$K$1684,8,FALSE)</f>
        <v>0.97997106993064642</v>
      </c>
      <c r="O60" s="72">
        <f t="shared" si="47"/>
        <v>0.97697917531013656</v>
      </c>
      <c r="P60" s="73">
        <f t="shared" si="39"/>
        <v>2.3020824689863439E-2</v>
      </c>
      <c r="Q60" s="72">
        <f>VLOOKUP(E60,'Appendix 4. LT MOH 2019'!$D$5:$I$1684,6,FALSE)</f>
        <v>2.5000000000000191</v>
      </c>
      <c r="R60" s="136">
        <f t="shared" si="40"/>
        <v>2.4961888178100859</v>
      </c>
      <c r="S60" s="135">
        <f t="shared" si="48"/>
        <v>90322.931660973569</v>
      </c>
      <c r="T60" s="12">
        <f t="shared" si="41"/>
        <v>2079.3083752417883</v>
      </c>
      <c r="U60" s="13">
        <f t="shared" si="42"/>
        <v>4.6578605666701307E-3</v>
      </c>
      <c r="V60" s="12">
        <f t="shared" si="43"/>
        <v>446408.46274371631</v>
      </c>
      <c r="W60" s="12">
        <f t="shared" si="44"/>
        <v>2923543.829266334</v>
      </c>
      <c r="X60" s="2">
        <f t="shared" si="45"/>
        <v>32.367680892376626</v>
      </c>
      <c r="Y60" s="105">
        <f>VLOOKUP(E60,'Appendix 4. LT MOH 2019'!$D$5:$P$1684,13,FALSE)</f>
        <v>35.747773344479533</v>
      </c>
      <c r="Z60" s="131">
        <f t="shared" si="46"/>
        <v>-3.3800924521029074</v>
      </c>
    </row>
    <row r="61" spans="1:26" x14ac:dyDescent="0.2">
      <c r="B61" s="158" t="str">
        <f t="shared" si="49"/>
        <v>Male</v>
      </c>
      <c r="C61" s="11" t="str">
        <f t="shared" si="50"/>
        <v>RR</v>
      </c>
      <c r="D61" s="137" t="s">
        <v>125</v>
      </c>
      <c r="E61" s="18" t="str">
        <f t="shared" si="34"/>
        <v>RRMale45-49</v>
      </c>
      <c r="F61" s="19">
        <v>5</v>
      </c>
      <c r="G61" s="104">
        <f>VLOOKUP(E61,'Appendix 4. LT MOH 2019'!$D$5:$G$1684,4,FALSE)</f>
        <v>4.4608848816210765E-3</v>
      </c>
      <c r="H61" s="19">
        <f>VLOOKUP(E61,'Appendix 1a. Person-years 2020'!$E$3:$F$1684,2,FALSE)</f>
        <v>17812.274799999999</v>
      </c>
      <c r="I61" s="19">
        <f>VLOOKUP(E61,'Appendix 2a. Deaths 2020'!$E$3:$G$1683,3,FALSE)</f>
        <v>33</v>
      </c>
      <c r="J61" s="20">
        <f t="shared" si="35"/>
        <v>79.458507362600088</v>
      </c>
      <c r="K61" s="20">
        <f t="shared" si="36"/>
        <v>112.31129816150658</v>
      </c>
      <c r="L61" s="73">
        <f t="shared" si="37"/>
        <v>0.70748454219037404</v>
      </c>
      <c r="M61" s="73">
        <f t="shared" si="38"/>
        <v>1.4134584437760256</v>
      </c>
      <c r="N61" s="72">
        <f>VLOOKUP(E61,'Appendix 4. LT MOH 2019'!$D$5:$K$1684,8,FALSE)</f>
        <v>0.97794157581924535</v>
      </c>
      <c r="O61" s="72">
        <f t="shared" si="47"/>
        <v>0.96896413117423619</v>
      </c>
      <c r="P61" s="73">
        <f t="shared" si="39"/>
        <v>3.1035868825763813E-2</v>
      </c>
      <c r="Q61" s="72">
        <f>VLOOKUP(E61,'Appendix 4. LT MOH 2019'!$D$5:$I$1684,6,FALSE)</f>
        <v>2.4999999999999951</v>
      </c>
      <c r="R61" s="136">
        <f t="shared" si="40"/>
        <v>2.4884974149008974</v>
      </c>
      <c r="S61" s="135">
        <f t="shared" si="48"/>
        <v>88243.623285731781</v>
      </c>
      <c r="T61" s="12">
        <f t="shared" si="41"/>
        <v>2738.7175170060887</v>
      </c>
      <c r="U61" s="13">
        <f t="shared" si="42"/>
        <v>6.305471865517458E-3</v>
      </c>
      <c r="V61" s="12">
        <f t="shared" si="43"/>
        <v>434339.82030484185</v>
      </c>
      <c r="W61" s="12">
        <f t="shared" si="44"/>
        <v>2477135.3665226176</v>
      </c>
      <c r="X61" s="2">
        <f t="shared" si="45"/>
        <v>28.071550943705965</v>
      </c>
      <c r="Y61" s="105">
        <f>VLOOKUP(E61,'Appendix 4. LT MOH 2019'!$D$5:$P$1684,13,FALSE)</f>
        <v>31.427300881272455</v>
      </c>
      <c r="Z61" s="131">
        <f t="shared" si="46"/>
        <v>-3.3557499375664896</v>
      </c>
    </row>
    <row r="62" spans="1:26" x14ac:dyDescent="0.2">
      <c r="B62" s="158" t="str">
        <f t="shared" si="49"/>
        <v>Male</v>
      </c>
      <c r="C62" s="11" t="str">
        <f t="shared" si="50"/>
        <v>RR</v>
      </c>
      <c r="D62" s="137" t="s">
        <v>126</v>
      </c>
      <c r="E62" s="18" t="str">
        <f t="shared" si="34"/>
        <v>RRMale50-54</v>
      </c>
      <c r="F62" s="19">
        <v>5</v>
      </c>
      <c r="G62" s="104">
        <f>VLOOKUP(E62,'Appendix 4. LT MOH 2019'!$D$5:$G$1684,4,FALSE)</f>
        <v>7.274547826169514E-3</v>
      </c>
      <c r="H62" s="19">
        <f>VLOOKUP(E62,'Appendix 1a. Person-years 2020'!$E$3:$F$1684,2,FALSE)</f>
        <v>14296.502899999999</v>
      </c>
      <c r="I62" s="19">
        <f>VLOOKUP(E62,'Appendix 2a. Deaths 2020'!$E$3:$G$1683,3,FALSE)</f>
        <v>35</v>
      </c>
      <c r="J62" s="20">
        <f t="shared" si="35"/>
        <v>104.00059409302115</v>
      </c>
      <c r="K62" s="20">
        <f t="shared" si="36"/>
        <v>138.74598491910521</v>
      </c>
      <c r="L62" s="73">
        <f t="shared" si="37"/>
        <v>0.74957552215768908</v>
      </c>
      <c r="M62" s="73">
        <f t="shared" si="38"/>
        <v>1.334088387947157</v>
      </c>
      <c r="N62" s="72">
        <f>VLOOKUP(E62,'Appendix 4. LT MOH 2019'!$D$5:$K$1684,8,FALSE)</f>
        <v>0.96427693375391388</v>
      </c>
      <c r="O62" s="72">
        <f t="shared" si="47"/>
        <v>0.95262895082758625</v>
      </c>
      <c r="P62" s="73">
        <f t="shared" si="39"/>
        <v>4.7371049172413748E-2</v>
      </c>
      <c r="Q62" s="72">
        <f>VLOOKUP(E62,'Appendix 4. LT MOH 2019'!$D$5:$I$1684,6,FALSE)</f>
        <v>2.4999999999999973</v>
      </c>
      <c r="R62" s="136">
        <f t="shared" si="40"/>
        <v>2.4848705753110178</v>
      </c>
      <c r="S62" s="135">
        <f t="shared" si="48"/>
        <v>85504.905768725686</v>
      </c>
      <c r="T62" s="12">
        <f t="shared" si="41"/>
        <v>4050.4570956529083</v>
      </c>
      <c r="U62" s="13">
        <f t="shared" si="42"/>
        <v>9.7054804064674836E-3</v>
      </c>
      <c r="V62" s="12">
        <f t="shared" si="43"/>
        <v>417337.10501891153</v>
      </c>
      <c r="W62" s="12">
        <f t="shared" si="44"/>
        <v>2042795.5462177759</v>
      </c>
      <c r="X62" s="2">
        <f t="shared" si="45"/>
        <v>23.890974767496321</v>
      </c>
      <c r="Y62" s="105">
        <f>VLOOKUP(E62,'Appendix 4. LT MOH 2019'!$D$5:$P$1684,13,FALSE)</f>
        <v>27.079784310774755</v>
      </c>
      <c r="Z62" s="131">
        <f t="shared" si="46"/>
        <v>-3.1888095432784347</v>
      </c>
    </row>
    <row r="63" spans="1:26" x14ac:dyDescent="0.2">
      <c r="B63" s="158" t="str">
        <f t="shared" si="49"/>
        <v>Male</v>
      </c>
      <c r="C63" s="11" t="str">
        <f t="shared" si="50"/>
        <v>RR</v>
      </c>
      <c r="D63" s="137" t="s">
        <v>127</v>
      </c>
      <c r="E63" s="18" t="str">
        <f t="shared" si="34"/>
        <v>RRMale55-59</v>
      </c>
      <c r="F63" s="19">
        <v>5</v>
      </c>
      <c r="G63" s="104">
        <f>VLOOKUP(E63,'Appendix 4. LT MOH 2019'!$D$5:$G$1684,4,FALSE)</f>
        <v>1.1069372960299435E-2</v>
      </c>
      <c r="H63" s="19">
        <f>VLOOKUP(E63,'Appendix 1a. Person-years 2020'!$E$3:$F$1684,2,FALSE)</f>
        <v>11354.106400000001</v>
      </c>
      <c r="I63" s="19">
        <f>VLOOKUP(E63,'Appendix 2a. Deaths 2020'!$E$3:$G$1683,3,FALSE)</f>
        <v>48</v>
      </c>
      <c r="J63" s="20">
        <f t="shared" si="35"/>
        <v>125.68283837252277</v>
      </c>
      <c r="K63" s="20">
        <f t="shared" si="36"/>
        <v>173.15150847042838</v>
      </c>
      <c r="L63" s="73">
        <f t="shared" si="37"/>
        <v>0.72585471234278887</v>
      </c>
      <c r="M63" s="73">
        <f t="shared" si="38"/>
        <v>1.3776861718957119</v>
      </c>
      <c r="N63" s="72">
        <f>VLOOKUP(E63,'Appendix 4. LT MOH 2019'!$D$5:$K$1684,8,FALSE)</f>
        <v>0.94614352861861839</v>
      </c>
      <c r="O63" s="72">
        <f t="shared" si="47"/>
        <v>0.92656592216662259</v>
      </c>
      <c r="P63" s="73">
        <f t="shared" si="39"/>
        <v>7.3434077833377409E-2</v>
      </c>
      <c r="Q63" s="72">
        <f>VLOOKUP(E63,'Appendix 4. LT MOH 2019'!$D$5:$I$1684,6,FALSE)</f>
        <v>2.4999999999999969</v>
      </c>
      <c r="R63" s="136">
        <f t="shared" si="40"/>
        <v>2.4740162170490834</v>
      </c>
      <c r="S63" s="135">
        <f t="shared" si="48"/>
        <v>81454.44867307278</v>
      </c>
      <c r="T63" s="12">
        <f t="shared" si="41"/>
        <v>5981.5323237332714</v>
      </c>
      <c r="U63" s="13">
        <f t="shared" si="42"/>
        <v>1.5252669121143137E-2</v>
      </c>
      <c r="V63" s="12">
        <f t="shared" si="43"/>
        <v>392162.98971841694</v>
      </c>
      <c r="W63" s="12">
        <f t="shared" si="44"/>
        <v>1625458.4411988643</v>
      </c>
      <c r="X63" s="2">
        <f t="shared" si="45"/>
        <v>19.955428680425264</v>
      </c>
      <c r="Y63" s="105">
        <f>VLOOKUP(E63,'Appendix 4. LT MOH 2019'!$D$5:$P$1684,13,FALSE)</f>
        <v>22.990378801332586</v>
      </c>
      <c r="Z63" s="131">
        <f t="shared" si="46"/>
        <v>-3.0349501209073217</v>
      </c>
    </row>
    <row r="64" spans="1:26" x14ac:dyDescent="0.2">
      <c r="B64" s="158" t="str">
        <f t="shared" si="49"/>
        <v>Male</v>
      </c>
      <c r="C64" s="11" t="str">
        <f t="shared" si="50"/>
        <v>RR</v>
      </c>
      <c r="D64" s="137" t="s">
        <v>128</v>
      </c>
      <c r="E64" s="18" t="str">
        <f t="shared" si="34"/>
        <v>RRMale60-64</v>
      </c>
      <c r="F64" s="19">
        <v>5</v>
      </c>
      <c r="G64" s="104">
        <f>VLOOKUP(E64,'Appendix 4. LT MOH 2019'!$D$5:$G$1684,4,FALSE)</f>
        <v>1.753984929837743E-2</v>
      </c>
      <c r="H64" s="19">
        <f>VLOOKUP(E64,'Appendix 1a. Person-years 2020'!$E$3:$F$1684,2,FALSE)</f>
        <v>8376.8528000000006</v>
      </c>
      <c r="I64" s="19">
        <f>VLOOKUP(E64,'Appendix 2a. Deaths 2020'!$E$3:$G$1683,3,FALSE)</f>
        <v>63</v>
      </c>
      <c r="J64" s="20">
        <f t="shared" si="35"/>
        <v>146.92873570669101</v>
      </c>
      <c r="K64" s="20">
        <f t="shared" si="36"/>
        <v>208.82372520089325</v>
      </c>
      <c r="L64" s="73">
        <f t="shared" si="37"/>
        <v>0.70360173665775849</v>
      </c>
      <c r="M64" s="73">
        <f t="shared" si="38"/>
        <v>1.4212585727121558</v>
      </c>
      <c r="N64" s="72">
        <f>VLOOKUP(E64,'Appendix 4. LT MOH 2019'!$D$5:$K$1684,8,FALSE)</f>
        <v>0.91598478886338197</v>
      </c>
      <c r="O64" s="72">
        <f t="shared" si="47"/>
        <v>0.88274113579922686</v>
      </c>
      <c r="P64" s="73">
        <f t="shared" si="39"/>
        <v>0.11725886420077314</v>
      </c>
      <c r="Q64" s="72">
        <f>VLOOKUP(E64,'Appendix 4. LT MOH 2019'!$D$5:$I$1684,6,FALSE)</f>
        <v>2.4999999999999982</v>
      </c>
      <c r="R64" s="136">
        <f t="shared" si="40"/>
        <v>2.4541937643688829</v>
      </c>
      <c r="S64" s="135">
        <f t="shared" si="48"/>
        <v>75472.916349339503</v>
      </c>
      <c r="T64" s="12">
        <f t="shared" si="41"/>
        <v>8849.8684490435116</v>
      </c>
      <c r="U64" s="13">
        <f t="shared" si="42"/>
        <v>2.4940832033779191E-2</v>
      </c>
      <c r="V64" s="12">
        <f t="shared" si="43"/>
        <v>354834.53146460745</v>
      </c>
      <c r="W64" s="12">
        <f t="shared" si="44"/>
        <v>1233295.4514804473</v>
      </c>
      <c r="X64" s="2">
        <f t="shared" si="45"/>
        <v>16.340900963359161</v>
      </c>
      <c r="Y64" s="105">
        <f>VLOOKUP(E64,'Appendix 4. LT MOH 2019'!$D$5:$P$1684,13,FALSE)</f>
        <v>19.156734080556259</v>
      </c>
      <c r="Z64" s="131">
        <f t="shared" si="46"/>
        <v>-2.8158331171970978</v>
      </c>
    </row>
    <row r="65" spans="2:26" x14ac:dyDescent="0.2">
      <c r="B65" s="158" t="str">
        <f t="shared" si="49"/>
        <v>Male</v>
      </c>
      <c r="C65" s="11" t="str">
        <f t="shared" si="50"/>
        <v>RR</v>
      </c>
      <c r="D65" s="137" t="s">
        <v>129</v>
      </c>
      <c r="E65" s="18" t="str">
        <f t="shared" si="34"/>
        <v>RRMale65-69</v>
      </c>
      <c r="F65" s="19">
        <v>5</v>
      </c>
      <c r="G65" s="104">
        <f>VLOOKUP(E65,'Appendix 4. LT MOH 2019'!$D$5:$G$1684,4,FALSE)</f>
        <v>2.4744631398541109E-2</v>
      </c>
      <c r="H65" s="19">
        <f>VLOOKUP(E65,'Appendix 1a. Person-years 2020'!$E$3:$F$1684,2,FALSE)</f>
        <v>5919.8872000000001</v>
      </c>
      <c r="I65" s="19">
        <f>VLOOKUP(E65,'Appendix 2a. Deaths 2020'!$E$3:$G$1683,3,FALSE)</f>
        <v>53</v>
      </c>
      <c r="J65" s="20">
        <f t="shared" si="35"/>
        <v>146.48542668494161</v>
      </c>
      <c r="K65" s="20">
        <f t="shared" si="36"/>
        <v>198.17396122081894</v>
      </c>
      <c r="L65" s="73">
        <f t="shared" si="37"/>
        <v>0.73917595320062035</v>
      </c>
      <c r="M65" s="73">
        <f t="shared" si="38"/>
        <v>1.3528578624210048</v>
      </c>
      <c r="N65" s="72">
        <f>VLOOKUP(E65,'Appendix 4. LT MOH 2019'!$D$5:$K$1684,8,FALSE)</f>
        <v>0.88348466551741756</v>
      </c>
      <c r="O65" s="72">
        <f t="shared" si="47"/>
        <v>0.84569724480299424</v>
      </c>
      <c r="P65" s="73">
        <f t="shared" si="39"/>
        <v>0.15430275519700576</v>
      </c>
      <c r="Q65" s="72">
        <f>VLOOKUP(E65,'Appendix 4. LT MOH 2019'!$D$5:$I$1684,6,FALSE)</f>
        <v>2.4999999999999951</v>
      </c>
      <c r="R65" s="136">
        <f t="shared" si="40"/>
        <v>2.4461135488779338</v>
      </c>
      <c r="S65" s="135">
        <f t="shared" si="48"/>
        <v>66623.047900295991</v>
      </c>
      <c r="T65" s="12">
        <f t="shared" si="41"/>
        <v>10280.11985063776</v>
      </c>
      <c r="U65" s="13">
        <f t="shared" si="42"/>
        <v>3.3500902679838233E-2</v>
      </c>
      <c r="V65" s="12">
        <f t="shared" si="43"/>
        <v>306860.98069902515</v>
      </c>
      <c r="W65" s="12">
        <f t="shared" si="44"/>
        <v>878460.92001583986</v>
      </c>
      <c r="X65" s="2">
        <f t="shared" si="45"/>
        <v>13.185540855628387</v>
      </c>
      <c r="Y65" s="105">
        <f>VLOOKUP(E65,'Appendix 4. LT MOH 2019'!$D$5:$P$1684,13,FALSE)</f>
        <v>15.684509484295152</v>
      </c>
      <c r="Z65" s="131">
        <f t="shared" si="46"/>
        <v>-2.4989686286667645</v>
      </c>
    </row>
    <row r="66" spans="2:26" x14ac:dyDescent="0.2">
      <c r="B66" s="158" t="str">
        <f t="shared" si="49"/>
        <v>Male</v>
      </c>
      <c r="C66" s="11" t="str">
        <f t="shared" si="50"/>
        <v>RR</v>
      </c>
      <c r="D66" s="137" t="s">
        <v>130</v>
      </c>
      <c r="E66" s="18" t="str">
        <f t="shared" si="34"/>
        <v>RRMale70-74</v>
      </c>
      <c r="F66" s="19">
        <v>5</v>
      </c>
      <c r="G66" s="104">
        <f>VLOOKUP(E66,'Appendix 4. LT MOH 2019'!$D$5:$G$1684,4,FALSE)</f>
        <v>3.9144154413213963E-2</v>
      </c>
      <c r="H66" s="19">
        <f>VLOOKUP(E66,'Appendix 1a. Person-years 2020'!$E$3:$F$1684,2,FALSE)</f>
        <v>3881.0895999999998</v>
      </c>
      <c r="I66" s="19">
        <f>VLOOKUP(E66,'Appendix 2a. Deaths 2020'!$E$3:$G$1683,3,FALSE)</f>
        <v>65</v>
      </c>
      <c r="J66" s="20">
        <f t="shared" si="35"/>
        <v>151.92197059391881</v>
      </c>
      <c r="K66" s="20">
        <f t="shared" si="36"/>
        <v>214.37760055705991</v>
      </c>
      <c r="L66" s="73">
        <f t="shared" si="37"/>
        <v>0.70866531857409443</v>
      </c>
      <c r="M66" s="73">
        <f t="shared" si="38"/>
        <v>1.4111033428475097</v>
      </c>
      <c r="N66" s="72">
        <f>VLOOKUP(E66,'Appendix 4. LT MOH 2019'!$D$5:$K$1684,8,FALSE)</f>
        <v>0.82172526255976908</v>
      </c>
      <c r="O66" s="72">
        <f t="shared" si="47"/>
        <v>0.75800221550551572</v>
      </c>
      <c r="P66" s="73">
        <f t="shared" si="39"/>
        <v>0.24199778449448428</v>
      </c>
      <c r="Q66" s="72">
        <f>VLOOKUP(E66,'Appendix 4. LT MOH 2019'!$D$5:$I$1684,6,FALSE)</f>
        <v>2.5000000000000027</v>
      </c>
      <c r="R66" s="136">
        <f t="shared" si="40"/>
        <v>2.4011737496618957</v>
      </c>
      <c r="S66" s="135">
        <f t="shared" si="48"/>
        <v>56342.928049658229</v>
      </c>
      <c r="T66" s="12">
        <f t="shared" si="41"/>
        <v>13634.863759949425</v>
      </c>
      <c r="U66" s="13">
        <f t="shared" si="42"/>
        <v>5.5363260715978913E-2</v>
      </c>
      <c r="V66" s="12">
        <f t="shared" si="43"/>
        <v>246279.99838915086</v>
      </c>
      <c r="W66" s="12">
        <f t="shared" si="44"/>
        <v>571599.93931681465</v>
      </c>
      <c r="X66" s="2">
        <f t="shared" si="45"/>
        <v>10.145016581549172</v>
      </c>
      <c r="Y66" s="105">
        <f>VLOOKUP(E66,'Appendix 4. LT MOH 2019'!$D$5:$P$1684,13,FALSE)</f>
        <v>12.423303141400392</v>
      </c>
      <c r="Z66" s="131">
        <f t="shared" si="46"/>
        <v>-2.278286559851221</v>
      </c>
    </row>
    <row r="67" spans="2:26" x14ac:dyDescent="0.2">
      <c r="B67" s="158" t="str">
        <f t="shared" si="49"/>
        <v>Male</v>
      </c>
      <c r="C67" s="11" t="str">
        <f t="shared" si="50"/>
        <v>RR</v>
      </c>
      <c r="D67" s="137" t="s">
        <v>131</v>
      </c>
      <c r="E67" s="18" t="str">
        <f t="shared" si="34"/>
        <v>RRMale75-79</v>
      </c>
      <c r="F67" s="19">
        <v>5</v>
      </c>
      <c r="G67" s="104">
        <f>VLOOKUP(E67,'Appendix 4. LT MOH 2019'!$D$5:$G$1684,4,FALSE)</f>
        <v>6.4186711157323301E-2</v>
      </c>
      <c r="H67" s="19">
        <f>VLOOKUP(E67,'Appendix 1a. Person-years 2020'!$E$3:$F$1684,2,FALSE)</f>
        <v>2104.0569</v>
      </c>
      <c r="I67" s="19">
        <f>VLOOKUP(E67,'Appendix 2a. Deaths 2020'!$E$3:$G$1683,3,FALSE)</f>
        <v>54</v>
      </c>
      <c r="J67" s="20">
        <f t="shared" si="35"/>
        <v>135.05249249887308</v>
      </c>
      <c r="K67" s="20">
        <f t="shared" si="36"/>
        <v>185.58641009637762</v>
      </c>
      <c r="L67" s="73">
        <f t="shared" si="37"/>
        <v>0.72770679937576477</v>
      </c>
      <c r="M67" s="73">
        <f t="shared" si="38"/>
        <v>1.3741798219527581</v>
      </c>
      <c r="N67" s="72">
        <f>VLOOKUP(E67,'Appendix 4. LT MOH 2019'!$D$5:$K$1684,8,FALSE)</f>
        <v>0.72344442607031467</v>
      </c>
      <c r="O67" s="72">
        <f t="shared" si="47"/>
        <v>0.64091056136387647</v>
      </c>
      <c r="P67" s="73">
        <f t="shared" si="39"/>
        <v>0.35908943863612353</v>
      </c>
      <c r="Q67" s="72">
        <f>VLOOKUP(E67,'Appendix 4. LT MOH 2019'!$D$5:$I$1684,6,FALSE)</f>
        <v>2.4999999999999996</v>
      </c>
      <c r="R67" s="136">
        <f t="shared" si="40"/>
        <v>2.354161328260052</v>
      </c>
      <c r="S67" s="135">
        <f t="shared" si="48"/>
        <v>42708.064289708804</v>
      </c>
      <c r="T67" s="12">
        <f t="shared" si="41"/>
        <v>15336.014831027009</v>
      </c>
      <c r="U67" s="13">
        <f t="shared" si="42"/>
        <v>8.8666088902104909E-2</v>
      </c>
      <c r="V67" s="12">
        <f t="shared" si="43"/>
        <v>172963.70033823536</v>
      </c>
      <c r="W67" s="12">
        <f t="shared" si="44"/>
        <v>325319.94092766376</v>
      </c>
      <c r="X67" s="2">
        <f t="shared" si="45"/>
        <v>7.6172953829250192</v>
      </c>
      <c r="Y67" s="105">
        <f>VLOOKUP(E67,'Appendix 4. LT MOH 2019'!$D$5:$P$1684,13,FALSE)</f>
        <v>9.5761811684943918</v>
      </c>
      <c r="Z67" s="131">
        <f t="shared" si="46"/>
        <v>-1.9588857855693727</v>
      </c>
    </row>
    <row r="68" spans="2:26" x14ac:dyDescent="0.2">
      <c r="B68" s="158" t="str">
        <f t="shared" si="49"/>
        <v>Male</v>
      </c>
      <c r="C68" s="11" t="str">
        <f t="shared" si="50"/>
        <v>RR</v>
      </c>
      <c r="D68" s="137" t="s">
        <v>132</v>
      </c>
      <c r="E68" s="18" t="str">
        <f t="shared" si="34"/>
        <v>RRMale80-84</v>
      </c>
      <c r="F68" s="19">
        <v>5</v>
      </c>
      <c r="G68" s="104">
        <f>VLOOKUP(E68,'Appendix 4. LT MOH 2019'!$D$5:$G$1684,4,FALSE)</f>
        <v>9.8249705346272018E-2</v>
      </c>
      <c r="H68" s="19">
        <f>VLOOKUP(E68,'Appendix 1a. Person-years 2020'!$E$3:$F$1684,2,FALSE)</f>
        <v>1100.9301</v>
      </c>
      <c r="I68" s="19">
        <f>VLOOKUP(E68,'Appendix 2a. Deaths 2020'!$E$3:$G$1683,3,FALSE)</f>
        <v>48</v>
      </c>
      <c r="J68" s="20">
        <f t="shared" si="35"/>
        <v>108.16605793184179</v>
      </c>
      <c r="K68" s="20">
        <f t="shared" si="36"/>
        <v>151.45007207522073</v>
      </c>
      <c r="L68" s="73">
        <f t="shared" si="37"/>
        <v>0.71420274978884746</v>
      </c>
      <c r="M68" s="73">
        <f t="shared" si="38"/>
        <v>1.4001626293033005</v>
      </c>
      <c r="N68" s="72">
        <f>VLOOKUP(E68,'Appendix 4. LT MOH 2019'!$D$5:$K$1684,8,FALSE)</f>
        <v>0.60562061836849157</v>
      </c>
      <c r="O68" s="72">
        <f t="shared" si="47"/>
        <v>0.49550209230766146</v>
      </c>
      <c r="P68" s="73">
        <f t="shared" si="39"/>
        <v>0.5044979076923386</v>
      </c>
      <c r="Q68" s="72">
        <f>VLOOKUP(E68,'Appendix 4. LT MOH 2019'!$D$5:$I$1684,6,FALSE)</f>
        <v>2.5</v>
      </c>
      <c r="R68" s="136">
        <f t="shared" si="40"/>
        <v>2.2636394348292734</v>
      </c>
      <c r="S68" s="135">
        <f t="shared" si="48"/>
        <v>27372.049458681795</v>
      </c>
      <c r="T68" s="12">
        <f t="shared" si="41"/>
        <v>13809.141681156176</v>
      </c>
      <c r="U68" s="13">
        <f t="shared" si="42"/>
        <v>0.13938285955571583</v>
      </c>
      <c r="V68" s="12">
        <f t="shared" si="43"/>
        <v>99073.456558237813</v>
      </c>
      <c r="W68" s="12">
        <f t="shared" si="44"/>
        <v>152356.2405894284</v>
      </c>
      <c r="X68" s="2">
        <f t="shared" si="45"/>
        <v>5.5661247002863519</v>
      </c>
      <c r="Y68" s="105">
        <f>VLOOKUP(E68,'Appendix 4. LT MOH 2019'!$D$5:$P$1684,13,FALSE)</f>
        <v>7.2812366969658946</v>
      </c>
      <c r="Z68" s="131">
        <f t="shared" si="46"/>
        <v>-1.7151119966795427</v>
      </c>
    </row>
    <row r="69" spans="2:26" x14ac:dyDescent="0.2">
      <c r="B69" s="158" t="str">
        <f t="shared" si="49"/>
        <v>Male</v>
      </c>
      <c r="C69" s="11" t="str">
        <f t="shared" si="50"/>
        <v>RR</v>
      </c>
      <c r="D69" s="137" t="s">
        <v>133</v>
      </c>
      <c r="E69" s="18" t="str">
        <f t="shared" si="34"/>
        <v>RRMale85-89</v>
      </c>
      <c r="F69" s="19">
        <v>5</v>
      </c>
      <c r="G69" s="104">
        <f>VLOOKUP(E69,'Appendix 4. LT MOH 2019'!$D$5:$G$1684,4,FALSE)</f>
        <v>0.15434396551411067</v>
      </c>
      <c r="H69" s="19">
        <f>VLOOKUP(E69,'Appendix 1a. Person-years 2020'!$E$3:$F$1684,2,FALSE)</f>
        <v>461.98009999999999</v>
      </c>
      <c r="I69" s="19">
        <f>VLOOKUP(E69,'Appendix 2a. Deaths 2020'!$E$3:$G$1683,3,FALSE)</f>
        <v>38</v>
      </c>
      <c r="J69" s="20">
        <f t="shared" si="35"/>
        <v>71.303840622605392</v>
      </c>
      <c r="K69" s="20">
        <f t="shared" si="36"/>
        <v>103.4387699330692</v>
      </c>
      <c r="L69" s="73">
        <f t="shared" si="37"/>
        <v>0.68933380268097788</v>
      </c>
      <c r="M69" s="73">
        <f t="shared" si="38"/>
        <v>1.4506759948674643</v>
      </c>
      <c r="N69" s="72">
        <f>VLOOKUP(E69,'Appendix 4. LT MOH 2019'!$D$5:$K$1684,8,FALSE)</f>
        <v>0.44314730522602985</v>
      </c>
      <c r="O69" s="72">
        <f t="shared" si="47"/>
        <v>0.30708304032991002</v>
      </c>
      <c r="P69" s="73">
        <f t="shared" si="39"/>
        <v>0.69291695967008993</v>
      </c>
      <c r="Q69" s="72">
        <f>VLOOKUP(E69,'Appendix 4. LT MOH 2019'!$D$5:$I$1684,6,FALSE)</f>
        <v>2.4999999999999996</v>
      </c>
      <c r="R69" s="136">
        <f t="shared" si="40"/>
        <v>2.0854630352442531</v>
      </c>
      <c r="S69" s="135">
        <f t="shared" si="48"/>
        <v>13562.907777525619</v>
      </c>
      <c r="T69" s="12">
        <f t="shared" si="41"/>
        <v>9397.9688214888683</v>
      </c>
      <c r="U69" s="13">
        <f t="shared" si="42"/>
        <v>0.23248596568284646</v>
      </c>
      <c r="V69" s="12">
        <f t="shared" si="43"/>
        <v>40423.811363776782</v>
      </c>
      <c r="W69" s="12">
        <f t="shared" si="44"/>
        <v>53282.784031190575</v>
      </c>
      <c r="X69" s="2">
        <f t="shared" si="45"/>
        <v>3.928566418440349</v>
      </c>
      <c r="Y69" s="105">
        <f>VLOOKUP(E69,'Appendix 4. LT MOH 2019'!$D$5:$P$1684,13,FALSE)</f>
        <v>5.3947719941343504</v>
      </c>
      <c r="Z69" s="131">
        <f t="shared" si="46"/>
        <v>-1.4662055756940013</v>
      </c>
    </row>
    <row r="70" spans="2:26" x14ac:dyDescent="0.2">
      <c r="B70" s="158" t="str">
        <f t="shared" si="49"/>
        <v>Male</v>
      </c>
      <c r="C70" s="11" t="str">
        <f t="shared" si="50"/>
        <v>RR</v>
      </c>
      <c r="D70" s="137" t="s">
        <v>8</v>
      </c>
      <c r="E70" s="18" t="str">
        <f t="shared" si="34"/>
        <v>RRMale90+</v>
      </c>
      <c r="F70" s="19" t="s">
        <v>19</v>
      </c>
      <c r="G70" s="104">
        <f>VLOOKUP(E70,'Appendix 4. LT MOH 2019'!$D$5:$G$1684,4,FALSE)</f>
        <v>0.24799730255241687</v>
      </c>
      <c r="H70" s="19">
        <f>VLOOKUP(E70,'Appendix 1a. Person-years 2020'!$E$3:$F$1684,2,FALSE)</f>
        <v>213.3775</v>
      </c>
      <c r="I70" s="19">
        <f>VLOOKUP(E70,'Appendix 2a. Deaths 2020'!$E$3:$G$1683,3,FALSE)</f>
        <v>21</v>
      </c>
      <c r="J70" s="20">
        <f t="shared" si="35"/>
        <v>52.917044425378329</v>
      </c>
      <c r="K70" s="20">
        <f t="shared" si="36"/>
        <v>68.709101071777582</v>
      </c>
      <c r="L70" s="73">
        <f t="shared" si="37"/>
        <v>0.77016062792173723</v>
      </c>
      <c r="M70" s="73">
        <f t="shared" si="38"/>
        <v>1.2984304361266554</v>
      </c>
      <c r="N70" s="72">
        <f>VLOOKUP(E70,'Appendix 4. LT MOH 2019'!$D$5:$K$1684,8,FALSE)</f>
        <v>0</v>
      </c>
      <c r="O70" s="72">
        <v>0</v>
      </c>
      <c r="P70" s="73">
        <f t="shared" si="39"/>
        <v>1</v>
      </c>
      <c r="Q70" s="72">
        <f>VLOOKUP(E70,'Appendix 4. LT MOH 2019'!$D$5:$I$1684,6,FALSE)</f>
        <v>4.0088178158027024</v>
      </c>
      <c r="R70" s="136">
        <f>Q70*L70</f>
        <v>3.0874336462424563</v>
      </c>
      <c r="S70" s="135">
        <f t="shared" si="48"/>
        <v>4164.9389560367508</v>
      </c>
      <c r="T70" s="12">
        <f t="shared" si="41"/>
        <v>4164.9389560367508</v>
      </c>
      <c r="U70" s="13">
        <f t="shared" si="42"/>
        <v>0.32389360050443333</v>
      </c>
      <c r="V70" s="12">
        <f>T70*R70</f>
        <v>12858.972667413795</v>
      </c>
      <c r="W70" s="12">
        <f>V70</f>
        <v>12858.972667413795</v>
      </c>
      <c r="X70" s="2">
        <f t="shared" si="45"/>
        <v>3.0874336462424563</v>
      </c>
      <c r="Y70" s="105">
        <f>VLOOKUP(E70,'Appendix 4. LT MOH 2019'!$D$5:$P$1684,13,FALSE)</f>
        <v>4.0323019230769228</v>
      </c>
      <c r="Z70" s="131">
        <f t="shared" si="46"/>
        <v>-0.9448682768344665</v>
      </c>
    </row>
    <row r="71" spans="2:26" x14ac:dyDescent="0.2">
      <c r="K71" s="7"/>
      <c r="L71" s="7"/>
      <c r="M71" s="7"/>
      <c r="N71" s="133"/>
      <c r="O71" s="133"/>
      <c r="P71" s="74"/>
      <c r="Q71" s="133"/>
      <c r="R71" s="107"/>
      <c r="S71" s="7"/>
      <c r="T71" s="7"/>
      <c r="U71" s="7"/>
      <c r="V71" s="107"/>
      <c r="W71" s="107"/>
      <c r="X71" s="7"/>
      <c r="Y71" s="133"/>
      <c r="Z71" s="7"/>
    </row>
    <row r="72" spans="2:26" x14ac:dyDescent="0.2">
      <c r="N72" s="40"/>
      <c r="O72" s="40"/>
      <c r="Q72" s="40"/>
      <c r="R72" s="40"/>
      <c r="V72" s="40"/>
      <c r="W72" s="40"/>
    </row>
    <row r="73" spans="2:26" x14ac:dyDescent="0.2">
      <c r="K73" s="45"/>
      <c r="L73" s="45"/>
      <c r="M73" s="45"/>
      <c r="N73" s="45"/>
      <c r="O73" s="45"/>
      <c r="P73" s="44"/>
      <c r="Q73" s="43"/>
      <c r="R73" s="12"/>
      <c r="S73" s="13"/>
      <c r="T73" s="12"/>
      <c r="U73" s="12"/>
      <c r="V73" s="2"/>
      <c r="W73" s="2"/>
      <c r="X73" s="6"/>
    </row>
    <row r="74" spans="2:26" x14ac:dyDescent="0.2">
      <c r="K74" s="45"/>
      <c r="L74" s="45"/>
      <c r="M74" s="45"/>
      <c r="N74" s="45"/>
      <c r="O74" s="45"/>
      <c r="P74" s="44"/>
      <c r="Q74" s="43"/>
      <c r="R74" s="12"/>
      <c r="S74" s="13"/>
      <c r="T74" s="12"/>
      <c r="U74" s="12"/>
      <c r="V74" s="2"/>
      <c r="W74" s="2"/>
      <c r="X74" s="6"/>
    </row>
    <row r="75" spans="2:26" x14ac:dyDescent="0.2">
      <c r="K75" s="45"/>
      <c r="L75" s="45"/>
      <c r="M75" s="45"/>
      <c r="N75" s="45"/>
      <c r="O75" s="45"/>
      <c r="P75" s="44"/>
      <c r="Q75" s="43"/>
      <c r="R75" s="12"/>
      <c r="S75" s="13"/>
      <c r="T75" s="12"/>
      <c r="U75" s="12"/>
      <c r="V75" s="2"/>
      <c r="W75" s="2"/>
      <c r="X75" s="6"/>
    </row>
    <row r="76" spans="2:26" x14ac:dyDescent="0.2">
      <c r="K76" s="45"/>
      <c r="L76" s="45"/>
      <c r="M76" s="45"/>
      <c r="N76" s="45"/>
      <c r="O76" s="45"/>
      <c r="P76" s="44"/>
      <c r="Q76" s="43"/>
      <c r="R76" s="12"/>
      <c r="S76" s="13"/>
      <c r="T76" s="12"/>
      <c r="U76" s="12"/>
      <c r="V76" s="2"/>
      <c r="W76" s="2"/>
      <c r="X76" s="6"/>
    </row>
    <row r="77" spans="2:26" x14ac:dyDescent="0.2">
      <c r="K77" s="45"/>
      <c r="L77" s="45"/>
      <c r="M77" s="45"/>
      <c r="N77" s="45"/>
      <c r="O77" s="45"/>
      <c r="P77" s="44"/>
      <c r="Q77" s="43"/>
      <c r="R77" s="12"/>
      <c r="S77" s="13"/>
      <c r="T77" s="12"/>
      <c r="U77" s="12"/>
      <c r="V77" s="2"/>
      <c r="W77" s="2"/>
      <c r="X77" s="6"/>
    </row>
    <row r="81" spans="1:25" s="11" customFormat="1" ht="47" customHeight="1" x14ac:dyDescent="0.2">
      <c r="A81" s="10"/>
      <c r="B81" s="8"/>
      <c r="C81" s="8"/>
      <c r="D81" s="162"/>
      <c r="E81" s="40"/>
      <c r="F81" s="40"/>
      <c r="G81" s="40"/>
      <c r="H81" s="40"/>
      <c r="I81" s="40"/>
      <c r="J81" s="40"/>
      <c r="K81" s="10"/>
      <c r="L81" s="8"/>
      <c r="M81" s="10"/>
      <c r="N81" s="10"/>
      <c r="O81" s="10"/>
      <c r="P81" s="10"/>
      <c r="Q81" s="8"/>
      <c r="R81" s="8"/>
      <c r="S81" s="10"/>
      <c r="T81" s="10"/>
      <c r="U81" s="10"/>
      <c r="V81" s="8"/>
      <c r="W81" s="10"/>
      <c r="X81" s="10"/>
      <c r="Y81" s="40"/>
    </row>
    <row r="82" spans="1:25" x14ac:dyDescent="0.2">
      <c r="K82" s="48"/>
      <c r="L82" s="48"/>
      <c r="M82" s="48"/>
      <c r="N82" s="48"/>
      <c r="O82" s="48"/>
      <c r="P82" s="44"/>
      <c r="Q82" s="12"/>
      <c r="R82" s="12"/>
      <c r="S82" s="13"/>
      <c r="T82" s="12"/>
      <c r="U82" s="12"/>
      <c r="V82" s="2"/>
      <c r="W82" s="2"/>
      <c r="X82" s="6"/>
    </row>
    <row r="83" spans="1:25" x14ac:dyDescent="0.2">
      <c r="K83" s="48"/>
      <c r="L83" s="48"/>
      <c r="M83" s="48"/>
      <c r="N83" s="48"/>
      <c r="O83" s="48"/>
      <c r="P83" s="44"/>
      <c r="Q83" s="43"/>
      <c r="R83" s="12"/>
      <c r="S83" s="13"/>
      <c r="T83" s="12"/>
      <c r="U83" s="12"/>
      <c r="V83" s="2"/>
      <c r="W83" s="2"/>
      <c r="X83" s="6"/>
    </row>
    <row r="84" spans="1:25" x14ac:dyDescent="0.2">
      <c r="K84" s="48"/>
      <c r="L84" s="48"/>
      <c r="M84" s="48"/>
      <c r="N84" s="48"/>
      <c r="O84" s="48"/>
      <c r="P84" s="44"/>
      <c r="Q84" s="43"/>
      <c r="R84" s="12"/>
      <c r="S84" s="13"/>
      <c r="T84" s="12"/>
      <c r="U84" s="12"/>
      <c r="V84" s="2"/>
      <c r="W84" s="2"/>
      <c r="X84" s="6"/>
    </row>
    <row r="85" spans="1:25" x14ac:dyDescent="0.2">
      <c r="K85" s="48"/>
      <c r="L85" s="48"/>
      <c r="M85" s="48"/>
      <c r="N85" s="48"/>
      <c r="O85" s="48"/>
      <c r="P85" s="44"/>
      <c r="Q85" s="43"/>
      <c r="R85" s="12"/>
      <c r="S85" s="13"/>
      <c r="T85" s="12"/>
      <c r="U85" s="12"/>
      <c r="V85" s="2"/>
      <c r="W85" s="2"/>
      <c r="X85" s="6"/>
    </row>
    <row r="86" spans="1:25" x14ac:dyDescent="0.2">
      <c r="K86" s="48"/>
      <c r="L86" s="48"/>
      <c r="M86" s="48"/>
      <c r="N86" s="48"/>
      <c r="O86" s="48"/>
      <c r="P86" s="44"/>
      <c r="Q86" s="43"/>
      <c r="R86" s="12"/>
      <c r="S86" s="13"/>
      <c r="T86" s="12"/>
      <c r="U86" s="12"/>
      <c r="V86" s="2"/>
      <c r="W86" s="2"/>
      <c r="X86" s="6"/>
    </row>
    <row r="87" spans="1:25" x14ac:dyDescent="0.2">
      <c r="K87" s="48"/>
      <c r="L87" s="48"/>
      <c r="M87" s="48"/>
      <c r="N87" s="48"/>
      <c r="O87" s="48"/>
      <c r="P87" s="44"/>
      <c r="Q87" s="43"/>
      <c r="R87" s="12"/>
      <c r="S87" s="13"/>
      <c r="T87" s="12"/>
      <c r="U87" s="12"/>
      <c r="V87" s="2"/>
      <c r="W87" s="2"/>
      <c r="X87" s="6"/>
    </row>
    <row r="88" spans="1:25" x14ac:dyDescent="0.2">
      <c r="K88" s="48"/>
      <c r="L88" s="48"/>
      <c r="M88" s="48"/>
      <c r="N88" s="48"/>
      <c r="O88" s="48"/>
      <c r="P88" s="44"/>
      <c r="Q88" s="43"/>
      <c r="R88" s="12"/>
      <c r="S88" s="13"/>
      <c r="T88" s="12"/>
      <c r="U88" s="12"/>
      <c r="V88" s="2"/>
      <c r="W88" s="2"/>
      <c r="X88" s="6"/>
    </row>
    <row r="89" spans="1:25" x14ac:dyDescent="0.2">
      <c r="K89" s="48"/>
      <c r="L89" s="48"/>
      <c r="M89" s="48"/>
      <c r="N89" s="48"/>
      <c r="O89" s="48"/>
      <c r="P89" s="44"/>
      <c r="Q89" s="43"/>
      <c r="R89" s="12"/>
      <c r="S89" s="13"/>
      <c r="T89" s="12"/>
      <c r="U89" s="12"/>
      <c r="V89" s="2"/>
      <c r="W89" s="2"/>
      <c r="X89" s="6"/>
    </row>
    <row r="90" spans="1:25" x14ac:dyDescent="0.2">
      <c r="K90" s="48"/>
      <c r="L90" s="48"/>
      <c r="M90" s="48"/>
      <c r="N90" s="48"/>
      <c r="O90" s="48"/>
      <c r="P90" s="44"/>
      <c r="Q90" s="43"/>
      <c r="R90" s="12"/>
      <c r="S90" s="13"/>
      <c r="T90" s="12"/>
      <c r="U90" s="12"/>
      <c r="V90" s="2"/>
      <c r="W90" s="2"/>
      <c r="X90" s="6"/>
    </row>
    <row r="91" spans="1:25" x14ac:dyDescent="0.2">
      <c r="K91" s="48"/>
      <c r="L91" s="48"/>
      <c r="M91" s="48"/>
      <c r="N91" s="48"/>
      <c r="O91" s="48"/>
      <c r="P91" s="44"/>
      <c r="Q91" s="43"/>
      <c r="R91" s="12"/>
      <c r="S91" s="13"/>
      <c r="T91" s="12"/>
      <c r="U91" s="12"/>
      <c r="V91" s="2"/>
      <c r="W91" s="2"/>
      <c r="X91" s="6"/>
    </row>
    <row r="92" spans="1:25" x14ac:dyDescent="0.2">
      <c r="K92" s="48"/>
      <c r="L92" s="48"/>
      <c r="M92" s="48"/>
      <c r="N92" s="48"/>
      <c r="O92" s="48"/>
      <c r="P92" s="44"/>
      <c r="Q92" s="43"/>
      <c r="R92" s="12"/>
      <c r="S92" s="13"/>
      <c r="T92" s="12"/>
      <c r="U92" s="12"/>
      <c r="V92" s="2"/>
      <c r="W92" s="2"/>
      <c r="X92" s="6"/>
    </row>
    <row r="93" spans="1:25" x14ac:dyDescent="0.2">
      <c r="K93" s="48"/>
      <c r="L93" s="48"/>
      <c r="M93" s="48"/>
      <c r="N93" s="48"/>
      <c r="O93" s="48"/>
      <c r="P93" s="44"/>
      <c r="Q93" s="43"/>
      <c r="R93" s="12"/>
      <c r="S93" s="13"/>
      <c r="T93" s="12"/>
      <c r="U93" s="12"/>
      <c r="V93" s="2"/>
      <c r="W93" s="2"/>
      <c r="X93" s="6"/>
    </row>
    <row r="94" spans="1:25" x14ac:dyDescent="0.2">
      <c r="K94" s="48"/>
      <c r="L94" s="48"/>
      <c r="M94" s="48"/>
      <c r="N94" s="48"/>
      <c r="O94" s="48"/>
      <c r="P94" s="44"/>
      <c r="Q94" s="43"/>
      <c r="R94" s="12"/>
      <c r="S94" s="13"/>
      <c r="T94" s="12"/>
      <c r="U94" s="12"/>
      <c r="V94" s="2"/>
      <c r="W94" s="2"/>
      <c r="X94" s="6"/>
    </row>
    <row r="95" spans="1:25" x14ac:dyDescent="0.2">
      <c r="K95" s="48"/>
      <c r="L95" s="48"/>
      <c r="M95" s="48"/>
      <c r="N95" s="48"/>
      <c r="O95" s="48"/>
      <c r="P95" s="44"/>
      <c r="Q95" s="43"/>
      <c r="R95" s="12"/>
      <c r="S95" s="13"/>
      <c r="T95" s="12"/>
      <c r="U95" s="12"/>
      <c r="V95" s="2"/>
      <c r="W95" s="2"/>
      <c r="X95" s="6"/>
    </row>
    <row r="96" spans="1:25" x14ac:dyDescent="0.2">
      <c r="K96" s="48"/>
      <c r="L96" s="48"/>
      <c r="M96" s="48"/>
      <c r="N96" s="48"/>
      <c r="O96" s="48"/>
      <c r="P96" s="44"/>
      <c r="Q96" s="43"/>
      <c r="R96" s="12"/>
      <c r="S96" s="13"/>
      <c r="T96" s="12"/>
      <c r="U96" s="12"/>
      <c r="V96" s="2"/>
      <c r="W96" s="2"/>
      <c r="X96" s="6"/>
    </row>
    <row r="97" spans="1:25" x14ac:dyDescent="0.2">
      <c r="K97" s="48"/>
      <c r="L97" s="48"/>
      <c r="M97" s="48"/>
      <c r="N97" s="48"/>
      <c r="O97" s="48"/>
      <c r="P97" s="44"/>
      <c r="Q97" s="43"/>
      <c r="R97" s="12"/>
      <c r="S97" s="13"/>
      <c r="T97" s="12"/>
      <c r="U97" s="12"/>
      <c r="V97" s="2"/>
      <c r="W97" s="2"/>
      <c r="X97" s="6"/>
    </row>
    <row r="98" spans="1:25" x14ac:dyDescent="0.2">
      <c r="N98" s="47"/>
    </row>
    <row r="99" spans="1:25" x14ac:dyDescent="0.2">
      <c r="N99" s="47"/>
    </row>
    <row r="100" spans="1:25" s="11" customFormat="1" ht="47" customHeight="1" x14ac:dyDescent="0.2">
      <c r="A100" s="10"/>
      <c r="B100" s="8"/>
      <c r="C100" s="8"/>
      <c r="D100" s="162"/>
      <c r="E100" s="40"/>
      <c r="F100" s="40"/>
      <c r="G100" s="40"/>
      <c r="H100" s="40"/>
      <c r="I100" s="40"/>
      <c r="J100" s="40"/>
      <c r="K100" s="10"/>
      <c r="L100" s="8"/>
      <c r="M100" s="10"/>
      <c r="N100" s="10"/>
      <c r="O100" s="10"/>
      <c r="P100" s="10"/>
      <c r="Q100" s="8"/>
      <c r="R100" s="8"/>
      <c r="S100" s="10"/>
      <c r="T100" s="10"/>
      <c r="U100" s="10"/>
      <c r="V100" s="8"/>
      <c r="W100" s="10"/>
      <c r="X100" s="10"/>
      <c r="Y100" s="40"/>
    </row>
    <row r="101" spans="1:25" x14ac:dyDescent="0.2">
      <c r="K101" s="45"/>
      <c r="L101" s="45"/>
      <c r="M101" s="45"/>
      <c r="N101" s="45"/>
      <c r="O101" s="45"/>
      <c r="P101" s="44"/>
      <c r="Q101" s="12"/>
      <c r="R101" s="12"/>
      <c r="S101" s="13"/>
      <c r="T101" s="12"/>
      <c r="U101" s="12"/>
      <c r="V101" s="2"/>
      <c r="W101" s="2"/>
      <c r="X101" s="6"/>
    </row>
    <row r="102" spans="1:25" x14ac:dyDescent="0.2">
      <c r="K102" s="45"/>
      <c r="L102" s="45"/>
      <c r="M102" s="45"/>
      <c r="N102" s="45"/>
      <c r="O102" s="45"/>
      <c r="P102" s="44"/>
      <c r="Q102" s="43"/>
      <c r="R102" s="12"/>
      <c r="S102" s="13"/>
      <c r="T102" s="12"/>
      <c r="U102" s="12"/>
      <c r="V102" s="2"/>
      <c r="W102" s="2"/>
      <c r="X102" s="6"/>
    </row>
    <row r="103" spans="1:25" x14ac:dyDescent="0.2">
      <c r="K103" s="45"/>
      <c r="L103" s="45"/>
      <c r="M103" s="45"/>
      <c r="N103" s="45"/>
      <c r="O103" s="45"/>
      <c r="P103" s="44"/>
      <c r="Q103" s="43"/>
      <c r="R103" s="12"/>
      <c r="S103" s="13"/>
      <c r="T103" s="12"/>
      <c r="U103" s="12"/>
      <c r="V103" s="2"/>
      <c r="W103" s="2"/>
      <c r="X103" s="6"/>
    </row>
    <row r="104" spans="1:25" x14ac:dyDescent="0.2">
      <c r="K104" s="45"/>
      <c r="L104" s="45"/>
      <c r="M104" s="45"/>
      <c r="N104" s="45"/>
      <c r="O104" s="45"/>
      <c r="P104" s="44"/>
      <c r="Q104" s="43"/>
      <c r="R104" s="12"/>
      <c r="S104" s="13"/>
      <c r="T104" s="12"/>
      <c r="U104" s="12"/>
      <c r="V104" s="2"/>
      <c r="W104" s="2"/>
      <c r="X104" s="6"/>
    </row>
    <row r="105" spans="1:25" x14ac:dyDescent="0.2">
      <c r="K105" s="45"/>
      <c r="L105" s="45"/>
      <c r="M105" s="45"/>
      <c r="N105" s="45"/>
      <c r="O105" s="45"/>
      <c r="P105" s="44"/>
      <c r="Q105" s="43"/>
      <c r="R105" s="12"/>
      <c r="S105" s="13"/>
      <c r="T105" s="12"/>
      <c r="U105" s="12"/>
      <c r="V105" s="2"/>
      <c r="W105" s="2"/>
      <c r="X105" s="6"/>
    </row>
    <row r="106" spans="1:25" x14ac:dyDescent="0.2">
      <c r="K106" s="45"/>
      <c r="L106" s="45"/>
      <c r="M106" s="45"/>
      <c r="N106" s="45"/>
      <c r="O106" s="45"/>
      <c r="P106" s="44"/>
      <c r="Q106" s="43"/>
      <c r="R106" s="12"/>
      <c r="S106" s="13"/>
      <c r="T106" s="12"/>
      <c r="U106" s="12"/>
      <c r="V106" s="2"/>
      <c r="W106" s="2"/>
      <c r="X106" s="6"/>
    </row>
    <row r="107" spans="1:25" x14ac:dyDescent="0.2">
      <c r="K107" s="45"/>
      <c r="L107" s="45"/>
      <c r="M107" s="45"/>
      <c r="N107" s="45"/>
      <c r="O107" s="45"/>
      <c r="P107" s="44"/>
      <c r="Q107" s="43"/>
      <c r="R107" s="12"/>
      <c r="S107" s="13"/>
      <c r="T107" s="12"/>
      <c r="U107" s="12"/>
      <c r="V107" s="2"/>
      <c r="W107" s="2"/>
      <c r="X107" s="6"/>
    </row>
    <row r="108" spans="1:25" x14ac:dyDescent="0.2">
      <c r="K108" s="45"/>
      <c r="L108" s="45"/>
      <c r="M108" s="45"/>
      <c r="N108" s="45"/>
      <c r="O108" s="45"/>
      <c r="P108" s="44"/>
      <c r="Q108" s="43"/>
      <c r="R108" s="12"/>
      <c r="S108" s="13"/>
      <c r="T108" s="12"/>
      <c r="U108" s="12"/>
      <c r="V108" s="2"/>
      <c r="W108" s="2"/>
      <c r="X108" s="6"/>
    </row>
    <row r="109" spans="1:25" x14ac:dyDescent="0.2">
      <c r="K109" s="45"/>
      <c r="L109" s="45"/>
      <c r="M109" s="45"/>
      <c r="N109" s="45"/>
      <c r="O109" s="45"/>
      <c r="P109" s="44"/>
      <c r="Q109" s="43"/>
      <c r="R109" s="12"/>
      <c r="S109" s="13"/>
      <c r="T109" s="12"/>
      <c r="U109" s="12"/>
      <c r="V109" s="2"/>
      <c r="W109" s="2"/>
      <c r="X109" s="6"/>
    </row>
    <row r="110" spans="1:25" x14ac:dyDescent="0.2">
      <c r="K110" s="45"/>
      <c r="L110" s="45"/>
      <c r="M110" s="45"/>
      <c r="N110" s="45"/>
      <c r="O110" s="45"/>
      <c r="P110" s="44"/>
      <c r="Q110" s="43"/>
      <c r="R110" s="12"/>
      <c r="S110" s="13"/>
      <c r="T110" s="12"/>
      <c r="U110" s="12"/>
      <c r="V110" s="2"/>
      <c r="W110" s="2"/>
      <c r="X110" s="6"/>
    </row>
    <row r="111" spans="1:25" x14ac:dyDescent="0.2">
      <c r="K111" s="45"/>
      <c r="L111" s="45"/>
      <c r="M111" s="45"/>
      <c r="N111" s="45"/>
      <c r="O111" s="45"/>
      <c r="P111" s="44"/>
      <c r="Q111" s="43"/>
      <c r="R111" s="12"/>
      <c r="S111" s="13"/>
      <c r="T111" s="12"/>
      <c r="U111" s="12"/>
      <c r="V111" s="2"/>
      <c r="W111" s="2"/>
      <c r="X111" s="6"/>
    </row>
    <row r="112" spans="1:25" x14ac:dyDescent="0.2">
      <c r="K112" s="45"/>
      <c r="L112" s="45"/>
      <c r="M112" s="45"/>
      <c r="N112" s="45"/>
      <c r="O112" s="45"/>
      <c r="P112" s="44"/>
      <c r="Q112" s="43"/>
      <c r="R112" s="12"/>
      <c r="S112" s="13"/>
      <c r="T112" s="12"/>
      <c r="U112" s="12"/>
      <c r="V112" s="2"/>
      <c r="W112" s="2"/>
      <c r="X112" s="6"/>
    </row>
    <row r="113" spans="11:24" x14ac:dyDescent="0.2">
      <c r="K113" s="45"/>
      <c r="L113" s="45"/>
      <c r="M113" s="45"/>
      <c r="N113" s="45"/>
      <c r="O113" s="45"/>
      <c r="P113" s="44"/>
      <c r="Q113" s="43"/>
      <c r="R113" s="12"/>
      <c r="S113" s="13"/>
      <c r="T113" s="12"/>
      <c r="U113" s="12"/>
      <c r="V113" s="2"/>
      <c r="W113" s="2"/>
      <c r="X113" s="6"/>
    </row>
    <row r="114" spans="11:24" x14ac:dyDescent="0.2">
      <c r="K114" s="45"/>
      <c r="L114" s="45"/>
      <c r="M114" s="45"/>
      <c r="N114" s="45"/>
      <c r="O114" s="45"/>
      <c r="P114" s="44"/>
      <c r="Q114" s="43"/>
      <c r="R114" s="12"/>
      <c r="S114" s="13"/>
      <c r="T114" s="12"/>
      <c r="U114" s="12"/>
      <c r="V114" s="2"/>
      <c r="W114" s="2"/>
      <c r="X114" s="6"/>
    </row>
    <row r="115" spans="11:24" x14ac:dyDescent="0.2">
      <c r="K115" s="45"/>
      <c r="L115" s="45"/>
      <c r="M115" s="45"/>
      <c r="N115" s="45"/>
      <c r="O115" s="45"/>
      <c r="P115" s="44"/>
      <c r="Q115" s="43"/>
      <c r="R115" s="12"/>
      <c r="S115" s="13"/>
      <c r="T115" s="12"/>
      <c r="U115" s="12"/>
      <c r="V115" s="2"/>
      <c r="W115" s="2"/>
      <c r="X115" s="6"/>
    </row>
    <row r="116" spans="11:24" x14ac:dyDescent="0.2">
      <c r="K116" s="45"/>
      <c r="L116" s="45"/>
      <c r="M116" s="45"/>
      <c r="N116" s="45"/>
      <c r="O116" s="45"/>
      <c r="P116" s="44"/>
      <c r="Q116" s="43"/>
      <c r="R116" s="12"/>
      <c r="S116" s="13"/>
      <c r="T116" s="12"/>
      <c r="U116" s="12"/>
      <c r="V116" s="2"/>
      <c r="W116" s="2"/>
      <c r="X116" s="6"/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BC73DAA-6902-4341-8A40-6D3F9B19840D}">
  <sheetPr>
    <tabColor theme="9"/>
  </sheetPr>
  <dimension ref="A1:AA116"/>
  <sheetViews>
    <sheetView zoomScaleNormal="100" workbookViewId="0">
      <pane xSplit="4" ySplit="3" topLeftCell="E27" activePane="bottomRight" state="frozen"/>
      <selection pane="topRight" activeCell="F1" sqref="F1"/>
      <selection pane="bottomLeft" activeCell="A4" sqref="A4"/>
      <selection pane="bottomRight" activeCell="B2" sqref="B2:D2"/>
    </sheetView>
  </sheetViews>
  <sheetFormatPr baseColWidth="10" defaultRowHeight="16" x14ac:dyDescent="0.2"/>
  <cols>
    <col min="1" max="1" width="5.83203125" customWidth="1"/>
    <col min="2" max="3" width="12.1640625" style="158" customWidth="1"/>
    <col min="4" max="4" width="13.33203125" style="40" customWidth="1"/>
    <col min="5" max="5" width="17.33203125" style="40" hidden="1" customWidth="1"/>
    <col min="6" max="9" width="13.33203125" style="40" customWidth="1"/>
    <col min="10" max="10" width="14.6640625" style="40" customWidth="1"/>
    <col min="11" max="11" width="15.6640625" customWidth="1"/>
    <col min="17" max="17" width="11.5" customWidth="1"/>
    <col min="18" max="20" width="10.33203125" customWidth="1"/>
    <col min="21" max="21" width="8.33203125" customWidth="1"/>
    <col min="22" max="22" width="10" customWidth="1"/>
    <col min="23" max="23" width="8.33203125" customWidth="1"/>
    <col min="24" max="24" width="12.1640625" customWidth="1"/>
    <col min="25" max="25" width="10.5" style="40" customWidth="1"/>
    <col min="26" max="26" width="17.6640625" bestFit="1" customWidth="1"/>
  </cols>
  <sheetData>
    <row r="1" spans="1:27" ht="18" x14ac:dyDescent="0.2">
      <c r="B1" s="161" t="s">
        <v>44</v>
      </c>
      <c r="K1" s="10"/>
      <c r="N1" s="8"/>
      <c r="O1" s="10"/>
      <c r="Q1" s="10"/>
      <c r="R1" s="10"/>
      <c r="S1" s="8"/>
      <c r="T1" s="8"/>
      <c r="U1" s="10"/>
      <c r="V1" s="10"/>
      <c r="W1" s="10"/>
      <c r="Y1" s="10"/>
    </row>
    <row r="2" spans="1:27" s="3" customFormat="1" ht="100" customHeight="1" x14ac:dyDescent="0.2">
      <c r="B2" s="167" t="s">
        <v>33</v>
      </c>
      <c r="C2" s="167" t="s">
        <v>14</v>
      </c>
      <c r="D2" s="168" t="s">
        <v>31</v>
      </c>
      <c r="E2" s="39"/>
      <c r="F2" s="3" t="s">
        <v>32</v>
      </c>
      <c r="G2" s="106" t="s">
        <v>115</v>
      </c>
      <c r="H2" s="106" t="s">
        <v>1659</v>
      </c>
      <c r="I2" s="106" t="s">
        <v>1660</v>
      </c>
      <c r="J2" s="106" t="s">
        <v>20</v>
      </c>
      <c r="K2" s="4" t="s">
        <v>21</v>
      </c>
      <c r="L2" s="3" t="s">
        <v>16</v>
      </c>
      <c r="M2" s="5" t="s">
        <v>114</v>
      </c>
      <c r="N2" s="3" t="s">
        <v>141</v>
      </c>
      <c r="O2" s="3" t="s">
        <v>22</v>
      </c>
      <c r="P2" s="5" t="s">
        <v>23</v>
      </c>
      <c r="Q2" s="3" t="s">
        <v>140</v>
      </c>
      <c r="R2" s="3" t="s">
        <v>24</v>
      </c>
      <c r="S2" s="5" t="s">
        <v>34</v>
      </c>
      <c r="T2" s="5" t="s">
        <v>35</v>
      </c>
      <c r="U2" s="5" t="s">
        <v>36</v>
      </c>
      <c r="V2" s="3" t="s">
        <v>37</v>
      </c>
      <c r="W2" s="3" t="s">
        <v>38</v>
      </c>
      <c r="X2" s="5" t="s">
        <v>81</v>
      </c>
      <c r="Y2" s="3" t="s">
        <v>26</v>
      </c>
      <c r="Z2" s="5" t="s">
        <v>25</v>
      </c>
    </row>
    <row r="3" spans="1:27" s="11" customFormat="1" ht="47" customHeight="1" x14ac:dyDescent="0.2">
      <c r="A3" s="10"/>
      <c r="B3" s="8" t="s">
        <v>17</v>
      </c>
      <c r="C3" s="8" t="s">
        <v>14</v>
      </c>
      <c r="D3" s="8" t="s">
        <v>0</v>
      </c>
      <c r="E3" s="8" t="s">
        <v>135</v>
      </c>
      <c r="F3" s="8" t="s">
        <v>9</v>
      </c>
      <c r="G3" s="10" t="s">
        <v>116</v>
      </c>
      <c r="H3" s="10" t="s">
        <v>134</v>
      </c>
      <c r="I3" s="10" t="s">
        <v>110</v>
      </c>
      <c r="J3" s="10" t="s">
        <v>1618</v>
      </c>
      <c r="K3" s="10" t="s">
        <v>1830</v>
      </c>
      <c r="L3" s="10" t="s">
        <v>27</v>
      </c>
      <c r="M3" s="10" t="s">
        <v>28</v>
      </c>
      <c r="N3" s="8" t="s">
        <v>1619</v>
      </c>
      <c r="O3" s="10" t="s">
        <v>111</v>
      </c>
      <c r="P3" s="10" t="s">
        <v>112</v>
      </c>
      <c r="Q3" s="10" t="s">
        <v>1620</v>
      </c>
      <c r="R3" s="10" t="s">
        <v>113</v>
      </c>
      <c r="S3" s="8" t="s">
        <v>104</v>
      </c>
      <c r="T3" s="8" t="s">
        <v>105</v>
      </c>
      <c r="U3" s="10" t="s">
        <v>106</v>
      </c>
      <c r="V3" s="10" t="s">
        <v>107</v>
      </c>
      <c r="W3" s="10" t="s">
        <v>108</v>
      </c>
      <c r="X3" s="8" t="s">
        <v>109</v>
      </c>
      <c r="Y3" s="10" t="s">
        <v>30</v>
      </c>
      <c r="Z3" s="10" t="s">
        <v>11</v>
      </c>
    </row>
    <row r="4" spans="1:27" s="9" customFormat="1" ht="17" customHeight="1" x14ac:dyDescent="0.2">
      <c r="A4" s="15"/>
      <c r="B4" s="11" t="s">
        <v>18</v>
      </c>
      <c r="C4" s="11" t="str">
        <f>$B$1</f>
        <v>PA</v>
      </c>
      <c r="D4" s="137">
        <v>0</v>
      </c>
      <c r="E4" s="18" t="str">
        <f t="shared" ref="E4:E23" si="0">_xlfn.CONCAT(C4,B4,D4)</f>
        <v>PATotal0</v>
      </c>
      <c r="F4" s="19">
        <v>1</v>
      </c>
      <c r="G4" s="104">
        <f>VLOOKUP(E4,'Appendix 4. LT MOH 2019'!$D$5:$G$1684,4,FALSE)</f>
        <v>1.4304658164874803E-2</v>
      </c>
      <c r="H4" s="19">
        <f>VLOOKUP(E4,'Appendix 1a. Person-years 2020'!$E$3:$F$1684,2,FALSE)</f>
        <v>144013.02410000001</v>
      </c>
      <c r="I4" s="19">
        <f>VLOOKUP(E4,'Appendix 2a. Deaths 2020'!$E$3:$G$1683,3,FALSE)</f>
        <v>30</v>
      </c>
      <c r="J4" s="20">
        <f t="shared" ref="J4:J23" si="1">G4*H4</f>
        <v>2060.0570810403769</v>
      </c>
      <c r="K4" s="20">
        <f t="shared" ref="K4:K23" si="2">G4*(H4-I4)+I4</f>
        <v>2089.6279412954304</v>
      </c>
      <c r="L4" s="72">
        <f t="shared" ref="L4:L23" si="3">J4/K4</f>
        <v>0.98584874385019872</v>
      </c>
      <c r="M4" s="72">
        <f t="shared" ref="M4:M23" si="4">K4/J4</f>
        <v>1.0143543887823339</v>
      </c>
      <c r="N4" s="72">
        <f>VLOOKUP(E4,'Appendix 4. LT MOH 2019'!$D$5:$K$1684,8,FALSE)</f>
        <v>0.98587805492430236</v>
      </c>
      <c r="O4" s="72">
        <f>EXP((1/L4)*LN(N4))</f>
        <v>0.98567680170748706</v>
      </c>
      <c r="P4" s="72">
        <f t="shared" ref="P4:P23" si="5">1-O4</f>
        <v>1.432319829251294E-2</v>
      </c>
      <c r="Q4" s="72">
        <f>VLOOKUP(E4,'Appendix 4. LT MOH 2019'!$D$5:$I$1684,6,FALSE)</f>
        <v>9.5522727865506904E-2</v>
      </c>
      <c r="R4" s="16">
        <f t="shared" ref="R4:R22" si="6">F4+(Q4-F4)*M4*(1-N4)/(1-O4)</f>
        <v>9.5430615985367173E-2</v>
      </c>
      <c r="S4" s="12">
        <v>100000</v>
      </c>
      <c r="T4" s="12">
        <f t="shared" ref="T4:T23" si="7">P4*S4</f>
        <v>1432.3198292512939</v>
      </c>
      <c r="U4" s="13">
        <f t="shared" ref="U4:U23" si="8">T4/V4</f>
        <v>1.4511210272992113E-2</v>
      </c>
      <c r="V4" s="12">
        <f t="shared" ref="V4:V22" si="9">(S5*F4)+R4*T4</f>
        <v>98704.367334342212</v>
      </c>
      <c r="W4" s="12">
        <f t="shared" ref="W4:W22" si="10">W5+V4</f>
        <v>7372767.995940052</v>
      </c>
      <c r="X4" s="131">
        <f t="shared" ref="X4:X23" si="11">W4/S4</f>
        <v>73.727679959400518</v>
      </c>
      <c r="Y4" s="105">
        <f>VLOOKUP(E4,'Appendix 4. LT MOH 2019'!$D$5:$P$1684,13,FALSE)</f>
        <v>75.968361308677189</v>
      </c>
      <c r="Z4" s="105">
        <f t="shared" ref="Z4:Z23" si="12">X4-Y4</f>
        <v>-2.2406813492766702</v>
      </c>
    </row>
    <row r="5" spans="1:27" s="9" customFormat="1" x14ac:dyDescent="0.2">
      <c r="A5" s="15"/>
      <c r="B5" s="11" t="str">
        <f>$B$4</f>
        <v>Total</v>
      </c>
      <c r="C5" s="11" t="str">
        <f>$C$4</f>
        <v>PA</v>
      </c>
      <c r="D5" s="138" t="s">
        <v>1657</v>
      </c>
      <c r="E5" s="18" t="str">
        <f t="shared" si="0"/>
        <v>PATotal1-4</v>
      </c>
      <c r="F5" s="19">
        <v>4</v>
      </c>
      <c r="G5" s="104">
        <f>VLOOKUP(E5,'Appendix 4. LT MOH 2019'!$D$5:$G$1684,4,FALSE)</f>
        <v>6.8936899608094666E-4</v>
      </c>
      <c r="H5" s="19">
        <f>VLOOKUP(E5,'Appendix 1a. Person-years 2020'!$E$3:$F$1684,2,FALSE)</f>
        <v>573295.15720000002</v>
      </c>
      <c r="I5" s="19">
        <f>VLOOKUP(E5,'Appendix 2a. Deaths 2020'!$E$3:$G$1683,3,FALSE)</f>
        <v>19</v>
      </c>
      <c r="J5" s="20">
        <f t="shared" si="1"/>
        <v>395.21190697703253</v>
      </c>
      <c r="K5" s="20">
        <f t="shared" si="2"/>
        <v>414.19880896610698</v>
      </c>
      <c r="L5" s="72">
        <f t="shared" si="3"/>
        <v>0.95415993098466845</v>
      </c>
      <c r="M5" s="72">
        <f t="shared" si="4"/>
        <v>1.0480423328697379</v>
      </c>
      <c r="N5" s="72">
        <f>VLOOKUP(E5,'Appendix 4. LT MOH 2019'!$D$5:$K$1684,8,FALSE)</f>
        <v>0.99724726938245756</v>
      </c>
      <c r="O5" s="72">
        <f t="shared" ref="O5:O22" si="13">EXP((1/L5)*LN(N5))</f>
        <v>0.9971152127144095</v>
      </c>
      <c r="P5" s="72">
        <f t="shared" si="5"/>
        <v>2.8847872855904955E-3</v>
      </c>
      <c r="Q5" s="72">
        <f>VLOOKUP(E5,'Appendix 4. LT MOH 2019'!$D$5:$I$1684,6,FALSE)</f>
        <v>1.4993418557394242</v>
      </c>
      <c r="R5" s="16">
        <f t="shared" si="6"/>
        <v>1.4991763471367041</v>
      </c>
      <c r="S5" s="135">
        <f t="shared" ref="S5:S23" si="14">S4-T4</f>
        <v>98567.680170748703</v>
      </c>
      <c r="T5" s="12">
        <f t="shared" si="7"/>
        <v>284.34679052672624</v>
      </c>
      <c r="U5" s="13">
        <f t="shared" si="8"/>
        <v>7.2249991217430704E-4</v>
      </c>
      <c r="V5" s="12">
        <f t="shared" si="9"/>
        <v>393559.6195036298</v>
      </c>
      <c r="W5" s="12">
        <f t="shared" si="10"/>
        <v>7274063.6286057094</v>
      </c>
      <c r="X5" s="131">
        <f t="shared" si="11"/>
        <v>73.797654728252255</v>
      </c>
      <c r="Y5" s="105">
        <f>VLOOKUP(E5,'Appendix 4. LT MOH 2019'!$D$5:$P$1684,13,FALSE)</f>
        <v>76.055181381224372</v>
      </c>
      <c r="Z5" s="105">
        <f t="shared" si="12"/>
        <v>-2.2575266529721176</v>
      </c>
      <c r="AA5" s="17"/>
    </row>
    <row r="6" spans="1:27" s="9" customFormat="1" x14ac:dyDescent="0.2">
      <c r="A6" s="15"/>
      <c r="B6" s="11" t="str">
        <f t="shared" ref="B6:B23" si="15">$B$4</f>
        <v>Total</v>
      </c>
      <c r="C6" s="11" t="str">
        <f t="shared" ref="C6:C23" si="16">$C$4</f>
        <v>PA</v>
      </c>
      <c r="D6" s="138" t="s">
        <v>1658</v>
      </c>
      <c r="E6" s="18" t="str">
        <f t="shared" si="0"/>
        <v>PATotal5-9</v>
      </c>
      <c r="F6" s="19">
        <v>5</v>
      </c>
      <c r="G6" s="104">
        <f>VLOOKUP(E6,'Appendix 4. LT MOH 2019'!$D$5:$G$1684,4,FALSE)</f>
        <v>2.7455591944993243E-4</v>
      </c>
      <c r="H6" s="19">
        <f>VLOOKUP(E6,'Appendix 1a. Person-years 2020'!$E$3:$F$1684,2,FALSE)</f>
        <v>731065.25540000002</v>
      </c>
      <c r="I6" s="19">
        <f>VLOOKUP(E6,'Appendix 2a. Deaths 2020'!$E$3:$G$1683,3,FALSE)</f>
        <v>9</v>
      </c>
      <c r="J6" s="20">
        <f t="shared" si="1"/>
        <v>200.71829337424668</v>
      </c>
      <c r="K6" s="20">
        <f t="shared" si="2"/>
        <v>209.71582237097164</v>
      </c>
      <c r="L6" s="72">
        <f t="shared" si="3"/>
        <v>0.95709656574786717</v>
      </c>
      <c r="M6" s="72">
        <f t="shared" si="4"/>
        <v>1.0448266515496358</v>
      </c>
      <c r="N6" s="72">
        <f>VLOOKUP(E6,'Appendix 4. LT MOH 2019'!$D$5:$K$1684,8,FALSE)</f>
        <v>0.99862816201834637</v>
      </c>
      <c r="O6" s="72">
        <f t="shared" si="13"/>
        <v>0.99856671120575613</v>
      </c>
      <c r="P6" s="72">
        <f t="shared" si="5"/>
        <v>1.4332887942438699E-3</v>
      </c>
      <c r="Q6" s="72">
        <f>VLOOKUP(E6,'Appendix 4. LT MOH 2019'!$D$5:$I$1684,6,FALSE)</f>
        <v>2.4999999999999547</v>
      </c>
      <c r="R6" s="16">
        <f t="shared" si="6"/>
        <v>2.4999230954080742</v>
      </c>
      <c r="S6" s="135">
        <f t="shared" si="14"/>
        <v>98283.333380221971</v>
      </c>
      <c r="T6" s="12">
        <f t="shared" si="7"/>
        <v>140.86840039480663</v>
      </c>
      <c r="U6" s="13">
        <f t="shared" si="8"/>
        <v>2.868633441811089E-4</v>
      </c>
      <c r="V6" s="12">
        <f t="shared" si="9"/>
        <v>491064.48506669601</v>
      </c>
      <c r="W6" s="12">
        <f t="shared" si="10"/>
        <v>6880504.00910208</v>
      </c>
      <c r="X6" s="131">
        <f t="shared" si="11"/>
        <v>70.006823867928318</v>
      </c>
      <c r="Y6" s="105">
        <f>VLOOKUP(E6,'Appendix 4. LT MOH 2019'!$D$5:$P$1684,13,FALSE)</f>
        <v>72.260980031648828</v>
      </c>
      <c r="Z6" s="105">
        <f t="shared" si="12"/>
        <v>-2.2541561637205092</v>
      </c>
    </row>
    <row r="7" spans="1:27" s="9" customFormat="1" x14ac:dyDescent="0.2">
      <c r="A7" s="15"/>
      <c r="B7" s="11" t="str">
        <f t="shared" si="15"/>
        <v>Total</v>
      </c>
      <c r="C7" s="11" t="str">
        <f t="shared" si="16"/>
        <v>PA</v>
      </c>
      <c r="D7" s="138" t="s">
        <v>118</v>
      </c>
      <c r="E7" s="18" t="str">
        <f t="shared" si="0"/>
        <v>PATotal10-14</v>
      </c>
      <c r="F7" s="19">
        <v>5</v>
      </c>
      <c r="G7" s="104">
        <f>VLOOKUP(E7,'Appendix 4. LT MOH 2019'!$D$5:$G$1684,4,FALSE)</f>
        <v>3.3016345455796361E-4</v>
      </c>
      <c r="H7" s="19">
        <f>VLOOKUP(E7,'Appendix 1a. Person-years 2020'!$E$3:$F$1684,2,FALSE)</f>
        <v>788172.75580000004</v>
      </c>
      <c r="I7" s="19">
        <f>VLOOKUP(E7,'Appendix 2a. Deaths 2020'!$E$3:$G$1683,3,FALSE)</f>
        <v>12</v>
      </c>
      <c r="J7" s="20">
        <f t="shared" si="1"/>
        <v>260.22583984339826</v>
      </c>
      <c r="K7" s="20">
        <f t="shared" si="2"/>
        <v>272.22187788194356</v>
      </c>
      <c r="L7" s="72">
        <f t="shared" si="3"/>
        <v>0.95593286574950564</v>
      </c>
      <c r="M7" s="72">
        <f t="shared" si="4"/>
        <v>1.0460985659447364</v>
      </c>
      <c r="N7" s="72">
        <f>VLOOKUP(E7,'Appendix 4. LT MOH 2019'!$D$5:$K$1684,8,FALSE)</f>
        <v>0.99835054420227098</v>
      </c>
      <c r="O7" s="72">
        <f t="shared" si="13"/>
        <v>0.99827457229098071</v>
      </c>
      <c r="P7" s="72">
        <f t="shared" si="5"/>
        <v>1.7254277090192893E-3</v>
      </c>
      <c r="Q7" s="72">
        <f>VLOOKUP(E7,'Appendix 4. LT MOH 2019'!$D$5:$I$1684,6,FALSE)</f>
        <v>2.5000000000000342</v>
      </c>
      <c r="R7" s="16">
        <f t="shared" si="6"/>
        <v>2.4999048995592532</v>
      </c>
      <c r="S7" s="135">
        <f t="shared" si="14"/>
        <v>98142.464979827171</v>
      </c>
      <c r="T7" s="12">
        <f t="shared" si="7"/>
        <v>169.33772850764902</v>
      </c>
      <c r="U7" s="13">
        <f t="shared" si="8"/>
        <v>3.4538352028665127E-4</v>
      </c>
      <c r="V7" s="12">
        <f t="shared" si="9"/>
        <v>490288.96447377413</v>
      </c>
      <c r="W7" s="12">
        <f t="shared" si="10"/>
        <v>6389439.5240353839</v>
      </c>
      <c r="X7" s="131">
        <f t="shared" si="11"/>
        <v>65.103719631952487</v>
      </c>
      <c r="Y7" s="105">
        <f>VLOOKUP(E7,'Appendix 4. LT MOH 2019'!$D$5:$P$1684,13,FALSE)</f>
        <v>67.356812259984324</v>
      </c>
      <c r="Z7" s="105">
        <f t="shared" si="12"/>
        <v>-2.2530926280318369</v>
      </c>
      <c r="AA7" s="17"/>
    </row>
    <row r="8" spans="1:27" s="9" customFormat="1" x14ac:dyDescent="0.2">
      <c r="A8" s="15"/>
      <c r="B8" s="11" t="str">
        <f t="shared" si="15"/>
        <v>Total</v>
      </c>
      <c r="C8" s="11" t="str">
        <f t="shared" si="16"/>
        <v>PA</v>
      </c>
      <c r="D8" s="137" t="s">
        <v>119</v>
      </c>
      <c r="E8" s="18" t="str">
        <f t="shared" si="0"/>
        <v>PATotal15-19</v>
      </c>
      <c r="F8" s="19">
        <v>5</v>
      </c>
      <c r="G8" s="104">
        <f>VLOOKUP(E8,'Appendix 4. LT MOH 2019'!$D$5:$G$1684,4,FALSE)</f>
        <v>1.2490761764194489E-3</v>
      </c>
      <c r="H8" s="19">
        <f>VLOOKUP(E8,'Appendix 1a. Person-years 2020'!$E$3:$F$1684,2,FALSE)</f>
        <v>807825.92949999997</v>
      </c>
      <c r="I8" s="19">
        <f>VLOOKUP(E8,'Appendix 2a. Deaths 2020'!$E$3:$G$1683,3,FALSE)</f>
        <v>20</v>
      </c>
      <c r="J8" s="20">
        <f t="shared" si="1"/>
        <v>1009.0361232323472</v>
      </c>
      <c r="K8" s="20">
        <f t="shared" si="2"/>
        <v>1029.0111417088187</v>
      </c>
      <c r="L8" s="72">
        <f t="shared" si="3"/>
        <v>0.98058814169562813</v>
      </c>
      <c r="M8" s="72">
        <f t="shared" si="4"/>
        <v>1.0197961381327791</v>
      </c>
      <c r="N8" s="72">
        <f>VLOOKUP(E8,'Appendix 4. LT MOH 2019'!$D$5:$K$1684,8,FALSE)</f>
        <v>0.99377406079873309</v>
      </c>
      <c r="O8" s="72">
        <f t="shared" si="13"/>
        <v>0.99365120331202461</v>
      </c>
      <c r="P8" s="72">
        <f t="shared" si="5"/>
        <v>6.3487966879753888E-3</v>
      </c>
      <c r="Q8" s="72">
        <f>VLOOKUP(E8,'Appendix 4. LT MOH 2019'!$D$5:$I$1684,6,FALSE)</f>
        <v>2.5000000000000289</v>
      </c>
      <c r="R8" s="16">
        <f t="shared" si="6"/>
        <v>2.4998456141591565</v>
      </c>
      <c r="S8" s="135">
        <f t="shared" si="14"/>
        <v>97973.127251319529</v>
      </c>
      <c r="T8" s="12">
        <f t="shared" si="7"/>
        <v>622.01146580376871</v>
      </c>
      <c r="U8" s="13">
        <f t="shared" si="8"/>
        <v>1.2738031458992642E-3</v>
      </c>
      <c r="V8" s="12">
        <f t="shared" si="9"/>
        <v>488310.51156232506</v>
      </c>
      <c r="W8" s="12">
        <f t="shared" si="10"/>
        <v>5899150.5595616102</v>
      </c>
      <c r="X8" s="131">
        <f t="shared" si="11"/>
        <v>60.211924688585043</v>
      </c>
      <c r="Y8" s="105">
        <f>VLOOKUP(E8,'Appendix 4. LT MOH 2019'!$D$5:$P$1684,13,FALSE)</f>
        <v>62.463967452742729</v>
      </c>
      <c r="Z8" s="105">
        <f t="shared" si="12"/>
        <v>-2.2520427641576859</v>
      </c>
    </row>
    <row r="9" spans="1:27" s="9" customFormat="1" x14ac:dyDescent="0.2">
      <c r="A9" s="15"/>
      <c r="B9" s="11" t="str">
        <f t="shared" si="15"/>
        <v>Total</v>
      </c>
      <c r="C9" s="11" t="str">
        <f t="shared" si="16"/>
        <v>PA</v>
      </c>
      <c r="D9" s="137" t="s">
        <v>120</v>
      </c>
      <c r="E9" s="18" t="str">
        <f t="shared" si="0"/>
        <v>PATotal20-24</v>
      </c>
      <c r="F9" s="19">
        <v>5</v>
      </c>
      <c r="G9" s="104">
        <f>VLOOKUP(E9,'Appendix 4. LT MOH 2019'!$D$5:$G$1684,4,FALSE)</f>
        <v>1.8066421502867355E-3</v>
      </c>
      <c r="H9" s="19">
        <f>VLOOKUP(E9,'Appendix 1a. Person-years 2020'!$E$3:$F$1684,2,FALSE)</f>
        <v>819927.79009999998</v>
      </c>
      <c r="I9" s="19">
        <f>VLOOKUP(E9,'Appendix 2a. Deaths 2020'!$E$3:$G$1683,3,FALSE)</f>
        <v>39</v>
      </c>
      <c r="J9" s="20">
        <f t="shared" si="1"/>
        <v>1481.316105786115</v>
      </c>
      <c r="K9" s="20">
        <f t="shared" si="2"/>
        <v>1520.2456467422539</v>
      </c>
      <c r="L9" s="72">
        <f t="shared" si="3"/>
        <v>0.97439259830175384</v>
      </c>
      <c r="M9" s="72">
        <f t="shared" si="4"/>
        <v>1.0262803737865791</v>
      </c>
      <c r="N9" s="72">
        <f>VLOOKUP(E9,'Appendix 4. LT MOH 2019'!$D$5:$K$1684,8,FALSE)</f>
        <v>0.99100740525035425</v>
      </c>
      <c r="O9" s="72">
        <f t="shared" si="13"/>
        <v>0.99077217022619568</v>
      </c>
      <c r="P9" s="72">
        <f t="shared" si="5"/>
        <v>9.2278297738043191E-3</v>
      </c>
      <c r="Q9" s="72">
        <f>VLOOKUP(E9,'Appendix 4. LT MOH 2019'!$D$5:$I$1684,6,FALSE)</f>
        <v>2.4999999999999694</v>
      </c>
      <c r="R9" s="16">
        <f t="shared" si="6"/>
        <v>2.4997036878658689</v>
      </c>
      <c r="S9" s="135">
        <f t="shared" si="14"/>
        <v>97351.115785515765</v>
      </c>
      <c r="T9" s="12">
        <f t="shared" si="7"/>
        <v>898.33952475865408</v>
      </c>
      <c r="U9" s="13">
        <f t="shared" si="8"/>
        <v>1.8541217285580453E-3</v>
      </c>
      <c r="V9" s="12">
        <f t="shared" si="9"/>
        <v>484509.46392678045</v>
      </c>
      <c r="W9" s="12">
        <f t="shared" si="10"/>
        <v>5410840.0479992852</v>
      </c>
      <c r="X9" s="131">
        <f t="shared" si="11"/>
        <v>55.580668021519777</v>
      </c>
      <c r="Y9" s="105">
        <f>VLOOKUP(E9,'Appendix 4. LT MOH 2019'!$D$5:$P$1684,13,FALSE)</f>
        <v>57.839638372677449</v>
      </c>
      <c r="Z9" s="105">
        <f t="shared" si="12"/>
        <v>-2.2589703511576715</v>
      </c>
    </row>
    <row r="10" spans="1:27" s="9" customFormat="1" x14ac:dyDescent="0.2">
      <c r="A10" s="15"/>
      <c r="B10" s="11" t="str">
        <f t="shared" si="15"/>
        <v>Total</v>
      </c>
      <c r="C10" s="11" t="str">
        <f t="shared" si="16"/>
        <v>PA</v>
      </c>
      <c r="D10" s="137" t="s">
        <v>121</v>
      </c>
      <c r="E10" s="18" t="str">
        <f t="shared" si="0"/>
        <v>PATotal25-29</v>
      </c>
      <c r="F10" s="19">
        <v>5</v>
      </c>
      <c r="G10" s="104">
        <f>VLOOKUP(E10,'Appendix 4. LT MOH 2019'!$D$5:$G$1684,4,FALSE)</f>
        <v>1.8256444304141871E-3</v>
      </c>
      <c r="H10" s="19">
        <f>VLOOKUP(E10,'Appendix 1a. Person-years 2020'!$E$3:$F$1684,2,FALSE)</f>
        <v>765495.20019999996</v>
      </c>
      <c r="I10" s="19">
        <f>VLOOKUP(E10,'Appendix 2a. Deaths 2020'!$E$3:$G$1683,3,FALSE)</f>
        <v>54</v>
      </c>
      <c r="J10" s="20">
        <f t="shared" si="1"/>
        <v>1397.5220487539232</v>
      </c>
      <c r="K10" s="20">
        <f t="shared" si="2"/>
        <v>1451.4234639546808</v>
      </c>
      <c r="L10" s="72">
        <f t="shared" si="3"/>
        <v>0.96286306750623085</v>
      </c>
      <c r="M10" s="72">
        <f t="shared" si="4"/>
        <v>1.0385692771350676</v>
      </c>
      <c r="N10" s="72">
        <f>VLOOKUP(E10,'Appendix 4. LT MOH 2019'!$D$5:$K$1684,8,FALSE)</f>
        <v>0.99091325078068604</v>
      </c>
      <c r="O10" s="72">
        <f t="shared" si="13"/>
        <v>0.9905644399970972</v>
      </c>
      <c r="P10" s="72">
        <f t="shared" si="5"/>
        <v>9.4355600029027986E-3</v>
      </c>
      <c r="Q10" s="72">
        <f>VLOOKUP(E10,'Appendix 4. LT MOH 2019'!$D$5:$I$1684,6,FALSE)</f>
        <v>2.4999999999999365</v>
      </c>
      <c r="R10" s="16">
        <f t="shared" si="6"/>
        <v>2.4995605546179895</v>
      </c>
      <c r="S10" s="135">
        <f t="shared" si="14"/>
        <v>96452.776260757106</v>
      </c>
      <c r="T10" s="12">
        <f t="shared" si="7"/>
        <v>910.0859578549323</v>
      </c>
      <c r="U10" s="13">
        <f t="shared" si="8"/>
        <v>1.8960587610536768E-3</v>
      </c>
      <c r="V10" s="12">
        <f t="shared" si="9"/>
        <v>479988.26647607679</v>
      </c>
      <c r="W10" s="12">
        <f t="shared" si="10"/>
        <v>4926330.5840725051</v>
      </c>
      <c r="X10" s="131">
        <f t="shared" si="11"/>
        <v>51.075052217826496</v>
      </c>
      <c r="Y10" s="105">
        <f>VLOOKUP(E10,'Appendix 4. LT MOH 2019'!$D$5:$P$1684,13,FALSE)</f>
        <v>53.341801059697644</v>
      </c>
      <c r="Z10" s="105">
        <f t="shared" si="12"/>
        <v>-2.2667488418711486</v>
      </c>
    </row>
    <row r="11" spans="1:27" s="9" customFormat="1" x14ac:dyDescent="0.2">
      <c r="A11" s="15"/>
      <c r="B11" s="11" t="str">
        <f t="shared" si="15"/>
        <v>Total</v>
      </c>
      <c r="C11" s="11" t="str">
        <f t="shared" si="16"/>
        <v>PA</v>
      </c>
      <c r="D11" s="137" t="s">
        <v>122</v>
      </c>
      <c r="E11" s="18" t="str">
        <f t="shared" si="0"/>
        <v>PATotal30-34</v>
      </c>
      <c r="F11" s="19">
        <v>5</v>
      </c>
      <c r="G11" s="104">
        <f>VLOOKUP(E11,'Appendix 4. LT MOH 2019'!$D$5:$G$1684,4,FALSE)</f>
        <v>1.8607635825528658E-3</v>
      </c>
      <c r="H11" s="19">
        <f>VLOOKUP(E11,'Appendix 1a. Person-years 2020'!$E$3:$F$1684,2,FALSE)</f>
        <v>730321.93169999996</v>
      </c>
      <c r="I11" s="19">
        <f>VLOOKUP(E11,'Appendix 2a. Deaths 2020'!$E$3:$G$1683,3,FALSE)</f>
        <v>112</v>
      </c>
      <c r="J11" s="20">
        <f t="shared" si="1"/>
        <v>1358.9564540470212</v>
      </c>
      <c r="K11" s="20">
        <f t="shared" si="2"/>
        <v>1470.7480485257754</v>
      </c>
      <c r="L11" s="72">
        <f t="shared" si="3"/>
        <v>0.92398997599159827</v>
      </c>
      <c r="M11" s="72">
        <f t="shared" si="4"/>
        <v>1.0822628231727622</v>
      </c>
      <c r="N11" s="72">
        <f>VLOOKUP(E11,'Appendix 4. LT MOH 2019'!$D$5:$K$1684,8,FALSE)</f>
        <v>0.9907392621963671</v>
      </c>
      <c r="O11" s="72">
        <f t="shared" si="13"/>
        <v>0.98998127628609112</v>
      </c>
      <c r="P11" s="72">
        <f t="shared" si="5"/>
        <v>1.0018723713908884E-2</v>
      </c>
      <c r="Q11" s="72">
        <f>VLOOKUP(E11,'Appendix 4. LT MOH 2019'!$D$5:$I$1684,6,FALSE)</f>
        <v>2.5000000000000164</v>
      </c>
      <c r="R11" s="16">
        <f t="shared" si="6"/>
        <v>2.4990446572280947</v>
      </c>
      <c r="S11" s="135">
        <f t="shared" si="14"/>
        <v>95542.690302902178</v>
      </c>
      <c r="T11" s="12">
        <f t="shared" si="7"/>
        <v>957.21581702833839</v>
      </c>
      <c r="U11" s="13">
        <f t="shared" si="8"/>
        <v>2.0138366342164291E-3</v>
      </c>
      <c r="V11" s="12">
        <f t="shared" si="9"/>
        <v>475319.49750272807</v>
      </c>
      <c r="W11" s="12">
        <f t="shared" si="10"/>
        <v>4446342.3175964281</v>
      </c>
      <c r="X11" s="131">
        <f t="shared" si="11"/>
        <v>46.537755044368552</v>
      </c>
      <c r="Y11" s="105">
        <f>VLOOKUP(E11,'Appendix 4. LT MOH 2019'!$D$5:$P$1684,13,FALSE)</f>
        <v>48.808024208619862</v>
      </c>
      <c r="Z11" s="105">
        <f t="shared" si="12"/>
        <v>-2.2702691642513102</v>
      </c>
    </row>
    <row r="12" spans="1:27" s="9" customFormat="1" x14ac:dyDescent="0.2">
      <c r="A12" s="15"/>
      <c r="B12" s="11" t="str">
        <f t="shared" si="15"/>
        <v>Total</v>
      </c>
      <c r="C12" s="11" t="str">
        <f t="shared" si="16"/>
        <v>PA</v>
      </c>
      <c r="D12" s="137" t="s">
        <v>123</v>
      </c>
      <c r="E12" s="18" t="str">
        <f t="shared" si="0"/>
        <v>PATotal35-39</v>
      </c>
      <c r="F12" s="19">
        <v>5</v>
      </c>
      <c r="G12" s="104">
        <f>VLOOKUP(E12,'Appendix 4. LT MOH 2019'!$D$5:$G$1684,4,FALSE)</f>
        <v>2.2037906151937915E-3</v>
      </c>
      <c r="H12" s="19">
        <f>VLOOKUP(E12,'Appendix 1a. Person-years 2020'!$E$3:$F$1684,2,FALSE)</f>
        <v>691050.60530000005</v>
      </c>
      <c r="I12" s="19">
        <f>VLOOKUP(E12,'Appendix 2a. Deaths 2020'!$E$3:$G$1683,3,FALSE)</f>
        <v>150</v>
      </c>
      <c r="J12" s="20">
        <f t="shared" si="1"/>
        <v>1522.9308385841291</v>
      </c>
      <c r="K12" s="20">
        <f t="shared" si="2"/>
        <v>1672.6002699918499</v>
      </c>
      <c r="L12" s="72">
        <f t="shared" si="3"/>
        <v>0.91051691543225077</v>
      </c>
      <c r="M12" s="72">
        <f t="shared" si="4"/>
        <v>1.0982772346686922</v>
      </c>
      <c r="N12" s="72">
        <f>VLOOKUP(E12,'Appendix 4. LT MOH 2019'!$D$5:$K$1684,8,FALSE)</f>
        <v>0.98904142294719322</v>
      </c>
      <c r="O12" s="72">
        <f t="shared" si="13"/>
        <v>0.98797094677633812</v>
      </c>
      <c r="P12" s="72">
        <f t="shared" si="5"/>
        <v>1.2029053223661879E-2</v>
      </c>
      <c r="Q12" s="72">
        <f>VLOOKUP(E12,'Appendix 4. LT MOH 2019'!$D$5:$I$1684,6,FALSE)</f>
        <v>2.5000000000000022</v>
      </c>
      <c r="R12" s="16">
        <f t="shared" si="6"/>
        <v>2.4986485890290724</v>
      </c>
      <c r="S12" s="135">
        <f t="shared" si="14"/>
        <v>94585.474485873841</v>
      </c>
      <c r="T12" s="12">
        <f t="shared" si="7"/>
        <v>1137.7737067758892</v>
      </c>
      <c r="U12" s="13">
        <f t="shared" si="8"/>
        <v>2.4203759293907039E-3</v>
      </c>
      <c r="V12" s="12">
        <f t="shared" si="9"/>
        <v>470081.40056255972</v>
      </c>
      <c r="W12" s="12">
        <f t="shared" si="10"/>
        <v>3971022.8200937002</v>
      </c>
      <c r="X12" s="131">
        <f t="shared" si="11"/>
        <v>41.983431829025342</v>
      </c>
      <c r="Y12" s="105">
        <f>VLOOKUP(E12,'Appendix 4. LT MOH 2019'!$D$5:$P$1684,13,FALSE)</f>
        <v>44.240879235935132</v>
      </c>
      <c r="Z12" s="105">
        <f t="shared" si="12"/>
        <v>-2.2574474069097903</v>
      </c>
    </row>
    <row r="13" spans="1:27" s="9" customFormat="1" x14ac:dyDescent="0.2">
      <c r="A13" s="15"/>
      <c r="B13" s="11" t="str">
        <f t="shared" si="15"/>
        <v>Total</v>
      </c>
      <c r="C13" s="11" t="str">
        <f t="shared" si="16"/>
        <v>PA</v>
      </c>
      <c r="D13" s="137" t="s">
        <v>124</v>
      </c>
      <c r="E13" s="18" t="str">
        <f t="shared" si="0"/>
        <v>PATotal40-44</v>
      </c>
      <c r="F13" s="19">
        <v>5</v>
      </c>
      <c r="G13" s="104">
        <f>VLOOKUP(E13,'Appendix 4. LT MOH 2019'!$D$5:$G$1684,4,FALSE)</f>
        <v>2.5852176229779157E-3</v>
      </c>
      <c r="H13" s="19">
        <f>VLOOKUP(E13,'Appendix 1a. Person-years 2020'!$E$3:$F$1684,2,FALSE)</f>
        <v>601372.02989999996</v>
      </c>
      <c r="I13" s="19">
        <f>VLOOKUP(E13,'Appendix 2a. Deaths 2020'!$E$3:$G$1683,3,FALSE)</f>
        <v>210</v>
      </c>
      <c r="J13" s="20">
        <f t="shared" si="1"/>
        <v>1554.677569663482</v>
      </c>
      <c r="K13" s="20">
        <f t="shared" si="2"/>
        <v>1764.1346739626565</v>
      </c>
      <c r="L13" s="72">
        <f t="shared" si="3"/>
        <v>0.8812692095503768</v>
      </c>
      <c r="M13" s="72">
        <f t="shared" si="4"/>
        <v>1.1347270381887047</v>
      </c>
      <c r="N13" s="72">
        <f>VLOOKUP(E13,'Appendix 4. LT MOH 2019'!$D$5:$K$1684,8,FALSE)</f>
        <v>0.98715691729446964</v>
      </c>
      <c r="O13" s="72">
        <f t="shared" si="13"/>
        <v>0.98543926203391519</v>
      </c>
      <c r="P13" s="72">
        <f t="shared" si="5"/>
        <v>1.4560737966084814E-2</v>
      </c>
      <c r="Q13" s="72">
        <f>VLOOKUP(E13,'Appendix 4. LT MOH 2019'!$D$5:$I$1684,6,FALSE)</f>
        <v>2.5000000000000226</v>
      </c>
      <c r="R13" s="16">
        <f t="shared" si="6"/>
        <v>2.497827164803808</v>
      </c>
      <c r="S13" s="135">
        <f t="shared" si="14"/>
        <v>93447.700779097955</v>
      </c>
      <c r="T13" s="12">
        <f t="shared" si="7"/>
        <v>1360.6674845775451</v>
      </c>
      <c r="U13" s="13">
        <f t="shared" si="8"/>
        <v>2.9335232873806401E-3</v>
      </c>
      <c r="V13" s="12">
        <f t="shared" si="9"/>
        <v>463833.87867784512</v>
      </c>
      <c r="W13" s="12">
        <f t="shared" si="10"/>
        <v>3500941.4195311405</v>
      </c>
      <c r="X13" s="131">
        <f t="shared" si="11"/>
        <v>37.464179325364618</v>
      </c>
      <c r="Y13" s="105">
        <f>VLOOKUP(E13,'Appendix 4. LT MOH 2019'!$D$5:$P$1684,13,FALSE)</f>
        <v>39.70336809711533</v>
      </c>
      <c r="Z13" s="105">
        <f t="shared" si="12"/>
        <v>-2.2391887717507117</v>
      </c>
    </row>
    <row r="14" spans="1:27" s="9" customFormat="1" x14ac:dyDescent="0.2">
      <c r="A14" s="15"/>
      <c r="B14" s="11" t="str">
        <f t="shared" si="15"/>
        <v>Total</v>
      </c>
      <c r="C14" s="11" t="str">
        <f t="shared" si="16"/>
        <v>PA</v>
      </c>
      <c r="D14" s="137" t="s">
        <v>125</v>
      </c>
      <c r="E14" s="18" t="str">
        <f t="shared" si="0"/>
        <v>PATotal45-49</v>
      </c>
      <c r="F14" s="19">
        <v>5</v>
      </c>
      <c r="G14" s="104">
        <f>VLOOKUP(E14,'Appendix 4. LT MOH 2019'!$D$5:$G$1684,4,FALSE)</f>
        <v>3.2183853881836148E-3</v>
      </c>
      <c r="H14" s="19">
        <f>VLOOKUP(E14,'Appendix 1a. Person-years 2020'!$E$3:$F$1684,2,FALSE)</f>
        <v>497636.65179999999</v>
      </c>
      <c r="I14" s="19">
        <f>VLOOKUP(E14,'Appendix 2a. Deaths 2020'!$E$3:$G$1683,3,FALSE)</f>
        <v>304</v>
      </c>
      <c r="J14" s="20">
        <f t="shared" si="1"/>
        <v>1601.5865287777374</v>
      </c>
      <c r="K14" s="20">
        <f t="shared" si="2"/>
        <v>1904.6081396197296</v>
      </c>
      <c r="L14" s="72">
        <f t="shared" si="3"/>
        <v>0.84090081075549061</v>
      </c>
      <c r="M14" s="72">
        <f t="shared" si="4"/>
        <v>1.1892008988569887</v>
      </c>
      <c r="N14" s="72">
        <f>VLOOKUP(E14,'Appendix 4. LT MOH 2019'!$D$5:$K$1684,8,FALSE)</f>
        <v>0.98403651467883724</v>
      </c>
      <c r="O14" s="72">
        <f t="shared" si="13"/>
        <v>0.98104500192289856</v>
      </c>
      <c r="P14" s="72">
        <f t="shared" si="5"/>
        <v>1.8954998077101437E-2</v>
      </c>
      <c r="Q14" s="72">
        <f>VLOOKUP(E14,'Appendix 4. LT MOH 2019'!$D$5:$I$1684,6,FALSE)</f>
        <v>2.5000000000000071</v>
      </c>
      <c r="R14" s="16">
        <f t="shared" si="6"/>
        <v>2.4962024507205842</v>
      </c>
      <c r="S14" s="135">
        <f t="shared" si="14"/>
        <v>92087.033294520414</v>
      </c>
      <c r="T14" s="12">
        <f t="shared" si="7"/>
        <v>1745.5095390236104</v>
      </c>
      <c r="U14" s="13">
        <f t="shared" si="8"/>
        <v>3.8273282150594534E-3</v>
      </c>
      <c r="V14" s="12">
        <f t="shared" si="9"/>
        <v>456064.76396655093</v>
      </c>
      <c r="W14" s="12">
        <f t="shared" si="10"/>
        <v>3037107.5408532955</v>
      </c>
      <c r="X14" s="131">
        <f t="shared" si="11"/>
        <v>32.980838150576155</v>
      </c>
      <c r="Y14" s="105">
        <f>VLOOKUP(E14,'Appendix 4. LT MOH 2019'!$D$5:$P$1684,13,FALSE)</f>
        <v>35.18739036857454</v>
      </c>
      <c r="Z14" s="105">
        <f t="shared" si="12"/>
        <v>-2.2065522179983859</v>
      </c>
    </row>
    <row r="15" spans="1:27" s="9" customFormat="1" x14ac:dyDescent="0.2">
      <c r="A15" s="15"/>
      <c r="B15" s="11" t="str">
        <f t="shared" si="15"/>
        <v>Total</v>
      </c>
      <c r="C15" s="11" t="str">
        <f t="shared" si="16"/>
        <v>PA</v>
      </c>
      <c r="D15" s="137" t="s">
        <v>126</v>
      </c>
      <c r="E15" s="18" t="str">
        <f t="shared" si="0"/>
        <v>PATotal50-54</v>
      </c>
      <c r="F15" s="19">
        <v>5</v>
      </c>
      <c r="G15" s="104">
        <f>VLOOKUP(E15,'Appendix 4. LT MOH 2019'!$D$5:$G$1684,4,FALSE)</f>
        <v>4.8807541725353126E-3</v>
      </c>
      <c r="H15" s="19">
        <f>VLOOKUP(E15,'Appendix 1a. Person-years 2020'!$E$3:$F$1684,2,FALSE)</f>
        <v>414087.4045</v>
      </c>
      <c r="I15" s="19">
        <f>VLOOKUP(E15,'Appendix 2a. Deaths 2020'!$E$3:$G$1683,3,FALSE)</f>
        <v>415</v>
      </c>
      <c r="J15" s="20">
        <f t="shared" si="1"/>
        <v>2021.0588273076928</v>
      </c>
      <c r="K15" s="20">
        <f t="shared" si="2"/>
        <v>2434.0333143260905</v>
      </c>
      <c r="L15" s="72">
        <f t="shared" si="3"/>
        <v>0.83033326430343546</v>
      </c>
      <c r="M15" s="72">
        <f t="shared" si="4"/>
        <v>1.2043357083121287</v>
      </c>
      <c r="N15" s="72">
        <f>VLOOKUP(E15,'Appendix 4. LT MOH 2019'!$D$5:$K$1684,8,FALSE)</f>
        <v>0.97589041157310508</v>
      </c>
      <c r="O15" s="72">
        <f t="shared" si="13"/>
        <v>0.9710359463959487</v>
      </c>
      <c r="P15" s="72">
        <f t="shared" si="5"/>
        <v>2.8964053604051299E-2</v>
      </c>
      <c r="Q15" s="72">
        <f>VLOOKUP(E15,'Appendix 4. LT MOH 2019'!$D$5:$I$1684,6,FALSE)</f>
        <v>2.4999999999999827</v>
      </c>
      <c r="R15" s="16">
        <f t="shared" si="6"/>
        <v>2.493786725077284</v>
      </c>
      <c r="S15" s="135">
        <f t="shared" si="14"/>
        <v>90341.523755496804</v>
      </c>
      <c r="T15" s="12">
        <f t="shared" si="7"/>
        <v>2616.6567367258831</v>
      </c>
      <c r="U15" s="13">
        <f t="shared" si="8"/>
        <v>5.8781498122190082E-3</v>
      </c>
      <c r="V15" s="12">
        <f t="shared" si="9"/>
        <v>445149.71892798564</v>
      </c>
      <c r="W15" s="12">
        <f t="shared" si="10"/>
        <v>2581042.7768867444</v>
      </c>
      <c r="X15" s="131">
        <f t="shared" si="11"/>
        <v>28.569838869135761</v>
      </c>
      <c r="Y15" s="105">
        <f>VLOOKUP(E15,'Appendix 4. LT MOH 2019'!$D$5:$P$1684,13,FALSE)</f>
        <v>30.717659996329321</v>
      </c>
      <c r="Z15" s="105">
        <f t="shared" si="12"/>
        <v>-2.1478211271935592</v>
      </c>
    </row>
    <row r="16" spans="1:27" s="9" customFormat="1" x14ac:dyDescent="0.2">
      <c r="A16" s="15"/>
      <c r="B16" s="11" t="str">
        <f t="shared" si="15"/>
        <v>Total</v>
      </c>
      <c r="C16" s="11" t="str">
        <f t="shared" si="16"/>
        <v>PA</v>
      </c>
      <c r="D16" s="137" t="s">
        <v>127</v>
      </c>
      <c r="E16" s="18" t="str">
        <f t="shared" si="0"/>
        <v>PATotal55-59</v>
      </c>
      <c r="F16" s="19">
        <v>5</v>
      </c>
      <c r="G16" s="104">
        <f>VLOOKUP(E16,'Appendix 4. LT MOH 2019'!$D$5:$G$1684,4,FALSE)</f>
        <v>7.6388535506112703E-3</v>
      </c>
      <c r="H16" s="19">
        <f>VLOOKUP(E16,'Appendix 1a. Person-years 2020'!$E$3:$F$1684,2,FALSE)</f>
        <v>329585.11320000002</v>
      </c>
      <c r="I16" s="19">
        <f>VLOOKUP(E16,'Appendix 2a. Deaths 2020'!$E$3:$G$1683,3,FALSE)</f>
        <v>547</v>
      </c>
      <c r="J16" s="20">
        <f t="shared" si="1"/>
        <v>2517.6524121964376</v>
      </c>
      <c r="K16" s="20">
        <f t="shared" si="2"/>
        <v>3060.4739593042532</v>
      </c>
      <c r="L16" s="72">
        <f t="shared" si="3"/>
        <v>0.82263480940343736</v>
      </c>
      <c r="M16" s="72">
        <f t="shared" si="4"/>
        <v>1.2156062308197064</v>
      </c>
      <c r="N16" s="72">
        <f>VLOOKUP(E16,'Appendix 4. LT MOH 2019'!$D$5:$K$1684,8,FALSE)</f>
        <v>0.96252146485019563</v>
      </c>
      <c r="O16" s="72">
        <f t="shared" si="13"/>
        <v>0.95462676646460054</v>
      </c>
      <c r="P16" s="72">
        <f t="shared" si="5"/>
        <v>4.537323353539946E-2</v>
      </c>
      <c r="Q16" s="72">
        <f>VLOOKUP(E16,'Appendix 4. LT MOH 2019'!$D$5:$I$1684,6,FALSE)</f>
        <v>2.4999999999999964</v>
      </c>
      <c r="R16" s="16">
        <f t="shared" si="6"/>
        <v>2.4897567739715347</v>
      </c>
      <c r="S16" s="135">
        <f t="shared" si="14"/>
        <v>87724.867018770921</v>
      </c>
      <c r="T16" s="12">
        <f t="shared" si="7"/>
        <v>3980.360878104555</v>
      </c>
      <c r="U16" s="13">
        <f t="shared" si="8"/>
        <v>9.2861819426216588E-3</v>
      </c>
      <c r="V16" s="12">
        <f t="shared" si="9"/>
        <v>428632.66116244398</v>
      </c>
      <c r="W16" s="12">
        <f t="shared" si="10"/>
        <v>2135893.0579587589</v>
      </c>
      <c r="X16" s="131">
        <f t="shared" si="11"/>
        <v>24.347635175117809</v>
      </c>
      <c r="Y16" s="105">
        <f>VLOOKUP(E16,'Appendix 4. LT MOH 2019'!$D$5:$P$1684,13,FALSE)</f>
        <v>26.414783526608616</v>
      </c>
      <c r="Z16" s="105">
        <f t="shared" si="12"/>
        <v>-2.0671483514908076</v>
      </c>
    </row>
    <row r="17" spans="1:26" s="9" customFormat="1" x14ac:dyDescent="0.2">
      <c r="A17" s="15"/>
      <c r="B17" s="11" t="str">
        <f t="shared" si="15"/>
        <v>Total</v>
      </c>
      <c r="C17" s="11" t="str">
        <f t="shared" si="16"/>
        <v>PA</v>
      </c>
      <c r="D17" s="137" t="s">
        <v>128</v>
      </c>
      <c r="E17" s="18" t="str">
        <f t="shared" si="0"/>
        <v>PATotal60-64</v>
      </c>
      <c r="F17" s="19">
        <v>5</v>
      </c>
      <c r="G17" s="104">
        <f>VLOOKUP(E17,'Appendix 4. LT MOH 2019'!$D$5:$G$1684,4,FALSE)</f>
        <v>1.1570914344602137E-2</v>
      </c>
      <c r="H17" s="19">
        <f>VLOOKUP(E17,'Appendix 1a. Person-years 2020'!$E$3:$F$1684,2,FALSE)</f>
        <v>265046.18089999998</v>
      </c>
      <c r="I17" s="19">
        <f>VLOOKUP(E17,'Appendix 2a. Deaths 2020'!$E$3:$G$1683,3,FALSE)</f>
        <v>777</v>
      </c>
      <c r="J17" s="20">
        <f t="shared" si="1"/>
        <v>3066.8266565578224</v>
      </c>
      <c r="K17" s="20">
        <f t="shared" si="2"/>
        <v>3834.8360561120667</v>
      </c>
      <c r="L17" s="72">
        <f t="shared" si="3"/>
        <v>0.79972823132030124</v>
      </c>
      <c r="M17" s="72">
        <f t="shared" si="4"/>
        <v>1.2504247828653774</v>
      </c>
      <c r="N17" s="72">
        <f>VLOOKUP(E17,'Appendix 4. LT MOH 2019'!$D$5:$K$1684,8,FALSE)</f>
        <v>0.94377195306413719</v>
      </c>
      <c r="O17" s="72">
        <f t="shared" si="13"/>
        <v>0.93019319398164368</v>
      </c>
      <c r="P17" s="72">
        <f t="shared" si="5"/>
        <v>6.9806806018356315E-2</v>
      </c>
      <c r="Q17" s="72">
        <f>VLOOKUP(E17,'Appendix 4. LT MOH 2019'!$D$5:$I$1684,6,FALSE)</f>
        <v>2.5000000000000071</v>
      </c>
      <c r="R17" s="16">
        <f t="shared" si="6"/>
        <v>2.4820168909378282</v>
      </c>
      <c r="S17" s="135">
        <f t="shared" si="14"/>
        <v>83744.506140666374</v>
      </c>
      <c r="T17" s="12">
        <f t="shared" si="7"/>
        <v>5845.9364952645465</v>
      </c>
      <c r="U17" s="13">
        <f t="shared" si="8"/>
        <v>1.4470048099959434E-2</v>
      </c>
      <c r="V17" s="12">
        <f t="shared" si="9"/>
        <v>404002.56135160569</v>
      </c>
      <c r="W17" s="12">
        <f t="shared" si="10"/>
        <v>1707260.3967963147</v>
      </c>
      <c r="X17" s="131">
        <f t="shared" si="11"/>
        <v>20.386536090243517</v>
      </c>
      <c r="Y17" s="105">
        <f>VLOOKUP(E17,'Appendix 4. LT MOH 2019'!$D$5:$P$1684,13,FALSE)</f>
        <v>22.345974245707502</v>
      </c>
      <c r="Z17" s="105">
        <f t="shared" si="12"/>
        <v>-1.9594381554639853</v>
      </c>
    </row>
    <row r="18" spans="1:26" s="9" customFormat="1" x14ac:dyDescent="0.2">
      <c r="A18" s="15"/>
      <c r="B18" s="11" t="str">
        <f t="shared" si="15"/>
        <v>Total</v>
      </c>
      <c r="C18" s="11" t="str">
        <f t="shared" si="16"/>
        <v>PA</v>
      </c>
      <c r="D18" s="137" t="s">
        <v>129</v>
      </c>
      <c r="E18" s="18" t="str">
        <f t="shared" si="0"/>
        <v>PATotal65-69</v>
      </c>
      <c r="F18" s="19">
        <v>5</v>
      </c>
      <c r="G18" s="104">
        <f>VLOOKUP(E18,'Appendix 4. LT MOH 2019'!$D$5:$G$1684,4,FALSE)</f>
        <v>1.7921186773004083E-2</v>
      </c>
      <c r="H18" s="19">
        <f>VLOOKUP(E18,'Appendix 1a. Person-years 2020'!$E$3:$F$1684,2,FALSE)</f>
        <v>199356.9895</v>
      </c>
      <c r="I18" s="19">
        <f>VLOOKUP(E18,'Appendix 2a. Deaths 2020'!$E$3:$G$1683,3,FALSE)</f>
        <v>991</v>
      </c>
      <c r="J18" s="20">
        <f t="shared" si="1"/>
        <v>3572.7138433333139</v>
      </c>
      <c r="K18" s="20">
        <f t="shared" si="2"/>
        <v>4545.9539472412671</v>
      </c>
      <c r="L18" s="72">
        <f t="shared" si="3"/>
        <v>0.78591069878774988</v>
      </c>
      <c r="M18" s="72">
        <f t="shared" si="4"/>
        <v>1.272409195526258</v>
      </c>
      <c r="N18" s="72">
        <f>VLOOKUP(E18,'Appendix 4. LT MOH 2019'!$D$5:$K$1684,8,FALSE)</f>
        <v>0.9142365243007502</v>
      </c>
      <c r="O18" s="72">
        <f t="shared" si="13"/>
        <v>0.892176055561826</v>
      </c>
      <c r="P18" s="72">
        <f t="shared" si="5"/>
        <v>0.107823944438174</v>
      </c>
      <c r="Q18" s="72">
        <f>VLOOKUP(E18,'Appendix 4. LT MOH 2019'!$D$5:$I$1684,6,FALSE)</f>
        <v>2.4999999999999996</v>
      </c>
      <c r="R18" s="16">
        <f t="shared" si="6"/>
        <v>2.4698051604254063</v>
      </c>
      <c r="S18" s="135">
        <f t="shared" si="14"/>
        <v>77898.569645401833</v>
      </c>
      <c r="T18" s="12">
        <f t="shared" si="7"/>
        <v>8399.3310452590358</v>
      </c>
      <c r="U18" s="13">
        <f t="shared" si="8"/>
        <v>2.2809337448291871E-2</v>
      </c>
      <c r="V18" s="12">
        <f t="shared" si="9"/>
        <v>368240.90416041604</v>
      </c>
      <c r="W18" s="12">
        <f t="shared" si="10"/>
        <v>1303257.8354447091</v>
      </c>
      <c r="X18" s="131">
        <f t="shared" si="11"/>
        <v>16.730189544906967</v>
      </c>
      <c r="Y18" s="105">
        <f>VLOOKUP(E18,'Appendix 4. LT MOH 2019'!$D$5:$P$1684,13,FALSE)</f>
        <v>18.52835773120162</v>
      </c>
      <c r="Z18" s="105">
        <f t="shared" si="12"/>
        <v>-1.798168186294653</v>
      </c>
    </row>
    <row r="19" spans="1:26" s="9" customFormat="1" x14ac:dyDescent="0.2">
      <c r="A19" s="15"/>
      <c r="B19" s="11" t="str">
        <f t="shared" si="15"/>
        <v>Total</v>
      </c>
      <c r="C19" s="11" t="str">
        <f t="shared" si="16"/>
        <v>PA</v>
      </c>
      <c r="D19" s="137" t="s">
        <v>130</v>
      </c>
      <c r="E19" s="18" t="str">
        <f t="shared" si="0"/>
        <v>PATotal70-74</v>
      </c>
      <c r="F19" s="19">
        <v>5</v>
      </c>
      <c r="G19" s="104">
        <f>VLOOKUP(E19,'Appendix 4. LT MOH 2019'!$D$5:$G$1684,4,FALSE)</f>
        <v>2.7410098877088389E-2</v>
      </c>
      <c r="H19" s="19">
        <f>VLOOKUP(E19,'Appendix 1a. Person-years 2020'!$E$3:$F$1684,2,FALSE)</f>
        <v>137374.43770000001</v>
      </c>
      <c r="I19" s="19">
        <f>VLOOKUP(E19,'Appendix 2a. Deaths 2020'!$E$3:$G$1683,3,FALSE)</f>
        <v>1018</v>
      </c>
      <c r="J19" s="20">
        <f t="shared" si="1"/>
        <v>3765.4469205414189</v>
      </c>
      <c r="K19" s="20">
        <f t="shared" si="2"/>
        <v>4755.5434398845427</v>
      </c>
      <c r="L19" s="72">
        <f t="shared" si="3"/>
        <v>0.79180160335846661</v>
      </c>
      <c r="M19" s="72">
        <f t="shared" si="4"/>
        <v>1.2629426307782774</v>
      </c>
      <c r="N19" s="72">
        <f>VLOOKUP(E19,'Appendix 4. LT MOH 2019'!$D$5:$K$1684,8,FALSE)</f>
        <v>0.87173864656403077</v>
      </c>
      <c r="O19" s="72">
        <f t="shared" si="13"/>
        <v>0.8408360371797422</v>
      </c>
      <c r="P19" s="72">
        <f t="shared" si="5"/>
        <v>0.1591639628202578</v>
      </c>
      <c r="Q19" s="72">
        <f>VLOOKUP(E19,'Appendix 4. LT MOH 2019'!$D$5:$I$1684,6,FALSE)</f>
        <v>2.5000000000000009</v>
      </c>
      <c r="R19" s="16">
        <f t="shared" si="6"/>
        <v>2.4556625717070251</v>
      </c>
      <c r="S19" s="135">
        <f t="shared" si="14"/>
        <v>69499.238600142795</v>
      </c>
      <c r="T19" s="12">
        <f t="shared" si="7"/>
        <v>11061.774228589353</v>
      </c>
      <c r="U19" s="13">
        <f t="shared" si="8"/>
        <v>3.4638261979163254E-2</v>
      </c>
      <c r="V19" s="12">
        <f t="shared" si="9"/>
        <v>319351.30680758739</v>
      </c>
      <c r="W19" s="12">
        <f t="shared" si="10"/>
        <v>935016.93128429307</v>
      </c>
      <c r="X19" s="131">
        <f t="shared" si="11"/>
        <v>13.453628415468309</v>
      </c>
      <c r="Y19" s="105">
        <f>VLOOKUP(E19,'Appendix 4. LT MOH 2019'!$D$5:$P$1684,13,FALSE)</f>
        <v>15.031959515029042</v>
      </c>
      <c r="Z19" s="105">
        <f t="shared" si="12"/>
        <v>-1.5783310995607334</v>
      </c>
    </row>
    <row r="20" spans="1:26" s="9" customFormat="1" x14ac:dyDescent="0.2">
      <c r="A20" s="15"/>
      <c r="B20" s="11" t="str">
        <f t="shared" si="15"/>
        <v>Total</v>
      </c>
      <c r="C20" s="11" t="str">
        <f t="shared" si="16"/>
        <v>PA</v>
      </c>
      <c r="D20" s="137" t="s">
        <v>131</v>
      </c>
      <c r="E20" s="18" t="str">
        <f t="shared" si="0"/>
        <v>PATotal75-79</v>
      </c>
      <c r="F20" s="19">
        <v>5</v>
      </c>
      <c r="G20" s="104">
        <f>VLOOKUP(E20,'Appendix 4. LT MOH 2019'!$D$5:$G$1684,4,FALSE)</f>
        <v>4.4093482128911135E-2</v>
      </c>
      <c r="H20" s="19">
        <f>VLOOKUP(E20,'Appendix 1a. Person-years 2020'!$E$3:$F$1684,2,FALSE)</f>
        <v>92636.591400000005</v>
      </c>
      <c r="I20" s="19">
        <f>VLOOKUP(E20,'Appendix 2a. Deaths 2020'!$E$3:$G$1683,3,FALSE)</f>
        <v>1124</v>
      </c>
      <c r="J20" s="20">
        <f t="shared" si="1"/>
        <v>4084.6698873791433</v>
      </c>
      <c r="K20" s="20">
        <f t="shared" si="2"/>
        <v>5159.1088134662468</v>
      </c>
      <c r="L20" s="72">
        <f t="shared" si="3"/>
        <v>0.79173943312019024</v>
      </c>
      <c r="M20" s="72">
        <f t="shared" si="4"/>
        <v>1.2630418015925635</v>
      </c>
      <c r="N20" s="72">
        <f>VLOOKUP(E20,'Appendix 4. LT MOH 2019'!$D$5:$K$1684,8,FALSE)</f>
        <v>0.80142252069301168</v>
      </c>
      <c r="O20" s="72">
        <f t="shared" si="13"/>
        <v>0.75608932986659083</v>
      </c>
      <c r="P20" s="72">
        <f t="shared" si="5"/>
        <v>0.24391067013340917</v>
      </c>
      <c r="Q20" s="72">
        <f>VLOOKUP(E20,'Appendix 4. LT MOH 2019'!$D$5:$I$1684,6,FALSE)</f>
        <v>2.4999999999999996</v>
      </c>
      <c r="R20" s="16">
        <f t="shared" si="6"/>
        <v>2.4292672694226041</v>
      </c>
      <c r="S20" s="135">
        <f t="shared" si="14"/>
        <v>58437.46437155344</v>
      </c>
      <c r="T20" s="12">
        <f t="shared" si="7"/>
        <v>14253.521095762822</v>
      </c>
      <c r="U20" s="13">
        <f t="shared" si="8"/>
        <v>5.5776879863195357E-2</v>
      </c>
      <c r="V20" s="12">
        <f t="shared" si="9"/>
        <v>255545.32865091431</v>
      </c>
      <c r="W20" s="12">
        <f t="shared" si="10"/>
        <v>615665.62447670568</v>
      </c>
      <c r="X20" s="131">
        <f t="shared" si="11"/>
        <v>10.535460959808573</v>
      </c>
      <c r="Y20" s="105">
        <f>VLOOKUP(E20,'Appendix 4. LT MOH 2019'!$D$5:$P$1684,13,FALSE)</f>
        <v>11.875821887011577</v>
      </c>
      <c r="Z20" s="105">
        <f t="shared" si="12"/>
        <v>-1.3403609272030046</v>
      </c>
    </row>
    <row r="21" spans="1:26" s="9" customFormat="1" x14ac:dyDescent="0.2">
      <c r="A21" s="15"/>
      <c r="B21" s="11" t="str">
        <f t="shared" si="15"/>
        <v>Total</v>
      </c>
      <c r="C21" s="11" t="str">
        <f t="shared" si="16"/>
        <v>PA</v>
      </c>
      <c r="D21" s="137" t="s">
        <v>132</v>
      </c>
      <c r="E21" s="18" t="str">
        <f t="shared" si="0"/>
        <v>PATotal80-84</v>
      </c>
      <c r="F21" s="19">
        <v>5</v>
      </c>
      <c r="G21" s="104">
        <f>VLOOKUP(E21,'Appendix 4. LT MOH 2019'!$D$5:$G$1684,4,FALSE)</f>
        <v>6.8170641190957809E-2</v>
      </c>
      <c r="H21" s="19">
        <f>VLOOKUP(E21,'Appendix 1a. Person-years 2020'!$E$3:$F$1684,2,FALSE)</f>
        <v>53975.272299999997</v>
      </c>
      <c r="I21" s="19">
        <f>VLOOKUP(E21,'Appendix 2a. Deaths 2020'!$E$3:$G$1683,3,FALSE)</f>
        <v>905</v>
      </c>
      <c r="J21" s="20">
        <f t="shared" si="1"/>
        <v>3679.5289211475438</v>
      </c>
      <c r="K21" s="20">
        <f t="shared" si="2"/>
        <v>4522.8344908697272</v>
      </c>
      <c r="L21" s="72">
        <f t="shared" si="3"/>
        <v>0.81354489724871215</v>
      </c>
      <c r="M21" s="72">
        <f t="shared" si="4"/>
        <v>1.2291884607498016</v>
      </c>
      <c r="N21" s="72">
        <f>VLOOKUP(E21,'Appendix 4. LT MOH 2019'!$D$5:$K$1684,8,FALSE)</f>
        <v>0.70877865806560769</v>
      </c>
      <c r="O21" s="72">
        <f t="shared" si="13"/>
        <v>0.65501220739311472</v>
      </c>
      <c r="P21" s="72">
        <f t="shared" si="5"/>
        <v>0.34498779260688528</v>
      </c>
      <c r="Q21" s="72">
        <f>VLOOKUP(E21,'Appendix 4. LT MOH 2019'!$D$5:$I$1684,6,FALSE)</f>
        <v>2.5000000000000004</v>
      </c>
      <c r="R21" s="16">
        <f t="shared" si="6"/>
        <v>2.4059523213497394</v>
      </c>
      <c r="S21" s="135">
        <f t="shared" si="14"/>
        <v>44183.943275790618</v>
      </c>
      <c r="T21" s="12">
        <f t="shared" si="7"/>
        <v>15242.921059382837</v>
      </c>
      <c r="U21" s="13">
        <f t="shared" si="8"/>
        <v>8.4039130574553519E-2</v>
      </c>
      <c r="V21" s="12">
        <f t="shared" si="9"/>
        <v>181378.85238901188</v>
      </c>
      <c r="W21" s="12">
        <f t="shared" si="10"/>
        <v>360120.29582579131</v>
      </c>
      <c r="X21" s="131">
        <f t="shared" si="11"/>
        <v>8.1504788646401636</v>
      </c>
      <c r="Y21" s="105">
        <f>VLOOKUP(E21,'Appendix 4. LT MOH 2019'!$D$5:$P$1684,13,FALSE)</f>
        <v>9.1989748165599998</v>
      </c>
      <c r="Z21" s="105">
        <f t="shared" si="12"/>
        <v>-1.0484959519198362</v>
      </c>
    </row>
    <row r="22" spans="1:26" s="9" customFormat="1" x14ac:dyDescent="0.2">
      <c r="A22" s="15"/>
      <c r="B22" s="11" t="str">
        <f t="shared" si="15"/>
        <v>Total</v>
      </c>
      <c r="C22" s="11" t="str">
        <f t="shared" si="16"/>
        <v>PA</v>
      </c>
      <c r="D22" s="137" t="s">
        <v>133</v>
      </c>
      <c r="E22" s="18" t="str">
        <f t="shared" si="0"/>
        <v>PATotal85-89</v>
      </c>
      <c r="F22" s="19">
        <v>5</v>
      </c>
      <c r="G22" s="104">
        <f>VLOOKUP(E22,'Appendix 4. LT MOH 2019'!$D$5:$G$1684,4,FALSE)</f>
        <v>0.11076819715733997</v>
      </c>
      <c r="H22" s="19">
        <f>VLOOKUP(E22,'Appendix 1a. Person-years 2020'!$E$3:$F$1684,2,FALSE)</f>
        <v>27087.0975</v>
      </c>
      <c r="I22" s="19">
        <f>VLOOKUP(E22,'Appendix 2a. Deaths 2020'!$E$3:$G$1683,3,FALSE)</f>
        <v>567</v>
      </c>
      <c r="J22" s="20">
        <f t="shared" si="1"/>
        <v>3000.3889563000907</v>
      </c>
      <c r="K22" s="20">
        <f t="shared" si="2"/>
        <v>3504.5833885118791</v>
      </c>
      <c r="L22" s="72">
        <f t="shared" si="3"/>
        <v>0.85613284766898357</v>
      </c>
      <c r="M22" s="72">
        <f t="shared" si="4"/>
        <v>1.1680430236063568</v>
      </c>
      <c r="N22" s="72">
        <f>VLOOKUP(E22,'Appendix 4. LT MOH 2019'!$D$5:$K$1684,8,FALSE)</f>
        <v>0.56626822980046154</v>
      </c>
      <c r="O22" s="72">
        <f t="shared" si="13"/>
        <v>0.51465867735715798</v>
      </c>
      <c r="P22" s="72">
        <f t="shared" si="5"/>
        <v>0.48534132264284202</v>
      </c>
      <c r="Q22" s="72">
        <f>VLOOKUP(E22,'Appendix 4. LT MOH 2019'!$D$5:$I$1684,6,FALSE)</f>
        <v>2.4999999999999996</v>
      </c>
      <c r="R22" s="16">
        <f t="shared" si="6"/>
        <v>2.3904067886734355</v>
      </c>
      <c r="S22" s="135">
        <f t="shared" si="14"/>
        <v>28941.022216407779</v>
      </c>
      <c r="T22" s="12">
        <f t="shared" si="7"/>
        <v>14046.274001147227</v>
      </c>
      <c r="U22" s="13">
        <f t="shared" si="8"/>
        <v>0.12999784846558804</v>
      </c>
      <c r="V22" s="12">
        <f t="shared" si="9"/>
        <v>108050.04980421226</v>
      </c>
      <c r="W22" s="12">
        <f t="shared" si="10"/>
        <v>178741.44343677943</v>
      </c>
      <c r="X22" s="131">
        <f t="shared" si="11"/>
        <v>6.1760584025067375</v>
      </c>
      <c r="Y22" s="105">
        <f>VLOOKUP(E22,'Appendix 4. LT MOH 2019'!$D$5:$P$1684,13,FALSE)</f>
        <v>6.9514341541304061</v>
      </c>
      <c r="Z22" s="105">
        <f t="shared" si="12"/>
        <v>-0.77537575162366856</v>
      </c>
    </row>
    <row r="23" spans="1:26" s="9" customFormat="1" x14ac:dyDescent="0.2">
      <c r="A23" s="15"/>
      <c r="B23" s="11" t="str">
        <f t="shared" si="15"/>
        <v>Total</v>
      </c>
      <c r="C23" s="11" t="str">
        <f t="shared" si="16"/>
        <v>PA</v>
      </c>
      <c r="D23" s="137" t="s">
        <v>8</v>
      </c>
      <c r="E23" s="18" t="str">
        <f t="shared" si="0"/>
        <v>PATotal90+</v>
      </c>
      <c r="F23" s="19" t="s">
        <v>19</v>
      </c>
      <c r="G23" s="104">
        <f>VLOOKUP(E23,'Appendix 4. LT MOH 2019'!$D$5:$G$1684,4,FALSE)</f>
        <v>0.18653238796336633</v>
      </c>
      <c r="H23" s="19">
        <f>VLOOKUP(E23,'Appendix 1a. Person-years 2020'!$E$3:$F$1684,2,FALSE)</f>
        <v>15701.8979</v>
      </c>
      <c r="I23" s="19">
        <f>VLOOKUP(E23,'Appendix 2a. Deaths 2020'!$E$3:$G$1683,3,FALSE)</f>
        <v>420</v>
      </c>
      <c r="J23" s="20">
        <f t="shared" si="1"/>
        <v>2928.9125108439671</v>
      </c>
      <c r="K23" s="20">
        <f t="shared" si="2"/>
        <v>3270.5689078993532</v>
      </c>
      <c r="L23" s="72">
        <f t="shared" si="3"/>
        <v>0.89553609580578197</v>
      </c>
      <c r="M23" s="72">
        <f t="shared" si="4"/>
        <v>1.1166495741304809</v>
      </c>
      <c r="N23" s="72">
        <f>VLOOKUP(E23,'Appendix 4. LT MOH 2019'!$D$5:$K$1684,8,FALSE)</f>
        <v>0</v>
      </c>
      <c r="O23" s="72">
        <v>0</v>
      </c>
      <c r="P23" s="72">
        <f t="shared" si="5"/>
        <v>1</v>
      </c>
      <c r="Q23" s="72">
        <f>VLOOKUP(E23,'Appendix 4. LT MOH 2019'!$D$5:$I$1684,6,FALSE)</f>
        <v>5.2996877458875185</v>
      </c>
      <c r="R23" s="16">
        <f>Q23*L23</f>
        <v>4.7460616729418534</v>
      </c>
      <c r="S23" s="135">
        <f t="shared" si="14"/>
        <v>14894.748215260552</v>
      </c>
      <c r="T23" s="12">
        <f t="shared" si="7"/>
        <v>14894.748215260552</v>
      </c>
      <c r="U23" s="13">
        <f t="shared" si="8"/>
        <v>0.21070101252606532</v>
      </c>
      <c r="V23" s="12">
        <f>T23*R23</f>
        <v>70691.393632567182</v>
      </c>
      <c r="W23" s="12">
        <f>V23</f>
        <v>70691.393632567182</v>
      </c>
      <c r="X23" s="131">
        <f t="shared" si="11"/>
        <v>4.7460616729418534</v>
      </c>
      <c r="Y23" s="105">
        <f>VLOOKUP(E23,'Appendix 4. LT MOH 2019'!$D$5:$P$1684,13,FALSE)</f>
        <v>5.360999293036409</v>
      </c>
      <c r="Z23" s="105">
        <f t="shared" si="12"/>
        <v>-0.61493762009455555</v>
      </c>
    </row>
    <row r="24" spans="1:26" s="7" customFormat="1" x14ac:dyDescent="0.2">
      <c r="B24" s="159"/>
      <c r="C24" s="159"/>
      <c r="D24" s="107"/>
      <c r="E24" s="107"/>
      <c r="F24" s="107"/>
      <c r="G24" s="107"/>
      <c r="H24" s="107"/>
      <c r="I24" s="132"/>
      <c r="J24" s="132"/>
      <c r="N24" s="107"/>
      <c r="O24" s="107"/>
      <c r="P24" s="21"/>
      <c r="Q24" s="107"/>
      <c r="R24" s="107"/>
      <c r="V24" s="107"/>
      <c r="W24" s="107"/>
      <c r="Y24" s="107"/>
    </row>
    <row r="25" spans="1:26" x14ac:dyDescent="0.2">
      <c r="K25" s="40"/>
      <c r="L25" s="70"/>
      <c r="M25" s="70"/>
      <c r="N25" s="133"/>
      <c r="O25" s="133"/>
      <c r="P25" s="71"/>
      <c r="Q25" s="133"/>
      <c r="R25" s="133"/>
      <c r="S25" s="70"/>
      <c r="T25" s="70"/>
      <c r="U25" s="70"/>
      <c r="V25" s="133"/>
      <c r="W25" s="133"/>
      <c r="X25" s="70"/>
      <c r="Y25" s="133"/>
      <c r="Z25" s="70"/>
    </row>
    <row r="26" spans="1:26" ht="16" customHeight="1" x14ac:dyDescent="0.2">
      <c r="K26" s="40"/>
      <c r="L26" s="70"/>
      <c r="M26" s="70"/>
      <c r="N26" s="133"/>
      <c r="O26" s="133"/>
      <c r="P26" s="70"/>
      <c r="Q26" s="133"/>
      <c r="R26" s="133"/>
      <c r="S26" s="70"/>
      <c r="T26" s="70"/>
      <c r="U26" s="70"/>
      <c r="V26" s="133"/>
      <c r="W26" s="133"/>
      <c r="X26" s="70"/>
      <c r="Y26" s="133"/>
      <c r="Z26" s="70"/>
    </row>
    <row r="27" spans="1:26" s="11" customFormat="1" ht="47" customHeight="1" x14ac:dyDescent="0.2">
      <c r="A27" s="10"/>
      <c r="B27" s="8" t="s">
        <v>17</v>
      </c>
      <c r="C27" s="8" t="s">
        <v>14</v>
      </c>
      <c r="D27" s="8" t="s">
        <v>0</v>
      </c>
      <c r="E27" s="8" t="s">
        <v>135</v>
      </c>
      <c r="F27" s="8" t="s">
        <v>9</v>
      </c>
      <c r="G27" s="10" t="s">
        <v>116</v>
      </c>
      <c r="H27" s="10" t="s">
        <v>117</v>
      </c>
      <c r="I27" s="10" t="s">
        <v>110</v>
      </c>
      <c r="J27" s="10" t="s">
        <v>39</v>
      </c>
      <c r="K27" s="10" t="s">
        <v>1830</v>
      </c>
      <c r="L27" s="10" t="s">
        <v>27</v>
      </c>
      <c r="M27" s="10" t="s">
        <v>28</v>
      </c>
      <c r="N27" s="8" t="s">
        <v>10</v>
      </c>
      <c r="O27" s="10" t="s">
        <v>111</v>
      </c>
      <c r="P27" s="10" t="s">
        <v>112</v>
      </c>
      <c r="Q27" s="10" t="s">
        <v>29</v>
      </c>
      <c r="R27" s="10" t="s">
        <v>113</v>
      </c>
      <c r="S27" s="8" t="s">
        <v>104</v>
      </c>
      <c r="T27" s="8" t="s">
        <v>105</v>
      </c>
      <c r="U27" s="10" t="s">
        <v>106</v>
      </c>
      <c r="V27" s="10" t="s">
        <v>107</v>
      </c>
      <c r="W27" s="10" t="s">
        <v>108</v>
      </c>
      <c r="X27" s="8" t="s">
        <v>109</v>
      </c>
      <c r="Y27" s="10" t="s">
        <v>30</v>
      </c>
      <c r="Z27" s="10" t="s">
        <v>11</v>
      </c>
    </row>
    <row r="28" spans="1:26" x14ac:dyDescent="0.2">
      <c r="B28" s="158" t="s">
        <v>70</v>
      </c>
      <c r="C28" s="11" t="str">
        <f>$C$4</f>
        <v>PA</v>
      </c>
      <c r="D28" s="137">
        <v>0</v>
      </c>
      <c r="E28" s="18" t="str">
        <f t="shared" ref="E28:E47" si="17">_xlfn.CONCAT(C28,B28,D28)</f>
        <v>PAFemale0</v>
      </c>
      <c r="F28" s="19">
        <v>1</v>
      </c>
      <c r="G28" s="104">
        <f>VLOOKUP(E28,'Appendix 4. LT MOH 2019'!$D$5:$G$1684,4,FALSE)</f>
        <v>1.2759340112448064E-2</v>
      </c>
      <c r="H28" s="19">
        <f>VLOOKUP(E28,'Appendix 1a. Person-years 2020'!$E$3:$F$1684,2,FALSE)</f>
        <v>70384.571400000001</v>
      </c>
      <c r="I28" s="19">
        <f>VLOOKUP(E28,'Appendix 2a. Deaths 2020'!$E$3:$G$1683,3,FALSE)</f>
        <v>14</v>
      </c>
      <c r="J28" s="20">
        <f t="shared" ref="J28:J47" si="18">G28*H28</f>
        <v>898.0606851614848</v>
      </c>
      <c r="K28" s="20">
        <f t="shared" ref="K28:K47" si="19">G28*(H28-I28)+I28</f>
        <v>911.88205439991054</v>
      </c>
      <c r="L28" s="73">
        <f t="shared" ref="L28:L47" si="20">J28/K28</f>
        <v>0.98484302967501502</v>
      </c>
      <c r="M28" s="73">
        <f t="shared" ref="M28:M47" si="21">K28/J28</f>
        <v>1.0153902397318957</v>
      </c>
      <c r="N28" s="72">
        <f>VLOOKUP(E28,'Appendix 4. LT MOH 2019'!$D$5:$K$1684,8,FALSE)</f>
        <v>0.98738728056792324</v>
      </c>
      <c r="O28" s="72">
        <f>EXP((1/L28)*LN(N28))</f>
        <v>0.98719441595488999</v>
      </c>
      <c r="P28" s="73">
        <f t="shared" ref="P28:P47" si="22">1-O28</f>
        <v>1.2805584045110008E-2</v>
      </c>
      <c r="Q28" s="72">
        <f>VLOOKUP(E28,'Appendix 4. LT MOH 2019'!$D$5:$I$1684,6,FALSE)</f>
        <v>8.8916290639090914E-2</v>
      </c>
      <c r="R28" s="136">
        <f t="shared" ref="R28:R46" si="23">F28+(Q28-F28)*M28*(1-N28)/(1-O28)</f>
        <v>8.8827487137714822E-2</v>
      </c>
      <c r="S28" s="12">
        <v>100000</v>
      </c>
      <c r="T28" s="12">
        <f t="shared" ref="T28:T47" si="24">P28*S28</f>
        <v>1280.5584045110008</v>
      </c>
      <c r="U28" s="13">
        <f t="shared" ref="U28:U47" si="25">T28/V28</f>
        <v>1.2956764823420432E-2</v>
      </c>
      <c r="V28" s="12">
        <f t="shared" ref="V28:V46" si="26">(S29*F28)+R28*T28</f>
        <v>98833.190380694796</v>
      </c>
      <c r="W28" s="12">
        <f t="shared" ref="W28:W46" si="27">W29+V28</f>
        <v>7767884.5917975465</v>
      </c>
      <c r="X28" s="131">
        <f t="shared" ref="X28:X47" si="28">W28/S28</f>
        <v>77.678845917975465</v>
      </c>
      <c r="Y28" s="105">
        <f>VLOOKUP(E28,'Appendix 4. LT MOH 2019'!$D$5:$P$1684,13,FALSE)</f>
        <v>79.677652369701917</v>
      </c>
      <c r="Z28" s="131">
        <f t="shared" ref="Z28:Z47" si="29">X28-Y28</f>
        <v>-1.9988064517264519</v>
      </c>
    </row>
    <row r="29" spans="1:26" x14ac:dyDescent="0.2">
      <c r="B29" s="158" t="str">
        <f>$B$28</f>
        <v>Female</v>
      </c>
      <c r="C29" s="11" t="str">
        <f>$C$4</f>
        <v>PA</v>
      </c>
      <c r="D29" s="138" t="s">
        <v>1657</v>
      </c>
      <c r="E29" s="18" t="str">
        <f t="shared" si="17"/>
        <v>PAFemale1-4</v>
      </c>
      <c r="F29" s="19">
        <v>4</v>
      </c>
      <c r="G29" s="104">
        <f>VLOOKUP(E29,'Appendix 4. LT MOH 2019'!$D$5:$G$1684,4,FALSE)</f>
        <v>6.4313308080593296E-4</v>
      </c>
      <c r="H29" s="19">
        <f>VLOOKUP(E29,'Appendix 1a. Person-years 2020'!$E$3:$F$1684,2,FALSE)</f>
        <v>280153.26559999998</v>
      </c>
      <c r="I29" s="19">
        <f>VLOOKUP(E29,'Appendix 2a. Deaths 2020'!$E$3:$G$1683,3,FALSE)</f>
        <v>10</v>
      </c>
      <c r="J29" s="20">
        <f t="shared" si="18"/>
        <v>180.17583280317078</v>
      </c>
      <c r="K29" s="20">
        <f t="shared" si="19"/>
        <v>190.16940147236272</v>
      </c>
      <c r="L29" s="73">
        <f t="shared" si="20"/>
        <v>0.94744912382424307</v>
      </c>
      <c r="M29" s="73">
        <f t="shared" si="21"/>
        <v>1.0554656443858883</v>
      </c>
      <c r="N29" s="72">
        <f>VLOOKUP(E29,'Appendix 4. LT MOH 2019'!$D$5:$K$1684,8,FALSE)</f>
        <v>0.99743159242256807</v>
      </c>
      <c r="O29" s="72">
        <f t="shared" ref="O29:O46" si="30">EXP((1/L29)*LN(N29))</f>
        <v>0.99728932729036812</v>
      </c>
      <c r="P29" s="73">
        <f t="shared" si="22"/>
        <v>2.7106727096318783E-3</v>
      </c>
      <c r="Q29" s="72">
        <f>VLOOKUP(E29,'Appendix 4. LT MOH 2019'!$D$5:$I$1684,6,FALSE)</f>
        <v>1.5029203425704212</v>
      </c>
      <c r="R29" s="136">
        <f t="shared" si="23"/>
        <v>1.5027423209064961</v>
      </c>
      <c r="S29" s="75">
        <f t="shared" ref="S29:S47" si="31">S28-T28</f>
        <v>98719.441595488999</v>
      </c>
      <c r="T29" s="12">
        <f t="shared" si="24"/>
        <v>267.59609624299014</v>
      </c>
      <c r="U29" s="13">
        <f t="shared" si="25"/>
        <v>6.7881694751471973E-4</v>
      </c>
      <c r="V29" s="12">
        <f t="shared" si="26"/>
        <v>394209.50997571769</v>
      </c>
      <c r="W29" s="12">
        <f t="shared" si="27"/>
        <v>7669051.4014168521</v>
      </c>
      <c r="X29" s="131">
        <f t="shared" si="28"/>
        <v>77.685319907312874</v>
      </c>
      <c r="Y29" s="105">
        <f>VLOOKUP(E29,'Appendix 4. LT MOH 2019'!$D$5:$P$1684,13,FALSE)</f>
        <v>79.694305528877152</v>
      </c>
      <c r="Z29" s="131">
        <f t="shared" si="29"/>
        <v>-2.0089856215642783</v>
      </c>
    </row>
    <row r="30" spans="1:26" x14ac:dyDescent="0.2">
      <c r="B30" s="158" t="str">
        <f t="shared" ref="B30:B47" si="32">$B$28</f>
        <v>Female</v>
      </c>
      <c r="C30" s="11" t="str">
        <f t="shared" ref="C30:C47" si="33">$C$4</f>
        <v>PA</v>
      </c>
      <c r="D30" s="138" t="s">
        <v>1658</v>
      </c>
      <c r="E30" s="18" t="str">
        <f t="shared" si="17"/>
        <v>PAFemale5-9</v>
      </c>
      <c r="F30" s="19">
        <v>5</v>
      </c>
      <c r="G30" s="104">
        <f>VLOOKUP(E30,'Appendix 4. LT MOH 2019'!$D$5:$G$1684,4,FALSE)</f>
        <v>2.3356360609309536E-4</v>
      </c>
      <c r="H30" s="19">
        <f>VLOOKUP(E30,'Appendix 1a. Person-years 2020'!$E$3:$F$1684,2,FALSE)</f>
        <v>357326.81079999998</v>
      </c>
      <c r="I30" s="19">
        <f>VLOOKUP(E30,'Appendix 2a. Deaths 2020'!$E$3:$G$1683,3,FALSE)</f>
        <v>5</v>
      </c>
      <c r="J30" s="20">
        <f t="shared" si="18"/>
        <v>83.458538484193213</v>
      </c>
      <c r="K30" s="20">
        <f t="shared" si="19"/>
        <v>88.457370666162745</v>
      </c>
      <c r="L30" s="73">
        <f t="shared" si="20"/>
        <v>0.94348879981030553</v>
      </c>
      <c r="M30" s="73">
        <f t="shared" si="21"/>
        <v>1.0598959947389481</v>
      </c>
      <c r="N30" s="72">
        <f>VLOOKUP(E30,'Appendix 4. LT MOH 2019'!$D$5:$K$1684,8,FALSE)</f>
        <v>0.9988328634710758</v>
      </c>
      <c r="O30" s="72">
        <f t="shared" si="30"/>
        <v>0.99876299992237549</v>
      </c>
      <c r="P30" s="73">
        <f t="shared" si="22"/>
        <v>1.237000077624506E-3</v>
      </c>
      <c r="Q30" s="72">
        <f>VLOOKUP(E30,'Appendix 4. LT MOH 2019'!$D$5:$I$1684,6,FALSE)</f>
        <v>2.5000000000004046</v>
      </c>
      <c r="R30" s="136">
        <f t="shared" si="23"/>
        <v>2.4999125814614946</v>
      </c>
      <c r="S30" s="75">
        <f t="shared" si="31"/>
        <v>98451.845499246003</v>
      </c>
      <c r="T30" s="12">
        <f t="shared" si="24"/>
        <v>121.78494052484318</v>
      </c>
      <c r="U30" s="13">
        <f t="shared" si="25"/>
        <v>2.4755313250087878E-4</v>
      </c>
      <c r="V30" s="12">
        <f t="shared" si="26"/>
        <v>491954.75449865643</v>
      </c>
      <c r="W30" s="12">
        <f t="shared" si="27"/>
        <v>7274841.8914411347</v>
      </c>
      <c r="X30" s="131">
        <f t="shared" si="28"/>
        <v>73.892387233074771</v>
      </c>
      <c r="Y30" s="105">
        <f>VLOOKUP(E30,'Appendix 4. LT MOH 2019'!$D$5:$P$1684,13,FALSE)</f>
        <v>75.895650009769952</v>
      </c>
      <c r="Z30" s="131">
        <f t="shared" si="29"/>
        <v>-2.0032627766951805</v>
      </c>
    </row>
    <row r="31" spans="1:26" x14ac:dyDescent="0.2">
      <c r="B31" s="158" t="str">
        <f t="shared" si="32"/>
        <v>Female</v>
      </c>
      <c r="C31" s="11" t="str">
        <f t="shared" si="33"/>
        <v>PA</v>
      </c>
      <c r="D31" s="138" t="s">
        <v>118</v>
      </c>
      <c r="E31" s="18" t="str">
        <f t="shared" si="17"/>
        <v>PAFemale10-14</v>
      </c>
      <c r="F31" s="19">
        <v>5</v>
      </c>
      <c r="G31" s="104">
        <f>VLOOKUP(E31,'Appendix 4. LT MOH 2019'!$D$5:$G$1684,4,FALSE)</f>
        <v>2.7608662209792486E-4</v>
      </c>
      <c r="H31" s="19">
        <f>VLOOKUP(E31,'Appendix 1a. Person-years 2020'!$E$3:$F$1684,2,FALSE)</f>
        <v>385455.4437</v>
      </c>
      <c r="I31" s="19">
        <f>VLOOKUP(E31,'Appendix 2a. Deaths 2020'!$E$3:$G$1683,3,FALSE)</f>
        <v>6</v>
      </c>
      <c r="J31" s="20">
        <f t="shared" si="18"/>
        <v>106.41909142038985</v>
      </c>
      <c r="K31" s="20">
        <f t="shared" si="19"/>
        <v>112.41743490065727</v>
      </c>
      <c r="L31" s="73">
        <f t="shared" si="20"/>
        <v>0.94664223138014025</v>
      </c>
      <c r="M31" s="73">
        <f t="shared" si="21"/>
        <v>1.0563652949880207</v>
      </c>
      <c r="N31" s="72">
        <f>VLOOKUP(E31,'Appendix 4. LT MOH 2019'!$D$5:$K$1684,8,FALSE)</f>
        <v>0.9986205190301134</v>
      </c>
      <c r="O31" s="72">
        <f t="shared" si="30"/>
        <v>0.99854282085649204</v>
      </c>
      <c r="P31" s="73">
        <f t="shared" si="22"/>
        <v>1.4571791435079584E-3</v>
      </c>
      <c r="Q31" s="72">
        <f>VLOOKUP(E31,'Appendix 4. LT MOH 2019'!$D$5:$I$1684,6,FALSE)</f>
        <v>2.5000000000000178</v>
      </c>
      <c r="R31" s="136">
        <f t="shared" si="23"/>
        <v>2.4999027604517488</v>
      </c>
      <c r="S31" s="75">
        <f t="shared" si="31"/>
        <v>98330.060558721161</v>
      </c>
      <c r="T31" s="12">
        <f t="shared" si="24"/>
        <v>143.28451342604299</v>
      </c>
      <c r="U31" s="13">
        <f t="shared" si="25"/>
        <v>2.9164832889769379E-4</v>
      </c>
      <c r="V31" s="12">
        <f t="shared" si="26"/>
        <v>491292.07757711934</v>
      </c>
      <c r="W31" s="12">
        <f t="shared" si="27"/>
        <v>6782887.1369424779</v>
      </c>
      <c r="X31" s="131">
        <f t="shared" si="28"/>
        <v>68.9808091076263</v>
      </c>
      <c r="Y31" s="105">
        <f>VLOOKUP(E31,'Appendix 4. LT MOH 2019'!$D$5:$P$1684,13,FALSE)</f>
        <v>70.981412850905215</v>
      </c>
      <c r="Z31" s="131">
        <f t="shared" si="29"/>
        <v>-2.0006037432789157</v>
      </c>
    </row>
    <row r="32" spans="1:26" x14ac:dyDescent="0.2">
      <c r="B32" s="158" t="str">
        <f t="shared" si="32"/>
        <v>Female</v>
      </c>
      <c r="C32" s="11" t="str">
        <f t="shared" si="33"/>
        <v>PA</v>
      </c>
      <c r="D32" s="137" t="s">
        <v>119</v>
      </c>
      <c r="E32" s="18" t="str">
        <f t="shared" si="17"/>
        <v>PAFemale15-19</v>
      </c>
      <c r="F32" s="19">
        <v>5</v>
      </c>
      <c r="G32" s="104">
        <f>VLOOKUP(E32,'Appendix 4. LT MOH 2019'!$D$5:$G$1684,4,FALSE)</f>
        <v>4.8851702515314861E-4</v>
      </c>
      <c r="H32" s="19">
        <f>VLOOKUP(E32,'Appendix 1a. Person-years 2020'!$E$3:$F$1684,2,FALSE)</f>
        <v>395598.913</v>
      </c>
      <c r="I32" s="19">
        <f>VLOOKUP(E32,'Appendix 2a. Deaths 2020'!$E$3:$G$1683,3,FALSE)</f>
        <v>8</v>
      </c>
      <c r="J32" s="20">
        <f t="shared" si="18"/>
        <v>193.25680413257925</v>
      </c>
      <c r="K32" s="20">
        <f t="shared" si="19"/>
        <v>201.25289599637802</v>
      </c>
      <c r="L32" s="73">
        <f t="shared" si="20"/>
        <v>0.96026843825421193</v>
      </c>
      <c r="M32" s="73">
        <f t="shared" si="21"/>
        <v>1.041375473943537</v>
      </c>
      <c r="N32" s="72">
        <f>VLOOKUP(E32,'Appendix 4. LT MOH 2019'!$D$5:$K$1684,8,FALSE)</f>
        <v>0.99756039434647525</v>
      </c>
      <c r="O32" s="72">
        <f t="shared" si="30"/>
        <v>0.99745958282752833</v>
      </c>
      <c r="P32" s="73">
        <f t="shared" si="22"/>
        <v>2.5404171724716651E-3</v>
      </c>
      <c r="Q32" s="72">
        <f>VLOOKUP(E32,'Appendix 4. LT MOH 2019'!$D$5:$I$1684,6,FALSE)</f>
        <v>2.5000000000001825</v>
      </c>
      <c r="R32" s="136">
        <f t="shared" si="23"/>
        <v>2.4998737203438433</v>
      </c>
      <c r="S32" s="75">
        <f t="shared" si="31"/>
        <v>98186.776045295119</v>
      </c>
      <c r="T32" s="12">
        <f t="shared" si="24"/>
        <v>249.43537197509724</v>
      </c>
      <c r="U32" s="13">
        <f t="shared" si="25"/>
        <v>5.0872965991683318E-4</v>
      </c>
      <c r="V32" s="12">
        <f t="shared" si="26"/>
        <v>490310.2602979248</v>
      </c>
      <c r="W32" s="12">
        <f t="shared" si="27"/>
        <v>6291595.0593653582</v>
      </c>
      <c r="X32" s="131">
        <f t="shared" si="28"/>
        <v>64.077825067430112</v>
      </c>
      <c r="Y32" s="105">
        <f>VLOOKUP(E32,'Appendix 4. LT MOH 2019'!$D$5:$P$1684,13,FALSE)</f>
        <v>66.076012154663275</v>
      </c>
      <c r="Z32" s="131">
        <f t="shared" si="29"/>
        <v>-1.9981870872331626</v>
      </c>
    </row>
    <row r="33" spans="2:26" x14ac:dyDescent="0.2">
      <c r="B33" s="158" t="str">
        <f t="shared" si="32"/>
        <v>Female</v>
      </c>
      <c r="C33" s="11" t="str">
        <f t="shared" si="33"/>
        <v>PA</v>
      </c>
      <c r="D33" s="137" t="s">
        <v>120</v>
      </c>
      <c r="E33" s="18" t="str">
        <f t="shared" si="17"/>
        <v>PAFemale20-24</v>
      </c>
      <c r="F33" s="19">
        <v>5</v>
      </c>
      <c r="G33" s="104">
        <f>VLOOKUP(E33,'Appendix 4. LT MOH 2019'!$D$5:$G$1684,4,FALSE)</f>
        <v>6.2036099984274173E-4</v>
      </c>
      <c r="H33" s="19">
        <f>VLOOKUP(E33,'Appendix 1a. Person-years 2020'!$E$3:$F$1684,2,FALSE)</f>
        <v>404301.1397</v>
      </c>
      <c r="I33" s="19">
        <f>VLOOKUP(E33,'Appendix 2a. Deaths 2020'!$E$3:$G$1683,3,FALSE)</f>
        <v>19</v>
      </c>
      <c r="J33" s="20">
        <f t="shared" si="18"/>
        <v>250.81265926185199</v>
      </c>
      <c r="K33" s="20">
        <f t="shared" si="19"/>
        <v>269.80087240285502</v>
      </c>
      <c r="L33" s="73">
        <f t="shared" si="20"/>
        <v>0.92962137975354409</v>
      </c>
      <c r="M33" s="73">
        <f t="shared" si="21"/>
        <v>1.0757067573737538</v>
      </c>
      <c r="N33" s="72">
        <f>VLOOKUP(E33,'Appendix 4. LT MOH 2019'!$D$5:$K$1684,8,FALSE)</f>
        <v>0.99690299814869876</v>
      </c>
      <c r="O33" s="72">
        <f t="shared" si="30"/>
        <v>0.99666892510851846</v>
      </c>
      <c r="P33" s="73">
        <f t="shared" si="22"/>
        <v>3.3310748914815447E-3</v>
      </c>
      <c r="Q33" s="72">
        <f>VLOOKUP(E33,'Appendix 4. LT MOH 2019'!$D$5:$I$1684,6,FALSE)</f>
        <v>2.5000000000000018</v>
      </c>
      <c r="R33" s="136">
        <f t="shared" si="23"/>
        <v>2.4997066055440382</v>
      </c>
      <c r="S33" s="75">
        <f t="shared" si="31"/>
        <v>97937.340673320025</v>
      </c>
      <c r="T33" s="12">
        <f t="shared" si="24"/>
        <v>326.23661645537055</v>
      </c>
      <c r="U33" s="13">
        <f t="shared" si="25"/>
        <v>6.6732656611889144E-4</v>
      </c>
      <c r="V33" s="12">
        <f t="shared" si="26"/>
        <v>488871.01610944705</v>
      </c>
      <c r="W33" s="12">
        <f t="shared" si="27"/>
        <v>5801284.799067433</v>
      </c>
      <c r="X33" s="131">
        <f t="shared" si="28"/>
        <v>59.234657171448113</v>
      </c>
      <c r="Y33" s="105">
        <f>VLOOKUP(E33,'Appendix 4. LT MOH 2019'!$D$5:$P$1684,13,FALSE)</f>
        <v>61.231491862518645</v>
      </c>
      <c r="Z33" s="131">
        <f t="shared" si="29"/>
        <v>-1.9968346910705321</v>
      </c>
    </row>
    <row r="34" spans="2:26" x14ac:dyDescent="0.2">
      <c r="B34" s="158" t="str">
        <f t="shared" si="32"/>
        <v>Female</v>
      </c>
      <c r="C34" s="11" t="str">
        <f t="shared" si="33"/>
        <v>PA</v>
      </c>
      <c r="D34" s="137" t="s">
        <v>121</v>
      </c>
      <c r="E34" s="18" t="str">
        <f t="shared" si="17"/>
        <v>PAFemale25-29</v>
      </c>
      <c r="F34" s="19">
        <v>5</v>
      </c>
      <c r="G34" s="104">
        <f>VLOOKUP(E34,'Appendix 4. LT MOH 2019'!$D$5:$G$1684,4,FALSE)</f>
        <v>7.653596422710294E-4</v>
      </c>
      <c r="H34" s="19">
        <f>VLOOKUP(E34,'Appendix 1a. Person-years 2020'!$E$3:$F$1684,2,FALSE)</f>
        <v>382971.38059999997</v>
      </c>
      <c r="I34" s="19">
        <f>VLOOKUP(E34,'Appendix 2a. Deaths 2020'!$E$3:$G$1683,3,FALSE)</f>
        <v>18</v>
      </c>
      <c r="J34" s="20">
        <f t="shared" si="18"/>
        <v>293.11083885605825</v>
      </c>
      <c r="K34" s="20">
        <f t="shared" si="19"/>
        <v>311.09706238249737</v>
      </c>
      <c r="L34" s="73">
        <f t="shared" si="20"/>
        <v>0.94218452791326956</v>
      </c>
      <c r="M34" s="73">
        <f t="shared" si="21"/>
        <v>1.0613632153510086</v>
      </c>
      <c r="N34" s="72">
        <f>VLOOKUP(E34,'Appendix 4. LT MOH 2019'!$D$5:$K$1684,8,FALSE)</f>
        <v>0.99618050999739993</v>
      </c>
      <c r="O34" s="72">
        <f t="shared" si="30"/>
        <v>0.99594660944346447</v>
      </c>
      <c r="P34" s="73">
        <f t="shared" si="22"/>
        <v>4.0533905565355299E-3</v>
      </c>
      <c r="Q34" s="72">
        <f>VLOOKUP(E34,'Appendix 4. LT MOH 2019'!$D$5:$I$1684,6,FALSE)</f>
        <v>2.4999999999998983</v>
      </c>
      <c r="R34" s="136">
        <f t="shared" si="23"/>
        <v>2.4997066445864013</v>
      </c>
      <c r="S34" s="75">
        <f t="shared" si="31"/>
        <v>97611.104056864657</v>
      </c>
      <c r="T34" s="12">
        <f t="shared" si="24"/>
        <v>395.65592739710218</v>
      </c>
      <c r="U34" s="13">
        <f t="shared" si="25"/>
        <v>8.1232463900184819E-4</v>
      </c>
      <c r="V34" s="12">
        <f t="shared" si="26"/>
        <v>487066.26439802226</v>
      </c>
      <c r="W34" s="12">
        <f t="shared" si="27"/>
        <v>5312413.782957986</v>
      </c>
      <c r="X34" s="131">
        <f t="shared" si="28"/>
        <v>54.42427717919437</v>
      </c>
      <c r="Y34" s="105">
        <f>VLOOKUP(E34,'Appendix 4. LT MOH 2019'!$D$5:$P$1684,13,FALSE)</f>
        <v>56.413948469997692</v>
      </c>
      <c r="Z34" s="131">
        <f t="shared" si="29"/>
        <v>-1.9896712908033223</v>
      </c>
    </row>
    <row r="35" spans="2:26" x14ac:dyDescent="0.2">
      <c r="B35" s="158" t="str">
        <f t="shared" si="32"/>
        <v>Female</v>
      </c>
      <c r="C35" s="11" t="str">
        <f t="shared" si="33"/>
        <v>PA</v>
      </c>
      <c r="D35" s="137" t="s">
        <v>122</v>
      </c>
      <c r="E35" s="18" t="str">
        <f t="shared" si="17"/>
        <v>PAFemale30-34</v>
      </c>
      <c r="F35" s="19">
        <v>5</v>
      </c>
      <c r="G35" s="104">
        <f>VLOOKUP(E35,'Appendix 4. LT MOH 2019'!$D$5:$G$1684,4,FALSE)</f>
        <v>8.3822130963821372E-4</v>
      </c>
      <c r="H35" s="19">
        <f>VLOOKUP(E35,'Appendix 1a. Person-years 2020'!$E$3:$F$1684,2,FALSE)</f>
        <v>368057.78590000002</v>
      </c>
      <c r="I35" s="19">
        <f>VLOOKUP(E35,'Appendix 2a. Deaths 2020'!$E$3:$G$1683,3,FALSE)</f>
        <v>47</v>
      </c>
      <c r="J35" s="20">
        <f t="shared" si="18"/>
        <v>308.51387931963927</v>
      </c>
      <c r="K35" s="20">
        <f t="shared" si="19"/>
        <v>355.47448291808627</v>
      </c>
      <c r="L35" s="73">
        <f t="shared" si="20"/>
        <v>0.8678931798059093</v>
      </c>
      <c r="M35" s="73">
        <f t="shared" si="21"/>
        <v>1.1522155298231913</v>
      </c>
      <c r="N35" s="72">
        <f>VLOOKUP(E35,'Appendix 4. LT MOH 2019'!$D$5:$K$1684,8,FALSE)</f>
        <v>0.99581765777275666</v>
      </c>
      <c r="O35" s="72">
        <f t="shared" si="30"/>
        <v>0.99518257606807292</v>
      </c>
      <c r="P35" s="73">
        <f t="shared" si="22"/>
        <v>4.8174239319270784E-3</v>
      </c>
      <c r="Q35" s="72">
        <f>VLOOKUP(E35,'Appendix 4. LT MOH 2019'!$D$5:$I$1684,6,FALSE)</f>
        <v>2.5000000000000653</v>
      </c>
      <c r="R35" s="136">
        <f t="shared" si="23"/>
        <v>2.499203031869528</v>
      </c>
      <c r="S35" s="75">
        <f t="shared" si="31"/>
        <v>97215.44812946755</v>
      </c>
      <c r="T35" s="12">
        <f t="shared" si="24"/>
        <v>468.32802637191253</v>
      </c>
      <c r="U35" s="13">
        <f t="shared" si="25"/>
        <v>9.6581189065807291E-4</v>
      </c>
      <c r="V35" s="12">
        <f t="shared" si="26"/>
        <v>484906.04733889637</v>
      </c>
      <c r="W35" s="12">
        <f t="shared" si="27"/>
        <v>4825347.5185599634</v>
      </c>
      <c r="X35" s="131">
        <f t="shared" si="28"/>
        <v>49.635604334547359</v>
      </c>
      <c r="Y35" s="105">
        <f>VLOOKUP(E35,'Appendix 4. LT MOH 2019'!$D$5:$P$1684,13,FALSE)</f>
        <v>51.620661796664145</v>
      </c>
      <c r="Z35" s="131">
        <f t="shared" si="29"/>
        <v>-1.9850574621167851</v>
      </c>
    </row>
    <row r="36" spans="2:26" x14ac:dyDescent="0.2">
      <c r="B36" s="158" t="str">
        <f t="shared" si="32"/>
        <v>Female</v>
      </c>
      <c r="C36" s="11" t="str">
        <f t="shared" si="33"/>
        <v>PA</v>
      </c>
      <c r="D36" s="137" t="s">
        <v>123</v>
      </c>
      <c r="E36" s="18" t="str">
        <f t="shared" si="17"/>
        <v>PAFemale35-39</v>
      </c>
      <c r="F36" s="19">
        <v>5</v>
      </c>
      <c r="G36" s="104">
        <f>VLOOKUP(E36,'Appendix 4. LT MOH 2019'!$D$5:$G$1684,4,FALSE)</f>
        <v>1.3328233803635262E-3</v>
      </c>
      <c r="H36" s="19">
        <f>VLOOKUP(E36,'Appendix 1a. Person-years 2020'!$E$3:$F$1684,2,FALSE)</f>
        <v>350117.64860000001</v>
      </c>
      <c r="I36" s="19">
        <f>VLOOKUP(E36,'Appendix 2a. Deaths 2020'!$E$3:$G$1683,3,FALSE)</f>
        <v>56</v>
      </c>
      <c r="J36" s="20">
        <f t="shared" si="18"/>
        <v>466.64498793198123</v>
      </c>
      <c r="K36" s="20">
        <f t="shared" si="19"/>
        <v>522.57034982268078</v>
      </c>
      <c r="L36" s="73">
        <f t="shared" si="20"/>
        <v>0.89298022379249753</v>
      </c>
      <c r="M36" s="73">
        <f t="shared" si="21"/>
        <v>1.1198456285548948</v>
      </c>
      <c r="N36" s="72">
        <f>VLOOKUP(E36,'Appendix 4. LT MOH 2019'!$D$5:$K$1684,8,FALSE)</f>
        <v>0.99335801458182582</v>
      </c>
      <c r="O36" s="72">
        <f t="shared" si="30"/>
        <v>0.99256496782273829</v>
      </c>
      <c r="P36" s="73">
        <f t="shared" si="22"/>
        <v>7.4350321772617134E-3</v>
      </c>
      <c r="Q36" s="72">
        <f>VLOOKUP(E36,'Appendix 4. LT MOH 2019'!$D$5:$I$1684,6,FALSE)</f>
        <v>2.4999999999999809</v>
      </c>
      <c r="R36" s="136">
        <f t="shared" si="23"/>
        <v>2.4990026410998181</v>
      </c>
      <c r="S36" s="75">
        <f t="shared" si="31"/>
        <v>96747.120103095644</v>
      </c>
      <c r="T36" s="12">
        <f t="shared" si="24"/>
        <v>719.3179510239197</v>
      </c>
      <c r="U36" s="13">
        <f t="shared" si="25"/>
        <v>1.4925572546401445E-3</v>
      </c>
      <c r="V36" s="12">
        <f t="shared" si="26"/>
        <v>481936.58821975795</v>
      </c>
      <c r="W36" s="12">
        <f t="shared" si="27"/>
        <v>4340441.471221067</v>
      </c>
      <c r="X36" s="131">
        <f t="shared" si="28"/>
        <v>44.86377957913173</v>
      </c>
      <c r="Y36" s="105">
        <f>VLOOKUP(E36,'Appendix 4. LT MOH 2019'!$D$5:$P$1684,13,FALSE)</f>
        <v>46.826964041315861</v>
      </c>
      <c r="Z36" s="131">
        <f t="shared" si="29"/>
        <v>-1.963184462184131</v>
      </c>
    </row>
    <row r="37" spans="2:26" x14ac:dyDescent="0.2">
      <c r="B37" s="158" t="str">
        <f t="shared" si="32"/>
        <v>Female</v>
      </c>
      <c r="C37" s="11" t="str">
        <f t="shared" si="33"/>
        <v>PA</v>
      </c>
      <c r="D37" s="137" t="s">
        <v>124</v>
      </c>
      <c r="E37" s="18" t="str">
        <f t="shared" si="17"/>
        <v>PAFemale40-44</v>
      </c>
      <c r="F37" s="19">
        <v>5</v>
      </c>
      <c r="G37" s="104">
        <f>VLOOKUP(E37,'Appendix 4. LT MOH 2019'!$D$5:$G$1684,4,FALSE)</f>
        <v>1.7014695268784796E-3</v>
      </c>
      <c r="H37" s="19">
        <f>VLOOKUP(E37,'Appendix 1a. Person-years 2020'!$E$3:$F$1684,2,FALSE)</f>
        <v>302104.23629999999</v>
      </c>
      <c r="I37" s="19">
        <f>VLOOKUP(E37,'Appendix 2a. Deaths 2020'!$E$3:$G$1683,3,FALSE)</f>
        <v>73</v>
      </c>
      <c r="J37" s="20">
        <f t="shared" si="18"/>
        <v>514.02115200534536</v>
      </c>
      <c r="K37" s="20">
        <f t="shared" si="19"/>
        <v>586.89694472988322</v>
      </c>
      <c r="L37" s="73">
        <f t="shared" si="20"/>
        <v>0.87582863843655101</v>
      </c>
      <c r="M37" s="73">
        <f t="shared" si="21"/>
        <v>1.1417758635811548</v>
      </c>
      <c r="N37" s="72">
        <f>VLOOKUP(E37,'Appendix 4. LT MOH 2019'!$D$5:$K$1684,8,FALSE)</f>
        <v>0.99152868656974313</v>
      </c>
      <c r="O37" s="72">
        <f t="shared" si="30"/>
        <v>0.99033348129957988</v>
      </c>
      <c r="P37" s="73">
        <f t="shared" si="22"/>
        <v>9.6665187004201236E-3</v>
      </c>
      <c r="Q37" s="72">
        <f>VLOOKUP(E37,'Appendix 4. LT MOH 2019'!$D$5:$I$1684,6,FALSE)</f>
        <v>2.500000000000028</v>
      </c>
      <c r="R37" s="136">
        <f t="shared" si="23"/>
        <v>2.4984941561542513</v>
      </c>
      <c r="S37" s="75">
        <f t="shared" si="31"/>
        <v>96027.80215207173</v>
      </c>
      <c r="T37" s="12">
        <f t="shared" si="24"/>
        <v>928.25454526324518</v>
      </c>
      <c r="U37" s="13">
        <f t="shared" si="25"/>
        <v>1.9426989637042248E-3</v>
      </c>
      <c r="V37" s="12">
        <f t="shared" si="26"/>
        <v>477816.97659080627</v>
      </c>
      <c r="W37" s="12">
        <f t="shared" si="27"/>
        <v>3858504.8830013094</v>
      </c>
      <c r="X37" s="131">
        <f t="shared" si="28"/>
        <v>40.181122513778838</v>
      </c>
      <c r="Y37" s="105">
        <f>VLOOKUP(E37,'Appendix 4. LT MOH 2019'!$D$5:$P$1684,13,FALSE)</f>
        <v>42.123351692567958</v>
      </c>
      <c r="Z37" s="131">
        <f t="shared" si="29"/>
        <v>-1.9422291787891197</v>
      </c>
    </row>
    <row r="38" spans="2:26" x14ac:dyDescent="0.2">
      <c r="B38" s="158" t="str">
        <f t="shared" si="32"/>
        <v>Female</v>
      </c>
      <c r="C38" s="11" t="str">
        <f t="shared" si="33"/>
        <v>PA</v>
      </c>
      <c r="D38" s="137" t="s">
        <v>125</v>
      </c>
      <c r="E38" s="18" t="str">
        <f t="shared" si="17"/>
        <v>PAFemale45-49</v>
      </c>
      <c r="F38" s="19">
        <v>5</v>
      </c>
      <c r="G38" s="104">
        <f>VLOOKUP(E38,'Appendix 4. LT MOH 2019'!$D$5:$G$1684,4,FALSE)</f>
        <v>2.2796730872554627E-3</v>
      </c>
      <c r="H38" s="19">
        <f>VLOOKUP(E38,'Appendix 1a. Person-years 2020'!$E$3:$F$1684,2,FALSE)</f>
        <v>249085.99470000001</v>
      </c>
      <c r="I38" s="19">
        <f>VLOOKUP(E38,'Appendix 2a. Deaths 2020'!$E$3:$G$1683,3,FALSE)</f>
        <v>88</v>
      </c>
      <c r="J38" s="20">
        <f t="shared" si="18"/>
        <v>567.83463852984687</v>
      </c>
      <c r="K38" s="20">
        <f t="shared" si="19"/>
        <v>655.63402729816835</v>
      </c>
      <c r="L38" s="73">
        <f t="shared" si="20"/>
        <v>0.86608475900779902</v>
      </c>
      <c r="M38" s="73">
        <f t="shared" si="21"/>
        <v>1.1546214035051447</v>
      </c>
      <c r="N38" s="72">
        <f>VLOOKUP(E38,'Appendix 4. LT MOH 2019'!$D$5:$K$1684,8,FALSE)</f>
        <v>0.9886662278023628</v>
      </c>
      <c r="O38" s="72">
        <f t="shared" si="30"/>
        <v>0.98692528728087103</v>
      </c>
      <c r="P38" s="73">
        <f t="shared" si="22"/>
        <v>1.3074712719128967E-2</v>
      </c>
      <c r="Q38" s="72">
        <f>VLOOKUP(E38,'Appendix 4. LT MOH 2019'!$D$5:$I$1684,6,FALSE)</f>
        <v>2.4999999999999738</v>
      </c>
      <c r="R38" s="136">
        <f t="shared" si="23"/>
        <v>2.4978004788782475</v>
      </c>
      <c r="S38" s="75">
        <f t="shared" si="31"/>
        <v>95099.547606808483</v>
      </c>
      <c r="T38" s="12">
        <f t="shared" si="24"/>
        <v>1243.3992646781496</v>
      </c>
      <c r="U38" s="13">
        <f t="shared" si="25"/>
        <v>2.6321650841952954E-3</v>
      </c>
      <c r="V38" s="12">
        <f t="shared" si="26"/>
        <v>472386.50498940161</v>
      </c>
      <c r="W38" s="12">
        <f t="shared" si="27"/>
        <v>3380687.9064105032</v>
      </c>
      <c r="X38" s="131">
        <f t="shared" si="28"/>
        <v>35.548937839200285</v>
      </c>
      <c r="Y38" s="105">
        <f>VLOOKUP(E38,'Appendix 4. LT MOH 2019'!$D$5:$P$1684,13,FALSE)</f>
        <v>37.461881314445343</v>
      </c>
      <c r="Z38" s="131">
        <f t="shared" si="29"/>
        <v>-1.9129434752450578</v>
      </c>
    </row>
    <row r="39" spans="2:26" x14ac:dyDescent="0.2">
      <c r="B39" s="158" t="str">
        <f t="shared" si="32"/>
        <v>Female</v>
      </c>
      <c r="C39" s="11" t="str">
        <f t="shared" si="33"/>
        <v>PA</v>
      </c>
      <c r="D39" s="137" t="s">
        <v>126</v>
      </c>
      <c r="E39" s="18" t="str">
        <f t="shared" si="17"/>
        <v>PAFemale50-54</v>
      </c>
      <c r="F39" s="19">
        <v>5</v>
      </c>
      <c r="G39" s="104">
        <f>VLOOKUP(E39,'Appendix 4. LT MOH 2019'!$D$5:$G$1684,4,FALSE)</f>
        <v>3.5287496548168803E-3</v>
      </c>
      <c r="H39" s="19">
        <f>VLOOKUP(E39,'Appendix 1a. Person-years 2020'!$E$3:$F$1684,2,FALSE)</f>
        <v>206523.2409</v>
      </c>
      <c r="I39" s="19">
        <f>VLOOKUP(E39,'Appendix 2a. Deaths 2020'!$E$3:$G$1683,3,FALSE)</f>
        <v>146</v>
      </c>
      <c r="J39" s="20">
        <f t="shared" si="18"/>
        <v>728.76881503753839</v>
      </c>
      <c r="K39" s="20">
        <f t="shared" si="19"/>
        <v>874.2536175879352</v>
      </c>
      <c r="L39" s="73">
        <f t="shared" si="20"/>
        <v>0.83358970483669348</v>
      </c>
      <c r="M39" s="73">
        <f t="shared" si="21"/>
        <v>1.1996309385753601</v>
      </c>
      <c r="N39" s="72">
        <f>VLOOKUP(E39,'Appendix 4. LT MOH 2019'!$D$5:$K$1684,8,FALSE)</f>
        <v>0.9825105415272869</v>
      </c>
      <c r="O39" s="72">
        <f t="shared" si="30"/>
        <v>0.97905590351395322</v>
      </c>
      <c r="P39" s="73">
        <f t="shared" si="22"/>
        <v>2.0944096486046782E-2</v>
      </c>
      <c r="Q39" s="72">
        <f>VLOOKUP(E39,'Appendix 4. LT MOH 2019'!$D$5:$I$1684,6,FALSE)</f>
        <v>2.5000000000000058</v>
      </c>
      <c r="R39" s="136">
        <f t="shared" si="23"/>
        <v>2.4956074738323886</v>
      </c>
      <c r="S39" s="75">
        <f t="shared" si="31"/>
        <v>93856.148342130327</v>
      </c>
      <c r="T39" s="12">
        <f t="shared" si="24"/>
        <v>1965.7322266862973</v>
      </c>
      <c r="U39" s="13">
        <f t="shared" si="25"/>
        <v>4.2332277517161693E-3</v>
      </c>
      <c r="V39" s="12">
        <f t="shared" si="26"/>
        <v>464357.77661369171</v>
      </c>
      <c r="W39" s="12">
        <f t="shared" si="27"/>
        <v>2908301.4014211018</v>
      </c>
      <c r="X39" s="131">
        <f t="shared" si="28"/>
        <v>30.98679684595173</v>
      </c>
      <c r="Y39" s="105">
        <f>VLOOKUP(E39,'Appendix 4. LT MOH 2019'!$D$5:$P$1684,13,FALSE)</f>
        <v>32.86267380363509</v>
      </c>
      <c r="Z39" s="131">
        <f t="shared" si="29"/>
        <v>-1.87587695768336</v>
      </c>
    </row>
    <row r="40" spans="2:26" x14ac:dyDescent="0.2">
      <c r="B40" s="158" t="str">
        <f t="shared" si="32"/>
        <v>Female</v>
      </c>
      <c r="C40" s="11" t="str">
        <f t="shared" si="33"/>
        <v>PA</v>
      </c>
      <c r="D40" s="137" t="s">
        <v>127</v>
      </c>
      <c r="E40" s="18" t="str">
        <f t="shared" si="17"/>
        <v>PAFemale55-59</v>
      </c>
      <c r="F40" s="19">
        <v>5</v>
      </c>
      <c r="G40" s="104">
        <f>VLOOKUP(E40,'Appendix 4. LT MOH 2019'!$D$5:$G$1684,4,FALSE)</f>
        <v>5.6889844800546109E-3</v>
      </c>
      <c r="H40" s="19">
        <f>VLOOKUP(E40,'Appendix 1a. Person-years 2020'!$E$3:$F$1684,2,FALSE)</f>
        <v>165438.51610000001</v>
      </c>
      <c r="I40" s="19">
        <f>VLOOKUP(E40,'Appendix 2a. Deaths 2020'!$E$3:$G$1683,3,FALSE)</f>
        <v>190</v>
      </c>
      <c r="J40" s="20">
        <f t="shared" si="18"/>
        <v>941.17715049616493</v>
      </c>
      <c r="K40" s="20">
        <f t="shared" si="19"/>
        <v>1130.0962434449546</v>
      </c>
      <c r="L40" s="73">
        <f t="shared" si="20"/>
        <v>0.83282920012821759</v>
      </c>
      <c r="M40" s="73">
        <f t="shared" si="21"/>
        <v>1.2007263912529074</v>
      </c>
      <c r="N40" s="72">
        <f>VLOOKUP(E40,'Appendix 4. LT MOH 2019'!$D$5:$K$1684,8,FALSE)</f>
        <v>0.97195396129699796</v>
      </c>
      <c r="O40" s="72">
        <f t="shared" si="30"/>
        <v>0.96641988831882308</v>
      </c>
      <c r="P40" s="73">
        <f t="shared" si="22"/>
        <v>3.3580111681176916E-2</v>
      </c>
      <c r="Q40" s="72">
        <f>VLOOKUP(E40,'Appendix 4. LT MOH 2019'!$D$5:$I$1684,6,FALSE)</f>
        <v>2.500000000000004</v>
      </c>
      <c r="R40" s="136">
        <f t="shared" si="23"/>
        <v>2.4928896037835711</v>
      </c>
      <c r="S40" s="75">
        <f t="shared" si="31"/>
        <v>91890.416115444037</v>
      </c>
      <c r="T40" s="12">
        <f t="shared" si="24"/>
        <v>3085.6904355864299</v>
      </c>
      <c r="U40" s="13">
        <f t="shared" si="25"/>
        <v>6.8310421216219615E-3</v>
      </c>
      <c r="V40" s="12">
        <f t="shared" si="26"/>
        <v>451715.91400665586</v>
      </c>
      <c r="W40" s="12">
        <f t="shared" si="27"/>
        <v>2443943.6248074099</v>
      </c>
      <c r="X40" s="131">
        <f t="shared" si="28"/>
        <v>26.596284227693861</v>
      </c>
      <c r="Y40" s="105">
        <f>VLOOKUP(E40,'Appendix 4. LT MOH 2019'!$D$5:$P$1684,13,FALSE)</f>
        <v>28.403153218526402</v>
      </c>
      <c r="Z40" s="131">
        <f t="shared" si="29"/>
        <v>-1.806868990832541</v>
      </c>
    </row>
    <row r="41" spans="2:26" x14ac:dyDescent="0.2">
      <c r="B41" s="158" t="str">
        <f t="shared" si="32"/>
        <v>Female</v>
      </c>
      <c r="C41" s="11" t="str">
        <f t="shared" si="33"/>
        <v>PA</v>
      </c>
      <c r="D41" s="137" t="s">
        <v>128</v>
      </c>
      <c r="E41" s="18" t="str">
        <f t="shared" si="17"/>
        <v>PAFemale60-64</v>
      </c>
      <c r="F41" s="19">
        <v>5</v>
      </c>
      <c r="G41" s="104">
        <f>VLOOKUP(E41,'Appendix 4. LT MOH 2019'!$D$5:$G$1684,4,FALSE)</f>
        <v>8.8089793817599394E-3</v>
      </c>
      <c r="H41" s="19">
        <f>VLOOKUP(E41,'Appendix 1a. Person-years 2020'!$E$3:$F$1684,2,FALSE)</f>
        <v>134228.86249999999</v>
      </c>
      <c r="I41" s="19">
        <f>VLOOKUP(E41,'Appendix 2a. Deaths 2020'!$E$3:$G$1683,3,FALSE)</f>
        <v>297</v>
      </c>
      <c r="J41" s="20">
        <f t="shared" si="18"/>
        <v>1182.4192821995898</v>
      </c>
      <c r="K41" s="20">
        <f t="shared" si="19"/>
        <v>1476.8030153232071</v>
      </c>
      <c r="L41" s="73">
        <f t="shared" si="20"/>
        <v>0.8006614761284262</v>
      </c>
      <c r="M41" s="73">
        <f t="shared" si="21"/>
        <v>1.2489672974344526</v>
      </c>
      <c r="N41" s="72">
        <f>VLOOKUP(E41,'Appendix 4. LT MOH 2019'!$D$5:$K$1684,8,FALSE)</f>
        <v>0.95690417859665544</v>
      </c>
      <c r="O41" s="72">
        <f t="shared" si="30"/>
        <v>0.94646666174849448</v>
      </c>
      <c r="P41" s="73">
        <f t="shared" si="22"/>
        <v>5.3533338251505524E-2</v>
      </c>
      <c r="Q41" s="72">
        <f>VLOOKUP(E41,'Appendix 4. LT MOH 2019'!$D$5:$I$1684,6,FALSE)</f>
        <v>2.5000000000000036</v>
      </c>
      <c r="R41" s="136">
        <f t="shared" si="23"/>
        <v>2.4863667507537097</v>
      </c>
      <c r="S41" s="75">
        <f t="shared" si="31"/>
        <v>88804.725679857613</v>
      </c>
      <c r="T41" s="12">
        <f t="shared" si="24"/>
        <v>4754.0134181519761</v>
      </c>
      <c r="U41" s="13">
        <f t="shared" si="25"/>
        <v>1.1002781501578745E-2</v>
      </c>
      <c r="V41" s="12">
        <f t="shared" si="26"/>
        <v>432073.78220405825</v>
      </c>
      <c r="W41" s="12">
        <f t="shared" si="27"/>
        <v>1992227.7108007541</v>
      </c>
      <c r="X41" s="131">
        <f t="shared" si="28"/>
        <v>22.433802880972408</v>
      </c>
      <c r="Y41" s="105">
        <f>VLOOKUP(E41,'Appendix 4. LT MOH 2019'!$D$5:$P$1684,13,FALSE)</f>
        <v>24.15059689037188</v>
      </c>
      <c r="Z41" s="131">
        <f t="shared" si="29"/>
        <v>-1.7167940093994716</v>
      </c>
    </row>
    <row r="42" spans="2:26" x14ac:dyDescent="0.2">
      <c r="B42" s="158" t="str">
        <f t="shared" si="32"/>
        <v>Female</v>
      </c>
      <c r="C42" s="11" t="str">
        <f t="shared" si="33"/>
        <v>PA</v>
      </c>
      <c r="D42" s="137" t="s">
        <v>129</v>
      </c>
      <c r="E42" s="18" t="str">
        <f t="shared" si="17"/>
        <v>PAFemale65-69</v>
      </c>
      <c r="F42" s="19">
        <v>5</v>
      </c>
      <c r="G42" s="104">
        <f>VLOOKUP(E42,'Appendix 4. LT MOH 2019'!$D$5:$G$1684,4,FALSE)</f>
        <v>1.3510637467661487E-2</v>
      </c>
      <c r="H42" s="19">
        <f>VLOOKUP(E42,'Appendix 1a. Person-years 2020'!$E$3:$F$1684,2,FALSE)</f>
        <v>102217.76639999999</v>
      </c>
      <c r="I42" s="19">
        <f>VLOOKUP(E42,'Appendix 2a. Deaths 2020'!$E$3:$G$1683,3,FALSE)</f>
        <v>347</v>
      </c>
      <c r="J42" s="20">
        <f t="shared" si="18"/>
        <v>1381.0271845845093</v>
      </c>
      <c r="K42" s="20">
        <f t="shared" si="19"/>
        <v>1723.3389933832307</v>
      </c>
      <c r="L42" s="73">
        <f t="shared" si="20"/>
        <v>0.80136710762477414</v>
      </c>
      <c r="M42" s="73">
        <f t="shared" si="21"/>
        <v>1.2478675384668174</v>
      </c>
      <c r="N42" s="72">
        <f>VLOOKUP(E42,'Appendix 4. LT MOH 2019'!$D$5:$K$1684,8,FALSE)</f>
        <v>0.93465397867198474</v>
      </c>
      <c r="O42" s="72">
        <f t="shared" si="30"/>
        <v>0.91912834540476473</v>
      </c>
      <c r="P42" s="73">
        <f t="shared" si="22"/>
        <v>8.0871654595235265E-2</v>
      </c>
      <c r="Q42" s="72">
        <f>VLOOKUP(E42,'Appendix 4. LT MOH 2019'!$D$5:$I$1684,6,FALSE)</f>
        <v>2.4999999999999987</v>
      </c>
      <c r="R42" s="136">
        <f t="shared" si="23"/>
        <v>2.4792410520312611</v>
      </c>
      <c r="S42" s="75">
        <f t="shared" si="31"/>
        <v>84050.71226170563</v>
      </c>
      <c r="T42" s="12">
        <f t="shared" si="24"/>
        <v>6797.3201705121628</v>
      </c>
      <c r="U42" s="13">
        <f t="shared" si="25"/>
        <v>1.6861813870575667E-2</v>
      </c>
      <c r="V42" s="12">
        <f t="shared" si="26"/>
        <v>403119.15566650126</v>
      </c>
      <c r="W42" s="12">
        <f t="shared" si="27"/>
        <v>1560153.9285966959</v>
      </c>
      <c r="X42" s="131">
        <f t="shared" si="28"/>
        <v>18.562054819225107</v>
      </c>
      <c r="Y42" s="105">
        <f>VLOOKUP(E42,'Appendix 4. LT MOH 2019'!$D$5:$P$1684,13,FALSE)</f>
        <v>20.125668666348066</v>
      </c>
      <c r="Z42" s="131">
        <f t="shared" si="29"/>
        <v>-1.5636138471229586</v>
      </c>
    </row>
    <row r="43" spans="2:26" x14ac:dyDescent="0.2">
      <c r="B43" s="158" t="str">
        <f t="shared" si="32"/>
        <v>Female</v>
      </c>
      <c r="C43" s="11" t="str">
        <f t="shared" si="33"/>
        <v>PA</v>
      </c>
      <c r="D43" s="137" t="s">
        <v>130</v>
      </c>
      <c r="E43" s="18" t="str">
        <f t="shared" si="17"/>
        <v>PAFemale70-74</v>
      </c>
      <c r="F43" s="19">
        <v>5</v>
      </c>
      <c r="G43" s="104">
        <f>VLOOKUP(E43,'Appendix 4. LT MOH 2019'!$D$5:$G$1684,4,FALSE)</f>
        <v>2.1642638476732711E-2</v>
      </c>
      <c r="H43" s="19">
        <f>VLOOKUP(E43,'Appendix 1a. Person-years 2020'!$E$3:$F$1684,2,FALSE)</f>
        <v>71594.330900000001</v>
      </c>
      <c r="I43" s="19">
        <f>VLOOKUP(E43,'Appendix 2a. Deaths 2020'!$E$3:$G$1683,3,FALSE)</f>
        <v>345</v>
      </c>
      <c r="J43" s="20">
        <f t="shared" si="18"/>
        <v>1549.4902206522736</v>
      </c>
      <c r="K43" s="20">
        <f t="shared" si="19"/>
        <v>1887.0235103778009</v>
      </c>
      <c r="L43" s="73">
        <f t="shared" si="20"/>
        <v>0.82112926104564021</v>
      </c>
      <c r="M43" s="73">
        <f t="shared" si="21"/>
        <v>1.2178350564764708</v>
      </c>
      <c r="N43" s="72">
        <f>VLOOKUP(E43,'Appendix 4. LT MOH 2019'!$D$5:$K$1684,8,FALSE)</f>
        <v>0.89734131939349859</v>
      </c>
      <c r="O43" s="72">
        <f t="shared" si="30"/>
        <v>0.87641579602482533</v>
      </c>
      <c r="P43" s="73">
        <f t="shared" si="22"/>
        <v>0.12358420397517467</v>
      </c>
      <c r="Q43" s="72">
        <f>VLOOKUP(E43,'Appendix 4. LT MOH 2019'!$D$5:$I$1684,6,FALSE)</f>
        <v>2.5000000000000004</v>
      </c>
      <c r="R43" s="136">
        <f t="shared" si="23"/>
        <v>2.4709279974135567</v>
      </c>
      <c r="S43" s="75">
        <f t="shared" si="31"/>
        <v>77253.392091193469</v>
      </c>
      <c r="T43" s="12">
        <f t="shared" si="24"/>
        <v>9547.2989659721989</v>
      </c>
      <c r="U43" s="13">
        <f t="shared" si="25"/>
        <v>2.6364930250754922E-2</v>
      </c>
      <c r="V43" s="12">
        <f t="shared" si="26"/>
        <v>362121.15394080459</v>
      </c>
      <c r="W43" s="12">
        <f t="shared" si="27"/>
        <v>1157034.7729301946</v>
      </c>
      <c r="X43" s="131">
        <f t="shared" si="28"/>
        <v>14.97713875870172</v>
      </c>
      <c r="Y43" s="105">
        <f>VLOOKUP(E43,'Appendix 4. LT MOH 2019'!$D$5:$P$1684,13,FALSE)</f>
        <v>16.357961415187816</v>
      </c>
      <c r="Z43" s="131">
        <f t="shared" si="29"/>
        <v>-1.3808226564860959</v>
      </c>
    </row>
    <row r="44" spans="2:26" x14ac:dyDescent="0.2">
      <c r="B44" s="158" t="str">
        <f t="shared" si="32"/>
        <v>Female</v>
      </c>
      <c r="C44" s="11" t="str">
        <f t="shared" si="33"/>
        <v>PA</v>
      </c>
      <c r="D44" s="137" t="s">
        <v>131</v>
      </c>
      <c r="E44" s="18" t="str">
        <f t="shared" si="17"/>
        <v>PAFemale75-79</v>
      </c>
      <c r="F44" s="19">
        <v>5</v>
      </c>
      <c r="G44" s="104">
        <f>VLOOKUP(E44,'Appendix 4. LT MOH 2019'!$D$5:$G$1684,4,FALSE)</f>
        <v>3.4787528787096442E-2</v>
      </c>
      <c r="H44" s="19">
        <f>VLOOKUP(E44,'Appendix 1a. Person-years 2020'!$E$3:$F$1684,2,FALSE)</f>
        <v>49972.419199999997</v>
      </c>
      <c r="I44" s="19">
        <f>VLOOKUP(E44,'Appendix 2a. Deaths 2020'!$E$3:$G$1683,3,FALSE)</f>
        <v>432</v>
      </c>
      <c r="J44" s="20">
        <f t="shared" si="18"/>
        <v>1738.4169714808509</v>
      </c>
      <c r="K44" s="20">
        <f t="shared" si="19"/>
        <v>2155.3887590448248</v>
      </c>
      <c r="L44" s="73">
        <f t="shared" si="20"/>
        <v>0.80654451044425146</v>
      </c>
      <c r="M44" s="73">
        <f t="shared" si="21"/>
        <v>1.2398571771930995</v>
      </c>
      <c r="N44" s="72">
        <f>VLOOKUP(E44,'Appendix 4. LT MOH 2019'!$D$5:$K$1684,8,FALSE)</f>
        <v>0.83997917840862935</v>
      </c>
      <c r="O44" s="72">
        <f t="shared" si="30"/>
        <v>0.80557092294286847</v>
      </c>
      <c r="P44" s="73">
        <f t="shared" si="22"/>
        <v>0.19442907705713153</v>
      </c>
      <c r="Q44" s="72">
        <f>VLOOKUP(E44,'Appendix 4. LT MOH 2019'!$D$5:$I$1684,6,FALSE)</f>
        <v>2.5000000000000009</v>
      </c>
      <c r="R44" s="136">
        <f t="shared" si="23"/>
        <v>2.4489031276415241</v>
      </c>
      <c r="S44" s="75">
        <f t="shared" si="31"/>
        <v>67706.093125221276</v>
      </c>
      <c r="T44" s="12">
        <f t="shared" si="24"/>
        <v>13164.033197480971</v>
      </c>
      <c r="U44" s="13">
        <f t="shared" si="25"/>
        <v>4.3168160956801767E-2</v>
      </c>
      <c r="V44" s="12">
        <f t="shared" si="26"/>
        <v>304947.74170838954</v>
      </c>
      <c r="W44" s="12">
        <f t="shared" si="27"/>
        <v>794913.61898939009</v>
      </c>
      <c r="X44" s="131">
        <f t="shared" si="28"/>
        <v>11.740651133409969</v>
      </c>
      <c r="Y44" s="105">
        <f>VLOOKUP(E44,'Appendix 4. LT MOH 2019'!$D$5:$P$1684,13,FALSE)</f>
        <v>12.943355962427129</v>
      </c>
      <c r="Z44" s="131">
        <f t="shared" si="29"/>
        <v>-1.2027048290171596</v>
      </c>
    </row>
    <row r="45" spans="2:26" x14ac:dyDescent="0.2">
      <c r="B45" s="158" t="str">
        <f t="shared" si="32"/>
        <v>Female</v>
      </c>
      <c r="C45" s="11" t="str">
        <f t="shared" si="33"/>
        <v>PA</v>
      </c>
      <c r="D45" s="137" t="s">
        <v>132</v>
      </c>
      <c r="E45" s="18" t="str">
        <f t="shared" si="17"/>
        <v>PAFemale80-84</v>
      </c>
      <c r="F45" s="19">
        <v>5</v>
      </c>
      <c r="G45" s="104">
        <f>VLOOKUP(E45,'Appendix 4. LT MOH 2019'!$D$5:$G$1684,4,FALSE)</f>
        <v>5.8312282177668089E-2</v>
      </c>
      <c r="H45" s="19">
        <f>VLOOKUP(E45,'Appendix 1a. Person-years 2020'!$E$3:$F$1684,2,FALSE)</f>
        <v>30195.589899999999</v>
      </c>
      <c r="I45" s="19">
        <f>VLOOKUP(E45,'Appendix 2a. Deaths 2020'!$E$3:$G$1683,3,FALSE)</f>
        <v>364</v>
      </c>
      <c r="J45" s="20">
        <f t="shared" si="18"/>
        <v>1760.7737587699444</v>
      </c>
      <c r="K45" s="20">
        <f t="shared" si="19"/>
        <v>2103.5480880572732</v>
      </c>
      <c r="L45" s="73">
        <f t="shared" si="20"/>
        <v>0.83704944458678998</v>
      </c>
      <c r="M45" s="73">
        <f t="shared" si="21"/>
        <v>1.1946725566416816</v>
      </c>
      <c r="N45" s="72">
        <f>VLOOKUP(E45,'Appendix 4. LT MOH 2019'!$D$5:$K$1684,8,FALSE)</f>
        <v>0.74553471750485234</v>
      </c>
      <c r="O45" s="72">
        <f t="shared" si="30"/>
        <v>0.70411057462363758</v>
      </c>
      <c r="P45" s="73">
        <f t="shared" si="22"/>
        <v>0.29588942537636242</v>
      </c>
      <c r="Q45" s="72">
        <f>VLOOKUP(E45,'Appendix 4. LT MOH 2019'!$D$5:$I$1684,6,FALSE)</f>
        <v>2.5</v>
      </c>
      <c r="R45" s="136">
        <f t="shared" si="23"/>
        <v>2.4314502011322001</v>
      </c>
      <c r="S45" s="75">
        <f t="shared" si="31"/>
        <v>54542.059927740309</v>
      </c>
      <c r="T45" s="12">
        <f t="shared" si="24"/>
        <v>16138.418770862203</v>
      </c>
      <c r="U45" s="13">
        <f t="shared" si="25"/>
        <v>6.978535250370145E-2</v>
      </c>
      <c r="V45" s="12">
        <f t="shared" si="26"/>
        <v>231257.96735075908</v>
      </c>
      <c r="W45" s="12">
        <f t="shared" si="27"/>
        <v>489965.8772810006</v>
      </c>
      <c r="X45" s="131">
        <f t="shared" si="28"/>
        <v>8.983266820690833</v>
      </c>
      <c r="Y45" s="105">
        <f>VLOOKUP(E45,'Appendix 4. LT MOH 2019'!$D$5:$P$1684,13,FALSE)</f>
        <v>9.93287480317362</v>
      </c>
      <c r="Z45" s="131">
        <f t="shared" si="29"/>
        <v>-0.94960798248278699</v>
      </c>
    </row>
    <row r="46" spans="2:26" x14ac:dyDescent="0.2">
      <c r="B46" s="158" t="str">
        <f t="shared" si="32"/>
        <v>Female</v>
      </c>
      <c r="C46" s="11" t="str">
        <f t="shared" si="33"/>
        <v>PA</v>
      </c>
      <c r="D46" s="137" t="s">
        <v>133</v>
      </c>
      <c r="E46" s="18" t="str">
        <f t="shared" si="17"/>
        <v>PAFemale85-89</v>
      </c>
      <c r="F46" s="19">
        <v>5</v>
      </c>
      <c r="G46" s="104">
        <f>VLOOKUP(E46,'Appendix 4. LT MOH 2019'!$D$5:$G$1684,4,FALSE)</f>
        <v>9.6215137046435834E-2</v>
      </c>
      <c r="H46" s="19">
        <f>VLOOKUP(E46,'Appendix 1a. Person-years 2020'!$E$3:$F$1684,2,FALSE)</f>
        <v>15884.110699999999</v>
      </c>
      <c r="I46" s="19">
        <f>VLOOKUP(E46,'Appendix 2a. Deaths 2020'!$E$3:$G$1683,3,FALSE)</f>
        <v>252</v>
      </c>
      <c r="J46" s="20">
        <f t="shared" si="18"/>
        <v>1528.2918878612577</v>
      </c>
      <c r="K46" s="20">
        <f t="shared" si="19"/>
        <v>1756.045673325556</v>
      </c>
      <c r="L46" s="73">
        <f t="shared" si="20"/>
        <v>0.8703030399926992</v>
      </c>
      <c r="M46" s="73">
        <f t="shared" si="21"/>
        <v>1.1490250568450144</v>
      </c>
      <c r="N46" s="72">
        <f>VLOOKUP(E46,'Appendix 4. LT MOH 2019'!$D$5:$K$1684,8,FALSE)</f>
        <v>0.61220394194693006</v>
      </c>
      <c r="O46" s="72">
        <f t="shared" si="30"/>
        <v>0.56903411484794197</v>
      </c>
      <c r="P46" s="73">
        <f t="shared" si="22"/>
        <v>0.43096588515205803</v>
      </c>
      <c r="Q46" s="72">
        <f>VLOOKUP(E46,'Appendix 4. LT MOH 2019'!$D$5:$I$1684,6,FALSE)</f>
        <v>2.4999999999999996</v>
      </c>
      <c r="R46" s="136">
        <f t="shared" si="23"/>
        <v>2.4151817870022101</v>
      </c>
      <c r="S46" s="75">
        <f t="shared" si="31"/>
        <v>38403.641156878104</v>
      </c>
      <c r="T46" s="12">
        <f t="shared" si="24"/>
        <v>16550.659204235977</v>
      </c>
      <c r="U46" s="13">
        <f t="shared" si="25"/>
        <v>0.11090128366885879</v>
      </c>
      <c r="V46" s="12">
        <f t="shared" si="26"/>
        <v>149237.76043616186</v>
      </c>
      <c r="W46" s="12">
        <f t="shared" si="27"/>
        <v>258707.90993024153</v>
      </c>
      <c r="X46" s="131">
        <f t="shared" si="28"/>
        <v>6.7365463830219872</v>
      </c>
      <c r="Y46" s="105">
        <f>VLOOKUP(E46,'Appendix 4. LT MOH 2019'!$D$5:$P$1684,13,FALSE)</f>
        <v>7.4698573770647307</v>
      </c>
      <c r="Z46" s="131">
        <f t="shared" si="29"/>
        <v>-0.73331099404274358</v>
      </c>
    </row>
    <row r="47" spans="2:26" x14ac:dyDescent="0.2">
      <c r="B47" s="158" t="str">
        <f t="shared" si="32"/>
        <v>Female</v>
      </c>
      <c r="C47" s="11" t="str">
        <f t="shared" si="33"/>
        <v>PA</v>
      </c>
      <c r="D47" s="137" t="s">
        <v>8</v>
      </c>
      <c r="E47" s="18" t="str">
        <f t="shared" si="17"/>
        <v>PAFemale90+</v>
      </c>
      <c r="F47" s="19" t="s">
        <v>19</v>
      </c>
      <c r="G47" s="104">
        <f>VLOOKUP(E47,'Appendix 4. LT MOH 2019'!$D$5:$G$1684,4,FALSE)</f>
        <v>0.17800002413126076</v>
      </c>
      <c r="H47" s="19">
        <f>VLOOKUP(E47,'Appendix 1a. Person-years 2020'!$E$3:$F$1684,2,FALSE)</f>
        <v>9741.3210999999992</v>
      </c>
      <c r="I47" s="19">
        <f>VLOOKUP(E47,'Appendix 2a. Deaths 2020'!$E$3:$G$1683,3,FALSE)</f>
        <v>183</v>
      </c>
      <c r="J47" s="20">
        <f t="shared" si="18"/>
        <v>1733.9553908703595</v>
      </c>
      <c r="K47" s="20">
        <f t="shared" si="19"/>
        <v>1884.3813864543388</v>
      </c>
      <c r="L47" s="73">
        <f t="shared" si="20"/>
        <v>0.92017221319139564</v>
      </c>
      <c r="M47" s="73">
        <f t="shared" si="21"/>
        <v>1.0867530943275725</v>
      </c>
      <c r="N47" s="72">
        <f>VLOOKUP(E47,'Appendix 4. LT MOH 2019'!$D$5:$K$1684,8,FALSE)</f>
        <v>0</v>
      </c>
      <c r="O47" s="72">
        <v>0</v>
      </c>
      <c r="P47" s="73">
        <f t="shared" si="22"/>
        <v>1</v>
      </c>
      <c r="Q47" s="72">
        <f>VLOOKUP(E47,'Appendix 4. LT MOH 2019'!$D$5:$I$1684,6,FALSE)</f>
        <v>5.4439720838560151</v>
      </c>
      <c r="R47" s="136">
        <f>Q47*L47</f>
        <v>5.0093918409539633</v>
      </c>
      <c r="S47" s="75">
        <f t="shared" si="31"/>
        <v>21852.981952642127</v>
      </c>
      <c r="T47" s="12">
        <f t="shared" si="24"/>
        <v>21852.981952642127</v>
      </c>
      <c r="U47" s="13">
        <f t="shared" si="25"/>
        <v>0.19962503069226165</v>
      </c>
      <c r="V47" s="12">
        <f>T47*R47</f>
        <v>109470.14949407968</v>
      </c>
      <c r="W47" s="12">
        <f>V47</f>
        <v>109470.14949407968</v>
      </c>
      <c r="X47" s="131">
        <f t="shared" si="28"/>
        <v>5.0093918409539633</v>
      </c>
      <c r="Y47" s="105">
        <f>VLOOKUP(E47,'Appendix 4. LT MOH 2019'!$D$5:$P$1684,13,FALSE)</f>
        <v>5.6179767664670655</v>
      </c>
      <c r="Z47" s="131">
        <f t="shared" si="29"/>
        <v>-0.60858492551310217</v>
      </c>
    </row>
    <row r="48" spans="2:26" x14ac:dyDescent="0.2">
      <c r="K48" s="40"/>
      <c r="L48" s="7"/>
      <c r="M48" s="7"/>
      <c r="N48" s="133"/>
      <c r="O48" s="133"/>
      <c r="P48" s="74"/>
      <c r="Q48" s="133"/>
      <c r="R48" s="107"/>
      <c r="S48" s="7"/>
      <c r="T48" s="7"/>
      <c r="U48" s="7"/>
      <c r="V48" s="107"/>
      <c r="W48" s="107"/>
      <c r="X48" s="7"/>
      <c r="Y48" s="133"/>
      <c r="Z48" s="7"/>
    </row>
    <row r="49" spans="1:26" x14ac:dyDescent="0.2">
      <c r="K49" s="40"/>
      <c r="L49" s="7"/>
      <c r="M49" s="7"/>
      <c r="N49" s="133"/>
      <c r="O49" s="133"/>
      <c r="P49" s="7"/>
      <c r="Q49" s="133"/>
      <c r="R49" s="107"/>
      <c r="S49" s="7"/>
      <c r="T49" s="7"/>
      <c r="U49" s="7"/>
      <c r="V49" s="107"/>
      <c r="W49" s="107"/>
      <c r="X49" s="7"/>
      <c r="Y49" s="133"/>
      <c r="Z49" s="7"/>
    </row>
    <row r="50" spans="1:26" s="11" customFormat="1" ht="47" customHeight="1" x14ac:dyDescent="0.2">
      <c r="A50" s="10"/>
      <c r="B50" s="8" t="s">
        <v>17</v>
      </c>
      <c r="C50" s="8" t="s">
        <v>14</v>
      </c>
      <c r="D50" s="8" t="s">
        <v>0</v>
      </c>
      <c r="E50" s="8" t="s">
        <v>135</v>
      </c>
      <c r="F50" s="8" t="s">
        <v>9</v>
      </c>
      <c r="G50" s="10" t="s">
        <v>116</v>
      </c>
      <c r="H50" s="10" t="s">
        <v>117</v>
      </c>
      <c r="I50" s="10" t="s">
        <v>110</v>
      </c>
      <c r="J50" s="10" t="s">
        <v>39</v>
      </c>
      <c r="K50" s="10" t="s">
        <v>1830</v>
      </c>
      <c r="L50" s="10" t="s">
        <v>27</v>
      </c>
      <c r="M50" s="10" t="s">
        <v>28</v>
      </c>
      <c r="N50" s="8" t="s">
        <v>10</v>
      </c>
      <c r="O50" s="10" t="s">
        <v>111</v>
      </c>
      <c r="P50" s="10" t="s">
        <v>112</v>
      </c>
      <c r="Q50" s="10" t="s">
        <v>29</v>
      </c>
      <c r="R50" s="10" t="s">
        <v>113</v>
      </c>
      <c r="S50" s="8" t="s">
        <v>104</v>
      </c>
      <c r="T50" s="8" t="s">
        <v>105</v>
      </c>
      <c r="U50" s="10" t="s">
        <v>106</v>
      </c>
      <c r="V50" s="10" t="s">
        <v>107</v>
      </c>
      <c r="W50" s="10" t="s">
        <v>108</v>
      </c>
      <c r="X50" s="8" t="s">
        <v>109</v>
      </c>
      <c r="Y50" s="10" t="s">
        <v>30</v>
      </c>
      <c r="Z50" s="10" t="s">
        <v>11</v>
      </c>
    </row>
    <row r="51" spans="1:26" x14ac:dyDescent="0.2">
      <c r="B51" s="158" t="s">
        <v>71</v>
      </c>
      <c r="C51" s="11" t="str">
        <f>$C$4</f>
        <v>PA</v>
      </c>
      <c r="D51" s="137">
        <v>0</v>
      </c>
      <c r="E51" s="18" t="str">
        <f t="shared" ref="E51:E70" si="34">_xlfn.CONCAT(C51,B51,D51)</f>
        <v>PAMale0</v>
      </c>
      <c r="F51" s="19">
        <v>1</v>
      </c>
      <c r="G51" s="104">
        <f>VLOOKUP(E51,'Appendix 4. LT MOH 2019'!$D$5:$G$1684,4,FALSE)</f>
        <v>1.5782023975279977E-2</v>
      </c>
      <c r="H51" s="19">
        <f>VLOOKUP(E51,'Appendix 1a. Person-years 2020'!$E$3:$F$1684,2,FALSE)</f>
        <v>73628.452699999994</v>
      </c>
      <c r="I51" s="19">
        <f>VLOOKUP(E51,'Appendix 2a. Deaths 2020'!$E$3:$G$1683,3,FALSE)</f>
        <v>16</v>
      </c>
      <c r="J51" s="20">
        <f t="shared" ref="J51:J70" si="35">G51*H51</f>
        <v>1162.0060057741678</v>
      </c>
      <c r="K51" s="20">
        <f t="shared" ref="K51:K70" si="36">G51*(H51-I51)+I51</f>
        <v>1177.7534933905633</v>
      </c>
      <c r="L51" s="73">
        <f t="shared" ref="L51:L70" si="37">J51/K51</f>
        <v>0.98662921595667608</v>
      </c>
      <c r="M51" s="73">
        <f t="shared" ref="M51:M70" si="38">K51/J51</f>
        <v>1.0135519847041616</v>
      </c>
      <c r="N51" s="72">
        <f>VLOOKUP(E51,'Appendix 4. LT MOH 2019'!$D$5:$K$1684,8,FALSE)</f>
        <v>0.98444090555747299</v>
      </c>
      <c r="O51" s="72">
        <f>EXP((1/L51)*LN(N51))</f>
        <v>0.98423172011911675</v>
      </c>
      <c r="P51" s="73">
        <f t="shared" ref="P51:P70" si="39">1-O51</f>
        <v>1.5768279880883251E-2</v>
      </c>
      <c r="Q51" s="72">
        <f>VLOOKUP(E51,'Appendix 4. LT MOH 2019'!$D$5:$I$1684,6,FALSE)</f>
        <v>9.2136428777920359E-2</v>
      </c>
      <c r="R51" s="136">
        <f t="shared" ref="R51:R69" si="40">F51+(Q51-F51)*M51*(1-N51)/(1-O51)</f>
        <v>9.204021056176559E-2</v>
      </c>
      <c r="S51" s="12">
        <v>100000</v>
      </c>
      <c r="T51" s="12">
        <f t="shared" ref="T51:T70" si="41">P51*S51</f>
        <v>1576.8279880883251</v>
      </c>
      <c r="U51" s="13">
        <f t="shared" ref="U51:U70" si="42">T51/V51</f>
        <v>1.5997312834112966E-2</v>
      </c>
      <c r="V51" s="12">
        <f t="shared" ref="V51:V69" si="43">(S52*F51)+R51*T51</f>
        <v>98568.303591955017</v>
      </c>
      <c r="W51" s="12">
        <f t="shared" ref="W51:W69" si="44">W52+V51</f>
        <v>7021529.551406458</v>
      </c>
      <c r="X51" s="2">
        <f t="shared" ref="X51:X70" si="45">W51/S51</f>
        <v>70.215295514064579</v>
      </c>
      <c r="Y51" s="105">
        <f>VLOOKUP(E51,'Appendix 4. LT MOH 2019'!$D$5:$P$1684,13,FALSE)</f>
        <v>72.563683915569612</v>
      </c>
      <c r="Z51" s="131">
        <f t="shared" ref="Z51:Z70" si="46">X51-Y51</f>
        <v>-2.3483884015050336</v>
      </c>
    </row>
    <row r="52" spans="1:26" x14ac:dyDescent="0.2">
      <c r="B52" s="158" t="str">
        <f>$B$51</f>
        <v>Male</v>
      </c>
      <c r="C52" s="11" t="str">
        <f>$C$4</f>
        <v>PA</v>
      </c>
      <c r="D52" s="138" t="s">
        <v>1657</v>
      </c>
      <c r="E52" s="18" t="str">
        <f t="shared" si="34"/>
        <v>PAMale1-4</v>
      </c>
      <c r="F52" s="19">
        <v>4</v>
      </c>
      <c r="G52" s="104">
        <f>VLOOKUP(E52,'Appendix 4. LT MOH 2019'!$D$5:$G$1684,4,FALSE)</f>
        <v>7.3356056365721906E-4</v>
      </c>
      <c r="H52" s="19">
        <f>VLOOKUP(E52,'Appendix 1a. Person-years 2020'!$E$3:$F$1684,2,FALSE)</f>
        <v>293141.89169999998</v>
      </c>
      <c r="I52" s="19">
        <f>VLOOKUP(E52,'Appendix 2a. Deaths 2020'!$E$3:$G$1683,3,FALSE)</f>
        <v>9</v>
      </c>
      <c r="J52" s="20">
        <f t="shared" si="35"/>
        <v>215.03733130699544</v>
      </c>
      <c r="K52" s="20">
        <f t="shared" si="36"/>
        <v>224.03072926192254</v>
      </c>
      <c r="L52" s="73">
        <f t="shared" si="37"/>
        <v>0.95985640905354286</v>
      </c>
      <c r="M52" s="73">
        <f t="shared" si="38"/>
        <v>1.0418224961231861</v>
      </c>
      <c r="N52" s="72">
        <f>VLOOKUP(E52,'Appendix 4. LT MOH 2019'!$D$5:$K$1684,8,FALSE)</f>
        <v>0.99707091242899493</v>
      </c>
      <c r="O52" s="72">
        <f t="shared" ref="O52:O69" si="47">EXP((1/L52)*LN(N52))</f>
        <v>0.99694859776304701</v>
      </c>
      <c r="P52" s="73">
        <f t="shared" si="39"/>
        <v>3.0514022369529936E-3</v>
      </c>
      <c r="Q52" s="72">
        <f>VLOOKUP(E52,'Appendix 4. LT MOH 2019'!$D$5:$I$1684,6,FALSE)</f>
        <v>1.6009810226406707</v>
      </c>
      <c r="R52" s="136">
        <f t="shared" si="40"/>
        <v>1.6008339339412041</v>
      </c>
      <c r="S52" s="135">
        <f t="shared" ref="S52:S70" si="48">S51-T51</f>
        <v>98423.17201191168</v>
      </c>
      <c r="T52" s="12">
        <f t="shared" si="41"/>
        <v>300.32868724515657</v>
      </c>
      <c r="U52" s="13">
        <f t="shared" si="42"/>
        <v>7.642492922480625E-4</v>
      </c>
      <c r="V52" s="12">
        <f t="shared" si="43"/>
        <v>392972.14965254418</v>
      </c>
      <c r="W52" s="12">
        <f t="shared" si="44"/>
        <v>6922961.2478145026</v>
      </c>
      <c r="X52" s="2">
        <f t="shared" si="45"/>
        <v>70.338733311467038</v>
      </c>
      <c r="Y52" s="105">
        <f>VLOOKUP(E52,'Appendix 4. LT MOH 2019'!$D$5:$P$1684,13,FALSE)</f>
        <v>72.709097160161008</v>
      </c>
      <c r="Z52" s="131">
        <f t="shared" si="46"/>
        <v>-2.3703638486939695</v>
      </c>
    </row>
    <row r="53" spans="1:26" x14ac:dyDescent="0.2">
      <c r="B53" s="158" t="str">
        <f t="shared" ref="B53:B70" si="49">$B$51</f>
        <v>Male</v>
      </c>
      <c r="C53" s="11" t="str">
        <f t="shared" ref="C53:C70" si="50">$C$4</f>
        <v>PA</v>
      </c>
      <c r="D53" s="138" t="s">
        <v>1658</v>
      </c>
      <c r="E53" s="18" t="str">
        <f t="shared" si="34"/>
        <v>PAMale5-9</v>
      </c>
      <c r="F53" s="19">
        <v>5</v>
      </c>
      <c r="G53" s="104">
        <f>VLOOKUP(E53,'Appendix 4. LT MOH 2019'!$D$5:$G$1684,4,FALSE)</f>
        <v>3.1375595987256439E-4</v>
      </c>
      <c r="H53" s="19">
        <f>VLOOKUP(E53,'Appendix 1a. Person-years 2020'!$E$3:$F$1684,2,FALSE)</f>
        <v>373738.4448</v>
      </c>
      <c r="I53" s="19">
        <f>VLOOKUP(E53,'Appendix 2a. Deaths 2020'!$E$3:$G$1683,3,FALSE)</f>
        <v>4</v>
      </c>
      <c r="J53" s="20">
        <f t="shared" si="35"/>
        <v>117.26266448950342</v>
      </c>
      <c r="K53" s="20">
        <f t="shared" si="36"/>
        <v>121.26140946566393</v>
      </c>
      <c r="L53" s="73">
        <f t="shared" si="37"/>
        <v>0.96702376301099502</v>
      </c>
      <c r="M53" s="73">
        <f t="shared" si="38"/>
        <v>1.0341007514503344</v>
      </c>
      <c r="N53" s="72">
        <f>VLOOKUP(E53,'Appendix 4. LT MOH 2019'!$D$5:$K$1684,8,FALSE)</f>
        <v>0.99843244977120393</v>
      </c>
      <c r="O53" s="72">
        <f t="shared" si="47"/>
        <v>0.99837903847746534</v>
      </c>
      <c r="P53" s="73">
        <f t="shared" si="39"/>
        <v>1.6209615225346585E-3</v>
      </c>
      <c r="Q53" s="72">
        <f>VLOOKUP(E53,'Appendix 4. LT MOH 2019'!$D$5:$I$1684,6,FALSE)</f>
        <v>2.4999999999999547</v>
      </c>
      <c r="R53" s="136">
        <f t="shared" si="40"/>
        <v>2.4999331461621326</v>
      </c>
      <c r="S53" s="135">
        <f t="shared" si="48"/>
        <v>98122.843324666523</v>
      </c>
      <c r="T53" s="12">
        <f t="shared" si="41"/>
        <v>159.0533535109812</v>
      </c>
      <c r="U53" s="13">
        <f t="shared" si="42"/>
        <v>3.2445527629834458E-4</v>
      </c>
      <c r="V53" s="12">
        <f t="shared" si="43"/>
        <v>490216.572606228</v>
      </c>
      <c r="W53" s="12">
        <f t="shared" si="44"/>
        <v>6529989.0981619582</v>
      </c>
      <c r="X53" s="2">
        <f t="shared" si="45"/>
        <v>66.549122272738117</v>
      </c>
      <c r="Y53" s="105">
        <f>VLOOKUP(E53,'Appendix 4. LT MOH 2019'!$D$5:$P$1684,13,FALSE)</f>
        <v>68.917990927474506</v>
      </c>
      <c r="Z53" s="131">
        <f t="shared" si="46"/>
        <v>-2.3688686547363886</v>
      </c>
    </row>
    <row r="54" spans="1:26" x14ac:dyDescent="0.2">
      <c r="B54" s="158" t="str">
        <f t="shared" si="49"/>
        <v>Male</v>
      </c>
      <c r="C54" s="11" t="str">
        <f t="shared" si="50"/>
        <v>PA</v>
      </c>
      <c r="D54" s="138" t="s">
        <v>118</v>
      </c>
      <c r="E54" s="18" t="str">
        <f t="shared" si="34"/>
        <v>PAMale10-14</v>
      </c>
      <c r="F54" s="19">
        <v>5</v>
      </c>
      <c r="G54" s="104">
        <f>VLOOKUP(E54,'Appendix 4. LT MOH 2019'!$D$5:$G$1684,4,FALSE)</f>
        <v>3.819575328406003E-4</v>
      </c>
      <c r="H54" s="19">
        <f>VLOOKUP(E54,'Appendix 1a. Person-years 2020'!$E$3:$F$1684,2,FALSE)</f>
        <v>402717.31410000002</v>
      </c>
      <c r="I54" s="19">
        <f>VLOOKUP(E54,'Appendix 2a. Deaths 2020'!$E$3:$G$1683,3,FALSE)</f>
        <v>6</v>
      </c>
      <c r="J54" s="20">
        <f t="shared" si="35"/>
        <v>153.82091172582909</v>
      </c>
      <c r="K54" s="20">
        <f t="shared" si="36"/>
        <v>159.81861998063206</v>
      </c>
      <c r="L54" s="73">
        <f t="shared" si="37"/>
        <v>0.96247178047507975</v>
      </c>
      <c r="M54" s="73">
        <f t="shared" si="38"/>
        <v>1.0389915011392814</v>
      </c>
      <c r="N54" s="72">
        <f>VLOOKUP(E54,'Appendix 4. LT MOH 2019'!$D$5:$K$1684,8,FALSE)</f>
        <v>0.99809203424053261</v>
      </c>
      <c r="O54" s="72">
        <f t="shared" si="47"/>
        <v>0.9980177135748568</v>
      </c>
      <c r="P54" s="73">
        <f t="shared" si="39"/>
        <v>1.9822864251431982E-3</v>
      </c>
      <c r="Q54" s="72">
        <f>VLOOKUP(E54,'Appendix 4. LT MOH 2019'!$D$5:$I$1684,6,FALSE)</f>
        <v>2.4999999999999836</v>
      </c>
      <c r="R54" s="136">
        <f t="shared" si="40"/>
        <v>2.4999069465854546</v>
      </c>
      <c r="S54" s="135">
        <f t="shared" si="48"/>
        <v>97963.789971155536</v>
      </c>
      <c r="T54" s="12">
        <f t="shared" si="41"/>
        <v>194.192291015401</v>
      </c>
      <c r="U54" s="13">
        <f t="shared" si="42"/>
        <v>3.968506354828994E-4</v>
      </c>
      <c r="V54" s="12">
        <f t="shared" si="43"/>
        <v>489333.4510579835</v>
      </c>
      <c r="W54" s="12">
        <f t="shared" si="44"/>
        <v>6039772.5255557299</v>
      </c>
      <c r="X54" s="2">
        <f t="shared" si="45"/>
        <v>61.65311210738254</v>
      </c>
      <c r="Y54" s="105">
        <f>VLOOKUP(E54,'Appendix 4. LT MOH 2019'!$D$5:$P$1684,13,FALSE)</f>
        <v>64.022267923778472</v>
      </c>
      <c r="Z54" s="131">
        <f t="shared" si="46"/>
        <v>-2.3691558163959314</v>
      </c>
    </row>
    <row r="55" spans="1:26" x14ac:dyDescent="0.2">
      <c r="B55" s="158" t="str">
        <f t="shared" si="49"/>
        <v>Male</v>
      </c>
      <c r="C55" s="11" t="str">
        <f t="shared" si="50"/>
        <v>PA</v>
      </c>
      <c r="D55" s="137" t="s">
        <v>119</v>
      </c>
      <c r="E55" s="18" t="str">
        <f t="shared" si="34"/>
        <v>PAMale15-19</v>
      </c>
      <c r="F55" s="19">
        <v>5</v>
      </c>
      <c r="G55" s="104">
        <f>VLOOKUP(E55,'Appendix 4. LT MOH 2019'!$D$5:$G$1684,4,FALSE)</f>
        <v>1.9791500015062221E-3</v>
      </c>
      <c r="H55" s="19">
        <f>VLOOKUP(E55,'Appendix 1a. Person-years 2020'!$E$3:$F$1684,2,FALSE)</f>
        <v>412227.01679999998</v>
      </c>
      <c r="I55" s="19">
        <f>VLOOKUP(E55,'Appendix 2a. Deaths 2020'!$E$3:$G$1683,3,FALSE)</f>
        <v>12</v>
      </c>
      <c r="J55" s="20">
        <f t="shared" si="35"/>
        <v>815.85910092062534</v>
      </c>
      <c r="K55" s="20">
        <f t="shared" si="36"/>
        <v>827.83535112060736</v>
      </c>
      <c r="L55" s="73">
        <f t="shared" si="37"/>
        <v>0.98553305293888427</v>
      </c>
      <c r="M55" s="73">
        <f t="shared" si="38"/>
        <v>1.0146793118891091</v>
      </c>
      <c r="N55" s="72">
        <f>VLOOKUP(E55,'Appendix 4. LT MOH 2019'!$D$5:$K$1684,8,FALSE)</f>
        <v>0.99015297185687956</v>
      </c>
      <c r="O55" s="72">
        <f t="shared" si="47"/>
        <v>0.99000914873568235</v>
      </c>
      <c r="P55" s="73">
        <f t="shared" si="39"/>
        <v>9.9908512643176461E-3</v>
      </c>
      <c r="Q55" s="72">
        <f>VLOOKUP(E55,'Appendix 4. LT MOH 2019'!$D$5:$I$1684,6,FALSE)</f>
        <v>2.5000000000000133</v>
      </c>
      <c r="R55" s="136">
        <f t="shared" si="40"/>
        <v>2.4998187151231481</v>
      </c>
      <c r="S55" s="135">
        <f t="shared" si="48"/>
        <v>97769.597680140141</v>
      </c>
      <c r="T55" s="12">
        <f t="shared" si="41"/>
        <v>976.80150859445575</v>
      </c>
      <c r="U55" s="13">
        <f t="shared" si="42"/>
        <v>2.0082028080931165E-3</v>
      </c>
      <c r="V55" s="12">
        <f t="shared" si="43"/>
        <v>486405.80754987343</v>
      </c>
      <c r="W55" s="12">
        <f t="shared" si="44"/>
        <v>5550439.0744977463</v>
      </c>
      <c r="X55" s="2">
        <f t="shared" si="45"/>
        <v>56.770603604776852</v>
      </c>
      <c r="Y55" s="105">
        <f>VLOOKUP(E55,'Appendix 4. LT MOH 2019'!$D$5:$P$1684,13,FALSE)</f>
        <v>59.139874694112699</v>
      </c>
      <c r="Z55" s="131">
        <f t="shared" si="46"/>
        <v>-2.3692710893358466</v>
      </c>
    </row>
    <row r="56" spans="1:26" x14ac:dyDescent="0.2">
      <c r="B56" s="158" t="str">
        <f t="shared" si="49"/>
        <v>Male</v>
      </c>
      <c r="C56" s="11" t="str">
        <f t="shared" si="50"/>
        <v>PA</v>
      </c>
      <c r="D56" s="137" t="s">
        <v>120</v>
      </c>
      <c r="E56" s="18" t="str">
        <f t="shared" si="34"/>
        <v>PAMale20-24</v>
      </c>
      <c r="F56" s="19">
        <v>5</v>
      </c>
      <c r="G56" s="104">
        <f>VLOOKUP(E56,'Appendix 4. LT MOH 2019'!$D$5:$G$1684,4,FALSE)</f>
        <v>2.9644905087324236E-3</v>
      </c>
      <c r="H56" s="19">
        <f>VLOOKUP(E56,'Appendix 1a. Person-years 2020'!$E$3:$F$1684,2,FALSE)</f>
        <v>415626.69959999999</v>
      </c>
      <c r="I56" s="19">
        <f>VLOOKUP(E56,'Appendix 2a. Deaths 2020'!$E$3:$G$1683,3,FALSE)</f>
        <v>20</v>
      </c>
      <c r="J56" s="20">
        <f t="shared" si="35"/>
        <v>1232.1214061399821</v>
      </c>
      <c r="K56" s="20">
        <f t="shared" si="36"/>
        <v>1252.0621163298076</v>
      </c>
      <c r="L56" s="73">
        <f t="shared" si="37"/>
        <v>0.98407370534596317</v>
      </c>
      <c r="M56" s="73">
        <f t="shared" si="38"/>
        <v>1.0161840465480558</v>
      </c>
      <c r="N56" s="72">
        <f>VLOOKUP(E56,'Appendix 4. LT MOH 2019'!$D$5:$K$1684,8,FALSE)</f>
        <v>0.98528659185334255</v>
      </c>
      <c r="O56" s="72">
        <f t="shared" si="47"/>
        <v>0.98505025817142711</v>
      </c>
      <c r="P56" s="73">
        <f t="shared" si="39"/>
        <v>1.4949741828572893E-2</v>
      </c>
      <c r="Q56" s="72">
        <f>VLOOKUP(E56,'Appendix 4. LT MOH 2019'!$D$5:$I$1684,6,FALSE)</f>
        <v>2.499999999999996</v>
      </c>
      <c r="R56" s="136">
        <f t="shared" si="40"/>
        <v>2.4997008643307792</v>
      </c>
      <c r="S56" s="135">
        <f t="shared" si="48"/>
        <v>96792.796171545691</v>
      </c>
      <c r="T56" s="12">
        <f t="shared" si="41"/>
        <v>1447.0273136302869</v>
      </c>
      <c r="U56" s="13">
        <f t="shared" si="42"/>
        <v>3.0124688760491329E-3</v>
      </c>
      <c r="V56" s="12">
        <f t="shared" si="43"/>
        <v>480345.97971616889</v>
      </c>
      <c r="W56" s="12">
        <f t="shared" si="44"/>
        <v>5064033.2669478729</v>
      </c>
      <c r="X56" s="2">
        <f t="shared" si="45"/>
        <v>52.318286765606977</v>
      </c>
      <c r="Y56" s="105">
        <f>VLOOKUP(E56,'Appendix 4. LT MOH 2019'!$D$5:$P$1684,13,FALSE)</f>
        <v>54.703155778943255</v>
      </c>
      <c r="Z56" s="131">
        <f t="shared" si="46"/>
        <v>-2.384869013336278</v>
      </c>
    </row>
    <row r="57" spans="1:26" x14ac:dyDescent="0.2">
      <c r="B57" s="158" t="str">
        <f t="shared" si="49"/>
        <v>Male</v>
      </c>
      <c r="C57" s="11" t="str">
        <f t="shared" si="50"/>
        <v>PA</v>
      </c>
      <c r="D57" s="137" t="s">
        <v>121</v>
      </c>
      <c r="E57" s="18" t="str">
        <f t="shared" si="34"/>
        <v>PAMale25-29</v>
      </c>
      <c r="F57" s="19">
        <v>5</v>
      </c>
      <c r="G57" s="104">
        <f>VLOOKUP(E57,'Appendix 4. LT MOH 2019'!$D$5:$G$1684,4,FALSE)</f>
        <v>2.8894064139753394E-3</v>
      </c>
      <c r="H57" s="19">
        <f>VLOOKUP(E57,'Appendix 1a. Person-years 2020'!$E$3:$F$1684,2,FALSE)</f>
        <v>382523.83860000002</v>
      </c>
      <c r="I57" s="19">
        <f>VLOOKUP(E57,'Appendix 2a. Deaths 2020'!$E$3:$G$1683,3,FALSE)</f>
        <v>36</v>
      </c>
      <c r="J57" s="20">
        <f t="shared" si="35"/>
        <v>1105.2668327493075</v>
      </c>
      <c r="K57" s="20">
        <f t="shared" si="36"/>
        <v>1141.1628141184044</v>
      </c>
      <c r="L57" s="73">
        <f t="shared" si="37"/>
        <v>0.9685443821644083</v>
      </c>
      <c r="M57" s="73">
        <f t="shared" si="38"/>
        <v>1.032477208494357</v>
      </c>
      <c r="N57" s="72">
        <f>VLOOKUP(E57,'Appendix 4. LT MOH 2019'!$D$5:$K$1684,8,FALSE)</f>
        <v>0.98565657786987615</v>
      </c>
      <c r="O57" s="72">
        <f t="shared" si="47"/>
        <v>0.98519420895838739</v>
      </c>
      <c r="P57" s="73">
        <f t="shared" si="39"/>
        <v>1.4805791041612615E-2</v>
      </c>
      <c r="Q57" s="72">
        <f>VLOOKUP(E57,'Appendix 4. LT MOH 2019'!$D$5:$I$1684,6,FALSE)</f>
        <v>2.5000000000000124</v>
      </c>
      <c r="R57" s="136">
        <f t="shared" si="40"/>
        <v>2.4994148574122064</v>
      </c>
      <c r="S57" s="135">
        <f t="shared" si="48"/>
        <v>95345.768857915406</v>
      </c>
      <c r="T57" s="12">
        <f t="shared" si="41"/>
        <v>1411.6695304121909</v>
      </c>
      <c r="U57" s="13">
        <f t="shared" si="42"/>
        <v>2.9832480510301805E-3</v>
      </c>
      <c r="V57" s="12">
        <f t="shared" si="43"/>
        <v>473198.84443558444</v>
      </c>
      <c r="W57" s="12">
        <f t="shared" si="44"/>
        <v>4583687.2872317042</v>
      </c>
      <c r="X57" s="2">
        <f t="shared" si="45"/>
        <v>48.074364936553515</v>
      </c>
      <c r="Y57" s="105">
        <f>VLOOKUP(E57,'Appendix 4. LT MOH 2019'!$D$5:$P$1684,13,FALSE)</f>
        <v>50.482712045992763</v>
      </c>
      <c r="Z57" s="131">
        <f t="shared" si="46"/>
        <v>-2.4083471094392479</v>
      </c>
    </row>
    <row r="58" spans="1:26" x14ac:dyDescent="0.2">
      <c r="B58" s="158" t="str">
        <f t="shared" si="49"/>
        <v>Male</v>
      </c>
      <c r="C58" s="11" t="str">
        <f t="shared" si="50"/>
        <v>PA</v>
      </c>
      <c r="D58" s="137" t="s">
        <v>122</v>
      </c>
      <c r="E58" s="18" t="str">
        <f t="shared" si="34"/>
        <v>PAMale30-34</v>
      </c>
      <c r="F58" s="19">
        <v>5</v>
      </c>
      <c r="G58" s="104">
        <f>VLOOKUP(E58,'Appendix 4. LT MOH 2019'!$D$5:$G$1684,4,FALSE)</f>
        <v>2.900105521463363E-3</v>
      </c>
      <c r="H58" s="19">
        <f>VLOOKUP(E58,'Appendix 1a. Person-years 2020'!$E$3:$F$1684,2,FALSE)</f>
        <v>362264.14640000003</v>
      </c>
      <c r="I58" s="19">
        <f>VLOOKUP(E58,'Appendix 2a. Deaths 2020'!$E$3:$G$1683,3,FALSE)</f>
        <v>65</v>
      </c>
      <c r="J58" s="20">
        <f t="shared" si="35"/>
        <v>1050.6042512028521</v>
      </c>
      <c r="K58" s="20">
        <f t="shared" si="36"/>
        <v>1115.4157443439569</v>
      </c>
      <c r="L58" s="73">
        <f t="shared" si="37"/>
        <v>0.94189476572322872</v>
      </c>
      <c r="M58" s="73">
        <f t="shared" si="38"/>
        <v>1.061689730521175</v>
      </c>
      <c r="N58" s="72">
        <f>VLOOKUP(E58,'Appendix 4. LT MOH 2019'!$D$5:$K$1684,8,FALSE)</f>
        <v>0.98560384829033576</v>
      </c>
      <c r="O58" s="72">
        <f t="shared" si="47"/>
        <v>0.98472257127451124</v>
      </c>
      <c r="P58" s="73">
        <f t="shared" si="39"/>
        <v>1.5277428725488762E-2</v>
      </c>
      <c r="Q58" s="72">
        <f>VLOOKUP(E58,'Appendix 4. LT MOH 2019'!$D$5:$I$1684,6,FALSE)</f>
        <v>2.5000000000000129</v>
      </c>
      <c r="R58" s="136">
        <f t="shared" si="40"/>
        <v>2.4988843502710694</v>
      </c>
      <c r="S58" s="135">
        <f t="shared" si="48"/>
        <v>93934.099327503209</v>
      </c>
      <c r="T58" s="12">
        <f t="shared" si="41"/>
        <v>1435.0715073689121</v>
      </c>
      <c r="U58" s="13">
        <f t="shared" si="42"/>
        <v>3.0790159644779754E-3</v>
      </c>
      <c r="V58" s="12">
        <f t="shared" si="43"/>
        <v>466081.21683195559</v>
      </c>
      <c r="W58" s="12">
        <f t="shared" si="44"/>
        <v>4110488.44279612</v>
      </c>
      <c r="X58" s="2">
        <f t="shared" si="45"/>
        <v>43.75927881593686</v>
      </c>
      <c r="Y58" s="105">
        <f>VLOOKUP(E58,'Appendix 4. LT MOH 2019'!$D$5:$P$1684,13,FALSE)</f>
        <v>46.180963657432535</v>
      </c>
      <c r="Z58" s="131">
        <f t="shared" si="46"/>
        <v>-2.4216848414956758</v>
      </c>
    </row>
    <row r="59" spans="1:26" x14ac:dyDescent="0.2">
      <c r="B59" s="158" t="str">
        <f t="shared" si="49"/>
        <v>Male</v>
      </c>
      <c r="C59" s="11" t="str">
        <f t="shared" si="50"/>
        <v>PA</v>
      </c>
      <c r="D59" s="137" t="s">
        <v>123</v>
      </c>
      <c r="E59" s="18" t="str">
        <f t="shared" si="34"/>
        <v>PAMale35-39</v>
      </c>
      <c r="F59" s="19">
        <v>5</v>
      </c>
      <c r="G59" s="104">
        <f>VLOOKUP(E59,'Appendix 4. LT MOH 2019'!$D$5:$G$1684,4,FALSE)</f>
        <v>3.0954605906718634E-3</v>
      </c>
      <c r="H59" s="19">
        <f>VLOOKUP(E59,'Appendix 1a. Person-years 2020'!$E$3:$F$1684,2,FALSE)</f>
        <v>340932.9915</v>
      </c>
      <c r="I59" s="19">
        <f>VLOOKUP(E59,'Appendix 2a. Deaths 2020'!$E$3:$G$1683,3,FALSE)</f>
        <v>94</v>
      </c>
      <c r="J59" s="20">
        <f t="shared" si="35"/>
        <v>1055.3446392481153</v>
      </c>
      <c r="K59" s="20">
        <f t="shared" si="36"/>
        <v>1149.0536659525922</v>
      </c>
      <c r="L59" s="73">
        <f t="shared" si="37"/>
        <v>0.91844677974479993</v>
      </c>
      <c r="M59" s="73">
        <f t="shared" si="38"/>
        <v>1.088794715223304</v>
      </c>
      <c r="N59" s="72">
        <f>VLOOKUP(E59,'Appendix 4. LT MOH 2019'!$D$5:$K$1684,8,FALSE)</f>
        <v>0.98464155073274229</v>
      </c>
      <c r="O59" s="72">
        <f t="shared" si="47"/>
        <v>0.98328925763064268</v>
      </c>
      <c r="P59" s="73">
        <f t="shared" si="39"/>
        <v>1.6710742369357323E-2</v>
      </c>
      <c r="Q59" s="72">
        <f>VLOOKUP(E59,'Appendix 4. LT MOH 2019'!$D$5:$I$1684,6,FALSE)</f>
        <v>2.4999999999999734</v>
      </c>
      <c r="R59" s="136">
        <f t="shared" si="40"/>
        <v>2.4982861283770244</v>
      </c>
      <c r="S59" s="135">
        <f t="shared" si="48"/>
        <v>92499.027820134303</v>
      </c>
      <c r="T59" s="12">
        <f t="shared" si="41"/>
        <v>1545.72742331828</v>
      </c>
      <c r="U59" s="13">
        <f t="shared" si="42"/>
        <v>3.3703281216265566E-3</v>
      </c>
      <c r="V59" s="12">
        <f t="shared" si="43"/>
        <v>458628.1713640081</v>
      </c>
      <c r="W59" s="12">
        <f t="shared" si="44"/>
        <v>3644407.2259641644</v>
      </c>
      <c r="X59" s="2">
        <f t="shared" si="45"/>
        <v>39.39941112733387</v>
      </c>
      <c r="Y59" s="105">
        <f>VLOOKUP(E59,'Appendix 4. LT MOH 2019'!$D$5:$P$1684,13,FALSE)</f>
        <v>41.818986510861457</v>
      </c>
      <c r="Z59" s="131">
        <f t="shared" si="46"/>
        <v>-2.4195753835275866</v>
      </c>
    </row>
    <row r="60" spans="1:26" x14ac:dyDescent="0.2">
      <c r="B60" s="158" t="str">
        <f t="shared" si="49"/>
        <v>Male</v>
      </c>
      <c r="C60" s="11" t="str">
        <f t="shared" si="50"/>
        <v>PA</v>
      </c>
      <c r="D60" s="137" t="s">
        <v>124</v>
      </c>
      <c r="E60" s="18" t="str">
        <f t="shared" si="34"/>
        <v>PAMale40-44</v>
      </c>
      <c r="F60" s="19">
        <v>5</v>
      </c>
      <c r="G60" s="104">
        <f>VLOOKUP(E60,'Appendix 4. LT MOH 2019'!$D$5:$G$1684,4,FALSE)</f>
        <v>3.472828012703565E-3</v>
      </c>
      <c r="H60" s="19">
        <f>VLOOKUP(E60,'Appendix 1a. Person-years 2020'!$E$3:$F$1684,2,FALSE)</f>
        <v>299267.8823</v>
      </c>
      <c r="I60" s="19">
        <f>VLOOKUP(E60,'Appendix 2a. Deaths 2020'!$E$3:$G$1683,3,FALSE)</f>
        <v>137</v>
      </c>
      <c r="J60" s="20">
        <f t="shared" si="35"/>
        <v>1039.3058849539134</v>
      </c>
      <c r="K60" s="20">
        <f t="shared" si="36"/>
        <v>1175.830107516173</v>
      </c>
      <c r="L60" s="73">
        <f t="shared" si="37"/>
        <v>0.88389120019162137</v>
      </c>
      <c r="M60" s="73">
        <f t="shared" si="38"/>
        <v>1.1313609636380666</v>
      </c>
      <c r="N60" s="72">
        <f>VLOOKUP(E60,'Appendix 4. LT MOH 2019'!$D$5:$K$1684,8,FALSE)</f>
        <v>0.98278531900247701</v>
      </c>
      <c r="O60" s="72">
        <f t="shared" si="47"/>
        <v>0.98054611349255338</v>
      </c>
      <c r="P60" s="73">
        <f t="shared" si="39"/>
        <v>1.9453886507446616E-2</v>
      </c>
      <c r="Q60" s="72">
        <f>VLOOKUP(E60,'Appendix 4. LT MOH 2019'!$D$5:$I$1684,6,FALSE)</f>
        <v>2.5</v>
      </c>
      <c r="R60" s="136">
        <f t="shared" si="40"/>
        <v>2.4971558929080269</v>
      </c>
      <c r="S60" s="135">
        <f t="shared" si="48"/>
        <v>90953.300396816019</v>
      </c>
      <c r="T60" s="12">
        <f t="shared" si="41"/>
        <v>1769.3951833973581</v>
      </c>
      <c r="U60" s="13">
        <f t="shared" si="42"/>
        <v>3.9290383120950973E-3</v>
      </c>
      <c r="V60" s="12">
        <f t="shared" si="43"/>
        <v>450337.98167619709</v>
      </c>
      <c r="W60" s="12">
        <f t="shared" si="44"/>
        <v>3185779.0546001564</v>
      </c>
      <c r="X60" s="2">
        <f t="shared" si="45"/>
        <v>35.026536043233897</v>
      </c>
      <c r="Y60" s="105">
        <f>VLOOKUP(E60,'Appendix 4. LT MOH 2019'!$D$5:$P$1684,13,FALSE)</f>
        <v>37.432284476113558</v>
      </c>
      <c r="Z60" s="131">
        <f t="shared" si="46"/>
        <v>-2.4057484328796619</v>
      </c>
    </row>
    <row r="61" spans="1:26" x14ac:dyDescent="0.2">
      <c r="B61" s="158" t="str">
        <f t="shared" si="49"/>
        <v>Male</v>
      </c>
      <c r="C61" s="11" t="str">
        <f t="shared" si="50"/>
        <v>PA</v>
      </c>
      <c r="D61" s="137" t="s">
        <v>125</v>
      </c>
      <c r="E61" s="18" t="str">
        <f t="shared" si="34"/>
        <v>PAMale45-49</v>
      </c>
      <c r="F61" s="19">
        <v>5</v>
      </c>
      <c r="G61" s="104">
        <f>VLOOKUP(E61,'Appendix 4. LT MOH 2019'!$D$5:$G$1684,4,FALSE)</f>
        <v>4.1548356427237474E-3</v>
      </c>
      <c r="H61" s="19">
        <f>VLOOKUP(E61,'Appendix 1a. Person-years 2020'!$E$3:$F$1684,2,FALSE)</f>
        <v>248550.7138</v>
      </c>
      <c r="I61" s="19">
        <f>VLOOKUP(E61,'Appendix 2a. Deaths 2020'!$E$3:$G$1683,3,FALSE)</f>
        <v>216</v>
      </c>
      <c r="J61" s="20">
        <f t="shared" si="35"/>
        <v>1032.6873647206692</v>
      </c>
      <c r="K61" s="20">
        <f t="shared" si="36"/>
        <v>1247.7899202218409</v>
      </c>
      <c r="L61" s="73">
        <f t="shared" si="37"/>
        <v>0.82761316467203927</v>
      </c>
      <c r="M61" s="73">
        <f t="shared" si="38"/>
        <v>1.2082939743911312</v>
      </c>
      <c r="N61" s="72">
        <f>VLOOKUP(E61,'Appendix 4. LT MOH 2019'!$D$5:$K$1684,8,FALSE)</f>
        <v>0.97943938670872832</v>
      </c>
      <c r="O61" s="72">
        <f t="shared" si="47"/>
        <v>0.97521022371657773</v>
      </c>
      <c r="P61" s="73">
        <f t="shared" si="39"/>
        <v>2.4789776283422271E-2</v>
      </c>
      <c r="Q61" s="72">
        <f>VLOOKUP(E61,'Appendix 4. LT MOH 2019'!$D$5:$I$1684,6,FALSE)</f>
        <v>2.5000000000000138</v>
      </c>
      <c r="R61" s="136">
        <f t="shared" si="40"/>
        <v>2.4946057534368378</v>
      </c>
      <c r="S61" s="135">
        <f t="shared" si="48"/>
        <v>89183.905213418664</v>
      </c>
      <c r="T61" s="12">
        <f t="shared" si="41"/>
        <v>2210.8490583225857</v>
      </c>
      <c r="U61" s="13">
        <f t="shared" si="42"/>
        <v>5.0203157746466611E-3</v>
      </c>
      <c r="V61" s="12">
        <f t="shared" si="43"/>
        <v>440380.47755635239</v>
      </c>
      <c r="W61" s="12">
        <f t="shared" si="44"/>
        <v>2735441.0729239592</v>
      </c>
      <c r="X61" s="2">
        <f t="shared" si="45"/>
        <v>30.671914022804902</v>
      </c>
      <c r="Y61" s="105">
        <f>VLOOKUP(E61,'Appendix 4. LT MOH 2019'!$D$5:$P$1684,13,FALSE)</f>
        <v>33.044165954340549</v>
      </c>
      <c r="Z61" s="131">
        <f t="shared" si="46"/>
        <v>-2.3722519315356472</v>
      </c>
    </row>
    <row r="62" spans="1:26" x14ac:dyDescent="0.2">
      <c r="B62" s="158" t="str">
        <f t="shared" si="49"/>
        <v>Male</v>
      </c>
      <c r="C62" s="11" t="str">
        <f t="shared" si="50"/>
        <v>PA</v>
      </c>
      <c r="D62" s="137" t="s">
        <v>126</v>
      </c>
      <c r="E62" s="18" t="str">
        <f t="shared" si="34"/>
        <v>PAMale50-54</v>
      </c>
      <c r="F62" s="19">
        <v>5</v>
      </c>
      <c r="G62" s="104">
        <f>VLOOKUP(E62,'Appendix 4. LT MOH 2019'!$D$5:$G$1684,4,FALSE)</f>
        <v>6.2213077857582056E-3</v>
      </c>
      <c r="H62" s="19">
        <f>VLOOKUP(E62,'Appendix 1a. Person-years 2020'!$E$3:$F$1684,2,FALSE)</f>
        <v>207564.1923</v>
      </c>
      <c r="I62" s="19">
        <f>VLOOKUP(E62,'Appendix 2a. Deaths 2020'!$E$3:$G$1683,3,FALSE)</f>
        <v>269</v>
      </c>
      <c r="J62" s="20">
        <f t="shared" si="35"/>
        <v>1291.3207256006033</v>
      </c>
      <c r="K62" s="20">
        <f t="shared" si="36"/>
        <v>1558.6471938062343</v>
      </c>
      <c r="L62" s="73">
        <f t="shared" si="37"/>
        <v>0.82848814711376939</v>
      </c>
      <c r="M62" s="73">
        <f t="shared" si="38"/>
        <v>1.2070178716300672</v>
      </c>
      <c r="N62" s="72">
        <f>VLOOKUP(E62,'Appendix 4. LT MOH 2019'!$D$5:$K$1684,8,FALSE)</f>
        <v>0.96936985989400959</v>
      </c>
      <c r="O62" s="72">
        <f t="shared" si="47"/>
        <v>0.96314705247590238</v>
      </c>
      <c r="P62" s="73">
        <f t="shared" si="39"/>
        <v>3.6852947524097623E-2</v>
      </c>
      <c r="Q62" s="72">
        <f>VLOOKUP(E62,'Appendix 4. LT MOH 2019'!$D$5:$I$1684,6,FALSE)</f>
        <v>2.5</v>
      </c>
      <c r="R62" s="136">
        <f t="shared" si="40"/>
        <v>2.4919830703983439</v>
      </c>
      <c r="S62" s="135">
        <f t="shared" si="48"/>
        <v>86973.056155096085</v>
      </c>
      <c r="T62" s="12">
        <f t="shared" si="41"/>
        <v>3205.2134744941518</v>
      </c>
      <c r="U62" s="13">
        <f t="shared" si="42"/>
        <v>7.5094050876056556E-3</v>
      </c>
      <c r="V62" s="12">
        <f t="shared" si="43"/>
        <v>426826.55111846171</v>
      </c>
      <c r="W62" s="12">
        <f t="shared" si="44"/>
        <v>2295060.5953676067</v>
      </c>
      <c r="X62" s="2">
        <f t="shared" si="45"/>
        <v>26.388179245706894</v>
      </c>
      <c r="Y62" s="105">
        <f>VLOOKUP(E62,'Appendix 4. LT MOH 2019'!$D$5:$P$1684,13,FALSE)</f>
        <v>28.685355999394744</v>
      </c>
      <c r="Z62" s="131">
        <f t="shared" si="46"/>
        <v>-2.2971767536878502</v>
      </c>
    </row>
    <row r="63" spans="1:26" x14ac:dyDescent="0.2">
      <c r="B63" s="158" t="str">
        <f t="shared" si="49"/>
        <v>Male</v>
      </c>
      <c r="C63" s="11" t="str">
        <f t="shared" si="50"/>
        <v>PA</v>
      </c>
      <c r="D63" s="137" t="s">
        <v>127</v>
      </c>
      <c r="E63" s="18" t="str">
        <f t="shared" si="34"/>
        <v>PAMale55-59</v>
      </c>
      <c r="F63" s="19">
        <v>5</v>
      </c>
      <c r="G63" s="104">
        <f>VLOOKUP(E63,'Appendix 4. LT MOH 2019'!$D$5:$G$1684,4,FALSE)</f>
        <v>9.6012417679843358E-3</v>
      </c>
      <c r="H63" s="19">
        <f>VLOOKUP(E63,'Appendix 1a. Person-years 2020'!$E$3:$F$1684,2,FALSE)</f>
        <v>164146.6005</v>
      </c>
      <c r="I63" s="19">
        <f>VLOOKUP(E63,'Appendix 2a. Deaths 2020'!$E$3:$G$1683,3,FALSE)</f>
        <v>357</v>
      </c>
      <c r="J63" s="20">
        <f t="shared" si="35"/>
        <v>1576.0111967932385</v>
      </c>
      <c r="K63" s="20">
        <f t="shared" si="36"/>
        <v>1929.5835534820681</v>
      </c>
      <c r="L63" s="73">
        <f t="shared" si="37"/>
        <v>0.81676234954906013</v>
      </c>
      <c r="M63" s="73">
        <f t="shared" si="38"/>
        <v>1.224346348178398</v>
      </c>
      <c r="N63" s="72">
        <f>VLOOKUP(E63,'Appendix 4. LT MOH 2019'!$D$5:$K$1684,8,FALSE)</f>
        <v>0.95311907880678304</v>
      </c>
      <c r="O63" s="72">
        <f t="shared" si="47"/>
        <v>0.94290709833688557</v>
      </c>
      <c r="P63" s="73">
        <f t="shared" si="39"/>
        <v>5.7092901663114426E-2</v>
      </c>
      <c r="Q63" s="72">
        <f>VLOOKUP(E63,'Appendix 4. LT MOH 2019'!$D$5:$I$1684,6,FALSE)</f>
        <v>2.499999999999996</v>
      </c>
      <c r="R63" s="136">
        <f t="shared" si="40"/>
        <v>2.4866190458823034</v>
      </c>
      <c r="S63" s="135">
        <f t="shared" si="48"/>
        <v>83767.842680601927</v>
      </c>
      <c r="T63" s="12">
        <f t="shared" si="41"/>
        <v>4782.5492046948457</v>
      </c>
      <c r="U63" s="13">
        <f t="shared" si="42"/>
        <v>1.1755967698436636E-2</v>
      </c>
      <c r="V63" s="12">
        <f t="shared" si="43"/>
        <v>406818.84531979886</v>
      </c>
      <c r="W63" s="12">
        <f t="shared" si="44"/>
        <v>1868234.0442491448</v>
      </c>
      <c r="X63" s="2">
        <f t="shared" si="45"/>
        <v>22.302520686518417</v>
      </c>
      <c r="Y63" s="105">
        <f>VLOOKUP(E63,'Appendix 4. LT MOH 2019'!$D$5:$P$1684,13,FALSE)</f>
        <v>24.51276064252486</v>
      </c>
      <c r="Z63" s="131">
        <f t="shared" si="46"/>
        <v>-2.2102399560064434</v>
      </c>
    </row>
    <row r="64" spans="1:26" x14ac:dyDescent="0.2">
      <c r="B64" s="158" t="str">
        <f t="shared" si="49"/>
        <v>Male</v>
      </c>
      <c r="C64" s="11" t="str">
        <f t="shared" si="50"/>
        <v>PA</v>
      </c>
      <c r="D64" s="137" t="s">
        <v>128</v>
      </c>
      <c r="E64" s="18" t="str">
        <f t="shared" si="34"/>
        <v>PAMale60-64</v>
      </c>
      <c r="F64" s="19">
        <v>5</v>
      </c>
      <c r="G64" s="104">
        <f>VLOOKUP(E64,'Appendix 4. LT MOH 2019'!$D$5:$G$1684,4,FALSE)</f>
        <v>1.4397126939657662E-2</v>
      </c>
      <c r="H64" s="19">
        <f>VLOOKUP(E64,'Appendix 1a. Person-years 2020'!$E$3:$F$1684,2,FALSE)</f>
        <v>130817.32889999999</v>
      </c>
      <c r="I64" s="19">
        <f>VLOOKUP(E64,'Appendix 2a. Deaths 2020'!$E$3:$G$1683,3,FALSE)</f>
        <v>480</v>
      </c>
      <c r="J64" s="20">
        <f t="shared" si="35"/>
        <v>1883.3936900802466</v>
      </c>
      <c r="K64" s="20">
        <f t="shared" si="36"/>
        <v>2356.4830691492111</v>
      </c>
      <c r="L64" s="73">
        <f t="shared" si="37"/>
        <v>0.79923921997887748</v>
      </c>
      <c r="M64" s="73">
        <f t="shared" si="38"/>
        <v>1.2511898503009253</v>
      </c>
      <c r="N64" s="72">
        <f>VLOOKUP(E64,'Appendix 4. LT MOH 2019'!$D$5:$K$1684,8,FALSE)</f>
        <v>0.93051531488173611</v>
      </c>
      <c r="O64" s="72">
        <f t="shared" si="47"/>
        <v>0.91383374759662372</v>
      </c>
      <c r="P64" s="73">
        <f t="shared" si="39"/>
        <v>8.6166252403376276E-2</v>
      </c>
      <c r="Q64" s="72">
        <f>VLOOKUP(E64,'Appendix 4. LT MOH 2019'!$D$5:$I$1684,6,FALSE)</f>
        <v>2.5000000000000049</v>
      </c>
      <c r="R64" s="136">
        <f t="shared" si="40"/>
        <v>2.477593305197499</v>
      </c>
      <c r="S64" s="135">
        <f t="shared" si="48"/>
        <v>78985.293475907078</v>
      </c>
      <c r="T64" s="12">
        <f t="shared" si="41"/>
        <v>6805.8667337997585</v>
      </c>
      <c r="U64" s="13">
        <f t="shared" si="42"/>
        <v>1.8016410633830748E-2</v>
      </c>
      <c r="V64" s="12">
        <f t="shared" si="43"/>
        <v>377759.30356626521</v>
      </c>
      <c r="W64" s="12">
        <f t="shared" si="44"/>
        <v>1461415.1989293459</v>
      </c>
      <c r="X64" s="2">
        <f t="shared" si="45"/>
        <v>18.502370942954364</v>
      </c>
      <c r="Y64" s="105">
        <f>VLOOKUP(E64,'Appendix 4. LT MOH 2019'!$D$5:$P$1684,13,FALSE)</f>
        <v>20.595498906687297</v>
      </c>
      <c r="Z64" s="131">
        <f t="shared" si="46"/>
        <v>-2.0931279637329325</v>
      </c>
    </row>
    <row r="65" spans="2:26" x14ac:dyDescent="0.2">
      <c r="B65" s="158" t="str">
        <f t="shared" si="49"/>
        <v>Male</v>
      </c>
      <c r="C65" s="11" t="str">
        <f t="shared" si="50"/>
        <v>PA</v>
      </c>
      <c r="D65" s="137" t="s">
        <v>129</v>
      </c>
      <c r="E65" s="18" t="str">
        <f t="shared" si="34"/>
        <v>PAMale65-69</v>
      </c>
      <c r="F65" s="19">
        <v>5</v>
      </c>
      <c r="G65" s="104">
        <f>VLOOKUP(E65,'Appendix 4. LT MOH 2019'!$D$5:$G$1684,4,FALSE)</f>
        <v>2.2536373717907201E-2</v>
      </c>
      <c r="H65" s="19">
        <f>VLOOKUP(E65,'Appendix 1a. Person-years 2020'!$E$3:$F$1684,2,FALSE)</f>
        <v>97139.255900000004</v>
      </c>
      <c r="I65" s="19">
        <f>VLOOKUP(E65,'Appendix 2a. Deaths 2020'!$E$3:$G$1683,3,FALSE)</f>
        <v>644</v>
      </c>
      <c r="J65" s="20">
        <f t="shared" si="35"/>
        <v>2189.1665736418222</v>
      </c>
      <c r="K65" s="20">
        <f t="shared" si="36"/>
        <v>2818.6531489674899</v>
      </c>
      <c r="L65" s="73">
        <f t="shared" si="37"/>
        <v>0.77667114680064242</v>
      </c>
      <c r="M65" s="73">
        <f t="shared" si="38"/>
        <v>1.2875462209705109</v>
      </c>
      <c r="N65" s="72">
        <f>VLOOKUP(E65,'Appendix 4. LT MOH 2019'!$D$5:$K$1684,8,FALSE)</f>
        <v>0.89332812453702326</v>
      </c>
      <c r="O65" s="72">
        <f t="shared" si="47"/>
        <v>0.86481737664932257</v>
      </c>
      <c r="P65" s="73">
        <f t="shared" si="39"/>
        <v>0.13518262335067743</v>
      </c>
      <c r="Q65" s="72">
        <f>VLOOKUP(E65,'Appendix 4. LT MOH 2019'!$D$5:$I$1684,6,FALSE)</f>
        <v>2.4999999999999973</v>
      </c>
      <c r="R65" s="136">
        <f t="shared" si="40"/>
        <v>2.4600106372417034</v>
      </c>
      <c r="S65" s="135">
        <f t="shared" si="48"/>
        <v>72179.426742107316</v>
      </c>
      <c r="T65" s="12">
        <f t="shared" si="41"/>
        <v>9757.4042589461078</v>
      </c>
      <c r="U65" s="13">
        <f t="shared" si="42"/>
        <v>2.90300933201918E-2</v>
      </c>
      <c r="V65" s="12">
        <f t="shared" si="43"/>
        <v>336113.43068468099</v>
      </c>
      <c r="W65" s="12">
        <f t="shared" si="44"/>
        <v>1083655.8953630808</v>
      </c>
      <c r="X65" s="2">
        <f t="shared" si="45"/>
        <v>15.013362453471917</v>
      </c>
      <c r="Y65" s="105">
        <f>VLOOKUP(E65,'Appendix 4. LT MOH 2019'!$D$5:$P$1684,13,FALSE)</f>
        <v>16.946750222469088</v>
      </c>
      <c r="Z65" s="131">
        <f t="shared" si="46"/>
        <v>-1.9333877689971715</v>
      </c>
    </row>
    <row r="66" spans="2:26" x14ac:dyDescent="0.2">
      <c r="B66" s="158" t="str">
        <f t="shared" si="49"/>
        <v>Male</v>
      </c>
      <c r="C66" s="11" t="str">
        <f t="shared" si="50"/>
        <v>PA</v>
      </c>
      <c r="D66" s="137" t="s">
        <v>130</v>
      </c>
      <c r="E66" s="18" t="str">
        <f t="shared" si="34"/>
        <v>PAMale70-74</v>
      </c>
      <c r="F66" s="19">
        <v>5</v>
      </c>
      <c r="G66" s="104">
        <f>VLOOKUP(E66,'Appendix 4. LT MOH 2019'!$D$5:$G$1684,4,FALSE)</f>
        <v>3.3656965895684947E-2</v>
      </c>
      <c r="H66" s="19">
        <f>VLOOKUP(E66,'Appendix 1a. Person-years 2020'!$E$3:$F$1684,2,FALSE)</f>
        <v>65780.123099999997</v>
      </c>
      <c r="I66" s="19">
        <f>VLOOKUP(E66,'Appendix 2a. Deaths 2020'!$E$3:$G$1683,3,FALSE)</f>
        <v>673</v>
      </c>
      <c r="J66" s="20">
        <f t="shared" si="35"/>
        <v>2213.9593597906573</v>
      </c>
      <c r="K66" s="20">
        <f t="shared" si="36"/>
        <v>2864.3082217428614</v>
      </c>
      <c r="L66" s="73">
        <f t="shared" si="37"/>
        <v>0.7729473186525706</v>
      </c>
      <c r="M66" s="73">
        <f t="shared" si="38"/>
        <v>1.2937492321510808</v>
      </c>
      <c r="N66" s="72">
        <f>VLOOKUP(E66,'Appendix 4. LT MOH 2019'!$D$5:$K$1684,8,FALSE)</f>
        <v>0.84477608551187877</v>
      </c>
      <c r="O66" s="72">
        <f t="shared" si="47"/>
        <v>0.80393699757201731</v>
      </c>
      <c r="P66" s="73">
        <f t="shared" si="39"/>
        <v>0.19606300242798269</v>
      </c>
      <c r="Q66" s="72">
        <f>VLOOKUP(E66,'Appendix 4. LT MOH 2019'!$D$5:$I$1684,6,FALSE)</f>
        <v>2.4999999999999987</v>
      </c>
      <c r="R66" s="136">
        <f t="shared" si="40"/>
        <v>2.4393330499177566</v>
      </c>
      <c r="S66" s="135">
        <f t="shared" si="48"/>
        <v>62422.022483161207</v>
      </c>
      <c r="T66" s="12">
        <f t="shared" si="41"/>
        <v>12238.649145675627</v>
      </c>
      <c r="U66" s="13">
        <f t="shared" si="42"/>
        <v>4.3589433365419795E-2</v>
      </c>
      <c r="V66" s="12">
        <f t="shared" si="43"/>
        <v>280771.00803482218</v>
      </c>
      <c r="W66" s="12">
        <f t="shared" si="44"/>
        <v>747542.46467839985</v>
      </c>
      <c r="X66" s="2">
        <f t="shared" si="45"/>
        <v>11.975620701492888</v>
      </c>
      <c r="Y66" s="105">
        <f>VLOOKUP(E66,'Appendix 4. LT MOH 2019'!$D$5:$P$1684,13,FALSE)</f>
        <v>13.67182961742783</v>
      </c>
      <c r="Z66" s="131">
        <f t="shared" si="46"/>
        <v>-1.6962089159349425</v>
      </c>
    </row>
    <row r="67" spans="2:26" x14ac:dyDescent="0.2">
      <c r="B67" s="158" t="str">
        <f t="shared" si="49"/>
        <v>Male</v>
      </c>
      <c r="C67" s="11" t="str">
        <f t="shared" si="50"/>
        <v>PA</v>
      </c>
      <c r="D67" s="137" t="s">
        <v>131</v>
      </c>
      <c r="E67" s="18" t="str">
        <f t="shared" si="34"/>
        <v>PAMale75-79</v>
      </c>
      <c r="F67" s="19">
        <v>5</v>
      </c>
      <c r="G67" s="104">
        <f>VLOOKUP(E67,'Appendix 4. LT MOH 2019'!$D$5:$G$1684,4,FALSE)</f>
        <v>5.4929156586847265E-2</v>
      </c>
      <c r="H67" s="19">
        <f>VLOOKUP(E67,'Appendix 1a. Person-years 2020'!$E$3:$F$1684,2,FALSE)</f>
        <v>42664.187700000002</v>
      </c>
      <c r="I67" s="19">
        <f>VLOOKUP(E67,'Appendix 2a. Deaths 2020'!$E$3:$G$1683,3,FALSE)</f>
        <v>692</v>
      </c>
      <c r="J67" s="20">
        <f t="shared" si="35"/>
        <v>2343.5078468239431</v>
      </c>
      <c r="K67" s="20">
        <f t="shared" si="36"/>
        <v>2997.4968704658449</v>
      </c>
      <c r="L67" s="73">
        <f t="shared" si="37"/>
        <v>0.78182161586702026</v>
      </c>
      <c r="M67" s="73">
        <f t="shared" si="38"/>
        <v>1.2790641492957771</v>
      </c>
      <c r="N67" s="72">
        <f>VLOOKUP(E67,'Appendix 4. LT MOH 2019'!$D$5:$K$1684,8,FALSE)</f>
        <v>0.75851555877860677</v>
      </c>
      <c r="O67" s="72">
        <f t="shared" si="47"/>
        <v>0.70220980139597278</v>
      </c>
      <c r="P67" s="73">
        <f t="shared" si="39"/>
        <v>0.29779019860402722</v>
      </c>
      <c r="Q67" s="72">
        <f>VLOOKUP(E67,'Appendix 4. LT MOH 2019'!$D$5:$I$1684,6,FALSE)</f>
        <v>2.5000000000000013</v>
      </c>
      <c r="R67" s="136">
        <f t="shared" si="40"/>
        <v>2.4069488113868522</v>
      </c>
      <c r="S67" s="135">
        <f t="shared" si="48"/>
        <v>50183.37333748558</v>
      </c>
      <c r="T67" s="12">
        <f t="shared" si="41"/>
        <v>14944.116712789875</v>
      </c>
      <c r="U67" s="13">
        <f t="shared" si="42"/>
        <v>7.043596152976131E-2</v>
      </c>
      <c r="V67" s="12">
        <f t="shared" si="43"/>
        <v>212166.00708255451</v>
      </c>
      <c r="W67" s="12">
        <f t="shared" si="44"/>
        <v>466771.45664357767</v>
      </c>
      <c r="X67" s="2">
        <f t="shared" si="45"/>
        <v>9.301316862549621</v>
      </c>
      <c r="Y67" s="105">
        <f>VLOOKUP(E67,'Appendix 4. LT MOH 2019'!$D$5:$P$1684,13,FALSE)</f>
        <v>10.724604494643616</v>
      </c>
      <c r="Z67" s="131">
        <f t="shared" si="46"/>
        <v>-1.4232876320939951</v>
      </c>
    </row>
    <row r="68" spans="2:26" x14ac:dyDescent="0.2">
      <c r="B68" s="158" t="str">
        <f t="shared" si="49"/>
        <v>Male</v>
      </c>
      <c r="C68" s="11" t="str">
        <f t="shared" si="50"/>
        <v>PA</v>
      </c>
      <c r="D68" s="137" t="s">
        <v>132</v>
      </c>
      <c r="E68" s="18" t="str">
        <f t="shared" si="34"/>
        <v>PAMale80-84</v>
      </c>
      <c r="F68" s="19">
        <v>5</v>
      </c>
      <c r="G68" s="104">
        <f>VLOOKUP(E68,'Appendix 4. LT MOH 2019'!$D$5:$G$1684,4,FALSE)</f>
        <v>8.0544199954722923E-2</v>
      </c>
      <c r="H68" s="19">
        <f>VLOOKUP(E68,'Appendix 1a. Person-years 2020'!$E$3:$F$1684,2,FALSE)</f>
        <v>23779.718199999999</v>
      </c>
      <c r="I68" s="19">
        <f>VLOOKUP(E68,'Appendix 2a. Deaths 2020'!$E$3:$G$1683,3,FALSE)</f>
        <v>541</v>
      </c>
      <c r="J68" s="20">
        <f t="shared" si="35"/>
        <v>1915.3183775677637</v>
      </c>
      <c r="K68" s="20">
        <f t="shared" si="36"/>
        <v>2412.7439653922588</v>
      </c>
      <c r="L68" s="73">
        <f t="shared" si="37"/>
        <v>0.79383407648742177</v>
      </c>
      <c r="M68" s="73">
        <f t="shared" si="38"/>
        <v>1.2597090873508816</v>
      </c>
      <c r="N68" s="72">
        <f>VLOOKUP(E68,'Appendix 4. LT MOH 2019'!$D$5:$K$1684,8,FALSE)</f>
        <v>0.66477922337919448</v>
      </c>
      <c r="O68" s="72">
        <f t="shared" si="47"/>
        <v>0.59789532412399715</v>
      </c>
      <c r="P68" s="73">
        <f t="shared" si="39"/>
        <v>0.40210467587600285</v>
      </c>
      <c r="Q68" s="72">
        <f>VLOOKUP(E68,'Appendix 4. LT MOH 2019'!$D$5:$I$1684,6,FALSE)</f>
        <v>2.5000000000000009</v>
      </c>
      <c r="R68" s="136">
        <f t="shared" si="40"/>
        <v>2.3745601337631093</v>
      </c>
      <c r="S68" s="135">
        <f t="shared" si="48"/>
        <v>35239.256624695707</v>
      </c>
      <c r="T68" s="12">
        <f t="shared" si="41"/>
        <v>14169.869863184553</v>
      </c>
      <c r="U68" s="13">
        <f t="shared" si="42"/>
        <v>0.1019458062835429</v>
      </c>
      <c r="V68" s="12">
        <f t="shared" si="43"/>
        <v>138994.14188528512</v>
      </c>
      <c r="W68" s="12">
        <f t="shared" si="44"/>
        <v>254605.44956102312</v>
      </c>
      <c r="X68" s="2">
        <f t="shared" si="45"/>
        <v>7.2250516596481029</v>
      </c>
      <c r="Y68" s="105">
        <f>VLOOKUP(E68,'Appendix 4. LT MOH 2019'!$D$5:$P$1684,13,FALSE)</f>
        <v>8.3430267506802576</v>
      </c>
      <c r="Z68" s="131">
        <f t="shared" si="46"/>
        <v>-1.1179750910321546</v>
      </c>
    </row>
    <row r="69" spans="2:26" x14ac:dyDescent="0.2">
      <c r="B69" s="158" t="str">
        <f t="shared" si="49"/>
        <v>Male</v>
      </c>
      <c r="C69" s="11" t="str">
        <f t="shared" si="50"/>
        <v>PA</v>
      </c>
      <c r="D69" s="137" t="s">
        <v>133</v>
      </c>
      <c r="E69" s="18" t="str">
        <f t="shared" si="34"/>
        <v>PAMale85-89</v>
      </c>
      <c r="F69" s="19">
        <v>5</v>
      </c>
      <c r="G69" s="104">
        <f>VLOOKUP(E69,'Appendix 4. LT MOH 2019'!$D$5:$G$1684,4,FALSE)</f>
        <v>0.13125002393301174</v>
      </c>
      <c r="H69" s="19">
        <f>VLOOKUP(E69,'Appendix 1a. Person-years 2020'!$E$3:$F$1684,2,FALSE)</f>
        <v>11202.9935</v>
      </c>
      <c r="I69" s="19">
        <f>VLOOKUP(E69,'Appendix 2a. Deaths 2020'!$E$3:$G$1683,3,FALSE)</f>
        <v>315</v>
      </c>
      <c r="J69" s="20">
        <f t="shared" si="35"/>
        <v>1470.3931649963752</v>
      </c>
      <c r="K69" s="20">
        <f t="shared" si="36"/>
        <v>1744.0494074574763</v>
      </c>
      <c r="L69" s="73">
        <f t="shared" si="37"/>
        <v>0.84309146215069397</v>
      </c>
      <c r="M69" s="73">
        <f t="shared" si="38"/>
        <v>1.1861109320797039</v>
      </c>
      <c r="N69" s="72">
        <f>VLOOKUP(E69,'Appendix 4. LT MOH 2019'!$D$5:$K$1684,8,FALSE)</f>
        <v>0.50588228510061473</v>
      </c>
      <c r="O69" s="72">
        <f t="shared" si="47"/>
        <v>0.44562530345949813</v>
      </c>
      <c r="P69" s="73">
        <f t="shared" si="39"/>
        <v>0.55437469654050187</v>
      </c>
      <c r="Q69" s="72">
        <f>VLOOKUP(E69,'Appendix 4. LT MOH 2019'!$D$5:$I$1684,6,FALSE)</f>
        <v>2.5</v>
      </c>
      <c r="R69" s="136">
        <f t="shared" si="40"/>
        <v>2.3570293384882821</v>
      </c>
      <c r="S69" s="135">
        <f t="shared" si="48"/>
        <v>21069.386761511152</v>
      </c>
      <c r="T69" s="12">
        <f t="shared" si="41"/>
        <v>11680.334892207213</v>
      </c>
      <c r="U69" s="13">
        <f t="shared" si="42"/>
        <v>0.15683322348452516</v>
      </c>
      <c r="V69" s="12">
        <f t="shared" si="43"/>
        <v>74476.151370820473</v>
      </c>
      <c r="W69" s="12">
        <f t="shared" si="44"/>
        <v>115611.307675738</v>
      </c>
      <c r="X69" s="2">
        <f t="shared" si="45"/>
        <v>5.4871700341527196</v>
      </c>
      <c r="Y69" s="105">
        <f>VLOOKUP(E69,'Appendix 4. LT MOH 2019'!$D$5:$P$1684,13,FALSE)</f>
        <v>6.2894244362498011</v>
      </c>
      <c r="Z69" s="131">
        <f t="shared" si="46"/>
        <v>-0.80225440209708143</v>
      </c>
    </row>
    <row r="70" spans="2:26" x14ac:dyDescent="0.2">
      <c r="B70" s="158" t="str">
        <f t="shared" si="49"/>
        <v>Male</v>
      </c>
      <c r="C70" s="11" t="str">
        <f t="shared" si="50"/>
        <v>PA</v>
      </c>
      <c r="D70" s="137" t="s">
        <v>8</v>
      </c>
      <c r="E70" s="18" t="str">
        <f t="shared" si="34"/>
        <v>PAMale90+</v>
      </c>
      <c r="F70" s="19" t="s">
        <v>19</v>
      </c>
      <c r="G70" s="104">
        <f>VLOOKUP(E70,'Appendix 4. LT MOH 2019'!$D$5:$G$1684,4,FALSE)</f>
        <v>0.20037174057934712</v>
      </c>
      <c r="H70" s="19">
        <f>VLOOKUP(E70,'Appendix 1a. Person-years 2020'!$E$3:$F$1684,2,FALSE)</f>
        <v>5960.5802999999996</v>
      </c>
      <c r="I70" s="19">
        <f>VLOOKUP(E70,'Appendix 2a. Deaths 2020'!$E$3:$G$1683,3,FALSE)</f>
        <v>237</v>
      </c>
      <c r="J70" s="20">
        <f t="shared" si="35"/>
        <v>1194.331849573967</v>
      </c>
      <c r="K70" s="20">
        <f t="shared" si="36"/>
        <v>1383.8437470566616</v>
      </c>
      <c r="L70" s="73">
        <f t="shared" si="37"/>
        <v>0.86305397709403742</v>
      </c>
      <c r="M70" s="73">
        <f t="shared" si="38"/>
        <v>1.1586760811497205</v>
      </c>
      <c r="N70" s="72">
        <f>VLOOKUP(E70,'Appendix 4. LT MOH 2019'!$D$5:$K$1684,8,FALSE)</f>
        <v>0</v>
      </c>
      <c r="O70" s="72">
        <v>0</v>
      </c>
      <c r="P70" s="73">
        <f t="shared" si="39"/>
        <v>1</v>
      </c>
      <c r="Q70" s="72">
        <f>VLOOKUP(E70,'Appendix 4. LT MOH 2019'!$D$5:$I$1684,6,FALSE)</f>
        <v>5.0763721798883328</v>
      </c>
      <c r="R70" s="136">
        <f>Q70*L70</f>
        <v>4.3811831990621544</v>
      </c>
      <c r="S70" s="135">
        <f t="shared" si="48"/>
        <v>9389.0518693039394</v>
      </c>
      <c r="T70" s="12">
        <f t="shared" si="41"/>
        <v>9389.0518693039394</v>
      </c>
      <c r="U70" s="13">
        <f t="shared" si="42"/>
        <v>0.22824884387716593</v>
      </c>
      <c r="V70" s="12">
        <f>T70*R70</f>
        <v>41135.156304917531</v>
      </c>
      <c r="W70" s="12">
        <f>V70</f>
        <v>41135.156304917531</v>
      </c>
      <c r="X70" s="2">
        <f t="shared" si="45"/>
        <v>4.3811831990621544</v>
      </c>
      <c r="Y70" s="105">
        <f>VLOOKUP(E70,'Appendix 4. LT MOH 2019'!$D$5:$P$1684,13,FALSE)</f>
        <v>4.9907237273511651</v>
      </c>
      <c r="Z70" s="131">
        <f t="shared" si="46"/>
        <v>-0.60954052828901073</v>
      </c>
    </row>
    <row r="71" spans="2:26" x14ac:dyDescent="0.2">
      <c r="K71" s="7"/>
      <c r="L71" s="7"/>
      <c r="M71" s="7"/>
      <c r="N71" s="133"/>
      <c r="O71" s="133"/>
      <c r="P71" s="74"/>
      <c r="Q71" s="133"/>
      <c r="R71" s="107"/>
      <c r="S71" s="7"/>
      <c r="T71" s="7"/>
      <c r="U71" s="7"/>
      <c r="V71" s="107"/>
      <c r="W71" s="107"/>
      <c r="X71" s="7"/>
      <c r="Y71" s="133"/>
      <c r="Z71" s="7"/>
    </row>
    <row r="72" spans="2:26" x14ac:dyDescent="0.2">
      <c r="N72" s="40"/>
      <c r="O72" s="40"/>
      <c r="Q72" s="40"/>
      <c r="R72" s="40"/>
      <c r="V72" s="40"/>
      <c r="W72" s="40"/>
    </row>
    <row r="73" spans="2:26" x14ac:dyDescent="0.2">
      <c r="K73" s="45"/>
      <c r="L73" s="45"/>
      <c r="M73" s="45"/>
      <c r="N73" s="45"/>
      <c r="O73" s="45"/>
      <c r="P73" s="44"/>
      <c r="Q73" s="43"/>
      <c r="R73" s="12"/>
      <c r="S73" s="13"/>
      <c r="T73" s="12"/>
      <c r="U73" s="12"/>
      <c r="V73" s="2"/>
      <c r="W73" s="2"/>
      <c r="X73" s="6"/>
    </row>
    <row r="74" spans="2:26" x14ac:dyDescent="0.2">
      <c r="K74" s="45"/>
      <c r="L74" s="45"/>
      <c r="M74" s="45"/>
      <c r="N74" s="45"/>
      <c r="O74" s="45"/>
      <c r="P74" s="44"/>
      <c r="Q74" s="43"/>
      <c r="R74" s="12"/>
      <c r="S74" s="13"/>
      <c r="T74" s="12"/>
      <c r="U74" s="12"/>
      <c r="V74" s="2"/>
      <c r="W74" s="2"/>
      <c r="X74" s="6"/>
    </row>
    <row r="75" spans="2:26" x14ac:dyDescent="0.2">
      <c r="K75" s="45"/>
      <c r="L75" s="45"/>
      <c r="M75" s="45"/>
      <c r="N75" s="45"/>
      <c r="O75" s="45"/>
      <c r="P75" s="44"/>
      <c r="Q75" s="43"/>
      <c r="R75" s="12"/>
      <c r="S75" s="13"/>
      <c r="T75" s="12"/>
      <c r="U75" s="12"/>
      <c r="V75" s="2"/>
      <c r="W75" s="2"/>
      <c r="X75" s="6"/>
    </row>
    <row r="76" spans="2:26" x14ac:dyDescent="0.2">
      <c r="K76" s="45"/>
      <c r="L76" s="45"/>
      <c r="M76" s="45"/>
      <c r="N76" s="45"/>
      <c r="O76" s="45"/>
      <c r="P76" s="44"/>
      <c r="Q76" s="43"/>
      <c r="R76" s="12"/>
      <c r="S76" s="13"/>
      <c r="T76" s="12"/>
      <c r="U76" s="12"/>
      <c r="V76" s="2"/>
      <c r="W76" s="2"/>
      <c r="X76" s="6"/>
    </row>
    <row r="77" spans="2:26" x14ac:dyDescent="0.2">
      <c r="K77" s="45"/>
      <c r="L77" s="45"/>
      <c r="M77" s="45"/>
      <c r="N77" s="45"/>
      <c r="O77" s="45"/>
      <c r="P77" s="44"/>
      <c r="Q77" s="43"/>
      <c r="R77" s="12"/>
      <c r="S77" s="13"/>
      <c r="T77" s="12"/>
      <c r="U77" s="12"/>
      <c r="V77" s="2"/>
      <c r="W77" s="2"/>
      <c r="X77" s="6"/>
    </row>
    <row r="78" spans="2:26" x14ac:dyDescent="0.2">
      <c r="N78" s="41"/>
    </row>
    <row r="79" spans="2:26" x14ac:dyDescent="0.2">
      <c r="N79" s="41"/>
    </row>
    <row r="81" spans="1:25" s="11" customFormat="1" ht="47" customHeight="1" x14ac:dyDescent="0.2">
      <c r="A81" s="10"/>
      <c r="B81" s="8"/>
      <c r="C81" s="8"/>
      <c r="D81" s="40"/>
      <c r="E81" s="40"/>
      <c r="F81" s="40"/>
      <c r="G81" s="40"/>
      <c r="H81" s="40"/>
      <c r="I81" s="40"/>
      <c r="J81" s="40"/>
      <c r="K81" s="10"/>
      <c r="L81" s="8"/>
      <c r="M81" s="10"/>
      <c r="N81" s="10"/>
      <c r="O81" s="10"/>
      <c r="P81" s="10"/>
      <c r="Q81" s="8"/>
      <c r="R81" s="8"/>
      <c r="S81" s="10"/>
      <c r="T81" s="10"/>
      <c r="U81" s="10"/>
      <c r="V81" s="8"/>
      <c r="W81" s="10"/>
      <c r="X81" s="10"/>
      <c r="Y81" s="40"/>
    </row>
    <row r="82" spans="1:25" x14ac:dyDescent="0.2">
      <c r="K82" s="48"/>
      <c r="L82" s="48"/>
      <c r="M82" s="48"/>
      <c r="N82" s="48"/>
      <c r="O82" s="48"/>
      <c r="P82" s="44"/>
      <c r="Q82" s="12"/>
      <c r="R82" s="12"/>
      <c r="S82" s="13"/>
      <c r="T82" s="12"/>
      <c r="U82" s="12"/>
      <c r="V82" s="2"/>
      <c r="W82" s="2"/>
      <c r="X82" s="6"/>
    </row>
    <row r="83" spans="1:25" x14ac:dyDescent="0.2">
      <c r="K83" s="48"/>
      <c r="L83" s="48"/>
      <c r="M83" s="48"/>
      <c r="N83" s="48"/>
      <c r="O83" s="48"/>
      <c r="P83" s="44"/>
      <c r="Q83" s="43"/>
      <c r="R83" s="12"/>
      <c r="S83" s="13"/>
      <c r="T83" s="12"/>
      <c r="U83" s="12"/>
      <c r="V83" s="2"/>
      <c r="W83" s="2"/>
      <c r="X83" s="6"/>
    </row>
    <row r="84" spans="1:25" x14ac:dyDescent="0.2">
      <c r="K84" s="48"/>
      <c r="L84" s="48"/>
      <c r="M84" s="48"/>
      <c r="N84" s="48"/>
      <c r="O84" s="48"/>
      <c r="P84" s="44"/>
      <c r="Q84" s="43"/>
      <c r="R84" s="12"/>
      <c r="S84" s="13"/>
      <c r="T84" s="12"/>
      <c r="U84" s="12"/>
      <c r="V84" s="2"/>
      <c r="W84" s="2"/>
      <c r="X84" s="6"/>
    </row>
    <row r="85" spans="1:25" x14ac:dyDescent="0.2">
      <c r="K85" s="48"/>
      <c r="L85" s="48"/>
      <c r="M85" s="48"/>
      <c r="N85" s="48"/>
      <c r="O85" s="48"/>
      <c r="P85" s="44"/>
      <c r="Q85" s="43"/>
      <c r="R85" s="12"/>
      <c r="S85" s="13"/>
      <c r="T85" s="12"/>
      <c r="U85" s="12"/>
      <c r="V85" s="2"/>
      <c r="W85" s="2"/>
      <c r="X85" s="6"/>
    </row>
    <row r="86" spans="1:25" x14ac:dyDescent="0.2">
      <c r="K86" s="48"/>
      <c r="L86" s="48"/>
      <c r="M86" s="48"/>
      <c r="N86" s="48"/>
      <c r="O86" s="48"/>
      <c r="P86" s="44"/>
      <c r="Q86" s="43"/>
      <c r="R86" s="12"/>
      <c r="S86" s="13"/>
      <c r="T86" s="12"/>
      <c r="U86" s="12"/>
      <c r="V86" s="2"/>
      <c r="W86" s="2"/>
      <c r="X86" s="6"/>
    </row>
    <row r="87" spans="1:25" x14ac:dyDescent="0.2">
      <c r="K87" s="48"/>
      <c r="L87" s="48"/>
      <c r="M87" s="48"/>
      <c r="N87" s="48"/>
      <c r="O87" s="48"/>
      <c r="P87" s="44"/>
      <c r="Q87" s="43"/>
      <c r="R87" s="12"/>
      <c r="S87" s="13"/>
      <c r="T87" s="12"/>
      <c r="U87" s="12"/>
      <c r="V87" s="2"/>
      <c r="W87" s="2"/>
      <c r="X87" s="6"/>
    </row>
    <row r="88" spans="1:25" x14ac:dyDescent="0.2">
      <c r="K88" s="48"/>
      <c r="L88" s="48"/>
      <c r="M88" s="48"/>
      <c r="N88" s="48"/>
      <c r="O88" s="48"/>
      <c r="P88" s="44"/>
      <c r="Q88" s="43"/>
      <c r="R88" s="12"/>
      <c r="S88" s="13"/>
      <c r="T88" s="12"/>
      <c r="U88" s="12"/>
      <c r="V88" s="2"/>
      <c r="W88" s="2"/>
      <c r="X88" s="6"/>
    </row>
    <row r="89" spans="1:25" x14ac:dyDescent="0.2">
      <c r="K89" s="48"/>
      <c r="L89" s="48"/>
      <c r="M89" s="48"/>
      <c r="N89" s="48"/>
      <c r="O89" s="48"/>
      <c r="P89" s="44"/>
      <c r="Q89" s="43"/>
      <c r="R89" s="12"/>
      <c r="S89" s="13"/>
      <c r="T89" s="12"/>
      <c r="U89" s="12"/>
      <c r="V89" s="2"/>
      <c r="W89" s="2"/>
      <c r="X89" s="6"/>
    </row>
    <row r="90" spans="1:25" x14ac:dyDescent="0.2">
      <c r="K90" s="48"/>
      <c r="L90" s="48"/>
      <c r="M90" s="48"/>
      <c r="N90" s="48"/>
      <c r="O90" s="48"/>
      <c r="P90" s="44"/>
      <c r="Q90" s="43"/>
      <c r="R90" s="12"/>
      <c r="S90" s="13"/>
      <c r="T90" s="12"/>
      <c r="U90" s="12"/>
      <c r="V90" s="2"/>
      <c r="W90" s="2"/>
      <c r="X90" s="6"/>
    </row>
    <row r="91" spans="1:25" x14ac:dyDescent="0.2">
      <c r="K91" s="48"/>
      <c r="L91" s="48"/>
      <c r="M91" s="48"/>
      <c r="N91" s="48"/>
      <c r="O91" s="48"/>
      <c r="P91" s="44"/>
      <c r="Q91" s="43"/>
      <c r="R91" s="12"/>
      <c r="S91" s="13"/>
      <c r="T91" s="12"/>
      <c r="U91" s="12"/>
      <c r="V91" s="2"/>
      <c r="W91" s="2"/>
      <c r="X91" s="6"/>
    </row>
    <row r="92" spans="1:25" x14ac:dyDescent="0.2">
      <c r="K92" s="48"/>
      <c r="L92" s="48"/>
      <c r="M92" s="48"/>
      <c r="N92" s="48"/>
      <c r="O92" s="48"/>
      <c r="P92" s="44"/>
      <c r="Q92" s="43"/>
      <c r="R92" s="12"/>
      <c r="S92" s="13"/>
      <c r="T92" s="12"/>
      <c r="U92" s="12"/>
      <c r="V92" s="2"/>
      <c r="W92" s="2"/>
      <c r="X92" s="6"/>
    </row>
    <row r="93" spans="1:25" x14ac:dyDescent="0.2">
      <c r="K93" s="48"/>
      <c r="L93" s="48"/>
      <c r="M93" s="48"/>
      <c r="N93" s="48"/>
      <c r="O93" s="48"/>
      <c r="P93" s="44"/>
      <c r="Q93" s="43"/>
      <c r="R93" s="12"/>
      <c r="S93" s="13"/>
      <c r="T93" s="12"/>
      <c r="U93" s="12"/>
      <c r="V93" s="2"/>
      <c r="W93" s="2"/>
      <c r="X93" s="6"/>
    </row>
    <row r="94" spans="1:25" x14ac:dyDescent="0.2">
      <c r="K94" s="48"/>
      <c r="L94" s="48"/>
      <c r="M94" s="48"/>
      <c r="N94" s="48"/>
      <c r="O94" s="48"/>
      <c r="P94" s="44"/>
      <c r="Q94" s="43"/>
      <c r="R94" s="12"/>
      <c r="S94" s="13"/>
      <c r="T94" s="12"/>
      <c r="U94" s="12"/>
      <c r="V94" s="2"/>
      <c r="W94" s="2"/>
      <c r="X94" s="6"/>
    </row>
    <row r="95" spans="1:25" x14ac:dyDescent="0.2">
      <c r="K95" s="48"/>
      <c r="L95" s="48"/>
      <c r="M95" s="48"/>
      <c r="N95" s="48"/>
      <c r="O95" s="48"/>
      <c r="P95" s="44"/>
      <c r="Q95" s="43"/>
      <c r="R95" s="12"/>
      <c r="S95" s="13"/>
      <c r="T95" s="12"/>
      <c r="U95" s="12"/>
      <c r="V95" s="2"/>
      <c r="W95" s="2"/>
      <c r="X95" s="6"/>
    </row>
    <row r="96" spans="1:25" x14ac:dyDescent="0.2">
      <c r="K96" s="48"/>
      <c r="L96" s="48"/>
      <c r="M96" s="48"/>
      <c r="N96" s="48"/>
      <c r="O96" s="48"/>
      <c r="P96" s="44"/>
      <c r="Q96" s="43"/>
      <c r="R96" s="12"/>
      <c r="S96" s="13"/>
      <c r="T96" s="12"/>
      <c r="U96" s="12"/>
      <c r="V96" s="2"/>
      <c r="W96" s="2"/>
      <c r="X96" s="6"/>
    </row>
    <row r="97" spans="1:25" x14ac:dyDescent="0.2">
      <c r="K97" s="48"/>
      <c r="L97" s="48"/>
      <c r="M97" s="48"/>
      <c r="N97" s="48"/>
      <c r="O97" s="48"/>
      <c r="P97" s="44"/>
      <c r="Q97" s="43"/>
      <c r="R97" s="12"/>
      <c r="S97" s="13"/>
      <c r="T97" s="12"/>
      <c r="U97" s="12"/>
      <c r="V97" s="2"/>
      <c r="W97" s="2"/>
      <c r="X97" s="6"/>
    </row>
    <row r="98" spans="1:25" x14ac:dyDescent="0.2">
      <c r="N98" s="47"/>
    </row>
    <row r="99" spans="1:25" x14ac:dyDescent="0.2">
      <c r="N99" s="47"/>
    </row>
    <row r="100" spans="1:25" s="11" customFormat="1" ht="47" customHeight="1" x14ac:dyDescent="0.2">
      <c r="A100" s="10"/>
      <c r="B100" s="8"/>
      <c r="C100" s="8"/>
      <c r="D100" s="40"/>
      <c r="E100" s="40"/>
      <c r="F100" s="40"/>
      <c r="G100" s="40"/>
      <c r="H100" s="40"/>
      <c r="I100" s="40"/>
      <c r="J100" s="40"/>
      <c r="K100" s="10"/>
      <c r="L100" s="8"/>
      <c r="M100" s="10"/>
      <c r="N100" s="10"/>
      <c r="O100" s="10"/>
      <c r="P100" s="10"/>
      <c r="Q100" s="8"/>
      <c r="R100" s="8"/>
      <c r="S100" s="10"/>
      <c r="T100" s="10"/>
      <c r="U100" s="10"/>
      <c r="V100" s="8"/>
      <c r="W100" s="10"/>
      <c r="X100" s="10"/>
      <c r="Y100" s="40"/>
    </row>
    <row r="101" spans="1:25" x14ac:dyDescent="0.2">
      <c r="K101" s="45"/>
      <c r="L101" s="45"/>
      <c r="M101" s="45"/>
      <c r="N101" s="45"/>
      <c r="O101" s="45"/>
      <c r="P101" s="44"/>
      <c r="Q101" s="12"/>
      <c r="R101" s="12"/>
      <c r="S101" s="13"/>
      <c r="T101" s="12"/>
      <c r="U101" s="12"/>
      <c r="V101" s="2"/>
      <c r="W101" s="2"/>
      <c r="X101" s="6"/>
    </row>
    <row r="102" spans="1:25" x14ac:dyDescent="0.2">
      <c r="K102" s="45"/>
      <c r="L102" s="45"/>
      <c r="M102" s="45"/>
      <c r="N102" s="45"/>
      <c r="O102" s="45"/>
      <c r="P102" s="44"/>
      <c r="Q102" s="43"/>
      <c r="R102" s="12"/>
      <c r="S102" s="13"/>
      <c r="T102" s="12"/>
      <c r="U102" s="12"/>
      <c r="V102" s="2"/>
      <c r="W102" s="2"/>
      <c r="X102" s="6"/>
    </row>
    <row r="103" spans="1:25" x14ac:dyDescent="0.2">
      <c r="K103" s="45"/>
      <c r="L103" s="45"/>
      <c r="M103" s="45"/>
      <c r="N103" s="45"/>
      <c r="O103" s="45"/>
      <c r="P103" s="44"/>
      <c r="Q103" s="43"/>
      <c r="R103" s="12"/>
      <c r="S103" s="13"/>
      <c r="T103" s="12"/>
      <c r="U103" s="12"/>
      <c r="V103" s="2"/>
      <c r="W103" s="2"/>
      <c r="X103" s="6"/>
    </row>
    <row r="104" spans="1:25" x14ac:dyDescent="0.2">
      <c r="K104" s="45"/>
      <c r="L104" s="45"/>
      <c r="M104" s="45"/>
      <c r="N104" s="45"/>
      <c r="O104" s="45"/>
      <c r="P104" s="44"/>
      <c r="Q104" s="43"/>
      <c r="R104" s="12"/>
      <c r="S104" s="13"/>
      <c r="T104" s="12"/>
      <c r="U104" s="12"/>
      <c r="V104" s="2"/>
      <c r="W104" s="2"/>
      <c r="X104" s="6"/>
    </row>
    <row r="105" spans="1:25" x14ac:dyDescent="0.2">
      <c r="K105" s="45"/>
      <c r="L105" s="45"/>
      <c r="M105" s="45"/>
      <c r="N105" s="45"/>
      <c r="O105" s="45"/>
      <c r="P105" s="44"/>
      <c r="Q105" s="43"/>
      <c r="R105" s="12"/>
      <c r="S105" s="13"/>
      <c r="T105" s="12"/>
      <c r="U105" s="12"/>
      <c r="V105" s="2"/>
      <c r="W105" s="2"/>
      <c r="X105" s="6"/>
    </row>
    <row r="106" spans="1:25" x14ac:dyDescent="0.2">
      <c r="K106" s="45"/>
      <c r="L106" s="45"/>
      <c r="M106" s="45"/>
      <c r="N106" s="45"/>
      <c r="O106" s="45"/>
      <c r="P106" s="44"/>
      <c r="Q106" s="43"/>
      <c r="R106" s="12"/>
      <c r="S106" s="13"/>
      <c r="T106" s="12"/>
      <c r="U106" s="12"/>
      <c r="V106" s="2"/>
      <c r="W106" s="2"/>
      <c r="X106" s="6"/>
    </row>
    <row r="107" spans="1:25" x14ac:dyDescent="0.2">
      <c r="K107" s="45"/>
      <c r="L107" s="45"/>
      <c r="M107" s="45"/>
      <c r="N107" s="45"/>
      <c r="O107" s="45"/>
      <c r="P107" s="44"/>
      <c r="Q107" s="43"/>
      <c r="R107" s="12"/>
      <c r="S107" s="13"/>
      <c r="T107" s="12"/>
      <c r="U107" s="12"/>
      <c r="V107" s="2"/>
      <c r="W107" s="2"/>
      <c r="X107" s="6"/>
    </row>
    <row r="108" spans="1:25" x14ac:dyDescent="0.2">
      <c r="K108" s="45"/>
      <c r="L108" s="45"/>
      <c r="M108" s="45"/>
      <c r="N108" s="45"/>
      <c r="O108" s="45"/>
      <c r="P108" s="44"/>
      <c r="Q108" s="43"/>
      <c r="R108" s="12"/>
      <c r="S108" s="13"/>
      <c r="T108" s="12"/>
      <c r="U108" s="12"/>
      <c r="V108" s="2"/>
      <c r="W108" s="2"/>
      <c r="X108" s="6"/>
    </row>
    <row r="109" spans="1:25" x14ac:dyDescent="0.2">
      <c r="K109" s="45"/>
      <c r="L109" s="45"/>
      <c r="M109" s="45"/>
      <c r="N109" s="45"/>
      <c r="O109" s="45"/>
      <c r="P109" s="44"/>
      <c r="Q109" s="43"/>
      <c r="R109" s="12"/>
      <c r="S109" s="13"/>
      <c r="T109" s="12"/>
      <c r="U109" s="12"/>
      <c r="V109" s="2"/>
      <c r="W109" s="2"/>
      <c r="X109" s="6"/>
    </row>
    <row r="110" spans="1:25" x14ac:dyDescent="0.2">
      <c r="K110" s="45"/>
      <c r="L110" s="45"/>
      <c r="M110" s="45"/>
      <c r="N110" s="45"/>
      <c r="O110" s="45"/>
      <c r="P110" s="44"/>
      <c r="Q110" s="43"/>
      <c r="R110" s="12"/>
      <c r="S110" s="13"/>
      <c r="T110" s="12"/>
      <c r="U110" s="12"/>
      <c r="V110" s="2"/>
      <c r="W110" s="2"/>
      <c r="X110" s="6"/>
    </row>
    <row r="111" spans="1:25" x14ac:dyDescent="0.2">
      <c r="K111" s="45"/>
      <c r="L111" s="45"/>
      <c r="M111" s="45"/>
      <c r="N111" s="45"/>
      <c r="O111" s="45"/>
      <c r="P111" s="44"/>
      <c r="Q111" s="43"/>
      <c r="R111" s="12"/>
      <c r="S111" s="13"/>
      <c r="T111" s="12"/>
      <c r="U111" s="12"/>
      <c r="V111" s="2"/>
      <c r="W111" s="2"/>
      <c r="X111" s="6"/>
    </row>
    <row r="112" spans="1:25" x14ac:dyDescent="0.2">
      <c r="K112" s="45"/>
      <c r="L112" s="45"/>
      <c r="M112" s="45"/>
      <c r="N112" s="45"/>
      <c r="O112" s="45"/>
      <c r="P112" s="44"/>
      <c r="Q112" s="43"/>
      <c r="R112" s="12"/>
      <c r="S112" s="13"/>
      <c r="T112" s="12"/>
      <c r="U112" s="12"/>
      <c r="V112" s="2"/>
      <c r="W112" s="2"/>
      <c r="X112" s="6"/>
    </row>
    <row r="113" spans="11:24" x14ac:dyDescent="0.2">
      <c r="K113" s="45"/>
      <c r="L113" s="45"/>
      <c r="M113" s="45"/>
      <c r="N113" s="45"/>
      <c r="O113" s="45"/>
      <c r="P113" s="44"/>
      <c r="Q113" s="43"/>
      <c r="R113" s="12"/>
      <c r="S113" s="13"/>
      <c r="T113" s="12"/>
      <c r="U113" s="12"/>
      <c r="V113" s="2"/>
      <c r="W113" s="2"/>
      <c r="X113" s="6"/>
    </row>
    <row r="114" spans="11:24" x14ac:dyDescent="0.2">
      <c r="K114" s="45"/>
      <c r="L114" s="45"/>
      <c r="M114" s="45"/>
      <c r="N114" s="45"/>
      <c r="O114" s="45"/>
      <c r="P114" s="44"/>
      <c r="Q114" s="43"/>
      <c r="R114" s="12"/>
      <c r="S114" s="13"/>
      <c r="T114" s="12"/>
      <c r="U114" s="12"/>
      <c r="V114" s="2"/>
      <c r="W114" s="2"/>
      <c r="X114" s="6"/>
    </row>
    <row r="115" spans="11:24" x14ac:dyDescent="0.2">
      <c r="K115" s="45"/>
      <c r="L115" s="45"/>
      <c r="M115" s="45"/>
      <c r="N115" s="45"/>
      <c r="O115" s="45"/>
      <c r="P115" s="44"/>
      <c r="Q115" s="43"/>
      <c r="R115" s="12"/>
      <c r="S115" s="13"/>
      <c r="T115" s="12"/>
      <c r="U115" s="12"/>
      <c r="V115" s="2"/>
      <c r="W115" s="2"/>
      <c r="X115" s="6"/>
    </row>
    <row r="116" spans="11:24" x14ac:dyDescent="0.2">
      <c r="K116" s="45"/>
      <c r="L116" s="45"/>
      <c r="M116" s="45"/>
      <c r="N116" s="45"/>
      <c r="O116" s="45"/>
      <c r="P116" s="44"/>
      <c r="Q116" s="43"/>
      <c r="R116" s="12"/>
      <c r="S116" s="13"/>
      <c r="T116" s="12"/>
      <c r="U116" s="12"/>
      <c r="V116" s="2"/>
      <c r="W116" s="2"/>
      <c r="X116" s="6"/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495D8AF-BBE3-DC46-A77F-ADBC2FC73BF3}">
  <sheetPr>
    <tabColor theme="9"/>
  </sheetPr>
  <dimension ref="A1:AA116"/>
  <sheetViews>
    <sheetView zoomScaleNormal="100" workbookViewId="0">
      <pane xSplit="4" ySplit="3" topLeftCell="F4" activePane="bottomRight" state="frozen"/>
      <selection pane="topRight" activeCell="F1" sqref="F1"/>
      <selection pane="bottomLeft" activeCell="A4" sqref="A4"/>
      <selection pane="bottomRight" activeCell="B2" sqref="B2:C2"/>
    </sheetView>
  </sheetViews>
  <sheetFormatPr baseColWidth="10" defaultRowHeight="16" x14ac:dyDescent="0.2"/>
  <cols>
    <col min="1" max="1" width="5.83203125" customWidth="1"/>
    <col min="2" max="3" width="12.1640625" style="111" customWidth="1"/>
    <col min="4" max="4" width="13.33203125" style="40" customWidth="1"/>
    <col min="5" max="5" width="17.33203125" style="40" hidden="1" customWidth="1"/>
    <col min="6" max="9" width="13.33203125" style="40" customWidth="1"/>
    <col min="10" max="10" width="14.6640625" style="40" customWidth="1"/>
    <col min="11" max="11" width="15.6640625" customWidth="1"/>
    <col min="17" max="17" width="11.5" customWidth="1"/>
    <col min="18" max="20" width="10.33203125" customWidth="1"/>
    <col min="21" max="21" width="8.33203125" customWidth="1"/>
    <col min="22" max="22" width="10" customWidth="1"/>
    <col min="23" max="23" width="8.33203125" customWidth="1"/>
    <col min="24" max="24" width="10.83203125" customWidth="1"/>
    <col min="25" max="25" width="10.5" style="40" customWidth="1"/>
    <col min="26" max="26" width="17.6640625" bestFit="1" customWidth="1"/>
  </cols>
  <sheetData>
    <row r="1" spans="1:27" ht="18" x14ac:dyDescent="0.2">
      <c r="B1" s="166" t="s">
        <v>45</v>
      </c>
      <c r="K1" s="10"/>
      <c r="N1" s="8"/>
      <c r="O1" s="10"/>
      <c r="Q1" s="10"/>
      <c r="R1" s="10"/>
      <c r="S1" s="8"/>
      <c r="T1" s="8"/>
      <c r="U1" s="10"/>
      <c r="V1" s="10"/>
      <c r="W1" s="10"/>
      <c r="Y1" s="10"/>
    </row>
    <row r="2" spans="1:27" s="3" customFormat="1" ht="100" customHeight="1" x14ac:dyDescent="0.2">
      <c r="B2" s="167" t="s">
        <v>33</v>
      </c>
      <c r="C2" s="167" t="s">
        <v>14</v>
      </c>
      <c r="D2" s="39" t="s">
        <v>31</v>
      </c>
      <c r="E2" s="39"/>
      <c r="F2" s="3" t="s">
        <v>32</v>
      </c>
      <c r="G2" s="106" t="s">
        <v>115</v>
      </c>
      <c r="H2" s="106" t="s">
        <v>1659</v>
      </c>
      <c r="I2" s="106" t="s">
        <v>1660</v>
      </c>
      <c r="J2" s="106" t="s">
        <v>20</v>
      </c>
      <c r="K2" s="4" t="s">
        <v>21</v>
      </c>
      <c r="L2" s="3" t="s">
        <v>16</v>
      </c>
      <c r="M2" s="5" t="s">
        <v>114</v>
      </c>
      <c r="N2" s="3" t="s">
        <v>141</v>
      </c>
      <c r="O2" s="3" t="s">
        <v>22</v>
      </c>
      <c r="P2" s="5" t="s">
        <v>23</v>
      </c>
      <c r="Q2" s="3" t="s">
        <v>140</v>
      </c>
      <c r="R2" s="3" t="s">
        <v>24</v>
      </c>
      <c r="S2" s="5" t="s">
        <v>34</v>
      </c>
      <c r="T2" s="5" t="s">
        <v>35</v>
      </c>
      <c r="U2" s="5" t="s">
        <v>36</v>
      </c>
      <c r="V2" s="3" t="s">
        <v>37</v>
      </c>
      <c r="W2" s="3" t="s">
        <v>38</v>
      </c>
      <c r="X2" s="5" t="s">
        <v>81</v>
      </c>
      <c r="Y2" s="3" t="s">
        <v>26</v>
      </c>
      <c r="Z2" s="5" t="s">
        <v>25</v>
      </c>
    </row>
    <row r="3" spans="1:27" s="11" customFormat="1" ht="47" customHeight="1" x14ac:dyDescent="0.2">
      <c r="A3" s="10"/>
      <c r="B3" s="8" t="s">
        <v>17</v>
      </c>
      <c r="C3" s="8" t="s">
        <v>14</v>
      </c>
      <c r="D3" s="8" t="s">
        <v>0</v>
      </c>
      <c r="E3" s="8" t="s">
        <v>135</v>
      </c>
      <c r="F3" s="8" t="s">
        <v>9</v>
      </c>
      <c r="G3" s="10" t="s">
        <v>116</v>
      </c>
      <c r="H3" s="10" t="s">
        <v>134</v>
      </c>
      <c r="I3" s="10" t="s">
        <v>110</v>
      </c>
      <c r="J3" s="10" t="s">
        <v>1618</v>
      </c>
      <c r="K3" s="10" t="s">
        <v>1830</v>
      </c>
      <c r="L3" s="10" t="s">
        <v>27</v>
      </c>
      <c r="M3" s="10" t="s">
        <v>28</v>
      </c>
      <c r="N3" s="8" t="s">
        <v>1619</v>
      </c>
      <c r="O3" s="10" t="s">
        <v>111</v>
      </c>
      <c r="P3" s="10" t="s">
        <v>112</v>
      </c>
      <c r="Q3" s="10" t="s">
        <v>1620</v>
      </c>
      <c r="R3" s="10" t="s">
        <v>113</v>
      </c>
      <c r="S3" s="8" t="s">
        <v>104</v>
      </c>
      <c r="T3" s="8" t="s">
        <v>105</v>
      </c>
      <c r="U3" s="10" t="s">
        <v>106</v>
      </c>
      <c r="V3" s="10" t="s">
        <v>107</v>
      </c>
      <c r="W3" s="10" t="s">
        <v>108</v>
      </c>
      <c r="X3" s="8" t="s">
        <v>109</v>
      </c>
      <c r="Y3" s="10" t="s">
        <v>30</v>
      </c>
      <c r="Z3" s="10" t="s">
        <v>11</v>
      </c>
    </row>
    <row r="4" spans="1:27" s="9" customFormat="1" ht="17" customHeight="1" x14ac:dyDescent="0.2">
      <c r="A4" s="15"/>
      <c r="B4" s="164" t="s">
        <v>18</v>
      </c>
      <c r="C4" s="164" t="str">
        <f>$B$1</f>
        <v>AP</v>
      </c>
      <c r="D4" s="137">
        <v>0</v>
      </c>
      <c r="E4" s="18" t="str">
        <f t="shared" ref="E4:E23" si="0">_xlfn.CONCAT(C4,B4,D4)</f>
        <v>APTotal0</v>
      </c>
      <c r="F4" s="19">
        <v>1</v>
      </c>
      <c r="G4" s="104">
        <f>VLOOKUP(E4,'Appendix 4. LT MOH 2019'!$D$5:$G$1684,4,FALSE)</f>
        <v>1.8109521633087485E-2</v>
      </c>
      <c r="H4" s="19">
        <f>VLOOKUP(E4,'Appendix 1a. Person-years 2020'!$E$3:$F$1684,2,FALSE)</f>
        <v>15859.8326</v>
      </c>
      <c r="I4" s="19">
        <f>VLOOKUP(E4,'Appendix 2a. Deaths 2020'!$E$3:$G$1683,3,FALSE)</f>
        <v>3</v>
      </c>
      <c r="J4" s="20">
        <f t="shared" ref="J4:J23" si="1">G4*H4</f>
        <v>287.21398156684614</v>
      </c>
      <c r="K4" s="20">
        <f t="shared" ref="K4:K23" si="2">G4*(H4-I4)+I4</f>
        <v>290.15965300194688</v>
      </c>
      <c r="L4" s="72">
        <f t="shared" ref="L4:L23" si="3">J4/K4</f>
        <v>0.98984810119316979</v>
      </c>
      <c r="M4" s="72">
        <f t="shared" ref="M4:M23" si="4">K4/J4</f>
        <v>1.0102560168520736</v>
      </c>
      <c r="N4" s="72">
        <f>VLOOKUP(E4,'Appendix 4. LT MOH 2019'!$D$5:$K$1684,8,FALSE)</f>
        <v>0.98217523703235698</v>
      </c>
      <c r="O4" s="72">
        <f>EXP((1/L4)*LN(N4))</f>
        <v>0.9819940817211642</v>
      </c>
      <c r="P4" s="72">
        <f t="shared" ref="P4:P23" si="5">1-O4</f>
        <v>1.8005918278835797E-2</v>
      </c>
      <c r="Q4" s="72">
        <f>VLOOKUP(E4,'Appendix 4. LT MOH 2019'!$D$5:$I$1684,6,FALSE)</f>
        <v>0.11784234507279656</v>
      </c>
      <c r="R4" s="16">
        <f t="shared" ref="R4:R22" si="6">F4+(Q4-F4)*M4*(1-N4)/(1-O4)</f>
        <v>0.11776122509117359</v>
      </c>
      <c r="S4" s="12">
        <v>100000</v>
      </c>
      <c r="T4" s="12">
        <f t="shared" ref="T4:T23" si="7">P4*S4</f>
        <v>1800.5918278835798</v>
      </c>
      <c r="U4" s="13">
        <f t="shared" ref="U4:U23" si="8">T4/V4</f>
        <v>1.8296568774930532E-2</v>
      </c>
      <c r="V4" s="12">
        <f t="shared" ref="V4:V22" si="9">(S5*F4)+R4*T4</f>
        <v>98411.448071657156</v>
      </c>
      <c r="W4" s="12">
        <f t="shared" ref="W4:W22" si="10">W5+V4</f>
        <v>7162833.4592071436</v>
      </c>
      <c r="X4" s="131">
        <f t="shared" ref="X4:X23" si="11">W4/S4</f>
        <v>71.62833459207144</v>
      </c>
      <c r="Y4" s="105">
        <f>VLOOKUP(E4,'Appendix 4. LT MOH 2019'!$D$5:$P$1684,13,FALSE)</f>
        <v>75.420103897302667</v>
      </c>
      <c r="Z4" s="105">
        <f t="shared" ref="Z4:Z23" si="12">X4-Y4</f>
        <v>-3.7917693052312273</v>
      </c>
    </row>
    <row r="5" spans="1:27" s="9" customFormat="1" x14ac:dyDescent="0.2">
      <c r="A5" s="15"/>
      <c r="B5" s="164" t="str">
        <f>$B$4</f>
        <v>Total</v>
      </c>
      <c r="C5" s="164" t="str">
        <f>$C$4</f>
        <v>AP</v>
      </c>
      <c r="D5" s="138" t="s">
        <v>1657</v>
      </c>
      <c r="E5" s="18" t="str">
        <f t="shared" si="0"/>
        <v>APTotal1-4</v>
      </c>
      <c r="F5" s="19">
        <v>4</v>
      </c>
      <c r="G5" s="104">
        <f>VLOOKUP(E5,'Appendix 4. LT MOH 2019'!$D$5:$G$1684,4,FALSE)</f>
        <v>8.9508325321347967E-4</v>
      </c>
      <c r="H5" s="19">
        <f>VLOOKUP(E5,'Appendix 1a. Person-years 2020'!$E$3:$F$1684,2,FALSE)</f>
        <v>64328.199800000002</v>
      </c>
      <c r="I5" s="19">
        <f>VLOOKUP(E5,'Appendix 2a. Deaths 2020'!$E$3:$G$1683,3,FALSE)</f>
        <v>1</v>
      </c>
      <c r="J5" s="20">
        <f t="shared" si="1"/>
        <v>57.579094350350715</v>
      </c>
      <c r="K5" s="20">
        <f t="shared" si="2"/>
        <v>58.578199267097503</v>
      </c>
      <c r="L5" s="72">
        <f t="shared" si="3"/>
        <v>0.98294408279450185</v>
      </c>
      <c r="M5" s="72">
        <f t="shared" si="4"/>
        <v>1.0173518692508003</v>
      </c>
      <c r="N5" s="72">
        <f>VLOOKUP(E5,'Appendix 4. LT MOH 2019'!$D$5:$K$1684,8,FALSE)</f>
        <v>0.99642770151011684</v>
      </c>
      <c r="O5" s="72">
        <f t="shared" ref="O5:O22" si="13">EXP((1/L5)*LN(N5))</f>
        <v>0.99636582822331032</v>
      </c>
      <c r="P5" s="72">
        <f t="shared" si="5"/>
        <v>3.6341717766896764E-3</v>
      </c>
      <c r="Q5" s="72">
        <f>VLOOKUP(E5,'Appendix 4. LT MOH 2019'!$D$5:$I$1684,6,FALSE)</f>
        <v>1.4872520630855777</v>
      </c>
      <c r="R5" s="16">
        <f t="shared" si="6"/>
        <v>1.4871740917119056</v>
      </c>
      <c r="S5" s="135">
        <f t="shared" ref="S5:S23" si="14">S4-T4</f>
        <v>98199.408172116426</v>
      </c>
      <c r="T5" s="12">
        <f t="shared" si="7"/>
        <v>356.8735176667351</v>
      </c>
      <c r="U5" s="13">
        <f t="shared" si="8"/>
        <v>9.1062190331055799E-4</v>
      </c>
      <c r="V5" s="12">
        <f t="shared" si="9"/>
        <v>391900.8716672908</v>
      </c>
      <c r="W5" s="12">
        <f t="shared" si="10"/>
        <v>7064422.0111354869</v>
      </c>
      <c r="X5" s="131">
        <f t="shared" si="11"/>
        <v>71.939557912136365</v>
      </c>
      <c r="Y5" s="105">
        <f>VLOOKUP(E5,'Appendix 4. LT MOH 2019'!$D$5:$P$1684,13,FALSE)</f>
        <v>75.786708259220347</v>
      </c>
      <c r="Z5" s="105">
        <f t="shared" si="12"/>
        <v>-3.8471503470839821</v>
      </c>
      <c r="AA5" s="17"/>
    </row>
    <row r="6" spans="1:27" s="9" customFormat="1" x14ac:dyDescent="0.2">
      <c r="A6" s="15"/>
      <c r="B6" s="164" t="str">
        <f t="shared" ref="B6:B23" si="15">$B$4</f>
        <v>Total</v>
      </c>
      <c r="C6" s="164" t="str">
        <f t="shared" ref="C6:C23" si="16">$C$4</f>
        <v>AP</v>
      </c>
      <c r="D6" s="138" t="s">
        <v>1658</v>
      </c>
      <c r="E6" s="18" t="str">
        <f t="shared" si="0"/>
        <v>APTotal5-9</v>
      </c>
      <c r="F6" s="19">
        <v>5</v>
      </c>
      <c r="G6" s="104">
        <f>VLOOKUP(E6,'Appendix 4. LT MOH 2019'!$D$5:$G$1684,4,FALSE)</f>
        <v>3.6133629028027136E-4</v>
      </c>
      <c r="H6" s="19">
        <f>VLOOKUP(E6,'Appendix 1a. Person-years 2020'!$E$3:$F$1684,2,FALSE)</f>
        <v>80562.387199999997</v>
      </c>
      <c r="I6" s="19">
        <f>VLOOKUP(E6,'Appendix 2a. Deaths 2020'!$E$3:$G$1683,3,FALSE)</f>
        <v>0</v>
      </c>
      <c r="J6" s="20">
        <f t="shared" si="1"/>
        <v>29.110114126970817</v>
      </c>
      <c r="K6" s="20">
        <f t="shared" si="2"/>
        <v>29.110114126970817</v>
      </c>
      <c r="L6" s="72">
        <f t="shared" si="3"/>
        <v>1</v>
      </c>
      <c r="M6" s="72">
        <f t="shared" si="4"/>
        <v>1</v>
      </c>
      <c r="N6" s="72">
        <f>VLOOKUP(E6,'Appendix 4. LT MOH 2019'!$D$5:$K$1684,8,FALSE)</f>
        <v>0.99819494912456641</v>
      </c>
      <c r="O6" s="72">
        <f t="shared" si="13"/>
        <v>0.99819494912456641</v>
      </c>
      <c r="P6" s="72">
        <f t="shared" si="5"/>
        <v>1.8050508754335892E-3</v>
      </c>
      <c r="Q6" s="72">
        <f>VLOOKUP(E6,'Appendix 4. LT MOH 2019'!$D$5:$I$1684,6,FALSE)</f>
        <v>2.5000000000001257</v>
      </c>
      <c r="R6" s="16">
        <f t="shared" si="6"/>
        <v>2.5000000000001257</v>
      </c>
      <c r="S6" s="135">
        <f t="shared" si="14"/>
        <v>97842.534654449686</v>
      </c>
      <c r="T6" s="12">
        <f t="shared" si="7"/>
        <v>176.61075283265569</v>
      </c>
      <c r="U6" s="13">
        <f t="shared" si="8"/>
        <v>3.6133629028026594E-4</v>
      </c>
      <c r="V6" s="12">
        <f t="shared" si="9"/>
        <v>488771.14639016683</v>
      </c>
      <c r="W6" s="12">
        <f t="shared" si="10"/>
        <v>6672521.1394681958</v>
      </c>
      <c r="X6" s="131">
        <f t="shared" si="11"/>
        <v>68.196527849912385</v>
      </c>
      <c r="Y6" s="105">
        <f>VLOOKUP(E6,'Appendix 4. LT MOH 2019'!$D$5:$P$1684,13,FALSE)</f>
        <v>72.053079652514967</v>
      </c>
      <c r="Z6" s="105">
        <f t="shared" si="12"/>
        <v>-3.8565518026025813</v>
      </c>
    </row>
    <row r="7" spans="1:27" s="9" customFormat="1" x14ac:dyDescent="0.2">
      <c r="A7" s="15"/>
      <c r="B7" s="164" t="str">
        <f t="shared" si="15"/>
        <v>Total</v>
      </c>
      <c r="C7" s="164" t="str">
        <f t="shared" si="16"/>
        <v>AP</v>
      </c>
      <c r="D7" s="138" t="s">
        <v>118</v>
      </c>
      <c r="E7" s="18" t="str">
        <f t="shared" si="0"/>
        <v>APTotal10-14</v>
      </c>
      <c r="F7" s="19">
        <v>5</v>
      </c>
      <c r="G7" s="104">
        <f>VLOOKUP(E7,'Appendix 4. LT MOH 2019'!$D$5:$G$1684,4,FALSE)</f>
        <v>3.8581483218874354E-4</v>
      </c>
      <c r="H7" s="19">
        <f>VLOOKUP(E7,'Appendix 1a. Person-years 2020'!$E$3:$F$1684,2,FALSE)</f>
        <v>81044.059500000003</v>
      </c>
      <c r="I7" s="19">
        <f>VLOOKUP(E7,'Appendix 2a. Deaths 2020'!$E$3:$G$1683,3,FALSE)</f>
        <v>2</v>
      </c>
      <c r="J7" s="20">
        <f t="shared" si="1"/>
        <v>31.268000215887049</v>
      </c>
      <c r="K7" s="20">
        <f t="shared" si="2"/>
        <v>33.267228586222672</v>
      </c>
      <c r="L7" s="72">
        <f t="shared" si="3"/>
        <v>0.93990396990377534</v>
      </c>
      <c r="M7" s="72">
        <f t="shared" si="4"/>
        <v>1.0639384788452133</v>
      </c>
      <c r="N7" s="72">
        <f>VLOOKUP(E7,'Appendix 4. LT MOH 2019'!$D$5:$K$1684,8,FALSE)</f>
        <v>0.99807278470966587</v>
      </c>
      <c r="O7" s="72">
        <f t="shared" si="13"/>
        <v>0.99794968790244354</v>
      </c>
      <c r="P7" s="72">
        <f t="shared" si="5"/>
        <v>2.0503120975564615E-3</v>
      </c>
      <c r="Q7" s="72">
        <f>VLOOKUP(E7,'Appendix 4. LT MOH 2019'!$D$5:$I$1684,6,FALSE)</f>
        <v>2.5000000000000568</v>
      </c>
      <c r="R7" s="16">
        <f t="shared" si="6"/>
        <v>2.4998458687716729</v>
      </c>
      <c r="S7" s="135">
        <f t="shared" si="14"/>
        <v>97665.923901617032</v>
      </c>
      <c r="T7" s="12">
        <f t="shared" si="7"/>
        <v>200.24562529451416</v>
      </c>
      <c r="U7" s="13">
        <f t="shared" si="8"/>
        <v>4.1048325484686806E-4</v>
      </c>
      <c r="V7" s="12">
        <f t="shared" si="9"/>
        <v>487828.97458074475</v>
      </c>
      <c r="W7" s="12">
        <f t="shared" si="10"/>
        <v>6183749.9930780288</v>
      </c>
      <c r="X7" s="131">
        <f t="shared" si="11"/>
        <v>63.315327865092215</v>
      </c>
      <c r="Y7" s="105">
        <f>VLOOKUP(E7,'Appendix 4. LT MOH 2019'!$D$5:$P$1684,13,FALSE)</f>
        <v>67.178853528075024</v>
      </c>
      <c r="Z7" s="105">
        <f t="shared" si="12"/>
        <v>-3.8635256629828092</v>
      </c>
      <c r="AA7" s="17"/>
    </row>
    <row r="8" spans="1:27" s="9" customFormat="1" x14ac:dyDescent="0.2">
      <c r="A8" s="15"/>
      <c r="B8" s="164" t="str">
        <f t="shared" si="15"/>
        <v>Total</v>
      </c>
      <c r="C8" s="164" t="str">
        <f t="shared" si="16"/>
        <v>AP</v>
      </c>
      <c r="D8" s="137" t="s">
        <v>119</v>
      </c>
      <c r="E8" s="18" t="str">
        <f t="shared" si="0"/>
        <v>APTotal15-19</v>
      </c>
      <c r="F8" s="19">
        <v>5</v>
      </c>
      <c r="G8" s="104">
        <f>VLOOKUP(E8,'Appendix 4. LT MOH 2019'!$D$5:$G$1684,4,FALSE)</f>
        <v>1.8340996225070267E-3</v>
      </c>
      <c r="H8" s="19">
        <f>VLOOKUP(E8,'Appendix 1a. Person-years 2020'!$E$3:$F$1684,2,FALSE)</f>
        <v>84403.233300000007</v>
      </c>
      <c r="I8" s="19">
        <f>VLOOKUP(E8,'Appendix 2a. Deaths 2020'!$E$3:$G$1683,3,FALSE)</f>
        <v>1</v>
      </c>
      <c r="J8" s="20">
        <f t="shared" si="1"/>
        <v>154.80393833390252</v>
      </c>
      <c r="K8" s="20">
        <f t="shared" si="2"/>
        <v>155.80210423428002</v>
      </c>
      <c r="L8" s="72">
        <f t="shared" si="3"/>
        <v>0.99359337343174414</v>
      </c>
      <c r="M8" s="72">
        <f t="shared" si="4"/>
        <v>1.0064479360869005</v>
      </c>
      <c r="N8" s="72">
        <f>VLOOKUP(E8,'Appendix 4. LT MOH 2019'!$D$5:$K$1684,8,FALSE)</f>
        <v>0.99087135898008638</v>
      </c>
      <c r="O8" s="72">
        <f t="shared" si="13"/>
        <v>0.99081276929972295</v>
      </c>
      <c r="P8" s="72">
        <f t="shared" si="5"/>
        <v>9.1872307002770492E-3</v>
      </c>
      <c r="Q8" s="72">
        <f>VLOOKUP(E8,'Appendix 4. LT MOH 2019'!$D$5:$I$1684,6,FALSE)</f>
        <v>2.5000000000000133</v>
      </c>
      <c r="R8" s="16">
        <f t="shared" si="6"/>
        <v>2.4999261982467758</v>
      </c>
      <c r="S8" s="135">
        <f t="shared" si="14"/>
        <v>97465.67827632252</v>
      </c>
      <c r="T8" s="12">
        <f t="shared" si="7"/>
        <v>895.43967168355618</v>
      </c>
      <c r="U8" s="13">
        <f t="shared" si="8"/>
        <v>1.845925863758389E-3</v>
      </c>
      <c r="V8" s="12">
        <f t="shared" si="9"/>
        <v>485089.72611738602</v>
      </c>
      <c r="W8" s="12">
        <f t="shared" si="10"/>
        <v>5695921.0184972845</v>
      </c>
      <c r="X8" s="131">
        <f t="shared" si="11"/>
        <v>58.440274763685743</v>
      </c>
      <c r="Y8" s="105">
        <f>VLOOKUP(E8,'Appendix 4. LT MOH 2019'!$D$5:$P$1684,13,FALSE)</f>
        <v>62.303744294951166</v>
      </c>
      <c r="Z8" s="105">
        <f t="shared" si="12"/>
        <v>-3.863469531265423</v>
      </c>
    </row>
    <row r="9" spans="1:27" s="9" customFormat="1" x14ac:dyDescent="0.2">
      <c r="A9" s="15"/>
      <c r="B9" s="164" t="str">
        <f t="shared" si="15"/>
        <v>Total</v>
      </c>
      <c r="C9" s="164" t="str">
        <f t="shared" si="16"/>
        <v>AP</v>
      </c>
      <c r="D9" s="137" t="s">
        <v>120</v>
      </c>
      <c r="E9" s="18" t="str">
        <f t="shared" si="0"/>
        <v>APTotal20-24</v>
      </c>
      <c r="F9" s="19">
        <v>5</v>
      </c>
      <c r="G9" s="104">
        <f>VLOOKUP(E9,'Appendix 4. LT MOH 2019'!$D$5:$G$1684,4,FALSE)</f>
        <v>2.2036011317127053E-3</v>
      </c>
      <c r="H9" s="19">
        <f>VLOOKUP(E9,'Appendix 1a. Person-years 2020'!$E$3:$F$1684,2,FALSE)</f>
        <v>84200.377900000007</v>
      </c>
      <c r="I9" s="19">
        <f>VLOOKUP(E9,'Appendix 2a. Deaths 2020'!$E$3:$G$1683,3,FALSE)</f>
        <v>8</v>
      </c>
      <c r="J9" s="20">
        <f t="shared" si="1"/>
        <v>185.54404803107747</v>
      </c>
      <c r="K9" s="20">
        <f t="shared" si="2"/>
        <v>193.52641922202378</v>
      </c>
      <c r="L9" s="72">
        <f t="shared" si="3"/>
        <v>0.95875306729161092</v>
      </c>
      <c r="M9" s="72">
        <f t="shared" si="4"/>
        <v>1.0430214349403939</v>
      </c>
      <c r="N9" s="72">
        <f>VLOOKUP(E9,'Appendix 4. LT MOH 2019'!$D$5:$K$1684,8,FALSE)</f>
        <v>0.98904236001113732</v>
      </c>
      <c r="O9" s="72">
        <f t="shared" si="13"/>
        <v>0.98857364998679753</v>
      </c>
      <c r="P9" s="72">
        <f t="shared" si="5"/>
        <v>1.1426350013202469E-2</v>
      </c>
      <c r="Q9" s="72">
        <f>VLOOKUP(E9,'Appendix 4. LT MOH 2019'!$D$5:$I$1684,6,FALSE)</f>
        <v>2.4999999999999316</v>
      </c>
      <c r="R9" s="16">
        <f t="shared" si="6"/>
        <v>2.4994085225075131</v>
      </c>
      <c r="S9" s="135">
        <f t="shared" si="14"/>
        <v>96570.238604638958</v>
      </c>
      <c r="T9" s="12">
        <f t="shared" si="7"/>
        <v>1103.4453471550819</v>
      </c>
      <c r="U9" s="13">
        <f t="shared" si="8"/>
        <v>2.2984042953360542E-3</v>
      </c>
      <c r="V9" s="12">
        <f t="shared" si="9"/>
        <v>480091.92699222005</v>
      </c>
      <c r="W9" s="12">
        <f t="shared" si="10"/>
        <v>5210831.292379898</v>
      </c>
      <c r="X9" s="131">
        <f t="shared" si="11"/>
        <v>53.958977089340905</v>
      </c>
      <c r="Y9" s="105">
        <f>VLOOKUP(E9,'Appendix 4. LT MOH 2019'!$D$5:$P$1684,13,FALSE)</f>
        <v>57.854700691427531</v>
      </c>
      <c r="Z9" s="105">
        <f t="shared" si="12"/>
        <v>-3.8957236020866262</v>
      </c>
    </row>
    <row r="10" spans="1:27" s="9" customFormat="1" x14ac:dyDescent="0.2">
      <c r="A10" s="15"/>
      <c r="B10" s="164" t="str">
        <f t="shared" si="15"/>
        <v>Total</v>
      </c>
      <c r="C10" s="164" t="str">
        <f t="shared" si="16"/>
        <v>AP</v>
      </c>
      <c r="D10" s="137" t="s">
        <v>121</v>
      </c>
      <c r="E10" s="18" t="str">
        <f t="shared" si="0"/>
        <v>APTotal25-29</v>
      </c>
      <c r="F10" s="19">
        <v>5</v>
      </c>
      <c r="G10" s="104">
        <f>VLOOKUP(E10,'Appendix 4. LT MOH 2019'!$D$5:$G$1684,4,FALSE)</f>
        <v>1.5384306002276986E-3</v>
      </c>
      <c r="H10" s="19">
        <f>VLOOKUP(E10,'Appendix 1a. Person-years 2020'!$E$3:$F$1684,2,FALSE)</f>
        <v>79487.262000000002</v>
      </c>
      <c r="I10" s="19">
        <f>VLOOKUP(E10,'Appendix 2a. Deaths 2020'!$E$3:$G$1683,3,FALSE)</f>
        <v>19</v>
      </c>
      <c r="J10" s="20">
        <f t="shared" si="1"/>
        <v>122.28563618911635</v>
      </c>
      <c r="K10" s="20">
        <f t="shared" si="2"/>
        <v>141.25640600771203</v>
      </c>
      <c r="L10" s="72">
        <f t="shared" si="3"/>
        <v>0.86569975582162306</v>
      </c>
      <c r="M10" s="72">
        <f t="shared" si="4"/>
        <v>1.1551348989938373</v>
      </c>
      <c r="N10" s="72">
        <f>VLOOKUP(E10,'Appendix 4. LT MOH 2019'!$D$5:$K$1684,8,FALSE)</f>
        <v>0.99233731825903682</v>
      </c>
      <c r="O10" s="72">
        <f t="shared" si="13"/>
        <v>0.99115384136121121</v>
      </c>
      <c r="P10" s="72">
        <f t="shared" si="5"/>
        <v>8.8461586387887925E-3</v>
      </c>
      <c r="Q10" s="72">
        <f>VLOOKUP(E10,'Appendix 4. LT MOH 2019'!$D$5:$I$1684,6,FALSE)</f>
        <v>2.5000000000000102</v>
      </c>
      <c r="R10" s="16">
        <f t="shared" si="6"/>
        <v>2.4985099577410126</v>
      </c>
      <c r="S10" s="135">
        <f t="shared" si="14"/>
        <v>95466.793257483878</v>
      </c>
      <c r="T10" s="12">
        <f t="shared" si="7"/>
        <v>844.51439789215465</v>
      </c>
      <c r="U10" s="13">
        <f t="shared" si="8"/>
        <v>1.777096652043556E-3</v>
      </c>
      <c r="V10" s="12">
        <f t="shared" si="9"/>
        <v>475221.4219305478</v>
      </c>
      <c r="W10" s="12">
        <f t="shared" si="10"/>
        <v>4730739.3653876781</v>
      </c>
      <c r="X10" s="131">
        <f t="shared" si="11"/>
        <v>49.55376842530346</v>
      </c>
      <c r="Y10" s="105">
        <f>VLOOKUP(E10,'Appendix 4. LT MOH 2019'!$D$5:$P$1684,13,FALSE)</f>
        <v>53.467977641325895</v>
      </c>
      <c r="Z10" s="105">
        <f t="shared" si="12"/>
        <v>-3.9142092160224351</v>
      </c>
    </row>
    <row r="11" spans="1:27" s="9" customFormat="1" x14ac:dyDescent="0.2">
      <c r="A11" s="15"/>
      <c r="B11" s="164" t="str">
        <f t="shared" si="15"/>
        <v>Total</v>
      </c>
      <c r="C11" s="164" t="str">
        <f t="shared" si="16"/>
        <v>AP</v>
      </c>
      <c r="D11" s="137" t="s">
        <v>122</v>
      </c>
      <c r="E11" s="18" t="str">
        <f t="shared" si="0"/>
        <v>APTotal30-34</v>
      </c>
      <c r="F11" s="19">
        <v>5</v>
      </c>
      <c r="G11" s="104">
        <f>VLOOKUP(E11,'Appendix 4. LT MOH 2019'!$D$5:$G$1684,4,FALSE)</f>
        <v>1.5843795169239252E-3</v>
      </c>
      <c r="H11" s="19">
        <f>VLOOKUP(E11,'Appendix 1a. Person-years 2020'!$E$3:$F$1684,2,FALSE)</f>
        <v>74029.779800000004</v>
      </c>
      <c r="I11" s="19">
        <f>VLOOKUP(E11,'Appendix 2a. Deaths 2020'!$E$3:$G$1683,3,FALSE)</f>
        <v>13</v>
      </c>
      <c r="J11" s="20">
        <f t="shared" si="1"/>
        <v>117.29126675750857</v>
      </c>
      <c r="K11" s="20">
        <f t="shared" si="2"/>
        <v>130.27066982378855</v>
      </c>
      <c r="L11" s="72">
        <f t="shared" si="3"/>
        <v>0.90036588371091775</v>
      </c>
      <c r="M11" s="72">
        <f t="shared" si="4"/>
        <v>1.11065958638774</v>
      </c>
      <c r="N11" s="72">
        <f>VLOOKUP(E11,'Appendix 4. LT MOH 2019'!$D$5:$K$1684,8,FALSE)</f>
        <v>0.9921093568488405</v>
      </c>
      <c r="O11" s="72">
        <f t="shared" si="13"/>
        <v>0.99124001669986816</v>
      </c>
      <c r="P11" s="72">
        <f t="shared" si="5"/>
        <v>8.759983300131835E-3</v>
      </c>
      <c r="Q11" s="72">
        <f>VLOOKUP(E11,'Appendix 4. LT MOH 2019'!$D$5:$I$1684,6,FALSE)</f>
        <v>2.4999999999999907</v>
      </c>
      <c r="R11" s="16">
        <f t="shared" si="6"/>
        <v>2.4989054892181679</v>
      </c>
      <c r="S11" s="135">
        <f t="shared" si="14"/>
        <v>94622.278859591723</v>
      </c>
      <c r="T11" s="12">
        <f t="shared" si="7"/>
        <v>828.88958263044105</v>
      </c>
      <c r="U11" s="13">
        <f t="shared" si="8"/>
        <v>1.7597075387312019E-3</v>
      </c>
      <c r="V11" s="12">
        <f t="shared" si="9"/>
        <v>471038.2631127974</v>
      </c>
      <c r="W11" s="12">
        <f t="shared" si="10"/>
        <v>4255517.9434571303</v>
      </c>
      <c r="X11" s="131">
        <f t="shared" si="11"/>
        <v>44.973741858107388</v>
      </c>
      <c r="Y11" s="105">
        <f>VLOOKUP(E11,'Appendix 4. LT MOH 2019'!$D$5:$P$1684,13,FALSE)</f>
        <v>48.861544812951756</v>
      </c>
      <c r="Z11" s="105">
        <f t="shared" si="12"/>
        <v>-3.8878029548443678</v>
      </c>
    </row>
    <row r="12" spans="1:27" s="9" customFormat="1" x14ac:dyDescent="0.2">
      <c r="A12" s="15"/>
      <c r="B12" s="164" t="str">
        <f t="shared" si="15"/>
        <v>Total</v>
      </c>
      <c r="C12" s="164" t="str">
        <f t="shared" si="16"/>
        <v>AP</v>
      </c>
      <c r="D12" s="137" t="s">
        <v>123</v>
      </c>
      <c r="E12" s="18" t="str">
        <f t="shared" si="0"/>
        <v>APTotal35-39</v>
      </c>
      <c r="F12" s="19">
        <v>5</v>
      </c>
      <c r="G12" s="104">
        <f>VLOOKUP(E12,'Appendix 4. LT MOH 2019'!$D$5:$G$1684,4,FALSE)</f>
        <v>1.6944421842977262E-3</v>
      </c>
      <c r="H12" s="19">
        <f>VLOOKUP(E12,'Appendix 1a. Person-years 2020'!$E$3:$F$1684,2,FALSE)</f>
        <v>67401.009600000005</v>
      </c>
      <c r="I12" s="19">
        <f>VLOOKUP(E12,'Appendix 2a. Deaths 2020'!$E$3:$G$1683,3,FALSE)</f>
        <v>41</v>
      </c>
      <c r="J12" s="20">
        <f t="shared" si="1"/>
        <v>114.20711393049602</v>
      </c>
      <c r="K12" s="20">
        <f t="shared" si="2"/>
        <v>155.13764180093983</v>
      </c>
      <c r="L12" s="72">
        <f t="shared" si="3"/>
        <v>0.73616636558803328</v>
      </c>
      <c r="M12" s="72">
        <f t="shared" si="4"/>
        <v>1.3583886017411599</v>
      </c>
      <c r="N12" s="72">
        <f>VLOOKUP(E12,'Appendix 4. LT MOH 2019'!$D$5:$K$1684,8,FALSE)</f>
        <v>0.99156352686841354</v>
      </c>
      <c r="O12" s="72">
        <f t="shared" si="13"/>
        <v>0.98855734730106237</v>
      </c>
      <c r="P12" s="72">
        <f t="shared" si="5"/>
        <v>1.1442652698937628E-2</v>
      </c>
      <c r="Q12" s="72">
        <f>VLOOKUP(E12,'Appendix 4. LT MOH 2019'!$D$5:$I$1684,6,FALSE)</f>
        <v>2.500000000000024</v>
      </c>
      <c r="R12" s="16">
        <f t="shared" si="6"/>
        <v>2.4962079942558959</v>
      </c>
      <c r="S12" s="135">
        <f t="shared" si="14"/>
        <v>93793.389276961287</v>
      </c>
      <c r="T12" s="12">
        <f t="shared" si="7"/>
        <v>1073.2451789525287</v>
      </c>
      <c r="U12" s="13">
        <f t="shared" si="8"/>
        <v>2.3017194022520856E-3</v>
      </c>
      <c r="V12" s="12">
        <f t="shared" si="9"/>
        <v>466279.76368554169</v>
      </c>
      <c r="W12" s="12">
        <f t="shared" si="10"/>
        <v>3784479.6803443325</v>
      </c>
      <c r="X12" s="131">
        <f t="shared" si="11"/>
        <v>40.349108924608657</v>
      </c>
      <c r="Y12" s="105">
        <f>VLOOKUP(E12,'Appendix 4. LT MOH 2019'!$D$5:$P$1684,13,FALSE)</f>
        <v>44.230276751150008</v>
      </c>
      <c r="Z12" s="105">
        <f t="shared" si="12"/>
        <v>-3.8811678265413505</v>
      </c>
    </row>
    <row r="13" spans="1:27" s="9" customFormat="1" x14ac:dyDescent="0.2">
      <c r="A13" s="15"/>
      <c r="B13" s="164" t="str">
        <f t="shared" si="15"/>
        <v>Total</v>
      </c>
      <c r="C13" s="164" t="str">
        <f t="shared" si="16"/>
        <v>AP</v>
      </c>
      <c r="D13" s="137" t="s">
        <v>124</v>
      </c>
      <c r="E13" s="18" t="str">
        <f t="shared" si="0"/>
        <v>APTotal40-44</v>
      </c>
      <c r="F13" s="19">
        <v>5</v>
      </c>
      <c r="G13" s="104">
        <f>VLOOKUP(E13,'Appendix 4. LT MOH 2019'!$D$5:$G$1684,4,FALSE)</f>
        <v>2.3955921757309873E-3</v>
      </c>
      <c r="H13" s="19">
        <f>VLOOKUP(E13,'Appendix 1a. Person-years 2020'!$E$3:$F$1684,2,FALSE)</f>
        <v>57101.894699999997</v>
      </c>
      <c r="I13" s="19">
        <f>VLOOKUP(E13,'Appendix 2a. Deaths 2020'!$E$3:$G$1683,3,FALSE)</f>
        <v>58</v>
      </c>
      <c r="J13" s="20">
        <f t="shared" si="1"/>
        <v>136.79285216273473</v>
      </c>
      <c r="K13" s="20">
        <f t="shared" si="2"/>
        <v>194.65390781654233</v>
      </c>
      <c r="L13" s="72">
        <f t="shared" si="3"/>
        <v>0.70274906729157183</v>
      </c>
      <c r="M13" s="72">
        <f t="shared" si="4"/>
        <v>1.4229830341206247</v>
      </c>
      <c r="N13" s="72">
        <f>VLOOKUP(E13,'Appendix 4. LT MOH 2019'!$D$5:$K$1684,8,FALSE)</f>
        <v>0.98809334782829927</v>
      </c>
      <c r="O13" s="72">
        <f t="shared" si="13"/>
        <v>0.98309979916110957</v>
      </c>
      <c r="P13" s="72">
        <f t="shared" si="5"/>
        <v>1.6900200838890433E-2</v>
      </c>
      <c r="Q13" s="72">
        <f>VLOOKUP(E13,'Appendix 4. LT MOH 2019'!$D$5:$I$1684,6,FALSE)</f>
        <v>2.5000000000000169</v>
      </c>
      <c r="R13" s="16">
        <f t="shared" si="6"/>
        <v>2.4936741588128539</v>
      </c>
      <c r="S13" s="135">
        <f t="shared" si="14"/>
        <v>92720.144098008765</v>
      </c>
      <c r="T13" s="12">
        <f t="shared" si="7"/>
        <v>1566.9890570672096</v>
      </c>
      <c r="U13" s="13">
        <f t="shared" si="8"/>
        <v>3.4089187617649497E-3</v>
      </c>
      <c r="V13" s="12">
        <f t="shared" si="9"/>
        <v>459673.33532345877</v>
      </c>
      <c r="W13" s="12">
        <f t="shared" si="10"/>
        <v>3318199.9166587908</v>
      </c>
      <c r="X13" s="131">
        <f t="shared" si="11"/>
        <v>35.787260135740574</v>
      </c>
      <c r="Y13" s="105">
        <f>VLOOKUP(E13,'Appendix 4. LT MOH 2019'!$D$5:$P$1684,13,FALSE)</f>
        <v>39.585328494225529</v>
      </c>
      <c r="Z13" s="105">
        <f t="shared" si="12"/>
        <v>-3.7980683584849544</v>
      </c>
    </row>
    <row r="14" spans="1:27" s="9" customFormat="1" x14ac:dyDescent="0.2">
      <c r="A14" s="15"/>
      <c r="B14" s="164" t="str">
        <f t="shared" si="15"/>
        <v>Total</v>
      </c>
      <c r="C14" s="164" t="str">
        <f t="shared" si="16"/>
        <v>AP</v>
      </c>
      <c r="D14" s="137" t="s">
        <v>125</v>
      </c>
      <c r="E14" s="18" t="str">
        <f t="shared" si="0"/>
        <v>APTotal45-49</v>
      </c>
      <c r="F14" s="19">
        <v>5</v>
      </c>
      <c r="G14" s="104">
        <f>VLOOKUP(E14,'Appendix 4. LT MOH 2019'!$D$5:$G$1684,4,FALSE)</f>
        <v>3.17240578703302E-3</v>
      </c>
      <c r="H14" s="19">
        <f>VLOOKUP(E14,'Appendix 1a. Person-years 2020'!$E$3:$F$1684,2,FALSE)</f>
        <v>47328.717400000001</v>
      </c>
      <c r="I14" s="19">
        <f>VLOOKUP(E14,'Appendix 2a. Deaths 2020'!$E$3:$G$1683,3,FALSE)</f>
        <v>57</v>
      </c>
      <c r="J14" s="20">
        <f t="shared" si="1"/>
        <v>150.14589697261039</v>
      </c>
      <c r="K14" s="20">
        <f t="shared" si="2"/>
        <v>206.9650698427495</v>
      </c>
      <c r="L14" s="72">
        <f t="shared" si="3"/>
        <v>0.72546491582705286</v>
      </c>
      <c r="M14" s="72">
        <f t="shared" si="4"/>
        <v>1.3784264106830975</v>
      </c>
      <c r="N14" s="72">
        <f>VLOOKUP(E14,'Appendix 4. LT MOH 2019'!$D$5:$K$1684,8,FALSE)</f>
        <v>0.98426278315927818</v>
      </c>
      <c r="O14" s="72">
        <f t="shared" si="13"/>
        <v>0.97837221045408551</v>
      </c>
      <c r="P14" s="72">
        <f t="shared" si="5"/>
        <v>2.1627789545914489E-2</v>
      </c>
      <c r="Q14" s="72">
        <f>VLOOKUP(E14,'Appendix 4. LT MOH 2019'!$D$5:$I$1684,6,FALSE)</f>
        <v>2.5000000000000107</v>
      </c>
      <c r="R14" s="16">
        <f t="shared" si="6"/>
        <v>2.4925089688609163</v>
      </c>
      <c r="S14" s="135">
        <f t="shared" si="14"/>
        <v>91153.15504094155</v>
      </c>
      <c r="T14" s="12">
        <f t="shared" si="7"/>
        <v>1971.4412536715981</v>
      </c>
      <c r="U14" s="13">
        <f t="shared" si="8"/>
        <v>4.3729886457065537E-3</v>
      </c>
      <c r="V14" s="12">
        <f t="shared" si="9"/>
        <v>450822.40394270862</v>
      </c>
      <c r="W14" s="12">
        <f t="shared" si="10"/>
        <v>2858526.5813353322</v>
      </c>
      <c r="X14" s="131">
        <f t="shared" si="11"/>
        <v>31.359601102687247</v>
      </c>
      <c r="Y14" s="105">
        <f>VLOOKUP(E14,'Appendix 4. LT MOH 2019'!$D$5:$P$1684,13,FALSE)</f>
        <v>35.032211481571316</v>
      </c>
      <c r="Z14" s="105">
        <f t="shared" si="12"/>
        <v>-3.6726103788840696</v>
      </c>
    </row>
    <row r="15" spans="1:27" s="9" customFormat="1" x14ac:dyDescent="0.2">
      <c r="A15" s="15"/>
      <c r="B15" s="164" t="str">
        <f t="shared" si="15"/>
        <v>Total</v>
      </c>
      <c r="C15" s="164" t="str">
        <f t="shared" si="16"/>
        <v>AP</v>
      </c>
      <c r="D15" s="137" t="s">
        <v>126</v>
      </c>
      <c r="E15" s="18" t="str">
        <f t="shared" si="0"/>
        <v>APTotal50-54</v>
      </c>
      <c r="F15" s="19">
        <v>5</v>
      </c>
      <c r="G15" s="104">
        <f>VLOOKUP(E15,'Appendix 4. LT MOH 2019'!$D$5:$G$1684,4,FALSE)</f>
        <v>5.1169687895605649E-3</v>
      </c>
      <c r="H15" s="19">
        <f>VLOOKUP(E15,'Appendix 1a. Person-years 2020'!$E$3:$F$1684,2,FALSE)</f>
        <v>37147.789900000003</v>
      </c>
      <c r="I15" s="19">
        <f>VLOOKUP(E15,'Appendix 2a. Deaths 2020'!$E$3:$G$1683,3,FALSE)</f>
        <v>81</v>
      </c>
      <c r="J15" s="20">
        <f t="shared" si="1"/>
        <v>190.08408151945321</v>
      </c>
      <c r="K15" s="20">
        <f t="shared" si="2"/>
        <v>270.6696070474988</v>
      </c>
      <c r="L15" s="72">
        <f t="shared" si="3"/>
        <v>0.70227346022671866</v>
      </c>
      <c r="M15" s="72">
        <f t="shared" si="4"/>
        <v>1.4239467339078495</v>
      </c>
      <c r="N15" s="72">
        <f>VLOOKUP(E15,'Appendix 4. LT MOH 2019'!$D$5:$K$1684,8,FALSE)</f>
        <v>0.97473831419676427</v>
      </c>
      <c r="O15" s="72">
        <f t="shared" si="13"/>
        <v>0.9642222680226562</v>
      </c>
      <c r="P15" s="72">
        <f t="shared" si="5"/>
        <v>3.5777731977343796E-2</v>
      </c>
      <c r="Q15" s="72">
        <f>VLOOKUP(E15,'Appendix 4. LT MOH 2019'!$D$5:$I$1684,6,FALSE)</f>
        <v>2.5000000000000053</v>
      </c>
      <c r="R15" s="16">
        <f t="shared" si="6"/>
        <v>2.4864746167181231</v>
      </c>
      <c r="S15" s="135">
        <f t="shared" si="14"/>
        <v>89181.713787269953</v>
      </c>
      <c r="T15" s="12">
        <f t="shared" si="7"/>
        <v>3190.7194531611303</v>
      </c>
      <c r="U15" s="13">
        <f t="shared" si="8"/>
        <v>7.2866006257698976E-3</v>
      </c>
      <c r="V15" s="12">
        <f t="shared" si="9"/>
        <v>437888.61459989799</v>
      </c>
      <c r="W15" s="12">
        <f t="shared" si="10"/>
        <v>2407704.1773926239</v>
      </c>
      <c r="X15" s="131">
        <f t="shared" si="11"/>
        <v>26.997733897958646</v>
      </c>
      <c r="Y15" s="105">
        <f>VLOOKUP(E15,'Appendix 4. LT MOH 2019'!$D$5:$P$1684,13,FALSE)</f>
        <v>30.552363696156128</v>
      </c>
      <c r="Z15" s="105">
        <f t="shared" si="12"/>
        <v>-3.5546297981974817</v>
      </c>
    </row>
    <row r="16" spans="1:27" s="9" customFormat="1" x14ac:dyDescent="0.2">
      <c r="A16" s="15"/>
      <c r="B16" s="164" t="str">
        <f t="shared" si="15"/>
        <v>Total</v>
      </c>
      <c r="C16" s="164" t="str">
        <f t="shared" si="16"/>
        <v>AP</v>
      </c>
      <c r="D16" s="137" t="s">
        <v>127</v>
      </c>
      <c r="E16" s="18" t="str">
        <f t="shared" si="0"/>
        <v>APTotal55-59</v>
      </c>
      <c r="F16" s="19">
        <v>5</v>
      </c>
      <c r="G16" s="104">
        <f>VLOOKUP(E16,'Appendix 4. LT MOH 2019'!$D$5:$G$1684,4,FALSE)</f>
        <v>8.1768040821388315E-3</v>
      </c>
      <c r="H16" s="19">
        <f>VLOOKUP(E16,'Appendix 1a. Person-years 2020'!$E$3:$F$1684,2,FALSE)</f>
        <v>28321.886500000001</v>
      </c>
      <c r="I16" s="19">
        <f>VLOOKUP(E16,'Appendix 2a. Deaths 2020'!$E$3:$G$1683,3,FALSE)</f>
        <v>93</v>
      </c>
      <c r="J16" s="20">
        <f t="shared" si="1"/>
        <v>231.58251714707268</v>
      </c>
      <c r="K16" s="20">
        <f t="shared" si="2"/>
        <v>323.82207436743374</v>
      </c>
      <c r="L16" s="72">
        <f t="shared" si="3"/>
        <v>0.7151535842621437</v>
      </c>
      <c r="M16" s="72">
        <f t="shared" si="4"/>
        <v>1.3983010391141999</v>
      </c>
      <c r="N16" s="72">
        <f>VLOOKUP(E16,'Appendix 4. LT MOH 2019'!$D$5:$K$1684,8,FALSE)</f>
        <v>0.95993498895398577</v>
      </c>
      <c r="O16" s="72">
        <f t="shared" si="13"/>
        <v>0.94442770956136979</v>
      </c>
      <c r="P16" s="72">
        <f t="shared" si="5"/>
        <v>5.5572290438630212E-2</v>
      </c>
      <c r="Q16" s="72">
        <f>VLOOKUP(E16,'Appendix 4. LT MOH 2019'!$D$5:$I$1684,6,FALSE)</f>
        <v>2.4999999999999902</v>
      </c>
      <c r="R16" s="16">
        <f t="shared" si="6"/>
        <v>2.4797265806584274</v>
      </c>
      <c r="S16" s="135">
        <f t="shared" si="14"/>
        <v>85990.994334108822</v>
      </c>
      <c r="T16" s="12">
        <f t="shared" si="7"/>
        <v>4778.7165122417</v>
      </c>
      <c r="U16" s="13">
        <f t="shared" si="8"/>
        <v>1.1434762635865287E-2</v>
      </c>
      <c r="V16" s="12">
        <f t="shared" si="9"/>
        <v>417911.2994661727</v>
      </c>
      <c r="W16" s="12">
        <f t="shared" si="10"/>
        <v>1969815.5627927259</v>
      </c>
      <c r="X16" s="131">
        <f t="shared" si="11"/>
        <v>22.907230903031753</v>
      </c>
      <c r="Y16" s="105">
        <f>VLOOKUP(E16,'Appendix 4. LT MOH 2019'!$D$5:$P$1684,13,FALSE)</f>
        <v>26.279379334516829</v>
      </c>
      <c r="Z16" s="105">
        <f t="shared" si="12"/>
        <v>-3.3721484314850763</v>
      </c>
    </row>
    <row r="17" spans="1:26" s="9" customFormat="1" x14ac:dyDescent="0.2">
      <c r="A17" s="15"/>
      <c r="B17" s="164" t="str">
        <f t="shared" si="15"/>
        <v>Total</v>
      </c>
      <c r="C17" s="164" t="str">
        <f t="shared" si="16"/>
        <v>AP</v>
      </c>
      <c r="D17" s="137" t="s">
        <v>128</v>
      </c>
      <c r="E17" s="18" t="str">
        <f t="shared" si="0"/>
        <v>APTotal60-64</v>
      </c>
      <c r="F17" s="19">
        <v>5</v>
      </c>
      <c r="G17" s="104">
        <f>VLOOKUP(E17,'Appendix 4. LT MOH 2019'!$D$5:$G$1684,4,FALSE)</f>
        <v>1.2388412949274783E-2</v>
      </c>
      <c r="H17" s="19">
        <f>VLOOKUP(E17,'Appendix 1a. Person-years 2020'!$E$3:$F$1684,2,FALSE)</f>
        <v>21662.671900000001</v>
      </c>
      <c r="I17" s="19">
        <f>VLOOKUP(E17,'Appendix 2a. Deaths 2020'!$E$3:$G$1683,3,FALSE)</f>
        <v>101</v>
      </c>
      <c r="J17" s="20">
        <f t="shared" si="1"/>
        <v>268.36612508185101</v>
      </c>
      <c r="K17" s="20">
        <f t="shared" si="2"/>
        <v>368.11489537397426</v>
      </c>
      <c r="L17" s="72">
        <f t="shared" si="3"/>
        <v>0.72902816064862908</v>
      </c>
      <c r="M17" s="72">
        <f t="shared" si="4"/>
        <v>1.3716891253011165</v>
      </c>
      <c r="N17" s="72">
        <f>VLOOKUP(E17,'Appendix 4. LT MOH 2019'!$D$5:$K$1684,8,FALSE)</f>
        <v>0.93991871468610544</v>
      </c>
      <c r="O17" s="72">
        <f t="shared" si="13"/>
        <v>0.91851922964918753</v>
      </c>
      <c r="P17" s="72">
        <f t="shared" si="5"/>
        <v>8.148077035081247E-2</v>
      </c>
      <c r="Q17" s="72">
        <f>VLOOKUP(E17,'Appendix 4. LT MOH 2019'!$D$5:$I$1684,6,FALSE)</f>
        <v>2.4999999999999982</v>
      </c>
      <c r="R17" s="16">
        <f t="shared" si="6"/>
        <v>2.4714019840399941</v>
      </c>
      <c r="S17" s="135">
        <f t="shared" si="14"/>
        <v>81212.277821867116</v>
      </c>
      <c r="T17" s="12">
        <f t="shared" si="7"/>
        <v>6617.2389588699352</v>
      </c>
      <c r="U17" s="13">
        <f t="shared" si="8"/>
        <v>1.6996519854248118E-2</v>
      </c>
      <c r="V17" s="12">
        <f t="shared" si="9"/>
        <v>389329.05180680385</v>
      </c>
      <c r="W17" s="12">
        <f t="shared" si="10"/>
        <v>1551904.2633265532</v>
      </c>
      <c r="X17" s="131">
        <f t="shared" si="11"/>
        <v>19.109232063783949</v>
      </c>
      <c r="Y17" s="105">
        <f>VLOOKUP(E17,'Appendix 4. LT MOH 2019'!$D$5:$P$1684,13,FALSE)</f>
        <v>22.271864353468924</v>
      </c>
      <c r="Z17" s="105">
        <f t="shared" si="12"/>
        <v>-3.162632289684975</v>
      </c>
    </row>
    <row r="18" spans="1:26" s="9" customFormat="1" x14ac:dyDescent="0.2">
      <c r="A18" s="15"/>
      <c r="B18" s="164" t="str">
        <f t="shared" si="15"/>
        <v>Total</v>
      </c>
      <c r="C18" s="164" t="str">
        <f t="shared" si="16"/>
        <v>AP</v>
      </c>
      <c r="D18" s="137" t="s">
        <v>129</v>
      </c>
      <c r="E18" s="18" t="str">
        <f t="shared" si="0"/>
        <v>APTotal65-69</v>
      </c>
      <c r="F18" s="19">
        <v>5</v>
      </c>
      <c r="G18" s="104">
        <f>VLOOKUP(E18,'Appendix 4. LT MOH 2019'!$D$5:$G$1684,4,FALSE)</f>
        <v>1.9123890298520907E-2</v>
      </c>
      <c r="H18" s="19">
        <f>VLOOKUP(E18,'Appendix 1a. Person-years 2020'!$E$3:$F$1684,2,FALSE)</f>
        <v>14927.5064</v>
      </c>
      <c r="I18" s="19">
        <f>VLOOKUP(E18,'Appendix 2a. Deaths 2020'!$E$3:$G$1683,3,FALSE)</f>
        <v>137</v>
      </c>
      <c r="J18" s="20">
        <f t="shared" si="1"/>
        <v>285.47199482406876</v>
      </c>
      <c r="K18" s="20">
        <f t="shared" si="2"/>
        <v>419.85202185317138</v>
      </c>
      <c r="L18" s="72">
        <f t="shared" si="3"/>
        <v>0.67993478646127048</v>
      </c>
      <c r="M18" s="72">
        <f t="shared" si="4"/>
        <v>1.4707292815602406</v>
      </c>
      <c r="N18" s="72">
        <f>VLOOKUP(E18,'Appendix 4. LT MOH 2019'!$D$5:$K$1684,8,FALSE)</f>
        <v>0.90874349689348455</v>
      </c>
      <c r="O18" s="72">
        <f t="shared" si="13"/>
        <v>0.86871721242350353</v>
      </c>
      <c r="P18" s="72">
        <f t="shared" si="5"/>
        <v>0.13128278757649647</v>
      </c>
      <c r="Q18" s="72">
        <f>VLOOKUP(E18,'Appendix 4. LT MOH 2019'!$D$5:$I$1684,6,FALSE)</f>
        <v>2.4999999999999969</v>
      </c>
      <c r="R18" s="16">
        <f t="shared" si="6"/>
        <v>2.4441887293613931</v>
      </c>
      <c r="S18" s="135">
        <f t="shared" si="14"/>
        <v>74595.038862997186</v>
      </c>
      <c r="T18" s="12">
        <f t="shared" si="7"/>
        <v>9793.0446413113586</v>
      </c>
      <c r="U18" s="13">
        <f t="shared" si="8"/>
        <v>2.8145298597565455E-2</v>
      </c>
      <c r="V18" s="12">
        <f t="shared" si="9"/>
        <v>347946.02044685534</v>
      </c>
      <c r="W18" s="12">
        <f t="shared" si="10"/>
        <v>1162575.2115197494</v>
      </c>
      <c r="X18" s="131">
        <f t="shared" si="11"/>
        <v>15.585154579179983</v>
      </c>
      <c r="Y18" s="105">
        <f>VLOOKUP(E18,'Appendix 4. LT MOH 2019'!$D$5:$P$1684,13,FALSE)</f>
        <v>18.535717285480295</v>
      </c>
      <c r="Z18" s="105">
        <f t="shared" si="12"/>
        <v>-2.9505627063003121</v>
      </c>
    </row>
    <row r="19" spans="1:26" s="9" customFormat="1" x14ac:dyDescent="0.2">
      <c r="A19" s="15"/>
      <c r="B19" s="164" t="str">
        <f t="shared" si="15"/>
        <v>Total</v>
      </c>
      <c r="C19" s="164" t="str">
        <f t="shared" si="16"/>
        <v>AP</v>
      </c>
      <c r="D19" s="137" t="s">
        <v>130</v>
      </c>
      <c r="E19" s="18" t="str">
        <f t="shared" si="0"/>
        <v>APTotal70-74</v>
      </c>
      <c r="F19" s="19">
        <v>5</v>
      </c>
      <c r="G19" s="104">
        <f>VLOOKUP(E19,'Appendix 4. LT MOH 2019'!$D$5:$G$1684,4,FALSE)</f>
        <v>3.0997977501191036E-2</v>
      </c>
      <c r="H19" s="19">
        <f>VLOOKUP(E19,'Appendix 1a. Person-years 2020'!$E$3:$F$1684,2,FALSE)</f>
        <v>9259.9024000000009</v>
      </c>
      <c r="I19" s="19">
        <f>VLOOKUP(E19,'Appendix 2a. Deaths 2020'!$E$3:$G$1683,3,FALSE)</f>
        <v>133</v>
      </c>
      <c r="J19" s="20">
        <f t="shared" si="1"/>
        <v>287.03824625842492</v>
      </c>
      <c r="K19" s="20">
        <f t="shared" si="2"/>
        <v>415.91551525076648</v>
      </c>
      <c r="L19" s="72">
        <f t="shared" si="3"/>
        <v>0.69013594283772262</v>
      </c>
      <c r="M19" s="72">
        <f t="shared" si="4"/>
        <v>1.4489898843525939</v>
      </c>
      <c r="N19" s="72">
        <f>VLOOKUP(E19,'Appendix 4. LT MOH 2019'!$D$5:$K$1684,8,FALSE)</f>
        <v>0.85615720203185697</v>
      </c>
      <c r="O19" s="72">
        <f t="shared" si="13"/>
        <v>0.79849228532460148</v>
      </c>
      <c r="P19" s="72">
        <f t="shared" si="5"/>
        <v>0.20150771467539852</v>
      </c>
      <c r="Q19" s="72">
        <f>VLOOKUP(E19,'Appendix 4. LT MOH 2019'!$D$5:$I$1684,6,FALSE)</f>
        <v>2.4999999999999978</v>
      </c>
      <c r="R19" s="16">
        <f t="shared" si="6"/>
        <v>2.4141590617441073</v>
      </c>
      <c r="S19" s="135">
        <f t="shared" si="14"/>
        <v>64801.994221685825</v>
      </c>
      <c r="T19" s="12">
        <f t="shared" si="7"/>
        <v>13058.101762020291</v>
      </c>
      <c r="U19" s="13">
        <f t="shared" si="8"/>
        <v>4.4990114852264694E-2</v>
      </c>
      <c r="V19" s="12">
        <f t="shared" si="9"/>
        <v>290243.79699628567</v>
      </c>
      <c r="W19" s="12">
        <f t="shared" si="10"/>
        <v>814629.19107289403</v>
      </c>
      <c r="X19" s="131">
        <f t="shared" si="11"/>
        <v>12.571051259411403</v>
      </c>
      <c r="Y19" s="105">
        <f>VLOOKUP(E19,'Appendix 4. LT MOH 2019'!$D$5:$P$1684,13,FALSE)</f>
        <v>15.146032505649798</v>
      </c>
      <c r="Z19" s="105">
        <f t="shared" si="12"/>
        <v>-2.5749812462383943</v>
      </c>
    </row>
    <row r="20" spans="1:26" s="9" customFormat="1" x14ac:dyDescent="0.2">
      <c r="A20" s="15"/>
      <c r="B20" s="164" t="str">
        <f t="shared" si="15"/>
        <v>Total</v>
      </c>
      <c r="C20" s="164" t="str">
        <f t="shared" si="16"/>
        <v>AP</v>
      </c>
      <c r="D20" s="137" t="s">
        <v>131</v>
      </c>
      <c r="E20" s="18" t="str">
        <f t="shared" si="0"/>
        <v>APTotal75-79</v>
      </c>
      <c r="F20" s="19">
        <v>5</v>
      </c>
      <c r="G20" s="104">
        <f>VLOOKUP(E20,'Appendix 4. LT MOH 2019'!$D$5:$G$1684,4,FALSE)</f>
        <v>4.2616312035052471E-2</v>
      </c>
      <c r="H20" s="19">
        <f>VLOOKUP(E20,'Appendix 1a. Person-years 2020'!$E$3:$F$1684,2,FALSE)</f>
        <v>6570.1166999999996</v>
      </c>
      <c r="I20" s="19">
        <f>VLOOKUP(E20,'Appendix 2a. Deaths 2020'!$E$3:$G$1683,3,FALSE)</f>
        <v>143</v>
      </c>
      <c r="J20" s="20">
        <f t="shared" si="1"/>
        <v>279.99414339390921</v>
      </c>
      <c r="K20" s="20">
        <f t="shared" si="2"/>
        <v>416.90001077289668</v>
      </c>
      <c r="L20" s="72">
        <f t="shared" si="3"/>
        <v>0.67160982527878621</v>
      </c>
      <c r="M20" s="72">
        <f t="shared" si="4"/>
        <v>1.4889597536559245</v>
      </c>
      <c r="N20" s="72">
        <f>VLOOKUP(E20,'Appendix 4. LT MOH 2019'!$D$5:$K$1684,8,FALSE)</f>
        <v>0.80743451663987686</v>
      </c>
      <c r="O20" s="72">
        <f t="shared" si="13"/>
        <v>0.72725467978608849</v>
      </c>
      <c r="P20" s="72">
        <f t="shared" si="5"/>
        <v>0.27274532021391151</v>
      </c>
      <c r="Q20" s="72">
        <f>VLOOKUP(E20,'Appendix 4. LT MOH 2019'!$D$5:$I$1684,6,FALSE)</f>
        <v>2.5000000000000022</v>
      </c>
      <c r="R20" s="16">
        <f t="shared" si="6"/>
        <v>2.3718865786436845</v>
      </c>
      <c r="S20" s="135">
        <f t="shared" si="14"/>
        <v>51743.892459665534</v>
      </c>
      <c r="T20" s="12">
        <f t="shared" si="7"/>
        <v>14112.904518025678</v>
      </c>
      <c r="U20" s="13">
        <f t="shared" si="8"/>
        <v>6.3678016236841647E-2</v>
      </c>
      <c r="V20" s="12">
        <f t="shared" si="9"/>
        <v>221629.14852018419</v>
      </c>
      <c r="W20" s="12">
        <f t="shared" si="10"/>
        <v>524385.39407660835</v>
      </c>
      <c r="X20" s="131">
        <f t="shared" si="11"/>
        <v>10.134247138159694</v>
      </c>
      <c r="Y20" s="105">
        <f>VLOOKUP(E20,'Appendix 4. LT MOH 2019'!$D$5:$P$1684,13,FALSE)</f>
        <v>12.270689863541259</v>
      </c>
      <c r="Z20" s="105">
        <f t="shared" si="12"/>
        <v>-2.1364427253815652</v>
      </c>
    </row>
    <row r="21" spans="1:26" s="9" customFormat="1" x14ac:dyDescent="0.2">
      <c r="A21" s="15"/>
      <c r="B21" s="164" t="str">
        <f t="shared" si="15"/>
        <v>Total</v>
      </c>
      <c r="C21" s="164" t="str">
        <f t="shared" si="16"/>
        <v>AP</v>
      </c>
      <c r="D21" s="137" t="s">
        <v>132</v>
      </c>
      <c r="E21" s="18" t="str">
        <f t="shared" si="0"/>
        <v>APTotal80-84</v>
      </c>
      <c r="F21" s="19">
        <v>5</v>
      </c>
      <c r="G21" s="104">
        <f>VLOOKUP(E21,'Appendix 4. LT MOH 2019'!$D$5:$G$1684,4,FALSE)</f>
        <v>6.790125383498341E-2</v>
      </c>
      <c r="H21" s="19">
        <f>VLOOKUP(E21,'Appendix 1a. Person-years 2020'!$E$3:$F$1684,2,FALSE)</f>
        <v>3855.7075</v>
      </c>
      <c r="I21" s="19">
        <f>VLOOKUP(E21,'Appendix 2a. Deaths 2020'!$E$3:$G$1683,3,FALSE)</f>
        <v>94</v>
      </c>
      <c r="J21" s="20">
        <f t="shared" si="1"/>
        <v>261.80737367094929</v>
      </c>
      <c r="K21" s="20">
        <f t="shared" si="2"/>
        <v>349.42465581046088</v>
      </c>
      <c r="L21" s="72">
        <f t="shared" si="3"/>
        <v>0.74925271962766704</v>
      </c>
      <c r="M21" s="72">
        <f t="shared" si="4"/>
        <v>1.3346631567743112</v>
      </c>
      <c r="N21" s="72">
        <f>VLOOKUP(E21,'Appendix 4. LT MOH 2019'!$D$5:$K$1684,8,FALSE)</f>
        <v>0.70976246257749753</v>
      </c>
      <c r="O21" s="72">
        <f t="shared" si="13"/>
        <v>0.63282851862374678</v>
      </c>
      <c r="P21" s="72">
        <f t="shared" si="5"/>
        <v>0.36717148137625322</v>
      </c>
      <c r="Q21" s="72">
        <f>VLOOKUP(E21,'Appendix 4. LT MOH 2019'!$D$5:$I$1684,6,FALSE)</f>
        <v>2.5000000000000004</v>
      </c>
      <c r="R21" s="16">
        <f t="shared" si="6"/>
        <v>2.3624766113454716</v>
      </c>
      <c r="S21" s="135">
        <f t="shared" si="14"/>
        <v>37630.987941639854</v>
      </c>
      <c r="T21" s="12">
        <f t="shared" si="7"/>
        <v>13817.025588183827</v>
      </c>
      <c r="U21" s="13">
        <f t="shared" si="8"/>
        <v>9.1073918482339603E-2</v>
      </c>
      <c r="V21" s="12">
        <f t="shared" si="9"/>
        <v>151712.21155772632</v>
      </c>
      <c r="W21" s="12">
        <f t="shared" si="10"/>
        <v>302756.24555642414</v>
      </c>
      <c r="X21" s="131">
        <f t="shared" si="11"/>
        <v>8.0453972142840016</v>
      </c>
      <c r="Y21" s="105">
        <f>VLOOKUP(E21,'Appendix 4. LT MOH 2019'!$D$5:$P$1684,13,FALSE)</f>
        <v>9.6009068378718769</v>
      </c>
      <c r="Z21" s="105">
        <f t="shared" si="12"/>
        <v>-1.5555096235878754</v>
      </c>
    </row>
    <row r="22" spans="1:26" s="9" customFormat="1" x14ac:dyDescent="0.2">
      <c r="A22" s="15"/>
      <c r="B22" s="164" t="str">
        <f t="shared" si="15"/>
        <v>Total</v>
      </c>
      <c r="C22" s="164" t="str">
        <f t="shared" si="16"/>
        <v>AP</v>
      </c>
      <c r="D22" s="137" t="s">
        <v>133</v>
      </c>
      <c r="E22" s="18" t="str">
        <f t="shared" si="0"/>
        <v>APTotal85-89</v>
      </c>
      <c r="F22" s="19">
        <v>5</v>
      </c>
      <c r="G22" s="104">
        <f>VLOOKUP(E22,'Appendix 4. LT MOH 2019'!$D$5:$G$1684,4,FALSE)</f>
        <v>0.11135841159616441</v>
      </c>
      <c r="H22" s="19">
        <f>VLOOKUP(E22,'Appendix 1a. Person-years 2020'!$E$3:$F$1684,2,FALSE)</f>
        <v>2020.3634999999999</v>
      </c>
      <c r="I22" s="19">
        <f>VLOOKUP(E22,'Appendix 2a. Deaths 2020'!$E$3:$G$1683,3,FALSE)</f>
        <v>70</v>
      </c>
      <c r="J22" s="20">
        <f t="shared" si="1"/>
        <v>224.98447020686731</v>
      </c>
      <c r="K22" s="20">
        <f t="shared" si="2"/>
        <v>287.1893813951358</v>
      </c>
      <c r="L22" s="72">
        <f t="shared" si="3"/>
        <v>0.78340107532498737</v>
      </c>
      <c r="M22" s="72">
        <f t="shared" si="4"/>
        <v>1.276485355327293</v>
      </c>
      <c r="N22" s="72">
        <f>VLOOKUP(E22,'Appendix 4. LT MOH 2019'!$D$5:$K$1684,8,FALSE)</f>
        <v>0.56446042904205662</v>
      </c>
      <c r="O22" s="72">
        <f t="shared" si="13"/>
        <v>0.48190762938663634</v>
      </c>
      <c r="P22" s="72">
        <f t="shared" si="5"/>
        <v>0.51809237061336366</v>
      </c>
      <c r="Q22" s="72">
        <f>VLOOKUP(E22,'Appendix 4. LT MOH 2019'!$D$5:$I$1684,6,FALSE)</f>
        <v>2.5000000000000013</v>
      </c>
      <c r="R22" s="16">
        <f t="shared" si="6"/>
        <v>2.3172743147368093</v>
      </c>
      <c r="S22" s="135">
        <f t="shared" si="14"/>
        <v>23813.962353456027</v>
      </c>
      <c r="T22" s="12">
        <f t="shared" si="7"/>
        <v>12337.83220939943</v>
      </c>
      <c r="U22" s="13">
        <f t="shared" si="8"/>
        <v>0.14351190520831117</v>
      </c>
      <c r="V22" s="12">
        <f t="shared" si="9"/>
        <v>85970.792398656777</v>
      </c>
      <c r="W22" s="12">
        <f t="shared" si="10"/>
        <v>151044.03399869782</v>
      </c>
      <c r="X22" s="131">
        <f t="shared" si="11"/>
        <v>6.3426670352814005</v>
      </c>
      <c r="Y22" s="105">
        <f>VLOOKUP(E22,'Appendix 4. LT MOH 2019'!$D$5:$P$1684,13,FALSE)</f>
        <v>7.5046243810710704</v>
      </c>
      <c r="Z22" s="105">
        <f t="shared" si="12"/>
        <v>-1.1619573457896699</v>
      </c>
    </row>
    <row r="23" spans="1:26" s="9" customFormat="1" x14ac:dyDescent="0.2">
      <c r="A23" s="15"/>
      <c r="B23" s="164" t="str">
        <f t="shared" si="15"/>
        <v>Total</v>
      </c>
      <c r="C23" s="164" t="str">
        <f t="shared" si="16"/>
        <v>AP</v>
      </c>
      <c r="D23" s="137" t="s">
        <v>8</v>
      </c>
      <c r="E23" s="18" t="str">
        <f t="shared" si="0"/>
        <v>APTotal90+</v>
      </c>
      <c r="F23" s="19" t="s">
        <v>19</v>
      </c>
      <c r="G23" s="104">
        <f>VLOOKUP(E23,'Appendix 4. LT MOH 2019'!$D$5:$G$1684,4,FALSE)</f>
        <v>0.1570793437402844</v>
      </c>
      <c r="H23" s="19">
        <f>VLOOKUP(E23,'Appendix 1a. Person-years 2020'!$E$3:$F$1684,2,FALSE)</f>
        <v>1416.0532000000001</v>
      </c>
      <c r="I23" s="19">
        <f>VLOOKUP(E23,'Appendix 2a. Deaths 2020'!$E$3:$G$1683,3,FALSE)</f>
        <v>51</v>
      </c>
      <c r="J23" s="20">
        <f t="shared" si="1"/>
        <v>222.43270735732969</v>
      </c>
      <c r="K23" s="20">
        <f t="shared" si="2"/>
        <v>265.42166082657519</v>
      </c>
      <c r="L23" s="72">
        <f t="shared" si="3"/>
        <v>0.83803524800738016</v>
      </c>
      <c r="M23" s="72">
        <f t="shared" si="4"/>
        <v>1.1932672311549279</v>
      </c>
      <c r="N23" s="72">
        <f>VLOOKUP(E23,'Appendix 4. LT MOH 2019'!$D$5:$K$1684,8,FALSE)</f>
        <v>0</v>
      </c>
      <c r="O23" s="72">
        <v>0</v>
      </c>
      <c r="P23" s="72">
        <f t="shared" si="5"/>
        <v>1</v>
      </c>
      <c r="Q23" s="72">
        <f>VLOOKUP(E23,'Appendix 4. LT MOH 2019'!$D$5:$I$1684,6,FALSE)</f>
        <v>6.7661978255423394</v>
      </c>
      <c r="R23" s="16">
        <f>Q23*L23</f>
        <v>5.6703122727953712</v>
      </c>
      <c r="S23" s="135">
        <f t="shared" si="14"/>
        <v>11476.130144056597</v>
      </c>
      <c r="T23" s="12">
        <f t="shared" si="7"/>
        <v>11476.130144056597</v>
      </c>
      <c r="U23" s="13">
        <f t="shared" si="8"/>
        <v>0.17635713024090935</v>
      </c>
      <c r="V23" s="12">
        <f>T23*R23</f>
        <v>65073.24160004103</v>
      </c>
      <c r="W23" s="12">
        <f>V23</f>
        <v>65073.24160004103</v>
      </c>
      <c r="X23" s="131">
        <f t="shared" si="11"/>
        <v>5.6703122727953712</v>
      </c>
      <c r="Y23" s="105">
        <f>VLOOKUP(E23,'Appendix 4. LT MOH 2019'!$D$5:$P$1684,13,FALSE)</f>
        <v>6.3662094339622648</v>
      </c>
      <c r="Z23" s="105">
        <f t="shared" si="12"/>
        <v>-0.6958971611668936</v>
      </c>
    </row>
    <row r="24" spans="1:26" s="7" customFormat="1" x14ac:dyDescent="0.2">
      <c r="B24" s="165"/>
      <c r="C24" s="165"/>
      <c r="D24" s="107"/>
      <c r="E24" s="107"/>
      <c r="F24" s="107"/>
      <c r="G24" s="107"/>
      <c r="H24" s="107"/>
      <c r="I24" s="132"/>
      <c r="J24" s="132"/>
      <c r="N24" s="107"/>
      <c r="O24" s="107"/>
      <c r="P24" s="21"/>
      <c r="Q24" s="107"/>
      <c r="R24" s="107"/>
      <c r="V24" s="107"/>
      <c r="W24" s="107"/>
      <c r="Y24" s="107"/>
    </row>
    <row r="25" spans="1:26" x14ac:dyDescent="0.2">
      <c r="K25" s="40"/>
      <c r="L25" s="70"/>
      <c r="M25" s="70"/>
      <c r="N25" s="133"/>
      <c r="O25" s="133"/>
      <c r="P25" s="71"/>
      <c r="Q25" s="133"/>
      <c r="R25" s="133"/>
      <c r="S25" s="70"/>
      <c r="T25" s="70"/>
      <c r="U25" s="70"/>
      <c r="V25" s="133"/>
      <c r="W25" s="133"/>
      <c r="X25" s="70"/>
      <c r="Y25" s="133"/>
      <c r="Z25" s="70"/>
    </row>
    <row r="26" spans="1:26" ht="16" customHeight="1" x14ac:dyDescent="0.2">
      <c r="K26" s="40"/>
      <c r="L26" s="70"/>
      <c r="M26" s="70"/>
      <c r="N26" s="133"/>
      <c r="O26" s="133"/>
      <c r="P26" s="70"/>
      <c r="Q26" s="133"/>
      <c r="R26" s="133"/>
      <c r="S26" s="70"/>
      <c r="T26" s="70"/>
      <c r="U26" s="70"/>
      <c r="V26" s="133"/>
      <c r="W26" s="133"/>
      <c r="X26" s="70"/>
      <c r="Y26" s="133"/>
      <c r="Z26" s="70"/>
    </row>
    <row r="27" spans="1:26" s="11" customFormat="1" ht="47" customHeight="1" x14ac:dyDescent="0.2">
      <c r="A27" s="10"/>
      <c r="B27" s="8" t="s">
        <v>17</v>
      </c>
      <c r="C27" s="8" t="s">
        <v>14</v>
      </c>
      <c r="D27" s="8" t="s">
        <v>0</v>
      </c>
      <c r="E27" s="8" t="s">
        <v>135</v>
      </c>
      <c r="F27" s="8" t="s">
        <v>9</v>
      </c>
      <c r="G27" s="10" t="s">
        <v>116</v>
      </c>
      <c r="H27" s="10" t="s">
        <v>117</v>
      </c>
      <c r="I27" s="10" t="s">
        <v>110</v>
      </c>
      <c r="J27" s="10" t="s">
        <v>39</v>
      </c>
      <c r="K27" s="10" t="s">
        <v>1830</v>
      </c>
      <c r="L27" s="10" t="s">
        <v>27</v>
      </c>
      <c r="M27" s="10" t="s">
        <v>28</v>
      </c>
      <c r="N27" s="8" t="s">
        <v>10</v>
      </c>
      <c r="O27" s="10" t="s">
        <v>111</v>
      </c>
      <c r="P27" s="10" t="s">
        <v>112</v>
      </c>
      <c r="Q27" s="10" t="s">
        <v>29</v>
      </c>
      <c r="R27" s="10" t="s">
        <v>113</v>
      </c>
      <c r="S27" s="8" t="s">
        <v>104</v>
      </c>
      <c r="T27" s="8" t="s">
        <v>105</v>
      </c>
      <c r="U27" s="10" t="s">
        <v>106</v>
      </c>
      <c r="V27" s="10" t="s">
        <v>107</v>
      </c>
      <c r="W27" s="10" t="s">
        <v>108</v>
      </c>
      <c r="X27" s="8" t="s">
        <v>109</v>
      </c>
      <c r="Y27" s="10" t="s">
        <v>30</v>
      </c>
      <c r="Z27" s="10" t="s">
        <v>11</v>
      </c>
    </row>
    <row r="28" spans="1:26" x14ac:dyDescent="0.2">
      <c r="B28" s="111" t="s">
        <v>70</v>
      </c>
      <c r="C28" s="164" t="str">
        <f>$C$4</f>
        <v>AP</v>
      </c>
      <c r="D28" s="137">
        <v>0</v>
      </c>
      <c r="E28" s="18" t="str">
        <f t="shared" ref="E28:E47" si="17">_xlfn.CONCAT(C28,B28,D28)</f>
        <v>APFemale0</v>
      </c>
      <c r="F28" s="19">
        <v>1</v>
      </c>
      <c r="G28" s="104">
        <f>VLOOKUP(E28,'Appendix 4. LT MOH 2019'!$D$5:$G$1684,4,FALSE)</f>
        <v>1.6747835480755827E-2</v>
      </c>
      <c r="H28" s="19">
        <f>VLOOKUP(E28,'Appendix 1a. Person-years 2020'!$E$3:$F$1684,2,FALSE)</f>
        <v>7740.9111999999996</v>
      </c>
      <c r="I28" s="19">
        <f>VLOOKUP(E28,'Appendix 2a. Deaths 2020'!$E$3:$G$1683,3,FALSE)</f>
        <v>2</v>
      </c>
      <c r="J28" s="20">
        <f t="shared" ref="J28:J47" si="18">G28*H28</f>
        <v>129.64350724874015</v>
      </c>
      <c r="K28" s="20">
        <f t="shared" ref="K28:K47" si="19">G28*(H28-I28)+I28</f>
        <v>131.61001157777864</v>
      </c>
      <c r="L28" s="73">
        <f t="shared" ref="L28:L47" si="20">J28/K28</f>
        <v>0.98505809470371242</v>
      </c>
      <c r="M28" s="73">
        <f t="shared" ref="M28:M47" si="21">K28/J28</f>
        <v>1.0151685523692711</v>
      </c>
      <c r="N28" s="72">
        <f>VLOOKUP(E28,'Appendix 4. LT MOH 2019'!$D$5:$K$1684,8,FALSE)</f>
        <v>0.98349633084021104</v>
      </c>
      <c r="O28" s="72">
        <f>EXP((1/L28)*LN(N28))</f>
        <v>0.983248102597577</v>
      </c>
      <c r="P28" s="73">
        <f t="shared" ref="P28:P47" si="22">1-O28</f>
        <v>1.6751897402422999E-2</v>
      </c>
      <c r="Q28" s="72">
        <f>VLOOKUP(E28,'Appendix 4. LT MOH 2019'!$D$5:$I$1684,6,FALSE)</f>
        <v>0.11662203012297692</v>
      </c>
      <c r="R28" s="136">
        <f t="shared" ref="R28:R46" si="23">F28+(Q28-F28)*M28*(1-N28)/(1-O28)</f>
        <v>0.11651084113213339</v>
      </c>
      <c r="S28" s="12">
        <v>100000</v>
      </c>
      <c r="T28" s="12">
        <f t="shared" ref="T28:T47" si="24">P28*S28</f>
        <v>1675.1897402422999</v>
      </c>
      <c r="U28" s="13">
        <f t="shared" ref="U28:U47" si="25">T28/V28</f>
        <v>1.7003552008243977E-2</v>
      </c>
      <c r="V28" s="12">
        <f t="shared" ref="V28:V46" si="26">(S29*F28)+R28*T28</f>
        <v>98519.988025449245</v>
      </c>
      <c r="W28" s="12">
        <f t="shared" ref="W28:W46" si="27">W29+V28</f>
        <v>7575968.4628683077</v>
      </c>
      <c r="X28" s="131">
        <f t="shared" ref="X28:X47" si="28">W28/S28</f>
        <v>75.759684628683075</v>
      </c>
      <c r="Y28" s="105">
        <f>VLOOKUP(E28,'Appendix 4. LT MOH 2019'!$D$5:$P$1684,13,FALSE)</f>
        <v>78.719197611403033</v>
      </c>
      <c r="Z28" s="131">
        <f t="shared" ref="Z28:Z47" si="29">X28-Y28</f>
        <v>-2.9595129827199571</v>
      </c>
    </row>
    <row r="29" spans="1:26" x14ac:dyDescent="0.2">
      <c r="B29" s="111" t="str">
        <f>$B$28</f>
        <v>Female</v>
      </c>
      <c r="C29" s="164" t="str">
        <f>$C$4</f>
        <v>AP</v>
      </c>
      <c r="D29" s="138" t="s">
        <v>1657</v>
      </c>
      <c r="E29" s="18" t="str">
        <f t="shared" si="17"/>
        <v>APFemale1-4</v>
      </c>
      <c r="F29" s="19">
        <v>4</v>
      </c>
      <c r="G29" s="104">
        <f>VLOOKUP(E29,'Appendix 4. LT MOH 2019'!$D$5:$G$1684,4,FALSE)</f>
        <v>8.8512169294747869E-4</v>
      </c>
      <c r="H29" s="19">
        <f>VLOOKUP(E29,'Appendix 1a. Person-years 2020'!$E$3:$F$1684,2,FALSE)</f>
        <v>31403.992699999999</v>
      </c>
      <c r="I29" s="19">
        <f>VLOOKUP(E29,'Appendix 2a. Deaths 2020'!$E$3:$G$1683,3,FALSE)</f>
        <v>0</v>
      </c>
      <c r="J29" s="20">
        <f t="shared" si="18"/>
        <v>27.79635518393426</v>
      </c>
      <c r="K29" s="20">
        <f t="shared" si="19"/>
        <v>27.79635518393426</v>
      </c>
      <c r="L29" s="73">
        <f t="shared" si="20"/>
        <v>1</v>
      </c>
      <c r="M29" s="73">
        <f t="shared" si="21"/>
        <v>1</v>
      </c>
      <c r="N29" s="72">
        <f>VLOOKUP(E29,'Appendix 4. LT MOH 2019'!$D$5:$K$1684,8,FALSE)</f>
        <v>0.99646736804468516</v>
      </c>
      <c r="O29" s="72">
        <f t="shared" ref="O29:O46" si="30">EXP((1/L29)*LN(N29))</f>
        <v>0.99646736804468516</v>
      </c>
      <c r="P29" s="73">
        <f t="shared" si="22"/>
        <v>3.5326319553148355E-3</v>
      </c>
      <c r="Q29" s="72">
        <f>VLOOKUP(E29,'Appendix 4. LT MOH 2019'!$D$5:$I$1684,6,FALSE)</f>
        <v>1.4879130670167204</v>
      </c>
      <c r="R29" s="136">
        <f t="shared" si="23"/>
        <v>1.48791306701672</v>
      </c>
      <c r="S29" s="75">
        <f t="shared" ref="S29:S47" si="31">S28-T28</f>
        <v>98324.810259757694</v>
      </c>
      <c r="T29" s="12">
        <f t="shared" si="24"/>
        <v>347.34536672388805</v>
      </c>
      <c r="U29" s="13">
        <f t="shared" si="25"/>
        <v>8.8512169294748238E-4</v>
      </c>
      <c r="V29" s="12">
        <f t="shared" si="26"/>
        <v>392426.67928205139</v>
      </c>
      <c r="W29" s="12">
        <f t="shared" si="27"/>
        <v>7477448.4748428585</v>
      </c>
      <c r="X29" s="131">
        <f t="shared" si="28"/>
        <v>76.048440419957998</v>
      </c>
      <c r="Y29" s="105">
        <f>VLOOKUP(E29,'Appendix 4. LT MOH 2019'!$D$5:$P$1684,13,FALSE)</f>
        <v>79.038196840807913</v>
      </c>
      <c r="Z29" s="131">
        <f t="shared" si="29"/>
        <v>-2.9897564208499148</v>
      </c>
    </row>
    <row r="30" spans="1:26" x14ac:dyDescent="0.2">
      <c r="B30" s="111" t="str">
        <f t="shared" ref="B30:B47" si="32">$B$28</f>
        <v>Female</v>
      </c>
      <c r="C30" s="164" t="str">
        <f t="shared" ref="C30:C47" si="33">$C$4</f>
        <v>AP</v>
      </c>
      <c r="D30" s="138" t="s">
        <v>1658</v>
      </c>
      <c r="E30" s="18" t="str">
        <f t="shared" si="17"/>
        <v>APFemale5-9</v>
      </c>
      <c r="F30" s="19">
        <v>5</v>
      </c>
      <c r="G30" s="104">
        <f>VLOOKUP(E30,'Appendix 4. LT MOH 2019'!$D$5:$G$1684,4,FALSE)</f>
        <v>3.3154412232280604E-4</v>
      </c>
      <c r="H30" s="19">
        <f>VLOOKUP(E30,'Appendix 1a. Person-years 2020'!$E$3:$F$1684,2,FALSE)</f>
        <v>39358.294600000001</v>
      </c>
      <c r="I30" s="19">
        <f>VLOOKUP(E30,'Appendix 2a. Deaths 2020'!$E$3:$G$1683,3,FALSE)</f>
        <v>0</v>
      </c>
      <c r="J30" s="20">
        <f t="shared" si="18"/>
        <v>13.049011239279437</v>
      </c>
      <c r="K30" s="20">
        <f t="shared" si="19"/>
        <v>13.049011239279437</v>
      </c>
      <c r="L30" s="73">
        <f t="shared" si="20"/>
        <v>1</v>
      </c>
      <c r="M30" s="73">
        <f t="shared" si="21"/>
        <v>1</v>
      </c>
      <c r="N30" s="72">
        <f>VLOOKUP(E30,'Appendix 4. LT MOH 2019'!$D$5:$K$1684,8,FALSE)</f>
        <v>0.99834365226927257</v>
      </c>
      <c r="O30" s="72">
        <f t="shared" si="30"/>
        <v>0.99834365226927257</v>
      </c>
      <c r="P30" s="73">
        <f t="shared" si="22"/>
        <v>1.6563477307274255E-3</v>
      </c>
      <c r="Q30" s="72">
        <f>VLOOKUP(E30,'Appendix 4. LT MOH 2019'!$D$5:$I$1684,6,FALSE)</f>
        <v>2.5000000000001181</v>
      </c>
      <c r="R30" s="136">
        <f t="shared" si="23"/>
        <v>2.5000000000001181</v>
      </c>
      <c r="S30" s="75">
        <f t="shared" si="31"/>
        <v>97977.464893033801</v>
      </c>
      <c r="T30" s="12">
        <f t="shared" si="24"/>
        <v>162.28475163800252</v>
      </c>
      <c r="U30" s="13">
        <f t="shared" si="25"/>
        <v>3.3154412232280778E-4</v>
      </c>
      <c r="V30" s="12">
        <f t="shared" si="26"/>
        <v>489481.61258607398</v>
      </c>
      <c r="W30" s="12">
        <f t="shared" si="27"/>
        <v>7085021.795560807</v>
      </c>
      <c r="X30" s="131">
        <f t="shared" si="28"/>
        <v>72.312769097422859</v>
      </c>
      <c r="Y30" s="105">
        <f>VLOOKUP(E30,'Appendix 4. LT MOH 2019'!$D$5:$P$1684,13,FALSE)</f>
        <v>75.313124670246609</v>
      </c>
      <c r="Z30" s="131">
        <f t="shared" si="29"/>
        <v>-3.0003555728237501</v>
      </c>
    </row>
    <row r="31" spans="1:26" x14ac:dyDescent="0.2">
      <c r="B31" s="111" t="str">
        <f t="shared" si="32"/>
        <v>Female</v>
      </c>
      <c r="C31" s="164" t="str">
        <f t="shared" si="33"/>
        <v>AP</v>
      </c>
      <c r="D31" s="138" t="s">
        <v>118</v>
      </c>
      <c r="E31" s="18" t="str">
        <f t="shared" si="17"/>
        <v>APFemale10-14</v>
      </c>
      <c r="F31" s="19">
        <v>5</v>
      </c>
      <c r="G31" s="104">
        <f>VLOOKUP(E31,'Appendix 4. LT MOH 2019'!$D$5:$G$1684,4,FALSE)</f>
        <v>3.5516692131162445E-4</v>
      </c>
      <c r="H31" s="19">
        <f>VLOOKUP(E31,'Appendix 1a. Person-years 2020'!$E$3:$F$1684,2,FALSE)</f>
        <v>39754.978199999998</v>
      </c>
      <c r="I31" s="19">
        <f>VLOOKUP(E31,'Appendix 2a. Deaths 2020'!$E$3:$G$1683,3,FALSE)</f>
        <v>0</v>
      </c>
      <c r="J31" s="20">
        <f t="shared" si="18"/>
        <v>14.119653214104744</v>
      </c>
      <c r="K31" s="20">
        <f t="shared" si="19"/>
        <v>14.119653214104744</v>
      </c>
      <c r="L31" s="73">
        <f t="shared" si="20"/>
        <v>1</v>
      </c>
      <c r="M31" s="73">
        <f t="shared" si="21"/>
        <v>1</v>
      </c>
      <c r="N31" s="72">
        <f>VLOOKUP(E31,'Appendix 4. LT MOH 2019'!$D$5:$K$1684,8,FALSE)</f>
        <v>0.99822574078889592</v>
      </c>
      <c r="O31" s="72">
        <f t="shared" si="30"/>
        <v>0.99822574078889592</v>
      </c>
      <c r="P31" s="73">
        <f t="shared" si="22"/>
        <v>1.7742592111040789E-3</v>
      </c>
      <c r="Q31" s="72">
        <f>VLOOKUP(E31,'Appendix 4. LT MOH 2019'!$D$5:$I$1684,6,FALSE)</f>
        <v>2.5000000000001497</v>
      </c>
      <c r="R31" s="136">
        <f t="shared" si="23"/>
        <v>2.5000000000001497</v>
      </c>
      <c r="S31" s="75">
        <f t="shared" si="31"/>
        <v>97815.180141395802</v>
      </c>
      <c r="T31" s="12">
        <f t="shared" si="24"/>
        <v>173.54948435167628</v>
      </c>
      <c r="U31" s="13">
        <f t="shared" si="25"/>
        <v>3.5516692131162407E-4</v>
      </c>
      <c r="V31" s="12">
        <f t="shared" si="26"/>
        <v>488642.02699609986</v>
      </c>
      <c r="W31" s="12">
        <f t="shared" si="27"/>
        <v>6595540.1829747334</v>
      </c>
      <c r="X31" s="131">
        <f t="shared" si="28"/>
        <v>67.428595167341243</v>
      </c>
      <c r="Y31" s="105">
        <f>VLOOKUP(E31,'Appendix 4. LT MOH 2019'!$D$5:$P$1684,13,FALSE)</f>
        <v>70.433928617405101</v>
      </c>
      <c r="Z31" s="131">
        <f t="shared" si="29"/>
        <v>-3.0053334500638584</v>
      </c>
    </row>
    <row r="32" spans="1:26" x14ac:dyDescent="0.2">
      <c r="B32" s="111" t="str">
        <f t="shared" si="32"/>
        <v>Female</v>
      </c>
      <c r="C32" s="164" t="str">
        <f t="shared" si="33"/>
        <v>AP</v>
      </c>
      <c r="D32" s="137" t="s">
        <v>119</v>
      </c>
      <c r="E32" s="18" t="str">
        <f t="shared" si="17"/>
        <v>APFemale15-19</v>
      </c>
      <c r="F32" s="19">
        <v>5</v>
      </c>
      <c r="G32" s="104">
        <f>VLOOKUP(E32,'Appendix 4. LT MOH 2019'!$D$5:$G$1684,4,FALSE)</f>
        <v>4.7421783500224457E-4</v>
      </c>
      <c r="H32" s="19">
        <f>VLOOKUP(E32,'Appendix 1a. Person-years 2020'!$E$3:$F$1684,2,FALSE)</f>
        <v>41781.4185</v>
      </c>
      <c r="I32" s="19">
        <f>VLOOKUP(E32,'Appendix 2a. Deaths 2020'!$E$3:$G$1683,3,FALSE)</f>
        <v>1</v>
      </c>
      <c r="J32" s="20">
        <f t="shared" si="18"/>
        <v>19.813493824392729</v>
      </c>
      <c r="K32" s="20">
        <f t="shared" si="19"/>
        <v>20.813019606557727</v>
      </c>
      <c r="L32" s="73">
        <f t="shared" si="20"/>
        <v>0.9519759361659339</v>
      </c>
      <c r="M32" s="73">
        <f t="shared" si="21"/>
        <v>1.0504467203524936</v>
      </c>
      <c r="N32" s="72">
        <f>VLOOKUP(E32,'Appendix 4. LT MOH 2019'!$D$5:$K$1684,8,FALSE)</f>
        <v>0.99763171852826926</v>
      </c>
      <c r="O32" s="72">
        <f t="shared" si="30"/>
        <v>0.99751239521515955</v>
      </c>
      <c r="P32" s="73">
        <f t="shared" si="22"/>
        <v>2.487604784840447E-3</v>
      </c>
      <c r="Q32" s="72">
        <f>VLOOKUP(E32,'Appendix 4. LT MOH 2019'!$D$5:$I$1684,6,FALSE)</f>
        <v>2.4999999999998899</v>
      </c>
      <c r="R32" s="136">
        <f t="shared" si="23"/>
        <v>2.4998505389484502</v>
      </c>
      <c r="S32" s="75">
        <f t="shared" si="31"/>
        <v>97641.630657044123</v>
      </c>
      <c r="T32" s="12">
        <f t="shared" si="24"/>
        <v>242.89378762208665</v>
      </c>
      <c r="U32" s="13">
        <f t="shared" si="25"/>
        <v>4.981405824580488E-4</v>
      </c>
      <c r="V32" s="12">
        <f t="shared" si="26"/>
        <v>487600.88251300447</v>
      </c>
      <c r="W32" s="12">
        <f t="shared" si="27"/>
        <v>6106898.155978634</v>
      </c>
      <c r="X32" s="131">
        <f t="shared" si="28"/>
        <v>62.544000083616652</v>
      </c>
      <c r="Y32" s="105">
        <f>VLOOKUP(E32,'Appendix 4. LT MOH 2019'!$D$5:$P$1684,13,FALSE)</f>
        <v>65.554675251829352</v>
      </c>
      <c r="Z32" s="131">
        <f t="shared" si="29"/>
        <v>-3.0106751682126998</v>
      </c>
    </row>
    <row r="33" spans="2:26" x14ac:dyDescent="0.2">
      <c r="B33" s="111" t="str">
        <f t="shared" si="32"/>
        <v>Female</v>
      </c>
      <c r="C33" s="164" t="str">
        <f t="shared" si="33"/>
        <v>AP</v>
      </c>
      <c r="D33" s="137" t="s">
        <v>120</v>
      </c>
      <c r="E33" s="18" t="str">
        <f t="shared" si="17"/>
        <v>APFemale20-24</v>
      </c>
      <c r="F33" s="19">
        <v>5</v>
      </c>
      <c r="G33" s="104">
        <f>VLOOKUP(E33,'Appendix 4. LT MOH 2019'!$D$5:$G$1684,4,FALSE)</f>
        <v>6.7074099982598586E-4</v>
      </c>
      <c r="H33" s="19">
        <f>VLOOKUP(E33,'Appendix 1a. Person-years 2020'!$E$3:$F$1684,2,FALSE)</f>
        <v>42274.852899999998</v>
      </c>
      <c r="I33" s="19">
        <f>VLOOKUP(E33,'Appendix 2a. Deaths 2020'!$E$3:$G$1683,3,FALSE)</f>
        <v>5</v>
      </c>
      <c r="J33" s="20">
        <f t="shared" si="18"/>
        <v>28.355477101642478</v>
      </c>
      <c r="K33" s="20">
        <f t="shared" si="19"/>
        <v>33.35212339664335</v>
      </c>
      <c r="L33" s="73">
        <f t="shared" si="20"/>
        <v>0.85018506211500322</v>
      </c>
      <c r="M33" s="73">
        <f t="shared" si="21"/>
        <v>1.1762145026546369</v>
      </c>
      <c r="N33" s="72">
        <f>VLOOKUP(E33,'Appendix 4. LT MOH 2019'!$D$5:$K$1684,8,FALSE)</f>
        <v>0.9966519092552043</v>
      </c>
      <c r="O33" s="72">
        <f t="shared" si="30"/>
        <v>0.99606308987577563</v>
      </c>
      <c r="P33" s="73">
        <f t="shared" si="22"/>
        <v>3.9369101242243687E-3</v>
      </c>
      <c r="Q33" s="72">
        <f>VLOOKUP(E33,'Appendix 4. LT MOH 2019'!$D$5:$I$1684,6,FALSE)</f>
        <v>2.5000000000000488</v>
      </c>
      <c r="R33" s="136">
        <f t="shared" si="23"/>
        <v>2.4992616252522111</v>
      </c>
      <c r="S33" s="75">
        <f t="shared" si="31"/>
        <v>97398.736869422035</v>
      </c>
      <c r="T33" s="12">
        <f t="shared" si="24"/>
        <v>383.45007326789289</v>
      </c>
      <c r="U33" s="13">
        <f t="shared" si="25"/>
        <v>7.8893546753329154E-4</v>
      </c>
      <c r="V33" s="12">
        <f t="shared" si="26"/>
        <v>486034.77603408933</v>
      </c>
      <c r="W33" s="12">
        <f t="shared" si="27"/>
        <v>5619297.2734656297</v>
      </c>
      <c r="X33" s="131">
        <f t="shared" si="28"/>
        <v>57.693738687793875</v>
      </c>
      <c r="Y33" s="105">
        <f>VLOOKUP(E33,'Appendix 4. LT MOH 2019'!$D$5:$P$1684,13,FALSE)</f>
        <v>60.704360968844455</v>
      </c>
      <c r="Z33" s="131">
        <f t="shared" si="29"/>
        <v>-3.0106222810505798</v>
      </c>
    </row>
    <row r="34" spans="2:26" x14ac:dyDescent="0.2">
      <c r="B34" s="111" t="str">
        <f t="shared" si="32"/>
        <v>Female</v>
      </c>
      <c r="C34" s="164" t="str">
        <f t="shared" si="33"/>
        <v>AP</v>
      </c>
      <c r="D34" s="137" t="s">
        <v>121</v>
      </c>
      <c r="E34" s="18" t="str">
        <f t="shared" si="17"/>
        <v>APFemale25-29</v>
      </c>
      <c r="F34" s="19">
        <v>5</v>
      </c>
      <c r="G34" s="104">
        <f>VLOOKUP(E34,'Appendix 4. LT MOH 2019'!$D$5:$G$1684,4,FALSE)</f>
        <v>6.1170089924161169E-4</v>
      </c>
      <c r="H34" s="19">
        <f>VLOOKUP(E34,'Appendix 1a. Person-years 2020'!$E$3:$F$1684,2,FALSE)</f>
        <v>40008.1535</v>
      </c>
      <c r="I34" s="19">
        <f>VLOOKUP(E34,'Appendix 2a. Deaths 2020'!$E$3:$G$1683,3,FALSE)</f>
        <v>10</v>
      </c>
      <c r="J34" s="20">
        <f t="shared" si="18"/>
        <v>24.473023472946434</v>
      </c>
      <c r="K34" s="20">
        <f t="shared" si="19"/>
        <v>34.466906463954018</v>
      </c>
      <c r="L34" s="73">
        <f t="shared" si="20"/>
        <v>0.71004409689452896</v>
      </c>
      <c r="M34" s="73">
        <f t="shared" si="21"/>
        <v>1.4083632331761242</v>
      </c>
      <c r="N34" s="72">
        <f>VLOOKUP(E34,'Appendix 4. LT MOH 2019'!$D$5:$K$1684,8,FALSE)</f>
        <v>0.9969461655869335</v>
      </c>
      <c r="O34" s="72">
        <f t="shared" si="30"/>
        <v>0.99570177528418491</v>
      </c>
      <c r="P34" s="73">
        <f t="shared" si="22"/>
        <v>4.298224715815091E-3</v>
      </c>
      <c r="Q34" s="72">
        <f>VLOOKUP(E34,'Appendix 4. LT MOH 2019'!$D$5:$I$1684,6,FALSE)</f>
        <v>2.4999999999999956</v>
      </c>
      <c r="R34" s="136">
        <f t="shared" si="23"/>
        <v>2.4984392441454406</v>
      </c>
      <c r="S34" s="75">
        <f t="shared" si="31"/>
        <v>97015.286796154149</v>
      </c>
      <c r="T34" s="12">
        <f t="shared" si="24"/>
        <v>416.9935035191192</v>
      </c>
      <c r="U34" s="13">
        <f t="shared" si="25"/>
        <v>8.6149755407049534E-4</v>
      </c>
      <c r="V34" s="12">
        <f t="shared" si="26"/>
        <v>484033.29939692101</v>
      </c>
      <c r="W34" s="12">
        <f t="shared" si="27"/>
        <v>5133262.4974315399</v>
      </c>
      <c r="X34" s="131">
        <f t="shared" si="28"/>
        <v>52.911893238200797</v>
      </c>
      <c r="Y34" s="105">
        <f>VLOOKUP(E34,'Appendix 4. LT MOH 2019'!$D$5:$P$1684,13,FALSE)</f>
        <v>55.899889097027305</v>
      </c>
      <c r="Z34" s="131">
        <f t="shared" si="29"/>
        <v>-2.9879958588265083</v>
      </c>
    </row>
    <row r="35" spans="2:26" x14ac:dyDescent="0.2">
      <c r="B35" s="111" t="str">
        <f t="shared" si="32"/>
        <v>Female</v>
      </c>
      <c r="C35" s="164" t="str">
        <f t="shared" si="33"/>
        <v>AP</v>
      </c>
      <c r="D35" s="137" t="s">
        <v>122</v>
      </c>
      <c r="E35" s="18" t="str">
        <f t="shared" si="17"/>
        <v>APFemale30-34</v>
      </c>
      <c r="F35" s="19">
        <v>5</v>
      </c>
      <c r="G35" s="104">
        <f>VLOOKUP(E35,'Appendix 4. LT MOH 2019'!$D$5:$G$1684,4,FALSE)</f>
        <v>7.0846304337957369E-4</v>
      </c>
      <c r="H35" s="19">
        <f>VLOOKUP(E35,'Appendix 1a. Person-years 2020'!$E$3:$F$1684,2,FALSE)</f>
        <v>37322.561399999999</v>
      </c>
      <c r="I35" s="19">
        <f>VLOOKUP(E35,'Appendix 2a. Deaths 2020'!$E$3:$G$1683,3,FALSE)</f>
        <v>3</v>
      </c>
      <c r="J35" s="20">
        <f t="shared" si="18"/>
        <v>26.441655436165</v>
      </c>
      <c r="K35" s="20">
        <f t="shared" si="19"/>
        <v>29.439530047034864</v>
      </c>
      <c r="L35" s="73">
        <f t="shared" si="20"/>
        <v>0.89816839446552887</v>
      </c>
      <c r="M35" s="73">
        <f t="shared" si="21"/>
        <v>1.1133769637875843</v>
      </c>
      <c r="N35" s="72">
        <f>VLOOKUP(E35,'Appendix 4. LT MOH 2019'!$D$5:$K$1684,8,FALSE)</f>
        <v>0.99646394768905655</v>
      </c>
      <c r="O35" s="72">
        <f t="shared" si="30"/>
        <v>0.99606383081735594</v>
      </c>
      <c r="P35" s="73">
        <f t="shared" si="22"/>
        <v>3.9361691826440559E-3</v>
      </c>
      <c r="Q35" s="72">
        <f>VLOOKUP(E35,'Appendix 4. LT MOH 2019'!$D$5:$I$1684,6,FALSE)</f>
        <v>2.4999999999999933</v>
      </c>
      <c r="R35" s="136">
        <f t="shared" si="23"/>
        <v>2.4994982411377751</v>
      </c>
      <c r="S35" s="75">
        <f t="shared" si="31"/>
        <v>96598.293292635033</v>
      </c>
      <c r="T35" s="12">
        <f t="shared" si="24"/>
        <v>380.22722515448203</v>
      </c>
      <c r="U35" s="13">
        <f t="shared" si="25"/>
        <v>7.8878654674922226E-4</v>
      </c>
      <c r="V35" s="12">
        <f t="shared" si="26"/>
        <v>482040.70761790907</v>
      </c>
      <c r="W35" s="12">
        <f t="shared" si="27"/>
        <v>4649229.198034619</v>
      </c>
      <c r="X35" s="131">
        <f t="shared" si="28"/>
        <v>48.129516987947561</v>
      </c>
      <c r="Y35" s="105">
        <f>VLOOKUP(E35,'Appendix 4. LT MOH 2019'!$D$5:$P$1684,13,FALSE)</f>
        <v>51.06346304375333</v>
      </c>
      <c r="Z35" s="131">
        <f t="shared" si="29"/>
        <v>-2.9339460558057695</v>
      </c>
    </row>
    <row r="36" spans="2:26" x14ac:dyDescent="0.2">
      <c r="B36" s="111" t="str">
        <f t="shared" si="32"/>
        <v>Female</v>
      </c>
      <c r="C36" s="164" t="str">
        <f t="shared" si="33"/>
        <v>AP</v>
      </c>
      <c r="D36" s="137" t="s">
        <v>123</v>
      </c>
      <c r="E36" s="18" t="str">
        <f t="shared" si="17"/>
        <v>APFemale35-39</v>
      </c>
      <c r="F36" s="19">
        <v>5</v>
      </c>
      <c r="G36" s="104">
        <f>VLOOKUP(E36,'Appendix 4. LT MOH 2019'!$D$5:$G$1684,4,FALSE)</f>
        <v>1.1629459686446687E-3</v>
      </c>
      <c r="H36" s="19">
        <f>VLOOKUP(E36,'Appendix 1a. Person-years 2020'!$E$3:$F$1684,2,FALSE)</f>
        <v>34486.661</v>
      </c>
      <c r="I36" s="19">
        <f>VLOOKUP(E36,'Appendix 2a. Deaths 2020'!$E$3:$G$1683,3,FALSE)</f>
        <v>15</v>
      </c>
      <c r="J36" s="20">
        <f t="shared" si="18"/>
        <v>40.106123381965318</v>
      </c>
      <c r="K36" s="20">
        <f t="shared" si="19"/>
        <v>55.088679192435649</v>
      </c>
      <c r="L36" s="73">
        <f t="shared" si="20"/>
        <v>0.72802840746765229</v>
      </c>
      <c r="M36" s="73">
        <f t="shared" si="21"/>
        <v>1.3735727751041527</v>
      </c>
      <c r="N36" s="72">
        <f>VLOOKUP(E36,'Appendix 4. LT MOH 2019'!$D$5:$K$1684,8,FALSE)</f>
        <v>0.99420212669025732</v>
      </c>
      <c r="O36" s="72">
        <f t="shared" si="30"/>
        <v>0.99204483404238009</v>
      </c>
      <c r="P36" s="73">
        <f t="shared" si="22"/>
        <v>7.9551659576199141E-3</v>
      </c>
      <c r="Q36" s="72">
        <f>VLOOKUP(E36,'Appendix 4. LT MOH 2019'!$D$5:$I$1684,6,FALSE)</f>
        <v>2.5000000000000449</v>
      </c>
      <c r="R36" s="136">
        <f t="shared" si="23"/>
        <v>2.4972863626631101</v>
      </c>
      <c r="S36" s="75">
        <f t="shared" si="31"/>
        <v>96218.066067480555</v>
      </c>
      <c r="T36" s="12">
        <f t="shared" si="24"/>
        <v>765.43068368804506</v>
      </c>
      <c r="U36" s="13">
        <f t="shared" si="25"/>
        <v>1.5973938548588433E-3</v>
      </c>
      <c r="V36" s="12">
        <f t="shared" si="26"/>
        <v>479174.67652690061</v>
      </c>
      <c r="W36" s="12">
        <f t="shared" si="27"/>
        <v>4167188.4904167103</v>
      </c>
      <c r="X36" s="131">
        <f t="shared" si="28"/>
        <v>43.309834220676798</v>
      </c>
      <c r="Y36" s="105">
        <f>VLOOKUP(E36,'Appendix 4. LT MOH 2019'!$D$5:$P$1684,13,FALSE)</f>
        <v>46.235795365581467</v>
      </c>
      <c r="Z36" s="131">
        <f t="shared" si="29"/>
        <v>-2.9259611449046687</v>
      </c>
    </row>
    <row r="37" spans="2:26" x14ac:dyDescent="0.2">
      <c r="B37" s="111" t="str">
        <f t="shared" si="32"/>
        <v>Female</v>
      </c>
      <c r="C37" s="164" t="str">
        <f t="shared" si="33"/>
        <v>AP</v>
      </c>
      <c r="D37" s="137" t="s">
        <v>124</v>
      </c>
      <c r="E37" s="18" t="str">
        <f t="shared" si="17"/>
        <v>APFemale40-44</v>
      </c>
      <c r="F37" s="19">
        <v>5</v>
      </c>
      <c r="G37" s="104">
        <f>VLOOKUP(E37,'Appendix 4. LT MOH 2019'!$D$5:$G$1684,4,FALSE)</f>
        <v>1.9199552932010126E-3</v>
      </c>
      <c r="H37" s="19">
        <f>VLOOKUP(E37,'Appendix 1a. Person-years 2020'!$E$3:$F$1684,2,FALSE)</f>
        <v>29183.246800000001</v>
      </c>
      <c r="I37" s="19">
        <f>VLOOKUP(E37,'Appendix 2a. Deaths 2020'!$E$3:$G$1683,3,FALSE)</f>
        <v>24</v>
      </c>
      <c r="J37" s="20">
        <f t="shared" si="18"/>
        <v>56.030529166451515</v>
      </c>
      <c r="K37" s="20">
        <f t="shared" si="19"/>
        <v>79.984450239414684</v>
      </c>
      <c r="L37" s="73">
        <f t="shared" si="20"/>
        <v>0.70051777562685336</v>
      </c>
      <c r="M37" s="73">
        <f t="shared" si="21"/>
        <v>1.4275155246491169</v>
      </c>
      <c r="N37" s="72">
        <f>VLOOKUP(E37,'Appendix 4. LT MOH 2019'!$D$5:$K$1684,8,FALSE)</f>
        <v>0.99044608127605704</v>
      </c>
      <c r="O37" s="72">
        <f t="shared" si="30"/>
        <v>0.98638953627660897</v>
      </c>
      <c r="P37" s="73">
        <f t="shared" si="22"/>
        <v>1.3610463723391031E-2</v>
      </c>
      <c r="Q37" s="72">
        <f>VLOOKUP(E37,'Appendix 4. LT MOH 2019'!$D$5:$I$1684,6,FALSE)</f>
        <v>2.4999999999999982</v>
      </c>
      <c r="R37" s="136">
        <f t="shared" si="23"/>
        <v>2.4948746095576686</v>
      </c>
      <c r="S37" s="75">
        <f t="shared" si="31"/>
        <v>95452.635383792513</v>
      </c>
      <c r="T37" s="12">
        <f t="shared" si="24"/>
        <v>1299.1546311931791</v>
      </c>
      <c r="U37" s="13">
        <f t="shared" si="25"/>
        <v>2.7407826448779013E-3</v>
      </c>
      <c r="V37" s="12">
        <f t="shared" si="26"/>
        <v>474008.63166624977</v>
      </c>
      <c r="W37" s="12">
        <f t="shared" si="27"/>
        <v>3688013.8138898099</v>
      </c>
      <c r="X37" s="131">
        <f t="shared" si="28"/>
        <v>38.63710833190909</v>
      </c>
      <c r="Y37" s="105">
        <f>VLOOKUP(E37,'Appendix 4. LT MOH 2019'!$D$5:$P$1684,13,FALSE)</f>
        <v>41.490848733325336</v>
      </c>
      <c r="Z37" s="131">
        <f t="shared" si="29"/>
        <v>-2.8537404014162462</v>
      </c>
    </row>
    <row r="38" spans="2:26" x14ac:dyDescent="0.2">
      <c r="B38" s="111" t="str">
        <f t="shared" si="32"/>
        <v>Female</v>
      </c>
      <c r="C38" s="164" t="str">
        <f t="shared" si="33"/>
        <v>AP</v>
      </c>
      <c r="D38" s="137" t="s">
        <v>125</v>
      </c>
      <c r="E38" s="18" t="str">
        <f t="shared" si="17"/>
        <v>APFemale45-49</v>
      </c>
      <c r="F38" s="19">
        <v>5</v>
      </c>
      <c r="G38" s="104">
        <f>VLOOKUP(E38,'Appendix 4. LT MOH 2019'!$D$5:$G$1684,4,FALSE)</f>
        <v>2.3279741319028385E-3</v>
      </c>
      <c r="H38" s="19">
        <f>VLOOKUP(E38,'Appendix 1a. Person-years 2020'!$E$3:$F$1684,2,FALSE)</f>
        <v>23844.598600000001</v>
      </c>
      <c r="I38" s="19">
        <f>VLOOKUP(E38,'Appendix 2a. Deaths 2020'!$E$3:$G$1683,3,FALSE)</f>
        <v>22</v>
      </c>
      <c r="J38" s="20">
        <f t="shared" si="18"/>
        <v>55.50960872640664</v>
      </c>
      <c r="K38" s="20">
        <f t="shared" si="19"/>
        <v>77.458393295504777</v>
      </c>
      <c r="L38" s="73">
        <f t="shared" si="20"/>
        <v>0.71663775047123379</v>
      </c>
      <c r="M38" s="73">
        <f t="shared" si="21"/>
        <v>1.3954051392665792</v>
      </c>
      <c r="N38" s="72">
        <f>VLOOKUP(E38,'Appendix 4. LT MOH 2019'!$D$5:$K$1684,8,FALSE)</f>
        <v>0.98842748065467789</v>
      </c>
      <c r="O38" s="72">
        <f t="shared" si="30"/>
        <v>0.98388867968867688</v>
      </c>
      <c r="P38" s="73">
        <f t="shared" si="22"/>
        <v>1.6111320311323118E-2</v>
      </c>
      <c r="Q38" s="72">
        <f>VLOOKUP(E38,'Appendix 4. LT MOH 2019'!$D$5:$I$1684,6,FALSE)</f>
        <v>2.4999999999999742</v>
      </c>
      <c r="R38" s="136">
        <f t="shared" si="23"/>
        <v>2.4942536277775758</v>
      </c>
      <c r="S38" s="75">
        <f t="shared" si="31"/>
        <v>94153.480752599338</v>
      </c>
      <c r="T38" s="12">
        <f t="shared" si="24"/>
        <v>1516.936886831124</v>
      </c>
      <c r="U38" s="13">
        <f t="shared" si="25"/>
        <v>3.2484929677948087E-3</v>
      </c>
      <c r="V38" s="12">
        <f t="shared" si="26"/>
        <v>466966.34466192924</v>
      </c>
      <c r="W38" s="12">
        <f t="shared" si="27"/>
        <v>3214005.1822235603</v>
      </c>
      <c r="X38" s="131">
        <f t="shared" si="28"/>
        <v>34.135808432497377</v>
      </c>
      <c r="Y38" s="105">
        <f>VLOOKUP(E38,'Appendix 4. LT MOH 2019'!$D$5:$P$1684,13,FALSE)</f>
        <v>36.866957445165369</v>
      </c>
      <c r="Z38" s="131">
        <f t="shared" si="29"/>
        <v>-2.7311490126679914</v>
      </c>
    </row>
    <row r="39" spans="2:26" x14ac:dyDescent="0.2">
      <c r="B39" s="111" t="str">
        <f t="shared" si="32"/>
        <v>Female</v>
      </c>
      <c r="C39" s="164" t="str">
        <f t="shared" si="33"/>
        <v>AP</v>
      </c>
      <c r="D39" s="137" t="s">
        <v>126</v>
      </c>
      <c r="E39" s="18" t="str">
        <f t="shared" si="17"/>
        <v>APFemale50-54</v>
      </c>
      <c r="F39" s="19">
        <v>5</v>
      </c>
      <c r="G39" s="104">
        <f>VLOOKUP(E39,'Appendix 4. LT MOH 2019'!$D$5:$G$1684,4,FALSE)</f>
        <v>4.1961152525938367E-3</v>
      </c>
      <c r="H39" s="19">
        <f>VLOOKUP(E39,'Appendix 1a. Person-years 2020'!$E$3:$F$1684,2,FALSE)</f>
        <v>18322.000599999999</v>
      </c>
      <c r="I39" s="19">
        <f>VLOOKUP(E39,'Appendix 2a. Deaths 2020'!$E$3:$G$1683,3,FALSE)</f>
        <v>26</v>
      </c>
      <c r="J39" s="20">
        <f t="shared" si="18"/>
        <v>76.881226175693428</v>
      </c>
      <c r="K39" s="20">
        <f t="shared" si="19"/>
        <v>102.77212717912599</v>
      </c>
      <c r="L39" s="73">
        <f t="shared" si="20"/>
        <v>0.74807468022622337</v>
      </c>
      <c r="M39" s="73">
        <f t="shared" si="21"/>
        <v>1.3367649332785767</v>
      </c>
      <c r="N39" s="72">
        <f>VLOOKUP(E39,'Appendix 4. LT MOH 2019'!$D$5:$K$1684,8,FALSE)</f>
        <v>0.97923723116452244</v>
      </c>
      <c r="O39" s="72">
        <f t="shared" si="30"/>
        <v>0.97234254166329126</v>
      </c>
      <c r="P39" s="73">
        <f t="shared" si="22"/>
        <v>2.765745833670874E-2</v>
      </c>
      <c r="Q39" s="72">
        <f>VLOOKUP(E39,'Appendix 4. LT MOH 2019'!$D$5:$I$1684,6,FALSE)</f>
        <v>2.4999999999999929</v>
      </c>
      <c r="R39" s="136">
        <f t="shared" si="23"/>
        <v>2.4911883659788772</v>
      </c>
      <c r="S39" s="75">
        <f t="shared" si="31"/>
        <v>92636.54386576821</v>
      </c>
      <c r="T39" s="12">
        <f t="shared" si="24"/>
        <v>2562.091352424176</v>
      </c>
      <c r="U39" s="13">
        <f t="shared" si="25"/>
        <v>5.6093350498537973E-3</v>
      </c>
      <c r="V39" s="12">
        <f t="shared" si="26"/>
        <v>456754.91473645432</v>
      </c>
      <c r="W39" s="12">
        <f t="shared" si="27"/>
        <v>2747038.8375616311</v>
      </c>
      <c r="X39" s="131">
        <f t="shared" si="28"/>
        <v>29.653943497094765</v>
      </c>
      <c r="Y39" s="105">
        <f>VLOOKUP(E39,'Appendix 4. LT MOH 2019'!$D$5:$P$1684,13,FALSE)</f>
        <v>32.269326144597535</v>
      </c>
      <c r="Z39" s="131">
        <f t="shared" si="29"/>
        <v>-2.6153826475027699</v>
      </c>
    </row>
    <row r="40" spans="2:26" x14ac:dyDescent="0.2">
      <c r="B40" s="111" t="str">
        <f t="shared" si="32"/>
        <v>Female</v>
      </c>
      <c r="C40" s="164" t="str">
        <f t="shared" si="33"/>
        <v>AP</v>
      </c>
      <c r="D40" s="137" t="s">
        <v>127</v>
      </c>
      <c r="E40" s="18" t="str">
        <f t="shared" si="17"/>
        <v>APFemale55-59</v>
      </c>
      <c r="F40" s="19">
        <v>5</v>
      </c>
      <c r="G40" s="104">
        <f>VLOOKUP(E40,'Appendix 4. LT MOH 2019'!$D$5:$G$1684,4,FALSE)</f>
        <v>6.0424035031559397E-3</v>
      </c>
      <c r="H40" s="19">
        <f>VLOOKUP(E40,'Appendix 1a. Person-years 2020'!$E$3:$F$1684,2,FALSE)</f>
        <v>13885.193600000001</v>
      </c>
      <c r="I40" s="19">
        <f>VLOOKUP(E40,'Appendix 2a. Deaths 2020'!$E$3:$G$1683,3,FALSE)</f>
        <v>29</v>
      </c>
      <c r="J40" s="20">
        <f t="shared" si="18"/>
        <v>83.899942450638434</v>
      </c>
      <c r="K40" s="20">
        <f t="shared" si="19"/>
        <v>112.72471274904692</v>
      </c>
      <c r="L40" s="73">
        <f t="shared" si="20"/>
        <v>0.74429058548519389</v>
      </c>
      <c r="M40" s="73">
        <f t="shared" si="21"/>
        <v>1.343561264244814</v>
      </c>
      <c r="N40" s="72">
        <f>VLOOKUP(E40,'Appendix 4. LT MOH 2019'!$D$5:$K$1684,8,FALSE)</f>
        <v>0.97023757395274612</v>
      </c>
      <c r="O40" s="72">
        <f t="shared" si="30"/>
        <v>0.96021814646658388</v>
      </c>
      <c r="P40" s="73">
        <f t="shared" si="22"/>
        <v>3.9781853533416123E-2</v>
      </c>
      <c r="Q40" s="72">
        <f>VLOOKUP(E40,'Appendix 4. LT MOH 2019'!$D$5:$I$1684,6,FALSE)</f>
        <v>2.5000000000000062</v>
      </c>
      <c r="R40" s="136">
        <f t="shared" si="23"/>
        <v>2.4870676442054092</v>
      </c>
      <c r="S40" s="75">
        <f t="shared" si="31"/>
        <v>90074.452513344033</v>
      </c>
      <c r="T40" s="12">
        <f t="shared" si="24"/>
        <v>3583.328676988498</v>
      </c>
      <c r="U40" s="13">
        <f t="shared" si="25"/>
        <v>8.1186944330449064E-3</v>
      </c>
      <c r="V40" s="12">
        <f t="shared" si="26"/>
        <v>441367.59999286913</v>
      </c>
      <c r="W40" s="12">
        <f t="shared" si="27"/>
        <v>2290283.9228251767</v>
      </c>
      <c r="X40" s="131">
        <f t="shared" si="28"/>
        <v>25.426565012825183</v>
      </c>
      <c r="Y40" s="105">
        <f>VLOOKUP(E40,'Appendix 4. LT MOH 2019'!$D$5:$P$1684,13,FALSE)</f>
        <v>27.90052522226452</v>
      </c>
      <c r="Z40" s="131">
        <f t="shared" si="29"/>
        <v>-2.4739602094393369</v>
      </c>
    </row>
    <row r="41" spans="2:26" x14ac:dyDescent="0.2">
      <c r="B41" s="111" t="str">
        <f t="shared" si="32"/>
        <v>Female</v>
      </c>
      <c r="C41" s="164" t="str">
        <f t="shared" si="33"/>
        <v>AP</v>
      </c>
      <c r="D41" s="137" t="s">
        <v>128</v>
      </c>
      <c r="E41" s="18" t="str">
        <f t="shared" si="17"/>
        <v>APFemale60-64</v>
      </c>
      <c r="F41" s="19">
        <v>5</v>
      </c>
      <c r="G41" s="104">
        <f>VLOOKUP(E41,'Appendix 4. LT MOH 2019'!$D$5:$G$1684,4,FALSE)</f>
        <v>8.9702104731741658E-3</v>
      </c>
      <c r="H41" s="19">
        <f>VLOOKUP(E41,'Appendix 1a. Person-years 2020'!$E$3:$F$1684,2,FALSE)</f>
        <v>10674.1957</v>
      </c>
      <c r="I41" s="19">
        <f>VLOOKUP(E41,'Appendix 2a. Deaths 2020'!$E$3:$G$1683,3,FALSE)</f>
        <v>39</v>
      </c>
      <c r="J41" s="20">
        <f t="shared" si="18"/>
        <v>95.749782060850649</v>
      </c>
      <c r="K41" s="20">
        <f t="shared" si="19"/>
        <v>134.39994385239686</v>
      </c>
      <c r="L41" s="73">
        <f t="shared" si="20"/>
        <v>0.71242427129290109</v>
      </c>
      <c r="M41" s="73">
        <f t="shared" si="21"/>
        <v>1.4036579609860977</v>
      </c>
      <c r="N41" s="72">
        <f>VLOOKUP(E41,'Appendix 4. LT MOH 2019'!$D$5:$K$1684,8,FALSE)</f>
        <v>0.95613269503030196</v>
      </c>
      <c r="O41" s="72">
        <f t="shared" si="30"/>
        <v>0.9389753105789721</v>
      </c>
      <c r="P41" s="73">
        <f t="shared" si="22"/>
        <v>6.10246894210279E-2</v>
      </c>
      <c r="Q41" s="72">
        <f>VLOOKUP(E41,'Appendix 4. LT MOH 2019'!$D$5:$I$1684,6,FALSE)</f>
        <v>2.5000000000000018</v>
      </c>
      <c r="R41" s="136">
        <f t="shared" si="23"/>
        <v>2.4774680366294417</v>
      </c>
      <c r="S41" s="75">
        <f t="shared" si="31"/>
        <v>86491.123836355531</v>
      </c>
      <c r="T41" s="12">
        <f t="shared" si="24"/>
        <v>5278.0939697892591</v>
      </c>
      <c r="U41" s="13">
        <f t="shared" si="25"/>
        <v>1.2592631589028742E-2</v>
      </c>
      <c r="V41" s="12">
        <f t="shared" si="26"/>
        <v>419141.45843731088</v>
      </c>
      <c r="W41" s="12">
        <f t="shared" si="27"/>
        <v>1848916.3228323078</v>
      </c>
      <c r="X41" s="131">
        <f t="shared" si="28"/>
        <v>21.376948764482783</v>
      </c>
      <c r="Y41" s="105">
        <f>VLOOKUP(E41,'Appendix 4. LT MOH 2019'!$D$5:$P$1684,13,FALSE)</f>
        <v>23.679696503386101</v>
      </c>
      <c r="Z41" s="131">
        <f t="shared" si="29"/>
        <v>-2.3027477389033173</v>
      </c>
    </row>
    <row r="42" spans="2:26" x14ac:dyDescent="0.2">
      <c r="B42" s="111" t="str">
        <f t="shared" si="32"/>
        <v>Female</v>
      </c>
      <c r="C42" s="164" t="str">
        <f t="shared" si="33"/>
        <v>AP</v>
      </c>
      <c r="D42" s="137" t="s">
        <v>129</v>
      </c>
      <c r="E42" s="18" t="str">
        <f t="shared" si="17"/>
        <v>APFemale65-69</v>
      </c>
      <c r="F42" s="19">
        <v>5</v>
      </c>
      <c r="G42" s="104">
        <f>VLOOKUP(E42,'Appendix 4. LT MOH 2019'!$D$5:$G$1684,4,FALSE)</f>
        <v>1.5186469428813245E-2</v>
      </c>
      <c r="H42" s="19">
        <f>VLOOKUP(E42,'Appendix 1a. Person-years 2020'!$E$3:$F$1684,2,FALSE)</f>
        <v>7488.2834999999995</v>
      </c>
      <c r="I42" s="19">
        <f>VLOOKUP(E42,'Appendix 2a. Deaths 2020'!$E$3:$G$1683,3,FALSE)</f>
        <v>44</v>
      </c>
      <c r="J42" s="20">
        <f t="shared" si="18"/>
        <v>113.72058844703663</v>
      </c>
      <c r="K42" s="20">
        <f t="shared" si="19"/>
        <v>157.05238379216885</v>
      </c>
      <c r="L42" s="73">
        <f t="shared" si="20"/>
        <v>0.72409336108852562</v>
      </c>
      <c r="M42" s="73">
        <f t="shared" si="21"/>
        <v>1.3810373823849253</v>
      </c>
      <c r="N42" s="72">
        <f>VLOOKUP(E42,'Appendix 4. LT MOH 2019'!$D$5:$K$1684,8,FALSE)</f>
        <v>0.92684506578595482</v>
      </c>
      <c r="O42" s="72">
        <f t="shared" si="30"/>
        <v>0.90040029802874622</v>
      </c>
      <c r="P42" s="73">
        <f t="shared" si="22"/>
        <v>9.9599701971253785E-2</v>
      </c>
      <c r="Q42" s="72">
        <f>VLOOKUP(E42,'Appendix 4. LT MOH 2019'!$D$5:$I$1684,6,FALSE)</f>
        <v>2.5000000000000009</v>
      </c>
      <c r="R42" s="136">
        <f t="shared" si="23"/>
        <v>2.4641063965064558</v>
      </c>
      <c r="S42" s="75">
        <f t="shared" si="31"/>
        <v>81213.02986656627</v>
      </c>
      <c r="T42" s="12">
        <f t="shared" si="24"/>
        <v>8088.7935708925334</v>
      </c>
      <c r="U42" s="13">
        <f t="shared" si="25"/>
        <v>2.0979728205591394E-2</v>
      </c>
      <c r="V42" s="12">
        <f t="shared" si="26"/>
        <v>385552.82945642527</v>
      </c>
      <c r="W42" s="12">
        <f t="shared" si="27"/>
        <v>1429774.8643949968</v>
      </c>
      <c r="X42" s="131">
        <f t="shared" si="28"/>
        <v>17.605239784110132</v>
      </c>
      <c r="Y42" s="105">
        <f>VLOOKUP(E42,'Appendix 4. LT MOH 2019'!$D$5:$P$1684,13,FALSE)</f>
        <v>19.651419581687737</v>
      </c>
      <c r="Z42" s="131">
        <f t="shared" si="29"/>
        <v>-2.0461797975776044</v>
      </c>
    </row>
    <row r="43" spans="2:26" x14ac:dyDescent="0.2">
      <c r="B43" s="111" t="str">
        <f t="shared" si="32"/>
        <v>Female</v>
      </c>
      <c r="C43" s="164" t="str">
        <f t="shared" si="33"/>
        <v>AP</v>
      </c>
      <c r="D43" s="137" t="s">
        <v>130</v>
      </c>
      <c r="E43" s="18" t="str">
        <f t="shared" si="17"/>
        <v>APFemale70-74</v>
      </c>
      <c r="F43" s="19">
        <v>5</v>
      </c>
      <c r="G43" s="104">
        <f>VLOOKUP(E43,'Appendix 4. LT MOH 2019'!$D$5:$G$1684,4,FALSE)</f>
        <v>2.4857664119480177E-2</v>
      </c>
      <c r="H43" s="19">
        <f>VLOOKUP(E43,'Appendix 1a. Person-years 2020'!$E$3:$F$1684,2,FALSE)</f>
        <v>4690.6862000000001</v>
      </c>
      <c r="I43" s="19">
        <f>VLOOKUP(E43,'Appendix 2a. Deaths 2020'!$E$3:$G$1683,3,FALSE)</f>
        <v>33</v>
      </c>
      <c r="J43" s="20">
        <f t="shared" si="18"/>
        <v>116.59950204948082</v>
      </c>
      <c r="K43" s="20">
        <f t="shared" si="19"/>
        <v>148.77919913353799</v>
      </c>
      <c r="L43" s="73">
        <f t="shared" si="20"/>
        <v>0.78370835929037352</v>
      </c>
      <c r="M43" s="73">
        <f t="shared" si="21"/>
        <v>1.2759848585837117</v>
      </c>
      <c r="N43" s="72">
        <f>VLOOKUP(E43,'Appendix 4. LT MOH 2019'!$D$5:$K$1684,8,FALSE)</f>
        <v>0.88298356735073702</v>
      </c>
      <c r="O43" s="72">
        <f t="shared" si="30"/>
        <v>0.85317154633551018</v>
      </c>
      <c r="P43" s="73">
        <f t="shared" si="22"/>
        <v>0.14682845366448982</v>
      </c>
      <c r="Q43" s="72">
        <f>VLOOKUP(E43,'Appendix 4. LT MOH 2019'!$D$5:$I$1684,6,FALSE)</f>
        <v>2.5000000000000013</v>
      </c>
      <c r="R43" s="136">
        <f t="shared" si="23"/>
        <v>2.4577271547256854</v>
      </c>
      <c r="S43" s="75">
        <f t="shared" si="31"/>
        <v>73124.236295673734</v>
      </c>
      <c r="T43" s="12">
        <f t="shared" si="24"/>
        <v>10736.718540690536</v>
      </c>
      <c r="U43" s="13">
        <f t="shared" si="25"/>
        <v>3.1734876953540755E-2</v>
      </c>
      <c r="V43" s="12">
        <f t="shared" si="26"/>
        <v>338325.51348501787</v>
      </c>
      <c r="W43" s="12">
        <f t="shared" si="27"/>
        <v>1044222.0349385715</v>
      </c>
      <c r="X43" s="131">
        <f t="shared" si="28"/>
        <v>14.280108591032917</v>
      </c>
      <c r="Y43" s="105">
        <f>VLOOKUP(E43,'Appendix 4. LT MOH 2019'!$D$5:$P$1684,13,FALSE)</f>
        <v>16.005163608055156</v>
      </c>
      <c r="Z43" s="131">
        <f t="shared" si="29"/>
        <v>-1.725055017022239</v>
      </c>
    </row>
    <row r="44" spans="2:26" x14ac:dyDescent="0.2">
      <c r="B44" s="111" t="str">
        <f t="shared" si="32"/>
        <v>Female</v>
      </c>
      <c r="C44" s="164" t="str">
        <f t="shared" si="33"/>
        <v>AP</v>
      </c>
      <c r="D44" s="137" t="s">
        <v>131</v>
      </c>
      <c r="E44" s="18" t="str">
        <f t="shared" si="17"/>
        <v>APFemale75-79</v>
      </c>
      <c r="F44" s="19">
        <v>5</v>
      </c>
      <c r="G44" s="104">
        <f>VLOOKUP(E44,'Appendix 4. LT MOH 2019'!$D$5:$G$1684,4,FALSE)</f>
        <v>3.5230806868478681E-2</v>
      </c>
      <c r="H44" s="19">
        <f>VLOOKUP(E44,'Appendix 1a. Person-years 2020'!$E$3:$F$1684,2,FALSE)</f>
        <v>3483.1223</v>
      </c>
      <c r="I44" s="19">
        <f>VLOOKUP(E44,'Appendix 2a. Deaths 2020'!$E$3:$G$1683,3,FALSE)</f>
        <v>54</v>
      </c>
      <c r="J44" s="20">
        <f t="shared" si="18"/>
        <v>122.71320905059126</v>
      </c>
      <c r="K44" s="20">
        <f t="shared" si="19"/>
        <v>174.81074547969342</v>
      </c>
      <c r="L44" s="73">
        <f t="shared" si="20"/>
        <v>0.7019774940828567</v>
      </c>
      <c r="M44" s="73">
        <f t="shared" si="21"/>
        <v>1.4245470950696415</v>
      </c>
      <c r="N44" s="72">
        <f>VLOOKUP(E44,'Appendix 4. LT MOH 2019'!$D$5:$K$1684,8,FALSE)</f>
        <v>0.83810517862020284</v>
      </c>
      <c r="O44" s="72">
        <f t="shared" si="30"/>
        <v>0.77756219199117871</v>
      </c>
      <c r="P44" s="73">
        <f t="shared" si="22"/>
        <v>0.22243780800882129</v>
      </c>
      <c r="Q44" s="72">
        <f>VLOOKUP(E44,'Appendix 4. LT MOH 2019'!$D$5:$I$1684,6,FALSE)</f>
        <v>2.5000000000000022</v>
      </c>
      <c r="R44" s="136">
        <f t="shared" si="23"/>
        <v>2.4079631564448087</v>
      </c>
      <c r="S44" s="75">
        <f t="shared" si="31"/>
        <v>62387.517754983201</v>
      </c>
      <c r="T44" s="12">
        <f t="shared" si="24"/>
        <v>13877.342696529882</v>
      </c>
      <c r="U44" s="13">
        <f t="shared" si="25"/>
        <v>5.0286238696270698E-2</v>
      </c>
      <c r="V44" s="12">
        <f t="shared" si="26"/>
        <v>275967.00521486899</v>
      </c>
      <c r="W44" s="12">
        <f t="shared" si="27"/>
        <v>705896.52145355358</v>
      </c>
      <c r="X44" s="131">
        <f t="shared" si="28"/>
        <v>11.314707602662555</v>
      </c>
      <c r="Y44" s="105">
        <f>VLOOKUP(E44,'Appendix 4. LT MOH 2019'!$D$5:$P$1684,13,FALSE)</f>
        <v>12.794920661519695</v>
      </c>
      <c r="Z44" s="131">
        <f t="shared" si="29"/>
        <v>-1.4802130588571405</v>
      </c>
    </row>
    <row r="45" spans="2:26" x14ac:dyDescent="0.2">
      <c r="B45" s="111" t="str">
        <f t="shared" si="32"/>
        <v>Female</v>
      </c>
      <c r="C45" s="164" t="str">
        <f t="shared" si="33"/>
        <v>AP</v>
      </c>
      <c r="D45" s="137" t="s">
        <v>132</v>
      </c>
      <c r="E45" s="18" t="str">
        <f t="shared" si="17"/>
        <v>APFemale80-84</v>
      </c>
      <c r="F45" s="19">
        <v>5</v>
      </c>
      <c r="G45" s="104">
        <f>VLOOKUP(E45,'Appendix 4. LT MOH 2019'!$D$5:$G$1684,4,FALSE)</f>
        <v>6.2255988025505395E-2</v>
      </c>
      <c r="H45" s="19">
        <f>VLOOKUP(E45,'Appendix 1a. Person-years 2020'!$E$3:$F$1684,2,FALSE)</f>
        <v>2132.8571999999999</v>
      </c>
      <c r="I45" s="19">
        <f>VLOOKUP(E45,'Appendix 2a. Deaths 2020'!$E$3:$G$1683,3,FALSE)</f>
        <v>36</v>
      </c>
      <c r="J45" s="20">
        <f t="shared" si="18"/>
        <v>132.78313230331295</v>
      </c>
      <c r="K45" s="20">
        <f t="shared" si="19"/>
        <v>166.54191673439476</v>
      </c>
      <c r="L45" s="73">
        <f t="shared" si="20"/>
        <v>0.79729556922945011</v>
      </c>
      <c r="M45" s="73">
        <f t="shared" si="21"/>
        <v>1.2542400065843267</v>
      </c>
      <c r="N45" s="72">
        <f>VLOOKUP(E45,'Appendix 4. LT MOH 2019'!$D$5:$K$1684,8,FALSE)</f>
        <v>0.73064280555270877</v>
      </c>
      <c r="O45" s="72">
        <f t="shared" si="30"/>
        <v>0.67461112539643542</v>
      </c>
      <c r="P45" s="73">
        <f t="shared" si="22"/>
        <v>0.32538887460356458</v>
      </c>
      <c r="Q45" s="72">
        <f>VLOOKUP(E45,'Appendix 4. LT MOH 2019'!$D$5:$I$1684,6,FALSE)</f>
        <v>2.4999999999999996</v>
      </c>
      <c r="R45" s="136">
        <f t="shared" si="23"/>
        <v>2.4043475691300924</v>
      </c>
      <c r="S45" s="75">
        <f t="shared" si="31"/>
        <v>48510.175058453315</v>
      </c>
      <c r="T45" s="12">
        <f t="shared" si="24"/>
        <v>15784.671269092032</v>
      </c>
      <c r="U45" s="13">
        <f t="shared" si="25"/>
        <v>7.8304999406416234E-2</v>
      </c>
      <c r="V45" s="12">
        <f t="shared" si="26"/>
        <v>201579.35494216543</v>
      </c>
      <c r="W45" s="12">
        <f t="shared" si="27"/>
        <v>429929.51623868453</v>
      </c>
      <c r="X45" s="131">
        <f t="shared" si="28"/>
        <v>8.8626667646660167</v>
      </c>
      <c r="Y45" s="105">
        <f>VLOOKUP(E45,'Appendix 4. LT MOH 2019'!$D$5:$P$1684,13,FALSE)</f>
        <v>9.7835664593655487</v>
      </c>
      <c r="Z45" s="131">
        <f t="shared" si="29"/>
        <v>-0.92089969469953203</v>
      </c>
    </row>
    <row r="46" spans="2:26" x14ac:dyDescent="0.2">
      <c r="B46" s="111" t="str">
        <f t="shared" si="32"/>
        <v>Female</v>
      </c>
      <c r="C46" s="164" t="str">
        <f t="shared" si="33"/>
        <v>AP</v>
      </c>
      <c r="D46" s="137" t="s">
        <v>133</v>
      </c>
      <c r="E46" s="18" t="str">
        <f t="shared" si="17"/>
        <v>APFemale85-89</v>
      </c>
      <c r="F46" s="19">
        <v>5</v>
      </c>
      <c r="G46" s="104">
        <f>VLOOKUP(E46,'Appendix 4. LT MOH 2019'!$D$5:$G$1684,4,FALSE)</f>
        <v>0.10469144200262528</v>
      </c>
      <c r="H46" s="19">
        <f>VLOOKUP(E46,'Appendix 1a. Person-years 2020'!$E$3:$F$1684,2,FALSE)</f>
        <v>1166.6420000000001</v>
      </c>
      <c r="I46" s="19">
        <f>VLOOKUP(E46,'Appendix 2a. Deaths 2020'!$E$3:$G$1683,3,FALSE)</f>
        <v>35</v>
      </c>
      <c r="J46" s="20">
        <f t="shared" si="18"/>
        <v>122.13743328082677</v>
      </c>
      <c r="K46" s="20">
        <f t="shared" si="19"/>
        <v>153.47323281073488</v>
      </c>
      <c r="L46" s="73">
        <f t="shared" si="20"/>
        <v>0.79582237921219912</v>
      </c>
      <c r="M46" s="73">
        <f t="shared" si="21"/>
        <v>1.2565617983624946</v>
      </c>
      <c r="N46" s="72">
        <f>VLOOKUP(E46,'Appendix 4. LT MOH 2019'!$D$5:$K$1684,8,FALSE)</f>
        <v>0.58512693780894076</v>
      </c>
      <c r="O46" s="72">
        <f t="shared" si="30"/>
        <v>0.50995911359769575</v>
      </c>
      <c r="P46" s="73">
        <f t="shared" si="22"/>
        <v>0.49004088640230425</v>
      </c>
      <c r="Q46" s="72">
        <f>VLOOKUP(E46,'Appendix 4. LT MOH 2019'!$D$5:$I$1684,6,FALSE)</f>
        <v>2.5000000000000009</v>
      </c>
      <c r="R46" s="136">
        <f t="shared" si="23"/>
        <v>2.3404584414055689</v>
      </c>
      <c r="S46" s="75">
        <f t="shared" si="31"/>
        <v>32725.503789361283</v>
      </c>
      <c r="T46" s="12">
        <f t="shared" si="24"/>
        <v>16036.834884900569</v>
      </c>
      <c r="U46" s="13">
        <f t="shared" si="25"/>
        <v>0.13256114346605002</v>
      </c>
      <c r="V46" s="12">
        <f t="shared" si="26"/>
        <v>120976.8901020964</v>
      </c>
      <c r="W46" s="12">
        <f t="shared" si="27"/>
        <v>228350.16129651913</v>
      </c>
      <c r="X46" s="131">
        <f t="shared" si="28"/>
        <v>6.9777431927802249</v>
      </c>
      <c r="Y46" s="105">
        <f>VLOOKUP(E46,'Appendix 4. LT MOH 2019'!$D$5:$P$1684,13,FALSE)</f>
        <v>7.4687102973056136</v>
      </c>
      <c r="Z46" s="131">
        <f t="shared" si="29"/>
        <v>-0.49096710452538872</v>
      </c>
    </row>
    <row r="47" spans="2:26" x14ac:dyDescent="0.2">
      <c r="B47" s="111" t="str">
        <f t="shared" si="32"/>
        <v>Female</v>
      </c>
      <c r="C47" s="164" t="str">
        <f t="shared" si="33"/>
        <v>AP</v>
      </c>
      <c r="D47" s="137" t="s">
        <v>8</v>
      </c>
      <c r="E47" s="18" t="str">
        <f t="shared" si="17"/>
        <v>APFemale90+</v>
      </c>
      <c r="F47" s="19" t="s">
        <v>19</v>
      </c>
      <c r="G47" s="104">
        <f>VLOOKUP(E47,'Appendix 4. LT MOH 2019'!$D$5:$G$1684,4,FALSE)</f>
        <v>0.16689811859327297</v>
      </c>
      <c r="H47" s="19">
        <f>VLOOKUP(E47,'Appendix 1a. Person-years 2020'!$E$3:$F$1684,2,FALSE)</f>
        <v>877.77179999999998</v>
      </c>
      <c r="I47" s="19">
        <f>VLOOKUP(E47,'Appendix 2a. Deaths 2020'!$E$3:$G$1683,3,FALSE)</f>
        <v>27</v>
      </c>
      <c r="J47" s="20">
        <f t="shared" si="18"/>
        <v>146.49846197423068</v>
      </c>
      <c r="K47" s="20">
        <f t="shared" si="19"/>
        <v>168.9922127722123</v>
      </c>
      <c r="L47" s="73">
        <f t="shared" si="20"/>
        <v>0.86689474959238888</v>
      </c>
      <c r="M47" s="73">
        <f t="shared" si="21"/>
        <v>1.1535425730403799</v>
      </c>
      <c r="N47" s="72">
        <f>VLOOKUP(E47,'Appendix 4. LT MOH 2019'!$D$5:$K$1684,8,FALSE)</f>
        <v>0</v>
      </c>
      <c r="O47" s="72">
        <v>0</v>
      </c>
      <c r="P47" s="73">
        <f t="shared" si="22"/>
        <v>1</v>
      </c>
      <c r="Q47" s="72">
        <f>VLOOKUP(E47,'Appendix 4. LT MOH 2019'!$D$5:$I$1684,6,FALSE)</f>
        <v>7.421780624832846</v>
      </c>
      <c r="R47" s="136">
        <f>Q47*L47</f>
        <v>6.4339026562941131</v>
      </c>
      <c r="S47" s="75">
        <f t="shared" si="31"/>
        <v>16688.668904460712</v>
      </c>
      <c r="T47" s="12">
        <f t="shared" si="24"/>
        <v>16688.668904460712</v>
      </c>
      <c r="U47" s="13">
        <f t="shared" si="25"/>
        <v>0.15542665990162707</v>
      </c>
      <c r="V47" s="12">
        <f>T47*R47</f>
        <v>107373.27119442273</v>
      </c>
      <c r="W47" s="12">
        <f>V47</f>
        <v>107373.27119442273</v>
      </c>
      <c r="X47" s="131">
        <f t="shared" si="28"/>
        <v>6.4339026562941131</v>
      </c>
      <c r="Y47" s="105">
        <f>VLOOKUP(E47,'Appendix 4. LT MOH 2019'!$D$5:$P$1684,13,FALSE)</f>
        <v>5.9916792857142864</v>
      </c>
      <c r="Z47" s="131">
        <f t="shared" si="29"/>
        <v>0.44222337057982664</v>
      </c>
    </row>
    <row r="48" spans="2:26" x14ac:dyDescent="0.2">
      <c r="K48" s="40"/>
      <c r="L48" s="7"/>
      <c r="M48" s="7"/>
      <c r="N48" s="133"/>
      <c r="O48" s="133"/>
      <c r="P48" s="74"/>
      <c r="Q48" s="133"/>
      <c r="R48" s="107"/>
      <c r="S48" s="7"/>
      <c r="T48" s="7"/>
      <c r="U48" s="7"/>
      <c r="V48" s="107"/>
      <c r="W48" s="107"/>
      <c r="X48" s="7"/>
      <c r="Y48" s="133"/>
      <c r="Z48" s="7"/>
    </row>
    <row r="49" spans="1:26" x14ac:dyDescent="0.2">
      <c r="K49" s="40"/>
      <c r="L49" s="7"/>
      <c r="M49" s="7"/>
      <c r="N49" s="133"/>
      <c r="O49" s="133"/>
      <c r="P49" s="7"/>
      <c r="Q49" s="133"/>
      <c r="R49" s="107"/>
      <c r="S49" s="7"/>
      <c r="T49" s="7"/>
      <c r="U49" s="7"/>
      <c r="V49" s="107"/>
      <c r="W49" s="107"/>
      <c r="X49" s="7"/>
      <c r="Y49" s="133"/>
      <c r="Z49" s="7"/>
    </row>
    <row r="50" spans="1:26" s="11" customFormat="1" ht="47" customHeight="1" x14ac:dyDescent="0.2">
      <c r="A50" s="10"/>
      <c r="B50" s="8" t="s">
        <v>17</v>
      </c>
      <c r="C50" s="8" t="s">
        <v>14</v>
      </c>
      <c r="D50" s="8" t="s">
        <v>0</v>
      </c>
      <c r="E50" s="8" t="s">
        <v>135</v>
      </c>
      <c r="F50" s="8" t="s">
        <v>9</v>
      </c>
      <c r="G50" s="10" t="s">
        <v>116</v>
      </c>
      <c r="H50" s="10" t="s">
        <v>117</v>
      </c>
      <c r="I50" s="10" t="s">
        <v>110</v>
      </c>
      <c r="J50" s="10" t="s">
        <v>39</v>
      </c>
      <c r="K50" s="10" t="s">
        <v>1830</v>
      </c>
      <c r="L50" s="10" t="s">
        <v>27</v>
      </c>
      <c r="M50" s="10" t="s">
        <v>28</v>
      </c>
      <c r="N50" s="8" t="s">
        <v>10</v>
      </c>
      <c r="O50" s="10" t="s">
        <v>111</v>
      </c>
      <c r="P50" s="10" t="s">
        <v>112</v>
      </c>
      <c r="Q50" s="10" t="s">
        <v>29</v>
      </c>
      <c r="R50" s="10" t="s">
        <v>113</v>
      </c>
      <c r="S50" s="8" t="s">
        <v>104</v>
      </c>
      <c r="T50" s="8" t="s">
        <v>105</v>
      </c>
      <c r="U50" s="10" t="s">
        <v>106</v>
      </c>
      <c r="V50" s="10" t="s">
        <v>107</v>
      </c>
      <c r="W50" s="10" t="s">
        <v>108</v>
      </c>
      <c r="X50" s="8" t="s">
        <v>109</v>
      </c>
      <c r="Y50" s="10" t="s">
        <v>30</v>
      </c>
      <c r="Z50" s="10" t="s">
        <v>11</v>
      </c>
    </row>
    <row r="51" spans="1:26" x14ac:dyDescent="0.2">
      <c r="B51" s="111" t="s">
        <v>71</v>
      </c>
      <c r="C51" s="164" t="str">
        <f>$C$4</f>
        <v>AP</v>
      </c>
      <c r="D51" s="137">
        <v>0</v>
      </c>
      <c r="E51" s="18" t="str">
        <f t="shared" ref="E51:E70" si="34">_xlfn.CONCAT(C51,B51,D51)</f>
        <v>APMale0</v>
      </c>
      <c r="F51" s="19">
        <v>1</v>
      </c>
      <c r="G51" s="104">
        <f>VLOOKUP(E51,'Appendix 4. LT MOH 2019'!$D$5:$G$1684,4,FALSE)</f>
        <v>1.9407841930153609E-2</v>
      </c>
      <c r="H51" s="19">
        <f>VLOOKUP(E51,'Appendix 1a. Person-years 2020'!$E$3:$F$1684,2,FALSE)</f>
        <v>8118.9215000000004</v>
      </c>
      <c r="I51" s="19">
        <f>VLOOKUP(E51,'Appendix 2a. Deaths 2020'!$E$3:$G$1683,3,FALSE)</f>
        <v>1</v>
      </c>
      <c r="J51" s="20">
        <f t="shared" ref="J51:J70" si="35">G51*H51</f>
        <v>157.57074511532565</v>
      </c>
      <c r="K51" s="20">
        <f t="shared" ref="K51:K70" si="36">G51*(H51-I51)+I51</f>
        <v>158.55133727339549</v>
      </c>
      <c r="L51" s="73">
        <f t="shared" ref="L51:L70" si="37">J51/K51</f>
        <v>0.99381530187677336</v>
      </c>
      <c r="M51" s="73">
        <f t="shared" ref="M51:M70" si="38">K51/J51</f>
        <v>1.0062231866540463</v>
      </c>
      <c r="N51" s="72">
        <f>VLOOKUP(E51,'Appendix 4. LT MOH 2019'!$D$5:$K$1684,8,FALSE)</f>
        <v>0.98092220403521202</v>
      </c>
      <c r="O51" s="72">
        <f>EXP((1/L51)*LN(N51))</f>
        <v>0.98080462617129116</v>
      </c>
      <c r="P51" s="73">
        <f t="shared" ref="P51:P70" si="39">1-O51</f>
        <v>1.9195373828708839E-2</v>
      </c>
      <c r="Q51" s="72">
        <f>VLOOKUP(E51,'Appendix 4. LT MOH 2019'!$D$5:$I$1684,6,FALSE)</f>
        <v>0.10860748706447551</v>
      </c>
      <c r="R51" s="136">
        <f t="shared" ref="R51:R69" si="40">F51+(Q51-F51)*M51*(1-N51)/(1-O51)</f>
        <v>0.10855423111105011</v>
      </c>
      <c r="S51" s="12">
        <v>100000</v>
      </c>
      <c r="T51" s="12">
        <f t="shared" ref="T51:T70" si="41">P51*S51</f>
        <v>1919.5373828708839</v>
      </c>
      <c r="U51" s="13">
        <f t="shared" ref="U51:U70" si="42">T51/V51</f>
        <v>1.9529556466413512E-2</v>
      </c>
      <c r="V51" s="12">
        <f t="shared" ref="V51:V69" si="43">(S52*F51)+R51*T51</f>
        <v>98288.836521815581</v>
      </c>
      <c r="W51" s="12">
        <f t="shared" ref="W51:W69" si="44">W52+V51</f>
        <v>6807605.796570275</v>
      </c>
      <c r="X51" s="2">
        <f t="shared" ref="X51:X70" si="45">W51/S51</f>
        <v>68.076057965702745</v>
      </c>
      <c r="Y51" s="105">
        <f>VLOOKUP(E51,'Appendix 4. LT MOH 2019'!$D$5:$P$1684,13,FALSE)</f>
        <v>72.410007541587106</v>
      </c>
      <c r="Z51" s="131">
        <f t="shared" ref="Z51:Z70" si="46">X51-Y51</f>
        <v>-4.3339495758843611</v>
      </c>
    </row>
    <row r="52" spans="1:26" x14ac:dyDescent="0.2">
      <c r="B52" s="111" t="str">
        <f>$B$51</f>
        <v>Male</v>
      </c>
      <c r="C52" s="164" t="str">
        <f>$C$4</f>
        <v>AP</v>
      </c>
      <c r="D52" s="138" t="s">
        <v>1657</v>
      </c>
      <c r="E52" s="18" t="str">
        <f t="shared" si="34"/>
        <v>APMale1-4</v>
      </c>
      <c r="F52" s="19">
        <v>4</v>
      </c>
      <c r="G52" s="104">
        <f>VLOOKUP(E52,'Appendix 4. LT MOH 2019'!$D$5:$G$1684,4,FALSE)</f>
        <v>9.0458515671945378E-4</v>
      </c>
      <c r="H52" s="19">
        <f>VLOOKUP(E52,'Appendix 1a. Person-years 2020'!$E$3:$F$1684,2,FALSE)</f>
        <v>32924.207199999997</v>
      </c>
      <c r="I52" s="19">
        <f>VLOOKUP(E52,'Appendix 2a. Deaths 2020'!$E$3:$G$1683,3,FALSE)</f>
        <v>1</v>
      </c>
      <c r="J52" s="20">
        <f t="shared" si="35"/>
        <v>29.782749129875764</v>
      </c>
      <c r="K52" s="20">
        <f t="shared" si="36"/>
        <v>30.781844544719046</v>
      </c>
      <c r="L52" s="73">
        <f t="shared" si="37"/>
        <v>0.96754270481121352</v>
      </c>
      <c r="M52" s="73">
        <f t="shared" si="38"/>
        <v>1.0335461112231934</v>
      </c>
      <c r="N52" s="72">
        <f>VLOOKUP(E52,'Appendix 4. LT MOH 2019'!$D$5:$K$1684,8,FALSE)</f>
        <v>0.99638955084595449</v>
      </c>
      <c r="O52" s="72">
        <f t="shared" ref="O52:O69" si="47">EXP((1/L52)*LN(N52))</f>
        <v>0.99626866055751262</v>
      </c>
      <c r="P52" s="73">
        <f t="shared" si="39"/>
        <v>3.7313394424873803E-3</v>
      </c>
      <c r="Q52" s="72">
        <f>VLOOKUP(E52,'Appendix 4. LT MOH 2019'!$D$5:$I$1684,6,FALSE)</f>
        <v>1.5837193535563356</v>
      </c>
      <c r="R52" s="136">
        <f t="shared" si="40"/>
        <v>1.583572848415713</v>
      </c>
      <c r="S52" s="135">
        <f t="shared" ref="S52:S70" si="48">S51-T51</f>
        <v>98080.462617129117</v>
      </c>
      <c r="T52" s="12">
        <f t="shared" si="41"/>
        <v>365.97149870070291</v>
      </c>
      <c r="U52" s="13">
        <f t="shared" si="42"/>
        <v>9.3494233984712583E-4</v>
      </c>
      <c r="V52" s="12">
        <f t="shared" si="43"/>
        <v>391437.50700235012</v>
      </c>
      <c r="W52" s="12">
        <f t="shared" si="44"/>
        <v>6709316.9600484595</v>
      </c>
      <c r="X52" s="2">
        <f t="shared" si="45"/>
        <v>68.40625320293627</v>
      </c>
      <c r="Y52" s="105">
        <f>VLOOKUP(E52,'Appendix 4. LT MOH 2019'!$D$5:$P$1684,13,FALSE)</f>
        <v>72.816185679399126</v>
      </c>
      <c r="Z52" s="131">
        <f t="shared" si="46"/>
        <v>-4.4099324764628562</v>
      </c>
    </row>
    <row r="53" spans="1:26" x14ac:dyDescent="0.2">
      <c r="B53" s="111" t="str">
        <f t="shared" ref="B53:B70" si="49">$B$51</f>
        <v>Male</v>
      </c>
      <c r="C53" s="164" t="str">
        <f t="shared" ref="C53:C70" si="50">$C$4</f>
        <v>AP</v>
      </c>
      <c r="D53" s="138" t="s">
        <v>1658</v>
      </c>
      <c r="E53" s="18" t="str">
        <f t="shared" si="34"/>
        <v>APMale5-9</v>
      </c>
      <c r="F53" s="19">
        <v>5</v>
      </c>
      <c r="G53" s="104">
        <f>VLOOKUP(E53,'Appendix 4. LT MOH 2019'!$D$5:$G$1684,4,FALSE)</f>
        <v>3.8979536776150248E-4</v>
      </c>
      <c r="H53" s="19">
        <f>VLOOKUP(E53,'Appendix 1a. Person-years 2020'!$E$3:$F$1684,2,FALSE)</f>
        <v>41204.092600000004</v>
      </c>
      <c r="I53" s="19">
        <f>VLOOKUP(E53,'Appendix 2a. Deaths 2020'!$E$3:$G$1683,3,FALSE)</f>
        <v>0</v>
      </c>
      <c r="J53" s="20">
        <f t="shared" si="35"/>
        <v>16.061164428296003</v>
      </c>
      <c r="K53" s="20">
        <f t="shared" si="36"/>
        <v>16.061164428296003</v>
      </c>
      <c r="L53" s="73">
        <f t="shared" si="37"/>
        <v>1</v>
      </c>
      <c r="M53" s="73">
        <f t="shared" si="38"/>
        <v>1</v>
      </c>
      <c r="N53" s="72">
        <f>VLOOKUP(E53,'Appendix 4. LT MOH 2019'!$D$5:$K$1684,8,FALSE)</f>
        <v>0.99805292056755102</v>
      </c>
      <c r="O53" s="72">
        <f t="shared" si="47"/>
        <v>0.99805292056755102</v>
      </c>
      <c r="P53" s="73">
        <f t="shared" si="39"/>
        <v>1.9470794324489837E-3</v>
      </c>
      <c r="Q53" s="72">
        <f>VLOOKUP(E53,'Appendix 4. LT MOH 2019'!$D$5:$I$1684,6,FALSE)</f>
        <v>2.4999999999998401</v>
      </c>
      <c r="R53" s="136">
        <f t="shared" si="40"/>
        <v>2.4999999999998401</v>
      </c>
      <c r="S53" s="135">
        <f t="shared" si="48"/>
        <v>97714.491118428414</v>
      </c>
      <c r="T53" s="12">
        <f t="shared" si="41"/>
        <v>190.25787590891085</v>
      </c>
      <c r="U53" s="13">
        <f t="shared" si="42"/>
        <v>3.8979536776151294E-4</v>
      </c>
      <c r="V53" s="12">
        <f t="shared" si="43"/>
        <v>488096.81090236973</v>
      </c>
      <c r="W53" s="12">
        <f t="shared" si="44"/>
        <v>6317879.4530461095</v>
      </c>
      <c r="X53" s="2">
        <f t="shared" si="45"/>
        <v>64.656525155403401</v>
      </c>
      <c r="Y53" s="105">
        <f>VLOOKUP(E53,'Appendix 4. LT MOH 2019'!$D$5:$P$1684,13,FALSE)</f>
        <v>69.074298781416658</v>
      </c>
      <c r="Z53" s="131">
        <f t="shared" si="46"/>
        <v>-4.4177736260132576</v>
      </c>
    </row>
    <row r="54" spans="1:26" x14ac:dyDescent="0.2">
      <c r="B54" s="111" t="str">
        <f t="shared" si="49"/>
        <v>Male</v>
      </c>
      <c r="C54" s="164" t="str">
        <f t="shared" si="50"/>
        <v>AP</v>
      </c>
      <c r="D54" s="138" t="s">
        <v>118</v>
      </c>
      <c r="E54" s="18" t="str">
        <f t="shared" si="34"/>
        <v>APMale10-14</v>
      </c>
      <c r="F54" s="19">
        <v>5</v>
      </c>
      <c r="G54" s="104">
        <f>VLOOKUP(E54,'Appendix 4. LT MOH 2019'!$D$5:$G$1684,4,FALSE)</f>
        <v>4.1532967159149935E-4</v>
      </c>
      <c r="H54" s="19">
        <f>VLOOKUP(E54,'Appendix 1a. Person-years 2020'!$E$3:$F$1684,2,FALSE)</f>
        <v>41289.081299999998</v>
      </c>
      <c r="I54" s="19">
        <f>VLOOKUP(E54,'Appendix 2a. Deaths 2020'!$E$3:$G$1683,3,FALSE)</f>
        <v>2</v>
      </c>
      <c r="J54" s="20">
        <f t="shared" si="35"/>
        <v>17.148580576643717</v>
      </c>
      <c r="K54" s="20">
        <f t="shared" si="36"/>
        <v>19.147749917300533</v>
      </c>
      <c r="L54" s="73">
        <f t="shared" si="37"/>
        <v>0.89559246651479862</v>
      </c>
      <c r="M54" s="73">
        <f t="shared" si="38"/>
        <v>1.1165792895640398</v>
      </c>
      <c r="N54" s="72">
        <f>VLOOKUP(E54,'Appendix 4. LT MOH 2019'!$D$5:$K$1684,8,FALSE)</f>
        <v>0.99792550563969595</v>
      </c>
      <c r="O54" s="72">
        <f t="shared" si="47"/>
        <v>0.99768394282732875</v>
      </c>
      <c r="P54" s="73">
        <f t="shared" si="39"/>
        <v>2.3160571726712487E-3</v>
      </c>
      <c r="Q54" s="72">
        <f>VLOOKUP(E54,'Appendix 4. LT MOH 2019'!$D$5:$I$1684,6,FALSE)</f>
        <v>2.5000000000001643</v>
      </c>
      <c r="R54" s="136">
        <f t="shared" si="40"/>
        <v>2.4996974746944871</v>
      </c>
      <c r="S54" s="135">
        <f t="shared" si="48"/>
        <v>97524.233242519505</v>
      </c>
      <c r="T54" s="12">
        <f t="shared" si="41"/>
        <v>225.87169991060114</v>
      </c>
      <c r="U54" s="13">
        <f t="shared" si="42"/>
        <v>4.6374853357956318E-4</v>
      </c>
      <c r="V54" s="12">
        <f t="shared" si="43"/>
        <v>487056.41863091604</v>
      </c>
      <c r="W54" s="12">
        <f t="shared" si="44"/>
        <v>5829782.6421437394</v>
      </c>
      <c r="X54" s="2">
        <f t="shared" si="45"/>
        <v>59.777784949577203</v>
      </c>
      <c r="Y54" s="105">
        <f>VLOOKUP(E54,'Appendix 4. LT MOH 2019'!$D$5:$P$1684,13,FALSE)</f>
        <v>64.204177112731287</v>
      </c>
      <c r="Z54" s="131">
        <f t="shared" si="46"/>
        <v>-4.4263921631540839</v>
      </c>
    </row>
    <row r="55" spans="1:26" x14ac:dyDescent="0.2">
      <c r="B55" s="111" t="str">
        <f t="shared" si="49"/>
        <v>Male</v>
      </c>
      <c r="C55" s="164" t="str">
        <f t="shared" si="50"/>
        <v>AP</v>
      </c>
      <c r="D55" s="137" t="s">
        <v>119</v>
      </c>
      <c r="E55" s="18" t="str">
        <f t="shared" si="34"/>
        <v>APMale15-19</v>
      </c>
      <c r="F55" s="19">
        <v>5</v>
      </c>
      <c r="G55" s="104">
        <f>VLOOKUP(E55,'Appendix 4. LT MOH 2019'!$D$5:$G$1684,4,FALSE)</f>
        <v>3.1715933517610525E-3</v>
      </c>
      <c r="H55" s="19">
        <f>VLOOKUP(E55,'Appendix 1a. Person-years 2020'!$E$3:$F$1684,2,FALSE)</f>
        <v>42621.819499999998</v>
      </c>
      <c r="I55" s="19">
        <f>VLOOKUP(E55,'Appendix 2a. Deaths 2020'!$E$3:$G$1683,3,FALSE)</f>
        <v>0</v>
      </c>
      <c r="J55" s="20">
        <f t="shared" si="35"/>
        <v>135.17907936615958</v>
      </c>
      <c r="K55" s="20">
        <f t="shared" si="36"/>
        <v>135.17907936615958</v>
      </c>
      <c r="L55" s="73">
        <f t="shared" si="37"/>
        <v>1</v>
      </c>
      <c r="M55" s="73">
        <f t="shared" si="38"/>
        <v>1</v>
      </c>
      <c r="N55" s="72">
        <f>VLOOKUP(E55,'Appendix 4. LT MOH 2019'!$D$5:$K$1684,8,FALSE)</f>
        <v>0.98426678166785486</v>
      </c>
      <c r="O55" s="72">
        <f t="shared" si="47"/>
        <v>0.98426678166785486</v>
      </c>
      <c r="P55" s="73">
        <f t="shared" si="39"/>
        <v>1.5733218332145138E-2</v>
      </c>
      <c r="Q55" s="72">
        <f>VLOOKUP(E55,'Appendix 4. LT MOH 2019'!$D$5:$I$1684,6,FALSE)</f>
        <v>2.5000000000000551</v>
      </c>
      <c r="R55" s="136">
        <f t="shared" si="40"/>
        <v>2.5000000000000551</v>
      </c>
      <c r="S55" s="135">
        <f t="shared" si="48"/>
        <v>97298.361542608909</v>
      </c>
      <c r="T55" s="12">
        <f t="shared" si="41"/>
        <v>1530.8163655098599</v>
      </c>
      <c r="U55" s="13">
        <f t="shared" si="42"/>
        <v>3.1715933517610451E-3</v>
      </c>
      <c r="V55" s="12">
        <f t="shared" si="43"/>
        <v>482664.76679927</v>
      </c>
      <c r="W55" s="12">
        <f t="shared" si="44"/>
        <v>5342726.2235128237</v>
      </c>
      <c r="X55" s="2">
        <f t="shared" si="45"/>
        <v>54.910752234744841</v>
      </c>
      <c r="Y55" s="105">
        <f>VLOOKUP(E55,'Appendix 4. LT MOH 2019'!$D$5:$P$1684,13,FALSE)</f>
        <v>59.332448177759844</v>
      </c>
      <c r="Z55" s="131">
        <f t="shared" si="46"/>
        <v>-4.4216959430150027</v>
      </c>
    </row>
    <row r="56" spans="1:26" x14ac:dyDescent="0.2">
      <c r="B56" s="111" t="str">
        <f t="shared" si="49"/>
        <v>Male</v>
      </c>
      <c r="C56" s="164" t="str">
        <f t="shared" si="50"/>
        <v>AP</v>
      </c>
      <c r="D56" s="137" t="s">
        <v>120</v>
      </c>
      <c r="E56" s="18" t="str">
        <f t="shared" si="34"/>
        <v>APMale20-24</v>
      </c>
      <c r="F56" s="19">
        <v>5</v>
      </c>
      <c r="G56" s="104">
        <f>VLOOKUP(E56,'Appendix 4. LT MOH 2019'!$D$5:$G$1684,4,FALSE)</f>
        <v>3.7529350918447573E-3</v>
      </c>
      <c r="H56" s="19">
        <f>VLOOKUP(E56,'Appendix 1a. Person-years 2020'!$E$3:$F$1684,2,FALSE)</f>
        <v>41925.527699999999</v>
      </c>
      <c r="I56" s="19">
        <f>VLOOKUP(E56,'Appendix 2a. Deaths 2020'!$E$3:$G$1683,3,FALSE)</f>
        <v>3</v>
      </c>
      <c r="J56" s="20">
        <f t="shared" si="35"/>
        <v>157.34378414943941</v>
      </c>
      <c r="K56" s="20">
        <f t="shared" si="36"/>
        <v>160.33252534416388</v>
      </c>
      <c r="L56" s="73">
        <f t="shared" si="37"/>
        <v>0.98135910858817355</v>
      </c>
      <c r="M56" s="73">
        <f t="shared" si="38"/>
        <v>1.0189949746720586</v>
      </c>
      <c r="N56" s="72">
        <f>VLOOKUP(E56,'Appendix 4. LT MOH 2019'!$D$5:$K$1684,8,FALSE)</f>
        <v>0.98140974459546138</v>
      </c>
      <c r="O56" s="72">
        <f t="shared" si="47"/>
        <v>0.98105998834268027</v>
      </c>
      <c r="P56" s="73">
        <f t="shared" si="39"/>
        <v>1.8940011657319733E-2</v>
      </c>
      <c r="Q56" s="72">
        <f>VLOOKUP(E56,'Appendix 4. LT MOH 2019'!$D$5:$I$1684,6,FALSE)</f>
        <v>2.4999999999999805</v>
      </c>
      <c r="R56" s="136">
        <f t="shared" si="40"/>
        <v>2.4995558110211018</v>
      </c>
      <c r="S56" s="135">
        <f t="shared" si="48"/>
        <v>95767.545177099048</v>
      </c>
      <c r="T56" s="12">
        <f t="shared" si="41"/>
        <v>1813.8384220471501</v>
      </c>
      <c r="U56" s="13">
        <f t="shared" si="42"/>
        <v>3.8242241914441528E-3</v>
      </c>
      <c r="V56" s="12">
        <f t="shared" si="43"/>
        <v>474302.32414334081</v>
      </c>
      <c r="W56" s="12">
        <f t="shared" si="44"/>
        <v>4860061.4567135535</v>
      </c>
      <c r="X56" s="2">
        <f t="shared" si="45"/>
        <v>50.748522870937521</v>
      </c>
      <c r="Y56" s="105">
        <f>VLOOKUP(E56,'Appendix 4. LT MOH 2019'!$D$5:$P$1684,13,FALSE)</f>
        <v>55.240898338005884</v>
      </c>
      <c r="Z56" s="131">
        <f t="shared" si="46"/>
        <v>-4.4923754670683635</v>
      </c>
    </row>
    <row r="57" spans="1:26" x14ac:dyDescent="0.2">
      <c r="B57" s="111" t="str">
        <f t="shared" si="49"/>
        <v>Male</v>
      </c>
      <c r="C57" s="164" t="str">
        <f t="shared" si="50"/>
        <v>AP</v>
      </c>
      <c r="D57" s="137" t="s">
        <v>121</v>
      </c>
      <c r="E57" s="18" t="str">
        <f t="shared" si="34"/>
        <v>APMale25-29</v>
      </c>
      <c r="F57" s="19">
        <v>5</v>
      </c>
      <c r="G57" s="104">
        <f>VLOOKUP(E57,'Appendix 4. LT MOH 2019'!$D$5:$G$1684,4,FALSE)</f>
        <v>2.4763516031521089E-3</v>
      </c>
      <c r="H57" s="19">
        <f>VLOOKUP(E57,'Appendix 1a. Person-years 2020'!$E$3:$F$1684,2,FALSE)</f>
        <v>39479.109199999999</v>
      </c>
      <c r="I57" s="19">
        <f>VLOOKUP(E57,'Appendix 2a. Deaths 2020'!$E$3:$G$1683,3,FALSE)</f>
        <v>9</v>
      </c>
      <c r="J57" s="20">
        <f t="shared" si="35"/>
        <v>97.764155358437165</v>
      </c>
      <c r="K57" s="20">
        <f t="shared" si="36"/>
        <v>106.7418681940088</v>
      </c>
      <c r="L57" s="73">
        <f t="shared" si="37"/>
        <v>0.91589323863758698</v>
      </c>
      <c r="M57" s="73">
        <f t="shared" si="38"/>
        <v>1.091830311453684</v>
      </c>
      <c r="N57" s="72">
        <f>VLOOKUP(E57,'Appendix 4. LT MOH 2019'!$D$5:$K$1684,8,FALSE)</f>
        <v>0.98769442431443111</v>
      </c>
      <c r="O57" s="72">
        <f t="shared" si="47"/>
        <v>0.98657201919395188</v>
      </c>
      <c r="P57" s="73">
        <f t="shared" si="39"/>
        <v>1.3427980806048123E-2</v>
      </c>
      <c r="Q57" s="72">
        <f>VLOOKUP(E57,'Appendix 4. LT MOH 2019'!$D$5:$I$1684,6,FALSE)</f>
        <v>2.499999999999976</v>
      </c>
      <c r="R57" s="136">
        <f t="shared" si="40"/>
        <v>2.4985813713443537</v>
      </c>
      <c r="S57" s="135">
        <f t="shared" si="48"/>
        <v>93953.706755051899</v>
      </c>
      <c r="T57" s="12">
        <f t="shared" si="41"/>
        <v>1261.6085709639108</v>
      </c>
      <c r="U57" s="13">
        <f t="shared" si="42"/>
        <v>2.7037594773476319E-3</v>
      </c>
      <c r="V57" s="12">
        <f t="shared" si="43"/>
        <v>466612.72259377874</v>
      </c>
      <c r="W57" s="12">
        <f t="shared" si="44"/>
        <v>4385759.1325702127</v>
      </c>
      <c r="X57" s="2">
        <f t="shared" si="45"/>
        <v>46.680001077598675</v>
      </c>
      <c r="Y57" s="105">
        <f>VLOOKUP(E57,'Appendix 4. LT MOH 2019'!$D$5:$P$1684,13,FALSE)</f>
        <v>51.239937501584286</v>
      </c>
      <c r="Z57" s="131">
        <f t="shared" si="46"/>
        <v>-4.5599364239856115</v>
      </c>
    </row>
    <row r="58" spans="1:26" x14ac:dyDescent="0.2">
      <c r="B58" s="111" t="str">
        <f t="shared" si="49"/>
        <v>Male</v>
      </c>
      <c r="C58" s="164" t="str">
        <f t="shared" si="50"/>
        <v>AP</v>
      </c>
      <c r="D58" s="137" t="s">
        <v>122</v>
      </c>
      <c r="E58" s="18" t="str">
        <f t="shared" si="34"/>
        <v>APMale30-34</v>
      </c>
      <c r="F58" s="19">
        <v>5</v>
      </c>
      <c r="G58" s="104">
        <f>VLOOKUP(E58,'Appendix 4. LT MOH 2019'!$D$5:$G$1684,4,FALSE)</f>
        <v>2.480180895365535E-3</v>
      </c>
      <c r="H58" s="19">
        <f>VLOOKUP(E58,'Appendix 1a. Person-years 2020'!$E$3:$F$1684,2,FALSE)</f>
        <v>36707.232100000001</v>
      </c>
      <c r="I58" s="19">
        <f>VLOOKUP(E58,'Appendix 2a. Deaths 2020'!$E$3:$G$1683,3,FALSE)</f>
        <v>10</v>
      </c>
      <c r="J58" s="20">
        <f t="shared" si="35"/>
        <v>91.040575776168509</v>
      </c>
      <c r="K58" s="20">
        <f t="shared" si="36"/>
        <v>101.01577396721486</v>
      </c>
      <c r="L58" s="73">
        <f t="shared" si="37"/>
        <v>0.90125108387246688</v>
      </c>
      <c r="M58" s="73">
        <f t="shared" si="38"/>
        <v>1.1095687072055791</v>
      </c>
      <c r="N58" s="72">
        <f>VLOOKUP(E58,'Appendix 4. LT MOH 2019'!$D$5:$K$1684,8,FALSE)</f>
        <v>0.98767551291669531</v>
      </c>
      <c r="O58" s="72">
        <f t="shared" si="47"/>
        <v>0.98633440189259003</v>
      </c>
      <c r="P58" s="73">
        <f t="shared" si="39"/>
        <v>1.3665598107409971E-2</v>
      </c>
      <c r="Q58" s="72">
        <f>VLOOKUP(E58,'Appendix 4. LT MOH 2019'!$D$5:$I$1684,6,FALSE)</f>
        <v>2.4999999999999885</v>
      </c>
      <c r="R58" s="136">
        <f t="shared" si="40"/>
        <v>2.4983046675836107</v>
      </c>
      <c r="S58" s="135">
        <f t="shared" si="48"/>
        <v>92692.098184087983</v>
      </c>
      <c r="T58" s="12">
        <f t="shared" si="41"/>
        <v>1266.6929615163319</v>
      </c>
      <c r="U58" s="13">
        <f t="shared" si="42"/>
        <v>2.7519357970135941E-3</v>
      </c>
      <c r="V58" s="12">
        <f t="shared" si="43"/>
        <v>460291.61105100979</v>
      </c>
      <c r="W58" s="12">
        <f t="shared" si="44"/>
        <v>3919146.409976434</v>
      </c>
      <c r="X58" s="2">
        <f t="shared" si="45"/>
        <v>42.281343143111798</v>
      </c>
      <c r="Y58" s="105">
        <f>VLOOKUP(E58,'Appendix 4. LT MOH 2019'!$D$5:$P$1684,13,FALSE)</f>
        <v>46.847182996821289</v>
      </c>
      <c r="Z58" s="131">
        <f t="shared" si="46"/>
        <v>-4.5658398537094911</v>
      </c>
    </row>
    <row r="59" spans="1:26" x14ac:dyDescent="0.2">
      <c r="B59" s="111" t="str">
        <f t="shared" si="49"/>
        <v>Male</v>
      </c>
      <c r="C59" s="164" t="str">
        <f t="shared" si="50"/>
        <v>AP</v>
      </c>
      <c r="D59" s="137" t="s">
        <v>123</v>
      </c>
      <c r="E59" s="18" t="str">
        <f t="shared" si="34"/>
        <v>APMale35-39</v>
      </c>
      <c r="F59" s="19">
        <v>5</v>
      </c>
      <c r="G59" s="104">
        <f>VLOOKUP(E59,'Appendix 4. LT MOH 2019'!$D$5:$G$1684,4,FALSE)</f>
        <v>2.2519167823044179E-3</v>
      </c>
      <c r="H59" s="19">
        <f>VLOOKUP(E59,'Appendix 1a. Person-years 2020'!$E$3:$F$1684,2,FALSE)</f>
        <v>32914.349099999999</v>
      </c>
      <c r="I59" s="19">
        <f>VLOOKUP(E59,'Appendix 2a. Deaths 2020'!$E$3:$G$1683,3,FALSE)</f>
        <v>26</v>
      </c>
      <c r="J59" s="20">
        <f t="shared" si="35"/>
        <v>74.120375116916307</v>
      </c>
      <c r="K59" s="20">
        <f t="shared" si="36"/>
        <v>100.0618252805764</v>
      </c>
      <c r="L59" s="73">
        <f t="shared" si="37"/>
        <v>0.74074578301045901</v>
      </c>
      <c r="M59" s="73">
        <f t="shared" si="38"/>
        <v>1.3499908105259919</v>
      </c>
      <c r="N59" s="72">
        <f>VLOOKUP(E59,'Appendix 4. LT MOH 2019'!$D$5:$K$1684,8,FALSE)</f>
        <v>0.98880345033372141</v>
      </c>
      <c r="O59" s="72">
        <f t="shared" si="47"/>
        <v>0.98491444898612746</v>
      </c>
      <c r="P59" s="73">
        <f t="shared" si="39"/>
        <v>1.5085551013872545E-2</v>
      </c>
      <c r="Q59" s="72">
        <f>VLOOKUP(E59,'Appendix 4. LT MOH 2019'!$D$5:$I$1684,6,FALSE)</f>
        <v>2.4999999999999893</v>
      </c>
      <c r="R59" s="136">
        <f t="shared" si="40"/>
        <v>2.4950800363251275</v>
      </c>
      <c r="S59" s="135">
        <f t="shared" si="48"/>
        <v>91425.405222571644</v>
      </c>
      <c r="T59" s="12">
        <f t="shared" si="41"/>
        <v>1379.202614449074</v>
      </c>
      <c r="U59" s="13">
        <f t="shared" si="42"/>
        <v>3.0400860163753447E-3</v>
      </c>
      <c r="V59" s="12">
        <f t="shared" si="43"/>
        <v>453672.23394997208</v>
      </c>
      <c r="W59" s="12">
        <f t="shared" si="44"/>
        <v>3458854.798925424</v>
      </c>
      <c r="X59" s="2">
        <f t="shared" si="45"/>
        <v>37.832534518222531</v>
      </c>
      <c r="Y59" s="105">
        <f>VLOOKUP(E59,'Appendix 4. LT MOH 2019'!$D$5:$P$1684,13,FALSE)</f>
        <v>42.400559360695333</v>
      </c>
      <c r="Z59" s="131">
        <f t="shared" si="46"/>
        <v>-4.568024842472802</v>
      </c>
    </row>
    <row r="60" spans="1:26" x14ac:dyDescent="0.2">
      <c r="B60" s="111" t="str">
        <f t="shared" si="49"/>
        <v>Male</v>
      </c>
      <c r="C60" s="164" t="str">
        <f t="shared" si="50"/>
        <v>AP</v>
      </c>
      <c r="D60" s="137" t="s">
        <v>124</v>
      </c>
      <c r="E60" s="18" t="str">
        <f t="shared" si="34"/>
        <v>APMale40-44</v>
      </c>
      <c r="F60" s="19">
        <v>5</v>
      </c>
      <c r="G60" s="104">
        <f>VLOOKUP(E60,'Appendix 4. LT MOH 2019'!$D$5:$G$1684,4,FALSE)</f>
        <v>2.8915074594627523E-3</v>
      </c>
      <c r="H60" s="19">
        <f>VLOOKUP(E60,'Appendix 1a. Person-years 2020'!$E$3:$F$1684,2,FALSE)</f>
        <v>27918.6499</v>
      </c>
      <c r="I60" s="19">
        <f>VLOOKUP(E60,'Appendix 2a. Deaths 2020'!$E$3:$G$1683,3,FALSE)</f>
        <v>34</v>
      </c>
      <c r="J60" s="20">
        <f t="shared" si="35"/>
        <v>80.726984443979021</v>
      </c>
      <c r="K60" s="20">
        <f t="shared" si="36"/>
        <v>114.62867319035729</v>
      </c>
      <c r="L60" s="73">
        <f t="shared" si="37"/>
        <v>0.70424774358087816</v>
      </c>
      <c r="M60" s="73">
        <f t="shared" si="38"/>
        <v>1.419954851279061</v>
      </c>
      <c r="N60" s="72">
        <f>VLOOKUP(E60,'Appendix 4. LT MOH 2019'!$D$5:$K$1684,8,FALSE)</f>
        <v>0.98564622283703174</v>
      </c>
      <c r="O60" s="72">
        <f t="shared" si="47"/>
        <v>0.97967988580450327</v>
      </c>
      <c r="P60" s="73">
        <f t="shared" si="39"/>
        <v>2.032011419549673E-2</v>
      </c>
      <c r="Q60" s="72">
        <f>VLOOKUP(E60,'Appendix 4. LT MOH 2019'!$D$5:$I$1684,6,FALSE)</f>
        <v>2.4999999999999911</v>
      </c>
      <c r="R60" s="136">
        <f t="shared" si="40"/>
        <v>2.4924211398806539</v>
      </c>
      <c r="S60" s="135">
        <f t="shared" si="48"/>
        <v>90046.202608122563</v>
      </c>
      <c r="T60" s="12">
        <f t="shared" si="41"/>
        <v>1829.7491198678861</v>
      </c>
      <c r="U60" s="13">
        <f t="shared" si="42"/>
        <v>4.1058651265793592E-3</v>
      </c>
      <c r="V60" s="12">
        <f t="shared" si="43"/>
        <v>445642.77282831009</v>
      </c>
      <c r="W60" s="12">
        <f t="shared" si="44"/>
        <v>3005182.5649754517</v>
      </c>
      <c r="X60" s="2">
        <f t="shared" si="45"/>
        <v>33.373784545405925</v>
      </c>
      <c r="Y60" s="105">
        <f>VLOOKUP(E60,'Appendix 4. LT MOH 2019'!$D$5:$P$1684,13,FALSE)</f>
        <v>37.85236663790856</v>
      </c>
      <c r="Z60" s="131">
        <f t="shared" si="46"/>
        <v>-4.4785820925026343</v>
      </c>
    </row>
    <row r="61" spans="1:26" x14ac:dyDescent="0.2">
      <c r="B61" s="111" t="str">
        <f t="shared" si="49"/>
        <v>Male</v>
      </c>
      <c r="C61" s="164" t="str">
        <f t="shared" si="50"/>
        <v>AP</v>
      </c>
      <c r="D61" s="137" t="s">
        <v>125</v>
      </c>
      <c r="E61" s="18" t="str">
        <f t="shared" si="34"/>
        <v>APMale45-49</v>
      </c>
      <c r="F61" s="19">
        <v>5</v>
      </c>
      <c r="G61" s="104">
        <f>VLOOKUP(E61,'Appendix 4. LT MOH 2019'!$D$5:$G$1684,4,FALSE)</f>
        <v>4.0221237669185112E-3</v>
      </c>
      <c r="H61" s="19">
        <f>VLOOKUP(E61,'Appendix 1a. Person-years 2020'!$E$3:$F$1684,2,FALSE)</f>
        <v>23484.1407</v>
      </c>
      <c r="I61" s="19">
        <f>VLOOKUP(E61,'Appendix 2a. Deaths 2020'!$E$3:$G$1683,3,FALSE)</f>
        <v>35</v>
      </c>
      <c r="J61" s="20">
        <f t="shared" si="35"/>
        <v>94.456120455128328</v>
      </c>
      <c r="K61" s="20">
        <f t="shared" si="36"/>
        <v>129.31534612328619</v>
      </c>
      <c r="L61" s="73">
        <f t="shared" si="37"/>
        <v>0.73043241414732096</v>
      </c>
      <c r="M61" s="73">
        <f t="shared" si="38"/>
        <v>1.3690520582487595</v>
      </c>
      <c r="N61" s="72">
        <f>VLOOKUP(E61,'Appendix 4. LT MOH 2019'!$D$5:$K$1684,8,FALSE)</f>
        <v>0.98008958653344003</v>
      </c>
      <c r="O61" s="72">
        <f t="shared" si="47"/>
        <v>0.97284217731611256</v>
      </c>
      <c r="P61" s="73">
        <f t="shared" si="39"/>
        <v>2.7157822683887445E-2</v>
      </c>
      <c r="Q61" s="72">
        <f>VLOOKUP(E61,'Appendix 4. LT MOH 2019'!$D$5:$I$1684,6,FALSE)</f>
        <v>2.5000000000000102</v>
      </c>
      <c r="R61" s="136">
        <f t="shared" si="40"/>
        <v>2.4907420916745786</v>
      </c>
      <c r="S61" s="135">
        <f t="shared" si="48"/>
        <v>88216.453488254672</v>
      </c>
      <c r="T61" s="12">
        <f t="shared" si="41"/>
        <v>2395.7668016354246</v>
      </c>
      <c r="U61" s="13">
        <f t="shared" si="42"/>
        <v>5.5066152771650308E-3</v>
      </c>
      <c r="V61" s="12">
        <f t="shared" si="43"/>
        <v>435070.67064776615</v>
      </c>
      <c r="W61" s="12">
        <f t="shared" si="44"/>
        <v>2559539.7921471414</v>
      </c>
      <c r="X61" s="2">
        <f t="shared" si="45"/>
        <v>29.014312987405734</v>
      </c>
      <c r="Y61" s="105">
        <f>VLOOKUP(E61,'Appendix 4. LT MOH 2019'!$D$5:$P$1684,13,FALSE)</f>
        <v>33.367196382239655</v>
      </c>
      <c r="Z61" s="131">
        <f t="shared" si="46"/>
        <v>-4.3528833948339205</v>
      </c>
    </row>
    <row r="62" spans="1:26" x14ac:dyDescent="0.2">
      <c r="B62" s="111" t="str">
        <f t="shared" si="49"/>
        <v>Male</v>
      </c>
      <c r="C62" s="164" t="str">
        <f t="shared" si="50"/>
        <v>AP</v>
      </c>
      <c r="D62" s="137" t="s">
        <v>126</v>
      </c>
      <c r="E62" s="18" t="str">
        <f t="shared" si="34"/>
        <v>APMale50-54</v>
      </c>
      <c r="F62" s="19">
        <v>5</v>
      </c>
      <c r="G62" s="104">
        <f>VLOOKUP(E62,'Appendix 4. LT MOH 2019'!$D$5:$G$1684,4,FALSE)</f>
        <v>6.008189562920231E-3</v>
      </c>
      <c r="H62" s="19">
        <f>VLOOKUP(E62,'Appendix 1a. Person-years 2020'!$E$3:$F$1684,2,FALSE)</f>
        <v>18825.7958</v>
      </c>
      <c r="I62" s="19">
        <f>VLOOKUP(E62,'Appendix 2a. Deaths 2020'!$E$3:$G$1683,3,FALSE)</f>
        <v>55</v>
      </c>
      <c r="J62" s="20">
        <f t="shared" si="35"/>
        <v>113.10894983922752</v>
      </c>
      <c r="K62" s="20">
        <f t="shared" si="36"/>
        <v>167.7784994132669</v>
      </c>
      <c r="L62" s="73">
        <f t="shared" si="37"/>
        <v>0.67415640403733135</v>
      </c>
      <c r="M62" s="73">
        <f t="shared" si="38"/>
        <v>1.4833353121193893</v>
      </c>
      <c r="N62" s="72">
        <f>VLOOKUP(E62,'Appendix 4. LT MOH 2019'!$D$5:$K$1684,8,FALSE)</f>
        <v>0.97040360407809401</v>
      </c>
      <c r="O62" s="72">
        <f t="shared" si="47"/>
        <v>0.9564142438208546</v>
      </c>
      <c r="P62" s="73">
        <f t="shared" si="39"/>
        <v>4.3585756179145396E-2</v>
      </c>
      <c r="Q62" s="72">
        <f>VLOOKUP(E62,'Appendix 4. LT MOH 2019'!$D$5:$I$1684,6,FALSE)</f>
        <v>2.5000000000000111</v>
      </c>
      <c r="R62" s="136">
        <f t="shared" si="40"/>
        <v>2.4818964364191261</v>
      </c>
      <c r="S62" s="135">
        <f t="shared" si="48"/>
        <v>85820.686686619243</v>
      </c>
      <c r="T62" s="12">
        <f t="shared" si="41"/>
        <v>3740.5595250498159</v>
      </c>
      <c r="U62" s="13">
        <f t="shared" si="42"/>
        <v>8.9127931925903209E-3</v>
      </c>
      <c r="V62" s="12">
        <f t="shared" si="43"/>
        <v>419684.3171632819</v>
      </c>
      <c r="W62" s="12">
        <f t="shared" si="44"/>
        <v>2124469.1214993754</v>
      </c>
      <c r="X62" s="2">
        <f t="shared" si="45"/>
        <v>24.75474391456498</v>
      </c>
      <c r="Y62" s="105">
        <f>VLOOKUP(E62,'Appendix 4. LT MOH 2019'!$D$5:$P$1684,13,FALSE)</f>
        <v>28.994260123114248</v>
      </c>
      <c r="Z62" s="131">
        <f t="shared" si="46"/>
        <v>-4.2395162085492686</v>
      </c>
    </row>
    <row r="63" spans="1:26" x14ac:dyDescent="0.2">
      <c r="B63" s="111" t="str">
        <f t="shared" si="49"/>
        <v>Male</v>
      </c>
      <c r="C63" s="164" t="str">
        <f t="shared" si="50"/>
        <v>AP</v>
      </c>
      <c r="D63" s="137" t="s">
        <v>127</v>
      </c>
      <c r="E63" s="18" t="str">
        <f t="shared" si="34"/>
        <v>APMale55-59</v>
      </c>
      <c r="F63" s="19">
        <v>5</v>
      </c>
      <c r="G63" s="104">
        <f>VLOOKUP(E63,'Appendix 4. LT MOH 2019'!$D$5:$G$1684,4,FALSE)</f>
        <v>1.0226350254106309E-2</v>
      </c>
      <c r="H63" s="19">
        <f>VLOOKUP(E63,'Appendix 1a. Person-years 2020'!$E$3:$F$1684,2,FALSE)</f>
        <v>14436.693300000001</v>
      </c>
      <c r="I63" s="19">
        <f>VLOOKUP(E63,'Appendix 2a. Deaths 2020'!$E$3:$G$1683,3,FALSE)</f>
        <v>64</v>
      </c>
      <c r="J63" s="20">
        <f t="shared" si="35"/>
        <v>147.63468219690986</v>
      </c>
      <c r="K63" s="20">
        <f t="shared" si="36"/>
        <v>210.98019578064705</v>
      </c>
      <c r="L63" s="73">
        <f t="shared" si="37"/>
        <v>0.69975611526308101</v>
      </c>
      <c r="M63" s="73">
        <f t="shared" si="38"/>
        <v>1.4290693259951561</v>
      </c>
      <c r="N63" s="72">
        <f>VLOOKUP(E63,'Appendix 4. LT MOH 2019'!$D$5:$K$1684,8,FALSE)</f>
        <v>0.95014288941813807</v>
      </c>
      <c r="O63" s="72">
        <f t="shared" si="47"/>
        <v>0.92952019659333673</v>
      </c>
      <c r="P63" s="73">
        <f t="shared" si="39"/>
        <v>7.0479803406663266E-2</v>
      </c>
      <c r="Q63" s="72">
        <f>VLOOKUP(E63,'Appendix 4. LT MOH 2019'!$D$5:$I$1684,6,FALSE)</f>
        <v>2.5000000000000049</v>
      </c>
      <c r="R63" s="136">
        <f t="shared" si="40"/>
        <v>2.4727062232216994</v>
      </c>
      <c r="S63" s="135">
        <f t="shared" si="48"/>
        <v>82080.127161569428</v>
      </c>
      <c r="T63" s="12">
        <f t="shared" si="41"/>
        <v>5784.991225941335</v>
      </c>
      <c r="U63" s="13">
        <f t="shared" si="42"/>
        <v>1.4616674351115038E-2</v>
      </c>
      <c r="V63" s="12">
        <f t="shared" si="43"/>
        <v>395780.26348380849</v>
      </c>
      <c r="W63" s="12">
        <f t="shared" si="44"/>
        <v>1704784.8043360934</v>
      </c>
      <c r="X63" s="2">
        <f t="shared" si="45"/>
        <v>20.769763197129734</v>
      </c>
      <c r="Y63" s="105">
        <f>VLOOKUP(E63,'Appendix 4. LT MOH 2019'!$D$5:$P$1684,13,FALSE)</f>
        <v>24.8023101024902</v>
      </c>
      <c r="Z63" s="131">
        <f t="shared" si="46"/>
        <v>-4.0325469053604657</v>
      </c>
    </row>
    <row r="64" spans="1:26" x14ac:dyDescent="0.2">
      <c r="B64" s="111" t="str">
        <f t="shared" si="49"/>
        <v>Male</v>
      </c>
      <c r="C64" s="164" t="str">
        <f t="shared" si="50"/>
        <v>AP</v>
      </c>
      <c r="D64" s="137" t="s">
        <v>128</v>
      </c>
      <c r="E64" s="18" t="str">
        <f t="shared" si="34"/>
        <v>APMale60-64</v>
      </c>
      <c r="F64" s="19">
        <v>5</v>
      </c>
      <c r="G64" s="104">
        <f>VLOOKUP(E64,'Appendix 4. LT MOH 2019'!$D$5:$G$1684,4,FALSE)</f>
        <v>1.5710224224462624E-2</v>
      </c>
      <c r="H64" s="19">
        <f>VLOOKUP(E64,'Appendix 1a. Person-years 2020'!$E$3:$F$1684,2,FALSE)</f>
        <v>10988.4761</v>
      </c>
      <c r="I64" s="19">
        <f>VLOOKUP(E64,'Appendix 2a. Deaths 2020'!$E$3:$G$1683,3,FALSE)</f>
        <v>62</v>
      </c>
      <c r="J64" s="20">
        <f t="shared" si="35"/>
        <v>172.63142341614858</v>
      </c>
      <c r="K64" s="20">
        <f t="shared" si="36"/>
        <v>233.65738951423188</v>
      </c>
      <c r="L64" s="73">
        <f t="shared" si="37"/>
        <v>0.73882287127766499</v>
      </c>
      <c r="M64" s="73">
        <f t="shared" si="38"/>
        <v>1.3535043903969497</v>
      </c>
      <c r="N64" s="72">
        <f>VLOOKUP(E64,'Appendix 4. LT MOH 2019'!$D$5:$K$1684,8,FALSE)</f>
        <v>0.92441742680844008</v>
      </c>
      <c r="O64" s="72">
        <f t="shared" si="47"/>
        <v>0.89908832052045329</v>
      </c>
      <c r="P64" s="73">
        <f t="shared" si="39"/>
        <v>0.10091167947954671</v>
      </c>
      <c r="Q64" s="72">
        <f>VLOOKUP(E64,'Appendix 4. LT MOH 2019'!$D$5:$I$1684,6,FALSE)</f>
        <v>2.4999999999999982</v>
      </c>
      <c r="R64" s="136">
        <f t="shared" si="40"/>
        <v>2.4655722414913783</v>
      </c>
      <c r="S64" s="135">
        <f t="shared" si="48"/>
        <v>76295.135935628088</v>
      </c>
      <c r="T64" s="12">
        <f t="shared" si="41"/>
        <v>7699.0703033845475</v>
      </c>
      <c r="U64" s="13">
        <f t="shared" si="42"/>
        <v>2.127032744533534E-2</v>
      </c>
      <c r="V64" s="12">
        <f t="shared" si="43"/>
        <v>361962.94218653324</v>
      </c>
      <c r="W64" s="12">
        <f t="shared" si="44"/>
        <v>1309004.540852285</v>
      </c>
      <c r="X64" s="2">
        <f t="shared" si="45"/>
        <v>17.157116568436571</v>
      </c>
      <c r="Y64" s="105">
        <f>VLOOKUP(E64,'Appendix 4. LT MOH 2019'!$D$5:$P$1684,13,FALSE)</f>
        <v>20.972585387812568</v>
      </c>
      <c r="Z64" s="131">
        <f t="shared" si="46"/>
        <v>-3.8154688193759974</v>
      </c>
    </row>
    <row r="65" spans="2:26" x14ac:dyDescent="0.2">
      <c r="B65" s="111" t="str">
        <f t="shared" si="49"/>
        <v>Male</v>
      </c>
      <c r="C65" s="164" t="str">
        <f t="shared" si="50"/>
        <v>AP</v>
      </c>
      <c r="D65" s="137" t="s">
        <v>129</v>
      </c>
      <c r="E65" s="18" t="str">
        <f t="shared" si="34"/>
        <v>APMale65-69</v>
      </c>
      <c r="F65" s="19">
        <v>5</v>
      </c>
      <c r="G65" s="104">
        <f>VLOOKUP(E65,'Appendix 4. LT MOH 2019'!$D$5:$G$1684,4,FALSE)</f>
        <v>2.3089999565330758E-2</v>
      </c>
      <c r="H65" s="19">
        <f>VLOOKUP(E65,'Appendix 1a. Person-years 2020'!$E$3:$F$1684,2,FALSE)</f>
        <v>7439.223</v>
      </c>
      <c r="I65" s="19">
        <f>VLOOKUP(E65,'Appendix 2a. Deaths 2020'!$E$3:$G$1683,3,FALSE)</f>
        <v>93</v>
      </c>
      <c r="J65" s="20">
        <f t="shared" si="35"/>
        <v>171.77165583639857</v>
      </c>
      <c r="K65" s="20">
        <f t="shared" si="36"/>
        <v>262.6242858768228</v>
      </c>
      <c r="L65" s="73">
        <f t="shared" si="37"/>
        <v>0.65405853561069238</v>
      </c>
      <c r="M65" s="73">
        <f t="shared" si="38"/>
        <v>1.5289151437589652</v>
      </c>
      <c r="N65" s="72">
        <f>VLOOKUP(E65,'Appendix 4. LT MOH 2019'!$D$5:$K$1684,8,FALSE)</f>
        <v>0.89085064837716477</v>
      </c>
      <c r="O65" s="72">
        <f t="shared" si="47"/>
        <v>0.83802302675660356</v>
      </c>
      <c r="P65" s="73">
        <f t="shared" si="39"/>
        <v>0.16197697324339644</v>
      </c>
      <c r="Q65" s="72">
        <f>VLOOKUP(E65,'Appendix 4. LT MOH 2019'!$D$5:$I$1684,6,FALSE)</f>
        <v>2.499999999999996</v>
      </c>
      <c r="R65" s="136">
        <f t="shared" si="40"/>
        <v>2.424323759018804</v>
      </c>
      <c r="S65" s="135">
        <f t="shared" si="48"/>
        <v>68596.065632243539</v>
      </c>
      <c r="T65" s="12">
        <f t="shared" si="41"/>
        <v>11110.983087516177</v>
      </c>
      <c r="U65" s="13">
        <f t="shared" si="42"/>
        <v>3.5344545208506835E-2</v>
      </c>
      <c r="V65" s="12">
        <f t="shared" si="43"/>
        <v>314362.03300875833</v>
      </c>
      <c r="W65" s="12">
        <f t="shared" si="44"/>
        <v>947041.59866575187</v>
      </c>
      <c r="X65" s="2">
        <f t="shared" si="45"/>
        <v>13.806062927034631</v>
      </c>
      <c r="Y65" s="105">
        <f>VLOOKUP(E65,'Appendix 4. LT MOH 2019'!$D$5:$P$1684,13,FALSE)</f>
        <v>17.482948019045192</v>
      </c>
      <c r="Z65" s="131">
        <f t="shared" si="46"/>
        <v>-3.6768850920105614</v>
      </c>
    </row>
    <row r="66" spans="2:26" x14ac:dyDescent="0.2">
      <c r="B66" s="111" t="str">
        <f t="shared" si="49"/>
        <v>Male</v>
      </c>
      <c r="C66" s="164" t="str">
        <f t="shared" si="50"/>
        <v>AP</v>
      </c>
      <c r="D66" s="137" t="s">
        <v>130</v>
      </c>
      <c r="E66" s="18" t="str">
        <f t="shared" si="34"/>
        <v>APMale70-74</v>
      </c>
      <c r="F66" s="19">
        <v>5</v>
      </c>
      <c r="G66" s="104">
        <f>VLOOKUP(E66,'Appendix 4. LT MOH 2019'!$D$5:$G$1684,4,FALSE)</f>
        <v>3.7313398458265652E-2</v>
      </c>
      <c r="H66" s="19">
        <f>VLOOKUP(E66,'Appendix 1a. Person-years 2020'!$E$3:$F$1684,2,FALSE)</f>
        <v>4569.2165000000005</v>
      </c>
      <c r="I66" s="19">
        <f>VLOOKUP(E66,'Appendix 2a. Deaths 2020'!$E$3:$G$1683,3,FALSE)</f>
        <v>100</v>
      </c>
      <c r="J66" s="20">
        <f t="shared" si="35"/>
        <v>170.492995906582</v>
      </c>
      <c r="K66" s="20">
        <f t="shared" si="36"/>
        <v>266.7616560607554</v>
      </c>
      <c r="L66" s="73">
        <f t="shared" si="37"/>
        <v>0.63912107318658995</v>
      </c>
      <c r="M66" s="73">
        <f t="shared" si="38"/>
        <v>1.5646487683688881</v>
      </c>
      <c r="N66" s="72">
        <f>VLOOKUP(E66,'Appendix 4. LT MOH 2019'!$D$5:$K$1684,8,FALSE)</f>
        <v>0.82935167964296164</v>
      </c>
      <c r="O66" s="72">
        <f t="shared" si="47"/>
        <v>0.74619898112137428</v>
      </c>
      <c r="P66" s="73">
        <f t="shared" si="39"/>
        <v>0.25380101887862572</v>
      </c>
      <c r="Q66" s="72">
        <f>VLOOKUP(E66,'Appendix 4. LT MOH 2019'!$D$5:$I$1684,6,FALSE)</f>
        <v>2.5000000000000018</v>
      </c>
      <c r="R66" s="136">
        <f t="shared" si="40"/>
        <v>2.3699407763356146</v>
      </c>
      <c r="S66" s="135">
        <f t="shared" si="48"/>
        <v>57485.08254472736</v>
      </c>
      <c r="T66" s="12">
        <f t="shared" si="41"/>
        <v>14589.772520173707</v>
      </c>
      <c r="U66" s="13">
        <f t="shared" si="42"/>
        <v>5.8580889763534406E-2</v>
      </c>
      <c r="V66" s="12">
        <f t="shared" si="43"/>
        <v>249053.44693578876</v>
      </c>
      <c r="W66" s="12">
        <f t="shared" si="44"/>
        <v>632679.56565699354</v>
      </c>
      <c r="X66" s="2">
        <f t="shared" si="45"/>
        <v>11.005978205993271</v>
      </c>
      <c r="Y66" s="105">
        <f>VLOOKUP(E66,'Appendix 4. LT MOH 2019'!$D$5:$P$1684,13,FALSE)</f>
        <v>14.318698000993956</v>
      </c>
      <c r="Z66" s="131">
        <f t="shared" si="46"/>
        <v>-3.3127197950006853</v>
      </c>
    </row>
    <row r="67" spans="2:26" x14ac:dyDescent="0.2">
      <c r="B67" s="111" t="str">
        <f t="shared" si="49"/>
        <v>Male</v>
      </c>
      <c r="C67" s="164" t="str">
        <f t="shared" si="50"/>
        <v>AP</v>
      </c>
      <c r="D67" s="137" t="s">
        <v>131</v>
      </c>
      <c r="E67" s="18" t="str">
        <f t="shared" si="34"/>
        <v>APMale75-79</v>
      </c>
      <c r="F67" s="19">
        <v>5</v>
      </c>
      <c r="G67" s="104">
        <f>VLOOKUP(E67,'Appendix 4. LT MOH 2019'!$D$5:$G$1684,4,FALSE)</f>
        <v>5.096537877942036E-2</v>
      </c>
      <c r="H67" s="19">
        <f>VLOOKUP(E67,'Appendix 1a. Person-years 2020'!$E$3:$F$1684,2,FALSE)</f>
        <v>3086.9947999999999</v>
      </c>
      <c r="I67" s="19">
        <f>VLOOKUP(E67,'Appendix 2a. Deaths 2020'!$E$3:$G$1683,3,FALSE)</f>
        <v>89</v>
      </c>
      <c r="J67" s="20">
        <f t="shared" si="35"/>
        <v>157.329859272101</v>
      </c>
      <c r="K67" s="20">
        <f t="shared" si="36"/>
        <v>241.79394056073258</v>
      </c>
      <c r="L67" s="73">
        <f t="shared" si="37"/>
        <v>0.6506774276776538</v>
      </c>
      <c r="M67" s="73">
        <f t="shared" si="38"/>
        <v>1.5368598286390855</v>
      </c>
      <c r="N67" s="72">
        <f>VLOOKUP(E67,'Appendix 4. LT MOH 2019'!$D$5:$K$1684,8,FALSE)</f>
        <v>0.77397209995426752</v>
      </c>
      <c r="O67" s="72">
        <f t="shared" si="47"/>
        <v>0.67450689295158139</v>
      </c>
      <c r="P67" s="73">
        <f t="shared" si="39"/>
        <v>0.32549310704841861</v>
      </c>
      <c r="Q67" s="72">
        <f>VLOOKUP(E67,'Appendix 4. LT MOH 2019'!$D$5:$I$1684,6,FALSE)</f>
        <v>2.5000000000000004</v>
      </c>
      <c r="R67" s="136">
        <f t="shared" si="40"/>
        <v>2.3319465742152925</v>
      </c>
      <c r="S67" s="135">
        <f t="shared" si="48"/>
        <v>42895.310024553655</v>
      </c>
      <c r="T67" s="12">
        <f t="shared" si="41"/>
        <v>13962.127737697147</v>
      </c>
      <c r="U67" s="13">
        <f t="shared" si="42"/>
        <v>7.8781998935421399E-2</v>
      </c>
      <c r="V67" s="12">
        <f t="shared" si="43"/>
        <v>177224.84738096173</v>
      </c>
      <c r="W67" s="12">
        <f t="shared" si="44"/>
        <v>383626.11872120481</v>
      </c>
      <c r="X67" s="2">
        <f t="shared" si="45"/>
        <v>8.9433114832743676</v>
      </c>
      <c r="Y67" s="105">
        <f>VLOOKUP(E67,'Appendix 4. LT MOH 2019'!$D$5:$P$1684,13,FALSE)</f>
        <v>11.750526394402362</v>
      </c>
      <c r="Z67" s="131">
        <f t="shared" si="46"/>
        <v>-2.8072149111279945</v>
      </c>
    </row>
    <row r="68" spans="2:26" x14ac:dyDescent="0.2">
      <c r="B68" s="111" t="str">
        <f t="shared" si="49"/>
        <v>Male</v>
      </c>
      <c r="C68" s="164" t="str">
        <f t="shared" si="50"/>
        <v>AP</v>
      </c>
      <c r="D68" s="137" t="s">
        <v>132</v>
      </c>
      <c r="E68" s="18" t="str">
        <f t="shared" si="34"/>
        <v>APMale80-84</v>
      </c>
      <c r="F68" s="19">
        <v>5</v>
      </c>
      <c r="G68" s="104">
        <f>VLOOKUP(E68,'Appendix 4. LT MOH 2019'!$D$5:$G$1684,4,FALSE)</f>
        <v>7.4917333021546226E-2</v>
      </c>
      <c r="H68" s="19">
        <f>VLOOKUP(E68,'Appendix 1a. Person-years 2020'!$E$3:$F$1684,2,FALSE)</f>
        <v>1722.8507999999999</v>
      </c>
      <c r="I68" s="19">
        <f>VLOOKUP(E68,'Appendix 2a. Deaths 2020'!$E$3:$G$1683,3,FALSE)</f>
        <v>58</v>
      </c>
      <c r="J68" s="20">
        <f t="shared" si="35"/>
        <v>129.07138713003732</v>
      </c>
      <c r="K68" s="20">
        <f t="shared" si="36"/>
        <v>182.72618181478765</v>
      </c>
      <c r="L68" s="73">
        <f t="shared" si="37"/>
        <v>0.70636504220760687</v>
      </c>
      <c r="M68" s="73">
        <f t="shared" si="38"/>
        <v>1.4156985980997787</v>
      </c>
      <c r="N68" s="72">
        <f>VLOOKUP(E68,'Appendix 4. LT MOH 2019'!$D$5:$K$1684,8,FALSE)</f>
        <v>0.68450369016896939</v>
      </c>
      <c r="O68" s="72">
        <f t="shared" si="47"/>
        <v>0.58471164334804093</v>
      </c>
      <c r="P68" s="73">
        <f t="shared" si="39"/>
        <v>0.41528835665195907</v>
      </c>
      <c r="Q68" s="72">
        <f>VLOOKUP(E68,'Appendix 4. LT MOH 2019'!$D$5:$I$1684,6,FALSE)</f>
        <v>2.5000000000000009</v>
      </c>
      <c r="R68" s="136">
        <f t="shared" si="40"/>
        <v>2.3112195635924997</v>
      </c>
      <c r="S68" s="135">
        <f t="shared" si="48"/>
        <v>28933.182286856507</v>
      </c>
      <c r="T68" s="12">
        <f t="shared" si="41"/>
        <v>12015.613724620209</v>
      </c>
      <c r="U68" s="13">
        <f t="shared" si="42"/>
        <v>0.10693990081957047</v>
      </c>
      <c r="V68" s="12">
        <f t="shared" si="43"/>
        <v>112358.56432009426</v>
      </c>
      <c r="W68" s="12">
        <f t="shared" si="44"/>
        <v>206401.27134024305</v>
      </c>
      <c r="X68" s="2">
        <f t="shared" si="45"/>
        <v>7.1337217349231947</v>
      </c>
      <c r="Y68" s="105">
        <f>VLOOKUP(E68,'Appendix 4. LT MOH 2019'!$D$5:$P$1684,13,FALSE)</f>
        <v>9.4520153180572777</v>
      </c>
      <c r="Z68" s="131">
        <f t="shared" si="46"/>
        <v>-2.318293583134083</v>
      </c>
    </row>
    <row r="69" spans="2:26" x14ac:dyDescent="0.2">
      <c r="B69" s="111" t="str">
        <f t="shared" si="49"/>
        <v>Male</v>
      </c>
      <c r="C69" s="164" t="str">
        <f t="shared" si="50"/>
        <v>AP</v>
      </c>
      <c r="D69" s="137" t="s">
        <v>133</v>
      </c>
      <c r="E69" s="18" t="str">
        <f t="shared" si="34"/>
        <v>APMale85-89</v>
      </c>
      <c r="F69" s="19">
        <v>5</v>
      </c>
      <c r="G69" s="104">
        <f>VLOOKUP(E69,'Appendix 4. LT MOH 2019'!$D$5:$G$1684,4,FALSE)</f>
        <v>0.12035192868878047</v>
      </c>
      <c r="H69" s="19">
        <f>VLOOKUP(E69,'Appendix 1a. Person-years 2020'!$E$3:$F$1684,2,FALSE)</f>
        <v>853.72280000000001</v>
      </c>
      <c r="I69" s="19">
        <f>VLOOKUP(E69,'Appendix 2a. Deaths 2020'!$E$3:$G$1683,3,FALSE)</f>
        <v>35</v>
      </c>
      <c r="J69" s="20">
        <f t="shared" si="35"/>
        <v>102.74718554558599</v>
      </c>
      <c r="K69" s="20">
        <f t="shared" si="36"/>
        <v>133.53486804147866</v>
      </c>
      <c r="L69" s="73">
        <f t="shared" si="37"/>
        <v>0.76944087377740633</v>
      </c>
      <c r="M69" s="73">
        <f t="shared" si="38"/>
        <v>1.2996450202738941</v>
      </c>
      <c r="N69" s="72">
        <f>VLOOKUP(E69,'Appendix 4. LT MOH 2019'!$D$5:$K$1684,8,FALSE)</f>
        <v>0.53742103352224813</v>
      </c>
      <c r="O69" s="72">
        <f t="shared" si="47"/>
        <v>0.44617454616330121</v>
      </c>
      <c r="P69" s="73">
        <f t="shared" si="39"/>
        <v>0.55382545383669879</v>
      </c>
      <c r="Q69" s="72">
        <f>VLOOKUP(E69,'Appendix 4. LT MOH 2019'!$D$5:$I$1684,6,FALSE)</f>
        <v>2.4999999999999996</v>
      </c>
      <c r="R69" s="136">
        <f t="shared" si="40"/>
        <v>2.2862007059198763</v>
      </c>
      <c r="S69" s="135">
        <f t="shared" si="48"/>
        <v>16917.568562236298</v>
      </c>
      <c r="T69" s="12">
        <f t="shared" si="41"/>
        <v>9369.3800867939863</v>
      </c>
      <c r="U69" s="13">
        <f t="shared" si="42"/>
        <v>0.15837028338581163</v>
      </c>
      <c r="V69" s="12">
        <f t="shared" si="43"/>
        <v>59161.225745671603</v>
      </c>
      <c r="W69" s="12">
        <f t="shared" si="44"/>
        <v>94042.70702014878</v>
      </c>
      <c r="X69" s="2">
        <f t="shared" si="45"/>
        <v>5.5588784330434224</v>
      </c>
      <c r="Y69" s="105">
        <f>VLOOKUP(E69,'Appendix 4. LT MOH 2019'!$D$5:$P$1684,13,FALSE)</f>
        <v>7.6562861061292091</v>
      </c>
      <c r="Z69" s="131">
        <f t="shared" si="46"/>
        <v>-2.0974076730857867</v>
      </c>
    </row>
    <row r="70" spans="2:26" x14ac:dyDescent="0.2">
      <c r="B70" s="111" t="str">
        <f t="shared" si="49"/>
        <v>Male</v>
      </c>
      <c r="C70" s="164" t="str">
        <f t="shared" si="50"/>
        <v>AP</v>
      </c>
      <c r="D70" s="137" t="s">
        <v>8</v>
      </c>
      <c r="E70" s="18" t="str">
        <f t="shared" si="34"/>
        <v>APMale90+</v>
      </c>
      <c r="F70" s="19" t="s">
        <v>19</v>
      </c>
      <c r="G70" s="104">
        <f>VLOOKUP(E70,'Appendix 4. LT MOH 2019'!$D$5:$G$1684,4,FALSE)</f>
        <v>0.14095426034251887</v>
      </c>
      <c r="H70" s="19">
        <f>VLOOKUP(E70,'Appendix 1a. Person-years 2020'!$E$3:$F$1684,2,FALSE)</f>
        <v>538.28200000000004</v>
      </c>
      <c r="I70" s="19">
        <f>VLOOKUP(E70,'Appendix 2a. Deaths 2020'!$E$3:$G$1683,3,FALSE)</f>
        <v>24</v>
      </c>
      <c r="J70" s="20">
        <f t="shared" si="35"/>
        <v>75.873141165691749</v>
      </c>
      <c r="K70" s="20">
        <f t="shared" si="36"/>
        <v>96.490238917471302</v>
      </c>
      <c r="L70" s="73">
        <f t="shared" si="37"/>
        <v>0.78632970564604487</v>
      </c>
      <c r="M70" s="73">
        <f t="shared" si="38"/>
        <v>1.2717311743658528</v>
      </c>
      <c r="N70" s="72">
        <f>VLOOKUP(E70,'Appendix 4. LT MOH 2019'!$D$5:$K$1684,8,FALSE)</f>
        <v>0</v>
      </c>
      <c r="O70" s="72">
        <v>0</v>
      </c>
      <c r="P70" s="73">
        <f t="shared" si="39"/>
        <v>1</v>
      </c>
      <c r="Q70" s="72">
        <f>VLOOKUP(E70,'Appendix 4. LT MOH 2019'!$D$5:$I$1684,6,FALSE)</f>
        <v>5.876889175347725</v>
      </c>
      <c r="R70" s="136">
        <f>Q70*L70</f>
        <v>4.6211725353656039</v>
      </c>
      <c r="S70" s="135">
        <f t="shared" si="48"/>
        <v>7548.1884754423118</v>
      </c>
      <c r="T70" s="12">
        <f t="shared" si="41"/>
        <v>7548.1884754423118</v>
      </c>
      <c r="U70" s="13">
        <f t="shared" si="42"/>
        <v>0.21639529629050847</v>
      </c>
      <c r="V70" s="12">
        <f>T70*R70</f>
        <v>34881.481274477177</v>
      </c>
      <c r="W70" s="12">
        <f>V70</f>
        <v>34881.481274477177</v>
      </c>
      <c r="X70" s="2">
        <f t="shared" si="45"/>
        <v>4.6211725353656039</v>
      </c>
      <c r="Y70" s="105">
        <f>VLOOKUP(E70,'Appendix 4. LT MOH 2019'!$D$5:$P$1684,13,FALSE)</f>
        <v>7.0944999999999991</v>
      </c>
      <c r="Z70" s="131">
        <f t="shared" si="46"/>
        <v>-2.4733274646343952</v>
      </c>
    </row>
    <row r="71" spans="2:26" x14ac:dyDescent="0.2">
      <c r="K71" s="7"/>
      <c r="L71" s="7"/>
      <c r="M71" s="7"/>
      <c r="N71" s="133"/>
      <c r="O71" s="133"/>
      <c r="P71" s="74"/>
      <c r="Q71" s="133"/>
      <c r="R71" s="107"/>
      <c r="S71" s="7"/>
      <c r="T71" s="7"/>
      <c r="U71" s="7"/>
      <c r="V71" s="107"/>
      <c r="W71" s="107"/>
      <c r="X71" s="7"/>
      <c r="Y71" s="133"/>
      <c r="Z71" s="7"/>
    </row>
    <row r="72" spans="2:26" x14ac:dyDescent="0.2">
      <c r="N72" s="40"/>
      <c r="O72" s="40"/>
      <c r="Q72" s="40"/>
      <c r="R72" s="40"/>
      <c r="V72" s="40"/>
      <c r="W72" s="40"/>
    </row>
    <row r="73" spans="2:26" x14ac:dyDescent="0.2">
      <c r="K73" s="45"/>
      <c r="L73" s="45"/>
      <c r="M73" s="45"/>
      <c r="N73" s="45"/>
      <c r="O73" s="45"/>
      <c r="P73" s="44"/>
      <c r="Q73" s="43"/>
      <c r="R73" s="12"/>
      <c r="S73" s="13"/>
      <c r="T73" s="12"/>
      <c r="U73" s="12"/>
      <c r="V73" s="2"/>
      <c r="W73" s="2"/>
      <c r="X73" s="6"/>
    </row>
    <row r="74" spans="2:26" x14ac:dyDescent="0.2">
      <c r="K74" s="45"/>
      <c r="L74" s="45"/>
      <c r="M74" s="45"/>
      <c r="N74" s="45"/>
      <c r="O74" s="45"/>
      <c r="P74" s="44"/>
      <c r="Q74" s="43"/>
      <c r="R74" s="12"/>
      <c r="S74" s="13"/>
      <c r="T74" s="12"/>
      <c r="U74" s="12"/>
      <c r="V74" s="2"/>
      <c r="W74" s="2"/>
      <c r="X74" s="6"/>
    </row>
    <row r="75" spans="2:26" x14ac:dyDescent="0.2">
      <c r="K75" s="45"/>
      <c r="L75" s="45"/>
      <c r="M75" s="45"/>
      <c r="N75" s="45"/>
      <c r="O75" s="45"/>
      <c r="P75" s="44"/>
      <c r="Q75" s="43"/>
      <c r="R75" s="12"/>
      <c r="S75" s="13"/>
      <c r="T75" s="12"/>
      <c r="U75" s="12"/>
      <c r="V75" s="2"/>
      <c r="W75" s="2"/>
      <c r="X75" s="6"/>
    </row>
    <row r="76" spans="2:26" x14ac:dyDescent="0.2">
      <c r="K76" s="45"/>
      <c r="L76" s="45"/>
      <c r="M76" s="45"/>
      <c r="N76" s="45"/>
      <c r="O76" s="45"/>
      <c r="P76" s="44"/>
      <c r="Q76" s="43"/>
      <c r="R76" s="12"/>
      <c r="S76" s="13"/>
      <c r="T76" s="12"/>
      <c r="U76" s="12"/>
      <c r="V76" s="2"/>
      <c r="W76" s="2"/>
      <c r="X76" s="6"/>
    </row>
    <row r="77" spans="2:26" x14ac:dyDescent="0.2">
      <c r="K77" s="45"/>
      <c r="L77" s="45"/>
      <c r="M77" s="45"/>
      <c r="N77" s="45"/>
      <c r="O77" s="45"/>
      <c r="P77" s="44"/>
      <c r="Q77" s="43"/>
      <c r="R77" s="12"/>
      <c r="S77" s="13"/>
      <c r="T77" s="12"/>
      <c r="U77" s="12"/>
      <c r="V77" s="2"/>
      <c r="W77" s="2"/>
      <c r="X77" s="6"/>
    </row>
    <row r="78" spans="2:26" x14ac:dyDescent="0.2">
      <c r="N78" s="41"/>
    </row>
    <row r="81" spans="1:25" s="11" customFormat="1" ht="47" customHeight="1" x14ac:dyDescent="0.2">
      <c r="A81" s="10"/>
      <c r="B81" s="8"/>
      <c r="C81" s="8"/>
      <c r="D81" s="40"/>
      <c r="E81" s="40"/>
      <c r="F81" s="40"/>
      <c r="G81" s="40"/>
      <c r="H81" s="40"/>
      <c r="I81" s="40"/>
      <c r="J81" s="40"/>
      <c r="K81" s="10"/>
      <c r="L81" s="8"/>
      <c r="M81" s="10"/>
      <c r="N81" s="10"/>
      <c r="O81" s="10"/>
      <c r="P81" s="10"/>
      <c r="Q81" s="8"/>
      <c r="R81" s="8"/>
      <c r="S81" s="10"/>
      <c r="T81" s="10"/>
      <c r="U81" s="10"/>
      <c r="V81" s="8"/>
      <c r="W81" s="10"/>
      <c r="X81" s="10"/>
      <c r="Y81" s="40"/>
    </row>
    <row r="82" spans="1:25" x14ac:dyDescent="0.2">
      <c r="K82" s="48"/>
      <c r="L82" s="48"/>
      <c r="M82" s="48"/>
      <c r="N82" s="48"/>
      <c r="O82" s="48"/>
      <c r="P82" s="44"/>
      <c r="Q82" s="12"/>
      <c r="R82" s="12"/>
      <c r="S82" s="13"/>
      <c r="T82" s="12"/>
      <c r="U82" s="12"/>
      <c r="V82" s="2"/>
      <c r="W82" s="2"/>
      <c r="X82" s="6"/>
    </row>
    <row r="83" spans="1:25" x14ac:dyDescent="0.2">
      <c r="K83" s="48"/>
      <c r="L83" s="48"/>
      <c r="M83" s="48"/>
      <c r="N83" s="48"/>
      <c r="O83" s="48"/>
      <c r="P83" s="44"/>
      <c r="Q83" s="43"/>
      <c r="R83" s="12"/>
      <c r="S83" s="13"/>
      <c r="T83" s="12"/>
      <c r="U83" s="12"/>
      <c r="V83" s="2"/>
      <c r="W83" s="2"/>
      <c r="X83" s="6"/>
    </row>
    <row r="84" spans="1:25" x14ac:dyDescent="0.2">
      <c r="K84" s="48"/>
      <c r="L84" s="48"/>
      <c r="M84" s="48"/>
      <c r="N84" s="48"/>
      <c r="O84" s="48"/>
      <c r="P84" s="44"/>
      <c r="Q84" s="43"/>
      <c r="R84" s="12"/>
      <c r="S84" s="13"/>
      <c r="T84" s="12"/>
      <c r="U84" s="12"/>
      <c r="V84" s="2"/>
      <c r="W84" s="2"/>
      <c r="X84" s="6"/>
    </row>
    <row r="85" spans="1:25" x14ac:dyDescent="0.2">
      <c r="K85" s="48"/>
      <c r="L85" s="48"/>
      <c r="M85" s="48"/>
      <c r="N85" s="48"/>
      <c r="O85" s="48"/>
      <c r="P85" s="44"/>
      <c r="Q85" s="43"/>
      <c r="R85" s="12"/>
      <c r="S85" s="13"/>
      <c r="T85" s="12"/>
      <c r="U85" s="12"/>
      <c r="V85" s="2"/>
      <c r="W85" s="2"/>
      <c r="X85" s="6"/>
    </row>
    <row r="86" spans="1:25" x14ac:dyDescent="0.2">
      <c r="K86" s="48"/>
      <c r="L86" s="48"/>
      <c r="M86" s="48"/>
      <c r="N86" s="48"/>
      <c r="O86" s="48"/>
      <c r="P86" s="44"/>
      <c r="Q86" s="43"/>
      <c r="R86" s="12"/>
      <c r="S86" s="13"/>
      <c r="T86" s="12"/>
      <c r="U86" s="12"/>
      <c r="V86" s="2"/>
      <c r="W86" s="2"/>
      <c r="X86" s="6"/>
    </row>
    <row r="87" spans="1:25" x14ac:dyDescent="0.2">
      <c r="K87" s="48"/>
      <c r="L87" s="48"/>
      <c r="M87" s="48"/>
      <c r="N87" s="48"/>
      <c r="O87" s="48"/>
      <c r="P87" s="44"/>
      <c r="Q87" s="43"/>
      <c r="R87" s="12"/>
      <c r="S87" s="13"/>
      <c r="T87" s="12"/>
      <c r="U87" s="12"/>
      <c r="V87" s="2"/>
      <c r="W87" s="2"/>
      <c r="X87" s="6"/>
    </row>
    <row r="88" spans="1:25" x14ac:dyDescent="0.2">
      <c r="K88" s="48"/>
      <c r="L88" s="48"/>
      <c r="M88" s="48"/>
      <c r="N88" s="48"/>
      <c r="O88" s="48"/>
      <c r="P88" s="44"/>
      <c r="Q88" s="43"/>
      <c r="R88" s="12"/>
      <c r="S88" s="13"/>
      <c r="T88" s="12"/>
      <c r="U88" s="12"/>
      <c r="V88" s="2"/>
      <c r="W88" s="2"/>
      <c r="X88" s="6"/>
    </row>
    <row r="89" spans="1:25" x14ac:dyDescent="0.2">
      <c r="K89" s="48"/>
      <c r="L89" s="48"/>
      <c r="M89" s="48"/>
      <c r="N89" s="48"/>
      <c r="O89" s="48"/>
      <c r="P89" s="44"/>
      <c r="Q89" s="43"/>
      <c r="R89" s="12"/>
      <c r="S89" s="13"/>
      <c r="T89" s="12"/>
      <c r="U89" s="12"/>
      <c r="V89" s="2"/>
      <c r="W89" s="2"/>
      <c r="X89" s="6"/>
    </row>
    <row r="90" spans="1:25" x14ac:dyDescent="0.2">
      <c r="K90" s="48"/>
      <c r="L90" s="48"/>
      <c r="M90" s="48"/>
      <c r="N90" s="48"/>
      <c r="O90" s="48"/>
      <c r="P90" s="44"/>
      <c r="Q90" s="43"/>
      <c r="R90" s="12"/>
      <c r="S90" s="13"/>
      <c r="T90" s="12"/>
      <c r="U90" s="12"/>
      <c r="V90" s="2"/>
      <c r="W90" s="2"/>
      <c r="X90" s="6"/>
    </row>
    <row r="91" spans="1:25" x14ac:dyDescent="0.2">
      <c r="K91" s="48"/>
      <c r="L91" s="48"/>
      <c r="M91" s="48"/>
      <c r="N91" s="48"/>
      <c r="O91" s="48"/>
      <c r="P91" s="44"/>
      <c r="Q91" s="43"/>
      <c r="R91" s="12"/>
      <c r="S91" s="13"/>
      <c r="T91" s="12"/>
      <c r="U91" s="12"/>
      <c r="V91" s="2"/>
      <c r="W91" s="2"/>
      <c r="X91" s="6"/>
    </row>
    <row r="92" spans="1:25" x14ac:dyDescent="0.2">
      <c r="K92" s="48"/>
      <c r="L92" s="48"/>
      <c r="M92" s="48"/>
      <c r="N92" s="48"/>
      <c r="O92" s="48"/>
      <c r="P92" s="44"/>
      <c r="Q92" s="43"/>
      <c r="R92" s="12"/>
      <c r="S92" s="13"/>
      <c r="T92" s="12"/>
      <c r="U92" s="12"/>
      <c r="V92" s="2"/>
      <c r="W92" s="2"/>
      <c r="X92" s="6"/>
    </row>
    <row r="93" spans="1:25" x14ac:dyDescent="0.2">
      <c r="K93" s="48"/>
      <c r="L93" s="48"/>
      <c r="M93" s="48"/>
      <c r="N93" s="48"/>
      <c r="O93" s="48"/>
      <c r="P93" s="44"/>
      <c r="Q93" s="43"/>
      <c r="R93" s="12"/>
      <c r="S93" s="13"/>
      <c r="T93" s="12"/>
      <c r="U93" s="12"/>
      <c r="V93" s="2"/>
      <c r="W93" s="2"/>
      <c r="X93" s="6"/>
    </row>
    <row r="94" spans="1:25" x14ac:dyDescent="0.2">
      <c r="K94" s="48"/>
      <c r="L94" s="48"/>
      <c r="M94" s="48"/>
      <c r="N94" s="48"/>
      <c r="O94" s="48"/>
      <c r="P94" s="44"/>
      <c r="Q94" s="43"/>
      <c r="R94" s="12"/>
      <c r="S94" s="13"/>
      <c r="T94" s="12"/>
      <c r="U94" s="12"/>
      <c r="V94" s="2"/>
      <c r="W94" s="2"/>
      <c r="X94" s="6"/>
    </row>
    <row r="95" spans="1:25" x14ac:dyDescent="0.2">
      <c r="K95" s="48"/>
      <c r="L95" s="48"/>
      <c r="M95" s="48"/>
      <c r="N95" s="48"/>
      <c r="O95" s="48"/>
      <c r="P95" s="44"/>
      <c r="Q95" s="43"/>
      <c r="R95" s="12"/>
      <c r="S95" s="13"/>
      <c r="T95" s="12"/>
      <c r="U95" s="12"/>
      <c r="V95" s="2"/>
      <c r="W95" s="2"/>
      <c r="X95" s="6"/>
    </row>
    <row r="96" spans="1:25" x14ac:dyDescent="0.2">
      <c r="K96" s="48"/>
      <c r="L96" s="48"/>
      <c r="M96" s="48"/>
      <c r="N96" s="48"/>
      <c r="O96" s="48"/>
      <c r="P96" s="44"/>
      <c r="Q96" s="43"/>
      <c r="R96" s="12"/>
      <c r="S96" s="13"/>
      <c r="T96" s="12"/>
      <c r="U96" s="12"/>
      <c r="V96" s="2"/>
      <c r="W96" s="2"/>
      <c r="X96" s="6"/>
    </row>
    <row r="97" spans="1:25" x14ac:dyDescent="0.2">
      <c r="K97" s="48"/>
      <c r="L97" s="48"/>
      <c r="M97" s="48"/>
      <c r="N97" s="48"/>
      <c r="O97" s="48"/>
      <c r="P97" s="44"/>
      <c r="Q97" s="43"/>
      <c r="R97" s="12"/>
      <c r="S97" s="13"/>
      <c r="T97" s="12"/>
      <c r="U97" s="12"/>
      <c r="V97" s="2"/>
      <c r="W97" s="2"/>
      <c r="X97" s="6"/>
    </row>
    <row r="98" spans="1:25" x14ac:dyDescent="0.2">
      <c r="N98" s="47"/>
    </row>
    <row r="99" spans="1:25" x14ac:dyDescent="0.2">
      <c r="N99" s="47"/>
    </row>
    <row r="100" spans="1:25" s="11" customFormat="1" ht="47" customHeight="1" x14ac:dyDescent="0.2">
      <c r="A100" s="10"/>
      <c r="B100" s="8"/>
      <c r="C100" s="8"/>
      <c r="D100" s="40"/>
      <c r="E100" s="40"/>
      <c r="F100" s="40"/>
      <c r="G100" s="40"/>
      <c r="H100" s="40"/>
      <c r="I100" s="40"/>
      <c r="J100" s="40"/>
      <c r="K100" s="10"/>
      <c r="L100" s="8"/>
      <c r="M100" s="10"/>
      <c r="N100" s="10"/>
      <c r="O100" s="10"/>
      <c r="P100" s="10"/>
      <c r="Q100" s="8"/>
      <c r="R100" s="8"/>
      <c r="S100" s="10"/>
      <c r="T100" s="10"/>
      <c r="U100" s="10"/>
      <c r="V100" s="8"/>
      <c r="W100" s="10"/>
      <c r="X100" s="10"/>
      <c r="Y100" s="40"/>
    </row>
    <row r="101" spans="1:25" x14ac:dyDescent="0.2">
      <c r="K101" s="45"/>
      <c r="L101" s="45"/>
      <c r="M101" s="45"/>
      <c r="N101" s="45"/>
      <c r="O101" s="45"/>
      <c r="P101" s="44"/>
      <c r="Q101" s="12"/>
      <c r="R101" s="12"/>
      <c r="S101" s="13"/>
      <c r="T101" s="12"/>
      <c r="U101" s="12"/>
      <c r="V101" s="2"/>
      <c r="W101" s="2"/>
      <c r="X101" s="6"/>
    </row>
    <row r="102" spans="1:25" x14ac:dyDescent="0.2">
      <c r="K102" s="45"/>
      <c r="L102" s="45"/>
      <c r="M102" s="45"/>
      <c r="N102" s="45"/>
      <c r="O102" s="45"/>
      <c r="P102" s="44"/>
      <c r="Q102" s="43"/>
      <c r="R102" s="12"/>
      <c r="S102" s="13"/>
      <c r="T102" s="12"/>
      <c r="U102" s="12"/>
      <c r="V102" s="2"/>
      <c r="W102" s="2"/>
      <c r="X102" s="6"/>
    </row>
    <row r="103" spans="1:25" x14ac:dyDescent="0.2">
      <c r="K103" s="45"/>
      <c r="L103" s="45"/>
      <c r="M103" s="45"/>
      <c r="N103" s="45"/>
      <c r="O103" s="45"/>
      <c r="P103" s="44"/>
      <c r="Q103" s="43"/>
      <c r="R103" s="12"/>
      <c r="S103" s="13"/>
      <c r="T103" s="12"/>
      <c r="U103" s="12"/>
      <c r="V103" s="2"/>
      <c r="W103" s="2"/>
      <c r="X103" s="6"/>
    </row>
    <row r="104" spans="1:25" x14ac:dyDescent="0.2">
      <c r="K104" s="45"/>
      <c r="L104" s="45"/>
      <c r="M104" s="45"/>
      <c r="N104" s="45"/>
      <c r="O104" s="45"/>
      <c r="P104" s="44"/>
      <c r="Q104" s="43"/>
      <c r="R104" s="12"/>
      <c r="S104" s="13"/>
      <c r="T104" s="12"/>
      <c r="U104" s="12"/>
      <c r="V104" s="2"/>
      <c r="W104" s="2"/>
      <c r="X104" s="6"/>
    </row>
    <row r="105" spans="1:25" x14ac:dyDescent="0.2">
      <c r="K105" s="45"/>
      <c r="L105" s="45"/>
      <c r="M105" s="45"/>
      <c r="N105" s="45"/>
      <c r="O105" s="45"/>
      <c r="P105" s="44"/>
      <c r="Q105" s="43"/>
      <c r="R105" s="12"/>
      <c r="S105" s="13"/>
      <c r="T105" s="12"/>
      <c r="U105" s="12"/>
      <c r="V105" s="2"/>
      <c r="W105" s="2"/>
      <c r="X105" s="6"/>
    </row>
    <row r="106" spans="1:25" x14ac:dyDescent="0.2">
      <c r="K106" s="45"/>
      <c r="L106" s="45"/>
      <c r="M106" s="45"/>
      <c r="N106" s="45"/>
      <c r="O106" s="45"/>
      <c r="P106" s="44"/>
      <c r="Q106" s="43"/>
      <c r="R106" s="12"/>
      <c r="S106" s="13"/>
      <c r="T106" s="12"/>
      <c r="U106" s="12"/>
      <c r="V106" s="2"/>
      <c r="W106" s="2"/>
      <c r="X106" s="6"/>
    </row>
    <row r="107" spans="1:25" x14ac:dyDescent="0.2">
      <c r="K107" s="45"/>
      <c r="L107" s="45"/>
      <c r="M107" s="45"/>
      <c r="N107" s="45"/>
      <c r="O107" s="45"/>
      <c r="P107" s="44"/>
      <c r="Q107" s="43"/>
      <c r="R107" s="12"/>
      <c r="S107" s="13"/>
      <c r="T107" s="12"/>
      <c r="U107" s="12"/>
      <c r="V107" s="2"/>
      <c r="W107" s="2"/>
      <c r="X107" s="6"/>
    </row>
    <row r="108" spans="1:25" x14ac:dyDescent="0.2">
      <c r="K108" s="45"/>
      <c r="L108" s="45"/>
      <c r="M108" s="45"/>
      <c r="N108" s="45"/>
      <c r="O108" s="45"/>
      <c r="P108" s="44"/>
      <c r="Q108" s="43"/>
      <c r="R108" s="12"/>
      <c r="S108" s="13"/>
      <c r="T108" s="12"/>
      <c r="U108" s="12"/>
      <c r="V108" s="2"/>
      <c r="W108" s="2"/>
      <c r="X108" s="6"/>
    </row>
    <row r="109" spans="1:25" x14ac:dyDescent="0.2">
      <c r="K109" s="45"/>
      <c r="L109" s="45"/>
      <c r="M109" s="45"/>
      <c r="N109" s="45"/>
      <c r="O109" s="45"/>
      <c r="P109" s="44"/>
      <c r="Q109" s="43"/>
      <c r="R109" s="12"/>
      <c r="S109" s="13"/>
      <c r="T109" s="12"/>
      <c r="U109" s="12"/>
      <c r="V109" s="2"/>
      <c r="W109" s="2"/>
      <c r="X109" s="6"/>
    </row>
    <row r="110" spans="1:25" x14ac:dyDescent="0.2">
      <c r="K110" s="45"/>
      <c r="L110" s="45"/>
      <c r="M110" s="45"/>
      <c r="N110" s="45"/>
      <c r="O110" s="45"/>
      <c r="P110" s="44"/>
      <c r="Q110" s="43"/>
      <c r="R110" s="12"/>
      <c r="S110" s="13"/>
      <c r="T110" s="12"/>
      <c r="U110" s="12"/>
      <c r="V110" s="2"/>
      <c r="W110" s="2"/>
      <c r="X110" s="6"/>
    </row>
    <row r="111" spans="1:25" x14ac:dyDescent="0.2">
      <c r="K111" s="45"/>
      <c r="L111" s="45"/>
      <c r="M111" s="45"/>
      <c r="N111" s="45"/>
      <c r="O111" s="45"/>
      <c r="P111" s="44"/>
      <c r="Q111" s="43"/>
      <c r="R111" s="12"/>
      <c r="S111" s="13"/>
      <c r="T111" s="12"/>
      <c r="U111" s="12"/>
      <c r="V111" s="2"/>
      <c r="W111" s="2"/>
      <c r="X111" s="6"/>
    </row>
    <row r="112" spans="1:25" x14ac:dyDescent="0.2">
      <c r="K112" s="45"/>
      <c r="L112" s="45"/>
      <c r="M112" s="45"/>
      <c r="N112" s="45"/>
      <c r="O112" s="45"/>
      <c r="P112" s="44"/>
      <c r="Q112" s="43"/>
      <c r="R112" s="12"/>
      <c r="S112" s="13"/>
      <c r="T112" s="12"/>
      <c r="U112" s="12"/>
      <c r="V112" s="2"/>
      <c r="W112" s="2"/>
      <c r="X112" s="6"/>
    </row>
    <row r="113" spans="11:24" x14ac:dyDescent="0.2">
      <c r="K113" s="45"/>
      <c r="L113" s="45"/>
      <c r="M113" s="45"/>
      <c r="N113" s="45"/>
      <c r="O113" s="45"/>
      <c r="P113" s="44"/>
      <c r="Q113" s="43"/>
      <c r="R113" s="12"/>
      <c r="S113" s="13"/>
      <c r="T113" s="12"/>
      <c r="U113" s="12"/>
      <c r="V113" s="2"/>
      <c r="W113" s="2"/>
      <c r="X113" s="6"/>
    </row>
    <row r="114" spans="11:24" x14ac:dyDescent="0.2">
      <c r="K114" s="45"/>
      <c r="L114" s="45"/>
      <c r="M114" s="45"/>
      <c r="N114" s="45"/>
      <c r="O114" s="45"/>
      <c r="P114" s="44"/>
      <c r="Q114" s="43"/>
      <c r="R114" s="12"/>
      <c r="S114" s="13"/>
      <c r="T114" s="12"/>
      <c r="U114" s="12"/>
      <c r="V114" s="2"/>
      <c r="W114" s="2"/>
      <c r="X114" s="6"/>
    </row>
    <row r="115" spans="11:24" x14ac:dyDescent="0.2">
      <c r="K115" s="45"/>
      <c r="L115" s="45"/>
      <c r="M115" s="45"/>
      <c r="N115" s="45"/>
      <c r="O115" s="45"/>
      <c r="P115" s="44"/>
      <c r="Q115" s="43"/>
      <c r="R115" s="12"/>
      <c r="S115" s="13"/>
      <c r="T115" s="12"/>
      <c r="U115" s="12"/>
      <c r="V115" s="2"/>
      <c r="W115" s="2"/>
      <c r="X115" s="6"/>
    </row>
    <row r="116" spans="11:24" x14ac:dyDescent="0.2">
      <c r="K116" s="45"/>
      <c r="L116" s="45"/>
      <c r="M116" s="45"/>
      <c r="N116" s="45"/>
      <c r="O116" s="45"/>
      <c r="P116" s="44"/>
      <c r="Q116" s="43"/>
      <c r="R116" s="12"/>
      <c r="S116" s="13"/>
      <c r="T116" s="12"/>
      <c r="U116" s="12"/>
      <c r="V116" s="2"/>
      <c r="W116" s="2"/>
      <c r="X116" s="6"/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C34A74D-B854-2244-864A-7FBB08E91BD0}">
  <sheetPr>
    <tabColor theme="9"/>
  </sheetPr>
  <dimension ref="A1:AA116"/>
  <sheetViews>
    <sheetView zoomScaleNormal="100" workbookViewId="0">
      <pane xSplit="4" ySplit="3" topLeftCell="F4" activePane="bottomRight" state="frozen"/>
      <selection pane="topRight" activeCell="F1" sqref="F1"/>
      <selection pane="bottomLeft" activeCell="A4" sqref="A4"/>
      <selection pane="bottomRight" activeCell="F2" sqref="F2"/>
    </sheetView>
  </sheetViews>
  <sheetFormatPr baseColWidth="10" defaultRowHeight="16" x14ac:dyDescent="0.2"/>
  <cols>
    <col min="1" max="1" width="6" customWidth="1"/>
    <col min="2" max="3" width="12.1640625" style="158" customWidth="1"/>
    <col min="4" max="4" width="13.33203125" style="40" customWidth="1"/>
    <col min="5" max="5" width="17.33203125" style="40" hidden="1" customWidth="1"/>
    <col min="6" max="9" width="13.33203125" style="40" customWidth="1"/>
    <col min="10" max="10" width="14.6640625" style="40" customWidth="1"/>
    <col min="11" max="11" width="15.5" customWidth="1"/>
    <col min="17" max="17" width="11.5" customWidth="1"/>
    <col min="18" max="20" width="10.33203125" customWidth="1"/>
    <col min="21" max="21" width="8.33203125" customWidth="1"/>
    <col min="22" max="22" width="10" customWidth="1"/>
    <col min="23" max="23" width="8.33203125" customWidth="1"/>
    <col min="24" max="24" width="11" customWidth="1"/>
    <col min="25" max="25" width="10.5" style="40" customWidth="1"/>
    <col min="26" max="26" width="17.6640625" bestFit="1" customWidth="1"/>
  </cols>
  <sheetData>
    <row r="1" spans="1:27" ht="18" x14ac:dyDescent="0.2">
      <c r="B1" s="161" t="s">
        <v>46</v>
      </c>
      <c r="K1" s="10"/>
      <c r="N1" s="8"/>
      <c r="O1" s="10"/>
      <c r="Q1" s="10"/>
      <c r="R1" s="10"/>
      <c r="S1" s="8"/>
      <c r="T1" s="8"/>
      <c r="U1" s="10"/>
      <c r="V1" s="10"/>
      <c r="W1" s="10"/>
      <c r="Y1" s="10"/>
    </row>
    <row r="2" spans="1:27" s="3" customFormat="1" ht="100" customHeight="1" x14ac:dyDescent="0.2">
      <c r="B2" s="84" t="s">
        <v>33</v>
      </c>
      <c r="C2" s="84" t="s">
        <v>14</v>
      </c>
      <c r="D2" s="168" t="s">
        <v>31</v>
      </c>
      <c r="E2" s="39"/>
      <c r="F2" s="3" t="s">
        <v>32</v>
      </c>
      <c r="G2" s="106" t="s">
        <v>115</v>
      </c>
      <c r="H2" s="106" t="s">
        <v>1659</v>
      </c>
      <c r="I2" s="106" t="s">
        <v>1660</v>
      </c>
      <c r="J2" s="106" t="s">
        <v>20</v>
      </c>
      <c r="K2" s="4" t="s">
        <v>21</v>
      </c>
      <c r="L2" s="3" t="s">
        <v>16</v>
      </c>
      <c r="M2" s="5" t="s">
        <v>114</v>
      </c>
      <c r="N2" s="3" t="s">
        <v>141</v>
      </c>
      <c r="O2" s="3" t="s">
        <v>22</v>
      </c>
      <c r="P2" s="5" t="s">
        <v>23</v>
      </c>
      <c r="Q2" s="3" t="s">
        <v>140</v>
      </c>
      <c r="R2" s="3" t="s">
        <v>24</v>
      </c>
      <c r="S2" s="5" t="s">
        <v>34</v>
      </c>
      <c r="T2" s="5" t="s">
        <v>35</v>
      </c>
      <c r="U2" s="5" t="s">
        <v>36</v>
      </c>
      <c r="V2" s="3" t="s">
        <v>37</v>
      </c>
      <c r="W2" s="3" t="s">
        <v>38</v>
      </c>
      <c r="X2" s="5" t="s">
        <v>81</v>
      </c>
      <c r="Y2" s="3" t="s">
        <v>26</v>
      </c>
      <c r="Z2" s="5" t="s">
        <v>25</v>
      </c>
    </row>
    <row r="3" spans="1:27" s="11" customFormat="1" ht="47" customHeight="1" x14ac:dyDescent="0.2">
      <c r="A3" s="10"/>
      <c r="B3" s="8" t="s">
        <v>17</v>
      </c>
      <c r="C3" s="8" t="s">
        <v>14</v>
      </c>
      <c r="D3" s="8" t="s">
        <v>0</v>
      </c>
      <c r="E3" s="8" t="s">
        <v>135</v>
      </c>
      <c r="F3" s="8" t="s">
        <v>9</v>
      </c>
      <c r="G3" s="10" t="s">
        <v>116</v>
      </c>
      <c r="H3" s="10" t="s">
        <v>134</v>
      </c>
      <c r="I3" s="10" t="s">
        <v>110</v>
      </c>
      <c r="J3" s="10" t="s">
        <v>1618</v>
      </c>
      <c r="K3" s="10" t="s">
        <v>1830</v>
      </c>
      <c r="L3" s="10" t="s">
        <v>27</v>
      </c>
      <c r="M3" s="10" t="s">
        <v>28</v>
      </c>
      <c r="N3" s="8" t="s">
        <v>1619</v>
      </c>
      <c r="O3" s="10" t="s">
        <v>111</v>
      </c>
      <c r="P3" s="10" t="s">
        <v>112</v>
      </c>
      <c r="Q3" s="10" t="s">
        <v>1620</v>
      </c>
      <c r="R3" s="10" t="s">
        <v>113</v>
      </c>
      <c r="S3" s="8" t="s">
        <v>104</v>
      </c>
      <c r="T3" s="8" t="s">
        <v>105</v>
      </c>
      <c r="U3" s="10" t="s">
        <v>106</v>
      </c>
      <c r="V3" s="10" t="s">
        <v>107</v>
      </c>
      <c r="W3" s="10" t="s">
        <v>108</v>
      </c>
      <c r="X3" s="8" t="s">
        <v>109</v>
      </c>
      <c r="Y3" s="10" t="s">
        <v>30</v>
      </c>
      <c r="Z3" s="10" t="s">
        <v>11</v>
      </c>
    </row>
    <row r="4" spans="1:27" s="9" customFormat="1" ht="17" customHeight="1" x14ac:dyDescent="0.2">
      <c r="A4" s="15"/>
      <c r="B4" s="11" t="s">
        <v>18</v>
      </c>
      <c r="C4" s="11" t="str">
        <f>$B$1</f>
        <v>TO</v>
      </c>
      <c r="D4" s="137">
        <v>0</v>
      </c>
      <c r="E4" s="18" t="str">
        <f t="shared" ref="E4:E23" si="0">_xlfn.CONCAT(C4,B4,D4)</f>
        <v>TOTotal0</v>
      </c>
      <c r="F4" s="19">
        <v>1</v>
      </c>
      <c r="G4" s="104">
        <f>VLOOKUP(E4,'Appendix 4. LT MOH 2019'!$D$5:$G$1684,4,FALSE)</f>
        <v>1.1040715948373097E-2</v>
      </c>
      <c r="H4" s="19">
        <f>VLOOKUP(E4,'Appendix 1a. Person-years 2020'!$E$3:$F$1684,2,FALSE)</f>
        <v>25553.301200000002</v>
      </c>
      <c r="I4" s="19">
        <f>VLOOKUP(E4,'Appendix 2a. Deaths 2020'!$E$3:$G$1683,3,FALSE)</f>
        <v>1</v>
      </c>
      <c r="J4" s="20">
        <f t="shared" ref="J4:J23" si="1">G4*H4</f>
        <v>282.12674009242141</v>
      </c>
      <c r="K4" s="20">
        <f t="shared" ref="K4:K23" si="2">G4*(H4-I4)+I4</f>
        <v>283.11569937647306</v>
      </c>
      <c r="L4" s="72">
        <f t="shared" ref="L4:L23" si="3">J4/K4</f>
        <v>0.99650687232735691</v>
      </c>
      <c r="M4" s="72">
        <f t="shared" ref="M4:M23" si="4">K4/J4</f>
        <v>1.0035053723859273</v>
      </c>
      <c r="N4" s="72">
        <f>VLOOKUP(E4,'Appendix 4. LT MOH 2019'!$D$5:$K$1684,8,FALSE)</f>
        <v>0.9890686919373326</v>
      </c>
      <c r="O4" s="72">
        <f>EXP((1/L4)*LN(N4))</f>
        <v>0.98903058456796755</v>
      </c>
      <c r="P4" s="72">
        <f t="shared" ref="P4:P23" si="5">1-O4</f>
        <v>1.0969415432032448E-2</v>
      </c>
      <c r="Q4" s="72">
        <f>VLOOKUP(E4,'Appendix 4. LT MOH 2019'!$D$5:$I$1684,6,FALSE)</f>
        <v>9.3476107021577381E-2</v>
      </c>
      <c r="R4" s="16">
        <f t="shared" ref="R4:R22" si="6">F4+(Q4-F4)*M4*(1-N4)/(1-O4)</f>
        <v>9.3458675046339867E-2</v>
      </c>
      <c r="S4" s="12">
        <v>100000</v>
      </c>
      <c r="T4" s="12">
        <f t="shared" ref="T4:T23" si="7">P4*S4</f>
        <v>1096.9415432032447</v>
      </c>
      <c r="U4" s="13">
        <f t="shared" ref="U4:U23" si="8">T4/V4</f>
        <v>1.1079593439773614E-2</v>
      </c>
      <c r="V4" s="12">
        <f t="shared" ref="V4:V22" si="9">(S5*F4)+R4*T4</f>
        <v>99005.577160027824</v>
      </c>
      <c r="W4" s="12">
        <f t="shared" ref="W4:W22" si="10">W5+V4</f>
        <v>7511620.1473705778</v>
      </c>
      <c r="X4" s="131">
        <f t="shared" ref="X4:X23" si="11">W4/S4</f>
        <v>75.116201473705772</v>
      </c>
      <c r="Y4" s="105">
        <f>VLOOKUP(E4,'Appendix 4. LT MOH 2019'!$D$5:$P$1684,13,FALSE)</f>
        <v>76.806983101895511</v>
      </c>
      <c r="Z4" s="105">
        <f t="shared" ref="Z4:Z23" si="12">X4-Y4</f>
        <v>-1.6907816281897396</v>
      </c>
    </row>
    <row r="5" spans="1:27" s="9" customFormat="1" x14ac:dyDescent="0.2">
      <c r="A5" s="15"/>
      <c r="B5" s="11" t="str">
        <f>$B$4</f>
        <v>Total</v>
      </c>
      <c r="C5" s="11" t="str">
        <f>$C$4</f>
        <v>TO</v>
      </c>
      <c r="D5" s="138" t="s">
        <v>1657</v>
      </c>
      <c r="E5" s="18" t="str">
        <f t="shared" si="0"/>
        <v>TOTotal1-4</v>
      </c>
      <c r="F5" s="19">
        <v>4</v>
      </c>
      <c r="G5" s="104">
        <f>VLOOKUP(E5,'Appendix 4. LT MOH 2019'!$D$5:$G$1684,4,FALSE)</f>
        <v>5.9139121708585117E-4</v>
      </c>
      <c r="H5" s="19">
        <f>VLOOKUP(E5,'Appendix 1a. Person-years 2020'!$E$3:$F$1684,2,FALSE)</f>
        <v>99870.068499999994</v>
      </c>
      <c r="I5" s="19">
        <f>VLOOKUP(E5,'Appendix 2a. Deaths 2020'!$E$3:$G$1683,3,FALSE)</f>
        <v>1</v>
      </c>
      <c r="J5" s="20">
        <f t="shared" si="1"/>
        <v>59.062281360662325</v>
      </c>
      <c r="K5" s="20">
        <f t="shared" si="2"/>
        <v>60.06168996944524</v>
      </c>
      <c r="L5" s="72">
        <f t="shared" si="3"/>
        <v>0.98336029823184568</v>
      </c>
      <c r="M5" s="72">
        <f t="shared" si="4"/>
        <v>1.0169212665978826</v>
      </c>
      <c r="N5" s="72">
        <f>VLOOKUP(E5,'Appendix 4. LT MOH 2019'!$D$5:$K$1684,8,FALSE)</f>
        <v>0.99763792677582708</v>
      </c>
      <c r="O5" s="72">
        <f t="shared" ref="O5:O22" si="13">EXP((1/L5)*LN(N5))</f>
        <v>0.9975980055462208</v>
      </c>
      <c r="P5" s="72">
        <f t="shared" si="5"/>
        <v>2.4019944537791993E-3</v>
      </c>
      <c r="Q5" s="72">
        <f>VLOOKUP(E5,'Appendix 4. LT MOH 2019'!$D$5:$I$1684,6,FALSE)</f>
        <v>1.5004504420298614</v>
      </c>
      <c r="R5" s="16">
        <f t="shared" si="6"/>
        <v>1.5004004497331498</v>
      </c>
      <c r="S5" s="135">
        <f t="shared" ref="S5:S23" si="14">S4-T4</f>
        <v>98903.05845679676</v>
      </c>
      <c r="T5" s="12">
        <f t="shared" si="7"/>
        <v>237.56459787502575</v>
      </c>
      <c r="U5" s="13">
        <f t="shared" si="8"/>
        <v>6.014013204737903E-4</v>
      </c>
      <c r="V5" s="12">
        <f t="shared" si="9"/>
        <v>395018.41746517929</v>
      </c>
      <c r="W5" s="12">
        <f t="shared" si="10"/>
        <v>7412614.57021055</v>
      </c>
      <c r="X5" s="131">
        <f t="shared" si="11"/>
        <v>74.948284571488344</v>
      </c>
      <c r="Y5" s="105">
        <f>VLOOKUP(E5,'Appendix 4. LT MOH 2019'!$D$5:$P$1684,13,FALSE)</f>
        <v>76.654830156770927</v>
      </c>
      <c r="Z5" s="105">
        <f t="shared" si="12"/>
        <v>-1.7065455852825835</v>
      </c>
      <c r="AA5" s="17"/>
    </row>
    <row r="6" spans="1:27" s="9" customFormat="1" x14ac:dyDescent="0.2">
      <c r="A6" s="15"/>
      <c r="B6" s="11" t="str">
        <f t="shared" ref="B6:B23" si="15">$B$4</f>
        <v>Total</v>
      </c>
      <c r="C6" s="11" t="str">
        <f t="shared" ref="C6:C23" si="16">$C$4</f>
        <v>TO</v>
      </c>
      <c r="D6" s="138" t="s">
        <v>1658</v>
      </c>
      <c r="E6" s="18" t="str">
        <f t="shared" si="0"/>
        <v>TOTotal5-9</v>
      </c>
      <c r="F6" s="19">
        <v>5</v>
      </c>
      <c r="G6" s="104">
        <f>VLOOKUP(E6,'Appendix 4. LT MOH 2019'!$D$5:$G$1684,4,FALSE)</f>
        <v>2.6292212173534372E-4</v>
      </c>
      <c r="H6" s="19">
        <f>VLOOKUP(E6,'Appendix 1a. Person-years 2020'!$E$3:$F$1684,2,FALSE)</f>
        <v>125611.7522</v>
      </c>
      <c r="I6" s="19">
        <f>VLOOKUP(E6,'Appendix 2a. Deaths 2020'!$E$3:$G$1683,3,FALSE)</f>
        <v>0</v>
      </c>
      <c r="J6" s="20">
        <f t="shared" si="1"/>
        <v>33.026108403318233</v>
      </c>
      <c r="K6" s="20">
        <f t="shared" si="2"/>
        <v>33.026108403318233</v>
      </c>
      <c r="L6" s="72">
        <f t="shared" si="3"/>
        <v>1</v>
      </c>
      <c r="M6" s="72">
        <f t="shared" si="4"/>
        <v>1</v>
      </c>
      <c r="N6" s="72">
        <f>VLOOKUP(E6,'Appendix 4. LT MOH 2019'!$D$5:$K$1684,8,FALSE)</f>
        <v>0.99868625292424473</v>
      </c>
      <c r="O6" s="72">
        <f t="shared" si="13"/>
        <v>0.99868625292424473</v>
      </c>
      <c r="P6" s="72">
        <f t="shared" si="5"/>
        <v>1.3137470757552672E-3</v>
      </c>
      <c r="Q6" s="72">
        <f>VLOOKUP(E6,'Appendix 4. LT MOH 2019'!$D$5:$I$1684,6,FALSE)</f>
        <v>2.5000000000000537</v>
      </c>
      <c r="R6" s="16">
        <f t="shared" si="6"/>
        <v>2.5000000000000537</v>
      </c>
      <c r="S6" s="135">
        <f t="shared" si="14"/>
        <v>98665.493858921734</v>
      </c>
      <c r="T6" s="12">
        <f t="shared" si="7"/>
        <v>129.62150403510771</v>
      </c>
      <c r="U6" s="13">
        <f t="shared" si="8"/>
        <v>2.6292212173534404E-4</v>
      </c>
      <c r="V6" s="12">
        <f t="shared" si="9"/>
        <v>493003.41553452087</v>
      </c>
      <c r="W6" s="12">
        <f t="shared" si="10"/>
        <v>7017596.1527453708</v>
      </c>
      <c r="X6" s="131">
        <f t="shared" si="11"/>
        <v>71.125130765367487</v>
      </c>
      <c r="Y6" s="105">
        <f>VLOOKUP(E6,'Appendix 4. LT MOH 2019'!$D$5:$P$1684,13,FALSE)</f>
        <v>72.832770613161983</v>
      </c>
      <c r="Z6" s="105">
        <f t="shared" si="12"/>
        <v>-1.7076398477944963</v>
      </c>
    </row>
    <row r="7" spans="1:27" s="9" customFormat="1" x14ac:dyDescent="0.2">
      <c r="A7" s="15"/>
      <c r="B7" s="11" t="str">
        <f t="shared" si="15"/>
        <v>Total</v>
      </c>
      <c r="C7" s="11" t="str">
        <f t="shared" si="16"/>
        <v>TO</v>
      </c>
      <c r="D7" s="138" t="s">
        <v>118</v>
      </c>
      <c r="E7" s="18" t="str">
        <f t="shared" si="0"/>
        <v>TOTotal10-14</v>
      </c>
      <c r="F7" s="19">
        <v>5</v>
      </c>
      <c r="G7" s="104">
        <f>VLOOKUP(E7,'Appendix 4. LT MOH 2019'!$D$5:$G$1684,4,FALSE)</f>
        <v>4.4021942959816444E-4</v>
      </c>
      <c r="H7" s="19">
        <f>VLOOKUP(E7,'Appendix 1a. Person-years 2020'!$E$3:$F$1684,2,FALSE)</f>
        <v>132106.7574</v>
      </c>
      <c r="I7" s="19">
        <f>VLOOKUP(E7,'Appendix 2a. Deaths 2020'!$E$3:$G$1683,3,FALSE)</f>
        <v>3</v>
      </c>
      <c r="J7" s="20">
        <f t="shared" si="1"/>
        <v>58.15596138869109</v>
      </c>
      <c r="K7" s="20">
        <f t="shared" si="2"/>
        <v>61.154640730402292</v>
      </c>
      <c r="L7" s="72">
        <f t="shared" si="3"/>
        <v>0.95096562900384363</v>
      </c>
      <c r="M7" s="72">
        <f t="shared" si="4"/>
        <v>1.0515627163597079</v>
      </c>
      <c r="N7" s="72">
        <f>VLOOKUP(E7,'Appendix 4. LT MOH 2019'!$D$5:$K$1684,8,FALSE)</f>
        <v>0.9978013226032828</v>
      </c>
      <c r="O7" s="72">
        <f t="shared" si="13"/>
        <v>0.9976880839736445</v>
      </c>
      <c r="P7" s="72">
        <f t="shared" si="5"/>
        <v>2.3119160263554983E-3</v>
      </c>
      <c r="Q7" s="72">
        <f>VLOOKUP(E7,'Appendix 4. LT MOH 2019'!$D$5:$I$1684,6,FALSE)</f>
        <v>2.5000000000000577</v>
      </c>
      <c r="R7" s="16">
        <f t="shared" si="6"/>
        <v>2.4998581811216543</v>
      </c>
      <c r="S7" s="135">
        <f t="shared" si="14"/>
        <v>98535.872354886626</v>
      </c>
      <c r="T7" s="12">
        <f t="shared" si="7"/>
        <v>227.80666246818208</v>
      </c>
      <c r="U7" s="13">
        <f t="shared" si="8"/>
        <v>4.6291834980271798E-4</v>
      </c>
      <c r="V7" s="12">
        <f t="shared" si="9"/>
        <v>492109.81281097734</v>
      </c>
      <c r="W7" s="12">
        <f t="shared" si="10"/>
        <v>6524592.7372108502</v>
      </c>
      <c r="X7" s="131">
        <f t="shared" si="11"/>
        <v>66.215405428308259</v>
      </c>
      <c r="Y7" s="105">
        <f>VLOOKUP(E7,'Appendix 4. LT MOH 2019'!$D$5:$P$1684,13,FALSE)</f>
        <v>67.925291634105491</v>
      </c>
      <c r="Z7" s="105">
        <f t="shared" si="12"/>
        <v>-1.7098862057972326</v>
      </c>
      <c r="AA7" s="17"/>
    </row>
    <row r="8" spans="1:27" s="9" customFormat="1" x14ac:dyDescent="0.2">
      <c r="A8" s="15"/>
      <c r="B8" s="11" t="str">
        <f t="shared" si="15"/>
        <v>Total</v>
      </c>
      <c r="C8" s="11" t="str">
        <f t="shared" si="16"/>
        <v>TO</v>
      </c>
      <c r="D8" s="137" t="s">
        <v>119</v>
      </c>
      <c r="E8" s="18" t="str">
        <f t="shared" si="0"/>
        <v>TOTotal15-19</v>
      </c>
      <c r="F8" s="19">
        <v>5</v>
      </c>
      <c r="G8" s="104">
        <f>VLOOKUP(E8,'Appendix 4. LT MOH 2019'!$D$5:$G$1684,4,FALSE)</f>
        <v>1.1987890185749441E-3</v>
      </c>
      <c r="H8" s="19">
        <f>VLOOKUP(E8,'Appendix 1a. Person-years 2020'!$E$3:$F$1684,2,FALSE)</f>
        <v>137046.59789999999</v>
      </c>
      <c r="I8" s="19">
        <f>VLOOKUP(E8,'Appendix 2a. Deaths 2020'!$E$3:$G$1683,3,FALSE)</f>
        <v>2</v>
      </c>
      <c r="J8" s="20">
        <f t="shared" si="1"/>
        <v>164.289956595576</v>
      </c>
      <c r="K8" s="20">
        <f t="shared" si="2"/>
        <v>166.28755901753885</v>
      </c>
      <c r="L8" s="72">
        <f t="shared" si="3"/>
        <v>0.98798706028421424</v>
      </c>
      <c r="M8" s="72">
        <f t="shared" si="4"/>
        <v>1.0121590051111904</v>
      </c>
      <c r="N8" s="72">
        <f>VLOOKUP(E8,'Appendix 4. LT MOH 2019'!$D$5:$K$1684,8,FALSE)</f>
        <v>0.99402396492019596</v>
      </c>
      <c r="O8" s="72">
        <f t="shared" si="13"/>
        <v>0.99395152247001672</v>
      </c>
      <c r="P8" s="72">
        <f t="shared" si="5"/>
        <v>6.048477529983276E-3</v>
      </c>
      <c r="Q8" s="72">
        <f>VLOOKUP(E8,'Appendix 4. LT MOH 2019'!$D$5:$I$1684,6,FALSE)</f>
        <v>2.4999999999998899</v>
      </c>
      <c r="R8" s="16">
        <f t="shared" si="6"/>
        <v>2.4999089891216708</v>
      </c>
      <c r="S8" s="135">
        <f t="shared" si="14"/>
        <v>98308.065692418444</v>
      </c>
      <c r="T8" s="12">
        <f t="shared" si="7"/>
        <v>594.61412635671275</v>
      </c>
      <c r="U8" s="13">
        <f t="shared" si="8"/>
        <v>1.2133651454917234E-3</v>
      </c>
      <c r="V8" s="12">
        <f t="shared" si="9"/>
        <v>490053.7390298465</v>
      </c>
      <c r="W8" s="12">
        <f t="shared" si="10"/>
        <v>6032482.9243998732</v>
      </c>
      <c r="X8" s="131">
        <f t="shared" si="11"/>
        <v>61.363051769058465</v>
      </c>
      <c r="Y8" s="105">
        <f>VLOOKUP(E8,'Appendix 4. LT MOH 2019'!$D$5:$P$1684,13,FALSE)</f>
        <v>63.069457718706623</v>
      </c>
      <c r="Z8" s="105">
        <f t="shared" si="12"/>
        <v>-1.7064059496481576</v>
      </c>
    </row>
    <row r="9" spans="1:27" s="9" customFormat="1" x14ac:dyDescent="0.2">
      <c r="A9" s="15"/>
      <c r="B9" s="11" t="str">
        <f t="shared" si="15"/>
        <v>Total</v>
      </c>
      <c r="C9" s="11" t="str">
        <f t="shared" si="16"/>
        <v>TO</v>
      </c>
      <c r="D9" s="137" t="s">
        <v>120</v>
      </c>
      <c r="E9" s="18" t="str">
        <f t="shared" si="0"/>
        <v>TOTotal20-24</v>
      </c>
      <c r="F9" s="19">
        <v>5</v>
      </c>
      <c r="G9" s="104">
        <f>VLOOKUP(E9,'Appendix 4. LT MOH 2019'!$D$5:$G$1684,4,FALSE)</f>
        <v>1.3255409164312701E-3</v>
      </c>
      <c r="H9" s="19">
        <f>VLOOKUP(E9,'Appendix 1a. Person-years 2020'!$E$3:$F$1684,2,FALSE)</f>
        <v>144043.9032</v>
      </c>
      <c r="I9" s="19">
        <f>VLOOKUP(E9,'Appendix 2a. Deaths 2020'!$E$3:$G$1683,3,FALSE)</f>
        <v>11</v>
      </c>
      <c r="J9" s="20">
        <f t="shared" si="1"/>
        <v>190.93608745406516</v>
      </c>
      <c r="K9" s="20">
        <f t="shared" si="2"/>
        <v>201.92150650398443</v>
      </c>
      <c r="L9" s="72">
        <f t="shared" si="3"/>
        <v>0.9455955968231522</v>
      </c>
      <c r="M9" s="72">
        <f t="shared" si="4"/>
        <v>1.0575345352279837</v>
      </c>
      <c r="N9" s="72">
        <f>VLOOKUP(E9,'Appendix 4. LT MOH 2019'!$D$5:$K$1684,8,FALSE)</f>
        <v>0.99339418610933961</v>
      </c>
      <c r="O9" s="72">
        <f t="shared" si="13"/>
        <v>0.9930154539757492</v>
      </c>
      <c r="P9" s="72">
        <f t="shared" si="5"/>
        <v>6.984546024250804E-3</v>
      </c>
      <c r="Q9" s="72">
        <f>VLOOKUP(E9,'Appendix 4. LT MOH 2019'!$D$5:$I$1684,6,FALSE)</f>
        <v>2.4999999999999529</v>
      </c>
      <c r="R9" s="16">
        <f t="shared" si="6"/>
        <v>2.4995238422057753</v>
      </c>
      <c r="S9" s="135">
        <f t="shared" si="14"/>
        <v>97713.451566061733</v>
      </c>
      <c r="T9" s="12">
        <f t="shared" si="7"/>
        <v>682.48409965155997</v>
      </c>
      <c r="U9" s="13">
        <f t="shared" si="8"/>
        <v>1.4018056252132368E-3</v>
      </c>
      <c r="V9" s="12">
        <f t="shared" si="9"/>
        <v>486860.72261105629</v>
      </c>
      <c r="W9" s="12">
        <f t="shared" si="10"/>
        <v>5542429.1853700271</v>
      </c>
      <c r="X9" s="131">
        <f t="shared" si="11"/>
        <v>56.721250723836349</v>
      </c>
      <c r="Y9" s="105">
        <f>VLOOKUP(E9,'Appendix 4. LT MOH 2019'!$D$5:$P$1684,13,FALSE)</f>
        <v>58.433599044133068</v>
      </c>
      <c r="Z9" s="105">
        <f t="shared" si="12"/>
        <v>-1.7123483202967194</v>
      </c>
    </row>
    <row r="10" spans="1:27" s="9" customFormat="1" x14ac:dyDescent="0.2">
      <c r="A10" s="15"/>
      <c r="B10" s="11" t="str">
        <f t="shared" si="15"/>
        <v>Total</v>
      </c>
      <c r="C10" s="11" t="str">
        <f t="shared" si="16"/>
        <v>TO</v>
      </c>
      <c r="D10" s="137" t="s">
        <v>121</v>
      </c>
      <c r="E10" s="18" t="str">
        <f t="shared" si="0"/>
        <v>TOTotal25-29</v>
      </c>
      <c r="F10" s="19">
        <v>5</v>
      </c>
      <c r="G10" s="104">
        <f>VLOOKUP(E10,'Appendix 4. LT MOH 2019'!$D$5:$G$1684,4,FALSE)</f>
        <v>1.570282751723606E-3</v>
      </c>
      <c r="H10" s="19">
        <f>VLOOKUP(E10,'Appendix 1a. Person-years 2020'!$E$3:$F$1684,2,FALSE)</f>
        <v>137608.9902</v>
      </c>
      <c r="I10" s="19">
        <f>VLOOKUP(E10,'Appendix 2a. Deaths 2020'!$E$3:$G$1683,3,FALSE)</f>
        <v>3</v>
      </c>
      <c r="J10" s="20">
        <f t="shared" si="1"/>
        <v>216.08502379316272</v>
      </c>
      <c r="K10" s="20">
        <f t="shared" si="2"/>
        <v>219.08031294490755</v>
      </c>
      <c r="L10" s="72">
        <f t="shared" si="3"/>
        <v>0.98632789449913716</v>
      </c>
      <c r="M10" s="72">
        <f t="shared" si="4"/>
        <v>1.013861623073943</v>
      </c>
      <c r="N10" s="72">
        <f>VLOOKUP(E10,'Appendix 4. LT MOH 2019'!$D$5:$K$1684,8,FALSE)</f>
        <v>0.99217928806403011</v>
      </c>
      <c r="O10" s="72">
        <f t="shared" si="13"/>
        <v>0.99207131120125913</v>
      </c>
      <c r="P10" s="72">
        <f t="shared" si="5"/>
        <v>7.9286887987408683E-3</v>
      </c>
      <c r="Q10" s="72">
        <f>VLOOKUP(E10,'Appendix 4. LT MOH 2019'!$D$5:$I$1684,6,FALSE)</f>
        <v>2.5000000000000062</v>
      </c>
      <c r="R10" s="16">
        <f t="shared" si="6"/>
        <v>2.4998641331920557</v>
      </c>
      <c r="S10" s="135">
        <f t="shared" si="14"/>
        <v>97030.967466410177</v>
      </c>
      <c r="T10" s="12">
        <f t="shared" si="7"/>
        <v>769.328344881916</v>
      </c>
      <c r="U10" s="13">
        <f t="shared" si="8"/>
        <v>1.5920495354130924E-3</v>
      </c>
      <c r="V10" s="12">
        <f t="shared" si="9"/>
        <v>483231.41194365959</v>
      </c>
      <c r="W10" s="12">
        <f t="shared" si="10"/>
        <v>5055568.4627589704</v>
      </c>
      <c r="X10" s="131">
        <f t="shared" si="11"/>
        <v>52.102628622239479</v>
      </c>
      <c r="Y10" s="105">
        <f>VLOOKUP(E10,'Appendix 4. LT MOH 2019'!$D$5:$P$1684,13,FALSE)</f>
        <v>53.805542982085306</v>
      </c>
      <c r="Z10" s="105">
        <f t="shared" si="12"/>
        <v>-1.7029143598458276</v>
      </c>
    </row>
    <row r="11" spans="1:27" s="9" customFormat="1" x14ac:dyDescent="0.2">
      <c r="A11" s="15"/>
      <c r="B11" s="11" t="str">
        <f t="shared" si="15"/>
        <v>Total</v>
      </c>
      <c r="C11" s="11" t="str">
        <f t="shared" si="16"/>
        <v>TO</v>
      </c>
      <c r="D11" s="137" t="s">
        <v>122</v>
      </c>
      <c r="E11" s="18" t="str">
        <f t="shared" si="0"/>
        <v>TOTotal30-34</v>
      </c>
      <c r="F11" s="19">
        <v>5</v>
      </c>
      <c r="G11" s="104">
        <f>VLOOKUP(E11,'Appendix 4. LT MOH 2019'!$D$5:$G$1684,4,FALSE)</f>
        <v>1.8791160229271145E-3</v>
      </c>
      <c r="H11" s="19">
        <f>VLOOKUP(E11,'Appendix 1a. Person-years 2020'!$E$3:$F$1684,2,FALSE)</f>
        <v>131275.5955</v>
      </c>
      <c r="I11" s="19">
        <f>VLOOKUP(E11,'Appendix 2a. Deaths 2020'!$E$3:$G$1683,3,FALSE)</f>
        <v>18</v>
      </c>
      <c r="J11" s="20">
        <f t="shared" si="1"/>
        <v>246.68207492334861</v>
      </c>
      <c r="K11" s="20">
        <f t="shared" si="2"/>
        <v>264.64825083493588</v>
      </c>
      <c r="L11" s="72">
        <f t="shared" si="3"/>
        <v>0.93211299959510041</v>
      </c>
      <c r="M11" s="72">
        <f t="shared" si="4"/>
        <v>1.0728312988171917</v>
      </c>
      <c r="N11" s="72">
        <f>VLOOKUP(E11,'Appendix 4. LT MOH 2019'!$D$5:$K$1684,8,FALSE)</f>
        <v>0.99064835196452505</v>
      </c>
      <c r="O11" s="72">
        <f t="shared" si="13"/>
        <v>0.98997068582449099</v>
      </c>
      <c r="P11" s="72">
        <f t="shared" si="5"/>
        <v>1.0029314175509008E-2</v>
      </c>
      <c r="Q11" s="72">
        <f>VLOOKUP(E11,'Appendix 4. LT MOH 2019'!$D$5:$I$1684,6,FALSE)</f>
        <v>2.4999999999999698</v>
      </c>
      <c r="R11" s="16">
        <f t="shared" si="6"/>
        <v>2.4991458706919096</v>
      </c>
      <c r="S11" s="135">
        <f t="shared" si="14"/>
        <v>96261.639121528264</v>
      </c>
      <c r="T11" s="12">
        <f t="shared" si="7"/>
        <v>965.43822179927588</v>
      </c>
      <c r="U11" s="13">
        <f t="shared" si="8"/>
        <v>2.0159757159174938E-3</v>
      </c>
      <c r="V11" s="12">
        <f t="shared" si="9"/>
        <v>478893.77544406272</v>
      </c>
      <c r="W11" s="12">
        <f t="shared" si="10"/>
        <v>4572337.0508153113</v>
      </c>
      <c r="X11" s="131">
        <f t="shared" si="11"/>
        <v>47.499056659972652</v>
      </c>
      <c r="Y11" s="105">
        <f>VLOOKUP(E11,'Appendix 4. LT MOH 2019'!$D$5:$P$1684,13,FALSE)</f>
        <v>49.209951617911933</v>
      </c>
      <c r="Z11" s="105">
        <f t="shared" si="12"/>
        <v>-1.7108949579392814</v>
      </c>
    </row>
    <row r="12" spans="1:27" s="9" customFormat="1" x14ac:dyDescent="0.2">
      <c r="A12" s="15"/>
      <c r="B12" s="11" t="str">
        <f t="shared" si="15"/>
        <v>Total</v>
      </c>
      <c r="C12" s="11" t="str">
        <f t="shared" si="16"/>
        <v>TO</v>
      </c>
      <c r="D12" s="137" t="s">
        <v>123</v>
      </c>
      <c r="E12" s="18" t="str">
        <f t="shared" si="0"/>
        <v>TOTotal35-39</v>
      </c>
      <c r="F12" s="19">
        <v>5</v>
      </c>
      <c r="G12" s="104">
        <f>VLOOKUP(E12,'Appendix 4. LT MOH 2019'!$D$5:$G$1684,4,FALSE)</f>
        <v>2.097202539844697E-3</v>
      </c>
      <c r="H12" s="19">
        <f>VLOOKUP(E12,'Appendix 1a. Person-years 2020'!$E$3:$F$1684,2,FALSE)</f>
        <v>125932.2291</v>
      </c>
      <c r="I12" s="19">
        <f>VLOOKUP(E12,'Appendix 2a. Deaths 2020'!$E$3:$G$1683,3,FALSE)</f>
        <v>25</v>
      </c>
      <c r="J12" s="20">
        <f t="shared" si="1"/>
        <v>264.10539071682427</v>
      </c>
      <c r="K12" s="20">
        <f t="shared" si="2"/>
        <v>289.05296065332811</v>
      </c>
      <c r="L12" s="72">
        <f t="shared" si="3"/>
        <v>0.91369204494527079</v>
      </c>
      <c r="M12" s="72">
        <f t="shared" si="4"/>
        <v>1.0944606615896486</v>
      </c>
      <c r="N12" s="72">
        <f>VLOOKUP(E12,'Appendix 4. LT MOH 2019'!$D$5:$K$1684,8,FALSE)</f>
        <v>0.98956867878414612</v>
      </c>
      <c r="O12" s="72">
        <f t="shared" si="13"/>
        <v>0.98858897178506822</v>
      </c>
      <c r="P12" s="72">
        <f t="shared" si="5"/>
        <v>1.1411028214931784E-2</v>
      </c>
      <c r="Q12" s="72">
        <f>VLOOKUP(E12,'Appendix 4. LT MOH 2019'!$D$5:$I$1684,6,FALSE)</f>
        <v>2.5000000000000502</v>
      </c>
      <c r="R12" s="16">
        <f t="shared" si="6"/>
        <v>2.4987638046021607</v>
      </c>
      <c r="S12" s="135">
        <f t="shared" si="14"/>
        <v>95296.200899728981</v>
      </c>
      <c r="T12" s="12">
        <f t="shared" si="7"/>
        <v>1087.427637242615</v>
      </c>
      <c r="U12" s="13">
        <f t="shared" si="8"/>
        <v>2.2953080309807286E-3</v>
      </c>
      <c r="V12" s="12">
        <f t="shared" si="9"/>
        <v>473761.09113249776</v>
      </c>
      <c r="W12" s="12">
        <f t="shared" si="10"/>
        <v>4093443.2753712488</v>
      </c>
      <c r="X12" s="131">
        <f t="shared" si="11"/>
        <v>42.954947172326264</v>
      </c>
      <c r="Y12" s="105">
        <f>VLOOKUP(E12,'Appendix 4. LT MOH 2019'!$D$5:$P$1684,13,FALSE)</f>
        <v>44.650890147127214</v>
      </c>
      <c r="Z12" s="105">
        <f t="shared" si="12"/>
        <v>-1.6959429748009498</v>
      </c>
    </row>
    <row r="13" spans="1:27" s="9" customFormat="1" x14ac:dyDescent="0.2">
      <c r="A13" s="15"/>
      <c r="B13" s="11" t="str">
        <f t="shared" si="15"/>
        <v>Total</v>
      </c>
      <c r="C13" s="11" t="str">
        <f t="shared" si="16"/>
        <v>TO</v>
      </c>
      <c r="D13" s="137" t="s">
        <v>124</v>
      </c>
      <c r="E13" s="18" t="str">
        <f t="shared" si="0"/>
        <v>TOTotal40-44</v>
      </c>
      <c r="F13" s="19">
        <v>5</v>
      </c>
      <c r="G13" s="104">
        <f>VLOOKUP(E13,'Appendix 4. LT MOH 2019'!$D$5:$G$1684,4,FALSE)</f>
        <v>2.5678651380501897E-3</v>
      </c>
      <c r="H13" s="19">
        <f>VLOOKUP(E13,'Appendix 1a. Person-years 2020'!$E$3:$F$1684,2,FALSE)</f>
        <v>114831.6986</v>
      </c>
      <c r="I13" s="19">
        <f>VLOOKUP(E13,'Appendix 2a. Deaths 2020'!$E$3:$G$1683,3,FALSE)</f>
        <v>46</v>
      </c>
      <c r="J13" s="20">
        <f t="shared" si="1"/>
        <v>294.87231557802676</v>
      </c>
      <c r="K13" s="20">
        <f t="shared" si="2"/>
        <v>340.75419378167646</v>
      </c>
      <c r="L13" s="72">
        <f t="shared" si="3"/>
        <v>0.86535197793325902</v>
      </c>
      <c r="M13" s="72">
        <f t="shared" si="4"/>
        <v>1.1555991382700992</v>
      </c>
      <c r="N13" s="72">
        <f>VLOOKUP(E13,'Appendix 4. LT MOH 2019'!$D$5:$K$1684,8,FALSE)</f>
        <v>0.98724257269183868</v>
      </c>
      <c r="O13" s="72">
        <f t="shared" si="13"/>
        <v>0.9852722130817424</v>
      </c>
      <c r="P13" s="72">
        <f t="shared" si="5"/>
        <v>1.4727786918257602E-2</v>
      </c>
      <c r="Q13" s="72">
        <f>VLOOKUP(E13,'Appendix 4. LT MOH 2019'!$D$5:$I$1684,6,FALSE)</f>
        <v>2.4999999999999933</v>
      </c>
      <c r="R13" s="16">
        <f t="shared" si="6"/>
        <v>2.4975072484279894</v>
      </c>
      <c r="S13" s="135">
        <f t="shared" si="14"/>
        <v>94208.773262486371</v>
      </c>
      <c r="T13" s="12">
        <f t="shared" si="7"/>
        <v>1387.4867384403433</v>
      </c>
      <c r="U13" s="13">
        <f t="shared" si="8"/>
        <v>2.9674310180046724E-3</v>
      </c>
      <c r="V13" s="12">
        <f t="shared" si="9"/>
        <v>467571.69080658257</v>
      </c>
      <c r="W13" s="12">
        <f t="shared" si="10"/>
        <v>3619682.184238751</v>
      </c>
      <c r="X13" s="131">
        <f t="shared" si="11"/>
        <v>38.421922490737884</v>
      </c>
      <c r="Y13" s="105">
        <f>VLOOKUP(E13,'Appendix 4. LT MOH 2019'!$D$5:$P$1684,13,FALSE)</f>
        <v>40.095214511959668</v>
      </c>
      <c r="Z13" s="105">
        <f t="shared" si="12"/>
        <v>-1.6732920212217834</v>
      </c>
    </row>
    <row r="14" spans="1:27" s="9" customFormat="1" x14ac:dyDescent="0.2">
      <c r="A14" s="15"/>
      <c r="B14" s="11" t="str">
        <f t="shared" si="15"/>
        <v>Total</v>
      </c>
      <c r="C14" s="11" t="str">
        <f t="shared" si="16"/>
        <v>TO</v>
      </c>
      <c r="D14" s="137" t="s">
        <v>125</v>
      </c>
      <c r="E14" s="18" t="str">
        <f t="shared" si="0"/>
        <v>TOTotal45-49</v>
      </c>
      <c r="F14" s="19">
        <v>5</v>
      </c>
      <c r="G14" s="104">
        <f>VLOOKUP(E14,'Appendix 4. LT MOH 2019'!$D$5:$G$1684,4,FALSE)</f>
        <v>3.5817292975091298E-3</v>
      </c>
      <c r="H14" s="19">
        <f>VLOOKUP(E14,'Appendix 1a. Person-years 2020'!$E$3:$F$1684,2,FALSE)</f>
        <v>94508.112699999998</v>
      </c>
      <c r="I14" s="19">
        <f>VLOOKUP(E14,'Appendix 2a. Deaths 2020'!$E$3:$G$1683,3,FALSE)</f>
        <v>48</v>
      </c>
      <c r="J14" s="20">
        <f t="shared" si="1"/>
        <v>338.50247610988464</v>
      </c>
      <c r="K14" s="20">
        <f t="shared" si="2"/>
        <v>386.33055310360425</v>
      </c>
      <c r="L14" s="72">
        <f t="shared" si="3"/>
        <v>0.87619908234155819</v>
      </c>
      <c r="M14" s="72">
        <f t="shared" si="4"/>
        <v>1.1412931377736619</v>
      </c>
      <c r="N14" s="72">
        <f>VLOOKUP(E14,'Appendix 4. LT MOH 2019'!$D$5:$K$1684,8,FALSE)</f>
        <v>0.98225029015191723</v>
      </c>
      <c r="O14" s="72">
        <f t="shared" si="13"/>
        <v>0.97976791025525911</v>
      </c>
      <c r="P14" s="72">
        <f t="shared" si="5"/>
        <v>2.0232089744740889E-2</v>
      </c>
      <c r="Q14" s="72">
        <f>VLOOKUP(E14,'Appendix 4. LT MOH 2019'!$D$5:$I$1684,6,FALSE)</f>
        <v>2.5000000000000169</v>
      </c>
      <c r="R14" s="16">
        <f t="shared" si="6"/>
        <v>2.4968450735105021</v>
      </c>
      <c r="S14" s="135">
        <f t="shared" si="14"/>
        <v>92821.286524046023</v>
      </c>
      <c r="T14" s="12">
        <f t="shared" si="7"/>
        <v>1877.9685991768072</v>
      </c>
      <c r="U14" s="13">
        <f t="shared" si="8"/>
        <v>4.0878227329075494E-3</v>
      </c>
      <c r="V14" s="12">
        <f t="shared" si="9"/>
        <v>459405.58626940817</v>
      </c>
      <c r="W14" s="12">
        <f t="shared" si="10"/>
        <v>3152110.4934321684</v>
      </c>
      <c r="X14" s="131">
        <f t="shared" si="11"/>
        <v>33.958918384691763</v>
      </c>
      <c r="Y14" s="105">
        <f>VLOOKUP(E14,'Appendix 4. LT MOH 2019'!$D$5:$P$1684,13,FALSE)</f>
        <v>35.581030490259025</v>
      </c>
      <c r="Z14" s="105">
        <f t="shared" si="12"/>
        <v>-1.6221121055672612</v>
      </c>
    </row>
    <row r="15" spans="1:27" s="9" customFormat="1" x14ac:dyDescent="0.2">
      <c r="A15" s="15"/>
      <c r="B15" s="11" t="str">
        <f t="shared" si="15"/>
        <v>Total</v>
      </c>
      <c r="C15" s="11" t="str">
        <f t="shared" si="16"/>
        <v>TO</v>
      </c>
      <c r="D15" s="137" t="s">
        <v>126</v>
      </c>
      <c r="E15" s="18" t="str">
        <f t="shared" si="0"/>
        <v>TOTotal50-54</v>
      </c>
      <c r="F15" s="19">
        <v>5</v>
      </c>
      <c r="G15" s="104">
        <f>VLOOKUP(E15,'Appendix 4. LT MOH 2019'!$D$5:$G$1684,4,FALSE)</f>
        <v>4.9601367209094714E-3</v>
      </c>
      <c r="H15" s="19">
        <f>VLOOKUP(E15,'Appendix 1a. Person-years 2020'!$E$3:$F$1684,2,FALSE)</f>
        <v>82436.160000000003</v>
      </c>
      <c r="I15" s="19">
        <f>VLOOKUP(E15,'Appendix 2a. Deaths 2020'!$E$3:$G$1683,3,FALSE)</f>
        <v>59</v>
      </c>
      <c r="J15" s="20">
        <f t="shared" si="1"/>
        <v>408.89462434676852</v>
      </c>
      <c r="K15" s="20">
        <f t="shared" si="2"/>
        <v>467.60197628023491</v>
      </c>
      <c r="L15" s="72">
        <f t="shared" si="3"/>
        <v>0.87445016293454902</v>
      </c>
      <c r="M15" s="72">
        <f t="shared" si="4"/>
        <v>1.1435757489530576</v>
      </c>
      <c r="N15" s="72">
        <f>VLOOKUP(E15,'Appendix 4. LT MOH 2019'!$D$5:$K$1684,8,FALSE)</f>
        <v>0.97550308649600292</v>
      </c>
      <c r="O15" s="72">
        <f t="shared" si="13"/>
        <v>0.97203553731995973</v>
      </c>
      <c r="P15" s="72">
        <f t="shared" si="5"/>
        <v>2.796446268004027E-2</v>
      </c>
      <c r="Q15" s="72">
        <f>VLOOKUP(E15,'Appendix 4. LT MOH 2019'!$D$5:$I$1684,6,FALSE)</f>
        <v>2.5000000000000004</v>
      </c>
      <c r="R15" s="16">
        <f t="shared" si="6"/>
        <v>2.4955645913977405</v>
      </c>
      <c r="S15" s="135">
        <f t="shared" si="14"/>
        <v>90943.317924869218</v>
      </c>
      <c r="T15" s="12">
        <f t="shared" si="7"/>
        <v>2543.1810201090425</v>
      </c>
      <c r="U15" s="13">
        <f t="shared" si="8"/>
        <v>5.6723452926596002E-3</v>
      </c>
      <c r="V15" s="12">
        <f t="shared" si="9"/>
        <v>448347.35702709976</v>
      </c>
      <c r="W15" s="12">
        <f t="shared" si="10"/>
        <v>2692704.9071627604</v>
      </c>
      <c r="X15" s="131">
        <f t="shared" si="11"/>
        <v>29.60860642215933</v>
      </c>
      <c r="Y15" s="105">
        <f>VLOOKUP(E15,'Appendix 4. LT MOH 2019'!$D$5:$P$1684,13,FALSE)</f>
        <v>31.178819769187985</v>
      </c>
      <c r="Z15" s="105">
        <f t="shared" si="12"/>
        <v>-1.5702133470286554</v>
      </c>
    </row>
    <row r="16" spans="1:27" s="9" customFormat="1" x14ac:dyDescent="0.2">
      <c r="A16" s="15"/>
      <c r="B16" s="11" t="str">
        <f t="shared" si="15"/>
        <v>Total</v>
      </c>
      <c r="C16" s="11" t="str">
        <f t="shared" si="16"/>
        <v>TO</v>
      </c>
      <c r="D16" s="137" t="s">
        <v>127</v>
      </c>
      <c r="E16" s="18" t="str">
        <f t="shared" si="0"/>
        <v>TOTotal55-59</v>
      </c>
      <c r="F16" s="19">
        <v>5</v>
      </c>
      <c r="G16" s="104">
        <f>VLOOKUP(E16,'Appendix 4. LT MOH 2019'!$D$5:$G$1684,4,FALSE)</f>
        <v>7.1265987656494913E-3</v>
      </c>
      <c r="H16" s="19">
        <f>VLOOKUP(E16,'Appendix 1a. Person-years 2020'!$E$3:$F$1684,2,FALSE)</f>
        <v>67601.136899999998</v>
      </c>
      <c r="I16" s="19">
        <f>VLOOKUP(E16,'Appendix 2a. Deaths 2020'!$E$3:$G$1683,3,FALSE)</f>
        <v>86</v>
      </c>
      <c r="J16" s="20">
        <f t="shared" si="1"/>
        <v>481.76617878804228</v>
      </c>
      <c r="K16" s="20">
        <f t="shared" si="2"/>
        <v>567.15329129419638</v>
      </c>
      <c r="L16" s="72">
        <f t="shared" si="3"/>
        <v>0.84944614830444187</v>
      </c>
      <c r="M16" s="72">
        <f t="shared" si="4"/>
        <v>1.1772376647961438</v>
      </c>
      <c r="N16" s="72">
        <f>VLOOKUP(E16,'Appendix 4. LT MOH 2019'!$D$5:$K$1684,8,FALSE)</f>
        <v>0.96499074839493992</v>
      </c>
      <c r="O16" s="72">
        <f t="shared" si="13"/>
        <v>0.95891490429463766</v>
      </c>
      <c r="P16" s="72">
        <f t="shared" si="5"/>
        <v>4.108509570536234E-2</v>
      </c>
      <c r="Q16" s="72">
        <f>VLOOKUP(E16,'Appendix 4. LT MOH 2019'!$D$5:$I$1684,6,FALSE)</f>
        <v>2.4999999999999907</v>
      </c>
      <c r="R16" s="16">
        <f t="shared" si="6"/>
        <v>2.4921435073825</v>
      </c>
      <c r="S16" s="135">
        <f t="shared" si="14"/>
        <v>88400.136904760177</v>
      </c>
      <c r="T16" s="12">
        <f t="shared" si="7"/>
        <v>3631.9280850992054</v>
      </c>
      <c r="U16" s="13">
        <f t="shared" si="8"/>
        <v>8.3899109145761427E-3</v>
      </c>
      <c r="V16" s="12">
        <f t="shared" si="9"/>
        <v>432892.33009486494</v>
      </c>
      <c r="W16" s="12">
        <f t="shared" si="10"/>
        <v>2244357.5501356605</v>
      </c>
      <c r="X16" s="131">
        <f t="shared" si="11"/>
        <v>25.38862075014282</v>
      </c>
      <c r="Y16" s="105">
        <f>VLOOKUP(E16,'Appendix 4. LT MOH 2019'!$D$5:$P$1684,13,FALSE)</f>
        <v>26.899004643031944</v>
      </c>
      <c r="Z16" s="105">
        <f t="shared" si="12"/>
        <v>-1.5103838928891236</v>
      </c>
    </row>
    <row r="17" spans="1:26" s="9" customFormat="1" x14ac:dyDescent="0.2">
      <c r="A17" s="15"/>
      <c r="B17" s="11" t="str">
        <f t="shared" si="15"/>
        <v>Total</v>
      </c>
      <c r="C17" s="11" t="str">
        <f t="shared" si="16"/>
        <v>TO</v>
      </c>
      <c r="D17" s="137" t="s">
        <v>128</v>
      </c>
      <c r="E17" s="18" t="str">
        <f t="shared" si="0"/>
        <v>TOTotal60-64</v>
      </c>
      <c r="F17" s="19">
        <v>5</v>
      </c>
      <c r="G17" s="104">
        <f>VLOOKUP(E17,'Appendix 4. LT MOH 2019'!$D$5:$G$1684,4,FALSE)</f>
        <v>1.1508124263453542E-2</v>
      </c>
      <c r="H17" s="19">
        <f>VLOOKUP(E17,'Appendix 1a. Person-years 2020'!$E$3:$F$1684,2,FALSE)</f>
        <v>53728.707300000002</v>
      </c>
      <c r="I17" s="19">
        <f>VLOOKUP(E17,'Appendix 2a. Deaths 2020'!$E$3:$G$1683,3,FALSE)</f>
        <v>126</v>
      </c>
      <c r="J17" s="20">
        <f t="shared" si="1"/>
        <v>618.31664012312342</v>
      </c>
      <c r="K17" s="20">
        <f t="shared" si="2"/>
        <v>742.86661646592836</v>
      </c>
      <c r="L17" s="72">
        <f t="shared" si="3"/>
        <v>0.83233870848129921</v>
      </c>
      <c r="M17" s="72">
        <f t="shared" si="4"/>
        <v>1.2014339713031235</v>
      </c>
      <c r="N17" s="72">
        <f>VLOOKUP(E17,'Appendix 4. LT MOH 2019'!$D$5:$K$1684,8,FALSE)</f>
        <v>0.94406854404611529</v>
      </c>
      <c r="O17" s="72">
        <f t="shared" si="13"/>
        <v>0.93318637365574675</v>
      </c>
      <c r="P17" s="72">
        <f t="shared" si="5"/>
        <v>6.6813626344253252E-2</v>
      </c>
      <c r="Q17" s="72">
        <f>VLOOKUP(E17,'Appendix 4. LT MOH 2019'!$D$5:$I$1684,6,FALSE)</f>
        <v>2.500000000000004</v>
      </c>
      <c r="R17" s="16">
        <f t="shared" si="6"/>
        <v>2.4856195163989501</v>
      </c>
      <c r="S17" s="135">
        <f t="shared" si="14"/>
        <v>84768.208819660969</v>
      </c>
      <c r="T17" s="12">
        <f t="shared" si="7"/>
        <v>5663.6714299484611</v>
      </c>
      <c r="U17" s="13">
        <f t="shared" si="8"/>
        <v>1.3827308675997138E-2</v>
      </c>
      <c r="V17" s="12">
        <f t="shared" si="9"/>
        <v>409600.4191893136</v>
      </c>
      <c r="W17" s="12">
        <f t="shared" si="10"/>
        <v>1811465.2200407954</v>
      </c>
      <c r="X17" s="131">
        <f t="shared" si="11"/>
        <v>21.369629549381816</v>
      </c>
      <c r="Y17" s="105">
        <f>VLOOKUP(E17,'Appendix 4. LT MOH 2019'!$D$5:$P$1684,13,FALSE)</f>
        <v>22.78418503867999</v>
      </c>
      <c r="Z17" s="105">
        <f t="shared" si="12"/>
        <v>-1.4145554892981735</v>
      </c>
    </row>
    <row r="18" spans="1:26" s="9" customFormat="1" x14ac:dyDescent="0.2">
      <c r="A18" s="15"/>
      <c r="B18" s="11" t="str">
        <f t="shared" si="15"/>
        <v>Total</v>
      </c>
      <c r="C18" s="11" t="str">
        <f t="shared" si="16"/>
        <v>TO</v>
      </c>
      <c r="D18" s="137" t="s">
        <v>129</v>
      </c>
      <c r="E18" s="18" t="str">
        <f t="shared" si="0"/>
        <v>TOTotal65-69</v>
      </c>
      <c r="F18" s="19">
        <v>5</v>
      </c>
      <c r="G18" s="104">
        <f>VLOOKUP(E18,'Appendix 4. LT MOH 2019'!$D$5:$G$1684,4,FALSE)</f>
        <v>1.5874644156375097E-2</v>
      </c>
      <c r="H18" s="19">
        <f>VLOOKUP(E18,'Appendix 1a. Person-years 2020'!$E$3:$F$1684,2,FALSE)</f>
        <v>41980.495600000002</v>
      </c>
      <c r="I18" s="19">
        <f>VLOOKUP(E18,'Appendix 2a. Deaths 2020'!$E$3:$G$1683,3,FALSE)</f>
        <v>142</v>
      </c>
      <c r="J18" s="20">
        <f t="shared" si="1"/>
        <v>666.4254291582705</v>
      </c>
      <c r="K18" s="20">
        <f t="shared" si="2"/>
        <v>806.1712296880653</v>
      </c>
      <c r="L18" s="72">
        <f t="shared" si="3"/>
        <v>0.82665493956678771</v>
      </c>
      <c r="M18" s="72">
        <f t="shared" si="4"/>
        <v>1.2096945800917305</v>
      </c>
      <c r="N18" s="72">
        <f>VLOOKUP(E18,'Appendix 4. LT MOH 2019'!$D$5:$K$1684,8,FALSE)</f>
        <v>0.92365659037194869</v>
      </c>
      <c r="O18" s="72">
        <f t="shared" si="13"/>
        <v>0.90840241280228884</v>
      </c>
      <c r="P18" s="72">
        <f t="shared" si="5"/>
        <v>9.1597587197711161E-2</v>
      </c>
      <c r="Q18" s="72">
        <f>VLOOKUP(E18,'Appendix 4. LT MOH 2019'!$D$5:$I$1684,6,FALSE)</f>
        <v>2.5000000000000018</v>
      </c>
      <c r="R18" s="16">
        <f t="shared" si="6"/>
        <v>2.4794038882968485</v>
      </c>
      <c r="S18" s="135">
        <f t="shared" si="14"/>
        <v>79104.53738971251</v>
      </c>
      <c r="T18" s="12">
        <f t="shared" si="7"/>
        <v>7245.7847612887945</v>
      </c>
      <c r="U18" s="13">
        <f t="shared" si="8"/>
        <v>1.9206393889435132E-2</v>
      </c>
      <c r="V18" s="12">
        <f t="shared" si="9"/>
        <v>377258.99005302007</v>
      </c>
      <c r="W18" s="12">
        <f t="shared" si="10"/>
        <v>1401864.8008514817</v>
      </c>
      <c r="X18" s="131">
        <f t="shared" si="11"/>
        <v>17.721673713166716</v>
      </c>
      <c r="Y18" s="105">
        <f>VLOOKUP(E18,'Appendix 4. LT MOH 2019'!$D$5:$P$1684,13,FALSE)</f>
        <v>18.985924053507244</v>
      </c>
      <c r="Z18" s="105">
        <f t="shared" si="12"/>
        <v>-1.2642503403405279</v>
      </c>
    </row>
    <row r="19" spans="1:26" s="9" customFormat="1" x14ac:dyDescent="0.2">
      <c r="A19" s="15"/>
      <c r="B19" s="11" t="str">
        <f t="shared" si="15"/>
        <v>Total</v>
      </c>
      <c r="C19" s="11" t="str">
        <f t="shared" si="16"/>
        <v>TO</v>
      </c>
      <c r="D19" s="137" t="s">
        <v>130</v>
      </c>
      <c r="E19" s="18" t="str">
        <f t="shared" si="0"/>
        <v>TOTotal70-74</v>
      </c>
      <c r="F19" s="19">
        <v>5</v>
      </c>
      <c r="G19" s="104">
        <f>VLOOKUP(E19,'Appendix 4. LT MOH 2019'!$D$5:$G$1684,4,FALSE)</f>
        <v>2.2613316919481159E-2</v>
      </c>
      <c r="H19" s="19">
        <f>VLOOKUP(E19,'Appendix 1a. Person-years 2020'!$E$3:$F$1684,2,FALSE)</f>
        <v>30495.462200000002</v>
      </c>
      <c r="I19" s="19">
        <f>VLOOKUP(E19,'Appendix 2a. Deaths 2020'!$E$3:$G$1683,3,FALSE)</f>
        <v>154</v>
      </c>
      <c r="J19" s="20">
        <f t="shared" si="1"/>
        <v>689.60355133465816</v>
      </c>
      <c r="K19" s="20">
        <f t="shared" si="2"/>
        <v>840.12110052905803</v>
      </c>
      <c r="L19" s="72">
        <f t="shared" si="3"/>
        <v>0.82083827069738768</v>
      </c>
      <c r="M19" s="72">
        <f t="shared" si="4"/>
        <v>1.2182667837239067</v>
      </c>
      <c r="N19" s="72">
        <f>VLOOKUP(E19,'Appendix 4. LT MOH 2019'!$D$5:$K$1684,8,FALSE)</f>
        <v>0.89298341526805425</v>
      </c>
      <c r="O19" s="72">
        <f t="shared" si="13"/>
        <v>0.8711925214165841</v>
      </c>
      <c r="P19" s="72">
        <f t="shared" si="5"/>
        <v>0.1288074785834159</v>
      </c>
      <c r="Q19" s="72">
        <f>VLOOKUP(E19,'Appendix 4. LT MOH 2019'!$D$5:$I$1684,6,FALSE)</f>
        <v>2.4999999999999991</v>
      </c>
      <c r="R19" s="16">
        <f t="shared" si="6"/>
        <v>2.4695811159350955</v>
      </c>
      <c r="S19" s="135">
        <f t="shared" si="14"/>
        <v>71858.75262842371</v>
      </c>
      <c r="T19" s="12">
        <f t="shared" si="7"/>
        <v>9255.9447402166679</v>
      </c>
      <c r="U19" s="13">
        <f t="shared" si="8"/>
        <v>2.7557924480733999E-2</v>
      </c>
      <c r="V19" s="12">
        <f t="shared" si="9"/>
        <v>335872.34578161302</v>
      </c>
      <c r="W19" s="12">
        <f t="shared" si="10"/>
        <v>1024605.8107984617</v>
      </c>
      <c r="X19" s="131">
        <f t="shared" si="11"/>
        <v>14.258608357657174</v>
      </c>
      <c r="Y19" s="105">
        <f>VLOOKUP(E19,'Appendix 4. LT MOH 2019'!$D$5:$P$1684,13,FALSE)</f>
        <v>15.348542656820648</v>
      </c>
      <c r="Z19" s="105">
        <f t="shared" si="12"/>
        <v>-1.089934299163474</v>
      </c>
    </row>
    <row r="20" spans="1:26" s="9" customFormat="1" x14ac:dyDescent="0.2">
      <c r="A20" s="15"/>
      <c r="B20" s="11" t="str">
        <f t="shared" si="15"/>
        <v>Total</v>
      </c>
      <c r="C20" s="11" t="str">
        <f t="shared" si="16"/>
        <v>TO</v>
      </c>
      <c r="D20" s="137" t="s">
        <v>131</v>
      </c>
      <c r="E20" s="18" t="str">
        <f t="shared" si="0"/>
        <v>TOTotal75-79</v>
      </c>
      <c r="F20" s="19">
        <v>5</v>
      </c>
      <c r="G20" s="104">
        <f>VLOOKUP(E20,'Appendix 4. LT MOH 2019'!$D$5:$G$1684,4,FALSE)</f>
        <v>4.1224964792582426E-2</v>
      </c>
      <c r="H20" s="19">
        <f>VLOOKUP(E20,'Appendix 1a. Person-years 2020'!$E$3:$F$1684,2,FALSE)</f>
        <v>20724.954300000001</v>
      </c>
      <c r="I20" s="19">
        <f>VLOOKUP(E20,'Appendix 2a. Deaths 2020'!$E$3:$G$1683,3,FALSE)</f>
        <v>160</v>
      </c>
      <c r="J20" s="20">
        <f t="shared" si="1"/>
        <v>854.38551134537977</v>
      </c>
      <c r="K20" s="20">
        <f t="shared" si="2"/>
        <v>1007.7895169785667</v>
      </c>
      <c r="L20" s="72">
        <f t="shared" si="3"/>
        <v>0.84778170138829745</v>
      </c>
      <c r="M20" s="72">
        <f t="shared" si="4"/>
        <v>1.1795489314789824</v>
      </c>
      <c r="N20" s="72">
        <f>VLOOKUP(E20,'Appendix 4. LT MOH 2019'!$D$5:$K$1684,8,FALSE)</f>
        <v>0.8131340332840773</v>
      </c>
      <c r="O20" s="72">
        <f t="shared" si="13"/>
        <v>0.78348709335483346</v>
      </c>
      <c r="P20" s="72">
        <f t="shared" si="5"/>
        <v>0.21651290664516654</v>
      </c>
      <c r="Q20" s="72">
        <f>VLOOKUP(E20,'Appendix 4. LT MOH 2019'!$D$5:$I$1684,6,FALSE)</f>
        <v>2.4999999999999987</v>
      </c>
      <c r="R20" s="16">
        <f t="shared" si="6"/>
        <v>2.4549144115137382</v>
      </c>
      <c r="S20" s="135">
        <f t="shared" si="14"/>
        <v>62602.80788820704</v>
      </c>
      <c r="T20" s="12">
        <f t="shared" si="7"/>
        <v>13554.315900024667</v>
      </c>
      <c r="U20" s="13">
        <f t="shared" si="8"/>
        <v>4.8666001805489446E-2</v>
      </c>
      <c r="V20" s="12">
        <f t="shared" si="9"/>
        <v>278517.14538209222</v>
      </c>
      <c r="W20" s="12">
        <f t="shared" si="10"/>
        <v>688733.46501684864</v>
      </c>
      <c r="X20" s="131">
        <f t="shared" si="11"/>
        <v>11.001638556640373</v>
      </c>
      <c r="Y20" s="105">
        <f>VLOOKUP(E20,'Appendix 4. LT MOH 2019'!$D$5:$P$1684,13,FALSE)</f>
        <v>11.888332904216137</v>
      </c>
      <c r="Z20" s="105">
        <f t="shared" si="12"/>
        <v>-0.88669434757576404</v>
      </c>
    </row>
    <row r="21" spans="1:26" s="9" customFormat="1" x14ac:dyDescent="0.2">
      <c r="A21" s="15"/>
      <c r="B21" s="11" t="str">
        <f t="shared" si="15"/>
        <v>Total</v>
      </c>
      <c r="C21" s="11" t="str">
        <f t="shared" si="16"/>
        <v>TO</v>
      </c>
      <c r="D21" s="137" t="s">
        <v>132</v>
      </c>
      <c r="E21" s="18" t="str">
        <f t="shared" si="0"/>
        <v>TOTotal80-84</v>
      </c>
      <c r="F21" s="19">
        <v>5</v>
      </c>
      <c r="G21" s="104">
        <f>VLOOKUP(E21,'Appendix 4. LT MOH 2019'!$D$5:$G$1684,4,FALSE)</f>
        <v>6.6971025001323362E-2</v>
      </c>
      <c r="H21" s="19">
        <f>VLOOKUP(E21,'Appendix 1a. Person-years 2020'!$E$3:$F$1684,2,FALSE)</f>
        <v>13539.3982</v>
      </c>
      <c r="I21" s="19">
        <f>VLOOKUP(E21,'Appendix 2a. Deaths 2020'!$E$3:$G$1683,3,FALSE)</f>
        <v>165</v>
      </c>
      <c r="J21" s="20">
        <f t="shared" si="1"/>
        <v>906.74737535507245</v>
      </c>
      <c r="K21" s="20">
        <f t="shared" si="2"/>
        <v>1060.697156229854</v>
      </c>
      <c r="L21" s="72">
        <f t="shared" si="3"/>
        <v>0.85485981557452151</v>
      </c>
      <c r="M21" s="72">
        <f t="shared" si="4"/>
        <v>1.1697824389229652</v>
      </c>
      <c r="N21" s="72">
        <f>VLOOKUP(E21,'Appendix 4. LT MOH 2019'!$D$5:$K$1684,8,FALSE)</f>
        <v>0.71316839197406923</v>
      </c>
      <c r="O21" s="72">
        <f t="shared" si="13"/>
        <v>0.67339002862943609</v>
      </c>
      <c r="P21" s="72">
        <f t="shared" si="5"/>
        <v>0.32660997137056391</v>
      </c>
      <c r="Q21" s="72">
        <f>VLOOKUP(E21,'Appendix 4. LT MOH 2019'!$D$5:$I$1684,6,FALSE)</f>
        <v>2.4999999999999982</v>
      </c>
      <c r="R21" s="16">
        <f t="shared" si="6"/>
        <v>2.4317182005438185</v>
      </c>
      <c r="S21" s="135">
        <f t="shared" si="14"/>
        <v>49048.491988182373</v>
      </c>
      <c r="T21" s="12">
        <f t="shared" si="7"/>
        <v>16019.726564029579</v>
      </c>
      <c r="U21" s="13">
        <f t="shared" si="8"/>
        <v>7.8489869997727141E-2</v>
      </c>
      <c r="V21" s="12">
        <f t="shared" si="9"/>
        <v>204099.28777424997</v>
      </c>
      <c r="W21" s="12">
        <f t="shared" si="10"/>
        <v>410216.31963475648</v>
      </c>
      <c r="X21" s="131">
        <f t="shared" si="11"/>
        <v>8.3634848495157197</v>
      </c>
      <c r="Y21" s="105">
        <f>VLOOKUP(E21,'Appendix 4. LT MOH 2019'!$D$5:$P$1684,13,FALSE)</f>
        <v>9.0458614692323636</v>
      </c>
      <c r="Z21" s="105">
        <f t="shared" si="12"/>
        <v>-0.68237661971664387</v>
      </c>
    </row>
    <row r="22" spans="1:26" s="9" customFormat="1" x14ac:dyDescent="0.2">
      <c r="A22" s="15"/>
      <c r="B22" s="11" t="str">
        <f t="shared" si="15"/>
        <v>Total</v>
      </c>
      <c r="C22" s="11" t="str">
        <f t="shared" si="16"/>
        <v>TO</v>
      </c>
      <c r="D22" s="137" t="s">
        <v>133</v>
      </c>
      <c r="E22" s="18" t="str">
        <f t="shared" si="0"/>
        <v>TOTotal85-89</v>
      </c>
      <c r="F22" s="19">
        <v>5</v>
      </c>
      <c r="G22" s="104">
        <f>VLOOKUP(E22,'Appendix 4. LT MOH 2019'!$D$5:$G$1684,4,FALSE)</f>
        <v>0.10972747471016729</v>
      </c>
      <c r="H22" s="19">
        <f>VLOOKUP(E22,'Appendix 1a. Person-years 2020'!$E$3:$F$1684,2,FALSE)</f>
        <v>6825.9943999999996</v>
      </c>
      <c r="I22" s="19">
        <f>VLOOKUP(E22,'Appendix 2a. Deaths 2020'!$E$3:$G$1683,3,FALSE)</f>
        <v>93</v>
      </c>
      <c r="J22" s="20">
        <f t="shared" si="1"/>
        <v>748.99912789774351</v>
      </c>
      <c r="K22" s="20">
        <f t="shared" si="2"/>
        <v>831.794472749698</v>
      </c>
      <c r="L22" s="72">
        <f t="shared" si="3"/>
        <v>0.90046177563761098</v>
      </c>
      <c r="M22" s="72">
        <f t="shared" si="4"/>
        <v>1.1105413100871568</v>
      </c>
      <c r="N22" s="72">
        <f>VLOOKUP(E22,'Appendix 4. LT MOH 2019'!$D$5:$K$1684,8,FALSE)</f>
        <v>0.56946611609445341</v>
      </c>
      <c r="O22" s="72">
        <f t="shared" si="13"/>
        <v>0.53510251003435738</v>
      </c>
      <c r="P22" s="72">
        <f t="shared" si="5"/>
        <v>0.46489748996564262</v>
      </c>
      <c r="Q22" s="72">
        <f>VLOOKUP(E22,'Appendix 4. LT MOH 2019'!$D$5:$I$1684,6,FALSE)</f>
        <v>2.5000000000000004</v>
      </c>
      <c r="R22" s="16">
        <f t="shared" si="6"/>
        <v>2.4288651058069144</v>
      </c>
      <c r="S22" s="135">
        <f t="shared" si="14"/>
        <v>33028.765424152793</v>
      </c>
      <c r="T22" s="12">
        <f t="shared" si="7"/>
        <v>15354.990142352637</v>
      </c>
      <c r="U22" s="13">
        <f t="shared" si="8"/>
        <v>0.12219076931817048</v>
      </c>
      <c r="V22" s="12">
        <f t="shared" si="9"/>
        <v>125664.07616577024</v>
      </c>
      <c r="W22" s="12">
        <f t="shared" si="10"/>
        <v>206117.03186050651</v>
      </c>
      <c r="X22" s="131">
        <f t="shared" si="11"/>
        <v>6.2405309194445477</v>
      </c>
      <c r="Y22" s="105">
        <f>VLOOKUP(E22,'Appendix 4. LT MOH 2019'!$D$5:$P$1684,13,FALSE)</f>
        <v>6.6785636364411003</v>
      </c>
      <c r="Z22" s="105">
        <f t="shared" si="12"/>
        <v>-0.43803271699655255</v>
      </c>
    </row>
    <row r="23" spans="1:26" s="9" customFormat="1" x14ac:dyDescent="0.2">
      <c r="A23" s="15"/>
      <c r="B23" s="11" t="str">
        <f t="shared" si="15"/>
        <v>Total</v>
      </c>
      <c r="C23" s="11" t="str">
        <f t="shared" si="16"/>
        <v>TO</v>
      </c>
      <c r="D23" s="137" t="s">
        <v>8</v>
      </c>
      <c r="E23" s="18" t="str">
        <f t="shared" si="0"/>
        <v>TOTotal90+</v>
      </c>
      <c r="F23" s="19" t="s">
        <v>19</v>
      </c>
      <c r="G23" s="104">
        <f>VLOOKUP(E23,'Appendix 4. LT MOH 2019'!$D$5:$G$1684,4,FALSE)</f>
        <v>0.20671039164799906</v>
      </c>
      <c r="H23" s="19">
        <f>VLOOKUP(E23,'Appendix 1a. Person-years 2020'!$E$3:$F$1684,2,FALSE)</f>
        <v>3438.8404</v>
      </c>
      <c r="I23" s="19">
        <f>VLOOKUP(E23,'Appendix 2a. Deaths 2020'!$E$3:$G$1683,3,FALSE)</f>
        <v>81</v>
      </c>
      <c r="J23" s="20">
        <f t="shared" si="1"/>
        <v>710.84404589896178</v>
      </c>
      <c r="K23" s="20">
        <f t="shared" si="2"/>
        <v>775.10050417547382</v>
      </c>
      <c r="L23" s="72">
        <f t="shared" si="3"/>
        <v>0.91709919174305543</v>
      </c>
      <c r="M23" s="72">
        <f t="shared" si="4"/>
        <v>1.0903945930858163</v>
      </c>
      <c r="N23" s="72">
        <f>VLOOKUP(E23,'Appendix 4. LT MOH 2019'!$D$5:$K$1684,8,FALSE)</f>
        <v>0</v>
      </c>
      <c r="O23" s="72">
        <v>0</v>
      </c>
      <c r="P23" s="72">
        <f t="shared" si="5"/>
        <v>1</v>
      </c>
      <c r="Q23" s="72">
        <f>VLOOKUP(E23,'Appendix 4. LT MOH 2019'!$D$5:$I$1684,6,FALSE)</f>
        <v>4.9635952980374167</v>
      </c>
      <c r="R23" s="16">
        <f>Q23*L23</f>
        <v>4.5521092359697448</v>
      </c>
      <c r="S23" s="135">
        <f t="shared" si="14"/>
        <v>17673.775281800154</v>
      </c>
      <c r="T23" s="12">
        <f t="shared" si="7"/>
        <v>17673.775281800154</v>
      </c>
      <c r="U23" s="13">
        <f t="shared" si="8"/>
        <v>0.21967838383539318</v>
      </c>
      <c r="V23" s="12">
        <f>T23*R23</f>
        <v>80452.955694736258</v>
      </c>
      <c r="W23" s="12">
        <f>V23</f>
        <v>80452.955694736258</v>
      </c>
      <c r="X23" s="131">
        <f t="shared" si="11"/>
        <v>4.5521092359697448</v>
      </c>
      <c r="Y23" s="105">
        <f>VLOOKUP(E23,'Appendix 4. LT MOH 2019'!$D$5:$P$1684,13,FALSE)</f>
        <v>4.8376861561119293</v>
      </c>
      <c r="Z23" s="105">
        <f t="shared" si="12"/>
        <v>-0.2855769201421845</v>
      </c>
    </row>
    <row r="24" spans="1:26" s="7" customFormat="1" x14ac:dyDescent="0.2">
      <c r="B24" s="159"/>
      <c r="C24" s="159"/>
      <c r="D24" s="107"/>
      <c r="E24" s="107"/>
      <c r="F24" s="107"/>
      <c r="G24" s="107"/>
      <c r="H24" s="107"/>
      <c r="I24" s="132"/>
      <c r="J24" s="132"/>
      <c r="N24" s="107"/>
      <c r="O24" s="107"/>
      <c r="P24" s="21"/>
      <c r="Q24" s="107"/>
      <c r="R24" s="107"/>
      <c r="V24" s="107"/>
      <c r="W24" s="107"/>
      <c r="Y24" s="107"/>
    </row>
    <row r="25" spans="1:26" x14ac:dyDescent="0.2">
      <c r="K25" s="40"/>
      <c r="L25" s="70"/>
      <c r="M25" s="70"/>
      <c r="N25" s="133"/>
      <c r="O25" s="133"/>
      <c r="P25" s="71"/>
      <c r="Q25" s="133"/>
      <c r="R25" s="133"/>
      <c r="S25" s="70"/>
      <c r="T25" s="70"/>
      <c r="U25" s="70"/>
      <c r="V25" s="133"/>
      <c r="W25" s="133"/>
      <c r="X25" s="70"/>
      <c r="Y25" s="133"/>
      <c r="Z25" s="70"/>
    </row>
    <row r="26" spans="1:26" ht="16" customHeight="1" x14ac:dyDescent="0.2">
      <c r="K26" s="40"/>
      <c r="L26" s="70"/>
      <c r="M26" s="70"/>
      <c r="N26" s="133"/>
      <c r="O26" s="133"/>
      <c r="P26" s="70"/>
      <c r="Q26" s="133"/>
      <c r="R26" s="133"/>
      <c r="S26" s="70"/>
      <c r="T26" s="70"/>
      <c r="U26" s="70"/>
      <c r="V26" s="133"/>
      <c r="W26" s="133"/>
      <c r="X26" s="70"/>
      <c r="Y26" s="133"/>
      <c r="Z26" s="70"/>
    </row>
    <row r="27" spans="1:26" s="11" customFormat="1" ht="47" customHeight="1" x14ac:dyDescent="0.2">
      <c r="A27" s="10"/>
      <c r="B27" s="8" t="s">
        <v>17</v>
      </c>
      <c r="C27" s="8" t="s">
        <v>14</v>
      </c>
      <c r="D27" s="8" t="s">
        <v>0</v>
      </c>
      <c r="E27" s="8" t="s">
        <v>135</v>
      </c>
      <c r="F27" s="8" t="s">
        <v>9</v>
      </c>
      <c r="G27" s="10" t="s">
        <v>116</v>
      </c>
      <c r="H27" s="10" t="s">
        <v>117</v>
      </c>
      <c r="I27" s="10" t="s">
        <v>110</v>
      </c>
      <c r="J27" s="10" t="s">
        <v>39</v>
      </c>
      <c r="K27" s="10" t="s">
        <v>1830</v>
      </c>
      <c r="L27" s="10" t="s">
        <v>27</v>
      </c>
      <c r="M27" s="10" t="s">
        <v>28</v>
      </c>
      <c r="N27" s="8" t="s">
        <v>10</v>
      </c>
      <c r="O27" s="10" t="s">
        <v>111</v>
      </c>
      <c r="P27" s="10" t="s">
        <v>112</v>
      </c>
      <c r="Q27" s="10" t="s">
        <v>29</v>
      </c>
      <c r="R27" s="10" t="s">
        <v>113</v>
      </c>
      <c r="S27" s="8" t="s">
        <v>104</v>
      </c>
      <c r="T27" s="8" t="s">
        <v>105</v>
      </c>
      <c r="U27" s="10" t="s">
        <v>106</v>
      </c>
      <c r="V27" s="10" t="s">
        <v>107</v>
      </c>
      <c r="W27" s="10" t="s">
        <v>108</v>
      </c>
      <c r="X27" s="8" t="s">
        <v>109</v>
      </c>
      <c r="Y27" s="10" t="s">
        <v>30</v>
      </c>
      <c r="Z27" s="10" t="s">
        <v>11</v>
      </c>
    </row>
    <row r="28" spans="1:26" x14ac:dyDescent="0.2">
      <c r="B28" s="158" t="s">
        <v>70</v>
      </c>
      <c r="C28" s="11" t="str">
        <f>$C$4</f>
        <v>TO</v>
      </c>
      <c r="D28" s="137">
        <v>0</v>
      </c>
      <c r="E28" s="18" t="str">
        <f t="shared" ref="E28:E47" si="17">_xlfn.CONCAT(C28,B28,D28)</f>
        <v>TOFemale0</v>
      </c>
      <c r="F28" s="19">
        <v>1</v>
      </c>
      <c r="G28" s="104">
        <f>VLOOKUP(E28,'Appendix 4. LT MOH 2019'!$D$5:$G$1684,4,FALSE)</f>
        <v>1.0951394394284971E-2</v>
      </c>
      <c r="H28" s="19">
        <f>VLOOKUP(E28,'Appendix 1a. Person-years 2020'!$E$3:$F$1684,2,FALSE)</f>
        <v>12470.713100000001</v>
      </c>
      <c r="I28" s="19">
        <f>VLOOKUP(E28,'Appendix 2a. Deaths 2020'!$E$3:$G$1683,3,FALSE)</f>
        <v>1</v>
      </c>
      <c r="J28" s="20">
        <f t="shared" ref="J28:J47" si="18">G28*H28</f>
        <v>136.57169753607616</v>
      </c>
      <c r="K28" s="20">
        <f t="shared" ref="K28:K47" si="19">G28*(H28-I28)+I28</f>
        <v>137.56074614168188</v>
      </c>
      <c r="L28" s="73">
        <f t="shared" ref="L28:L47" si="20">J28/K28</f>
        <v>0.9928100956606688</v>
      </c>
      <c r="M28" s="73">
        <f t="shared" ref="M28:M47" si="21">K28/J28</f>
        <v>1.0072419734355609</v>
      </c>
      <c r="N28" s="72">
        <f>VLOOKUP(E28,'Appendix 4. LT MOH 2019'!$D$5:$K$1684,8,FALSE)</f>
        <v>0.98915633194481123</v>
      </c>
      <c r="O28" s="72">
        <f>EXP((1/L28)*LN(N28))</f>
        <v>0.98907823279374785</v>
      </c>
      <c r="P28" s="73">
        <f t="shared" ref="P28:P47" si="22">1-O28</f>
        <v>1.0921767206252153E-2</v>
      </c>
      <c r="Q28" s="72">
        <f>VLOOKUP(E28,'Appendix 4. LT MOH 2019'!$D$5:$I$1684,6,FALSE)</f>
        <v>9.285592735803179E-2</v>
      </c>
      <c r="R28" s="136">
        <f t="shared" ref="R28:R46" si="23">F28+(Q28-F28)*M28*(1-N28)/(1-O28)</f>
        <v>9.2820178629876571E-2</v>
      </c>
      <c r="S28" s="12">
        <v>100000</v>
      </c>
      <c r="T28" s="12">
        <f t="shared" ref="T28:T47" si="24">P28*S28</f>
        <v>1092.1767206252152</v>
      </c>
      <c r="U28" s="13">
        <f t="shared" ref="U28:U47" si="25">T28/V28</f>
        <v>1.1031063054261072E-2</v>
      </c>
      <c r="V28" s="12">
        <f t="shared" ref="V28:V46" si="26">(S29*F28)+R28*T28</f>
        <v>99009.19931767862</v>
      </c>
      <c r="W28" s="12">
        <f t="shared" ref="W28:W46" si="27">W29+V28</f>
        <v>7877763.8620431805</v>
      </c>
      <c r="X28" s="131">
        <f t="shared" ref="X28:X47" si="28">W28/S28</f>
        <v>78.777638620431802</v>
      </c>
      <c r="Y28" s="105">
        <f>VLOOKUP(E28,'Appendix 4. LT MOH 2019'!$D$5:$P$1684,13,FALSE)</f>
        <v>80.159772292321236</v>
      </c>
      <c r="Z28" s="131">
        <f t="shared" ref="Z28:Z47" si="29">X28-Y28</f>
        <v>-1.3821336718894344</v>
      </c>
    </row>
    <row r="29" spans="1:26" x14ac:dyDescent="0.2">
      <c r="B29" s="158" t="str">
        <f>$B$28</f>
        <v>Female</v>
      </c>
      <c r="C29" s="11" t="str">
        <f>$C$4</f>
        <v>TO</v>
      </c>
      <c r="D29" s="138" t="s">
        <v>1657</v>
      </c>
      <c r="E29" s="18" t="str">
        <f t="shared" si="17"/>
        <v>TOFemale1-4</v>
      </c>
      <c r="F29" s="19">
        <v>4</v>
      </c>
      <c r="G29" s="104">
        <f>VLOOKUP(E29,'Appendix 4. LT MOH 2019'!$D$5:$G$1684,4,FALSE)</f>
        <v>4.3074165800168287E-4</v>
      </c>
      <c r="H29" s="19">
        <f>VLOOKUP(E29,'Appendix 1a. Person-years 2020'!$E$3:$F$1684,2,FALSE)</f>
        <v>48804.031499999997</v>
      </c>
      <c r="I29" s="19">
        <f>VLOOKUP(E29,'Appendix 2a. Deaths 2020'!$E$3:$G$1683,3,FALSE)</f>
        <v>1</v>
      </c>
      <c r="J29" s="20">
        <f t="shared" si="18"/>
        <v>21.021929445476356</v>
      </c>
      <c r="K29" s="20">
        <f t="shared" si="19"/>
        <v>22.021498703818356</v>
      </c>
      <c r="L29" s="73">
        <f t="shared" si="20"/>
        <v>0.95460939004261858</v>
      </c>
      <c r="M29" s="73">
        <f t="shared" si="21"/>
        <v>1.0475488827481101</v>
      </c>
      <c r="N29" s="72">
        <f>VLOOKUP(E29,'Appendix 4. LT MOH 2019'!$D$5:$K$1684,8,FALSE)</f>
        <v>0.99827888617356964</v>
      </c>
      <c r="O29" s="72">
        <f t="shared" ref="O29:O46" si="30">EXP((1/L29)*LN(N29))</f>
        <v>0.99819712294846719</v>
      </c>
      <c r="P29" s="73">
        <f t="shared" si="22"/>
        <v>1.8028770515328141E-3</v>
      </c>
      <c r="Q29" s="72">
        <f>VLOOKUP(E29,'Appendix 4. LT MOH 2019'!$D$5:$I$1684,6,FALSE)</f>
        <v>1.5007863726809696</v>
      </c>
      <c r="R29" s="136">
        <f t="shared" si="23"/>
        <v>1.5006840484427229</v>
      </c>
      <c r="S29" s="75">
        <f t="shared" ref="S29:S47" si="31">S28-T28</f>
        <v>98907.823279374788</v>
      </c>
      <c r="T29" s="12">
        <f t="shared" si="24"/>
        <v>178.31864480744784</v>
      </c>
      <c r="U29" s="13">
        <f t="shared" si="25"/>
        <v>4.5122756615353666E-4</v>
      </c>
      <c r="V29" s="12">
        <f t="shared" si="26"/>
        <v>395185.61848407186</v>
      </c>
      <c r="W29" s="12">
        <f t="shared" si="27"/>
        <v>7778754.6627255017</v>
      </c>
      <c r="X29" s="131">
        <f t="shared" si="28"/>
        <v>78.646505451380236</v>
      </c>
      <c r="Y29" s="105">
        <f>VLOOKUP(E29,'Appendix 4. LT MOH 2019'!$D$5:$P$1684,13,FALSE)</f>
        <v>80.037509243726262</v>
      </c>
      <c r="Z29" s="131">
        <f t="shared" si="29"/>
        <v>-1.3910037923460266</v>
      </c>
    </row>
    <row r="30" spans="1:26" x14ac:dyDescent="0.2">
      <c r="B30" s="158" t="str">
        <f t="shared" ref="B30:B47" si="32">$B$28</f>
        <v>Female</v>
      </c>
      <c r="C30" s="11" t="str">
        <f t="shared" ref="C30:C47" si="33">$C$4</f>
        <v>TO</v>
      </c>
      <c r="D30" s="138" t="s">
        <v>1658</v>
      </c>
      <c r="E30" s="18" t="str">
        <f t="shared" si="17"/>
        <v>TOFemale5-9</v>
      </c>
      <c r="F30" s="19">
        <v>5</v>
      </c>
      <c r="G30" s="104">
        <f>VLOOKUP(E30,'Appendix 4. LT MOH 2019'!$D$5:$G$1684,4,FALSE)</f>
        <v>2.1179497489181976E-4</v>
      </c>
      <c r="H30" s="19">
        <f>VLOOKUP(E30,'Appendix 1a. Person-years 2020'!$E$3:$F$1684,2,FALSE)</f>
        <v>61428.7503</v>
      </c>
      <c r="I30" s="19">
        <f>VLOOKUP(E30,'Appendix 2a. Deaths 2020'!$E$3:$G$1683,3,FALSE)</f>
        <v>0</v>
      </c>
      <c r="J30" s="20">
        <f t="shared" si="18"/>
        <v>13.010300627424366</v>
      </c>
      <c r="K30" s="20">
        <f t="shared" si="19"/>
        <v>13.010300627424366</v>
      </c>
      <c r="L30" s="73">
        <f t="shared" si="20"/>
        <v>1</v>
      </c>
      <c r="M30" s="73">
        <f t="shared" si="21"/>
        <v>1</v>
      </c>
      <c r="N30" s="72">
        <f>VLOOKUP(E30,'Appendix 4. LT MOH 2019'!$D$5:$K$1684,8,FALSE)</f>
        <v>0.99894158554269941</v>
      </c>
      <c r="O30" s="72">
        <f t="shared" si="30"/>
        <v>0.99894158554269941</v>
      </c>
      <c r="P30" s="73">
        <f t="shared" si="22"/>
        <v>1.0584144573005938E-3</v>
      </c>
      <c r="Q30" s="72">
        <f>VLOOKUP(E30,'Appendix 4. LT MOH 2019'!$D$5:$I$1684,6,FALSE)</f>
        <v>2.5000000000000169</v>
      </c>
      <c r="R30" s="136">
        <f t="shared" si="23"/>
        <v>2.5000000000000169</v>
      </c>
      <c r="S30" s="75">
        <f t="shared" si="31"/>
        <v>98729.504634567347</v>
      </c>
      <c r="T30" s="12">
        <f t="shared" si="24"/>
        <v>104.49673506735206</v>
      </c>
      <c r="U30" s="13">
        <f t="shared" si="25"/>
        <v>2.1179497489182334E-4</v>
      </c>
      <c r="V30" s="12">
        <f t="shared" si="26"/>
        <v>493386.28133516834</v>
      </c>
      <c r="W30" s="12">
        <f t="shared" si="27"/>
        <v>7383569.0442414302</v>
      </c>
      <c r="X30" s="131">
        <f t="shared" si="28"/>
        <v>74.78584108742993</v>
      </c>
      <c r="Y30" s="105">
        <f>VLOOKUP(E30,'Appendix 4. LT MOH 2019'!$D$5:$P$1684,13,FALSE)</f>
        <v>76.17291292849616</v>
      </c>
      <c r="Z30" s="131">
        <f t="shared" si="29"/>
        <v>-1.3870718410662306</v>
      </c>
    </row>
    <row r="31" spans="1:26" x14ac:dyDescent="0.2">
      <c r="B31" s="158" t="str">
        <f t="shared" si="32"/>
        <v>Female</v>
      </c>
      <c r="C31" s="11" t="str">
        <f t="shared" si="33"/>
        <v>TO</v>
      </c>
      <c r="D31" s="138" t="s">
        <v>118</v>
      </c>
      <c r="E31" s="18" t="str">
        <f t="shared" si="17"/>
        <v>TOFemale10-14</v>
      </c>
      <c r="F31" s="19">
        <v>5</v>
      </c>
      <c r="G31" s="104">
        <f>VLOOKUP(E31,'Appendix 4. LT MOH 2019'!$D$5:$G$1684,4,FALSE)</f>
        <v>3.3533318576539221E-4</v>
      </c>
      <c r="H31" s="19">
        <f>VLOOKUP(E31,'Appendix 1a. Person-years 2020'!$E$3:$F$1684,2,FALSE)</f>
        <v>64682.8246</v>
      </c>
      <c r="I31" s="19">
        <f>VLOOKUP(E31,'Appendix 2a. Deaths 2020'!$E$3:$G$1683,3,FALSE)</f>
        <v>0</v>
      </c>
      <c r="J31" s="20">
        <f t="shared" si="18"/>
        <v>21.690297637422081</v>
      </c>
      <c r="K31" s="20">
        <f t="shared" si="19"/>
        <v>21.690297637422081</v>
      </c>
      <c r="L31" s="73">
        <f t="shared" si="20"/>
        <v>1</v>
      </c>
      <c r="M31" s="73">
        <f t="shared" si="21"/>
        <v>1</v>
      </c>
      <c r="N31" s="72">
        <f>VLOOKUP(E31,'Appendix 4. LT MOH 2019'!$D$5:$K$1684,8,FALSE)</f>
        <v>0.99832473849811409</v>
      </c>
      <c r="O31" s="72">
        <f t="shared" si="30"/>
        <v>0.99832473849811409</v>
      </c>
      <c r="P31" s="73">
        <f t="shared" si="22"/>
        <v>1.6752615018859052E-3</v>
      </c>
      <c r="Q31" s="72">
        <f>VLOOKUP(E31,'Appendix 4. LT MOH 2019'!$D$5:$I$1684,6,FALSE)</f>
        <v>2.5000000000004055</v>
      </c>
      <c r="R31" s="136">
        <f t="shared" si="23"/>
        <v>2.5000000000004055</v>
      </c>
      <c r="S31" s="75">
        <f t="shared" si="31"/>
        <v>98625.007899499993</v>
      </c>
      <c r="T31" s="12">
        <f t="shared" si="24"/>
        <v>165.22267885722562</v>
      </c>
      <c r="U31" s="13">
        <f t="shared" si="25"/>
        <v>3.3533318576538977E-4</v>
      </c>
      <c r="V31" s="12">
        <f t="shared" si="26"/>
        <v>492711.98280035693</v>
      </c>
      <c r="W31" s="12">
        <f t="shared" si="27"/>
        <v>6890182.7629062617</v>
      </c>
      <c r="X31" s="131">
        <f t="shared" si="28"/>
        <v>69.862430530068366</v>
      </c>
      <c r="Y31" s="105">
        <f>VLOOKUP(E31,'Appendix 4. LT MOH 2019'!$D$5:$P$1684,13,FALSE)</f>
        <v>71.250972023525833</v>
      </c>
      <c r="Z31" s="131">
        <f t="shared" si="29"/>
        <v>-1.3885414934574669</v>
      </c>
    </row>
    <row r="32" spans="1:26" x14ac:dyDescent="0.2">
      <c r="B32" s="158" t="str">
        <f t="shared" si="32"/>
        <v>Female</v>
      </c>
      <c r="C32" s="11" t="str">
        <f t="shared" si="33"/>
        <v>TO</v>
      </c>
      <c r="D32" s="137" t="s">
        <v>119</v>
      </c>
      <c r="E32" s="18" t="str">
        <f t="shared" si="17"/>
        <v>TOFemale15-19</v>
      </c>
      <c r="F32" s="19">
        <v>5</v>
      </c>
      <c r="G32" s="104">
        <f>VLOOKUP(E32,'Appendix 4. LT MOH 2019'!$D$5:$G$1684,4,FALSE)</f>
        <v>3.6683371618692243E-4</v>
      </c>
      <c r="H32" s="19">
        <f>VLOOKUP(E32,'Appendix 1a. Person-years 2020'!$E$3:$F$1684,2,FALSE)</f>
        <v>67442.274099999995</v>
      </c>
      <c r="I32" s="19">
        <f>VLOOKUP(E32,'Appendix 2a. Deaths 2020'!$E$3:$G$1683,3,FALSE)</f>
        <v>0</v>
      </c>
      <c r="J32" s="20">
        <f t="shared" si="18"/>
        <v>24.740100036200026</v>
      </c>
      <c r="K32" s="20">
        <f t="shared" si="19"/>
        <v>24.740100036200026</v>
      </c>
      <c r="L32" s="73">
        <f t="shared" si="20"/>
        <v>1</v>
      </c>
      <c r="M32" s="73">
        <f t="shared" si="21"/>
        <v>1</v>
      </c>
      <c r="N32" s="72">
        <f>VLOOKUP(E32,'Appendix 4. LT MOH 2019'!$D$5:$K$1684,8,FALSE)</f>
        <v>0.99816751196505471</v>
      </c>
      <c r="O32" s="72">
        <f t="shared" si="30"/>
        <v>0.99816751196505471</v>
      </c>
      <c r="P32" s="73">
        <f t="shared" si="22"/>
        <v>1.8324880349452899E-3</v>
      </c>
      <c r="Q32" s="72">
        <f>VLOOKUP(E32,'Appendix 4. LT MOH 2019'!$D$5:$I$1684,6,FALSE)</f>
        <v>2.5000000000000968</v>
      </c>
      <c r="R32" s="136">
        <f t="shared" si="23"/>
        <v>2.5000000000000968</v>
      </c>
      <c r="S32" s="75">
        <f t="shared" si="31"/>
        <v>98459.785220642763</v>
      </c>
      <c r="T32" s="12">
        <f t="shared" si="24"/>
        <v>180.42637834011094</v>
      </c>
      <c r="U32" s="13">
        <f t="shared" si="25"/>
        <v>3.6683371618692151E-4</v>
      </c>
      <c r="V32" s="12">
        <f t="shared" si="26"/>
        <v>491847.86015736352</v>
      </c>
      <c r="W32" s="12">
        <f t="shared" si="27"/>
        <v>6397470.7801059047</v>
      </c>
      <c r="X32" s="131">
        <f t="shared" si="28"/>
        <v>64.975469586588446</v>
      </c>
      <c r="Y32" s="105">
        <f>VLOOKUP(E32,'Appendix 4. LT MOH 2019'!$D$5:$P$1684,13,FALSE)</f>
        <v>66.366341153636256</v>
      </c>
      <c r="Z32" s="131">
        <f t="shared" si="29"/>
        <v>-1.3908715670478102</v>
      </c>
    </row>
    <row r="33" spans="2:26" x14ac:dyDescent="0.2">
      <c r="B33" s="158" t="str">
        <f t="shared" si="32"/>
        <v>Female</v>
      </c>
      <c r="C33" s="11" t="str">
        <f t="shared" si="33"/>
        <v>TO</v>
      </c>
      <c r="D33" s="137" t="s">
        <v>120</v>
      </c>
      <c r="E33" s="18" t="str">
        <f t="shared" si="17"/>
        <v>TOFemale20-24</v>
      </c>
      <c r="F33" s="19">
        <v>5</v>
      </c>
      <c r="G33" s="104">
        <f>VLOOKUP(E33,'Appendix 4. LT MOH 2019'!$D$5:$G$1684,4,FALSE)</f>
        <v>3.2427596810905452E-4</v>
      </c>
      <c r="H33" s="19">
        <f>VLOOKUP(E33,'Appendix 1a. Person-years 2020'!$E$3:$F$1684,2,FALSE)</f>
        <v>70910.045400000003</v>
      </c>
      <c r="I33" s="19">
        <f>VLOOKUP(E33,'Appendix 2a. Deaths 2020'!$E$3:$G$1683,3,FALSE)</f>
        <v>7</v>
      </c>
      <c r="J33" s="20">
        <f t="shared" si="18"/>
        <v>22.994423620742008</v>
      </c>
      <c r="K33" s="20">
        <f t="shared" si="19"/>
        <v>29.992153688965246</v>
      </c>
      <c r="L33" s="73">
        <f t="shared" si="20"/>
        <v>0.7666813080249768</v>
      </c>
      <c r="M33" s="73">
        <f t="shared" si="21"/>
        <v>1.3043229168793329</v>
      </c>
      <c r="N33" s="72">
        <f>VLOOKUP(E33,'Appendix 4. LT MOH 2019'!$D$5:$K$1684,8,FALSE)</f>
        <v>0.99837993353101129</v>
      </c>
      <c r="O33" s="72">
        <f t="shared" si="30"/>
        <v>0.99788743127477264</v>
      </c>
      <c r="P33" s="73">
        <f t="shared" si="22"/>
        <v>2.1125687252273595E-3</v>
      </c>
      <c r="Q33" s="72">
        <f>VLOOKUP(E33,'Appendix 4. LT MOH 2019'!$D$5:$I$1684,6,FALSE)</f>
        <v>2.5000000000000697</v>
      </c>
      <c r="R33" s="136">
        <f t="shared" si="23"/>
        <v>2.4993833370529943</v>
      </c>
      <c r="S33" s="75">
        <f t="shared" si="31"/>
        <v>98279.358842302652</v>
      </c>
      <c r="T33" s="12">
        <f t="shared" si="24"/>
        <v>207.62189982564553</v>
      </c>
      <c r="U33" s="13">
        <f t="shared" si="25"/>
        <v>4.229606219382123E-4</v>
      </c>
      <c r="V33" s="12">
        <f t="shared" si="26"/>
        <v>490877.61142921651</v>
      </c>
      <c r="W33" s="12">
        <f t="shared" si="27"/>
        <v>5905622.9199485416</v>
      </c>
      <c r="X33" s="131">
        <f t="shared" si="28"/>
        <v>60.0901653156346</v>
      </c>
      <c r="Y33" s="105">
        <f>VLOOKUP(E33,'Appendix 4. LT MOH 2019'!$D$5:$P$1684,13,FALSE)</f>
        <v>61.4835903173256</v>
      </c>
      <c r="Z33" s="131">
        <f t="shared" si="29"/>
        <v>-1.3934250016909999</v>
      </c>
    </row>
    <row r="34" spans="2:26" x14ac:dyDescent="0.2">
      <c r="B34" s="158" t="str">
        <f t="shared" si="32"/>
        <v>Female</v>
      </c>
      <c r="C34" s="11" t="str">
        <f t="shared" si="33"/>
        <v>TO</v>
      </c>
      <c r="D34" s="137" t="s">
        <v>121</v>
      </c>
      <c r="E34" s="18" t="str">
        <f t="shared" si="17"/>
        <v>TOFemale25-29</v>
      </c>
      <c r="F34" s="19">
        <v>5</v>
      </c>
      <c r="G34" s="104">
        <f>VLOOKUP(E34,'Appendix 4. LT MOH 2019'!$D$5:$G$1684,4,FALSE)</f>
        <v>8.093071701865106E-4</v>
      </c>
      <c r="H34" s="19">
        <f>VLOOKUP(E34,'Appendix 1a. Person-years 2020'!$E$3:$F$1684,2,FALSE)</f>
        <v>68518.938099999999</v>
      </c>
      <c r="I34" s="19">
        <f>VLOOKUP(E34,'Appendix 2a. Deaths 2020'!$E$3:$G$1683,3,FALSE)</f>
        <v>1</v>
      </c>
      <c r="J34" s="20">
        <f t="shared" si="18"/>
        <v>55.452867897895686</v>
      </c>
      <c r="K34" s="20">
        <f t="shared" si="19"/>
        <v>56.4520585907255</v>
      </c>
      <c r="L34" s="73">
        <f t="shared" si="20"/>
        <v>0.98230019032478699</v>
      </c>
      <c r="M34" s="73">
        <f t="shared" si="21"/>
        <v>1.01801873790675</v>
      </c>
      <c r="N34" s="72">
        <f>VLOOKUP(E34,'Appendix 4. LT MOH 2019'!$D$5:$K$1684,8,FALSE)</f>
        <v>0.99596163484375944</v>
      </c>
      <c r="O34" s="72">
        <f t="shared" si="30"/>
        <v>0.99588901837434707</v>
      </c>
      <c r="P34" s="73">
        <f t="shared" si="22"/>
        <v>4.1109816256529319E-3</v>
      </c>
      <c r="Q34" s="72">
        <f>VLOOKUP(E34,'Appendix 4. LT MOH 2019'!$D$5:$I$1684,6,FALSE)</f>
        <v>2.4999999999999787</v>
      </c>
      <c r="R34" s="136">
        <f t="shared" si="23"/>
        <v>2.4999089184023697</v>
      </c>
      <c r="S34" s="75">
        <f t="shared" si="31"/>
        <v>98071.736942477</v>
      </c>
      <c r="T34" s="12">
        <f t="shared" si="24"/>
        <v>403.17110856639079</v>
      </c>
      <c r="U34" s="13">
        <f t="shared" si="25"/>
        <v>8.2388988491842138E-4</v>
      </c>
      <c r="V34" s="12">
        <f t="shared" si="26"/>
        <v>489350.72021950036</v>
      </c>
      <c r="W34" s="12">
        <f t="shared" si="27"/>
        <v>5414745.3085193252</v>
      </c>
      <c r="X34" s="131">
        <f t="shared" si="28"/>
        <v>55.212087369221265</v>
      </c>
      <c r="Y34" s="105">
        <f>VLOOKUP(E34,'Appendix 4. LT MOH 2019'!$D$5:$P$1684,13,FALSE)</f>
        <v>56.579302714664856</v>
      </c>
      <c r="Z34" s="131">
        <f t="shared" si="29"/>
        <v>-1.36721534544359</v>
      </c>
    </row>
    <row r="35" spans="2:26" x14ac:dyDescent="0.2">
      <c r="B35" s="158" t="str">
        <f t="shared" si="32"/>
        <v>Female</v>
      </c>
      <c r="C35" s="11" t="str">
        <f t="shared" si="33"/>
        <v>TO</v>
      </c>
      <c r="D35" s="137" t="s">
        <v>122</v>
      </c>
      <c r="E35" s="18" t="str">
        <f t="shared" si="17"/>
        <v>TOFemale30-34</v>
      </c>
      <c r="F35" s="19">
        <v>5</v>
      </c>
      <c r="G35" s="104">
        <f>VLOOKUP(E35,'Appendix 4. LT MOH 2019'!$D$5:$G$1684,4,FALSE)</f>
        <v>1.083257811573855E-3</v>
      </c>
      <c r="H35" s="19">
        <f>VLOOKUP(E35,'Appendix 1a. Person-years 2020'!$E$3:$F$1684,2,FALSE)</f>
        <v>65966.272299999997</v>
      </c>
      <c r="I35" s="19">
        <f>VLOOKUP(E35,'Appendix 2a. Deaths 2020'!$E$3:$G$1683,3,FALSE)</f>
        <v>8</v>
      </c>
      <c r="J35" s="20">
        <f t="shared" si="18"/>
        <v>71.458479769383004</v>
      </c>
      <c r="K35" s="20">
        <f t="shared" si="19"/>
        <v>79.44981370689041</v>
      </c>
      <c r="L35" s="73">
        <f t="shared" si="20"/>
        <v>0.89941658054744633</v>
      </c>
      <c r="M35" s="73">
        <f t="shared" si="21"/>
        <v>1.1118318492542485</v>
      </c>
      <c r="N35" s="72">
        <f>VLOOKUP(E35,'Appendix 4. LT MOH 2019'!$D$5:$K$1684,8,FALSE)</f>
        <v>0.99459833941967846</v>
      </c>
      <c r="O35" s="72">
        <f t="shared" si="30"/>
        <v>0.99399607860249795</v>
      </c>
      <c r="P35" s="73">
        <f t="shared" si="22"/>
        <v>6.0039213975020544E-3</v>
      </c>
      <c r="Q35" s="72">
        <f>VLOOKUP(E35,'Appendix 4. LT MOH 2019'!$D$5:$I$1684,6,FALSE)</f>
        <v>2.4999999999999547</v>
      </c>
      <c r="R35" s="136">
        <f t="shared" si="23"/>
        <v>2.4992434633798299</v>
      </c>
      <c r="S35" s="75">
        <f t="shared" si="31"/>
        <v>97668.565833910616</v>
      </c>
      <c r="T35" s="12">
        <f t="shared" si="24"/>
        <v>586.39439227355399</v>
      </c>
      <c r="U35" s="13">
        <f t="shared" si="25"/>
        <v>1.2044009379042506E-3</v>
      </c>
      <c r="V35" s="12">
        <f t="shared" si="26"/>
        <v>486876.39956003765</v>
      </c>
      <c r="W35" s="12">
        <f t="shared" si="27"/>
        <v>4925394.5882998249</v>
      </c>
      <c r="X35" s="131">
        <f t="shared" si="28"/>
        <v>50.429680688417804</v>
      </c>
      <c r="Y35" s="105">
        <f>VLOOKUP(E35,'Appendix 4. LT MOH 2019'!$D$5:$P$1684,13,FALSE)</f>
        <v>51.798580209014283</v>
      </c>
      <c r="Z35" s="131">
        <f t="shared" si="29"/>
        <v>-1.3688995205964787</v>
      </c>
    </row>
    <row r="36" spans="2:26" x14ac:dyDescent="0.2">
      <c r="B36" s="158" t="str">
        <f t="shared" si="32"/>
        <v>Female</v>
      </c>
      <c r="C36" s="11" t="str">
        <f t="shared" si="33"/>
        <v>TO</v>
      </c>
      <c r="D36" s="137" t="s">
        <v>123</v>
      </c>
      <c r="E36" s="18" t="str">
        <f t="shared" si="17"/>
        <v>TOFemale35-39</v>
      </c>
      <c r="F36" s="19">
        <v>5</v>
      </c>
      <c r="G36" s="104">
        <f>VLOOKUP(E36,'Appendix 4. LT MOH 2019'!$D$5:$G$1684,4,FALSE)</f>
        <v>1.0322688365872359E-3</v>
      </c>
      <c r="H36" s="19">
        <f>VLOOKUP(E36,'Appendix 1a. Person-years 2020'!$E$3:$F$1684,2,FALSE)</f>
        <v>63665.877999999997</v>
      </c>
      <c r="I36" s="19">
        <f>VLOOKUP(E36,'Appendix 2a. Deaths 2020'!$E$3:$G$1683,3,FALSE)</f>
        <v>9</v>
      </c>
      <c r="J36" s="20">
        <f t="shared" si="18"/>
        <v>65.720301813364898</v>
      </c>
      <c r="K36" s="20">
        <f t="shared" si="19"/>
        <v>74.711011393835605</v>
      </c>
      <c r="L36" s="73">
        <f t="shared" si="20"/>
        <v>0.8796601811066832</v>
      </c>
      <c r="M36" s="73">
        <f t="shared" si="21"/>
        <v>1.1368026216009002</v>
      </c>
      <c r="N36" s="72">
        <f>VLOOKUP(E36,'Appendix 4. LT MOH 2019'!$D$5:$K$1684,8,FALSE)</f>
        <v>0.99485194126855725</v>
      </c>
      <c r="O36" s="72">
        <f t="shared" si="30"/>
        <v>0.99414973720086841</v>
      </c>
      <c r="P36" s="73">
        <f t="shared" si="22"/>
        <v>5.8502627991315892E-3</v>
      </c>
      <c r="Q36" s="72">
        <f>VLOOKUP(E36,'Appendix 4. LT MOH 2019'!$D$5:$I$1684,6,FALSE)</f>
        <v>2.5000000000000218</v>
      </c>
      <c r="R36" s="136">
        <f t="shared" si="23"/>
        <v>2.4991180469156915</v>
      </c>
      <c r="S36" s="75">
        <f t="shared" si="31"/>
        <v>97082.171441637067</v>
      </c>
      <c r="T36" s="12">
        <f t="shared" si="24"/>
        <v>567.95621604392454</v>
      </c>
      <c r="U36" s="13">
        <f t="shared" si="25"/>
        <v>1.1734863726193397E-3</v>
      </c>
      <c r="V36" s="12">
        <f t="shared" si="26"/>
        <v>483990.46575733903</v>
      </c>
      <c r="W36" s="12">
        <f t="shared" si="27"/>
        <v>4438518.1887397869</v>
      </c>
      <c r="X36" s="131">
        <f t="shared" si="28"/>
        <v>45.719189453936892</v>
      </c>
      <c r="Y36" s="105">
        <f>VLOOKUP(E36,'Appendix 4. LT MOH 2019'!$D$5:$P$1684,13,FALSE)</f>
        <v>47.066320649377602</v>
      </c>
      <c r="Z36" s="131">
        <f t="shared" si="29"/>
        <v>-1.3471311954407099</v>
      </c>
    </row>
    <row r="37" spans="2:26" x14ac:dyDescent="0.2">
      <c r="B37" s="158" t="str">
        <f t="shared" si="32"/>
        <v>Female</v>
      </c>
      <c r="C37" s="11" t="str">
        <f t="shared" si="33"/>
        <v>TO</v>
      </c>
      <c r="D37" s="137" t="s">
        <v>124</v>
      </c>
      <c r="E37" s="18" t="str">
        <f t="shared" si="17"/>
        <v>TOFemale40-44</v>
      </c>
      <c r="F37" s="19">
        <v>5</v>
      </c>
      <c r="G37" s="104">
        <f>VLOOKUP(E37,'Appendix 4. LT MOH 2019'!$D$5:$G$1684,4,FALSE)</f>
        <v>1.638145380402606E-3</v>
      </c>
      <c r="H37" s="19">
        <f>VLOOKUP(E37,'Appendix 1a. Person-years 2020'!$E$3:$F$1684,2,FALSE)</f>
        <v>58108.304499999998</v>
      </c>
      <c r="I37" s="19">
        <f>VLOOKUP(E37,'Appendix 2a. Deaths 2020'!$E$3:$G$1683,3,FALSE)</f>
        <v>22</v>
      </c>
      <c r="J37" s="20">
        <f t="shared" si="18"/>
        <v>95.189850579702963</v>
      </c>
      <c r="K37" s="20">
        <f t="shared" si="19"/>
        <v>117.15381138133411</v>
      </c>
      <c r="L37" s="73">
        <f t="shared" si="20"/>
        <v>0.81252030520681273</v>
      </c>
      <c r="M37" s="73">
        <f t="shared" si="21"/>
        <v>1.230738473354789</v>
      </c>
      <c r="N37" s="72">
        <f>VLOOKUP(E37,'Appendix 4. LT MOH 2019'!$D$5:$K$1684,8,FALSE)</f>
        <v>0.99184268028699774</v>
      </c>
      <c r="O37" s="72">
        <f t="shared" si="30"/>
        <v>0.98996994086099033</v>
      </c>
      <c r="P37" s="73">
        <f t="shared" si="22"/>
        <v>1.0030059139009673E-2</v>
      </c>
      <c r="Q37" s="72">
        <f>VLOOKUP(E37,'Appendix 4. LT MOH 2019'!$D$5:$I$1684,6,FALSE)</f>
        <v>2.5000000000000102</v>
      </c>
      <c r="R37" s="136">
        <f t="shared" si="23"/>
        <v>2.497640075919195</v>
      </c>
      <c r="S37" s="75">
        <f t="shared" si="31"/>
        <v>96514.215225593143</v>
      </c>
      <c r="T37" s="12">
        <f t="shared" si="24"/>
        <v>968.04328646780698</v>
      </c>
      <c r="U37" s="13">
        <f t="shared" si="25"/>
        <v>2.0161323355229049E-3</v>
      </c>
      <c r="V37" s="12">
        <f t="shared" si="26"/>
        <v>480148.68340313324</v>
      </c>
      <c r="W37" s="12">
        <f t="shared" si="27"/>
        <v>3954527.7229824481</v>
      </c>
      <c r="X37" s="131">
        <f t="shared" si="28"/>
        <v>40.973526166473007</v>
      </c>
      <c r="Y37" s="105">
        <f>VLOOKUP(E37,'Appendix 4. LT MOH 2019'!$D$5:$P$1684,13,FALSE)</f>
        <v>42.296937916761877</v>
      </c>
      <c r="Z37" s="131">
        <f t="shared" si="29"/>
        <v>-1.3234117502888694</v>
      </c>
    </row>
    <row r="38" spans="2:26" x14ac:dyDescent="0.2">
      <c r="B38" s="158" t="str">
        <f t="shared" si="32"/>
        <v>Female</v>
      </c>
      <c r="C38" s="11" t="str">
        <f t="shared" si="33"/>
        <v>TO</v>
      </c>
      <c r="D38" s="137" t="s">
        <v>125</v>
      </c>
      <c r="E38" s="18" t="str">
        <f t="shared" si="17"/>
        <v>TOFemale45-49</v>
      </c>
      <c r="F38" s="19">
        <v>5</v>
      </c>
      <c r="G38" s="104">
        <f>VLOOKUP(E38,'Appendix 4. LT MOH 2019'!$D$5:$G$1684,4,FALSE)</f>
        <v>2.4481720812480558E-3</v>
      </c>
      <c r="H38" s="19">
        <f>VLOOKUP(E38,'Appendix 1a. Person-years 2020'!$E$3:$F$1684,2,FALSE)</f>
        <v>46744.624300000003</v>
      </c>
      <c r="I38" s="19">
        <f>VLOOKUP(E38,'Appendix 2a. Deaths 2020'!$E$3:$G$1683,3,FALSE)</f>
        <v>15</v>
      </c>
      <c r="J38" s="20">
        <f t="shared" si="18"/>
        <v>114.43888415968945</v>
      </c>
      <c r="K38" s="20">
        <f t="shared" si="19"/>
        <v>129.40216157847073</v>
      </c>
      <c r="L38" s="73">
        <f t="shared" si="20"/>
        <v>0.8843660937633766</v>
      </c>
      <c r="M38" s="73">
        <f t="shared" si="21"/>
        <v>1.1307534368991341</v>
      </c>
      <c r="N38" s="72">
        <f>VLOOKUP(E38,'Appendix 4. LT MOH 2019'!$D$5:$K$1684,8,FALSE)</f>
        <v>0.98783360317634239</v>
      </c>
      <c r="O38" s="72">
        <f t="shared" si="30"/>
        <v>0.98625378623272064</v>
      </c>
      <c r="P38" s="73">
        <f t="shared" si="22"/>
        <v>1.3746213767279358E-2</v>
      </c>
      <c r="Q38" s="72">
        <f>VLOOKUP(E38,'Appendix 4. LT MOH 2019'!$D$5:$I$1684,6,FALSE)</f>
        <v>2.5000000000000213</v>
      </c>
      <c r="R38" s="136">
        <f t="shared" si="23"/>
        <v>2.498002858107697</v>
      </c>
      <c r="S38" s="75">
        <f t="shared" si="31"/>
        <v>95546.171939125343</v>
      </c>
      <c r="T38" s="12">
        <f t="shared" si="24"/>
        <v>1313.3981041204454</v>
      </c>
      <c r="U38" s="13">
        <f t="shared" si="25"/>
        <v>2.7682846694946214E-3</v>
      </c>
      <c r="V38" s="12">
        <f t="shared" si="26"/>
        <v>474444.74139295059</v>
      </c>
      <c r="W38" s="12">
        <f t="shared" si="27"/>
        <v>3474379.0395793146</v>
      </c>
      <c r="X38" s="131">
        <f t="shared" si="28"/>
        <v>36.363351551048233</v>
      </c>
      <c r="Y38" s="105">
        <f>VLOOKUP(E38,'Appendix 4. LT MOH 2019'!$D$5:$P$1684,13,FALSE)</f>
        <v>37.624244204984514</v>
      </c>
      <c r="Z38" s="131">
        <f t="shared" si="29"/>
        <v>-1.2608926539362812</v>
      </c>
    </row>
    <row r="39" spans="2:26" x14ac:dyDescent="0.2">
      <c r="B39" s="158" t="str">
        <f t="shared" si="32"/>
        <v>Female</v>
      </c>
      <c r="C39" s="11" t="str">
        <f t="shared" si="33"/>
        <v>TO</v>
      </c>
      <c r="D39" s="137" t="s">
        <v>126</v>
      </c>
      <c r="E39" s="18" t="str">
        <f t="shared" si="17"/>
        <v>TOFemale50-54</v>
      </c>
      <c r="F39" s="19">
        <v>5</v>
      </c>
      <c r="G39" s="104">
        <f>VLOOKUP(E39,'Appendix 4. LT MOH 2019'!$D$5:$G$1684,4,FALSE)</f>
        <v>3.0703819843005578E-3</v>
      </c>
      <c r="H39" s="19">
        <f>VLOOKUP(E39,'Appendix 1a. Person-years 2020'!$E$3:$F$1684,2,FALSE)</f>
        <v>41186.807800000002</v>
      </c>
      <c r="I39" s="19">
        <f>VLOOKUP(E39,'Appendix 2a. Deaths 2020'!$E$3:$G$1683,3,FALSE)</f>
        <v>9</v>
      </c>
      <c r="J39" s="20">
        <f t="shared" si="18"/>
        <v>126.4592326599697</v>
      </c>
      <c r="K39" s="20">
        <f t="shared" si="19"/>
        <v>135.431599222111</v>
      </c>
      <c r="L39" s="73">
        <f t="shared" si="20"/>
        <v>0.93374982933320894</v>
      </c>
      <c r="M39" s="73">
        <f t="shared" si="21"/>
        <v>1.0709506642845656</v>
      </c>
      <c r="N39" s="72">
        <f>VLOOKUP(E39,'Appendix 4. LT MOH 2019'!$D$5:$K$1684,8,FALSE)</f>
        <v>0.98476503299902518</v>
      </c>
      <c r="O39" s="72">
        <f t="shared" si="30"/>
        <v>0.98369296206288925</v>
      </c>
      <c r="P39" s="73">
        <f t="shared" si="22"/>
        <v>1.6307037937110747E-2</v>
      </c>
      <c r="Q39" s="72">
        <f>VLOOKUP(E39,'Appendix 4. LT MOH 2019'!$D$5:$I$1684,6,FALSE)</f>
        <v>2.5000000000000013</v>
      </c>
      <c r="R39" s="136">
        <f t="shared" si="23"/>
        <v>2.4986416765308888</v>
      </c>
      <c r="S39" s="75">
        <f t="shared" si="31"/>
        <v>94232.773835004904</v>
      </c>
      <c r="T39" s="12">
        <f t="shared" si="24"/>
        <v>1536.6574178466019</v>
      </c>
      <c r="U39" s="13">
        <f t="shared" si="25"/>
        <v>3.2882328231428762E-3</v>
      </c>
      <c r="V39" s="12">
        <f t="shared" si="26"/>
        <v>467320.13835257338</v>
      </c>
      <c r="W39" s="12">
        <f t="shared" si="27"/>
        <v>2999934.2981863641</v>
      </c>
      <c r="X39" s="131">
        <f t="shared" si="28"/>
        <v>31.835360205346841</v>
      </c>
      <c r="Y39" s="105">
        <f>VLOOKUP(E39,'Appendix 4. LT MOH 2019'!$D$5:$P$1684,13,FALSE)</f>
        <v>33.056842865077492</v>
      </c>
      <c r="Z39" s="131">
        <f t="shared" si="29"/>
        <v>-1.2214826597306505</v>
      </c>
    </row>
    <row r="40" spans="2:26" x14ac:dyDescent="0.2">
      <c r="B40" s="158" t="str">
        <f t="shared" si="32"/>
        <v>Female</v>
      </c>
      <c r="C40" s="11" t="str">
        <f t="shared" si="33"/>
        <v>TO</v>
      </c>
      <c r="D40" s="137" t="s">
        <v>127</v>
      </c>
      <c r="E40" s="18" t="str">
        <f t="shared" si="17"/>
        <v>TOFemale55-59</v>
      </c>
      <c r="F40" s="19">
        <v>5</v>
      </c>
      <c r="G40" s="104">
        <f>VLOOKUP(E40,'Appendix 4. LT MOH 2019'!$D$5:$G$1684,4,FALSE)</f>
        <v>5.2845535540551047E-3</v>
      </c>
      <c r="H40" s="19">
        <f>VLOOKUP(E40,'Appendix 1a. Person-years 2020'!$E$3:$F$1684,2,FALSE)</f>
        <v>33589.712599999999</v>
      </c>
      <c r="I40" s="19">
        <f>VLOOKUP(E40,'Appendix 2a. Deaths 2020'!$E$3:$G$1683,3,FALSE)</f>
        <v>25</v>
      </c>
      <c r="J40" s="20">
        <f t="shared" si="18"/>
        <v>177.50663510001954</v>
      </c>
      <c r="K40" s="20">
        <f t="shared" si="19"/>
        <v>202.37452126116816</v>
      </c>
      <c r="L40" s="73">
        <f t="shared" si="20"/>
        <v>0.87711948121643168</v>
      </c>
      <c r="M40" s="73">
        <f t="shared" si="21"/>
        <v>1.1400955302157372</v>
      </c>
      <c r="N40" s="72">
        <f>VLOOKUP(E40,'Appendix 4. LT MOH 2019'!$D$5:$K$1684,8,FALSE)</f>
        <v>0.97392176184503776</v>
      </c>
      <c r="O40" s="72">
        <f t="shared" si="30"/>
        <v>0.97032303974392586</v>
      </c>
      <c r="P40" s="73">
        <f t="shared" si="22"/>
        <v>2.9676960256074136E-2</v>
      </c>
      <c r="Q40" s="72">
        <f>VLOOKUP(E40,'Appendix 4. LT MOH 2019'!$D$5:$I$1684,6,FALSE)</f>
        <v>2.5000000000000036</v>
      </c>
      <c r="R40" s="136">
        <f t="shared" si="23"/>
        <v>2.4953901528468903</v>
      </c>
      <c r="S40" s="75">
        <f t="shared" si="31"/>
        <v>92696.116417158308</v>
      </c>
      <c r="T40" s="12">
        <f t="shared" si="24"/>
        <v>2750.9389628044282</v>
      </c>
      <c r="U40" s="13">
        <f t="shared" si="25"/>
        <v>6.0249581229812853E-3</v>
      </c>
      <c r="V40" s="12">
        <f t="shared" si="26"/>
        <v>456590.55327063444</v>
      </c>
      <c r="W40" s="12">
        <f t="shared" si="27"/>
        <v>2532614.1598337907</v>
      </c>
      <c r="X40" s="131">
        <f t="shared" si="28"/>
        <v>27.321685715896905</v>
      </c>
      <c r="Y40" s="105">
        <f>VLOOKUP(E40,'Appendix 4. LT MOH 2019'!$D$5:$P$1684,13,FALSE)</f>
        <v>28.529577453637859</v>
      </c>
      <c r="Z40" s="131">
        <f t="shared" si="29"/>
        <v>-1.2078917377409546</v>
      </c>
    </row>
    <row r="41" spans="2:26" x14ac:dyDescent="0.2">
      <c r="B41" s="158" t="str">
        <f t="shared" si="32"/>
        <v>Female</v>
      </c>
      <c r="C41" s="11" t="str">
        <f t="shared" si="33"/>
        <v>TO</v>
      </c>
      <c r="D41" s="137" t="s">
        <v>128</v>
      </c>
      <c r="E41" s="18" t="str">
        <f t="shared" si="17"/>
        <v>TOFemale60-64</v>
      </c>
      <c r="F41" s="19">
        <v>5</v>
      </c>
      <c r="G41" s="104">
        <f>VLOOKUP(E41,'Appendix 4. LT MOH 2019'!$D$5:$G$1684,4,FALSE)</f>
        <v>8.6902353445119252E-3</v>
      </c>
      <c r="H41" s="19">
        <f>VLOOKUP(E41,'Appendix 1a. Person-years 2020'!$E$3:$F$1684,2,FALSE)</f>
        <v>26892.406500000001</v>
      </c>
      <c r="I41" s="19">
        <f>VLOOKUP(E41,'Appendix 2a. Deaths 2020'!$E$3:$G$1683,3,FALSE)</f>
        <v>45</v>
      </c>
      <c r="J41" s="20">
        <f t="shared" si="18"/>
        <v>233.70134146528224</v>
      </c>
      <c r="K41" s="20">
        <f t="shared" si="19"/>
        <v>278.31028087477921</v>
      </c>
      <c r="L41" s="73">
        <f t="shared" si="20"/>
        <v>0.83971508609282042</v>
      </c>
      <c r="M41" s="73">
        <f t="shared" si="21"/>
        <v>1.1908801170322931</v>
      </c>
      <c r="N41" s="72">
        <f>VLOOKUP(E41,'Appendix 4. LT MOH 2019'!$D$5:$K$1684,8,FALSE)</f>
        <v>0.95747275274543153</v>
      </c>
      <c r="O41" s="72">
        <f t="shared" si="30"/>
        <v>0.94956310847505132</v>
      </c>
      <c r="P41" s="73">
        <f t="shared" si="22"/>
        <v>5.0436891524948679E-2</v>
      </c>
      <c r="Q41" s="72">
        <f>VLOOKUP(E41,'Appendix 4. LT MOH 2019'!$D$5:$I$1684,6,FALSE)</f>
        <v>2.5000000000000107</v>
      </c>
      <c r="R41" s="136">
        <f t="shared" si="23"/>
        <v>2.4896919865427276</v>
      </c>
      <c r="S41" s="75">
        <f t="shared" si="31"/>
        <v>89945.177454353878</v>
      </c>
      <c r="T41" s="12">
        <f t="shared" si="24"/>
        <v>4536.555158457506</v>
      </c>
      <c r="U41" s="13">
        <f t="shared" si="25"/>
        <v>1.0349451531686871E-2</v>
      </c>
      <c r="V41" s="12">
        <f t="shared" si="26"/>
        <v>438337.73650400265</v>
      </c>
      <c r="W41" s="12">
        <f t="shared" si="27"/>
        <v>2076023.6065631562</v>
      </c>
      <c r="X41" s="131">
        <f t="shared" si="28"/>
        <v>23.080988501209127</v>
      </c>
      <c r="Y41" s="105">
        <f>VLOOKUP(E41,'Appendix 4. LT MOH 2019'!$D$5:$P$1684,13,FALSE)</f>
        <v>24.226559024953247</v>
      </c>
      <c r="Z41" s="131">
        <f t="shared" si="29"/>
        <v>-1.1455705237441194</v>
      </c>
    </row>
    <row r="42" spans="2:26" x14ac:dyDescent="0.2">
      <c r="B42" s="158" t="str">
        <f t="shared" si="32"/>
        <v>Female</v>
      </c>
      <c r="C42" s="11" t="str">
        <f t="shared" si="33"/>
        <v>TO</v>
      </c>
      <c r="D42" s="137" t="s">
        <v>129</v>
      </c>
      <c r="E42" s="18" t="str">
        <f t="shared" si="17"/>
        <v>TOFemale65-69</v>
      </c>
      <c r="F42" s="19">
        <v>5</v>
      </c>
      <c r="G42" s="104">
        <f>VLOOKUP(E42,'Appendix 4. LT MOH 2019'!$D$5:$G$1684,4,FALSE)</f>
        <v>1.2524382288519544E-2</v>
      </c>
      <c r="H42" s="19">
        <f>VLOOKUP(E42,'Appendix 1a. Person-years 2020'!$E$3:$F$1684,2,FALSE)</f>
        <v>20978.214</v>
      </c>
      <c r="I42" s="19">
        <f>VLOOKUP(E42,'Appendix 2a. Deaths 2020'!$E$3:$G$1683,3,FALSE)</f>
        <v>51</v>
      </c>
      <c r="J42" s="20">
        <f t="shared" si="18"/>
        <v>262.73917186637271</v>
      </c>
      <c r="K42" s="20">
        <f t="shared" si="19"/>
        <v>313.10042836965823</v>
      </c>
      <c r="L42" s="73">
        <f t="shared" si="20"/>
        <v>0.83915302586610607</v>
      </c>
      <c r="M42" s="73">
        <f t="shared" si="21"/>
        <v>1.1916777621910861</v>
      </c>
      <c r="N42" s="72">
        <f>VLOOKUP(E42,'Appendix 4. LT MOH 2019'!$D$5:$K$1684,8,FALSE)</f>
        <v>0.93927931135105613</v>
      </c>
      <c r="O42" s="72">
        <f t="shared" si="30"/>
        <v>0.92806867978601182</v>
      </c>
      <c r="P42" s="73">
        <f t="shared" si="22"/>
        <v>7.1931320213988181E-2</v>
      </c>
      <c r="Q42" s="72">
        <f>VLOOKUP(E42,'Appendix 4. LT MOH 2019'!$D$5:$I$1684,6,FALSE)</f>
        <v>2.5000000000000004</v>
      </c>
      <c r="R42" s="136">
        <f t="shared" si="23"/>
        <v>2.485118646765653</v>
      </c>
      <c r="S42" s="75">
        <f t="shared" si="31"/>
        <v>85408.622295896377</v>
      </c>
      <c r="T42" s="12">
        <f t="shared" si="24"/>
        <v>6143.5549594016929</v>
      </c>
      <c r="U42" s="13">
        <f t="shared" si="25"/>
        <v>1.4926293570574244E-2</v>
      </c>
      <c r="V42" s="12">
        <f t="shared" si="26"/>
        <v>411592.7996695122</v>
      </c>
      <c r="W42" s="12">
        <f t="shared" si="27"/>
        <v>1637685.8700591535</v>
      </c>
      <c r="X42" s="131">
        <f t="shared" si="28"/>
        <v>19.174713583195679</v>
      </c>
      <c r="Y42" s="105">
        <f>VLOOKUP(E42,'Appendix 4. LT MOH 2019'!$D$5:$P$1684,13,FALSE)</f>
        <v>20.191568989984411</v>
      </c>
      <c r="Z42" s="131">
        <f t="shared" si="29"/>
        <v>-1.0168554067887321</v>
      </c>
    </row>
    <row r="43" spans="2:26" x14ac:dyDescent="0.2">
      <c r="B43" s="158" t="str">
        <f t="shared" si="32"/>
        <v>Female</v>
      </c>
      <c r="C43" s="11" t="str">
        <f t="shared" si="33"/>
        <v>TO</v>
      </c>
      <c r="D43" s="137" t="s">
        <v>130</v>
      </c>
      <c r="E43" s="18" t="str">
        <f t="shared" si="17"/>
        <v>TOFemale70-74</v>
      </c>
      <c r="F43" s="19">
        <v>5</v>
      </c>
      <c r="G43" s="104">
        <f>VLOOKUP(E43,'Appendix 4. LT MOH 2019'!$D$5:$G$1684,4,FALSE)</f>
        <v>1.7317555666581091E-2</v>
      </c>
      <c r="H43" s="19">
        <f>VLOOKUP(E43,'Appendix 1a. Person-years 2020'!$E$3:$F$1684,2,FALSE)</f>
        <v>15301.180399999999</v>
      </c>
      <c r="I43" s="19">
        <f>VLOOKUP(E43,'Appendix 2a. Deaths 2020'!$E$3:$G$1683,3,FALSE)</f>
        <v>59</v>
      </c>
      <c r="J43" s="20">
        <f t="shared" si="18"/>
        <v>264.97904334139952</v>
      </c>
      <c r="K43" s="20">
        <f t="shared" si="19"/>
        <v>322.9573075570712</v>
      </c>
      <c r="L43" s="73">
        <f t="shared" si="20"/>
        <v>0.820477001575739</v>
      </c>
      <c r="M43" s="73">
        <f t="shared" si="21"/>
        <v>1.218803206036835</v>
      </c>
      <c r="N43" s="72">
        <f>VLOOKUP(E43,'Appendix 4. LT MOH 2019'!$D$5:$K$1684,8,FALSE)</f>
        <v>0.91700538148259891</v>
      </c>
      <c r="O43" s="72">
        <f t="shared" si="30"/>
        <v>0.89978496496960714</v>
      </c>
      <c r="P43" s="73">
        <f t="shared" si="22"/>
        <v>0.10021503503039286</v>
      </c>
      <c r="Q43" s="72">
        <f>VLOOKUP(E43,'Appendix 4. LT MOH 2019'!$D$5:$I$1684,6,FALSE)</f>
        <v>2.4999999999999991</v>
      </c>
      <c r="R43" s="136">
        <f t="shared" si="23"/>
        <v>2.4765735724650777</v>
      </c>
      <c r="S43" s="75">
        <f t="shared" si="31"/>
        <v>79265.067336494685</v>
      </c>
      <c r="T43" s="12">
        <f t="shared" si="24"/>
        <v>7943.5514998132639</v>
      </c>
      <c r="U43" s="13">
        <f t="shared" si="25"/>
        <v>2.1110725289891084E-2</v>
      </c>
      <c r="V43" s="12">
        <f t="shared" si="26"/>
        <v>376280.36889935995</v>
      </c>
      <c r="W43" s="12">
        <f t="shared" si="27"/>
        <v>1226093.0703896414</v>
      </c>
      <c r="X43" s="131">
        <f t="shared" si="28"/>
        <v>15.468265045239317</v>
      </c>
      <c r="Y43" s="105">
        <f>VLOOKUP(E43,'Appendix 4. LT MOH 2019'!$D$5:$P$1684,13,FALSE)</f>
        <v>16.335258880062973</v>
      </c>
      <c r="Z43" s="131">
        <f t="shared" si="29"/>
        <v>-0.86699383482365633</v>
      </c>
    </row>
    <row r="44" spans="2:26" x14ac:dyDescent="0.2">
      <c r="B44" s="158" t="str">
        <f t="shared" si="32"/>
        <v>Female</v>
      </c>
      <c r="C44" s="11" t="str">
        <f t="shared" si="33"/>
        <v>TO</v>
      </c>
      <c r="D44" s="137" t="s">
        <v>131</v>
      </c>
      <c r="E44" s="18" t="str">
        <f t="shared" si="17"/>
        <v>TOFemale75-79</v>
      </c>
      <c r="F44" s="19">
        <v>5</v>
      </c>
      <c r="G44" s="104">
        <f>VLOOKUP(E44,'Appendix 4. LT MOH 2019'!$D$5:$G$1684,4,FALSE)</f>
        <v>3.6618255421606849E-2</v>
      </c>
      <c r="H44" s="19">
        <f>VLOOKUP(E44,'Appendix 1a. Person-years 2020'!$E$3:$F$1684,2,FALSE)</f>
        <v>10347.322200000001</v>
      </c>
      <c r="I44" s="19">
        <f>VLOOKUP(E44,'Appendix 2a. Deaths 2020'!$E$3:$G$1683,3,FALSE)</f>
        <v>54</v>
      </c>
      <c r="J44" s="20">
        <f t="shared" si="18"/>
        <v>378.90088724926295</v>
      </c>
      <c r="K44" s="20">
        <f t="shared" si="19"/>
        <v>430.92350145649618</v>
      </c>
      <c r="L44" s="73">
        <f t="shared" si="20"/>
        <v>0.87927645154789691</v>
      </c>
      <c r="M44" s="73">
        <f t="shared" si="21"/>
        <v>1.1372987394801473</v>
      </c>
      <c r="N44" s="72">
        <f>VLOOKUP(E44,'Appendix 4. LT MOH 2019'!$D$5:$K$1684,8,FALSE)</f>
        <v>0.83226420349168606</v>
      </c>
      <c r="O44" s="72">
        <f t="shared" si="30"/>
        <v>0.81154607381128574</v>
      </c>
      <c r="P44" s="73">
        <f t="shared" si="22"/>
        <v>0.18845392618871426</v>
      </c>
      <c r="Q44" s="72">
        <f>VLOOKUP(E44,'Appendix 4. LT MOH 2019'!$D$5:$I$1684,6,FALSE)</f>
        <v>2.5000000000000018</v>
      </c>
      <c r="R44" s="136">
        <f t="shared" si="23"/>
        <v>2.4693322422004815</v>
      </c>
      <c r="S44" s="75">
        <f t="shared" si="31"/>
        <v>71321.515836681414</v>
      </c>
      <c r="T44" s="12">
        <f t="shared" si="24"/>
        <v>13440.819681153174</v>
      </c>
      <c r="U44" s="13">
        <f t="shared" si="25"/>
        <v>4.1664902599630134E-2</v>
      </c>
      <c r="V44" s="12">
        <f t="shared" si="26"/>
        <v>322593.33017791552</v>
      </c>
      <c r="W44" s="12">
        <f t="shared" si="27"/>
        <v>849812.70149028162</v>
      </c>
      <c r="X44" s="131">
        <f t="shared" si="28"/>
        <v>11.9152361180357</v>
      </c>
      <c r="Y44" s="105">
        <f>VLOOKUP(E44,'Appendix 4. LT MOH 2019'!$D$5:$P$1684,13,FALSE)</f>
        <v>12.587434773495392</v>
      </c>
      <c r="Z44" s="131">
        <f t="shared" si="29"/>
        <v>-0.67219865545969171</v>
      </c>
    </row>
    <row r="45" spans="2:26" x14ac:dyDescent="0.2">
      <c r="B45" s="158" t="str">
        <f t="shared" si="32"/>
        <v>Female</v>
      </c>
      <c r="C45" s="11" t="str">
        <f t="shared" si="33"/>
        <v>TO</v>
      </c>
      <c r="D45" s="137" t="s">
        <v>132</v>
      </c>
      <c r="E45" s="18" t="str">
        <f t="shared" si="17"/>
        <v>TOFemale80-84</v>
      </c>
      <c r="F45" s="19">
        <v>5</v>
      </c>
      <c r="G45" s="104">
        <f>VLOOKUP(E45,'Appendix 4. LT MOH 2019'!$D$5:$G$1684,4,FALSE)</f>
        <v>5.7336006653639339E-2</v>
      </c>
      <c r="H45" s="19">
        <f>VLOOKUP(E45,'Appendix 1a. Person-years 2020'!$E$3:$F$1684,2,FALSE)</f>
        <v>6872.3217999999997</v>
      </c>
      <c r="I45" s="19">
        <f>VLOOKUP(E45,'Appendix 2a. Deaths 2020'!$E$3:$G$1683,3,FALSE)</f>
        <v>58</v>
      </c>
      <c r="J45" s="20">
        <f t="shared" si="18"/>
        <v>394.03148845075066</v>
      </c>
      <c r="K45" s="20">
        <f t="shared" si="19"/>
        <v>448.7060000648396</v>
      </c>
      <c r="L45" s="73">
        <f t="shared" si="20"/>
        <v>0.878150700890587</v>
      </c>
      <c r="M45" s="73">
        <f t="shared" si="21"/>
        <v>1.1387567065491584</v>
      </c>
      <c r="N45" s="72">
        <f>VLOOKUP(E45,'Appendix 4. LT MOH 2019'!$D$5:$K$1684,8,FALSE)</f>
        <v>0.74926091180455678</v>
      </c>
      <c r="O45" s="72">
        <f t="shared" si="30"/>
        <v>0.71984265073211418</v>
      </c>
      <c r="P45" s="73">
        <f t="shared" si="22"/>
        <v>0.28015734926788582</v>
      </c>
      <c r="Q45" s="72">
        <f>VLOOKUP(E45,'Appendix 4. LT MOH 2019'!$D$5:$I$1684,6,FALSE)</f>
        <v>2.4999999999999987</v>
      </c>
      <c r="R45" s="136">
        <f t="shared" si="23"/>
        <v>2.4520495444547654</v>
      </c>
      <c r="S45" s="75">
        <f t="shared" si="31"/>
        <v>57880.69615552824</v>
      </c>
      <c r="T45" s="12">
        <f t="shared" si="24"/>
        <v>16215.702408712701</v>
      </c>
      <c r="U45" s="13">
        <f t="shared" si="25"/>
        <v>6.5363052833942725E-2</v>
      </c>
      <c r="V45" s="12">
        <f t="shared" si="26"/>
        <v>248086.67443837572</v>
      </c>
      <c r="W45" s="12">
        <f t="shared" si="27"/>
        <v>527219.3713123661</v>
      </c>
      <c r="X45" s="131">
        <f t="shared" si="28"/>
        <v>9.1087254703312848</v>
      </c>
      <c r="Y45" s="105">
        <f>VLOOKUP(E45,'Appendix 4. LT MOH 2019'!$D$5:$P$1684,13,FALSE)</f>
        <v>9.6204717578558725</v>
      </c>
      <c r="Z45" s="131">
        <f t="shared" si="29"/>
        <v>-0.51174628752458773</v>
      </c>
    </row>
    <row r="46" spans="2:26" x14ac:dyDescent="0.2">
      <c r="B46" s="158" t="str">
        <f t="shared" si="32"/>
        <v>Female</v>
      </c>
      <c r="C46" s="11" t="str">
        <f t="shared" si="33"/>
        <v>TO</v>
      </c>
      <c r="D46" s="137" t="s">
        <v>133</v>
      </c>
      <c r="E46" s="18" t="str">
        <f t="shared" si="17"/>
        <v>TOFemale85-89</v>
      </c>
      <c r="F46" s="19">
        <v>5</v>
      </c>
      <c r="G46" s="104">
        <f>VLOOKUP(E46,'Appendix 4. LT MOH 2019'!$D$5:$G$1684,4,FALSE)</f>
        <v>0.10003243521581622</v>
      </c>
      <c r="H46" s="19">
        <f>VLOOKUP(E46,'Appendix 1a. Person-years 2020'!$E$3:$F$1684,2,FALSE)</f>
        <v>3512.0113999999999</v>
      </c>
      <c r="I46" s="19">
        <f>VLOOKUP(E46,'Appendix 2a. Deaths 2020'!$E$3:$G$1683,3,FALSE)</f>
        <v>35</v>
      </c>
      <c r="J46" s="20">
        <f t="shared" si="18"/>
        <v>351.31505284770799</v>
      </c>
      <c r="K46" s="20">
        <f t="shared" si="19"/>
        <v>382.81391761515442</v>
      </c>
      <c r="L46" s="73">
        <f t="shared" si="20"/>
        <v>0.91771755592461901</v>
      </c>
      <c r="M46" s="73">
        <f t="shared" si="21"/>
        <v>1.0896598779702757</v>
      </c>
      <c r="N46" s="72">
        <f>VLOOKUP(E46,'Appendix 4. LT MOH 2019'!$D$5:$K$1684,8,FALSE)</f>
        <v>0.59989621404202798</v>
      </c>
      <c r="O46" s="72">
        <f t="shared" si="30"/>
        <v>0.57303144334932088</v>
      </c>
      <c r="P46" s="73">
        <f t="shared" si="22"/>
        <v>0.42696855665067912</v>
      </c>
      <c r="Q46" s="72">
        <f>VLOOKUP(E46,'Appendix 4. LT MOH 2019'!$D$5:$I$1684,6,FALSE)</f>
        <v>2.5000000000000004</v>
      </c>
      <c r="R46" s="136">
        <f t="shared" si="23"/>
        <v>2.4472532239704239</v>
      </c>
      <c r="S46" s="75">
        <f t="shared" si="31"/>
        <v>41664.99374681554</v>
      </c>
      <c r="T46" s="12">
        <f t="shared" si="24"/>
        <v>17789.642242937403</v>
      </c>
      <c r="U46" s="13">
        <f t="shared" si="25"/>
        <v>0.10919751647524684</v>
      </c>
      <c r="V46" s="12">
        <f t="shared" si="26"/>
        <v>162912.51685169968</v>
      </c>
      <c r="W46" s="12">
        <f t="shared" si="27"/>
        <v>279132.69687399035</v>
      </c>
      <c r="X46" s="131">
        <f t="shared" si="28"/>
        <v>6.6994537085541861</v>
      </c>
      <c r="Y46" s="105">
        <f>VLOOKUP(E46,'Appendix 4. LT MOH 2019'!$D$5:$P$1684,13,FALSE)</f>
        <v>7.0033274066127111</v>
      </c>
      <c r="Z46" s="131">
        <f t="shared" si="29"/>
        <v>-0.30387369805852504</v>
      </c>
    </row>
    <row r="47" spans="2:26" x14ac:dyDescent="0.2">
      <c r="B47" s="158" t="str">
        <f t="shared" si="32"/>
        <v>Female</v>
      </c>
      <c r="C47" s="11" t="str">
        <f t="shared" si="33"/>
        <v>TO</v>
      </c>
      <c r="D47" s="137" t="s">
        <v>8</v>
      </c>
      <c r="E47" s="18" t="str">
        <f t="shared" si="17"/>
        <v>TOFemale90+</v>
      </c>
      <c r="F47" s="19" t="s">
        <v>19</v>
      </c>
      <c r="G47" s="104">
        <f>VLOOKUP(E47,'Appendix 4. LT MOH 2019'!$D$5:$G$1684,4,FALSE)</f>
        <v>0.19972660678893961</v>
      </c>
      <c r="H47" s="19">
        <f>VLOOKUP(E47,'Appendix 1a. Person-years 2020'!$E$3:$F$1684,2,FALSE)</f>
        <v>1814.3081999999999</v>
      </c>
      <c r="I47" s="19">
        <f>VLOOKUP(E47,'Appendix 2a. Deaths 2020'!$E$3:$G$1683,3,FALSE)</f>
        <v>35</v>
      </c>
      <c r="J47" s="20">
        <f t="shared" si="18"/>
        <v>362.36562045534879</v>
      </c>
      <c r="K47" s="20">
        <f t="shared" si="19"/>
        <v>390.37518921773591</v>
      </c>
      <c r="L47" s="73">
        <f t="shared" si="20"/>
        <v>0.92824961847981458</v>
      </c>
      <c r="M47" s="73">
        <f t="shared" si="21"/>
        <v>1.0772964298522312</v>
      </c>
      <c r="N47" s="72">
        <f>VLOOKUP(E47,'Appendix 4. LT MOH 2019'!$D$5:$K$1684,8,FALSE)</f>
        <v>0</v>
      </c>
      <c r="O47" s="72">
        <v>0</v>
      </c>
      <c r="P47" s="73">
        <f t="shared" si="22"/>
        <v>1</v>
      </c>
      <c r="Q47" s="72">
        <f>VLOOKUP(E47,'Appendix 4. LT MOH 2019'!$D$5:$I$1684,6,FALSE)</f>
        <v>5.2440520088033136</v>
      </c>
      <c r="R47" s="136">
        <f>Q47*L47</f>
        <v>4.8677892764599813</v>
      </c>
      <c r="S47" s="75">
        <f t="shared" si="31"/>
        <v>23875.351503878137</v>
      </c>
      <c r="T47" s="12">
        <f t="shared" si="24"/>
        <v>23875.351503878137</v>
      </c>
      <c r="U47" s="13">
        <f t="shared" si="25"/>
        <v>0.20543206437383693</v>
      </c>
      <c r="V47" s="12">
        <f>T47*R47</f>
        <v>116220.18002229069</v>
      </c>
      <c r="W47" s="12">
        <f>V47</f>
        <v>116220.18002229069</v>
      </c>
      <c r="X47" s="131">
        <f t="shared" si="28"/>
        <v>4.8677892764599813</v>
      </c>
      <c r="Y47" s="105">
        <f>VLOOKUP(E47,'Appendix 4. LT MOH 2019'!$D$5:$P$1684,13,FALSE)</f>
        <v>5.0068441860465116</v>
      </c>
      <c r="Z47" s="131">
        <f t="shared" si="29"/>
        <v>-0.13905490958653033</v>
      </c>
    </row>
    <row r="48" spans="2:26" x14ac:dyDescent="0.2">
      <c r="K48" s="40"/>
      <c r="L48" s="7"/>
      <c r="M48" s="7"/>
      <c r="N48" s="133"/>
      <c r="O48" s="133"/>
      <c r="P48" s="74"/>
      <c r="Q48" s="133"/>
      <c r="R48" s="107"/>
      <c r="S48" s="7"/>
      <c r="T48" s="7"/>
      <c r="U48" s="7"/>
      <c r="V48" s="107"/>
      <c r="W48" s="107"/>
      <c r="X48" s="7"/>
      <c r="Y48" s="133"/>
      <c r="Z48" s="7"/>
    </row>
    <row r="49" spans="1:26" x14ac:dyDescent="0.2">
      <c r="K49" s="40"/>
      <c r="L49" s="7"/>
      <c r="M49" s="7"/>
      <c r="N49" s="133"/>
      <c r="O49" s="133"/>
      <c r="P49" s="7"/>
      <c r="Q49" s="133"/>
      <c r="R49" s="107"/>
      <c r="S49" s="7"/>
      <c r="T49" s="7"/>
      <c r="U49" s="7"/>
      <c r="V49" s="107"/>
      <c r="W49" s="107"/>
      <c r="X49" s="7"/>
      <c r="Y49" s="133"/>
      <c r="Z49" s="7"/>
    </row>
    <row r="50" spans="1:26" s="11" customFormat="1" ht="47" customHeight="1" x14ac:dyDescent="0.2">
      <c r="A50" s="10"/>
      <c r="B50" s="8" t="s">
        <v>17</v>
      </c>
      <c r="C50" s="8" t="s">
        <v>14</v>
      </c>
      <c r="D50" s="8" t="s">
        <v>0</v>
      </c>
      <c r="E50" s="8" t="s">
        <v>135</v>
      </c>
      <c r="F50" s="8" t="s">
        <v>9</v>
      </c>
      <c r="G50" s="10" t="s">
        <v>116</v>
      </c>
      <c r="H50" s="10" t="s">
        <v>117</v>
      </c>
      <c r="I50" s="10" t="s">
        <v>110</v>
      </c>
      <c r="J50" s="10" t="s">
        <v>39</v>
      </c>
      <c r="K50" s="10" t="s">
        <v>1830</v>
      </c>
      <c r="L50" s="10" t="s">
        <v>27</v>
      </c>
      <c r="M50" s="10" t="s">
        <v>28</v>
      </c>
      <c r="N50" s="8" t="s">
        <v>10</v>
      </c>
      <c r="O50" s="10" t="s">
        <v>111</v>
      </c>
      <c r="P50" s="10" t="s">
        <v>112</v>
      </c>
      <c r="Q50" s="10" t="s">
        <v>29</v>
      </c>
      <c r="R50" s="10" t="s">
        <v>113</v>
      </c>
      <c r="S50" s="8" t="s">
        <v>104</v>
      </c>
      <c r="T50" s="8" t="s">
        <v>105</v>
      </c>
      <c r="U50" s="10" t="s">
        <v>106</v>
      </c>
      <c r="V50" s="10" t="s">
        <v>107</v>
      </c>
      <c r="W50" s="10" t="s">
        <v>108</v>
      </c>
      <c r="X50" s="8" t="s">
        <v>109</v>
      </c>
      <c r="Y50" s="10" t="s">
        <v>30</v>
      </c>
      <c r="Z50" s="10" t="s">
        <v>11</v>
      </c>
    </row>
    <row r="51" spans="1:26" x14ac:dyDescent="0.2">
      <c r="B51" s="158" t="s">
        <v>71</v>
      </c>
      <c r="C51" s="11" t="str">
        <f>$C$4</f>
        <v>TO</v>
      </c>
      <c r="D51" s="137">
        <v>0</v>
      </c>
      <c r="E51" s="18" t="str">
        <f t="shared" ref="E51:E70" si="34">_xlfn.CONCAT(C51,B51,D51)</f>
        <v>TOMale0</v>
      </c>
      <c r="F51" s="19">
        <v>1</v>
      </c>
      <c r="G51" s="104">
        <f>VLOOKUP(E51,'Appendix 4. LT MOH 2019'!$D$5:$G$1684,4,FALSE)</f>
        <v>1.112586677074788E-2</v>
      </c>
      <c r="H51" s="19">
        <f>VLOOKUP(E51,'Appendix 1a. Person-years 2020'!$E$3:$F$1684,2,FALSE)</f>
        <v>13082.588100000001</v>
      </c>
      <c r="I51" s="19">
        <f>VLOOKUP(E51,'Appendix 2a. Deaths 2020'!$E$3:$G$1683,3,FALSE)</f>
        <v>0</v>
      </c>
      <c r="J51" s="20">
        <f t="shared" ref="J51:J70" si="35">G51*H51</f>
        <v>145.55513221717166</v>
      </c>
      <c r="K51" s="20">
        <f t="shared" ref="K51:K70" si="36">G51*(H51-I51)+I51</f>
        <v>145.55513221717166</v>
      </c>
      <c r="L51" s="73">
        <f t="shared" ref="L51:L70" si="37">J51/K51</f>
        <v>1</v>
      </c>
      <c r="M51" s="73">
        <f t="shared" ref="M51:M70" si="38">K51/J51</f>
        <v>1</v>
      </c>
      <c r="N51" s="72">
        <f>VLOOKUP(E51,'Appendix 4. LT MOH 2019'!$D$5:$K$1684,8,FALSE)</f>
        <v>0.9889862886568952</v>
      </c>
      <c r="O51" s="72">
        <f>EXP((1/L51)*LN(N51))</f>
        <v>0.9889862886568952</v>
      </c>
      <c r="P51" s="73">
        <f t="shared" ref="P51:P70" si="39">1-O51</f>
        <v>1.1013711343104804E-2</v>
      </c>
      <c r="Q51" s="72">
        <f>VLOOKUP(E51,'Appendix 4. LT MOH 2019'!$D$5:$I$1684,6,FALSE)</f>
        <v>8.4722575268595335E-2</v>
      </c>
      <c r="R51" s="136">
        <f t="shared" ref="R51:R69" si="40">F51+(Q51-F51)*M51*(1-N51)/(1-O51)</f>
        <v>8.472257526859539E-2</v>
      </c>
      <c r="S51" s="12">
        <v>100000</v>
      </c>
      <c r="T51" s="12">
        <f t="shared" ref="T51:T70" si="41">P51*S51</f>
        <v>1101.3711343104803</v>
      </c>
      <c r="U51" s="13">
        <f t="shared" ref="U51:U70" si="42">T51/V51</f>
        <v>1.1125866770747906E-2</v>
      </c>
      <c r="V51" s="12">
        <f t="shared" ref="V51:V69" si="43">(S52*F51)+R51*T51</f>
        <v>98991.939864514803</v>
      </c>
      <c r="W51" s="12">
        <f t="shared" ref="W51:W69" si="44">W52+V51</f>
        <v>7192764.1425586306</v>
      </c>
      <c r="X51" s="2">
        <f t="shared" ref="X51:X70" si="45">W51/S51</f>
        <v>71.927641425586302</v>
      </c>
      <c r="Y51" s="105">
        <f>VLOOKUP(E51,'Appendix 4. LT MOH 2019'!$D$5:$P$1684,13,FALSE)</f>
        <v>73.811474256814151</v>
      </c>
      <c r="Z51" s="131">
        <f t="shared" ref="Z51:Z70" si="46">X51-Y51</f>
        <v>-1.8838328312278492</v>
      </c>
    </row>
    <row r="52" spans="1:26" x14ac:dyDescent="0.2">
      <c r="B52" s="158" t="str">
        <f>$B$51</f>
        <v>Male</v>
      </c>
      <c r="C52" s="11" t="str">
        <f>$C$4</f>
        <v>TO</v>
      </c>
      <c r="D52" s="138" t="s">
        <v>1657</v>
      </c>
      <c r="E52" s="18" t="str">
        <f t="shared" si="34"/>
        <v>TOMale1-4</v>
      </c>
      <c r="F52" s="19">
        <v>4</v>
      </c>
      <c r="G52" s="104">
        <f>VLOOKUP(E52,'Appendix 4. LT MOH 2019'!$D$5:$G$1684,4,FALSE)</f>
        <v>7.4492809920660729E-4</v>
      </c>
      <c r="H52" s="19">
        <f>VLOOKUP(E52,'Appendix 1a. Person-years 2020'!$E$3:$F$1684,2,FALSE)</f>
        <v>51066.036999999997</v>
      </c>
      <c r="I52" s="19">
        <f>VLOOKUP(E52,'Appendix 2a. Deaths 2020'!$E$3:$G$1683,3,FALSE)</f>
        <v>0</v>
      </c>
      <c r="J52" s="20">
        <f t="shared" si="35"/>
        <v>38.040525876424276</v>
      </c>
      <c r="K52" s="20">
        <f t="shared" si="36"/>
        <v>38.040525876424276</v>
      </c>
      <c r="L52" s="73">
        <f t="shared" si="37"/>
        <v>1</v>
      </c>
      <c r="M52" s="73">
        <f t="shared" si="38"/>
        <v>1</v>
      </c>
      <c r="N52" s="72">
        <f>VLOOKUP(E52,'Appendix 4. LT MOH 2019'!$D$5:$K$1684,8,FALSE)</f>
        <v>0.99702558595298674</v>
      </c>
      <c r="O52" s="72">
        <f t="shared" ref="O52:O69" si="47">EXP((1/L52)*LN(N52))</f>
        <v>0.99702558595298674</v>
      </c>
      <c r="P52" s="73">
        <f t="shared" si="39"/>
        <v>2.974414047013263E-3</v>
      </c>
      <c r="Q52" s="72">
        <f>VLOOKUP(E52,'Appendix 4. LT MOH 2019'!$D$5:$I$1684,6,FALSE)</f>
        <v>1.6087507411184931</v>
      </c>
      <c r="R52" s="136">
        <f t="shared" si="40"/>
        <v>1.6087507411184934</v>
      </c>
      <c r="S52" s="135">
        <f t="shared" ref="S52:S70" si="48">S51-T51</f>
        <v>98898.628865689519</v>
      </c>
      <c r="T52" s="12">
        <f t="shared" si="41"/>
        <v>294.16547092845826</v>
      </c>
      <c r="U52" s="13">
        <f t="shared" si="42"/>
        <v>7.4492809920659667E-4</v>
      </c>
      <c r="V52" s="12">
        <f t="shared" si="43"/>
        <v>394891.09249841183</v>
      </c>
      <c r="W52" s="12">
        <f t="shared" si="44"/>
        <v>7093772.2026941162</v>
      </c>
      <c r="X52" s="2">
        <f t="shared" si="45"/>
        <v>71.727710323748767</v>
      </c>
      <c r="Y52" s="105">
        <f>VLOOKUP(E52,'Appendix 4. LT MOH 2019'!$D$5:$P$1684,13,FALSE)</f>
        <v>73.632522203179576</v>
      </c>
      <c r="Z52" s="131">
        <f t="shared" si="46"/>
        <v>-1.9048118794308095</v>
      </c>
    </row>
    <row r="53" spans="1:26" x14ac:dyDescent="0.2">
      <c r="B53" s="158" t="str">
        <f t="shared" ref="B53:B70" si="49">$B$51</f>
        <v>Male</v>
      </c>
      <c r="C53" s="11" t="str">
        <f t="shared" ref="C53:C70" si="50">$C$4</f>
        <v>TO</v>
      </c>
      <c r="D53" s="138" t="s">
        <v>1658</v>
      </c>
      <c r="E53" s="18" t="str">
        <f t="shared" si="34"/>
        <v>TOMale5-9</v>
      </c>
      <c r="F53" s="19">
        <v>5</v>
      </c>
      <c r="G53" s="104">
        <f>VLOOKUP(E53,'Appendix 4. LT MOH 2019'!$D$5:$G$1684,4,FALSE)</f>
        <v>3.1185516148982936E-4</v>
      </c>
      <c r="H53" s="19">
        <f>VLOOKUP(E53,'Appendix 1a. Person-years 2020'!$E$3:$F$1684,2,FALSE)</f>
        <v>64183.001799999998</v>
      </c>
      <c r="I53" s="19">
        <f>VLOOKUP(E53,'Appendix 2a. Deaths 2020'!$E$3:$G$1683,3,FALSE)</f>
        <v>0</v>
      </c>
      <c r="J53" s="20">
        <f t="shared" si="35"/>
        <v>20.015800391241008</v>
      </c>
      <c r="K53" s="20">
        <f t="shared" si="36"/>
        <v>20.015800391241008</v>
      </c>
      <c r="L53" s="73">
        <f t="shared" si="37"/>
        <v>1</v>
      </c>
      <c r="M53" s="73">
        <f t="shared" si="38"/>
        <v>1</v>
      </c>
      <c r="N53" s="72">
        <f>VLOOKUP(E53,'Appendix 4. LT MOH 2019'!$D$5:$K$1684,8,FALSE)</f>
        <v>0.99844193891602828</v>
      </c>
      <c r="O53" s="72">
        <f t="shared" si="47"/>
        <v>0.99844193891602828</v>
      </c>
      <c r="P53" s="73">
        <f t="shared" si="39"/>
        <v>1.5580610839717179E-3</v>
      </c>
      <c r="Q53" s="72">
        <f>VLOOKUP(E53,'Appendix 4. LT MOH 2019'!$D$5:$I$1684,6,FALSE)</f>
        <v>2.5000000000000449</v>
      </c>
      <c r="R53" s="136">
        <f t="shared" si="40"/>
        <v>2.5000000000000449</v>
      </c>
      <c r="S53" s="135">
        <f t="shared" si="48"/>
        <v>98604.463394761056</v>
      </c>
      <c r="T53" s="12">
        <f t="shared" si="41"/>
        <v>153.63177712129098</v>
      </c>
      <c r="U53" s="13">
        <f t="shared" si="42"/>
        <v>3.1185516148982009E-4</v>
      </c>
      <c r="V53" s="12">
        <f t="shared" si="43"/>
        <v>492638.23753100203</v>
      </c>
      <c r="W53" s="12">
        <f t="shared" si="44"/>
        <v>6698881.1101957047</v>
      </c>
      <c r="X53" s="2">
        <f t="shared" si="45"/>
        <v>67.936895344958813</v>
      </c>
      <c r="Y53" s="105">
        <f>VLOOKUP(E53,'Appendix 4. LT MOH 2019'!$D$5:$P$1684,13,FALSE)</f>
        <v>69.847389826010811</v>
      </c>
      <c r="Z53" s="131">
        <f t="shared" si="46"/>
        <v>-1.9104944810519982</v>
      </c>
    </row>
    <row r="54" spans="1:26" x14ac:dyDescent="0.2">
      <c r="B54" s="158" t="str">
        <f t="shared" si="49"/>
        <v>Male</v>
      </c>
      <c r="C54" s="11" t="str">
        <f t="shared" si="50"/>
        <v>TO</v>
      </c>
      <c r="D54" s="138" t="s">
        <v>118</v>
      </c>
      <c r="E54" s="18" t="str">
        <f t="shared" si="34"/>
        <v>TOMale10-14</v>
      </c>
      <c r="F54" s="19">
        <v>5</v>
      </c>
      <c r="G54" s="104">
        <f>VLOOKUP(E54,'Appendix 4. LT MOH 2019'!$D$5:$G$1684,4,FALSE)</f>
        <v>5.4079588784653333E-4</v>
      </c>
      <c r="H54" s="19">
        <f>VLOOKUP(E54,'Appendix 1a. Person-years 2020'!$E$3:$F$1684,2,FALSE)</f>
        <v>67423.933000000005</v>
      </c>
      <c r="I54" s="19">
        <f>VLOOKUP(E54,'Appendix 2a. Deaths 2020'!$E$3:$G$1683,3,FALSE)</f>
        <v>3</v>
      </c>
      <c r="J54" s="20">
        <f t="shared" si="35"/>
        <v>36.46258570884018</v>
      </c>
      <c r="K54" s="20">
        <f t="shared" si="36"/>
        <v>39.460963321176642</v>
      </c>
      <c r="L54" s="73">
        <f t="shared" si="37"/>
        <v>0.92401661388921574</v>
      </c>
      <c r="M54" s="73">
        <f t="shared" si="38"/>
        <v>1.082231623294053</v>
      </c>
      <c r="N54" s="72">
        <f>VLOOKUP(E54,'Appendix 4. LT MOH 2019'!$D$5:$K$1684,8,FALSE)</f>
        <v>0.9972996713773048</v>
      </c>
      <c r="O54" s="72">
        <f t="shared" si="47"/>
        <v>0.99707794370048475</v>
      </c>
      <c r="P54" s="73">
        <f t="shared" si="39"/>
        <v>2.9220562995152521E-3</v>
      </c>
      <c r="Q54" s="72">
        <f>VLOOKUP(E54,'Appendix 4. LT MOH 2019'!$D$5:$I$1684,6,FALSE)</f>
        <v>2.5000000000000417</v>
      </c>
      <c r="R54" s="136">
        <f t="shared" si="40"/>
        <v>2.4997221740289737</v>
      </c>
      <c r="S54" s="135">
        <f t="shared" si="48"/>
        <v>98450.831617639764</v>
      </c>
      <c r="T54" s="12">
        <f t="shared" si="41"/>
        <v>287.67887272083965</v>
      </c>
      <c r="U54" s="13">
        <f t="shared" si="42"/>
        <v>5.8526644568186769E-4</v>
      </c>
      <c r="V54" s="12">
        <f t="shared" si="43"/>
        <v>491534.8809817346</v>
      </c>
      <c r="W54" s="12">
        <f t="shared" si="44"/>
        <v>6206242.8726647031</v>
      </c>
      <c r="X54" s="2">
        <f t="shared" si="45"/>
        <v>63.039009124557865</v>
      </c>
      <c r="Y54" s="105">
        <f>VLOOKUP(E54,'Appendix 4. LT MOH 2019'!$D$5:$P$1684,13,FALSE)</f>
        <v>64.952484917778392</v>
      </c>
      <c r="Z54" s="131">
        <f t="shared" si="46"/>
        <v>-1.9134757932205275</v>
      </c>
    </row>
    <row r="55" spans="1:26" x14ac:dyDescent="0.2">
      <c r="B55" s="158" t="str">
        <f t="shared" si="49"/>
        <v>Male</v>
      </c>
      <c r="C55" s="11" t="str">
        <f t="shared" si="50"/>
        <v>TO</v>
      </c>
      <c r="D55" s="137" t="s">
        <v>119</v>
      </c>
      <c r="E55" s="18" t="str">
        <f t="shared" si="34"/>
        <v>TOMale15-19</v>
      </c>
      <c r="F55" s="19">
        <v>5</v>
      </c>
      <c r="G55" s="104">
        <f>VLOOKUP(E55,'Appendix 4. LT MOH 2019'!$D$5:$G$1684,4,FALSE)</f>
        <v>2.0050537308184085E-3</v>
      </c>
      <c r="H55" s="19">
        <f>VLOOKUP(E55,'Appendix 1a. Person-years 2020'!$E$3:$F$1684,2,FALSE)</f>
        <v>69604.323900000003</v>
      </c>
      <c r="I55" s="19">
        <f>VLOOKUP(E55,'Appendix 2a. Deaths 2020'!$E$3:$G$1683,3,FALSE)</f>
        <v>2</v>
      </c>
      <c r="J55" s="20">
        <f t="shared" si="35"/>
        <v>139.56040931678791</v>
      </c>
      <c r="K55" s="20">
        <f t="shared" si="36"/>
        <v>141.55639920932629</v>
      </c>
      <c r="L55" s="73">
        <f t="shared" si="37"/>
        <v>0.98589968448132959</v>
      </c>
      <c r="M55" s="73">
        <f t="shared" si="38"/>
        <v>1.0143019779198819</v>
      </c>
      <c r="N55" s="72">
        <f>VLOOKUP(E55,'Appendix 4. LT MOH 2019'!$D$5:$K$1684,8,FALSE)</f>
        <v>0.99002473370814392</v>
      </c>
      <c r="O55" s="72">
        <f t="shared" si="47"/>
        <v>0.98988279178987326</v>
      </c>
      <c r="P55" s="73">
        <f t="shared" si="39"/>
        <v>1.0117208210126738E-2</v>
      </c>
      <c r="Q55" s="72">
        <f>VLOOKUP(E55,'Appendix 4. LT MOH 2019'!$D$5:$I$1684,6,FALSE)</f>
        <v>2.4999999999999325</v>
      </c>
      <c r="R55" s="136">
        <f t="shared" si="40"/>
        <v>2.4998210672436407</v>
      </c>
      <c r="S55" s="135">
        <f t="shared" si="48"/>
        <v>98163.152744918931</v>
      </c>
      <c r="T55" s="12">
        <f t="shared" si="41"/>
        <v>993.1370548828188</v>
      </c>
      <c r="U55" s="13">
        <f t="shared" si="42"/>
        <v>2.0337302143686861E-3</v>
      </c>
      <c r="V55" s="12">
        <f t="shared" si="43"/>
        <v>488332.74338263698</v>
      </c>
      <c r="W55" s="12">
        <f t="shared" si="44"/>
        <v>5714707.9916829681</v>
      </c>
      <c r="X55" s="2">
        <f t="shared" si="45"/>
        <v>58.216426753660578</v>
      </c>
      <c r="Y55" s="105">
        <f>VLOOKUP(E55,'Appendix 4. LT MOH 2019'!$D$5:$P$1684,13,FALSE)</f>
        <v>60.121583772838697</v>
      </c>
      <c r="Z55" s="131">
        <f t="shared" si="46"/>
        <v>-1.9051570191781195</v>
      </c>
    </row>
    <row r="56" spans="1:26" x14ac:dyDescent="0.2">
      <c r="B56" s="158" t="str">
        <f t="shared" si="49"/>
        <v>Male</v>
      </c>
      <c r="C56" s="11" t="str">
        <f t="shared" si="50"/>
        <v>TO</v>
      </c>
      <c r="D56" s="137" t="s">
        <v>120</v>
      </c>
      <c r="E56" s="18" t="str">
        <f t="shared" si="34"/>
        <v>TOMale20-24</v>
      </c>
      <c r="F56" s="19">
        <v>5</v>
      </c>
      <c r="G56" s="104">
        <f>VLOOKUP(E56,'Appendix 4. LT MOH 2019'!$D$5:$G$1684,4,FALSE)</f>
        <v>2.2961836679811685E-3</v>
      </c>
      <c r="H56" s="19">
        <f>VLOOKUP(E56,'Appendix 1a. Person-years 2020'!$E$3:$F$1684,2,FALSE)</f>
        <v>73133.857900000003</v>
      </c>
      <c r="I56" s="19">
        <f>VLOOKUP(E56,'Appendix 2a. Deaths 2020'!$E$3:$G$1683,3,FALSE)</f>
        <v>4</v>
      </c>
      <c r="J56" s="20">
        <f t="shared" si="35"/>
        <v>167.92877008643555</v>
      </c>
      <c r="K56" s="20">
        <f t="shared" si="36"/>
        <v>171.91958535176363</v>
      </c>
      <c r="L56" s="73">
        <f t="shared" si="37"/>
        <v>0.97678673283696849</v>
      </c>
      <c r="M56" s="73">
        <f t="shared" si="38"/>
        <v>1.0237649288044803</v>
      </c>
      <c r="N56" s="72">
        <f>VLOOKUP(E56,'Appendix 4. LT MOH 2019'!$D$5:$K$1684,8,FALSE)</f>
        <v>0.98858461123321906</v>
      </c>
      <c r="O56" s="72">
        <f t="shared" si="47"/>
        <v>0.98831491646897451</v>
      </c>
      <c r="P56" s="73">
        <f t="shared" si="39"/>
        <v>1.1685083531025486E-2</v>
      </c>
      <c r="Q56" s="72">
        <f>VLOOKUP(E56,'Appendix 4. LT MOH 2019'!$D$5:$I$1684,6,FALSE)</f>
        <v>2.4999999999999534</v>
      </c>
      <c r="R56" s="136">
        <f t="shared" si="40"/>
        <v>2.4996595794395775</v>
      </c>
      <c r="S56" s="135">
        <f t="shared" si="48"/>
        <v>97170.015690036118</v>
      </c>
      <c r="T56" s="12">
        <f t="shared" si="41"/>
        <v>1135.4397500491291</v>
      </c>
      <c r="U56" s="13">
        <f t="shared" si="42"/>
        <v>2.3507529486732066E-3</v>
      </c>
      <c r="V56" s="12">
        <f t="shared" si="43"/>
        <v>483011.0925480217</v>
      </c>
      <c r="W56" s="12">
        <f t="shared" si="44"/>
        <v>5226375.2483003307</v>
      </c>
      <c r="X56" s="2">
        <f t="shared" si="45"/>
        <v>53.785884577522474</v>
      </c>
      <c r="Y56" s="105">
        <f>VLOOKUP(E56,'Appendix 4. LT MOH 2019'!$D$5:$P$1684,13,FALSE)</f>
        <v>55.702165876216739</v>
      </c>
      <c r="Z56" s="131">
        <f t="shared" si="46"/>
        <v>-1.9162812986942654</v>
      </c>
    </row>
    <row r="57" spans="1:26" x14ac:dyDescent="0.2">
      <c r="B57" s="158" t="str">
        <f t="shared" si="49"/>
        <v>Male</v>
      </c>
      <c r="C57" s="11" t="str">
        <f t="shared" si="50"/>
        <v>TO</v>
      </c>
      <c r="D57" s="137" t="s">
        <v>121</v>
      </c>
      <c r="E57" s="18" t="str">
        <f t="shared" si="34"/>
        <v>TOMale25-29</v>
      </c>
      <c r="F57" s="19">
        <v>5</v>
      </c>
      <c r="G57" s="104">
        <f>VLOOKUP(E57,'Appendix 4. LT MOH 2019'!$D$5:$G$1684,4,FALSE)</f>
        <v>2.3272210735564782E-3</v>
      </c>
      <c r="H57" s="19">
        <f>VLOOKUP(E57,'Appendix 1a. Person-years 2020'!$E$3:$F$1684,2,FALSE)</f>
        <v>69090.058999999994</v>
      </c>
      <c r="I57" s="19">
        <f>VLOOKUP(E57,'Appendix 2a. Deaths 2020'!$E$3:$G$1683,3,FALSE)</f>
        <v>2</v>
      </c>
      <c r="J57" s="20">
        <f t="shared" si="35"/>
        <v>160.7878412780604</v>
      </c>
      <c r="K57" s="20">
        <f t="shared" si="36"/>
        <v>162.78318683591328</v>
      </c>
      <c r="L57" s="73">
        <f t="shared" si="37"/>
        <v>0.98774231174215665</v>
      </c>
      <c r="M57" s="73">
        <f t="shared" si="38"/>
        <v>1.0124098037637199</v>
      </c>
      <c r="N57" s="72">
        <f>VLOOKUP(E57,'Appendix 4. LT MOH 2019'!$D$5:$K$1684,8,FALSE)</f>
        <v>0.98843120250552974</v>
      </c>
      <c r="O57" s="72">
        <f t="shared" si="47"/>
        <v>0.98828847997089508</v>
      </c>
      <c r="P57" s="73">
        <f t="shared" si="39"/>
        <v>1.1711520029104916E-2</v>
      </c>
      <c r="Q57" s="72">
        <f>VLOOKUP(E57,'Appendix 4. LT MOH 2019'!$D$5:$I$1684,6,FALSE)</f>
        <v>2.5000000000000022</v>
      </c>
      <c r="R57" s="136">
        <f t="shared" si="40"/>
        <v>2.4998198414783417</v>
      </c>
      <c r="S57" s="135">
        <f t="shared" si="48"/>
        <v>96034.575939986986</v>
      </c>
      <c r="T57" s="12">
        <f t="shared" si="41"/>
        <v>1124.7108596077546</v>
      </c>
      <c r="U57" s="13">
        <f t="shared" si="42"/>
        <v>2.3561017665779506E-3</v>
      </c>
      <c r="V57" s="12">
        <f t="shared" si="43"/>
        <v>477360.89992466976</v>
      </c>
      <c r="W57" s="12">
        <f t="shared" si="44"/>
        <v>4743364.1557523087</v>
      </c>
      <c r="X57" s="2">
        <f t="shared" si="45"/>
        <v>49.392253876525544</v>
      </c>
      <c r="Y57" s="105">
        <f>VLOOKUP(E57,'Appendix 4. LT MOH 2019'!$D$5:$P$1684,13,FALSE)</f>
        <v>51.316502170562018</v>
      </c>
      <c r="Z57" s="131">
        <f t="shared" si="46"/>
        <v>-1.9242482940364738</v>
      </c>
    </row>
    <row r="58" spans="1:26" x14ac:dyDescent="0.2">
      <c r="B58" s="158" t="str">
        <f t="shared" si="49"/>
        <v>Male</v>
      </c>
      <c r="C58" s="11" t="str">
        <f t="shared" si="50"/>
        <v>TO</v>
      </c>
      <c r="D58" s="137" t="s">
        <v>122</v>
      </c>
      <c r="E58" s="18" t="str">
        <f t="shared" si="34"/>
        <v>TOMale30-34</v>
      </c>
      <c r="F58" s="19">
        <v>5</v>
      </c>
      <c r="G58" s="104">
        <f>VLOOKUP(E58,'Appendix 4. LT MOH 2019'!$D$5:$G$1684,4,FALSE)</f>
        <v>2.6836353071084925E-3</v>
      </c>
      <c r="H58" s="19">
        <f>VLOOKUP(E58,'Appendix 1a. Person-years 2020'!$E$3:$F$1684,2,FALSE)</f>
        <v>65309.323700000001</v>
      </c>
      <c r="I58" s="19">
        <f>VLOOKUP(E58,'Appendix 2a. Deaths 2020'!$E$3:$G$1683,3,FALSE)</f>
        <v>10</v>
      </c>
      <c r="J58" s="20">
        <f t="shared" si="35"/>
        <v>175.26640696469744</v>
      </c>
      <c r="K58" s="20">
        <f t="shared" si="36"/>
        <v>185.23957061162636</v>
      </c>
      <c r="L58" s="73">
        <f t="shared" si="37"/>
        <v>0.94616072789415673</v>
      </c>
      <c r="M58" s="73">
        <f t="shared" si="38"/>
        <v>1.0569028818451087</v>
      </c>
      <c r="N58" s="72">
        <f>VLOOKUP(E58,'Appendix 4. LT MOH 2019'!$D$5:$K$1684,8,FALSE)</f>
        <v>0.98667124724320221</v>
      </c>
      <c r="O58" s="72">
        <f t="shared" si="47"/>
        <v>0.98591816750851402</v>
      </c>
      <c r="P58" s="73">
        <f t="shared" si="39"/>
        <v>1.4081832491485979E-2</v>
      </c>
      <c r="Q58" s="72">
        <f>VLOOKUP(E58,'Appendix 4. LT MOH 2019'!$D$5:$I$1684,6,FALSE)</f>
        <v>2.4999999999999796</v>
      </c>
      <c r="R58" s="136">
        <f t="shared" si="40"/>
        <v>2.4990475833706478</v>
      </c>
      <c r="S58" s="135">
        <f t="shared" si="48"/>
        <v>94909.865080379226</v>
      </c>
      <c r="T58" s="12">
        <f t="shared" si="41"/>
        <v>1336.5048218514348</v>
      </c>
      <c r="U58" s="13">
        <f t="shared" si="42"/>
        <v>2.8363445709463169E-3</v>
      </c>
      <c r="V58" s="12">
        <f t="shared" si="43"/>
        <v>471206.79043785005</v>
      </c>
      <c r="W58" s="12">
        <f t="shared" si="44"/>
        <v>4266003.2558276393</v>
      </c>
      <c r="X58" s="2">
        <f t="shared" si="45"/>
        <v>44.947943527416861</v>
      </c>
      <c r="Y58" s="105">
        <f>VLOOKUP(E58,'Appendix 4. LT MOH 2019'!$D$5:$P$1684,13,FALSE)</f>
        <v>46.887860325351184</v>
      </c>
      <c r="Z58" s="131">
        <f t="shared" si="46"/>
        <v>-1.9399167979343233</v>
      </c>
    </row>
    <row r="59" spans="1:26" x14ac:dyDescent="0.2">
      <c r="B59" s="158" t="str">
        <f t="shared" si="49"/>
        <v>Male</v>
      </c>
      <c r="C59" s="11" t="str">
        <f t="shared" si="50"/>
        <v>TO</v>
      </c>
      <c r="D59" s="137" t="s">
        <v>123</v>
      </c>
      <c r="E59" s="18" t="str">
        <f t="shared" si="34"/>
        <v>TOMale35-39</v>
      </c>
      <c r="F59" s="19">
        <v>5</v>
      </c>
      <c r="G59" s="104">
        <f>VLOOKUP(E59,'Appendix 4. LT MOH 2019'!$D$5:$G$1684,4,FALSE)</f>
        <v>3.1878518694170841E-3</v>
      </c>
      <c r="H59" s="19">
        <f>VLOOKUP(E59,'Appendix 1a. Person-years 2020'!$E$3:$F$1684,2,FALSE)</f>
        <v>62266.352899999998</v>
      </c>
      <c r="I59" s="19">
        <f>VLOOKUP(E59,'Appendix 2a. Deaths 2020'!$E$3:$G$1683,3,FALSE)</f>
        <v>16</v>
      </c>
      <c r="J59" s="20">
        <f t="shared" si="35"/>
        <v>198.49590949404887</v>
      </c>
      <c r="K59" s="20">
        <f t="shared" si="36"/>
        <v>214.44490386413821</v>
      </c>
      <c r="L59" s="73">
        <f t="shared" si="37"/>
        <v>0.92562661045937544</v>
      </c>
      <c r="M59" s="73">
        <f t="shared" si="38"/>
        <v>1.0803492344539598</v>
      </c>
      <c r="N59" s="72">
        <f>VLOOKUP(E59,'Appendix 4. LT MOH 2019'!$D$5:$K$1684,8,FALSE)</f>
        <v>0.98418676626968637</v>
      </c>
      <c r="O59" s="72">
        <f t="shared" si="47"/>
        <v>0.98292709124684463</v>
      </c>
      <c r="P59" s="73">
        <f t="shared" si="39"/>
        <v>1.7072908753155369E-2</v>
      </c>
      <c r="Q59" s="72">
        <f>VLOOKUP(E59,'Appendix 4. LT MOH 2019'!$D$5:$I$1684,6,FALSE)</f>
        <v>2.5000000000000084</v>
      </c>
      <c r="R59" s="136">
        <f t="shared" si="40"/>
        <v>2.4984029959703822</v>
      </c>
      <c r="S59" s="135">
        <f t="shared" si="48"/>
        <v>93573.360258527799</v>
      </c>
      <c r="T59" s="12">
        <f t="shared" si="41"/>
        <v>1597.56944141998</v>
      </c>
      <c r="U59" s="13">
        <f t="shared" si="42"/>
        <v>3.44400008067231E-3</v>
      </c>
      <c r="V59" s="12">
        <f t="shared" si="43"/>
        <v>463870.32636425353</v>
      </c>
      <c r="W59" s="12">
        <f t="shared" si="44"/>
        <v>3794796.4653897891</v>
      </c>
      <c r="X59" s="2">
        <f t="shared" si="45"/>
        <v>40.554239528273762</v>
      </c>
      <c r="Y59" s="105">
        <f>VLOOKUP(E59,'Appendix 4. LT MOH 2019'!$D$5:$P$1684,13,FALSE)</f>
        <v>42.487487422353283</v>
      </c>
      <c r="Z59" s="131">
        <f t="shared" si="46"/>
        <v>-1.9332478940795212</v>
      </c>
    </row>
    <row r="60" spans="1:26" x14ac:dyDescent="0.2">
      <c r="B60" s="158" t="str">
        <f t="shared" si="49"/>
        <v>Male</v>
      </c>
      <c r="C60" s="11" t="str">
        <f t="shared" si="50"/>
        <v>TO</v>
      </c>
      <c r="D60" s="137" t="s">
        <v>124</v>
      </c>
      <c r="E60" s="18" t="str">
        <f t="shared" si="34"/>
        <v>TOMale40-44</v>
      </c>
      <c r="F60" s="19">
        <v>5</v>
      </c>
      <c r="G60" s="104">
        <f>VLOOKUP(E60,'Appendix 4. LT MOH 2019'!$D$5:$G$1684,4,FALSE)</f>
        <v>3.5135018124462488E-3</v>
      </c>
      <c r="H60" s="19">
        <f>VLOOKUP(E60,'Appendix 1a. Person-years 2020'!$E$3:$F$1684,2,FALSE)</f>
        <v>56723.4257</v>
      </c>
      <c r="I60" s="19">
        <f>VLOOKUP(E60,'Appendix 2a. Deaths 2020'!$E$3:$G$1683,3,FALSE)</f>
        <v>24</v>
      </c>
      <c r="J60" s="20">
        <f t="shared" si="35"/>
        <v>199.29785900511013</v>
      </c>
      <c r="K60" s="20">
        <f t="shared" si="36"/>
        <v>223.21353496161143</v>
      </c>
      <c r="L60" s="73">
        <f t="shared" si="37"/>
        <v>0.89285741135449359</v>
      </c>
      <c r="M60" s="73">
        <f t="shared" si="38"/>
        <v>1.1199996631970246</v>
      </c>
      <c r="N60" s="72">
        <f>VLOOKUP(E60,'Appendix 4. LT MOH 2019'!$D$5:$K$1684,8,FALSE)</f>
        <v>0.98258545601738334</v>
      </c>
      <c r="O60" s="72">
        <f t="shared" si="47"/>
        <v>0.98051620100393722</v>
      </c>
      <c r="P60" s="73">
        <f t="shared" si="39"/>
        <v>1.9483798996062784E-2</v>
      </c>
      <c r="Q60" s="72">
        <f>VLOOKUP(E60,'Appendix 4. LT MOH 2019'!$D$5:$I$1684,6,FALSE)</f>
        <v>2.5000000000000009</v>
      </c>
      <c r="R60" s="136">
        <f t="shared" si="40"/>
        <v>2.4973716112548461</v>
      </c>
      <c r="S60" s="135">
        <f t="shared" si="48"/>
        <v>91975.790817107816</v>
      </c>
      <c r="T60" s="12">
        <f t="shared" si="41"/>
        <v>1792.037820784446</v>
      </c>
      <c r="U60" s="13">
        <f t="shared" si="42"/>
        <v>3.9351358011447384E-3</v>
      </c>
      <c r="V60" s="12">
        <f t="shared" si="43"/>
        <v>455394.14936153893</v>
      </c>
      <c r="W60" s="12">
        <f t="shared" si="44"/>
        <v>3330926.1390255354</v>
      </c>
      <c r="X60" s="2">
        <f t="shared" si="45"/>
        <v>36.215248702226667</v>
      </c>
      <c r="Y60" s="105">
        <f>VLOOKUP(E60,'Appendix 4. LT MOH 2019'!$D$5:$P$1684,13,FALSE)</f>
        <v>38.129978773150803</v>
      </c>
      <c r="Z60" s="131">
        <f t="shared" si="46"/>
        <v>-1.9147300709241364</v>
      </c>
    </row>
    <row r="61" spans="1:26" x14ac:dyDescent="0.2">
      <c r="B61" s="158" t="str">
        <f t="shared" si="49"/>
        <v>Male</v>
      </c>
      <c r="C61" s="11" t="str">
        <f t="shared" si="50"/>
        <v>TO</v>
      </c>
      <c r="D61" s="137" t="s">
        <v>125</v>
      </c>
      <c r="E61" s="18" t="str">
        <f t="shared" si="34"/>
        <v>TOMale45-49</v>
      </c>
      <c r="F61" s="19">
        <v>5</v>
      </c>
      <c r="G61" s="104">
        <f>VLOOKUP(E61,'Appendix 4. LT MOH 2019'!$D$5:$G$1684,4,FALSE)</f>
        <v>4.6866479753256149E-3</v>
      </c>
      <c r="H61" s="19">
        <f>VLOOKUP(E61,'Appendix 1a. Person-years 2020'!$E$3:$F$1684,2,FALSE)</f>
        <v>47763.497799999997</v>
      </c>
      <c r="I61" s="19">
        <f>VLOOKUP(E61,'Appendix 2a. Deaths 2020'!$E$3:$G$1683,3,FALSE)</f>
        <v>33</v>
      </c>
      <c r="J61" s="20">
        <f t="shared" si="35"/>
        <v>223.85070025883945</v>
      </c>
      <c r="K61" s="20">
        <f t="shared" si="36"/>
        <v>256.69604087565369</v>
      </c>
      <c r="L61" s="73">
        <f t="shared" si="37"/>
        <v>0.8720457841703726</v>
      </c>
      <c r="M61" s="73">
        <f t="shared" si="38"/>
        <v>1.1467287820803556</v>
      </c>
      <c r="N61" s="72">
        <f>VLOOKUP(E61,'Appendix 4. LT MOH 2019'!$D$5:$K$1684,8,FALSE)</f>
        <v>0.9768381388475591</v>
      </c>
      <c r="O61" s="72">
        <f t="shared" si="47"/>
        <v>0.97348506059761197</v>
      </c>
      <c r="P61" s="73">
        <f t="shared" si="39"/>
        <v>2.6514939402388027E-2</v>
      </c>
      <c r="Q61" s="72">
        <f>VLOOKUP(E61,'Appendix 4. LT MOH 2019'!$D$5:$I$1684,6,FALSE)</f>
        <v>2.4999999999999987</v>
      </c>
      <c r="R61" s="136">
        <f t="shared" si="40"/>
        <v>2.4957162425514778</v>
      </c>
      <c r="S61" s="135">
        <f t="shared" si="48"/>
        <v>90183.752996323368</v>
      </c>
      <c r="T61" s="12">
        <f t="shared" si="41"/>
        <v>2391.216745777444</v>
      </c>
      <c r="U61" s="13">
        <f t="shared" si="42"/>
        <v>5.3743603882957071E-3</v>
      </c>
      <c r="V61" s="12">
        <f t="shared" si="43"/>
        <v>444930.47972462745</v>
      </c>
      <c r="W61" s="12">
        <f t="shared" si="44"/>
        <v>2875531.9896639963</v>
      </c>
      <c r="X61" s="2">
        <f t="shared" si="45"/>
        <v>31.885255316234474</v>
      </c>
      <c r="Y61" s="105">
        <f>VLOOKUP(E61,'Appendix 4. LT MOH 2019'!$D$5:$P$1684,13,FALSE)</f>
        <v>33.761455484560372</v>
      </c>
      <c r="Z61" s="131">
        <f t="shared" si="46"/>
        <v>-1.876200168325898</v>
      </c>
    </row>
    <row r="62" spans="1:26" x14ac:dyDescent="0.2">
      <c r="B62" s="158" t="str">
        <f t="shared" si="49"/>
        <v>Male</v>
      </c>
      <c r="C62" s="11" t="str">
        <f t="shared" si="50"/>
        <v>TO</v>
      </c>
      <c r="D62" s="137" t="s">
        <v>126</v>
      </c>
      <c r="E62" s="18" t="str">
        <f t="shared" si="34"/>
        <v>TOMale50-54</v>
      </c>
      <c r="F62" s="19">
        <v>5</v>
      </c>
      <c r="G62" s="104">
        <f>VLOOKUP(E62,'Appendix 4. LT MOH 2019'!$D$5:$G$1684,4,FALSE)</f>
        <v>6.8442738303864008E-3</v>
      </c>
      <c r="H62" s="19">
        <f>VLOOKUP(E62,'Appendix 1a. Person-years 2020'!$E$3:$F$1684,2,FALSE)</f>
        <v>41249.3531</v>
      </c>
      <c r="I62" s="19">
        <f>VLOOKUP(E62,'Appendix 2a. Deaths 2020'!$E$3:$G$1683,3,FALSE)</f>
        <v>50</v>
      </c>
      <c r="J62" s="20">
        <f t="shared" si="35"/>
        <v>282.32186794269813</v>
      </c>
      <c r="K62" s="20">
        <f t="shared" si="36"/>
        <v>331.97965425117883</v>
      </c>
      <c r="L62" s="73">
        <f t="shared" si="37"/>
        <v>0.85041918782495884</v>
      </c>
      <c r="M62" s="73">
        <f t="shared" si="38"/>
        <v>1.1758906834611889</v>
      </c>
      <c r="N62" s="72">
        <f>VLOOKUP(E62,'Appendix 4. LT MOH 2019'!$D$5:$K$1684,8,FALSE)</f>
        <v>0.96635433127300308</v>
      </c>
      <c r="O62" s="72">
        <f t="shared" si="47"/>
        <v>0.96055453851668793</v>
      </c>
      <c r="P62" s="73">
        <f t="shared" si="39"/>
        <v>3.9445461483312072E-2</v>
      </c>
      <c r="Q62" s="72">
        <f>VLOOKUP(E62,'Appendix 4. LT MOH 2019'!$D$5:$I$1684,6,FALSE)</f>
        <v>2.500000000000012</v>
      </c>
      <c r="R62" s="136">
        <f t="shared" si="40"/>
        <v>2.492510740960979</v>
      </c>
      <c r="S62" s="135">
        <f t="shared" si="48"/>
        <v>87792.53625054592</v>
      </c>
      <c r="T62" s="12">
        <f t="shared" si="41"/>
        <v>3463.0171071931877</v>
      </c>
      <c r="U62" s="13">
        <f t="shared" si="42"/>
        <v>8.0483023177163725E-3</v>
      </c>
      <c r="V62" s="12">
        <f t="shared" si="43"/>
        <v>430279.20305257436</v>
      </c>
      <c r="W62" s="12">
        <f t="shared" si="44"/>
        <v>2430601.5099393688</v>
      </c>
      <c r="X62" s="2">
        <f t="shared" si="45"/>
        <v>27.685742020287684</v>
      </c>
      <c r="Y62" s="105">
        <f>VLOOKUP(E62,'Appendix 4. LT MOH 2019'!$D$5:$P$1684,13,FALSE)</f>
        <v>29.502697521046411</v>
      </c>
      <c r="Z62" s="131">
        <f t="shared" si="46"/>
        <v>-1.816955500758727</v>
      </c>
    </row>
    <row r="63" spans="1:26" x14ac:dyDescent="0.2">
      <c r="B63" s="158" t="str">
        <f t="shared" si="49"/>
        <v>Male</v>
      </c>
      <c r="C63" s="11" t="str">
        <f t="shared" si="50"/>
        <v>TO</v>
      </c>
      <c r="D63" s="137" t="s">
        <v>127</v>
      </c>
      <c r="E63" s="18" t="str">
        <f t="shared" si="34"/>
        <v>TOMale55-59</v>
      </c>
      <c r="F63" s="19">
        <v>5</v>
      </c>
      <c r="G63" s="104">
        <f>VLOOKUP(E63,'Appendix 4. LT MOH 2019'!$D$5:$G$1684,4,FALSE)</f>
        <v>8.9388708385520071E-3</v>
      </c>
      <c r="H63" s="19">
        <f>VLOOKUP(E63,'Appendix 1a. Person-years 2020'!$E$3:$F$1684,2,FALSE)</f>
        <v>34011.43</v>
      </c>
      <c r="I63" s="19">
        <f>VLOOKUP(E63,'Appendix 2a. Deaths 2020'!$E$3:$G$1683,3,FALSE)</f>
        <v>61</v>
      </c>
      <c r="J63" s="20">
        <f t="shared" si="35"/>
        <v>304.02377980445289</v>
      </c>
      <c r="K63" s="20">
        <f t="shared" si="36"/>
        <v>364.47850868330124</v>
      </c>
      <c r="L63" s="73">
        <f t="shared" si="37"/>
        <v>0.834133625334332</v>
      </c>
      <c r="M63" s="73">
        <f t="shared" si="38"/>
        <v>1.1988486851842071</v>
      </c>
      <c r="N63" s="72">
        <f>VLOOKUP(E63,'Appendix 4. LT MOH 2019'!$D$5:$K$1684,8,FALSE)</f>
        <v>0.95628260614980254</v>
      </c>
      <c r="O63" s="72">
        <f t="shared" si="47"/>
        <v>0.94781997936380846</v>
      </c>
      <c r="P63" s="73">
        <f t="shared" si="39"/>
        <v>5.2180020636191538E-2</v>
      </c>
      <c r="Q63" s="72">
        <f>VLOOKUP(E63,'Appendix 4. LT MOH 2019'!$D$5:$I$1684,6,FALSE)</f>
        <v>2.5000000000000107</v>
      </c>
      <c r="R63" s="136">
        <f t="shared" si="40"/>
        <v>2.4889555668056924</v>
      </c>
      <c r="S63" s="135">
        <f t="shared" si="48"/>
        <v>84329.519143352736</v>
      </c>
      <c r="T63" s="12">
        <f t="shared" si="41"/>
        <v>4400.316049140255</v>
      </c>
      <c r="U63" s="13">
        <f t="shared" si="42"/>
        <v>1.0716841862527181E-2</v>
      </c>
      <c r="V63" s="12">
        <f t="shared" si="43"/>
        <v>410598.20659727446</v>
      </c>
      <c r="W63" s="12">
        <f t="shared" si="44"/>
        <v>2000322.3068867945</v>
      </c>
      <c r="X63" s="2">
        <f t="shared" si="45"/>
        <v>23.720309652026156</v>
      </c>
      <c r="Y63" s="105">
        <f>VLOOKUP(E63,'Appendix 4. LT MOH 2019'!$D$5:$P$1684,13,FALSE)</f>
        <v>25.442853513653805</v>
      </c>
      <c r="Z63" s="131">
        <f t="shared" si="46"/>
        <v>-1.7225438616276492</v>
      </c>
    </row>
    <row r="64" spans="1:26" x14ac:dyDescent="0.2">
      <c r="B64" s="158" t="str">
        <f t="shared" si="49"/>
        <v>Male</v>
      </c>
      <c r="C64" s="11" t="str">
        <f t="shared" si="50"/>
        <v>TO</v>
      </c>
      <c r="D64" s="137" t="s">
        <v>128</v>
      </c>
      <c r="E64" s="18" t="str">
        <f t="shared" si="34"/>
        <v>TOMale60-64</v>
      </c>
      <c r="F64" s="19">
        <v>5</v>
      </c>
      <c r="G64" s="104">
        <f>VLOOKUP(E64,'Appendix 4. LT MOH 2019'!$D$5:$G$1684,4,FALSE)</f>
        <v>1.4315793560207284E-2</v>
      </c>
      <c r="H64" s="19">
        <f>VLOOKUP(E64,'Appendix 1a. Person-years 2020'!$E$3:$F$1684,2,FALSE)</f>
        <v>26836.310300000001</v>
      </c>
      <c r="I64" s="19">
        <f>VLOOKUP(E64,'Appendix 2a. Deaths 2020'!$E$3:$G$1683,3,FALSE)</f>
        <v>81</v>
      </c>
      <c r="J64" s="20">
        <f t="shared" si="35"/>
        <v>384.18307817246443</v>
      </c>
      <c r="K64" s="20">
        <f t="shared" si="36"/>
        <v>464.0234988940876</v>
      </c>
      <c r="L64" s="73">
        <f t="shared" si="37"/>
        <v>0.82793884164938258</v>
      </c>
      <c r="M64" s="73">
        <f t="shared" si="38"/>
        <v>1.207818681399033</v>
      </c>
      <c r="N64" s="72">
        <f>VLOOKUP(E64,'Appendix 4. LT MOH 2019'!$D$5:$K$1684,8,FALSE)</f>
        <v>0.93089428989808976</v>
      </c>
      <c r="O64" s="72">
        <f t="shared" si="47"/>
        <v>0.91714347682930308</v>
      </c>
      <c r="P64" s="73">
        <f t="shared" si="39"/>
        <v>8.2856523170696916E-2</v>
      </c>
      <c r="Q64" s="72">
        <f>VLOOKUP(E64,'Appendix 4. LT MOH 2019'!$D$5:$I$1684,6,FALSE)</f>
        <v>2.5000000000000049</v>
      </c>
      <c r="R64" s="136">
        <f t="shared" si="40"/>
        <v>2.4815752442183108</v>
      </c>
      <c r="S64" s="135">
        <f t="shared" si="48"/>
        <v>79929.203094212484</v>
      </c>
      <c r="T64" s="12">
        <f t="shared" si="41"/>
        <v>6622.6558681909564</v>
      </c>
      <c r="U64" s="13">
        <f t="shared" si="42"/>
        <v>1.7293003651642262E-2</v>
      </c>
      <c r="V64" s="12">
        <f t="shared" si="43"/>
        <v>382967.35498358746</v>
      </c>
      <c r="W64" s="12">
        <f t="shared" si="44"/>
        <v>1589724.1002895201</v>
      </c>
      <c r="X64" s="2">
        <f t="shared" si="45"/>
        <v>19.889152384213237</v>
      </c>
      <c r="Y64" s="105">
        <f>VLOOKUP(E64,'Appendix 4. LT MOH 2019'!$D$5:$P$1684,13,FALSE)</f>
        <v>21.491708482523403</v>
      </c>
      <c r="Z64" s="131">
        <f t="shared" si="46"/>
        <v>-1.602556098310167</v>
      </c>
    </row>
    <row r="65" spans="2:26" x14ac:dyDescent="0.2">
      <c r="B65" s="158" t="str">
        <f t="shared" si="49"/>
        <v>Male</v>
      </c>
      <c r="C65" s="11" t="str">
        <f t="shared" si="50"/>
        <v>TO</v>
      </c>
      <c r="D65" s="137" t="s">
        <v>129</v>
      </c>
      <c r="E65" s="18" t="str">
        <f t="shared" si="34"/>
        <v>TOMale65-69</v>
      </c>
      <c r="F65" s="19">
        <v>5</v>
      </c>
      <c r="G65" s="104">
        <f>VLOOKUP(E65,'Appendix 4. LT MOH 2019'!$D$5:$G$1684,4,FALSE)</f>
        <v>1.9191860855819996E-2</v>
      </c>
      <c r="H65" s="19">
        <f>VLOOKUP(E65,'Appendix 1a. Person-years 2020'!$E$3:$F$1684,2,FALSE)</f>
        <v>21002.299200000001</v>
      </c>
      <c r="I65" s="19">
        <f>VLOOKUP(E65,'Appendix 2a. Deaths 2020'!$E$3:$G$1683,3,FALSE)</f>
        <v>91</v>
      </c>
      <c r="J65" s="20">
        <f t="shared" si="35"/>
        <v>403.07320389869966</v>
      </c>
      <c r="K65" s="20">
        <f t="shared" si="36"/>
        <v>492.32674456082003</v>
      </c>
      <c r="L65" s="73">
        <f t="shared" si="37"/>
        <v>0.81871076140350862</v>
      </c>
      <c r="M65" s="73">
        <f t="shared" si="38"/>
        <v>1.2214325829621548</v>
      </c>
      <c r="N65" s="72">
        <f>VLOOKUP(E65,'Appendix 4. LT MOH 2019'!$D$5:$K$1684,8,FALSE)</f>
        <v>0.90843400052358847</v>
      </c>
      <c r="O65" s="72">
        <f t="shared" si="47"/>
        <v>0.8893202388800544</v>
      </c>
      <c r="P65" s="73">
        <f t="shared" si="39"/>
        <v>0.1106797611199456</v>
      </c>
      <c r="Q65" s="72">
        <f>VLOOKUP(E65,'Appendix 4. LT MOH 2019'!$D$5:$I$1684,6,FALSE)</f>
        <v>2.4999999999999987</v>
      </c>
      <c r="R65" s="136">
        <f t="shared" si="40"/>
        <v>2.4737545934260758</v>
      </c>
      <c r="S65" s="135">
        <f t="shared" si="48"/>
        <v>73306.547226021532</v>
      </c>
      <c r="T65" s="12">
        <f t="shared" si="41"/>
        <v>8113.5511355040735</v>
      </c>
      <c r="U65" s="13">
        <f t="shared" si="42"/>
        <v>2.3447135940165016E-2</v>
      </c>
      <c r="V65" s="12">
        <f t="shared" si="43"/>
        <v>346035.91484303784</v>
      </c>
      <c r="W65" s="12">
        <f t="shared" si="44"/>
        <v>1206756.7453059326</v>
      </c>
      <c r="X65" s="2">
        <f t="shared" si="45"/>
        <v>16.461786715792442</v>
      </c>
      <c r="Y65" s="105">
        <f>VLOOKUP(E65,'Appendix 4. LT MOH 2019'!$D$5:$P$1684,13,FALSE)</f>
        <v>17.901573721762254</v>
      </c>
      <c r="Z65" s="131">
        <f t="shared" si="46"/>
        <v>-1.4397870059698121</v>
      </c>
    </row>
    <row r="66" spans="2:26" x14ac:dyDescent="0.2">
      <c r="B66" s="158" t="str">
        <f t="shared" si="49"/>
        <v>Male</v>
      </c>
      <c r="C66" s="11" t="str">
        <f t="shared" si="50"/>
        <v>TO</v>
      </c>
      <c r="D66" s="137" t="s">
        <v>130</v>
      </c>
      <c r="E66" s="18" t="str">
        <f t="shared" si="34"/>
        <v>TOMale70-74</v>
      </c>
      <c r="F66" s="19">
        <v>5</v>
      </c>
      <c r="G66" s="104">
        <f>VLOOKUP(E66,'Appendix 4. LT MOH 2019'!$D$5:$G$1684,4,FALSE)</f>
        <v>2.7888856646612781E-2</v>
      </c>
      <c r="H66" s="19">
        <f>VLOOKUP(E66,'Appendix 1a. Person-years 2020'!$E$3:$F$1684,2,FALSE)</f>
        <v>15194.3017</v>
      </c>
      <c r="I66" s="19">
        <f>VLOOKUP(E66,'Appendix 2a. Deaths 2020'!$E$3:$G$1683,3,FALSE)</f>
        <v>95</v>
      </c>
      <c r="J66" s="20">
        <f t="shared" si="35"/>
        <v>423.75170195668488</v>
      </c>
      <c r="K66" s="20">
        <f t="shared" si="36"/>
        <v>516.10226057525665</v>
      </c>
      <c r="L66" s="73">
        <f t="shared" si="37"/>
        <v>0.82106151111286318</v>
      </c>
      <c r="M66" s="73">
        <f t="shared" si="38"/>
        <v>1.2179355461987305</v>
      </c>
      <c r="N66" s="72">
        <f>VLOOKUP(E66,'Appendix 4. LT MOH 2019'!$D$5:$K$1684,8,FALSE)</f>
        <v>0.86964438912861997</v>
      </c>
      <c r="O66" s="72">
        <f t="shared" si="47"/>
        <v>0.84357188976705544</v>
      </c>
      <c r="P66" s="73">
        <f t="shared" si="39"/>
        <v>0.15642811023294456</v>
      </c>
      <c r="Q66" s="72">
        <f>VLOOKUP(E66,'Appendix 4. LT MOH 2019'!$D$5:$I$1684,6,FALSE)</f>
        <v>2.5000000000000036</v>
      </c>
      <c r="R66" s="136">
        <f t="shared" si="40"/>
        <v>2.4626566176264766</v>
      </c>
      <c r="S66" s="135">
        <f t="shared" si="48"/>
        <v>65192.996090517459</v>
      </c>
      <c r="T66" s="12">
        <f t="shared" si="41"/>
        <v>10198.017178863389</v>
      </c>
      <c r="U66" s="13">
        <f t="shared" si="42"/>
        <v>3.3983296531925666E-2</v>
      </c>
      <c r="V66" s="12">
        <f t="shared" si="43"/>
        <v>300089.10905046674</v>
      </c>
      <c r="W66" s="12">
        <f t="shared" si="44"/>
        <v>860720.83046289487</v>
      </c>
      <c r="X66" s="2">
        <f t="shared" si="45"/>
        <v>13.202657985956403</v>
      </c>
      <c r="Y66" s="105">
        <f>VLOOKUP(E66,'Appendix 4. LT MOH 2019'!$D$5:$P$1684,13,FALSE)</f>
        <v>14.453982031589907</v>
      </c>
      <c r="Z66" s="131">
        <f t="shared" si="46"/>
        <v>-1.2513240456335044</v>
      </c>
    </row>
    <row r="67" spans="2:26" x14ac:dyDescent="0.2">
      <c r="B67" s="158" t="str">
        <f t="shared" si="49"/>
        <v>Male</v>
      </c>
      <c r="C67" s="11" t="str">
        <f t="shared" si="50"/>
        <v>TO</v>
      </c>
      <c r="D67" s="137" t="s">
        <v>131</v>
      </c>
      <c r="E67" s="18" t="str">
        <f t="shared" si="34"/>
        <v>TOMale75-79</v>
      </c>
      <c r="F67" s="19">
        <v>5</v>
      </c>
      <c r="G67" s="104">
        <f>VLOOKUP(E67,'Appendix 4. LT MOH 2019'!$D$5:$G$1684,4,FALSE)</f>
        <v>4.576062115902977E-2</v>
      </c>
      <c r="H67" s="19">
        <f>VLOOKUP(E67,'Appendix 1a. Person-years 2020'!$E$3:$F$1684,2,FALSE)</f>
        <v>10377.650100000001</v>
      </c>
      <c r="I67" s="19">
        <f>VLOOKUP(E67,'Appendix 2a. Deaths 2020'!$E$3:$G$1683,3,FALSE)</f>
        <v>106</v>
      </c>
      <c r="J67" s="20">
        <f t="shared" si="35"/>
        <v>474.88771474706743</v>
      </c>
      <c r="K67" s="20">
        <f t="shared" si="36"/>
        <v>576.03708890421035</v>
      </c>
      <c r="L67" s="73">
        <f t="shared" si="37"/>
        <v>0.8244047543022649</v>
      </c>
      <c r="M67" s="73">
        <f t="shared" si="38"/>
        <v>1.2129964010777088</v>
      </c>
      <c r="N67" s="72">
        <f>VLOOKUP(E67,'Appendix 4. LT MOH 2019'!$D$5:$K$1684,8,FALSE)</f>
        <v>0.79468522347242421</v>
      </c>
      <c r="O67" s="72">
        <f t="shared" si="47"/>
        <v>0.7567232213902928</v>
      </c>
      <c r="P67" s="73">
        <f t="shared" si="39"/>
        <v>0.2432767786097072</v>
      </c>
      <c r="Q67" s="72">
        <f>VLOOKUP(E67,'Appendix 4. LT MOH 2019'!$D$5:$I$1684,6,FALSE)</f>
        <v>2.4999999999999991</v>
      </c>
      <c r="R67" s="136">
        <f t="shared" si="40"/>
        <v>2.4407125246469561</v>
      </c>
      <c r="S67" s="135">
        <f t="shared" si="48"/>
        <v>54994.978911654071</v>
      </c>
      <c r="T67" s="12">
        <f t="shared" si="41"/>
        <v>13379.001309335983</v>
      </c>
      <c r="U67" s="13">
        <f t="shared" si="42"/>
        <v>5.5575826759994069E-2</v>
      </c>
      <c r="V67" s="12">
        <f t="shared" si="43"/>
        <v>240734.18407455483</v>
      </c>
      <c r="W67" s="12">
        <f t="shared" si="44"/>
        <v>560631.72141242819</v>
      </c>
      <c r="X67" s="2">
        <f t="shared" si="45"/>
        <v>10.194234683007103</v>
      </c>
      <c r="Y67" s="105">
        <f>VLOOKUP(E67,'Appendix 4. LT MOH 2019'!$D$5:$P$1684,13,FALSE)</f>
        <v>11.245827813099268</v>
      </c>
      <c r="Z67" s="131">
        <f t="shared" si="46"/>
        <v>-1.051593130092165</v>
      </c>
    </row>
    <row r="68" spans="2:26" x14ac:dyDescent="0.2">
      <c r="B68" s="158" t="str">
        <f t="shared" si="49"/>
        <v>Male</v>
      </c>
      <c r="C68" s="11" t="str">
        <f t="shared" si="50"/>
        <v>TO</v>
      </c>
      <c r="D68" s="137" t="s">
        <v>132</v>
      </c>
      <c r="E68" s="18" t="str">
        <f t="shared" si="34"/>
        <v>TOMale80-84</v>
      </c>
      <c r="F68" s="19">
        <v>5</v>
      </c>
      <c r="G68" s="104">
        <f>VLOOKUP(E68,'Appendix 4. LT MOH 2019'!$D$5:$G$1684,4,FALSE)</f>
        <v>7.6814467852009211E-2</v>
      </c>
      <c r="H68" s="19">
        <f>VLOOKUP(E68,'Appendix 1a. Person-years 2020'!$E$3:$F$1684,2,FALSE)</f>
        <v>6667.0823</v>
      </c>
      <c r="I68" s="19">
        <f>VLOOKUP(E68,'Appendix 2a. Deaths 2020'!$E$3:$G$1683,3,FALSE)</f>
        <v>107</v>
      </c>
      <c r="J68" s="20">
        <f t="shared" si="35"/>
        <v>512.12837900004968</v>
      </c>
      <c r="K68" s="20">
        <f t="shared" si="36"/>
        <v>610.90923093988465</v>
      </c>
      <c r="L68" s="73">
        <f t="shared" si="37"/>
        <v>0.83830519013788596</v>
      </c>
      <c r="M68" s="73">
        <f t="shared" si="38"/>
        <v>1.1928829879193736</v>
      </c>
      <c r="N68" s="72">
        <f>VLOOKUP(E68,'Appendix 4. LT MOH 2019'!$D$5:$K$1684,8,FALSE)</f>
        <v>0.67780143837476681</v>
      </c>
      <c r="O68" s="72">
        <f t="shared" si="47"/>
        <v>0.62881809274009126</v>
      </c>
      <c r="P68" s="73">
        <f t="shared" si="39"/>
        <v>0.37118190725990874</v>
      </c>
      <c r="Q68" s="72">
        <f>VLOOKUP(E68,'Appendix 4. LT MOH 2019'!$D$5:$I$1684,6,FALSE)</f>
        <v>2.4999999999999982</v>
      </c>
      <c r="R68" s="136">
        <f t="shared" si="40"/>
        <v>2.4113421520724407</v>
      </c>
      <c r="S68" s="135">
        <f t="shared" si="48"/>
        <v>41615.977602318089</v>
      </c>
      <c r="T68" s="12">
        <f t="shared" si="41"/>
        <v>15447.097938914072</v>
      </c>
      <c r="U68" s="13">
        <f t="shared" si="42"/>
        <v>9.1896339076924891E-2</v>
      </c>
      <c r="V68" s="12">
        <f t="shared" si="43"/>
        <v>168092.63670431491</v>
      </c>
      <c r="W68" s="12">
        <f t="shared" si="44"/>
        <v>319897.53733787336</v>
      </c>
      <c r="X68" s="2">
        <f t="shared" si="45"/>
        <v>7.6868922891782425</v>
      </c>
      <c r="Y68" s="105">
        <f>VLOOKUP(E68,'Appendix 4. LT MOH 2019'!$D$5:$P$1684,13,FALSE)</f>
        <v>8.5053988104671845</v>
      </c>
      <c r="Z68" s="131">
        <f t="shared" si="46"/>
        <v>-0.81850652128894197</v>
      </c>
    </row>
    <row r="69" spans="2:26" x14ac:dyDescent="0.2">
      <c r="B69" s="158" t="str">
        <f t="shared" si="49"/>
        <v>Male</v>
      </c>
      <c r="C69" s="11" t="str">
        <f t="shared" si="50"/>
        <v>TO</v>
      </c>
      <c r="D69" s="137" t="s">
        <v>133</v>
      </c>
      <c r="E69" s="18" t="str">
        <f t="shared" si="34"/>
        <v>TOMale85-89</v>
      </c>
      <c r="F69" s="19">
        <v>5</v>
      </c>
      <c r="G69" s="104">
        <f>VLOOKUP(E69,'Appendix 4. LT MOH 2019'!$D$5:$G$1684,4,FALSE)</f>
        <v>0.11987810163688185</v>
      </c>
      <c r="H69" s="19">
        <f>VLOOKUP(E69,'Appendix 1a. Person-years 2020'!$E$3:$F$1684,2,FALSE)</f>
        <v>3313.9888000000001</v>
      </c>
      <c r="I69" s="19">
        <f>VLOOKUP(E69,'Appendix 2a. Deaths 2020'!$E$3:$G$1683,3,FALSE)</f>
        <v>58</v>
      </c>
      <c r="J69" s="20">
        <f t="shared" si="35"/>
        <v>397.27468618988814</v>
      </c>
      <c r="K69" s="20">
        <f t="shared" si="36"/>
        <v>448.32175629494901</v>
      </c>
      <c r="L69" s="73">
        <f t="shared" si="37"/>
        <v>0.88613742387403294</v>
      </c>
      <c r="M69" s="73">
        <f t="shared" si="38"/>
        <v>1.1284931355547319</v>
      </c>
      <c r="N69" s="72">
        <f>VLOOKUP(E69,'Appendix 4. LT MOH 2019'!$D$5:$K$1684,8,FALSE)</f>
        <v>0.53882226906870989</v>
      </c>
      <c r="O69" s="72">
        <f t="shared" si="47"/>
        <v>0.49766618349075398</v>
      </c>
      <c r="P69" s="73">
        <f t="shared" si="39"/>
        <v>0.50233381650924602</v>
      </c>
      <c r="Q69" s="72">
        <f>VLOOKUP(E69,'Appendix 4. LT MOH 2019'!$D$5:$I$1684,6,FALSE)</f>
        <v>2.5000000000000009</v>
      </c>
      <c r="R69" s="136">
        <f t="shared" si="40"/>
        <v>2.4099100711394739</v>
      </c>
      <c r="S69" s="135">
        <f t="shared" si="48"/>
        <v>26168.879663404019</v>
      </c>
      <c r="T69" s="12">
        <f t="shared" si="41"/>
        <v>13145.513195088934</v>
      </c>
      <c r="U69" s="13">
        <f t="shared" si="42"/>
        <v>0.13580589519319999</v>
      </c>
      <c r="V69" s="12">
        <f t="shared" si="43"/>
        <v>96796.336980717097</v>
      </c>
      <c r="W69" s="12">
        <f t="shared" si="44"/>
        <v>151804.90063355846</v>
      </c>
      <c r="X69" s="2">
        <f t="shared" si="45"/>
        <v>5.8009705645079892</v>
      </c>
      <c r="Y69" s="105">
        <f>VLOOKUP(E69,'Appendix 4. LT MOH 2019'!$D$5:$P$1684,13,FALSE)</f>
        <v>6.3601151760122256</v>
      </c>
      <c r="Z69" s="131">
        <f t="shared" si="46"/>
        <v>-0.55914461150423644</v>
      </c>
    </row>
    <row r="70" spans="2:26" x14ac:dyDescent="0.2">
      <c r="B70" s="158" t="str">
        <f t="shared" si="49"/>
        <v>Male</v>
      </c>
      <c r="C70" s="11" t="str">
        <f t="shared" si="50"/>
        <v>TO</v>
      </c>
      <c r="D70" s="137" t="s">
        <v>8</v>
      </c>
      <c r="E70" s="18" t="str">
        <f t="shared" si="34"/>
        <v>TOMale90+</v>
      </c>
      <c r="F70" s="19" t="s">
        <v>19</v>
      </c>
      <c r="G70" s="104">
        <f>VLOOKUP(E70,'Appendix 4. LT MOH 2019'!$D$5:$G$1684,4,FALSE)</f>
        <v>0.21440887824283025</v>
      </c>
      <c r="H70" s="19">
        <f>VLOOKUP(E70,'Appendix 1a. Person-years 2020'!$E$3:$F$1684,2,FALSE)</f>
        <v>1624.5353</v>
      </c>
      <c r="I70" s="19">
        <f>VLOOKUP(E70,'Appendix 2a. Deaths 2020'!$E$3:$G$1683,3,FALSE)</f>
        <v>46</v>
      </c>
      <c r="J70" s="20">
        <f t="shared" si="35"/>
        <v>348.31479133887973</v>
      </c>
      <c r="K70" s="20">
        <f t="shared" si="36"/>
        <v>384.45198293970952</v>
      </c>
      <c r="L70" s="73">
        <f t="shared" si="37"/>
        <v>0.90600336789914049</v>
      </c>
      <c r="M70" s="73">
        <f t="shared" si="38"/>
        <v>1.1037486563861467</v>
      </c>
      <c r="N70" s="72">
        <f>VLOOKUP(E70,'Appendix 4. LT MOH 2019'!$D$5:$K$1684,8,FALSE)</f>
        <v>0</v>
      </c>
      <c r="O70" s="72">
        <v>0</v>
      </c>
      <c r="P70" s="73">
        <f t="shared" si="39"/>
        <v>1</v>
      </c>
      <c r="Q70" s="72">
        <f>VLOOKUP(E70,'Appendix 4. LT MOH 2019'!$D$5:$I$1684,6,FALSE)</f>
        <v>4.6620532693503041</v>
      </c>
      <c r="R70" s="136">
        <f>Q70*L70</f>
        <v>4.2238359633565743</v>
      </c>
      <c r="S70" s="135">
        <f t="shared" si="48"/>
        <v>13023.366468315086</v>
      </c>
      <c r="T70" s="12">
        <f t="shared" si="41"/>
        <v>13023.366468315086</v>
      </c>
      <c r="U70" s="13">
        <f t="shared" si="42"/>
        <v>0.23675161835719721</v>
      </c>
      <c r="V70" s="12">
        <f>T70*R70</f>
        <v>55008.563652841352</v>
      </c>
      <c r="W70" s="12">
        <f>V70</f>
        <v>55008.563652841352</v>
      </c>
      <c r="X70" s="2">
        <f t="shared" si="45"/>
        <v>4.2238359633565743</v>
      </c>
      <c r="Y70" s="105">
        <f>VLOOKUP(E70,'Appendix 4. LT MOH 2019'!$D$5:$P$1684,13,FALSE)</f>
        <v>4.6639859701492545</v>
      </c>
      <c r="Z70" s="131">
        <f t="shared" si="46"/>
        <v>-0.44015000679268024</v>
      </c>
    </row>
    <row r="71" spans="2:26" x14ac:dyDescent="0.2">
      <c r="K71" s="7"/>
      <c r="L71" s="7"/>
      <c r="M71" s="7"/>
      <c r="N71" s="133"/>
      <c r="O71" s="133"/>
      <c r="P71" s="74"/>
      <c r="Q71" s="133"/>
      <c r="R71" s="107"/>
      <c r="S71" s="7"/>
      <c r="T71" s="7"/>
      <c r="U71" s="7"/>
      <c r="V71" s="107"/>
      <c r="W71" s="107"/>
      <c r="X71" s="7"/>
      <c r="Y71" s="133"/>
      <c r="Z71" s="7"/>
    </row>
    <row r="72" spans="2:26" x14ac:dyDescent="0.2">
      <c r="N72" s="40"/>
      <c r="O72" s="40"/>
      <c r="Q72" s="40"/>
      <c r="R72" s="40"/>
      <c r="V72" s="40"/>
      <c r="W72" s="40"/>
    </row>
    <row r="73" spans="2:26" x14ac:dyDescent="0.2">
      <c r="K73" s="45"/>
      <c r="L73" s="45"/>
      <c r="M73" s="45"/>
      <c r="N73" s="45"/>
      <c r="O73" s="45"/>
      <c r="P73" s="44"/>
      <c r="Q73" s="43"/>
      <c r="R73" s="12"/>
      <c r="S73" s="13"/>
      <c r="T73" s="12"/>
      <c r="U73" s="12"/>
      <c r="V73" s="2"/>
      <c r="W73" s="2"/>
      <c r="X73" s="6"/>
    </row>
    <row r="74" spans="2:26" x14ac:dyDescent="0.2">
      <c r="K74" s="45"/>
      <c r="L74" s="45"/>
      <c r="M74" s="45"/>
      <c r="N74" s="45"/>
      <c r="O74" s="45"/>
      <c r="P74" s="44"/>
      <c r="Q74" s="43"/>
      <c r="R74" s="12"/>
      <c r="S74" s="13"/>
      <c r="T74" s="12"/>
      <c r="U74" s="12"/>
      <c r="V74" s="2"/>
      <c r="W74" s="2"/>
      <c r="X74" s="6"/>
    </row>
    <row r="75" spans="2:26" x14ac:dyDescent="0.2">
      <c r="K75" s="45"/>
      <c r="L75" s="45"/>
      <c r="M75" s="45"/>
      <c r="N75" s="45"/>
      <c r="O75" s="45"/>
      <c r="P75" s="44"/>
      <c r="Q75" s="43"/>
      <c r="R75" s="12"/>
      <c r="S75" s="13"/>
      <c r="T75" s="12"/>
      <c r="U75" s="12"/>
      <c r="V75" s="2"/>
      <c r="W75" s="2"/>
      <c r="X75" s="6"/>
    </row>
    <row r="76" spans="2:26" x14ac:dyDescent="0.2">
      <c r="K76" s="45"/>
      <c r="L76" s="45"/>
      <c r="M76" s="45"/>
      <c r="N76" s="45"/>
      <c r="O76" s="45"/>
      <c r="P76" s="44"/>
      <c r="Q76" s="43"/>
      <c r="R76" s="12"/>
      <c r="S76" s="13"/>
      <c r="T76" s="12"/>
      <c r="U76" s="12"/>
      <c r="V76" s="2"/>
      <c r="W76" s="2"/>
      <c r="X76" s="6"/>
    </row>
    <row r="77" spans="2:26" x14ac:dyDescent="0.2">
      <c r="K77" s="45"/>
      <c r="L77" s="45"/>
      <c r="M77" s="45"/>
      <c r="N77" s="45"/>
      <c r="O77" s="45"/>
      <c r="P77" s="44"/>
      <c r="Q77" s="43"/>
      <c r="R77" s="12"/>
      <c r="S77" s="13"/>
      <c r="T77" s="12"/>
      <c r="U77" s="12"/>
      <c r="V77" s="2"/>
      <c r="W77" s="2"/>
      <c r="X77" s="6"/>
    </row>
    <row r="78" spans="2:26" x14ac:dyDescent="0.2">
      <c r="N78" s="41"/>
    </row>
    <row r="81" spans="1:25" s="11" customFormat="1" ht="47" customHeight="1" x14ac:dyDescent="0.2">
      <c r="A81" s="10"/>
      <c r="B81" s="169"/>
      <c r="C81" s="169"/>
      <c r="D81" s="40"/>
      <c r="E81" s="40"/>
      <c r="F81" s="40"/>
      <c r="G81" s="40"/>
      <c r="H81" s="40"/>
      <c r="I81" s="40"/>
      <c r="J81" s="40"/>
      <c r="K81" s="10"/>
      <c r="L81" s="8"/>
      <c r="M81" s="10"/>
      <c r="N81" s="10"/>
      <c r="O81" s="10"/>
      <c r="P81" s="10"/>
      <c r="Q81" s="8"/>
      <c r="R81" s="8"/>
      <c r="S81" s="10"/>
      <c r="T81" s="10"/>
      <c r="U81" s="10"/>
      <c r="V81" s="8"/>
      <c r="W81" s="10"/>
      <c r="X81" s="10"/>
      <c r="Y81" s="40"/>
    </row>
    <row r="82" spans="1:25" x14ac:dyDescent="0.2">
      <c r="K82" s="48"/>
      <c r="L82" s="48"/>
      <c r="M82" s="48"/>
      <c r="N82" s="48"/>
      <c r="O82" s="48"/>
      <c r="P82" s="44"/>
      <c r="Q82" s="12"/>
      <c r="R82" s="12"/>
      <c r="S82" s="13"/>
      <c r="T82" s="12"/>
      <c r="U82" s="12"/>
      <c r="V82" s="2"/>
      <c r="W82" s="2"/>
      <c r="X82" s="6"/>
    </row>
    <row r="83" spans="1:25" x14ac:dyDescent="0.2">
      <c r="K83" s="48"/>
      <c r="L83" s="48"/>
      <c r="M83" s="48"/>
      <c r="N83" s="48"/>
      <c r="O83" s="48"/>
      <c r="P83" s="44"/>
      <c r="Q83" s="43"/>
      <c r="R83" s="12"/>
      <c r="S83" s="13"/>
      <c r="T83" s="12"/>
      <c r="U83" s="12"/>
      <c r="V83" s="2"/>
      <c r="W83" s="2"/>
      <c r="X83" s="6"/>
    </row>
    <row r="84" spans="1:25" x14ac:dyDescent="0.2">
      <c r="K84" s="48"/>
      <c r="L84" s="48"/>
      <c r="M84" s="48"/>
      <c r="N84" s="48"/>
      <c r="O84" s="48"/>
      <c r="P84" s="44"/>
      <c r="Q84" s="43"/>
      <c r="R84" s="12"/>
      <c r="S84" s="13"/>
      <c r="T84" s="12"/>
      <c r="U84" s="12"/>
      <c r="V84" s="2"/>
      <c r="W84" s="2"/>
      <c r="X84" s="6"/>
    </row>
    <row r="85" spans="1:25" x14ac:dyDescent="0.2">
      <c r="K85" s="48"/>
      <c r="L85" s="48"/>
      <c r="M85" s="48"/>
      <c r="N85" s="48"/>
      <c r="O85" s="48"/>
      <c r="P85" s="44"/>
      <c r="Q85" s="43"/>
      <c r="R85" s="12"/>
      <c r="S85" s="13"/>
      <c r="T85" s="12"/>
      <c r="U85" s="12"/>
      <c r="V85" s="2"/>
      <c r="W85" s="2"/>
      <c r="X85" s="6"/>
    </row>
    <row r="86" spans="1:25" x14ac:dyDescent="0.2">
      <c r="K86" s="48"/>
      <c r="L86" s="48"/>
      <c r="M86" s="48"/>
      <c r="N86" s="48"/>
      <c r="O86" s="48"/>
      <c r="P86" s="44"/>
      <c r="Q86" s="43"/>
      <c r="R86" s="12"/>
      <c r="S86" s="13"/>
      <c r="T86" s="12"/>
      <c r="U86" s="12"/>
      <c r="V86" s="2"/>
      <c r="W86" s="2"/>
      <c r="X86" s="6"/>
    </row>
    <row r="87" spans="1:25" x14ac:dyDescent="0.2">
      <c r="K87" s="48"/>
      <c r="L87" s="48"/>
      <c r="M87" s="48"/>
      <c r="N87" s="48"/>
      <c r="O87" s="48"/>
      <c r="P87" s="44"/>
      <c r="Q87" s="43"/>
      <c r="R87" s="12"/>
      <c r="S87" s="13"/>
      <c r="T87" s="12"/>
      <c r="U87" s="12"/>
      <c r="V87" s="2"/>
      <c r="W87" s="2"/>
      <c r="X87" s="6"/>
    </row>
    <row r="88" spans="1:25" x14ac:dyDescent="0.2">
      <c r="K88" s="48"/>
      <c r="L88" s="48"/>
      <c r="M88" s="48"/>
      <c r="N88" s="48"/>
      <c r="O88" s="48"/>
      <c r="P88" s="44"/>
      <c r="Q88" s="43"/>
      <c r="R88" s="12"/>
      <c r="S88" s="13"/>
      <c r="T88" s="12"/>
      <c r="U88" s="12"/>
      <c r="V88" s="2"/>
      <c r="W88" s="2"/>
      <c r="X88" s="6"/>
    </row>
    <row r="89" spans="1:25" x14ac:dyDescent="0.2">
      <c r="K89" s="48"/>
      <c r="L89" s="48"/>
      <c r="M89" s="48"/>
      <c r="N89" s="48"/>
      <c r="O89" s="48"/>
      <c r="P89" s="44"/>
      <c r="Q89" s="43"/>
      <c r="R89" s="12"/>
      <c r="S89" s="13"/>
      <c r="T89" s="12"/>
      <c r="U89" s="12"/>
      <c r="V89" s="2"/>
      <c r="W89" s="2"/>
      <c r="X89" s="6"/>
    </row>
    <row r="90" spans="1:25" x14ac:dyDescent="0.2">
      <c r="K90" s="48"/>
      <c r="L90" s="48"/>
      <c r="M90" s="48"/>
      <c r="N90" s="48"/>
      <c r="O90" s="48"/>
      <c r="P90" s="44"/>
      <c r="Q90" s="43"/>
      <c r="R90" s="12"/>
      <c r="S90" s="13"/>
      <c r="T90" s="12"/>
      <c r="U90" s="12"/>
      <c r="V90" s="2"/>
      <c r="W90" s="2"/>
      <c r="X90" s="6"/>
    </row>
    <row r="91" spans="1:25" x14ac:dyDescent="0.2">
      <c r="K91" s="48"/>
      <c r="L91" s="48"/>
      <c r="M91" s="48"/>
      <c r="N91" s="48"/>
      <c r="O91" s="48"/>
      <c r="P91" s="44"/>
      <c r="Q91" s="43"/>
      <c r="R91" s="12"/>
      <c r="S91" s="13"/>
      <c r="T91" s="12"/>
      <c r="U91" s="12"/>
      <c r="V91" s="2"/>
      <c r="W91" s="2"/>
      <c r="X91" s="6"/>
    </row>
    <row r="92" spans="1:25" x14ac:dyDescent="0.2">
      <c r="K92" s="48"/>
      <c r="L92" s="48"/>
      <c r="M92" s="48"/>
      <c r="N92" s="48"/>
      <c r="O92" s="48"/>
      <c r="P92" s="44"/>
      <c r="Q92" s="43"/>
      <c r="R92" s="12"/>
      <c r="S92" s="13"/>
      <c r="T92" s="12"/>
      <c r="U92" s="12"/>
      <c r="V92" s="2"/>
      <c r="W92" s="2"/>
      <c r="X92" s="6"/>
    </row>
    <row r="93" spans="1:25" x14ac:dyDescent="0.2">
      <c r="K93" s="48"/>
      <c r="L93" s="48"/>
      <c r="M93" s="48"/>
      <c r="N93" s="48"/>
      <c r="O93" s="48"/>
      <c r="P93" s="44"/>
      <c r="Q93" s="43"/>
      <c r="R93" s="12"/>
      <c r="S93" s="13"/>
      <c r="T93" s="12"/>
      <c r="U93" s="12"/>
      <c r="V93" s="2"/>
      <c r="W93" s="2"/>
      <c r="X93" s="6"/>
    </row>
    <row r="94" spans="1:25" x14ac:dyDescent="0.2">
      <c r="K94" s="48"/>
      <c r="L94" s="48"/>
      <c r="M94" s="48"/>
      <c r="N94" s="48"/>
      <c r="O94" s="48"/>
      <c r="P94" s="44"/>
      <c r="Q94" s="43"/>
      <c r="R94" s="12"/>
      <c r="S94" s="13"/>
      <c r="T94" s="12"/>
      <c r="U94" s="12"/>
      <c r="V94" s="2"/>
      <c r="W94" s="2"/>
      <c r="X94" s="6"/>
    </row>
    <row r="95" spans="1:25" x14ac:dyDescent="0.2">
      <c r="K95" s="48"/>
      <c r="L95" s="48"/>
      <c r="M95" s="48"/>
      <c r="N95" s="48"/>
      <c r="O95" s="48"/>
      <c r="P95" s="44"/>
      <c r="Q95" s="43"/>
      <c r="R95" s="12"/>
      <c r="S95" s="13"/>
      <c r="T95" s="12"/>
      <c r="U95" s="12"/>
      <c r="V95" s="2"/>
      <c r="W95" s="2"/>
      <c r="X95" s="6"/>
    </row>
    <row r="96" spans="1:25" x14ac:dyDescent="0.2">
      <c r="K96" s="48"/>
      <c r="L96" s="48"/>
      <c r="M96" s="48"/>
      <c r="N96" s="48"/>
      <c r="O96" s="48"/>
      <c r="P96" s="44"/>
      <c r="Q96" s="43"/>
      <c r="R96" s="12"/>
      <c r="S96" s="13"/>
      <c r="T96" s="12"/>
      <c r="U96" s="12"/>
      <c r="V96" s="2"/>
      <c r="W96" s="2"/>
      <c r="X96" s="6"/>
    </row>
    <row r="97" spans="1:25" x14ac:dyDescent="0.2">
      <c r="K97" s="48"/>
      <c r="L97" s="48"/>
      <c r="M97" s="48"/>
      <c r="N97" s="48"/>
      <c r="O97" s="48"/>
      <c r="P97" s="44"/>
      <c r="Q97" s="43"/>
      <c r="R97" s="12"/>
      <c r="S97" s="13"/>
      <c r="T97" s="12"/>
      <c r="U97" s="12"/>
      <c r="V97" s="2"/>
      <c r="W97" s="2"/>
      <c r="X97" s="6"/>
    </row>
    <row r="98" spans="1:25" x14ac:dyDescent="0.2">
      <c r="N98" s="47"/>
    </row>
    <row r="99" spans="1:25" x14ac:dyDescent="0.2">
      <c r="N99" s="47"/>
    </row>
    <row r="100" spans="1:25" s="11" customFormat="1" ht="47" customHeight="1" x14ac:dyDescent="0.2">
      <c r="A100" s="10"/>
      <c r="B100" s="169"/>
      <c r="C100" s="169"/>
      <c r="D100" s="40"/>
      <c r="E100" s="40"/>
      <c r="F100" s="40"/>
      <c r="G100" s="40"/>
      <c r="H100" s="40"/>
      <c r="I100" s="40"/>
      <c r="J100" s="40"/>
      <c r="K100" s="10"/>
      <c r="L100" s="8"/>
      <c r="M100" s="10"/>
      <c r="N100" s="10"/>
      <c r="O100" s="10"/>
      <c r="P100" s="10"/>
      <c r="Q100" s="8"/>
      <c r="R100" s="8"/>
      <c r="S100" s="10"/>
      <c r="T100" s="10"/>
      <c r="U100" s="10"/>
      <c r="V100" s="8"/>
      <c r="W100" s="10"/>
      <c r="X100" s="10"/>
      <c r="Y100" s="40"/>
    </row>
    <row r="101" spans="1:25" x14ac:dyDescent="0.2">
      <c r="K101" s="45"/>
      <c r="L101" s="45"/>
      <c r="M101" s="45"/>
      <c r="N101" s="45"/>
      <c r="O101" s="45"/>
      <c r="P101" s="44"/>
      <c r="Q101" s="12"/>
      <c r="R101" s="12"/>
      <c r="S101" s="13"/>
      <c r="T101" s="12"/>
      <c r="U101" s="12"/>
      <c r="V101" s="2"/>
      <c r="W101" s="2"/>
      <c r="X101" s="6"/>
    </row>
    <row r="102" spans="1:25" x14ac:dyDescent="0.2">
      <c r="K102" s="45"/>
      <c r="L102" s="45"/>
      <c r="M102" s="45"/>
      <c r="N102" s="45"/>
      <c r="O102" s="45"/>
      <c r="P102" s="44"/>
      <c r="Q102" s="43"/>
      <c r="R102" s="12"/>
      <c r="S102" s="13"/>
      <c r="T102" s="12"/>
      <c r="U102" s="12"/>
      <c r="V102" s="2"/>
      <c r="W102" s="2"/>
      <c r="X102" s="6"/>
    </row>
    <row r="103" spans="1:25" x14ac:dyDescent="0.2">
      <c r="K103" s="45"/>
      <c r="L103" s="45"/>
      <c r="M103" s="45"/>
      <c r="N103" s="45"/>
      <c r="O103" s="45"/>
      <c r="P103" s="44"/>
      <c r="Q103" s="43"/>
      <c r="R103" s="12"/>
      <c r="S103" s="13"/>
      <c r="T103" s="12"/>
      <c r="U103" s="12"/>
      <c r="V103" s="2"/>
      <c r="W103" s="2"/>
      <c r="X103" s="6"/>
    </row>
    <row r="104" spans="1:25" x14ac:dyDescent="0.2">
      <c r="K104" s="45"/>
      <c r="L104" s="45"/>
      <c r="M104" s="45"/>
      <c r="N104" s="45"/>
      <c r="O104" s="45"/>
      <c r="P104" s="44"/>
      <c r="Q104" s="43"/>
      <c r="R104" s="12"/>
      <c r="S104" s="13"/>
      <c r="T104" s="12"/>
      <c r="U104" s="12"/>
      <c r="V104" s="2"/>
      <c r="W104" s="2"/>
      <c r="X104" s="6"/>
    </row>
    <row r="105" spans="1:25" x14ac:dyDescent="0.2">
      <c r="K105" s="45"/>
      <c r="L105" s="45"/>
      <c r="M105" s="45"/>
      <c r="N105" s="45"/>
      <c r="O105" s="45"/>
      <c r="P105" s="44"/>
      <c r="Q105" s="43"/>
      <c r="R105" s="12"/>
      <c r="S105" s="13"/>
      <c r="T105" s="12"/>
      <c r="U105" s="12"/>
      <c r="V105" s="2"/>
      <c r="W105" s="2"/>
      <c r="X105" s="6"/>
    </row>
    <row r="106" spans="1:25" x14ac:dyDescent="0.2">
      <c r="K106" s="45"/>
      <c r="L106" s="45"/>
      <c r="M106" s="45"/>
      <c r="N106" s="45"/>
      <c r="O106" s="45"/>
      <c r="P106" s="44"/>
      <c r="Q106" s="43"/>
      <c r="R106" s="12"/>
      <c r="S106" s="13"/>
      <c r="T106" s="12"/>
      <c r="U106" s="12"/>
      <c r="V106" s="2"/>
      <c r="W106" s="2"/>
      <c r="X106" s="6"/>
    </row>
    <row r="107" spans="1:25" x14ac:dyDescent="0.2">
      <c r="K107" s="45"/>
      <c r="L107" s="45"/>
      <c r="M107" s="45"/>
      <c r="N107" s="45"/>
      <c r="O107" s="45"/>
      <c r="P107" s="44"/>
      <c r="Q107" s="43"/>
      <c r="R107" s="12"/>
      <c r="S107" s="13"/>
      <c r="T107" s="12"/>
      <c r="U107" s="12"/>
      <c r="V107" s="2"/>
      <c r="W107" s="2"/>
      <c r="X107" s="6"/>
    </row>
    <row r="108" spans="1:25" x14ac:dyDescent="0.2">
      <c r="K108" s="45"/>
      <c r="L108" s="45"/>
      <c r="M108" s="45"/>
      <c r="N108" s="45"/>
      <c r="O108" s="45"/>
      <c r="P108" s="44"/>
      <c r="Q108" s="43"/>
      <c r="R108" s="12"/>
      <c r="S108" s="13"/>
      <c r="T108" s="12"/>
      <c r="U108" s="12"/>
      <c r="V108" s="2"/>
      <c r="W108" s="2"/>
      <c r="X108" s="6"/>
    </row>
    <row r="109" spans="1:25" x14ac:dyDescent="0.2">
      <c r="K109" s="45"/>
      <c r="L109" s="45"/>
      <c r="M109" s="45"/>
      <c r="N109" s="45"/>
      <c r="O109" s="45"/>
      <c r="P109" s="44"/>
      <c r="Q109" s="43"/>
      <c r="R109" s="12"/>
      <c r="S109" s="13"/>
      <c r="T109" s="12"/>
      <c r="U109" s="12"/>
      <c r="V109" s="2"/>
      <c r="W109" s="2"/>
      <c r="X109" s="6"/>
    </row>
    <row r="110" spans="1:25" x14ac:dyDescent="0.2">
      <c r="K110" s="45"/>
      <c r="L110" s="45"/>
      <c r="M110" s="45"/>
      <c r="N110" s="45"/>
      <c r="O110" s="45"/>
      <c r="P110" s="44"/>
      <c r="Q110" s="43"/>
      <c r="R110" s="12"/>
      <c r="S110" s="13"/>
      <c r="T110" s="12"/>
      <c r="U110" s="12"/>
      <c r="V110" s="2"/>
      <c r="W110" s="2"/>
      <c r="X110" s="6"/>
    </row>
    <row r="111" spans="1:25" x14ac:dyDescent="0.2">
      <c r="K111" s="45"/>
      <c r="L111" s="45"/>
      <c r="M111" s="45"/>
      <c r="N111" s="45"/>
      <c r="O111" s="45"/>
      <c r="P111" s="44"/>
      <c r="Q111" s="43"/>
      <c r="R111" s="12"/>
      <c r="S111" s="13"/>
      <c r="T111" s="12"/>
      <c r="U111" s="12"/>
      <c r="V111" s="2"/>
      <c r="W111" s="2"/>
      <c r="X111" s="6"/>
    </row>
    <row r="112" spans="1:25" x14ac:dyDescent="0.2">
      <c r="K112" s="45"/>
      <c r="L112" s="45"/>
      <c r="M112" s="45"/>
      <c r="N112" s="45"/>
      <c r="O112" s="45"/>
      <c r="P112" s="44"/>
      <c r="Q112" s="43"/>
      <c r="R112" s="12"/>
      <c r="S112" s="13"/>
      <c r="T112" s="12"/>
      <c r="U112" s="12"/>
      <c r="V112" s="2"/>
      <c r="W112" s="2"/>
      <c r="X112" s="6"/>
    </row>
    <row r="113" spans="11:24" x14ac:dyDescent="0.2">
      <c r="K113" s="45"/>
      <c r="L113" s="45"/>
      <c r="M113" s="45"/>
      <c r="N113" s="45"/>
      <c r="O113" s="45"/>
      <c r="P113" s="44"/>
      <c r="Q113" s="43"/>
      <c r="R113" s="12"/>
      <c r="S113" s="13"/>
      <c r="T113" s="12"/>
      <c r="U113" s="12"/>
      <c r="V113" s="2"/>
      <c r="W113" s="2"/>
      <c r="X113" s="6"/>
    </row>
    <row r="114" spans="11:24" x14ac:dyDescent="0.2">
      <c r="K114" s="45"/>
      <c r="L114" s="45"/>
      <c r="M114" s="45"/>
      <c r="N114" s="45"/>
      <c r="O114" s="45"/>
      <c r="P114" s="44"/>
      <c r="Q114" s="43"/>
      <c r="R114" s="12"/>
      <c r="S114" s="13"/>
      <c r="T114" s="12"/>
      <c r="U114" s="12"/>
      <c r="V114" s="2"/>
      <c r="W114" s="2"/>
      <c r="X114" s="6"/>
    </row>
    <row r="115" spans="11:24" x14ac:dyDescent="0.2">
      <c r="K115" s="45"/>
      <c r="L115" s="45"/>
      <c r="M115" s="45"/>
      <c r="N115" s="45"/>
      <c r="O115" s="45"/>
      <c r="P115" s="44"/>
      <c r="Q115" s="43"/>
      <c r="R115" s="12"/>
      <c r="S115" s="13"/>
      <c r="T115" s="12"/>
      <c r="U115" s="12"/>
      <c r="V115" s="2"/>
      <c r="W115" s="2"/>
      <c r="X115" s="6"/>
    </row>
    <row r="116" spans="11:24" x14ac:dyDescent="0.2">
      <c r="K116" s="45"/>
      <c r="L116" s="45"/>
      <c r="M116" s="45"/>
      <c r="N116" s="45"/>
      <c r="O116" s="45"/>
      <c r="P116" s="44"/>
      <c r="Q116" s="43"/>
      <c r="R116" s="12"/>
      <c r="S116" s="13"/>
      <c r="T116" s="12"/>
      <c r="U116" s="12"/>
      <c r="V116" s="2"/>
      <c r="W116" s="2"/>
      <c r="X116" s="6"/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BD80FB2-639E-0C42-9FD0-D936AC559FCF}">
  <sheetPr>
    <tabColor theme="7"/>
  </sheetPr>
  <dimension ref="A1:AA116"/>
  <sheetViews>
    <sheetView zoomScaleNormal="100" workbookViewId="0">
      <pane xSplit="4" ySplit="3" topLeftCell="F4" activePane="bottomRight" state="frozen"/>
      <selection pane="topRight" activeCell="F1" sqref="F1"/>
      <selection pane="bottomLeft" activeCell="A4" sqref="A4"/>
      <selection pane="bottomRight" activeCell="H1" sqref="H1:H1048576"/>
    </sheetView>
  </sheetViews>
  <sheetFormatPr baseColWidth="10" defaultRowHeight="16" x14ac:dyDescent="0.2"/>
  <cols>
    <col min="1" max="1" width="6" customWidth="1"/>
    <col min="2" max="3" width="12.1640625" style="158" customWidth="1"/>
    <col min="4" max="4" width="13.33203125" style="40" customWidth="1"/>
    <col min="5" max="5" width="17.33203125" style="40" hidden="1" customWidth="1"/>
    <col min="6" max="9" width="13.33203125" style="40" customWidth="1"/>
    <col min="10" max="10" width="14.6640625" style="40" customWidth="1"/>
    <col min="11" max="11" width="16.1640625" customWidth="1"/>
    <col min="17" max="17" width="11.5" customWidth="1"/>
    <col min="18" max="20" width="10.33203125" customWidth="1"/>
    <col min="21" max="21" width="8.33203125" customWidth="1"/>
    <col min="22" max="22" width="10" customWidth="1"/>
    <col min="23" max="23" width="8.33203125" customWidth="1"/>
    <col min="24" max="24" width="10.33203125" customWidth="1"/>
    <col min="25" max="25" width="10.5" style="40" customWidth="1"/>
    <col min="26" max="26" width="17.6640625" bestFit="1" customWidth="1"/>
  </cols>
  <sheetData>
    <row r="1" spans="1:27" ht="18" x14ac:dyDescent="0.2">
      <c r="B1" s="161" t="s">
        <v>48</v>
      </c>
      <c r="K1" s="10"/>
      <c r="N1" s="8"/>
      <c r="O1" s="10"/>
      <c r="Q1" s="10"/>
      <c r="R1" s="10"/>
      <c r="S1" s="8"/>
      <c r="T1" s="8"/>
      <c r="U1" s="10"/>
      <c r="V1" s="10"/>
      <c r="W1" s="10"/>
      <c r="Y1" s="10"/>
    </row>
    <row r="2" spans="1:27" s="3" customFormat="1" ht="100" customHeight="1" x14ac:dyDescent="0.2">
      <c r="B2" s="167" t="s">
        <v>33</v>
      </c>
      <c r="C2" s="167" t="s">
        <v>14</v>
      </c>
      <c r="D2" s="168" t="s">
        <v>31</v>
      </c>
      <c r="E2" s="39"/>
      <c r="F2" s="3" t="s">
        <v>32</v>
      </c>
      <c r="G2" s="106" t="s">
        <v>115</v>
      </c>
      <c r="H2" s="106" t="s">
        <v>1659</v>
      </c>
      <c r="I2" s="106" t="s">
        <v>1660</v>
      </c>
      <c r="J2" s="106" t="s">
        <v>20</v>
      </c>
      <c r="K2" s="4" t="s">
        <v>21</v>
      </c>
      <c r="L2" s="3" t="s">
        <v>16</v>
      </c>
      <c r="M2" s="5" t="s">
        <v>114</v>
      </c>
      <c r="N2" s="3" t="s">
        <v>141</v>
      </c>
      <c r="O2" s="3" t="s">
        <v>22</v>
      </c>
      <c r="P2" s="5" t="s">
        <v>23</v>
      </c>
      <c r="Q2" s="3" t="s">
        <v>140</v>
      </c>
      <c r="R2" s="3" t="s">
        <v>24</v>
      </c>
      <c r="S2" s="5" t="s">
        <v>34</v>
      </c>
      <c r="T2" s="5" t="s">
        <v>35</v>
      </c>
      <c r="U2" s="5" t="s">
        <v>36</v>
      </c>
      <c r="V2" s="3" t="s">
        <v>37</v>
      </c>
      <c r="W2" s="3" t="s">
        <v>38</v>
      </c>
      <c r="X2" s="5" t="s">
        <v>81</v>
      </c>
      <c r="Y2" s="3" t="s">
        <v>26</v>
      </c>
      <c r="Z2" s="5" t="s">
        <v>25</v>
      </c>
    </row>
    <row r="3" spans="1:27" s="11" customFormat="1" ht="47" customHeight="1" x14ac:dyDescent="0.2">
      <c r="A3" s="10"/>
      <c r="B3" s="8" t="s">
        <v>17</v>
      </c>
      <c r="C3" s="8" t="s">
        <v>14</v>
      </c>
      <c r="D3" s="8" t="s">
        <v>0</v>
      </c>
      <c r="E3" s="8" t="s">
        <v>135</v>
      </c>
      <c r="F3" s="8" t="s">
        <v>9</v>
      </c>
      <c r="G3" s="10" t="s">
        <v>116</v>
      </c>
      <c r="H3" s="10" t="s">
        <v>134</v>
      </c>
      <c r="I3" s="10" t="s">
        <v>110</v>
      </c>
      <c r="J3" s="10" t="s">
        <v>1618</v>
      </c>
      <c r="K3" s="10" t="s">
        <v>1830</v>
      </c>
      <c r="L3" s="10" t="s">
        <v>27</v>
      </c>
      <c r="M3" s="10" t="s">
        <v>28</v>
      </c>
      <c r="N3" s="8" t="s">
        <v>1619</v>
      </c>
      <c r="O3" s="10" t="s">
        <v>111</v>
      </c>
      <c r="P3" s="10" t="s">
        <v>112</v>
      </c>
      <c r="Q3" s="10" t="s">
        <v>1620</v>
      </c>
      <c r="R3" s="10" t="s">
        <v>113</v>
      </c>
      <c r="S3" s="8" t="s">
        <v>104</v>
      </c>
      <c r="T3" s="8" t="s">
        <v>105</v>
      </c>
      <c r="U3" s="10" t="s">
        <v>106</v>
      </c>
      <c r="V3" s="10" t="s">
        <v>107</v>
      </c>
      <c r="W3" s="10" t="s">
        <v>108</v>
      </c>
      <c r="X3" s="8" t="s">
        <v>109</v>
      </c>
      <c r="Y3" s="10" t="s">
        <v>30</v>
      </c>
      <c r="Z3" s="10" t="s">
        <v>11</v>
      </c>
    </row>
    <row r="4" spans="1:27" s="9" customFormat="1" ht="17" customHeight="1" x14ac:dyDescent="0.2">
      <c r="A4" s="15"/>
      <c r="B4" s="11" t="s">
        <v>18</v>
      </c>
      <c r="C4" s="11" t="str">
        <f>$B$1</f>
        <v>MA</v>
      </c>
      <c r="D4" s="137">
        <v>0</v>
      </c>
      <c r="E4" s="18" t="str">
        <f t="shared" ref="E4:E23" si="0">_xlfn.CONCAT(C4,B4,D4)</f>
        <v>MATotal0</v>
      </c>
      <c r="F4" s="19">
        <v>1</v>
      </c>
      <c r="G4" s="104">
        <f>VLOOKUP(E4,'Appendix 4. LT MOH 2019'!$D$5:$G$1684,4,FALSE)</f>
        <v>1.3604389194109981E-2</v>
      </c>
      <c r="H4" s="19">
        <f>VLOOKUP(E4,'Appendix 1a. Person-years 2020'!$E$3:$F$1684,2,FALSE)</f>
        <v>117931.163</v>
      </c>
      <c r="I4" s="19">
        <f>VLOOKUP(E4,'Appendix 2a. Deaths 2020'!$E$3:$G$1683,3,FALSE)</f>
        <v>10</v>
      </c>
      <c r="J4" s="20">
        <f t="shared" ref="J4:J23" si="1">G4*H4</f>
        <v>1604.3814395660229</v>
      </c>
      <c r="K4" s="20">
        <f t="shared" ref="K4:K23" si="2">G4*(H4-I4)+I4</f>
        <v>1614.2453956740817</v>
      </c>
      <c r="L4" s="72">
        <f t="shared" ref="L4:L23" si="3">J4/K4</f>
        <v>0.9938894320934768</v>
      </c>
      <c r="M4" s="72">
        <f t="shared" ref="M4:M23" si="4">K4/J4</f>
        <v>1.0061481365121794</v>
      </c>
      <c r="N4" s="72">
        <f>VLOOKUP(E4,'Appendix 4. LT MOH 2019'!$D$5:$K$1684,8,FALSE)</f>
        <v>0.98655913306452248</v>
      </c>
      <c r="O4" s="72">
        <f>EXP((1/L4)*LN(N4))</f>
        <v>0.98647705805063923</v>
      </c>
      <c r="P4" s="72">
        <f t="shared" ref="P4:P23" si="5">1-O4</f>
        <v>1.3522941949360767E-2</v>
      </c>
      <c r="Q4" s="72">
        <f>VLOOKUP(E4,'Appendix 4. LT MOH 2019'!$D$5:$I$1684,6,FALSE)</f>
        <v>0.10572611635465323</v>
      </c>
      <c r="R4" s="16">
        <f t="shared" ref="R4:R22" si="6">F4+(Q4-F4)*M4*(1-N4)/(1-O4)</f>
        <v>0.10568899943957477</v>
      </c>
      <c r="S4" s="12">
        <v>100000</v>
      </c>
      <c r="T4" s="12">
        <f t="shared" ref="T4:T23" si="7">P4*S4</f>
        <v>1352.2941949360768</v>
      </c>
      <c r="U4" s="13">
        <f t="shared" ref="U4:U23" si="8">T4/V4</f>
        <v>1.3688486615470979E-2</v>
      </c>
      <c r="V4" s="12">
        <f t="shared" ref="V4:V22" si="9">(S5*F4)+R4*T4</f>
        <v>98790.628425474657</v>
      </c>
      <c r="W4" s="12">
        <f t="shared" ref="W4:W22" si="10">W5+V4</f>
        <v>7553625.849901245</v>
      </c>
      <c r="X4" s="131">
        <f t="shared" ref="X4:X23" si="11">W4/S4</f>
        <v>75.536258499012447</v>
      </c>
      <c r="Y4" s="105">
        <f>VLOOKUP(E4,'Appendix 4. LT MOH 2019'!$D$5:$P$1684,13,FALSE)</f>
        <v>77.266203329161272</v>
      </c>
      <c r="Z4" s="105">
        <f t="shared" ref="Z4:Z23" si="12">X4-Y4</f>
        <v>-1.7299448301488241</v>
      </c>
    </row>
    <row r="5" spans="1:27" s="9" customFormat="1" x14ac:dyDescent="0.2">
      <c r="A5" s="15"/>
      <c r="B5" s="11" t="str">
        <f>$B$4</f>
        <v>Total</v>
      </c>
      <c r="C5" s="11" t="str">
        <f>$C$4</f>
        <v>MA</v>
      </c>
      <c r="D5" s="138" t="s">
        <v>1657</v>
      </c>
      <c r="E5" s="18" t="str">
        <f t="shared" si="0"/>
        <v>MATotal1-4</v>
      </c>
      <c r="F5" s="19">
        <v>4</v>
      </c>
      <c r="G5" s="104">
        <f>VLOOKUP(E5,'Appendix 4. LT MOH 2019'!$D$5:$G$1684,4,FALSE)</f>
        <v>6.2052091177966582E-4</v>
      </c>
      <c r="H5" s="19">
        <f>VLOOKUP(E5,'Appendix 1a. Person-years 2020'!$E$3:$F$1684,2,FALSE)</f>
        <v>469483.09159999999</v>
      </c>
      <c r="I5" s="19">
        <f>VLOOKUP(E5,'Appendix 2a. Deaths 2020'!$E$3:$G$1683,3,FALSE)</f>
        <v>8</v>
      </c>
      <c r="J5" s="20">
        <f t="shared" si="1"/>
        <v>291.32407606476835</v>
      </c>
      <c r="K5" s="20">
        <f t="shared" si="2"/>
        <v>299.3191118974741</v>
      </c>
      <c r="L5" s="72">
        <f t="shared" si="3"/>
        <v>0.97328925713422443</v>
      </c>
      <c r="M5" s="72">
        <f t="shared" si="4"/>
        <v>1.0274437867982056</v>
      </c>
      <c r="N5" s="72">
        <f>VLOOKUP(E5,'Appendix 4. LT MOH 2019'!$D$5:$K$1684,8,FALSE)</f>
        <v>0.99752177034741085</v>
      </c>
      <c r="O5" s="72">
        <f t="shared" ref="O5:O22" si="13">EXP((1/L5)*LN(N5))</f>
        <v>0.99745384499834</v>
      </c>
      <c r="P5" s="72">
        <f t="shared" si="5"/>
        <v>2.5461550016599999E-3</v>
      </c>
      <c r="Q5" s="72">
        <f>VLOOKUP(E5,'Appendix 4. LT MOH 2019'!$D$5:$I$1684,6,FALSE)</f>
        <v>1.4938150203079239</v>
      </c>
      <c r="R5" s="16">
        <f t="shared" si="6"/>
        <v>1.4937297235164593</v>
      </c>
      <c r="S5" s="135">
        <f t="shared" ref="S5:S23" si="14">S4-T4</f>
        <v>98647.705805063917</v>
      </c>
      <c r="T5" s="12">
        <f t="shared" si="7"/>
        <v>251.17234953784771</v>
      </c>
      <c r="U5" s="13">
        <f t="shared" si="8"/>
        <v>6.3755586761335685E-4</v>
      </c>
      <c r="V5" s="12">
        <f t="shared" si="9"/>
        <v>393961.31742633443</v>
      </c>
      <c r="W5" s="12">
        <f t="shared" si="10"/>
        <v>7454835.2214757707</v>
      </c>
      <c r="X5" s="131">
        <f t="shared" si="11"/>
        <v>75.570284789056785</v>
      </c>
      <c r="Y5" s="105">
        <f>VLOOKUP(E5,'Appendix 4. LT MOH 2019'!$D$5:$P$1684,13,FALSE)</f>
        <v>77.317436521513102</v>
      </c>
      <c r="Z5" s="105">
        <f t="shared" si="12"/>
        <v>-1.7471517324563166</v>
      </c>
      <c r="AA5" s="17"/>
    </row>
    <row r="6" spans="1:27" s="9" customFormat="1" x14ac:dyDescent="0.2">
      <c r="A6" s="15"/>
      <c r="B6" s="11" t="str">
        <f t="shared" ref="B6:B23" si="15">$B$4</f>
        <v>Total</v>
      </c>
      <c r="C6" s="11" t="str">
        <f t="shared" ref="C6:C23" si="16">$C$4</f>
        <v>MA</v>
      </c>
      <c r="D6" s="138" t="s">
        <v>1658</v>
      </c>
      <c r="E6" s="18" t="str">
        <f t="shared" si="0"/>
        <v>MATotal5-9</v>
      </c>
      <c r="F6" s="19">
        <v>5</v>
      </c>
      <c r="G6" s="104">
        <f>VLOOKUP(E6,'Appendix 4. LT MOH 2019'!$D$5:$G$1684,4,FALSE)</f>
        <v>2.4916087759577638E-4</v>
      </c>
      <c r="H6" s="19">
        <f>VLOOKUP(E6,'Appendix 1a. Person-years 2020'!$E$3:$F$1684,2,FALSE)</f>
        <v>588136.65830000001</v>
      </c>
      <c r="I6" s="19">
        <f>VLOOKUP(E6,'Appendix 2a. Deaths 2020'!$E$3:$G$1683,3,FALSE)</f>
        <v>4</v>
      </c>
      <c r="J6" s="20">
        <f t="shared" si="1"/>
        <v>146.54064592827527</v>
      </c>
      <c r="K6" s="20">
        <f t="shared" si="2"/>
        <v>150.53964928476489</v>
      </c>
      <c r="L6" s="72">
        <f t="shared" si="3"/>
        <v>0.9734355475418639</v>
      </c>
      <c r="M6" s="72">
        <f t="shared" si="4"/>
        <v>1.0272893798929135</v>
      </c>
      <c r="N6" s="72">
        <f>VLOOKUP(E6,'Appendix 4. LT MOH 2019'!$D$5:$K$1684,8,FALSE)</f>
        <v>0.99875497114322753</v>
      </c>
      <c r="O6" s="72">
        <f t="shared" si="13"/>
        <v>0.99872101681433145</v>
      </c>
      <c r="P6" s="72">
        <f t="shared" si="5"/>
        <v>1.2789831856685474E-3</v>
      </c>
      <c r="Q6" s="72">
        <f>VLOOKUP(E6,'Appendix 4. LT MOH 2019'!$D$5:$I$1684,6,FALSE)</f>
        <v>2.5000000000003233</v>
      </c>
      <c r="R6" s="16">
        <f t="shared" si="6"/>
        <v>2.4999575120413975</v>
      </c>
      <c r="S6" s="135">
        <f t="shared" si="14"/>
        <v>98396.533455526063</v>
      </c>
      <c r="T6" s="12">
        <f t="shared" si="7"/>
        <v>125.84751181769053</v>
      </c>
      <c r="U6" s="13">
        <f t="shared" si="8"/>
        <v>2.5596032439110443E-4</v>
      </c>
      <c r="V6" s="12">
        <f t="shared" si="9"/>
        <v>491668.04315108224</v>
      </c>
      <c r="W6" s="12">
        <f t="shared" si="10"/>
        <v>7060873.9040494366</v>
      </c>
      <c r="X6" s="131">
        <f t="shared" si="11"/>
        <v>71.759376637398091</v>
      </c>
      <c r="Y6" s="105">
        <f>VLOOKUP(E6,'Appendix 4. LT MOH 2019'!$D$5:$P$1684,13,FALSE)</f>
        <v>73.50581170565124</v>
      </c>
      <c r="Z6" s="105">
        <f t="shared" si="12"/>
        <v>-1.7464350682531489</v>
      </c>
    </row>
    <row r="7" spans="1:27" s="9" customFormat="1" x14ac:dyDescent="0.2">
      <c r="A7" s="15"/>
      <c r="B7" s="11" t="str">
        <f t="shared" si="15"/>
        <v>Total</v>
      </c>
      <c r="C7" s="11" t="str">
        <f t="shared" si="16"/>
        <v>MA</v>
      </c>
      <c r="D7" s="138" t="s">
        <v>118</v>
      </c>
      <c r="E7" s="18" t="str">
        <f t="shared" si="0"/>
        <v>MATotal10-14</v>
      </c>
      <c r="F7" s="19">
        <v>5</v>
      </c>
      <c r="G7" s="104">
        <f>VLOOKUP(E7,'Appendix 4. LT MOH 2019'!$D$5:$G$1684,4,FALSE)</f>
        <v>3.3039761417447052E-4</v>
      </c>
      <c r="H7" s="19">
        <f>VLOOKUP(E7,'Appendix 1a. Person-years 2020'!$E$3:$F$1684,2,FALSE)</f>
        <v>655775.4362</v>
      </c>
      <c r="I7" s="19">
        <f>VLOOKUP(E7,'Appendix 2a. Deaths 2020'!$E$3:$G$1683,3,FALSE)</f>
        <v>5</v>
      </c>
      <c r="J7" s="20">
        <f t="shared" si="1"/>
        <v>216.6666395547027</v>
      </c>
      <c r="K7" s="20">
        <f t="shared" si="2"/>
        <v>221.66498756663182</v>
      </c>
      <c r="L7" s="72">
        <f t="shared" si="3"/>
        <v>0.97745089079335712</v>
      </c>
      <c r="M7" s="72">
        <f t="shared" si="4"/>
        <v>1.023069301403307</v>
      </c>
      <c r="N7" s="72">
        <f>VLOOKUP(E7,'Appendix 4. LT MOH 2019'!$D$5:$K$1684,8,FALSE)</f>
        <v>0.99834937533525547</v>
      </c>
      <c r="O7" s="72">
        <f t="shared" si="13"/>
        <v>0.9983113287465214</v>
      </c>
      <c r="P7" s="72">
        <f t="shared" si="5"/>
        <v>1.6886712534786019E-3</v>
      </c>
      <c r="Q7" s="72">
        <f>VLOOKUP(E7,'Appendix 4. LT MOH 2019'!$D$5:$I$1684,6,FALSE)</f>
        <v>2.4999999999998934</v>
      </c>
      <c r="R7" s="16">
        <f t="shared" si="6"/>
        <v>2.4999523750394661</v>
      </c>
      <c r="S7" s="135">
        <f t="shared" si="14"/>
        <v>98270.685943708377</v>
      </c>
      <c r="T7" s="12">
        <f t="shared" si="7"/>
        <v>165.94688241276404</v>
      </c>
      <c r="U7" s="13">
        <f t="shared" si="8"/>
        <v>3.3801965817255802E-4</v>
      </c>
      <c r="V7" s="12">
        <f t="shared" si="9"/>
        <v>490938.55460929626</v>
      </c>
      <c r="W7" s="12">
        <f t="shared" si="10"/>
        <v>6569205.8608983541</v>
      </c>
      <c r="X7" s="131">
        <f t="shared" si="11"/>
        <v>66.848071709414342</v>
      </c>
      <c r="Y7" s="105">
        <f>VLOOKUP(E7,'Appendix 4. LT MOH 2019'!$D$5:$P$1684,13,FALSE)</f>
        <v>68.5943261933147</v>
      </c>
      <c r="Z7" s="105">
        <f t="shared" si="12"/>
        <v>-1.7462544839003584</v>
      </c>
      <c r="AA7" s="17"/>
    </row>
    <row r="8" spans="1:27" s="9" customFormat="1" x14ac:dyDescent="0.2">
      <c r="A8" s="15"/>
      <c r="B8" s="11" t="str">
        <f t="shared" si="15"/>
        <v>Total</v>
      </c>
      <c r="C8" s="11" t="str">
        <f t="shared" si="16"/>
        <v>MA</v>
      </c>
      <c r="D8" s="137" t="s">
        <v>119</v>
      </c>
      <c r="E8" s="18" t="str">
        <f t="shared" si="0"/>
        <v>MATotal15-19</v>
      </c>
      <c r="F8" s="19">
        <v>5</v>
      </c>
      <c r="G8" s="104">
        <f>VLOOKUP(E8,'Appendix 4. LT MOH 2019'!$D$5:$G$1684,4,FALSE)</f>
        <v>9.0762853983318592E-4</v>
      </c>
      <c r="H8" s="19">
        <f>VLOOKUP(E8,'Appendix 1a. Person-years 2020'!$E$3:$F$1684,2,FALSE)</f>
        <v>665851.6324</v>
      </c>
      <c r="I8" s="19">
        <f>VLOOKUP(E8,'Appendix 2a. Deaths 2020'!$E$3:$G$1683,3,FALSE)</f>
        <v>17</v>
      </c>
      <c r="J8" s="20">
        <f t="shared" si="1"/>
        <v>604.34594486075525</v>
      </c>
      <c r="K8" s="20">
        <f t="shared" si="2"/>
        <v>621.33051517557806</v>
      </c>
      <c r="L8" s="72">
        <f t="shared" si="3"/>
        <v>0.97266419417687344</v>
      </c>
      <c r="M8" s="72">
        <f t="shared" si="4"/>
        <v>1.028104052751998</v>
      </c>
      <c r="N8" s="72">
        <f>VLOOKUP(E8,'Appendix 4. LT MOH 2019'!$D$5:$K$1684,8,FALSE)</f>
        <v>0.99547213135784463</v>
      </c>
      <c r="O8" s="72">
        <f t="shared" si="13"/>
        <v>0.9953451765195227</v>
      </c>
      <c r="P8" s="72">
        <f t="shared" si="5"/>
        <v>4.6548234804772992E-3</v>
      </c>
      <c r="Q8" s="72">
        <f>VLOOKUP(E8,'Appendix 4. LT MOH 2019'!$D$5:$I$1684,6,FALSE)</f>
        <v>2.4999999999999316</v>
      </c>
      <c r="R8" s="16">
        <f t="shared" si="6"/>
        <v>2.499840691675689</v>
      </c>
      <c r="S8" s="135">
        <f t="shared" si="14"/>
        <v>98104.739061295608</v>
      </c>
      <c r="T8" s="12">
        <f t="shared" si="7"/>
        <v>456.66024292861727</v>
      </c>
      <c r="U8" s="13">
        <f t="shared" si="8"/>
        <v>9.3313662763174713E-4</v>
      </c>
      <c r="V8" s="12">
        <f t="shared" si="9"/>
        <v>489381.97194937844</v>
      </c>
      <c r="W8" s="12">
        <f t="shared" si="10"/>
        <v>6078267.3062890582</v>
      </c>
      <c r="X8" s="131">
        <f t="shared" si="11"/>
        <v>61.956918334917248</v>
      </c>
      <c r="Y8" s="105">
        <f>VLOOKUP(E8,'Appendix 4. LT MOH 2019'!$D$5:$P$1684,13,FALSE)</f>
        <v>63.703603494137091</v>
      </c>
      <c r="Z8" s="105">
        <f t="shared" si="12"/>
        <v>-1.7466851592198438</v>
      </c>
    </row>
    <row r="9" spans="1:27" s="9" customFormat="1" x14ac:dyDescent="0.2">
      <c r="A9" s="15"/>
      <c r="B9" s="11" t="str">
        <f t="shared" si="15"/>
        <v>Total</v>
      </c>
      <c r="C9" s="11" t="str">
        <f t="shared" si="16"/>
        <v>MA</v>
      </c>
      <c r="D9" s="137" t="s">
        <v>120</v>
      </c>
      <c r="E9" s="18" t="str">
        <f t="shared" si="0"/>
        <v>MATotal20-24</v>
      </c>
      <c r="F9" s="19">
        <v>5</v>
      </c>
      <c r="G9" s="104">
        <f>VLOOKUP(E9,'Appendix 4. LT MOH 2019'!$D$5:$G$1684,4,FALSE)</f>
        <v>1.2885698652009287E-3</v>
      </c>
      <c r="H9" s="19">
        <f>VLOOKUP(E9,'Appendix 1a. Person-years 2020'!$E$3:$F$1684,2,FALSE)</f>
        <v>673929.34230000002</v>
      </c>
      <c r="I9" s="19">
        <f>VLOOKUP(E9,'Appendix 2a. Deaths 2020'!$E$3:$G$1683,3,FALSE)</f>
        <v>19</v>
      </c>
      <c r="J9" s="20">
        <f t="shared" si="1"/>
        <v>868.40504176246156</v>
      </c>
      <c r="K9" s="20">
        <f t="shared" si="2"/>
        <v>887.3805589350228</v>
      </c>
      <c r="L9" s="72">
        <f t="shared" si="3"/>
        <v>0.97861625772449368</v>
      </c>
      <c r="M9" s="72">
        <f t="shared" si="4"/>
        <v>1.0218509983936179</v>
      </c>
      <c r="N9" s="72">
        <f>VLOOKUP(E9,'Appendix 4. LT MOH 2019'!$D$5:$K$1684,8,FALSE)</f>
        <v>0.99357783918124665</v>
      </c>
      <c r="O9" s="72">
        <f t="shared" si="13"/>
        <v>0.99343796998202749</v>
      </c>
      <c r="P9" s="72">
        <f t="shared" si="5"/>
        <v>6.5620300179725088E-3</v>
      </c>
      <c r="Q9" s="72">
        <f>VLOOKUP(E9,'Appendix 4. LT MOH 2019'!$D$5:$I$1684,6,FALSE)</f>
        <v>2.5000000000000622</v>
      </c>
      <c r="R9" s="16">
        <f t="shared" si="6"/>
        <v>2.4998242058808202</v>
      </c>
      <c r="S9" s="135">
        <f t="shared" si="14"/>
        <v>97648.078818366994</v>
      </c>
      <c r="T9" s="12">
        <f t="shared" si="7"/>
        <v>640.76962440346972</v>
      </c>
      <c r="U9" s="13">
        <f t="shared" si="8"/>
        <v>1.3167265068123445E-3</v>
      </c>
      <c r="V9" s="12">
        <f t="shared" si="9"/>
        <v>486638.35738729459</v>
      </c>
      <c r="W9" s="12">
        <f t="shared" si="10"/>
        <v>5588885.3343396802</v>
      </c>
      <c r="X9" s="131">
        <f t="shared" si="11"/>
        <v>57.234974839960145</v>
      </c>
      <c r="Y9" s="105">
        <f>VLOOKUP(E9,'Appendix 4. LT MOH 2019'!$D$5:$P$1684,13,FALSE)</f>
        <v>58.981985849924399</v>
      </c>
      <c r="Z9" s="105">
        <f t="shared" si="12"/>
        <v>-1.747011009964254</v>
      </c>
    </row>
    <row r="10" spans="1:27" s="9" customFormat="1" x14ac:dyDescent="0.2">
      <c r="A10" s="15"/>
      <c r="B10" s="11" t="str">
        <f t="shared" si="15"/>
        <v>Total</v>
      </c>
      <c r="C10" s="11" t="str">
        <f t="shared" si="16"/>
        <v>MA</v>
      </c>
      <c r="D10" s="137" t="s">
        <v>121</v>
      </c>
      <c r="E10" s="18" t="str">
        <f t="shared" si="0"/>
        <v>MATotal25-29</v>
      </c>
      <c r="F10" s="19">
        <v>5</v>
      </c>
      <c r="G10" s="104">
        <f>VLOOKUP(E10,'Appendix 4. LT MOH 2019'!$D$5:$G$1684,4,FALSE)</f>
        <v>1.5038737148885008E-3</v>
      </c>
      <c r="H10" s="19">
        <f>VLOOKUP(E10,'Appendix 1a. Person-years 2020'!$E$3:$F$1684,2,FALSE)</f>
        <v>603140.43799999997</v>
      </c>
      <c r="I10" s="19">
        <f>VLOOKUP(E10,'Appendix 2a. Deaths 2020'!$E$3:$G$1683,3,FALSE)</f>
        <v>28</v>
      </c>
      <c r="J10" s="20">
        <f t="shared" si="1"/>
        <v>907.04705109453744</v>
      </c>
      <c r="K10" s="20">
        <f t="shared" si="2"/>
        <v>935.00494263052053</v>
      </c>
      <c r="L10" s="72">
        <f t="shared" si="3"/>
        <v>0.970098669791705</v>
      </c>
      <c r="M10" s="72">
        <f t="shared" si="4"/>
        <v>1.0308229782592273</v>
      </c>
      <c r="N10" s="72">
        <f>VLOOKUP(E10,'Appendix 4. LT MOH 2019'!$D$5:$K$1684,8,FALSE)</f>
        <v>0.99250879598757535</v>
      </c>
      <c r="O10" s="72">
        <f t="shared" si="13"/>
        <v>0.99227878845648321</v>
      </c>
      <c r="P10" s="72">
        <f t="shared" si="5"/>
        <v>7.7212115435167927E-3</v>
      </c>
      <c r="Q10" s="72">
        <f>VLOOKUP(E10,'Appendix 4. LT MOH 2019'!$D$5:$I$1684,6,FALSE)</f>
        <v>2.4999999999999969</v>
      </c>
      <c r="R10" s="16">
        <f t="shared" si="6"/>
        <v>2.4997106388961021</v>
      </c>
      <c r="S10" s="135">
        <f t="shared" si="14"/>
        <v>97007.30919396352</v>
      </c>
      <c r="T10" s="12">
        <f t="shared" si="7"/>
        <v>749.01395555393378</v>
      </c>
      <c r="U10" s="13">
        <f t="shared" si="8"/>
        <v>1.5502278198818061E-3</v>
      </c>
      <c r="V10" s="12">
        <f t="shared" si="9"/>
        <v>483163.79434542777</v>
      </c>
      <c r="W10" s="12">
        <f t="shared" si="10"/>
        <v>5102246.9769523852</v>
      </c>
      <c r="X10" s="131">
        <f t="shared" si="11"/>
        <v>52.596521018334599</v>
      </c>
      <c r="Y10" s="105">
        <f>VLOOKUP(E10,'Appendix 4. LT MOH 2019'!$D$5:$P$1684,13,FALSE)</f>
        <v>54.34706685534384</v>
      </c>
      <c r="Z10" s="105">
        <f t="shared" si="12"/>
        <v>-1.7505458370092413</v>
      </c>
    </row>
    <row r="11" spans="1:27" s="9" customFormat="1" x14ac:dyDescent="0.2">
      <c r="A11" s="15"/>
      <c r="B11" s="11" t="str">
        <f t="shared" si="15"/>
        <v>Total</v>
      </c>
      <c r="C11" s="11" t="str">
        <f t="shared" si="16"/>
        <v>MA</v>
      </c>
      <c r="D11" s="137" t="s">
        <v>122</v>
      </c>
      <c r="E11" s="18" t="str">
        <f t="shared" si="0"/>
        <v>MATotal30-34</v>
      </c>
      <c r="F11" s="19">
        <v>5</v>
      </c>
      <c r="G11" s="104">
        <f>VLOOKUP(E11,'Appendix 4. LT MOH 2019'!$D$5:$G$1684,4,FALSE)</f>
        <v>1.8060507238865833E-3</v>
      </c>
      <c r="H11" s="19">
        <f>VLOOKUP(E11,'Appendix 1a. Person-years 2020'!$E$3:$F$1684,2,FALSE)</f>
        <v>586607.20449999999</v>
      </c>
      <c r="I11" s="19">
        <f>VLOOKUP(E11,'Appendix 2a. Deaths 2020'!$E$3:$G$1683,3,FALSE)</f>
        <v>38</v>
      </c>
      <c r="J11" s="20">
        <f t="shared" si="1"/>
        <v>1059.4423663243099</v>
      </c>
      <c r="K11" s="20">
        <f t="shared" si="2"/>
        <v>1097.3737363968023</v>
      </c>
      <c r="L11" s="72">
        <f t="shared" si="3"/>
        <v>0.96543441052540668</v>
      </c>
      <c r="M11" s="72">
        <f t="shared" si="4"/>
        <v>1.0358031463326256</v>
      </c>
      <c r="N11" s="72">
        <f>VLOOKUP(E11,'Appendix 4. LT MOH 2019'!$D$5:$K$1684,8,FALSE)</f>
        <v>0.99101033585416232</v>
      </c>
      <c r="O11" s="72">
        <f t="shared" si="13"/>
        <v>0.99068998043724166</v>
      </c>
      <c r="P11" s="72">
        <f t="shared" si="5"/>
        <v>9.3100195627583426E-3</v>
      </c>
      <c r="Q11" s="72">
        <f>VLOOKUP(E11,'Appendix 4. LT MOH 2019'!$D$5:$I$1684,6,FALSE)</f>
        <v>2.5000000000000173</v>
      </c>
      <c r="R11" s="16">
        <f t="shared" si="6"/>
        <v>2.4995964444640175</v>
      </c>
      <c r="S11" s="135">
        <f t="shared" si="14"/>
        <v>96258.295238409584</v>
      </c>
      <c r="T11" s="12">
        <f t="shared" si="7"/>
        <v>896.16661174736146</v>
      </c>
      <c r="U11" s="13">
        <f t="shared" si="8"/>
        <v>1.8707135079244765E-3</v>
      </c>
      <c r="V11" s="12">
        <f t="shared" si="9"/>
        <v>479050.69800968212</v>
      </c>
      <c r="W11" s="12">
        <f t="shared" si="10"/>
        <v>4619083.1826069569</v>
      </c>
      <c r="X11" s="131">
        <f t="shared" si="11"/>
        <v>47.986338955687444</v>
      </c>
      <c r="Y11" s="105">
        <f>VLOOKUP(E11,'Appendix 4. LT MOH 2019'!$D$5:$P$1684,13,FALSE)</f>
        <v>49.738395332057976</v>
      </c>
      <c r="Z11" s="105">
        <f t="shared" si="12"/>
        <v>-1.7520563763705326</v>
      </c>
    </row>
    <row r="12" spans="1:27" s="9" customFormat="1" x14ac:dyDescent="0.2">
      <c r="A12" s="15"/>
      <c r="B12" s="11" t="str">
        <f t="shared" si="15"/>
        <v>Total</v>
      </c>
      <c r="C12" s="11" t="str">
        <f t="shared" si="16"/>
        <v>MA</v>
      </c>
      <c r="D12" s="137" t="s">
        <v>123</v>
      </c>
      <c r="E12" s="18" t="str">
        <f t="shared" si="0"/>
        <v>MATotal35-39</v>
      </c>
      <c r="F12" s="19">
        <v>5</v>
      </c>
      <c r="G12" s="104">
        <f>VLOOKUP(E12,'Appendix 4. LT MOH 2019'!$D$5:$G$1684,4,FALSE)</f>
        <v>2.26799785769569E-3</v>
      </c>
      <c r="H12" s="19">
        <f>VLOOKUP(E12,'Appendix 1a. Person-years 2020'!$E$3:$F$1684,2,FALSE)</f>
        <v>551935.80839999998</v>
      </c>
      <c r="I12" s="19">
        <f>VLOOKUP(E12,'Appendix 2a. Deaths 2020'!$E$3:$G$1683,3,FALSE)</f>
        <v>92</v>
      </c>
      <c r="J12" s="20">
        <f t="shared" si="1"/>
        <v>1251.7892310367388</v>
      </c>
      <c r="K12" s="20">
        <f t="shared" si="2"/>
        <v>1343.5805752338308</v>
      </c>
      <c r="L12" s="72">
        <f t="shared" si="3"/>
        <v>0.93168154862530883</v>
      </c>
      <c r="M12" s="72">
        <f t="shared" si="4"/>
        <v>1.0733281146068576</v>
      </c>
      <c r="N12" s="72">
        <f>VLOOKUP(E12,'Appendix 4. LT MOH 2019'!$D$5:$K$1684,8,FALSE)</f>
        <v>0.98872394587800139</v>
      </c>
      <c r="O12" s="72">
        <f t="shared" si="13"/>
        <v>0.98790211526708593</v>
      </c>
      <c r="P12" s="72">
        <f t="shared" si="5"/>
        <v>1.2097884732914066E-2</v>
      </c>
      <c r="Q12" s="72">
        <f>VLOOKUP(E12,'Appendix 4. LT MOH 2019'!$D$5:$I$1684,6,FALSE)</f>
        <v>2.4999999999999742</v>
      </c>
      <c r="R12" s="16">
        <f t="shared" si="6"/>
        <v>2.4989623851262905</v>
      </c>
      <c r="S12" s="135">
        <f t="shared" si="14"/>
        <v>95362.128626662219</v>
      </c>
      <c r="T12" s="12">
        <f t="shared" si="7"/>
        <v>1153.6800400106843</v>
      </c>
      <c r="U12" s="13">
        <f t="shared" si="8"/>
        <v>2.4343080472096607E-3</v>
      </c>
      <c r="V12" s="12">
        <f t="shared" si="9"/>
        <v>473925.24595771538</v>
      </c>
      <c r="W12" s="12">
        <f t="shared" si="10"/>
        <v>4140032.484597275</v>
      </c>
      <c r="X12" s="131">
        <f t="shared" si="11"/>
        <v>43.413801099231826</v>
      </c>
      <c r="Y12" s="105">
        <f>VLOOKUP(E12,'Appendix 4. LT MOH 2019'!$D$5:$P$1684,13,FALSE)</f>
        <v>45.166904797055118</v>
      </c>
      <c r="Z12" s="105">
        <f t="shared" si="12"/>
        <v>-1.7531036978232919</v>
      </c>
    </row>
    <row r="13" spans="1:27" s="9" customFormat="1" x14ac:dyDescent="0.2">
      <c r="A13" s="15"/>
      <c r="B13" s="11" t="str">
        <f t="shared" si="15"/>
        <v>Total</v>
      </c>
      <c r="C13" s="11" t="str">
        <f t="shared" si="16"/>
        <v>MA</v>
      </c>
      <c r="D13" s="137" t="s">
        <v>124</v>
      </c>
      <c r="E13" s="18" t="str">
        <f t="shared" si="0"/>
        <v>MATotal40-44</v>
      </c>
      <c r="F13" s="19">
        <v>5</v>
      </c>
      <c r="G13" s="104">
        <f>VLOOKUP(E13,'Appendix 4. LT MOH 2019'!$D$5:$G$1684,4,FALSE)</f>
        <v>2.7385151866166349E-3</v>
      </c>
      <c r="H13" s="19">
        <f>VLOOKUP(E13,'Appendix 1a. Person-years 2020'!$E$3:$F$1684,2,FALSE)</f>
        <v>472567.8787</v>
      </c>
      <c r="I13" s="19">
        <f>VLOOKUP(E13,'Appendix 2a. Deaths 2020'!$E$3:$G$1683,3,FALSE)</f>
        <v>104</v>
      </c>
      <c r="J13" s="20">
        <f t="shared" si="1"/>
        <v>1294.1343125271578</v>
      </c>
      <c r="K13" s="20">
        <f t="shared" si="2"/>
        <v>1397.8495069477497</v>
      </c>
      <c r="L13" s="72">
        <f t="shared" si="3"/>
        <v>0.9258037478962543</v>
      </c>
      <c r="M13" s="72">
        <f t="shared" si="4"/>
        <v>1.0801425272606049</v>
      </c>
      <c r="N13" s="72">
        <f>VLOOKUP(E13,'Appendix 4. LT MOH 2019'!$D$5:$K$1684,8,FALSE)</f>
        <v>0.98640052995503702</v>
      </c>
      <c r="O13" s="72">
        <f t="shared" si="13"/>
        <v>0.98531867259516304</v>
      </c>
      <c r="P13" s="72">
        <f t="shared" si="5"/>
        <v>1.4681327404836964E-2</v>
      </c>
      <c r="Q13" s="72">
        <f>VLOOKUP(E13,'Appendix 4. LT MOH 2019'!$D$5:$I$1684,6,FALSE)</f>
        <v>2.5000000000000071</v>
      </c>
      <c r="R13" s="16">
        <f t="shared" si="6"/>
        <v>2.4986311627837634</v>
      </c>
      <c r="S13" s="135">
        <f t="shared" si="14"/>
        <v>94208.448586651532</v>
      </c>
      <c r="T13" s="12">
        <f t="shared" si="7"/>
        <v>1383.1050780023813</v>
      </c>
      <c r="U13" s="13">
        <f t="shared" si="8"/>
        <v>2.9579909870006073E-3</v>
      </c>
      <c r="V13" s="12">
        <f t="shared" si="9"/>
        <v>467582.58699254697</v>
      </c>
      <c r="W13" s="12">
        <f t="shared" si="10"/>
        <v>3666107.2386395596</v>
      </c>
      <c r="X13" s="131">
        <f t="shared" si="11"/>
        <v>38.914845681462722</v>
      </c>
      <c r="Y13" s="105">
        <f>VLOOKUP(E13,'Appendix 4. LT MOH 2019'!$D$5:$P$1684,13,FALSE)</f>
        <v>40.653506067020842</v>
      </c>
      <c r="Z13" s="105">
        <f t="shared" si="12"/>
        <v>-1.73866038555812</v>
      </c>
    </row>
    <row r="14" spans="1:27" s="9" customFormat="1" x14ac:dyDescent="0.2">
      <c r="A14" s="15"/>
      <c r="B14" s="11" t="str">
        <f t="shared" si="15"/>
        <v>Total</v>
      </c>
      <c r="C14" s="11" t="str">
        <f t="shared" si="16"/>
        <v>MA</v>
      </c>
      <c r="D14" s="137" t="s">
        <v>125</v>
      </c>
      <c r="E14" s="18" t="str">
        <f t="shared" si="0"/>
        <v>MATotal45-49</v>
      </c>
      <c r="F14" s="19">
        <v>5</v>
      </c>
      <c r="G14" s="104">
        <f>VLOOKUP(E14,'Appendix 4. LT MOH 2019'!$D$5:$G$1684,4,FALSE)</f>
        <v>3.7335266059751715E-3</v>
      </c>
      <c r="H14" s="19">
        <f>VLOOKUP(E14,'Appendix 1a. Person-years 2020'!$E$3:$F$1684,2,FALSE)</f>
        <v>380014.45899999997</v>
      </c>
      <c r="I14" s="19">
        <f>VLOOKUP(E14,'Appendix 2a. Deaths 2020'!$E$3:$G$1683,3,FALSE)</f>
        <v>131</v>
      </c>
      <c r="J14" s="20">
        <f t="shared" si="1"/>
        <v>1418.7940933317609</v>
      </c>
      <c r="K14" s="20">
        <f t="shared" si="2"/>
        <v>1549.305001346378</v>
      </c>
      <c r="L14" s="72">
        <f t="shared" si="3"/>
        <v>0.91576164286489714</v>
      </c>
      <c r="M14" s="72">
        <f t="shared" si="4"/>
        <v>1.0919872084525934</v>
      </c>
      <c r="N14" s="72">
        <f>VLOOKUP(E14,'Appendix 4. LT MOH 2019'!$D$5:$K$1684,8,FALSE)</f>
        <v>0.98150499594442198</v>
      </c>
      <c r="O14" s="72">
        <f t="shared" si="13"/>
        <v>0.9798209692083707</v>
      </c>
      <c r="P14" s="72">
        <f t="shared" si="5"/>
        <v>2.0179030791629304E-2</v>
      </c>
      <c r="Q14" s="72">
        <f>VLOOKUP(E14,'Appendix 4. LT MOH 2019'!$D$5:$I$1684,6,FALSE)</f>
        <v>2.5000000000000173</v>
      </c>
      <c r="R14" s="16">
        <f t="shared" si="6"/>
        <v>2.4978595283491312</v>
      </c>
      <c r="S14" s="135">
        <f t="shared" si="14"/>
        <v>92825.343508649152</v>
      </c>
      <c r="T14" s="12">
        <f t="shared" si="7"/>
        <v>1873.1254649045986</v>
      </c>
      <c r="U14" s="13">
        <f t="shared" si="8"/>
        <v>4.0769760904335031E-3</v>
      </c>
      <c r="V14" s="12">
        <f t="shared" si="9"/>
        <v>459439.89450902812</v>
      </c>
      <c r="W14" s="12">
        <f t="shared" si="10"/>
        <v>3198524.6516470127</v>
      </c>
      <c r="X14" s="131">
        <f t="shared" si="11"/>
        <v>34.457450204307456</v>
      </c>
      <c r="Y14" s="105">
        <f>VLOOKUP(E14,'Appendix 4. LT MOH 2019'!$D$5:$P$1684,13,FALSE)</f>
        <v>36.179527137683095</v>
      </c>
      <c r="Z14" s="105">
        <f t="shared" si="12"/>
        <v>-1.7220769333756394</v>
      </c>
    </row>
    <row r="15" spans="1:27" s="9" customFormat="1" x14ac:dyDescent="0.2">
      <c r="A15" s="15"/>
      <c r="B15" s="11" t="str">
        <f t="shared" si="15"/>
        <v>Total</v>
      </c>
      <c r="C15" s="11" t="str">
        <f t="shared" si="16"/>
        <v>MA</v>
      </c>
      <c r="D15" s="137" t="s">
        <v>126</v>
      </c>
      <c r="E15" s="18" t="str">
        <f t="shared" si="0"/>
        <v>MATotal50-54</v>
      </c>
      <c r="F15" s="19">
        <v>5</v>
      </c>
      <c r="G15" s="104">
        <f>VLOOKUP(E15,'Appendix 4. LT MOH 2019'!$D$5:$G$1684,4,FALSE)</f>
        <v>4.9969078102332235E-3</v>
      </c>
      <c r="H15" s="19">
        <f>VLOOKUP(E15,'Appendix 1a. Person-years 2020'!$E$3:$F$1684,2,FALSE)</f>
        <v>330208.95659999998</v>
      </c>
      <c r="I15" s="19">
        <f>VLOOKUP(E15,'Appendix 2a. Deaths 2020'!$E$3:$G$1683,3,FALSE)</f>
        <v>191</v>
      </c>
      <c r="J15" s="20">
        <f t="shared" si="1"/>
        <v>1650.0237142435035</v>
      </c>
      <c r="K15" s="20">
        <f t="shared" si="2"/>
        <v>1840.0693048517489</v>
      </c>
      <c r="L15" s="72">
        <f t="shared" si="3"/>
        <v>0.89671824310793713</v>
      </c>
      <c r="M15" s="72">
        <f t="shared" si="4"/>
        <v>1.1151774904613276</v>
      </c>
      <c r="N15" s="72">
        <f>VLOOKUP(E15,'Appendix 4. LT MOH 2019'!$D$5:$K$1684,8,FALSE)</f>
        <v>0.97532372364396125</v>
      </c>
      <c r="O15" s="72">
        <f t="shared" si="13"/>
        <v>0.97252096580181879</v>
      </c>
      <c r="P15" s="72">
        <f t="shared" si="5"/>
        <v>2.7479034198181207E-2</v>
      </c>
      <c r="Q15" s="72">
        <f>VLOOKUP(E15,'Appendix 4. LT MOH 2019'!$D$5:$I$1684,6,FALSE)</f>
        <v>2.4999999999999947</v>
      </c>
      <c r="R15" s="16">
        <f t="shared" si="6"/>
        <v>2.4964160182821358</v>
      </c>
      <c r="S15" s="135">
        <f t="shared" si="14"/>
        <v>90952.21804374455</v>
      </c>
      <c r="T15" s="12">
        <f t="shared" si="7"/>
        <v>2499.2791100244904</v>
      </c>
      <c r="U15" s="13">
        <f t="shared" si="8"/>
        <v>5.5724797812923745E-3</v>
      </c>
      <c r="V15" s="12">
        <f t="shared" si="9"/>
        <v>448503.93507302331</v>
      </c>
      <c r="W15" s="12">
        <f t="shared" si="10"/>
        <v>2739084.7571379845</v>
      </c>
      <c r="X15" s="131">
        <f t="shared" si="11"/>
        <v>30.115645512026866</v>
      </c>
      <c r="Y15" s="105">
        <f>VLOOKUP(E15,'Appendix 4. LT MOH 2019'!$D$5:$P$1684,13,FALSE)</f>
        <v>31.81416781050212</v>
      </c>
      <c r="Z15" s="105">
        <f t="shared" si="12"/>
        <v>-1.6985222984752539</v>
      </c>
    </row>
    <row r="16" spans="1:27" s="9" customFormat="1" x14ac:dyDescent="0.2">
      <c r="A16" s="15"/>
      <c r="B16" s="11" t="str">
        <f t="shared" si="15"/>
        <v>Total</v>
      </c>
      <c r="C16" s="11" t="str">
        <f t="shared" si="16"/>
        <v>MA</v>
      </c>
      <c r="D16" s="137" t="s">
        <v>127</v>
      </c>
      <c r="E16" s="18" t="str">
        <f t="shared" si="0"/>
        <v>MATotal55-59</v>
      </c>
      <c r="F16" s="19">
        <v>5</v>
      </c>
      <c r="G16" s="104">
        <f>VLOOKUP(E16,'Appendix 4. LT MOH 2019'!$D$5:$G$1684,4,FALSE)</f>
        <v>7.498882705533557E-3</v>
      </c>
      <c r="H16" s="19">
        <f>VLOOKUP(E16,'Appendix 1a. Person-years 2020'!$E$3:$F$1684,2,FALSE)</f>
        <v>275839.43280000001</v>
      </c>
      <c r="I16" s="19">
        <f>VLOOKUP(E16,'Appendix 2a. Deaths 2020'!$E$3:$G$1683,3,FALSE)</f>
        <v>282</v>
      </c>
      <c r="J16" s="20">
        <f t="shared" si="1"/>
        <v>2068.487552128106</v>
      </c>
      <c r="K16" s="20">
        <f t="shared" si="2"/>
        <v>2348.3728672051452</v>
      </c>
      <c r="L16" s="72">
        <f t="shared" si="3"/>
        <v>0.88081734421921787</v>
      </c>
      <c r="M16" s="72">
        <f t="shared" si="4"/>
        <v>1.1353091609321444</v>
      </c>
      <c r="N16" s="72">
        <f>VLOOKUP(E16,'Appendix 4. LT MOH 2019'!$D$5:$K$1684,8,FALSE)</f>
        <v>0.9631955667915173</v>
      </c>
      <c r="O16" s="72">
        <f t="shared" si="13"/>
        <v>0.95832075556208096</v>
      </c>
      <c r="P16" s="72">
        <f t="shared" si="5"/>
        <v>4.1679244437919039E-2</v>
      </c>
      <c r="Q16" s="72">
        <f>VLOOKUP(E16,'Appendix 4. LT MOH 2019'!$D$5:$I$1684,6,FALSE)</f>
        <v>2.4999999999999947</v>
      </c>
      <c r="R16" s="16">
        <f t="shared" si="6"/>
        <v>2.4936919593910019</v>
      </c>
      <c r="S16" s="135">
        <f t="shared" si="14"/>
        <v>88452.938933720056</v>
      </c>
      <c r="T16" s="12">
        <f t="shared" si="7"/>
        <v>3686.6516630708438</v>
      </c>
      <c r="U16" s="13">
        <f t="shared" si="8"/>
        <v>8.5137192563860889E-3</v>
      </c>
      <c r="V16" s="12">
        <f t="shared" si="9"/>
        <v>433024.80996252125</v>
      </c>
      <c r="W16" s="12">
        <f t="shared" si="10"/>
        <v>2290580.8220649613</v>
      </c>
      <c r="X16" s="131">
        <f t="shared" si="11"/>
        <v>25.896039743590084</v>
      </c>
      <c r="Y16" s="105">
        <f>VLOOKUP(E16,'Appendix 4. LT MOH 2019'!$D$5:$P$1684,13,FALSE)</f>
        <v>27.555833873270124</v>
      </c>
      <c r="Z16" s="105">
        <f t="shared" si="12"/>
        <v>-1.6597941296800407</v>
      </c>
    </row>
    <row r="17" spans="1:26" s="9" customFormat="1" x14ac:dyDescent="0.2">
      <c r="A17" s="15"/>
      <c r="B17" s="11" t="str">
        <f t="shared" si="15"/>
        <v>Total</v>
      </c>
      <c r="C17" s="11" t="str">
        <f t="shared" si="16"/>
        <v>MA</v>
      </c>
      <c r="D17" s="137" t="s">
        <v>128</v>
      </c>
      <c r="E17" s="18" t="str">
        <f t="shared" si="0"/>
        <v>MATotal60-64</v>
      </c>
      <c r="F17" s="19">
        <v>5</v>
      </c>
      <c r="G17" s="104">
        <f>VLOOKUP(E17,'Appendix 4. LT MOH 2019'!$D$5:$G$1684,4,FALSE)</f>
        <v>1.1028424677794234E-2</v>
      </c>
      <c r="H17" s="19">
        <f>VLOOKUP(E17,'Appendix 1a. Person-years 2020'!$E$3:$F$1684,2,FALSE)</f>
        <v>223612.98240000001</v>
      </c>
      <c r="I17" s="19">
        <f>VLOOKUP(E17,'Appendix 2a. Deaths 2020'!$E$3:$G$1683,3,FALSE)</f>
        <v>398</v>
      </c>
      <c r="J17" s="20">
        <f t="shared" si="1"/>
        <v>2466.0989333753278</v>
      </c>
      <c r="K17" s="20">
        <f t="shared" si="2"/>
        <v>2859.7096203535657</v>
      </c>
      <c r="L17" s="72">
        <f t="shared" si="3"/>
        <v>0.86235991088858421</v>
      </c>
      <c r="M17" s="72">
        <f t="shared" si="4"/>
        <v>1.1596086359923552</v>
      </c>
      <c r="N17" s="72">
        <f>VLOOKUP(E17,'Appendix 4. LT MOH 2019'!$D$5:$K$1684,8,FALSE)</f>
        <v>0.94633741115865921</v>
      </c>
      <c r="O17" s="72">
        <f t="shared" si="13"/>
        <v>0.93804299669605595</v>
      </c>
      <c r="P17" s="72">
        <f t="shared" si="5"/>
        <v>6.1957003303944047E-2</v>
      </c>
      <c r="Q17" s="72">
        <f>VLOOKUP(E17,'Appendix 4. LT MOH 2019'!$D$5:$I$1684,6,FALSE)</f>
        <v>2.5000000000000036</v>
      </c>
      <c r="R17" s="16">
        <f t="shared" si="6"/>
        <v>2.4890812123024193</v>
      </c>
      <c r="S17" s="135">
        <f t="shared" si="14"/>
        <v>84766.287270649205</v>
      </c>
      <c r="T17" s="12">
        <f t="shared" si="7"/>
        <v>5251.8651404906832</v>
      </c>
      <c r="U17" s="13">
        <f t="shared" si="8"/>
        <v>1.2789325175714005E-2</v>
      </c>
      <c r="V17" s="12">
        <f t="shared" si="9"/>
        <v>410644.42950153397</v>
      </c>
      <c r="W17" s="12">
        <f t="shared" si="10"/>
        <v>1857556.01210244</v>
      </c>
      <c r="X17" s="131">
        <f t="shared" si="11"/>
        <v>21.913853631119562</v>
      </c>
      <c r="Y17" s="105">
        <f>VLOOKUP(E17,'Appendix 4. LT MOH 2019'!$D$5:$P$1684,13,FALSE)</f>
        <v>23.513236290874076</v>
      </c>
      <c r="Z17" s="105">
        <f t="shared" si="12"/>
        <v>-1.5993826597545144</v>
      </c>
    </row>
    <row r="18" spans="1:26" s="9" customFormat="1" x14ac:dyDescent="0.2">
      <c r="A18" s="15"/>
      <c r="B18" s="11" t="str">
        <f t="shared" si="15"/>
        <v>Total</v>
      </c>
      <c r="C18" s="11" t="str">
        <f t="shared" si="16"/>
        <v>MA</v>
      </c>
      <c r="D18" s="137" t="s">
        <v>129</v>
      </c>
      <c r="E18" s="18" t="str">
        <f t="shared" si="0"/>
        <v>MATotal65-69</v>
      </c>
      <c r="F18" s="19">
        <v>5</v>
      </c>
      <c r="G18" s="104">
        <f>VLOOKUP(E18,'Appendix 4. LT MOH 2019'!$D$5:$G$1684,4,FALSE)</f>
        <v>1.7489654721525229E-2</v>
      </c>
      <c r="H18" s="19">
        <f>VLOOKUP(E18,'Appendix 1a. Person-years 2020'!$E$3:$F$1684,2,FALSE)</f>
        <v>179003.5074</v>
      </c>
      <c r="I18" s="19">
        <f>VLOOKUP(E18,'Appendix 2a. Deaths 2020'!$E$3:$G$1683,3,FALSE)</f>
        <v>497</v>
      </c>
      <c r="J18" s="20">
        <f t="shared" si="1"/>
        <v>3130.7095383679862</v>
      </c>
      <c r="K18" s="20">
        <f t="shared" si="2"/>
        <v>3619.017179971388</v>
      </c>
      <c r="L18" s="72">
        <f t="shared" si="3"/>
        <v>0.8650717536501823</v>
      </c>
      <c r="M18" s="72">
        <f t="shared" si="4"/>
        <v>1.1559734736228366</v>
      </c>
      <c r="N18" s="72">
        <f>VLOOKUP(E18,'Appendix 4. LT MOH 2019'!$D$5:$K$1684,8,FALSE)</f>
        <v>0.91621514677679272</v>
      </c>
      <c r="O18" s="72">
        <f t="shared" si="13"/>
        <v>0.90379530337987724</v>
      </c>
      <c r="P18" s="72">
        <f t="shared" si="5"/>
        <v>9.6204696620122765E-2</v>
      </c>
      <c r="Q18" s="72">
        <f>VLOOKUP(E18,'Appendix 4. LT MOH 2019'!$D$5:$I$1684,6,FALSE)</f>
        <v>2.4999999999999987</v>
      </c>
      <c r="R18" s="16">
        <f t="shared" si="6"/>
        <v>2.4831512592402865</v>
      </c>
      <c r="S18" s="135">
        <f t="shared" si="14"/>
        <v>79514.42213015852</v>
      </c>
      <c r="T18" s="12">
        <f t="shared" si="7"/>
        <v>7649.6608579562762</v>
      </c>
      <c r="U18" s="13">
        <f t="shared" si="8"/>
        <v>2.0220130141983764E-2</v>
      </c>
      <c r="V18" s="12">
        <f t="shared" si="9"/>
        <v>378319.07135320647</v>
      </c>
      <c r="W18" s="12">
        <f t="shared" si="10"/>
        <v>1446911.582600906</v>
      </c>
      <c r="X18" s="131">
        <f t="shared" si="11"/>
        <v>18.196844595467621</v>
      </c>
      <c r="Y18" s="105">
        <f>VLOOKUP(E18,'Appendix 4. LT MOH 2019'!$D$5:$P$1684,13,FALSE)</f>
        <v>19.704803533177746</v>
      </c>
      <c r="Z18" s="105">
        <f t="shared" si="12"/>
        <v>-1.507958937710125</v>
      </c>
    </row>
    <row r="19" spans="1:26" s="9" customFormat="1" x14ac:dyDescent="0.2">
      <c r="A19" s="15"/>
      <c r="B19" s="11" t="str">
        <f t="shared" si="15"/>
        <v>Total</v>
      </c>
      <c r="C19" s="11" t="str">
        <f t="shared" si="16"/>
        <v>MA</v>
      </c>
      <c r="D19" s="137" t="s">
        <v>130</v>
      </c>
      <c r="E19" s="18" t="str">
        <f t="shared" si="0"/>
        <v>MATotal70-74</v>
      </c>
      <c r="F19" s="19">
        <v>5</v>
      </c>
      <c r="G19" s="104">
        <f>VLOOKUP(E19,'Appendix 4. LT MOH 2019'!$D$5:$G$1684,4,FALSE)</f>
        <v>2.5303580153481629E-2</v>
      </c>
      <c r="H19" s="19">
        <f>VLOOKUP(E19,'Appendix 1a. Person-years 2020'!$E$3:$F$1684,2,FALSE)</f>
        <v>131365.70439999999</v>
      </c>
      <c r="I19" s="19">
        <f>VLOOKUP(E19,'Appendix 2a. Deaths 2020'!$E$3:$G$1683,3,FALSE)</f>
        <v>602</v>
      </c>
      <c r="J19" s="20">
        <f t="shared" si="1"/>
        <v>3324.0226307039738</v>
      </c>
      <c r="K19" s="20">
        <f t="shared" si="2"/>
        <v>3910.7898754515782</v>
      </c>
      <c r="L19" s="72">
        <f t="shared" si="3"/>
        <v>0.84996196077145403</v>
      </c>
      <c r="M19" s="72">
        <f t="shared" si="4"/>
        <v>1.1765232400428443</v>
      </c>
      <c r="N19" s="72">
        <f>VLOOKUP(E19,'Appendix 4. LT MOH 2019'!$D$5:$K$1684,8,FALSE)</f>
        <v>0.88100932447194458</v>
      </c>
      <c r="O19" s="72">
        <f t="shared" si="13"/>
        <v>0.86152579538469132</v>
      </c>
      <c r="P19" s="72">
        <f t="shared" si="5"/>
        <v>0.13847420461530868</v>
      </c>
      <c r="Q19" s="72">
        <f>VLOOKUP(E19,'Appendix 4. LT MOH 2019'!$D$5:$I$1684,6,FALSE)</f>
        <v>2.5</v>
      </c>
      <c r="R19" s="16">
        <f t="shared" si="6"/>
        <v>2.4725383782475667</v>
      </c>
      <c r="S19" s="135">
        <f t="shared" si="14"/>
        <v>71864.761272202246</v>
      </c>
      <c r="T19" s="12">
        <f t="shared" si="7"/>
        <v>9951.4156570372452</v>
      </c>
      <c r="U19" s="13">
        <f t="shared" si="8"/>
        <v>2.977932351483727E-2</v>
      </c>
      <c r="V19" s="12">
        <f t="shared" si="9"/>
        <v>334171.98520574335</v>
      </c>
      <c r="W19" s="12">
        <f t="shared" si="10"/>
        <v>1068592.5112476996</v>
      </c>
      <c r="X19" s="131">
        <f t="shared" si="11"/>
        <v>14.869492256436926</v>
      </c>
      <c r="Y19" s="105">
        <f>VLOOKUP(E19,'Appendix 4. LT MOH 2019'!$D$5:$P$1684,13,FALSE)</f>
        <v>16.278126069737592</v>
      </c>
      <c r="Z19" s="105">
        <f t="shared" si="12"/>
        <v>-1.4086338133006659</v>
      </c>
    </row>
    <row r="20" spans="1:26" s="9" customFormat="1" x14ac:dyDescent="0.2">
      <c r="A20" s="15"/>
      <c r="B20" s="11" t="str">
        <f t="shared" si="15"/>
        <v>Total</v>
      </c>
      <c r="C20" s="11" t="str">
        <f t="shared" si="16"/>
        <v>MA</v>
      </c>
      <c r="D20" s="137" t="s">
        <v>131</v>
      </c>
      <c r="E20" s="18" t="str">
        <f t="shared" si="0"/>
        <v>MATotal75-79</v>
      </c>
      <c r="F20" s="19">
        <v>5</v>
      </c>
      <c r="G20" s="104">
        <f>VLOOKUP(E20,'Appendix 4. LT MOH 2019'!$D$5:$G$1684,4,FALSE)</f>
        <v>4.1300713046029426E-2</v>
      </c>
      <c r="H20" s="19">
        <f>VLOOKUP(E20,'Appendix 1a. Person-years 2020'!$E$3:$F$1684,2,FALSE)</f>
        <v>92275.988599999997</v>
      </c>
      <c r="I20" s="19">
        <f>VLOOKUP(E20,'Appendix 2a. Deaths 2020'!$E$3:$G$1683,3,FALSE)</f>
        <v>591</v>
      </c>
      <c r="J20" s="20">
        <f t="shared" si="1"/>
        <v>3811.0641262072827</v>
      </c>
      <c r="K20" s="20">
        <f t="shared" si="2"/>
        <v>4377.6554047970785</v>
      </c>
      <c r="L20" s="72">
        <f t="shared" si="3"/>
        <v>0.87057197833138733</v>
      </c>
      <c r="M20" s="72">
        <f t="shared" si="4"/>
        <v>1.1486700983836919</v>
      </c>
      <c r="N20" s="72">
        <f>VLOOKUP(E20,'Appendix 4. LT MOH 2019'!$D$5:$K$1684,8,FALSE)</f>
        <v>0.81282281299318182</v>
      </c>
      <c r="O20" s="72">
        <f t="shared" si="13"/>
        <v>0.78816104037822721</v>
      </c>
      <c r="P20" s="72">
        <f t="shared" si="5"/>
        <v>0.21183895962177279</v>
      </c>
      <c r="Q20" s="72">
        <f>VLOOKUP(E20,'Appendix 4. LT MOH 2019'!$D$5:$I$1684,6,FALSE)</f>
        <v>2.5000000000000013</v>
      </c>
      <c r="R20" s="16">
        <f t="shared" si="6"/>
        <v>2.4626381497744307</v>
      </c>
      <c r="S20" s="135">
        <f t="shared" si="14"/>
        <v>61913.345615165003</v>
      </c>
      <c r="T20" s="12">
        <f t="shared" si="7"/>
        <v>13115.658721819802</v>
      </c>
      <c r="U20" s="13">
        <f t="shared" si="8"/>
        <v>4.7471043980282755E-2</v>
      </c>
      <c r="V20" s="12">
        <f t="shared" si="9"/>
        <v>276287.55599450122</v>
      </c>
      <c r="W20" s="12">
        <f t="shared" si="10"/>
        <v>734420.52604195627</v>
      </c>
      <c r="X20" s="131">
        <f t="shared" si="11"/>
        <v>11.862071395832757</v>
      </c>
      <c r="Y20" s="105">
        <f>VLOOKUP(E20,'Appendix 4. LT MOH 2019'!$D$5:$P$1684,13,FALSE)</f>
        <v>13.139024113616349</v>
      </c>
      <c r="Z20" s="105">
        <f t="shared" si="12"/>
        <v>-1.2769527177835922</v>
      </c>
    </row>
    <row r="21" spans="1:26" s="9" customFormat="1" x14ac:dyDescent="0.2">
      <c r="A21" s="15"/>
      <c r="B21" s="11" t="str">
        <f t="shared" si="15"/>
        <v>Total</v>
      </c>
      <c r="C21" s="11" t="str">
        <f t="shared" si="16"/>
        <v>MA</v>
      </c>
      <c r="D21" s="137" t="s">
        <v>132</v>
      </c>
      <c r="E21" s="18" t="str">
        <f t="shared" si="0"/>
        <v>MATotal80-84</v>
      </c>
      <c r="F21" s="19">
        <v>5</v>
      </c>
      <c r="G21" s="104">
        <f>VLOOKUP(E21,'Appendix 4. LT MOH 2019'!$D$5:$G$1684,4,FALSE)</f>
        <v>6.0662571666432762E-2</v>
      </c>
      <c r="H21" s="19">
        <f>VLOOKUP(E21,'Appendix 1a. Person-years 2020'!$E$3:$F$1684,2,FALSE)</f>
        <v>60069.544699999999</v>
      </c>
      <c r="I21" s="19">
        <f>VLOOKUP(E21,'Appendix 2a. Deaths 2020'!$E$3:$G$1683,3,FALSE)</f>
        <v>540</v>
      </c>
      <c r="J21" s="20">
        <f t="shared" si="1"/>
        <v>3643.9730603337362</v>
      </c>
      <c r="K21" s="20">
        <f t="shared" si="2"/>
        <v>4151.2152716338624</v>
      </c>
      <c r="L21" s="72">
        <f t="shared" si="3"/>
        <v>0.87780874319714997</v>
      </c>
      <c r="M21" s="72">
        <f t="shared" si="4"/>
        <v>1.1392003186910691</v>
      </c>
      <c r="N21" s="72">
        <f>VLOOKUP(E21,'Appendix 4. LT MOH 2019'!$D$5:$K$1684,8,FALSE)</f>
        <v>0.73662904087480885</v>
      </c>
      <c r="O21" s="72">
        <f t="shared" si="13"/>
        <v>0.7059433186305214</v>
      </c>
      <c r="P21" s="72">
        <f t="shared" si="5"/>
        <v>0.2940566813694786</v>
      </c>
      <c r="Q21" s="72">
        <f>VLOOKUP(E21,'Appendix 4. LT MOH 2019'!$D$5:$I$1684,6,FALSE)</f>
        <v>2.5</v>
      </c>
      <c r="R21" s="16">
        <f t="shared" si="6"/>
        <v>2.449196876159367</v>
      </c>
      <c r="S21" s="135">
        <f t="shared" si="14"/>
        <v>48797.686893345199</v>
      </c>
      <c r="T21" s="12">
        <f t="shared" si="7"/>
        <v>14349.285866363991</v>
      </c>
      <c r="U21" s="13">
        <f t="shared" si="8"/>
        <v>6.9191121221518367E-2</v>
      </c>
      <c r="V21" s="12">
        <f t="shared" si="9"/>
        <v>207386.23125392248</v>
      </c>
      <c r="W21" s="12">
        <f t="shared" si="10"/>
        <v>458132.97004745505</v>
      </c>
      <c r="X21" s="131">
        <f t="shared" si="11"/>
        <v>9.3884157060307931</v>
      </c>
      <c r="Y21" s="105">
        <f>VLOOKUP(E21,'Appendix 4. LT MOH 2019'!$D$5:$P$1684,13,FALSE)</f>
        <v>10.5889831628109</v>
      </c>
      <c r="Z21" s="105">
        <f t="shared" si="12"/>
        <v>-1.2005674567801066</v>
      </c>
    </row>
    <row r="22" spans="1:26" s="9" customFormat="1" x14ac:dyDescent="0.2">
      <c r="A22" s="15"/>
      <c r="B22" s="11" t="str">
        <f t="shared" si="15"/>
        <v>Total</v>
      </c>
      <c r="C22" s="11" t="str">
        <f t="shared" si="16"/>
        <v>MA</v>
      </c>
      <c r="D22" s="137" t="s">
        <v>133</v>
      </c>
      <c r="E22" s="18" t="str">
        <f t="shared" si="0"/>
        <v>MATotal85-89</v>
      </c>
      <c r="F22" s="19">
        <v>5</v>
      </c>
      <c r="G22" s="104">
        <f>VLOOKUP(E22,'Appendix 4. LT MOH 2019'!$D$5:$G$1684,4,FALSE)</f>
        <v>9.3881300999574535E-2</v>
      </c>
      <c r="H22" s="19">
        <f>VLOOKUP(E22,'Appendix 1a. Person-years 2020'!$E$3:$F$1684,2,FALSE)</f>
        <v>31765.861199999999</v>
      </c>
      <c r="I22" s="19">
        <f>VLOOKUP(E22,'Appendix 2a. Deaths 2020'!$E$3:$G$1683,3,FALSE)</f>
        <v>400</v>
      </c>
      <c r="J22" s="20">
        <f t="shared" si="1"/>
        <v>2982.220376827906</v>
      </c>
      <c r="K22" s="20">
        <f t="shared" si="2"/>
        <v>3344.667856428076</v>
      </c>
      <c r="L22" s="72">
        <f t="shared" si="3"/>
        <v>0.89163423838824929</v>
      </c>
      <c r="M22" s="72">
        <f t="shared" si="4"/>
        <v>1.1215361153107317</v>
      </c>
      <c r="N22" s="72">
        <f>VLOOKUP(E22,'Appendix 4. LT MOH 2019'!$D$5:$K$1684,8,FALSE)</f>
        <v>0.61982241154072193</v>
      </c>
      <c r="O22" s="72">
        <f t="shared" si="13"/>
        <v>0.5848173480032971</v>
      </c>
      <c r="P22" s="72">
        <f t="shared" si="5"/>
        <v>0.4151826519967029</v>
      </c>
      <c r="Q22" s="72">
        <f>VLOOKUP(E22,'Appendix 4. LT MOH 2019'!$D$5:$I$1684,6,FALSE)</f>
        <v>2.5000000000000009</v>
      </c>
      <c r="R22" s="16">
        <f t="shared" si="6"/>
        <v>2.432558335239603</v>
      </c>
      <c r="S22" s="135">
        <f t="shared" si="14"/>
        <v>34448.401026981206</v>
      </c>
      <c r="T22" s="12">
        <f t="shared" si="7"/>
        <v>14302.378495428002</v>
      </c>
      <c r="U22" s="13">
        <f t="shared" si="8"/>
        <v>0.10553587676677958</v>
      </c>
      <c r="V22" s="12">
        <f t="shared" si="9"/>
        <v>135521.48268057106</v>
      </c>
      <c r="W22" s="12">
        <f t="shared" si="10"/>
        <v>250746.7387935326</v>
      </c>
      <c r="X22" s="131">
        <f t="shared" si="11"/>
        <v>7.2789079120722873</v>
      </c>
      <c r="Y22" s="105">
        <f>VLOOKUP(E22,'Appendix 4. LT MOH 2019'!$D$5:$P$1684,13,FALSE)</f>
        <v>8.4810809973016426</v>
      </c>
      <c r="Z22" s="105">
        <f t="shared" si="12"/>
        <v>-1.2021730852293553</v>
      </c>
    </row>
    <row r="23" spans="1:26" s="9" customFormat="1" x14ac:dyDescent="0.2">
      <c r="A23" s="15"/>
      <c r="B23" s="11" t="str">
        <f t="shared" si="15"/>
        <v>Total</v>
      </c>
      <c r="C23" s="11" t="str">
        <f t="shared" si="16"/>
        <v>MA</v>
      </c>
      <c r="D23" s="137" t="s">
        <v>8</v>
      </c>
      <c r="E23" s="18" t="str">
        <f t="shared" si="0"/>
        <v>MATotal90+</v>
      </c>
      <c r="F23" s="19" t="s">
        <v>19</v>
      </c>
      <c r="G23" s="104">
        <f>VLOOKUP(E23,'Appendix 4. LT MOH 2019'!$D$5:$G$1684,4,FALSE)</f>
        <v>0.13986661836580774</v>
      </c>
      <c r="H23" s="19">
        <f>VLOOKUP(E23,'Appendix 1a. Person-years 2020'!$E$3:$F$1684,2,FALSE)</f>
        <v>21708.057000000001</v>
      </c>
      <c r="I23" s="19">
        <f>VLOOKUP(E23,'Appendix 2a. Deaths 2020'!$E$3:$G$1683,3,FALSE)</f>
        <v>299</v>
      </c>
      <c r="J23" s="20">
        <f t="shared" si="1"/>
        <v>3036.2325238822013</v>
      </c>
      <c r="K23" s="20">
        <f t="shared" si="2"/>
        <v>3293.4124049908251</v>
      </c>
      <c r="L23" s="72">
        <f t="shared" si="3"/>
        <v>0.92191081787422247</v>
      </c>
      <c r="M23" s="72">
        <f t="shared" si="4"/>
        <v>1.0847036184105514</v>
      </c>
      <c r="N23" s="72">
        <f>VLOOKUP(E23,'Appendix 4. LT MOH 2019'!$D$5:$K$1684,8,FALSE)</f>
        <v>0</v>
      </c>
      <c r="O23" s="72">
        <v>0</v>
      </c>
      <c r="P23" s="72">
        <f t="shared" si="5"/>
        <v>1</v>
      </c>
      <c r="Q23" s="72">
        <f>VLOOKUP(E23,'Appendix 4. LT MOH 2019'!$D$5:$I$1684,6,FALSE)</f>
        <v>6.2039666659886281</v>
      </c>
      <c r="R23" s="16">
        <f>Q23*L23</f>
        <v>5.7195039831059891</v>
      </c>
      <c r="S23" s="135">
        <f t="shared" si="14"/>
        <v>20146.022531553204</v>
      </c>
      <c r="T23" s="12">
        <f t="shared" si="7"/>
        <v>20146.022531553204</v>
      </c>
      <c r="U23" s="13">
        <f t="shared" si="8"/>
        <v>0.17484033632177801</v>
      </c>
      <c r="V23" s="12">
        <f>T23*R23</f>
        <v>115225.25611296155</v>
      </c>
      <c r="W23" s="12">
        <f>V23</f>
        <v>115225.25611296155</v>
      </c>
      <c r="X23" s="131">
        <f t="shared" si="11"/>
        <v>5.7195039831059891</v>
      </c>
      <c r="Y23" s="105">
        <f>VLOOKUP(E23,'Appendix 4. LT MOH 2019'!$D$5:$P$1684,13,FALSE)</f>
        <v>7.1496688179347823</v>
      </c>
      <c r="Z23" s="105">
        <f t="shared" si="12"/>
        <v>-1.4301648348287932</v>
      </c>
    </row>
    <row r="24" spans="1:26" s="7" customFormat="1" x14ac:dyDescent="0.2">
      <c r="B24" s="159"/>
      <c r="C24" s="159"/>
      <c r="D24" s="107"/>
      <c r="E24" s="107"/>
      <c r="F24" s="107"/>
      <c r="G24" s="107"/>
      <c r="H24" s="107"/>
      <c r="I24" s="132"/>
      <c r="J24" s="132"/>
      <c r="N24" s="107"/>
      <c r="O24" s="107"/>
      <c r="P24" s="21"/>
      <c r="Q24" s="107"/>
      <c r="R24" s="107"/>
      <c r="V24" s="107"/>
      <c r="W24" s="107"/>
      <c r="Y24" s="107"/>
    </row>
    <row r="25" spans="1:26" x14ac:dyDescent="0.2">
      <c r="K25" s="40"/>
      <c r="L25" s="70"/>
      <c r="M25" s="70"/>
      <c r="N25" s="133"/>
      <c r="O25" s="133"/>
      <c r="P25" s="71"/>
      <c r="Q25" s="133"/>
      <c r="R25" s="133"/>
      <c r="S25" s="70"/>
      <c r="T25" s="70"/>
      <c r="U25" s="70"/>
      <c r="V25" s="133"/>
      <c r="W25" s="133"/>
      <c r="X25" s="70"/>
      <c r="Y25" s="133"/>
      <c r="Z25" s="70"/>
    </row>
    <row r="26" spans="1:26" ht="16" customHeight="1" x14ac:dyDescent="0.2">
      <c r="K26" s="40"/>
      <c r="L26" s="70"/>
      <c r="M26" s="70"/>
      <c r="N26" s="133"/>
      <c r="O26" s="133"/>
      <c r="P26" s="70"/>
      <c r="Q26" s="133"/>
      <c r="R26" s="133"/>
      <c r="S26" s="70"/>
      <c r="T26" s="70"/>
      <c r="U26" s="70"/>
      <c r="V26" s="133"/>
      <c r="W26" s="133"/>
      <c r="X26" s="70"/>
      <c r="Y26" s="133"/>
      <c r="Z26" s="70"/>
    </row>
    <row r="27" spans="1:26" s="11" customFormat="1" ht="47" customHeight="1" x14ac:dyDescent="0.2">
      <c r="A27" s="10"/>
      <c r="B27" s="8" t="s">
        <v>17</v>
      </c>
      <c r="C27" s="8" t="s">
        <v>14</v>
      </c>
      <c r="D27" s="8" t="s">
        <v>0</v>
      </c>
      <c r="E27" s="8" t="s">
        <v>135</v>
      </c>
      <c r="F27" s="8" t="s">
        <v>9</v>
      </c>
      <c r="G27" s="10" t="s">
        <v>116</v>
      </c>
      <c r="H27" s="10" t="s">
        <v>117</v>
      </c>
      <c r="I27" s="10" t="s">
        <v>110</v>
      </c>
      <c r="J27" s="10" t="s">
        <v>39</v>
      </c>
      <c r="K27" s="10" t="s">
        <v>1830</v>
      </c>
      <c r="L27" s="10" t="s">
        <v>27</v>
      </c>
      <c r="M27" s="10" t="s">
        <v>28</v>
      </c>
      <c r="N27" s="8" t="s">
        <v>10</v>
      </c>
      <c r="O27" s="10" t="s">
        <v>111</v>
      </c>
      <c r="P27" s="10" t="s">
        <v>112</v>
      </c>
      <c r="Q27" s="10" t="s">
        <v>29</v>
      </c>
      <c r="R27" s="10" t="s">
        <v>113</v>
      </c>
      <c r="S27" s="8" t="s">
        <v>104</v>
      </c>
      <c r="T27" s="8" t="s">
        <v>105</v>
      </c>
      <c r="U27" s="10" t="s">
        <v>106</v>
      </c>
      <c r="V27" s="10" t="s">
        <v>107</v>
      </c>
      <c r="W27" s="10" t="s">
        <v>108</v>
      </c>
      <c r="X27" s="8" t="s">
        <v>109</v>
      </c>
      <c r="Y27" s="10" t="s">
        <v>30</v>
      </c>
      <c r="Z27" s="10" t="s">
        <v>11</v>
      </c>
    </row>
    <row r="28" spans="1:26" x14ac:dyDescent="0.2">
      <c r="B28" s="158" t="s">
        <v>70</v>
      </c>
      <c r="C28" s="11" t="str">
        <f>$C$4</f>
        <v>MA</v>
      </c>
      <c r="D28" s="137">
        <v>0</v>
      </c>
      <c r="E28" s="18" t="str">
        <f t="shared" ref="E28:E47" si="17">_xlfn.CONCAT(C28,B28,D28)</f>
        <v>MAFemale0</v>
      </c>
      <c r="F28" s="19">
        <v>1</v>
      </c>
      <c r="G28" s="104">
        <f>VLOOKUP(E28,'Appendix 4. LT MOH 2019'!$D$5:$G$1684,4,FALSE)</f>
        <v>1.1826421487893432E-2</v>
      </c>
      <c r="H28" s="19">
        <f>VLOOKUP(E28,'Appendix 1a. Person-years 2020'!$E$3:$F$1684,2,FALSE)</f>
        <v>57616.815000000002</v>
      </c>
      <c r="I28" s="19">
        <f>VLOOKUP(E28,'Appendix 2a. Deaths 2020'!$E$3:$G$1683,3,FALSE)</f>
        <v>5</v>
      </c>
      <c r="J28" s="20">
        <f t="shared" ref="J28:J47" si="18">G28*H28</f>
        <v>681.4007389799807</v>
      </c>
      <c r="K28" s="20">
        <f t="shared" ref="K28:K47" si="19">G28*(H28-I28)+I28</f>
        <v>686.34160687254121</v>
      </c>
      <c r="L28" s="73">
        <f t="shared" ref="L28:L47" si="20">J28/K28</f>
        <v>0.99280115347359665</v>
      </c>
      <c r="M28" s="73">
        <f t="shared" ref="M28:M47" si="21">K28/J28</f>
        <v>1.0072510456914923</v>
      </c>
      <c r="N28" s="72">
        <f>VLOOKUP(E28,'Appendix 4. LT MOH 2019'!$D$5:$K$1684,8,FALSE)</f>
        <v>0.98829802172402015</v>
      </c>
      <c r="O28" s="72">
        <f>EXP((1/L28)*LN(N28))</f>
        <v>0.98821367215823375</v>
      </c>
      <c r="P28" s="73">
        <f t="shared" ref="P28:P47" si="22">1-O28</f>
        <v>1.1786327841766253E-2</v>
      </c>
      <c r="Q28" s="72">
        <f>VLOOKUP(E28,'Appendix 4. LT MOH 2019'!$D$5:$I$1684,6,FALSE)</f>
        <v>0.10079529356829883</v>
      </c>
      <c r="R28" s="136">
        <f t="shared" ref="R28:R46" si="23">F28+(Q28-F28)*M28*(1-N28)/(1-O28)</f>
        <v>0.1007569938710331</v>
      </c>
      <c r="S28" s="12">
        <v>100000</v>
      </c>
      <c r="T28" s="12">
        <f t="shared" ref="T28:T47" si="24">P28*S28</f>
        <v>1178.6327841766254</v>
      </c>
      <c r="U28" s="13">
        <f t="shared" ref="U28:U47" si="25">T28/V28</f>
        <v>1.1912586641993917E-2</v>
      </c>
      <c r="V28" s="12">
        <f t="shared" ref="V28:V46" si="26">(S29*F28)+R28*T28</f>
        <v>98940.122712034849</v>
      </c>
      <c r="W28" s="12">
        <f t="shared" ref="W28:W46" si="27">W29+V28</f>
        <v>7921616.0867022621</v>
      </c>
      <c r="X28" s="131">
        <f t="shared" ref="X28:X47" si="28">W28/S28</f>
        <v>79.216160867022623</v>
      </c>
      <c r="Y28" s="105">
        <f>VLOOKUP(E28,'Appendix 4. LT MOH 2019'!$D$5:$P$1684,13,FALSE)</f>
        <v>81.017653204647317</v>
      </c>
      <c r="Z28" s="131">
        <f t="shared" ref="Z28:Z47" si="29">X28-Y28</f>
        <v>-1.8014923376246941</v>
      </c>
    </row>
    <row r="29" spans="1:26" x14ac:dyDescent="0.2">
      <c r="B29" s="158" t="str">
        <f>$B$28</f>
        <v>Female</v>
      </c>
      <c r="C29" s="11" t="str">
        <f>$C$4</f>
        <v>MA</v>
      </c>
      <c r="D29" s="138" t="s">
        <v>1657</v>
      </c>
      <c r="E29" s="18" t="str">
        <f t="shared" si="17"/>
        <v>MAFemale1-4</v>
      </c>
      <c r="F29" s="19">
        <v>4</v>
      </c>
      <c r="G29" s="104">
        <f>VLOOKUP(E29,'Appendix 4. LT MOH 2019'!$D$5:$G$1684,4,FALSE)</f>
        <v>5.127954738710685E-4</v>
      </c>
      <c r="H29" s="19">
        <f>VLOOKUP(E29,'Appendix 1a. Person-years 2020'!$E$3:$F$1684,2,FALSE)</f>
        <v>229539.95129999999</v>
      </c>
      <c r="I29" s="19">
        <f>VLOOKUP(E29,'Appendix 2a. Deaths 2020'!$E$3:$G$1683,3,FALSE)</f>
        <v>5</v>
      </c>
      <c r="J29" s="20">
        <f t="shared" si="18"/>
        <v>117.70704809922547</v>
      </c>
      <c r="K29" s="20">
        <f t="shared" si="19"/>
        <v>122.70448412185613</v>
      </c>
      <c r="L29" s="73">
        <f t="shared" si="20"/>
        <v>0.95927258846002916</v>
      </c>
      <c r="M29" s="73">
        <f t="shared" si="21"/>
        <v>1.0424565572183739</v>
      </c>
      <c r="N29" s="72">
        <f>VLOOKUP(E29,'Appendix 4. LT MOH 2019'!$D$5:$K$1684,8,FALSE)</f>
        <v>0.99795144801651725</v>
      </c>
      <c r="O29" s="72">
        <f t="shared" ref="O29:O46" si="30">EXP((1/L29)*LN(N29))</f>
        <v>0.99786456648093391</v>
      </c>
      <c r="P29" s="73">
        <f t="shared" si="22"/>
        <v>2.1354335190660878E-3</v>
      </c>
      <c r="Q29" s="72">
        <f>VLOOKUP(E29,'Appendix 4. LT MOH 2019'!$D$5:$I$1684,6,FALSE)</f>
        <v>1.4964858826504275</v>
      </c>
      <c r="R29" s="136">
        <f t="shared" si="23"/>
        <v>1.496376935752024</v>
      </c>
      <c r="S29" s="75">
        <f t="shared" ref="S29:S47" si="31">S28-T28</f>
        <v>98821.367215823368</v>
      </c>
      <c r="T29" s="12">
        <f t="shared" si="24"/>
        <v>211.02645995260781</v>
      </c>
      <c r="U29" s="13">
        <f t="shared" si="25"/>
        <v>5.345728792670823E-4</v>
      </c>
      <c r="V29" s="12">
        <f t="shared" si="26"/>
        <v>394757.13815098949</v>
      </c>
      <c r="W29" s="12">
        <f t="shared" si="27"/>
        <v>7822675.9639902273</v>
      </c>
      <c r="X29" s="131">
        <f t="shared" si="28"/>
        <v>79.159762553231033</v>
      </c>
      <c r="Y29" s="105">
        <f>VLOOKUP(E29,'Appendix 4. LT MOH 2019'!$D$5:$P$1684,13,FALSE)</f>
        <v>80.975752171378232</v>
      </c>
      <c r="Z29" s="131">
        <f t="shared" si="29"/>
        <v>-1.8159896181471993</v>
      </c>
    </row>
    <row r="30" spans="1:26" x14ac:dyDescent="0.2">
      <c r="B30" s="158" t="str">
        <f t="shared" ref="B30:B47" si="32">$B$28</f>
        <v>Female</v>
      </c>
      <c r="C30" s="11" t="str">
        <f t="shared" ref="C30:C47" si="33">$C$4</f>
        <v>MA</v>
      </c>
      <c r="D30" s="138" t="s">
        <v>1658</v>
      </c>
      <c r="E30" s="18" t="str">
        <f t="shared" si="17"/>
        <v>MAFemale5-9</v>
      </c>
      <c r="F30" s="19">
        <v>5</v>
      </c>
      <c r="G30" s="104">
        <f>VLOOKUP(E30,'Appendix 4. LT MOH 2019'!$D$5:$G$1684,4,FALSE)</f>
        <v>1.8926090950389235E-4</v>
      </c>
      <c r="H30" s="19">
        <f>VLOOKUP(E30,'Appendix 1a. Person-years 2020'!$E$3:$F$1684,2,FALSE)</f>
        <v>287657.37410000002</v>
      </c>
      <c r="I30" s="19">
        <f>VLOOKUP(E30,'Appendix 2a. Deaths 2020'!$E$3:$G$1683,3,FALSE)</f>
        <v>1</v>
      </c>
      <c r="J30" s="20">
        <f t="shared" si="18"/>
        <v>54.442296247667407</v>
      </c>
      <c r="K30" s="20">
        <f t="shared" si="19"/>
        <v>55.442106986757906</v>
      </c>
      <c r="L30" s="73">
        <f t="shared" si="20"/>
        <v>0.98196658111623902</v>
      </c>
      <c r="M30" s="73">
        <f t="shared" si="21"/>
        <v>1.0183645953238671</v>
      </c>
      <c r="N30" s="72">
        <f>VLOOKUP(E30,'Appendix 4. LT MOH 2019'!$D$5:$K$1684,8,FALSE)</f>
        <v>0.999054142986877</v>
      </c>
      <c r="O30" s="72">
        <f t="shared" si="30"/>
        <v>0.99903678107395166</v>
      </c>
      <c r="P30" s="73">
        <f t="shared" si="22"/>
        <v>9.6321892604833703E-4</v>
      </c>
      <c r="Q30" s="72">
        <f>VLOOKUP(E30,'Appendix 4. LT MOH 2019'!$D$5:$I$1684,6,FALSE)</f>
        <v>2.4999999999997318</v>
      </c>
      <c r="R30" s="136">
        <f t="shared" si="23"/>
        <v>2.4999782802362405</v>
      </c>
      <c r="S30" s="75">
        <f t="shared" si="31"/>
        <v>98610.340755870755</v>
      </c>
      <c r="T30" s="12">
        <f t="shared" si="24"/>
        <v>94.983346520130382</v>
      </c>
      <c r="U30" s="13">
        <f t="shared" si="25"/>
        <v>1.9273660979125825E-4</v>
      </c>
      <c r="V30" s="12">
        <f t="shared" si="26"/>
        <v>492814.24335003761</v>
      </c>
      <c r="W30" s="12">
        <f t="shared" si="27"/>
        <v>7427918.8258392382</v>
      </c>
      <c r="X30" s="131">
        <f t="shared" si="28"/>
        <v>75.325962458932253</v>
      </c>
      <c r="Y30" s="105">
        <f>VLOOKUP(E30,'Appendix 4. LT MOH 2019'!$D$5:$P$1684,13,FALSE)</f>
        <v>77.13890380458156</v>
      </c>
      <c r="Z30" s="131">
        <f t="shared" si="29"/>
        <v>-1.8129413456493069</v>
      </c>
    </row>
    <row r="31" spans="1:26" x14ac:dyDescent="0.2">
      <c r="B31" s="158" t="str">
        <f t="shared" si="32"/>
        <v>Female</v>
      </c>
      <c r="C31" s="11" t="str">
        <f t="shared" si="33"/>
        <v>MA</v>
      </c>
      <c r="D31" s="138" t="s">
        <v>118</v>
      </c>
      <c r="E31" s="18" t="str">
        <f t="shared" si="17"/>
        <v>MAFemale10-14</v>
      </c>
      <c r="F31" s="19">
        <v>5</v>
      </c>
      <c r="G31" s="104">
        <f>VLOOKUP(E31,'Appendix 4. LT MOH 2019'!$D$5:$G$1684,4,FALSE)</f>
        <v>2.7851604586113631E-4</v>
      </c>
      <c r="H31" s="19">
        <f>VLOOKUP(E31,'Appendix 1a. Person-years 2020'!$E$3:$F$1684,2,FALSE)</f>
        <v>320737.28139999998</v>
      </c>
      <c r="I31" s="19">
        <f>VLOOKUP(E31,'Appendix 2a. Deaths 2020'!$E$3:$G$1683,3,FALSE)</f>
        <v>2</v>
      </c>
      <c r="J31" s="20">
        <f t="shared" si="18"/>
        <v>89.33047937577858</v>
      </c>
      <c r="K31" s="20">
        <f t="shared" si="19"/>
        <v>91.32992234368686</v>
      </c>
      <c r="L31" s="73">
        <f t="shared" si="20"/>
        <v>0.97810747106097273</v>
      </c>
      <c r="M31" s="73">
        <f t="shared" si="21"/>
        <v>1.0223825393290167</v>
      </c>
      <c r="N31" s="72">
        <f>VLOOKUP(E31,'Appendix 4. LT MOH 2019'!$D$5:$K$1684,8,FALSE)</f>
        <v>0.998608388735861</v>
      </c>
      <c r="O31" s="72">
        <f t="shared" si="30"/>
        <v>0.99857726310996886</v>
      </c>
      <c r="P31" s="73">
        <f t="shared" si="22"/>
        <v>1.4227368900311399E-3</v>
      </c>
      <c r="Q31" s="72">
        <f>VLOOKUP(E31,'Appendix 4. LT MOH 2019'!$D$5:$I$1684,6,FALSE)</f>
        <v>2.4999999999999694</v>
      </c>
      <c r="R31" s="136">
        <f t="shared" si="23"/>
        <v>2.4999610469821758</v>
      </c>
      <c r="S31" s="75">
        <f t="shared" si="31"/>
        <v>98515.357409350618</v>
      </c>
      <c r="T31" s="12">
        <f t="shared" si="24"/>
        <v>140.16143322088573</v>
      </c>
      <c r="U31" s="13">
        <f t="shared" si="25"/>
        <v>2.8474994328676461E-4</v>
      </c>
      <c r="V31" s="12">
        <f t="shared" si="26"/>
        <v>492226.37800399004</v>
      </c>
      <c r="W31" s="12">
        <f t="shared" si="27"/>
        <v>6935104.5824892009</v>
      </c>
      <c r="X31" s="131">
        <f t="shared" si="28"/>
        <v>70.396177457616915</v>
      </c>
      <c r="Y31" s="105">
        <f>VLOOKUP(E31,'Appendix 4. LT MOH 2019'!$D$5:$P$1684,13,FALSE)</f>
        <v>72.209568373775284</v>
      </c>
      <c r="Z31" s="131">
        <f t="shared" si="29"/>
        <v>-1.8133909161583688</v>
      </c>
    </row>
    <row r="32" spans="1:26" x14ac:dyDescent="0.2">
      <c r="B32" s="158" t="str">
        <f t="shared" si="32"/>
        <v>Female</v>
      </c>
      <c r="C32" s="11" t="str">
        <f t="shared" si="33"/>
        <v>MA</v>
      </c>
      <c r="D32" s="137" t="s">
        <v>119</v>
      </c>
      <c r="E32" s="18" t="str">
        <f t="shared" si="17"/>
        <v>MAFemale15-19</v>
      </c>
      <c r="F32" s="19">
        <v>5</v>
      </c>
      <c r="G32" s="104">
        <f>VLOOKUP(E32,'Appendix 4. LT MOH 2019'!$D$5:$G$1684,4,FALSE)</f>
        <v>4.345275167340975E-4</v>
      </c>
      <c r="H32" s="19">
        <f>VLOOKUP(E32,'Appendix 1a. Person-years 2020'!$E$3:$F$1684,2,FALSE)</f>
        <v>326818.49619999999</v>
      </c>
      <c r="I32" s="19">
        <f>VLOOKUP(E32,'Appendix 2a. Deaths 2020'!$E$3:$G$1683,3,FALSE)</f>
        <v>11</v>
      </c>
      <c r="J32" s="20">
        <f t="shared" si="18"/>
        <v>142.01162957655808</v>
      </c>
      <c r="K32" s="20">
        <f t="shared" si="19"/>
        <v>153.00684977387399</v>
      </c>
      <c r="L32" s="73">
        <f t="shared" si="20"/>
        <v>0.92813903290234689</v>
      </c>
      <c r="M32" s="73">
        <f t="shared" si="21"/>
        <v>1.0774247871818725</v>
      </c>
      <c r="N32" s="72">
        <f>VLOOKUP(E32,'Appendix 4. LT MOH 2019'!$D$5:$K$1684,8,FALSE)</f>
        <v>0.99782972003224202</v>
      </c>
      <c r="O32" s="72">
        <f t="shared" si="30"/>
        <v>0.99766188315632265</v>
      </c>
      <c r="P32" s="73">
        <f t="shared" si="22"/>
        <v>2.3381168436773514E-3</v>
      </c>
      <c r="Q32" s="72">
        <f>VLOOKUP(E32,'Appendix 4. LT MOH 2019'!$D$5:$I$1684,6,FALSE)</f>
        <v>2.500000000000028</v>
      </c>
      <c r="R32" s="136">
        <f t="shared" si="23"/>
        <v>2.4997898001655918</v>
      </c>
      <c r="S32" s="75">
        <f t="shared" si="31"/>
        <v>98375.195976129733</v>
      </c>
      <c r="T32" s="12">
        <f t="shared" si="24"/>
        <v>230.01270271184933</v>
      </c>
      <c r="U32" s="13">
        <f t="shared" si="25"/>
        <v>4.6817073369309273E-4</v>
      </c>
      <c r="V32" s="12">
        <f t="shared" si="26"/>
        <v>491300.89977523702</v>
      </c>
      <c r="W32" s="12">
        <f t="shared" si="27"/>
        <v>6442878.2044852106</v>
      </c>
      <c r="X32" s="131">
        <f t="shared" si="28"/>
        <v>65.492913539389988</v>
      </c>
      <c r="Y32" s="105">
        <f>VLOOKUP(E32,'Appendix 4. LT MOH 2019'!$D$5:$P$1684,13,FALSE)</f>
        <v>67.306712180758538</v>
      </c>
      <c r="Z32" s="131">
        <f t="shared" si="29"/>
        <v>-1.8137986413685496</v>
      </c>
    </row>
    <row r="33" spans="2:26" x14ac:dyDescent="0.2">
      <c r="B33" s="158" t="str">
        <f t="shared" si="32"/>
        <v>Female</v>
      </c>
      <c r="C33" s="11" t="str">
        <f t="shared" si="33"/>
        <v>MA</v>
      </c>
      <c r="D33" s="137" t="s">
        <v>120</v>
      </c>
      <c r="E33" s="18" t="str">
        <f t="shared" si="17"/>
        <v>MAFemale20-24</v>
      </c>
      <c r="F33" s="19">
        <v>5</v>
      </c>
      <c r="G33" s="104">
        <f>VLOOKUP(E33,'Appendix 4. LT MOH 2019'!$D$5:$G$1684,4,FALSE)</f>
        <v>5.5992602437021427E-4</v>
      </c>
      <c r="H33" s="19">
        <f>VLOOKUP(E33,'Appendix 1a. Person-years 2020'!$E$3:$F$1684,2,FALSE)</f>
        <v>333995.04950000002</v>
      </c>
      <c r="I33" s="19">
        <f>VLOOKUP(E33,'Appendix 2a. Deaths 2020'!$E$3:$G$1683,3,FALSE)</f>
        <v>10</v>
      </c>
      <c r="J33" s="20">
        <f t="shared" si="18"/>
        <v>187.01252022586795</v>
      </c>
      <c r="K33" s="20">
        <f t="shared" si="19"/>
        <v>197.00692096562423</v>
      </c>
      <c r="L33" s="73">
        <f t="shared" si="20"/>
        <v>0.94926878360024614</v>
      </c>
      <c r="M33" s="73">
        <f t="shared" si="21"/>
        <v>1.0534424151264599</v>
      </c>
      <c r="N33" s="72">
        <f>VLOOKUP(E33,'Appendix 4. LT MOH 2019'!$D$5:$K$1684,8,FALSE)</f>
        <v>0.99720428336440148</v>
      </c>
      <c r="O33" s="72">
        <f t="shared" si="30"/>
        <v>0.9970550937251782</v>
      </c>
      <c r="P33" s="73">
        <f t="shared" si="22"/>
        <v>2.9449062748218013E-3</v>
      </c>
      <c r="Q33" s="72">
        <f>VLOOKUP(E33,'Appendix 4. LT MOH 2019'!$D$5:$I$1684,6,FALSE)</f>
        <v>2.5000000000000888</v>
      </c>
      <c r="R33" s="136">
        <f t="shared" si="23"/>
        <v>2.4998130587430705</v>
      </c>
      <c r="S33" s="75">
        <f t="shared" si="31"/>
        <v>98145.18327341789</v>
      </c>
      <c r="T33" s="12">
        <f t="shared" si="24"/>
        <v>289.02836606542405</v>
      </c>
      <c r="U33" s="13">
        <f t="shared" si="25"/>
        <v>5.8984984616630525E-4</v>
      </c>
      <c r="V33" s="12">
        <f t="shared" si="26"/>
        <v>490003.29142059985</v>
      </c>
      <c r="W33" s="12">
        <f t="shared" si="27"/>
        <v>5951577.3047099737</v>
      </c>
      <c r="X33" s="131">
        <f t="shared" si="28"/>
        <v>60.640544000307834</v>
      </c>
      <c r="Y33" s="105">
        <f>VLOOKUP(E33,'Appendix 4. LT MOH 2019'!$D$5:$P$1684,13,FALSE)</f>
        <v>62.447666800969301</v>
      </c>
      <c r="Z33" s="131">
        <f t="shared" si="29"/>
        <v>-1.8071228006614675</v>
      </c>
    </row>
    <row r="34" spans="2:26" x14ac:dyDescent="0.2">
      <c r="B34" s="158" t="str">
        <f t="shared" si="32"/>
        <v>Female</v>
      </c>
      <c r="C34" s="11" t="str">
        <f t="shared" si="33"/>
        <v>MA</v>
      </c>
      <c r="D34" s="137" t="s">
        <v>121</v>
      </c>
      <c r="E34" s="18" t="str">
        <f t="shared" si="17"/>
        <v>MAFemale25-29</v>
      </c>
      <c r="F34" s="19">
        <v>5</v>
      </c>
      <c r="G34" s="104">
        <f>VLOOKUP(E34,'Appendix 4. LT MOH 2019'!$D$5:$G$1684,4,FALSE)</f>
        <v>6.5591461623325036E-4</v>
      </c>
      <c r="H34" s="19">
        <f>VLOOKUP(E34,'Appendix 1a. Person-years 2020'!$E$3:$F$1684,2,FALSE)</f>
        <v>306410.56290000002</v>
      </c>
      <c r="I34" s="19">
        <f>VLOOKUP(E34,'Appendix 2a. Deaths 2020'!$E$3:$G$1683,3,FALSE)</f>
        <v>10</v>
      </c>
      <c r="J34" s="20">
        <f t="shared" si="18"/>
        <v>200.97916677436774</v>
      </c>
      <c r="K34" s="20">
        <f t="shared" si="19"/>
        <v>210.9726076282054</v>
      </c>
      <c r="L34" s="73">
        <f t="shared" si="20"/>
        <v>0.95263157162351153</v>
      </c>
      <c r="M34" s="73">
        <f t="shared" si="21"/>
        <v>1.0497237649763815</v>
      </c>
      <c r="N34" s="72">
        <f>VLOOKUP(E34,'Appendix 4. LT MOH 2019'!$D$5:$K$1684,8,FALSE)</f>
        <v>0.99672579591462407</v>
      </c>
      <c r="O34" s="72">
        <f t="shared" si="30"/>
        <v>0.99656327023332381</v>
      </c>
      <c r="P34" s="73">
        <f t="shared" si="22"/>
        <v>3.4367297666761942E-3</v>
      </c>
      <c r="Q34" s="72">
        <f>VLOOKUP(E34,'Appendix 4. LT MOH 2019'!$D$5:$I$1684,6,FALSE)</f>
        <v>2.4999999999999258</v>
      </c>
      <c r="R34" s="136">
        <f t="shared" si="23"/>
        <v>2.4997962648034653</v>
      </c>
      <c r="S34" s="75">
        <f t="shared" si="31"/>
        <v>97856.154907352466</v>
      </c>
      <c r="T34" s="12">
        <f t="shared" si="24"/>
        <v>336.30516042257494</v>
      </c>
      <c r="U34" s="13">
        <f t="shared" si="25"/>
        <v>6.8852919414286878E-4</v>
      </c>
      <c r="V34" s="12">
        <f t="shared" si="26"/>
        <v>488439.94311850792</v>
      </c>
      <c r="W34" s="12">
        <f t="shared" si="27"/>
        <v>5461574.0132893743</v>
      </c>
      <c r="X34" s="131">
        <f t="shared" si="28"/>
        <v>55.812268716875735</v>
      </c>
      <c r="Y34" s="105">
        <f>VLOOKUP(E34,'Appendix 4. LT MOH 2019'!$D$5:$P$1684,13,FALSE)</f>
        <v>57.615733356776033</v>
      </c>
      <c r="Z34" s="131">
        <f t="shared" si="29"/>
        <v>-1.803464639900298</v>
      </c>
    </row>
    <row r="35" spans="2:26" x14ac:dyDescent="0.2">
      <c r="B35" s="158" t="str">
        <f t="shared" si="32"/>
        <v>Female</v>
      </c>
      <c r="C35" s="11" t="str">
        <f t="shared" si="33"/>
        <v>MA</v>
      </c>
      <c r="D35" s="137" t="s">
        <v>122</v>
      </c>
      <c r="E35" s="18" t="str">
        <f t="shared" si="17"/>
        <v>MAFemale30-34</v>
      </c>
      <c r="F35" s="19">
        <v>5</v>
      </c>
      <c r="G35" s="104">
        <f>VLOOKUP(E35,'Appendix 4. LT MOH 2019'!$D$5:$G$1684,4,FALSE)</f>
        <v>9.4488909870065363E-4</v>
      </c>
      <c r="H35" s="19">
        <f>VLOOKUP(E35,'Appendix 1a. Person-years 2020'!$E$3:$F$1684,2,FALSE)</f>
        <v>303277.75219999999</v>
      </c>
      <c r="I35" s="19">
        <f>VLOOKUP(E35,'Appendix 2a. Deaths 2020'!$E$3:$G$1683,3,FALSE)</f>
        <v>12</v>
      </c>
      <c r="J35" s="20">
        <f t="shared" si="18"/>
        <v>286.56384193221817</v>
      </c>
      <c r="K35" s="20">
        <f t="shared" si="19"/>
        <v>298.55250326303377</v>
      </c>
      <c r="L35" s="73">
        <f t="shared" si="20"/>
        <v>0.95984404351065433</v>
      </c>
      <c r="M35" s="73">
        <f t="shared" si="21"/>
        <v>1.0418359177835539</v>
      </c>
      <c r="N35" s="72">
        <f>VLOOKUP(E35,'Appendix 4. LT MOH 2019'!$D$5:$K$1684,8,FALSE)</f>
        <v>0.99528668839837464</v>
      </c>
      <c r="O35" s="72">
        <f t="shared" si="30"/>
        <v>0.99508998755218592</v>
      </c>
      <c r="P35" s="73">
        <f t="shared" si="22"/>
        <v>4.9100124478140827E-3</v>
      </c>
      <c r="Q35" s="72">
        <f>VLOOKUP(E35,'Appendix 4. LT MOH 2019'!$D$5:$I$1684,6,FALSE)</f>
        <v>2.4999999999999578</v>
      </c>
      <c r="R35" s="136">
        <f t="shared" si="23"/>
        <v>2.4997531215702704</v>
      </c>
      <c r="S35" s="75">
        <f t="shared" si="31"/>
        <v>97519.849746929889</v>
      </c>
      <c r="T35" s="12">
        <f t="shared" si="24"/>
        <v>478.82367616638476</v>
      </c>
      <c r="U35" s="13">
        <f t="shared" si="25"/>
        <v>9.8441948418138384E-4</v>
      </c>
      <c r="V35" s="12">
        <f t="shared" si="26"/>
        <v>486402.07133299613</v>
      </c>
      <c r="W35" s="12">
        <f t="shared" si="27"/>
        <v>4973134.0701708663</v>
      </c>
      <c r="X35" s="131">
        <f t="shared" si="28"/>
        <v>50.996121128944111</v>
      </c>
      <c r="Y35" s="105">
        <f>VLOOKUP(E35,'Appendix 4. LT MOH 2019'!$D$5:$P$1684,13,FALSE)</f>
        <v>52.796786320454636</v>
      </c>
      <c r="Z35" s="131">
        <f t="shared" si="29"/>
        <v>-1.8006651915105252</v>
      </c>
    </row>
    <row r="36" spans="2:26" x14ac:dyDescent="0.2">
      <c r="B36" s="158" t="str">
        <f t="shared" si="32"/>
        <v>Female</v>
      </c>
      <c r="C36" s="11" t="str">
        <f t="shared" si="33"/>
        <v>MA</v>
      </c>
      <c r="D36" s="137" t="s">
        <v>123</v>
      </c>
      <c r="E36" s="18" t="str">
        <f t="shared" si="17"/>
        <v>MAFemale35-39</v>
      </c>
      <c r="F36" s="19">
        <v>5</v>
      </c>
      <c r="G36" s="104">
        <f>VLOOKUP(E36,'Appendix 4. LT MOH 2019'!$D$5:$G$1684,4,FALSE)</f>
        <v>1.2623397124992717E-3</v>
      </c>
      <c r="H36" s="19">
        <f>VLOOKUP(E36,'Appendix 1a. Person-years 2020'!$E$3:$F$1684,2,FALSE)</f>
        <v>286651.2513</v>
      </c>
      <c r="I36" s="19">
        <f>VLOOKUP(E36,'Appendix 2a. Deaths 2020'!$E$3:$G$1683,3,FALSE)</f>
        <v>31</v>
      </c>
      <c r="J36" s="20">
        <f t="shared" si="18"/>
        <v>361.85125815359851</v>
      </c>
      <c r="K36" s="20">
        <f t="shared" si="19"/>
        <v>392.81212562251102</v>
      </c>
      <c r="L36" s="73">
        <f t="shared" si="20"/>
        <v>0.92118148740992367</v>
      </c>
      <c r="M36" s="73">
        <f t="shared" si="21"/>
        <v>1.0855624148632095</v>
      </c>
      <c r="N36" s="72">
        <f>VLOOKUP(E36,'Appendix 4. LT MOH 2019'!$D$5:$K$1684,8,FALSE)</f>
        <v>0.99370815754399611</v>
      </c>
      <c r="O36" s="72">
        <f t="shared" si="30"/>
        <v>0.99317165434560917</v>
      </c>
      <c r="P36" s="73">
        <f t="shared" si="22"/>
        <v>6.8283456543908327E-3</v>
      </c>
      <c r="Q36" s="72">
        <f>VLOOKUP(E36,'Appendix 4. LT MOH 2019'!$D$5:$I$1684,6,FALSE)</f>
        <v>2.5000000000000471</v>
      </c>
      <c r="R36" s="136">
        <f t="shared" si="23"/>
        <v>2.4993255921050559</v>
      </c>
      <c r="S36" s="75">
        <f t="shared" si="31"/>
        <v>97041.026070763503</v>
      </c>
      <c r="T36" s="12">
        <f t="shared" si="24"/>
        <v>662.62966866792544</v>
      </c>
      <c r="U36" s="13">
        <f t="shared" si="25"/>
        <v>1.3703490013183986E-3</v>
      </c>
      <c r="V36" s="12">
        <f t="shared" si="26"/>
        <v>483548.1092994677</v>
      </c>
      <c r="W36" s="12">
        <f t="shared" si="27"/>
        <v>4486731.9988378705</v>
      </c>
      <c r="X36" s="131">
        <f t="shared" si="28"/>
        <v>46.235413829673348</v>
      </c>
      <c r="Y36" s="105">
        <f>VLOOKUP(E36,'Appendix 4. LT MOH 2019'!$D$5:$P$1684,13,FALSE)</f>
        <v>48.034973396853857</v>
      </c>
      <c r="Z36" s="131">
        <f t="shared" si="29"/>
        <v>-1.7995595671805091</v>
      </c>
    </row>
    <row r="37" spans="2:26" x14ac:dyDescent="0.2">
      <c r="B37" s="158" t="str">
        <f t="shared" si="32"/>
        <v>Female</v>
      </c>
      <c r="C37" s="11" t="str">
        <f t="shared" si="33"/>
        <v>MA</v>
      </c>
      <c r="D37" s="137" t="s">
        <v>124</v>
      </c>
      <c r="E37" s="18" t="str">
        <f t="shared" si="17"/>
        <v>MAFemale40-44</v>
      </c>
      <c r="F37" s="19">
        <v>5</v>
      </c>
      <c r="G37" s="104">
        <f>VLOOKUP(E37,'Appendix 4. LT MOH 2019'!$D$5:$G$1684,4,FALSE)</f>
        <v>1.7143423155195567E-3</v>
      </c>
      <c r="H37" s="19">
        <f>VLOOKUP(E37,'Appendix 1a. Person-years 2020'!$E$3:$F$1684,2,FALSE)</f>
        <v>245214.8463</v>
      </c>
      <c r="I37" s="19">
        <f>VLOOKUP(E37,'Appendix 2a. Deaths 2020'!$E$3:$G$1683,3,FALSE)</f>
        <v>39</v>
      </c>
      <c r="J37" s="20">
        <f t="shared" si="18"/>
        <v>420.38218740571421</v>
      </c>
      <c r="K37" s="20">
        <f t="shared" si="19"/>
        <v>459.31532805540894</v>
      </c>
      <c r="L37" s="73">
        <f t="shared" si="20"/>
        <v>0.91523657437141293</v>
      </c>
      <c r="M37" s="73">
        <f t="shared" si="21"/>
        <v>1.0926136782577804</v>
      </c>
      <c r="N37" s="72">
        <f>VLOOKUP(E37,'Appendix 4. LT MOH 2019'!$D$5:$K$1684,8,FALSE)</f>
        <v>0.99146486876401807</v>
      </c>
      <c r="O37" s="72">
        <f t="shared" si="30"/>
        <v>0.99067809422334951</v>
      </c>
      <c r="P37" s="73">
        <f t="shared" si="22"/>
        <v>9.3219057766504854E-3</v>
      </c>
      <c r="Q37" s="72">
        <f>VLOOKUP(E37,'Appendix 4. LT MOH 2019'!$D$5:$I$1684,6,FALSE)</f>
        <v>2.4999999999999774</v>
      </c>
      <c r="R37" s="136">
        <f t="shared" si="23"/>
        <v>2.4990089586836559</v>
      </c>
      <c r="S37" s="75">
        <f t="shared" si="31"/>
        <v>96378.396402095575</v>
      </c>
      <c r="T37" s="12">
        <f t="shared" si="24"/>
        <v>898.4303301650051</v>
      </c>
      <c r="U37" s="13">
        <f t="shared" si="25"/>
        <v>1.8731151175624726E-3</v>
      </c>
      <c r="V37" s="12">
        <f t="shared" si="26"/>
        <v>479645.01580348832</v>
      </c>
      <c r="W37" s="12">
        <f t="shared" si="27"/>
        <v>4003183.8895384027</v>
      </c>
      <c r="X37" s="131">
        <f t="shared" si="28"/>
        <v>41.536112230347925</v>
      </c>
      <c r="Y37" s="105">
        <f>VLOOKUP(E37,'Appendix 4. LT MOH 2019'!$D$5:$P$1684,13,FALSE)</f>
        <v>43.323286295038592</v>
      </c>
      <c r="Z37" s="131">
        <f t="shared" si="29"/>
        <v>-1.7871740646906673</v>
      </c>
    </row>
    <row r="38" spans="2:26" x14ac:dyDescent="0.2">
      <c r="B38" s="158" t="str">
        <f t="shared" si="32"/>
        <v>Female</v>
      </c>
      <c r="C38" s="11" t="str">
        <f t="shared" si="33"/>
        <v>MA</v>
      </c>
      <c r="D38" s="137" t="s">
        <v>125</v>
      </c>
      <c r="E38" s="18" t="str">
        <f t="shared" si="17"/>
        <v>MAFemale45-49</v>
      </c>
      <c r="F38" s="19">
        <v>5</v>
      </c>
      <c r="G38" s="104">
        <f>VLOOKUP(E38,'Appendix 4. LT MOH 2019'!$D$5:$G$1684,4,FALSE)</f>
        <v>2.5407985631702569E-3</v>
      </c>
      <c r="H38" s="19">
        <f>VLOOKUP(E38,'Appendix 1a. Person-years 2020'!$E$3:$F$1684,2,FALSE)</f>
        <v>196751.80590000001</v>
      </c>
      <c r="I38" s="19">
        <f>VLOOKUP(E38,'Appendix 2a. Deaths 2020'!$E$3:$G$1683,3,FALSE)</f>
        <v>46</v>
      </c>
      <c r="J38" s="20">
        <f t="shared" si="18"/>
        <v>499.90670573187327</v>
      </c>
      <c r="K38" s="20">
        <f t="shared" si="19"/>
        <v>545.78982899796745</v>
      </c>
      <c r="L38" s="73">
        <f t="shared" si="20"/>
        <v>0.91593261576469387</v>
      </c>
      <c r="M38" s="73">
        <f t="shared" si="21"/>
        <v>1.0917833722572703</v>
      </c>
      <c r="N38" s="72">
        <f>VLOOKUP(E38,'Appendix 4. LT MOH 2019'!$D$5:$K$1684,8,FALSE)</f>
        <v>0.98737619355732698</v>
      </c>
      <c r="O38" s="72">
        <f t="shared" si="30"/>
        <v>0.9862255532940235</v>
      </c>
      <c r="P38" s="73">
        <f t="shared" si="22"/>
        <v>1.3774446705976495E-2</v>
      </c>
      <c r="Q38" s="72">
        <f>VLOOKUP(E38,'Appendix 4. LT MOH 2019'!$D$5:$I$1684,6,FALSE)</f>
        <v>2.4999999999999787</v>
      </c>
      <c r="R38" s="136">
        <f t="shared" si="23"/>
        <v>2.498545265937115</v>
      </c>
      <c r="S38" s="75">
        <f t="shared" si="31"/>
        <v>95479.966071930568</v>
      </c>
      <c r="T38" s="12">
        <f t="shared" si="24"/>
        <v>1315.1837041462516</v>
      </c>
      <c r="U38" s="13">
        <f t="shared" si="25"/>
        <v>2.7740056549152197E-3</v>
      </c>
      <c r="V38" s="12">
        <f t="shared" si="26"/>
        <v>474109.95785675378</v>
      </c>
      <c r="W38" s="12">
        <f t="shared" si="27"/>
        <v>3523538.8737349142</v>
      </c>
      <c r="X38" s="131">
        <f t="shared" si="28"/>
        <v>36.903436591927871</v>
      </c>
      <c r="Y38" s="105">
        <f>VLOOKUP(E38,'Appendix 4. LT MOH 2019'!$D$5:$P$1684,13,FALSE)</f>
        <v>38.674717916056672</v>
      </c>
      <c r="Z38" s="131">
        <f t="shared" si="29"/>
        <v>-1.7712813241288003</v>
      </c>
    </row>
    <row r="39" spans="2:26" x14ac:dyDescent="0.2">
      <c r="B39" s="158" t="str">
        <f t="shared" si="32"/>
        <v>Female</v>
      </c>
      <c r="C39" s="11" t="str">
        <f t="shared" si="33"/>
        <v>MA</v>
      </c>
      <c r="D39" s="137" t="s">
        <v>126</v>
      </c>
      <c r="E39" s="18" t="str">
        <f t="shared" si="17"/>
        <v>MAFemale50-54</v>
      </c>
      <c r="F39" s="19">
        <v>5</v>
      </c>
      <c r="G39" s="104">
        <f>VLOOKUP(E39,'Appendix 4. LT MOH 2019'!$D$5:$G$1684,4,FALSE)</f>
        <v>3.7311815146452679E-3</v>
      </c>
      <c r="H39" s="19">
        <f>VLOOKUP(E39,'Appendix 1a. Person-years 2020'!$E$3:$F$1684,2,FALSE)</f>
        <v>171965.8444</v>
      </c>
      <c r="I39" s="19">
        <f>VLOOKUP(E39,'Appendix 2a. Deaths 2020'!$E$3:$G$1683,3,FALSE)</f>
        <v>85</v>
      </c>
      <c r="J39" s="20">
        <f t="shared" si="18"/>
        <v>641.63577977564444</v>
      </c>
      <c r="K39" s="20">
        <f t="shared" si="19"/>
        <v>726.31862934689957</v>
      </c>
      <c r="L39" s="73">
        <f t="shared" si="20"/>
        <v>0.88340812675092562</v>
      </c>
      <c r="M39" s="73">
        <f t="shared" si="21"/>
        <v>1.1319796249530623</v>
      </c>
      <c r="N39" s="72">
        <f>VLOOKUP(E39,'Appendix 4. LT MOH 2019'!$D$5:$K$1684,8,FALSE)</f>
        <v>0.98151650560827475</v>
      </c>
      <c r="O39" s="72">
        <f t="shared" si="30"/>
        <v>0.97910271879964106</v>
      </c>
      <c r="P39" s="73">
        <f t="shared" si="22"/>
        <v>2.0897281200358941E-2</v>
      </c>
      <c r="Q39" s="72">
        <f>VLOOKUP(E39,'Appendix 4. LT MOH 2019'!$D$5:$I$1684,6,FALSE)</f>
        <v>2.5000000000000133</v>
      </c>
      <c r="R39" s="136">
        <f t="shared" si="23"/>
        <v>2.4969304800033405</v>
      </c>
      <c r="S39" s="75">
        <f t="shared" si="31"/>
        <v>94164.782367784312</v>
      </c>
      <c r="T39" s="12">
        <f t="shared" si="24"/>
        <v>1967.7879363101902</v>
      </c>
      <c r="U39" s="13">
        <f t="shared" si="25"/>
        <v>4.2236417394118262E-3</v>
      </c>
      <c r="V39" s="12">
        <f t="shared" si="26"/>
        <v>465898.40183372638</v>
      </c>
      <c r="W39" s="12">
        <f t="shared" si="27"/>
        <v>3049428.9158781604</v>
      </c>
      <c r="X39" s="131">
        <f t="shared" si="28"/>
        <v>32.383963932161457</v>
      </c>
      <c r="Y39" s="105">
        <f>VLOOKUP(E39,'Appendix 4. LT MOH 2019'!$D$5:$P$1684,13,FALSE)</f>
        <v>34.137219078298934</v>
      </c>
      <c r="Z39" s="131">
        <f t="shared" si="29"/>
        <v>-1.7532551461374766</v>
      </c>
    </row>
    <row r="40" spans="2:26" x14ac:dyDescent="0.2">
      <c r="B40" s="158" t="str">
        <f t="shared" si="32"/>
        <v>Female</v>
      </c>
      <c r="C40" s="11" t="str">
        <f t="shared" si="33"/>
        <v>MA</v>
      </c>
      <c r="D40" s="137" t="s">
        <v>127</v>
      </c>
      <c r="E40" s="18" t="str">
        <f t="shared" si="17"/>
        <v>MAFemale55-59</v>
      </c>
      <c r="F40" s="19">
        <v>5</v>
      </c>
      <c r="G40" s="104">
        <f>VLOOKUP(E40,'Appendix 4. LT MOH 2019'!$D$5:$G$1684,4,FALSE)</f>
        <v>5.7716941838462515E-3</v>
      </c>
      <c r="H40" s="19">
        <f>VLOOKUP(E40,'Appendix 1a. Person-years 2020'!$E$3:$F$1684,2,FALSE)</f>
        <v>145278.10209999999</v>
      </c>
      <c r="I40" s="19">
        <f>VLOOKUP(E40,'Appendix 2a. Deaths 2020'!$E$3:$G$1683,3,FALSE)</f>
        <v>109</v>
      </c>
      <c r="J40" s="20">
        <f t="shared" si="18"/>
        <v>838.50077693079186</v>
      </c>
      <c r="K40" s="20">
        <f t="shared" si="19"/>
        <v>946.87166226475256</v>
      </c>
      <c r="L40" s="73">
        <f t="shared" si="20"/>
        <v>0.88554849653568002</v>
      </c>
      <c r="M40" s="73">
        <f t="shared" si="21"/>
        <v>1.129243631390106</v>
      </c>
      <c r="N40" s="72">
        <f>VLOOKUP(E40,'Appendix 4. LT MOH 2019'!$D$5:$K$1684,8,FALSE)</f>
        <v>0.97155201180084672</v>
      </c>
      <c r="O40" s="72">
        <f t="shared" si="30"/>
        <v>0.96793484153523623</v>
      </c>
      <c r="P40" s="73">
        <f t="shared" si="22"/>
        <v>3.2065158464763766E-2</v>
      </c>
      <c r="Q40" s="72">
        <f>VLOOKUP(E40,'Appendix 4. LT MOH 2019'!$D$5:$I$1684,6,FALSE)</f>
        <v>2.5000000000000053</v>
      </c>
      <c r="R40" s="136">
        <f t="shared" si="23"/>
        <v>2.4953570294174328</v>
      </c>
      <c r="S40" s="75">
        <f t="shared" si="31"/>
        <v>92196.994431474115</v>
      </c>
      <c r="T40" s="12">
        <f t="shared" si="24"/>
        <v>2956.3112364201602</v>
      </c>
      <c r="U40" s="13">
        <f t="shared" si="25"/>
        <v>6.5177216502601892E-3</v>
      </c>
      <c r="V40" s="12">
        <f t="shared" si="26"/>
        <v>453580.46800021653</v>
      </c>
      <c r="W40" s="12">
        <f t="shared" si="27"/>
        <v>2583530.5140444338</v>
      </c>
      <c r="X40" s="131">
        <f t="shared" si="28"/>
        <v>28.021851796531784</v>
      </c>
      <c r="Y40" s="105">
        <f>VLOOKUP(E40,'Appendix 4. LT MOH 2019'!$D$5:$P$1684,13,FALSE)</f>
        <v>29.732997506947079</v>
      </c>
      <c r="Z40" s="131">
        <f t="shared" si="29"/>
        <v>-1.7111457104152947</v>
      </c>
    </row>
    <row r="41" spans="2:26" x14ac:dyDescent="0.2">
      <c r="B41" s="158" t="str">
        <f t="shared" si="32"/>
        <v>Female</v>
      </c>
      <c r="C41" s="11" t="str">
        <f t="shared" si="33"/>
        <v>MA</v>
      </c>
      <c r="D41" s="137" t="s">
        <v>128</v>
      </c>
      <c r="E41" s="18" t="str">
        <f t="shared" si="17"/>
        <v>MAFemale60-64</v>
      </c>
      <c r="F41" s="19">
        <v>5</v>
      </c>
      <c r="G41" s="104">
        <f>VLOOKUP(E41,'Appendix 4. LT MOH 2019'!$D$5:$G$1684,4,FALSE)</f>
        <v>8.6574365818807841E-3</v>
      </c>
      <c r="H41" s="19">
        <f>VLOOKUP(E41,'Appendix 1a. Person-years 2020'!$E$3:$F$1684,2,FALSE)</f>
        <v>119278.8382</v>
      </c>
      <c r="I41" s="19">
        <f>VLOOKUP(E41,'Appendix 2a. Deaths 2020'!$E$3:$G$1683,3,FALSE)</f>
        <v>166</v>
      </c>
      <c r="J41" s="20">
        <f t="shared" si="18"/>
        <v>1032.6489772769191</v>
      </c>
      <c r="K41" s="20">
        <f t="shared" si="19"/>
        <v>1197.2118428043268</v>
      </c>
      <c r="L41" s="73">
        <f t="shared" si="20"/>
        <v>0.86254490672098705</v>
      </c>
      <c r="M41" s="73">
        <f t="shared" si="21"/>
        <v>1.1593599268953498</v>
      </c>
      <c r="N41" s="72">
        <f>VLOOKUP(E41,'Appendix 4. LT MOH 2019'!$D$5:$K$1684,8,FALSE)</f>
        <v>0.95762985910989962</v>
      </c>
      <c r="O41" s="72">
        <f t="shared" si="30"/>
        <v>0.95104560406237304</v>
      </c>
      <c r="P41" s="73">
        <f t="shared" si="22"/>
        <v>4.895439593762696E-2</v>
      </c>
      <c r="Q41" s="72">
        <f>VLOOKUP(E41,'Appendix 4. LT MOH 2019'!$D$5:$I$1684,6,FALSE)</f>
        <v>2.4999999999999907</v>
      </c>
      <c r="R41" s="136">
        <f t="shared" si="23"/>
        <v>2.4914283740994616</v>
      </c>
      <c r="S41" s="75">
        <f t="shared" si="31"/>
        <v>89240.683195053949</v>
      </c>
      <c r="T41" s="12">
        <f t="shared" si="24"/>
        <v>4368.7237388750036</v>
      </c>
      <c r="U41" s="13">
        <f t="shared" si="25"/>
        <v>1.0037409217084202E-2</v>
      </c>
      <c r="V41" s="12">
        <f t="shared" si="26"/>
        <v>435244.15956252976</v>
      </c>
      <c r="W41" s="12">
        <f t="shared" si="27"/>
        <v>2129950.0460442174</v>
      </c>
      <c r="X41" s="131">
        <f t="shared" si="28"/>
        <v>23.867478035648514</v>
      </c>
      <c r="Y41" s="105">
        <f>VLOOKUP(E41,'Appendix 4. LT MOH 2019'!$D$5:$P$1684,13,FALSE)</f>
        <v>25.530406170914738</v>
      </c>
      <c r="Z41" s="131">
        <f t="shared" si="29"/>
        <v>-1.662928135266224</v>
      </c>
    </row>
    <row r="42" spans="2:26" x14ac:dyDescent="0.2">
      <c r="B42" s="158" t="str">
        <f t="shared" si="32"/>
        <v>Female</v>
      </c>
      <c r="C42" s="11" t="str">
        <f t="shared" si="33"/>
        <v>MA</v>
      </c>
      <c r="D42" s="137" t="s">
        <v>129</v>
      </c>
      <c r="E42" s="18" t="str">
        <f t="shared" si="17"/>
        <v>MAFemale65-69</v>
      </c>
      <c r="F42" s="19">
        <v>5</v>
      </c>
      <c r="G42" s="104">
        <f>VLOOKUP(E42,'Appendix 4. LT MOH 2019'!$D$5:$G$1684,4,FALSE)</f>
        <v>1.3682530567285182E-2</v>
      </c>
      <c r="H42" s="19">
        <f>VLOOKUP(E42,'Appendix 1a. Person-years 2020'!$E$3:$F$1684,2,FALSE)</f>
        <v>96746.851699999999</v>
      </c>
      <c r="I42" s="19">
        <f>VLOOKUP(E42,'Appendix 2a. Deaths 2020'!$E$3:$G$1683,3,FALSE)</f>
        <v>177</v>
      </c>
      <c r="J42" s="20">
        <f t="shared" si="18"/>
        <v>1323.7417556738565</v>
      </c>
      <c r="K42" s="20">
        <f t="shared" si="19"/>
        <v>1498.3199477634469</v>
      </c>
      <c r="L42" s="73">
        <f t="shared" si="20"/>
        <v>0.88348403667041575</v>
      </c>
      <c r="M42" s="73">
        <f t="shared" si="21"/>
        <v>1.131882364019499</v>
      </c>
      <c r="N42" s="72">
        <f>VLOOKUP(E42,'Appendix 4. LT MOH 2019'!$D$5:$K$1684,8,FALSE)</f>
        <v>0.93385009249231654</v>
      </c>
      <c r="O42" s="72">
        <f t="shared" si="30"/>
        <v>0.92545913912295275</v>
      </c>
      <c r="P42" s="73">
        <f t="shared" si="22"/>
        <v>7.4540860877047255E-2</v>
      </c>
      <c r="Q42" s="72">
        <f>VLOOKUP(E42,'Appendix 4. LT MOH 2019'!$D$5:$I$1684,6,FALSE)</f>
        <v>2.5000000000000009</v>
      </c>
      <c r="R42" s="136">
        <f t="shared" si="23"/>
        <v>2.4888298575941441</v>
      </c>
      <c r="S42" s="75">
        <f t="shared" si="31"/>
        <v>84871.959456178942</v>
      </c>
      <c r="T42" s="12">
        <f t="shared" si="24"/>
        <v>6326.4289221854297</v>
      </c>
      <c r="U42" s="13">
        <f t="shared" si="25"/>
        <v>1.5487995598231889E-2</v>
      </c>
      <c r="V42" s="12">
        <f t="shared" si="26"/>
        <v>408473.05786344979</v>
      </c>
      <c r="W42" s="12">
        <f t="shared" si="27"/>
        <v>1694705.8864816879</v>
      </c>
      <c r="X42" s="131">
        <f t="shared" si="28"/>
        <v>19.967794986007103</v>
      </c>
      <c r="Y42" s="105">
        <f>VLOOKUP(E42,'Appendix 4. LT MOH 2019'!$D$5:$P$1684,13,FALSE)</f>
        <v>21.549381869025162</v>
      </c>
      <c r="Z42" s="131">
        <f t="shared" si="29"/>
        <v>-1.5815868830180584</v>
      </c>
    </row>
    <row r="43" spans="2:26" x14ac:dyDescent="0.2">
      <c r="B43" s="158" t="str">
        <f t="shared" si="32"/>
        <v>Female</v>
      </c>
      <c r="C43" s="11" t="str">
        <f t="shared" si="33"/>
        <v>MA</v>
      </c>
      <c r="D43" s="137" t="s">
        <v>130</v>
      </c>
      <c r="E43" s="18" t="str">
        <f t="shared" si="17"/>
        <v>MAFemale70-74</v>
      </c>
      <c r="F43" s="19">
        <v>5</v>
      </c>
      <c r="G43" s="104">
        <f>VLOOKUP(E43,'Appendix 4. LT MOH 2019'!$D$5:$G$1684,4,FALSE)</f>
        <v>2.0873796185423156E-2</v>
      </c>
      <c r="H43" s="19">
        <f>VLOOKUP(E43,'Appendix 1a. Person-years 2020'!$E$3:$F$1684,2,FALSE)</f>
        <v>70889.058199999999</v>
      </c>
      <c r="I43" s="19">
        <f>VLOOKUP(E43,'Appendix 2a. Deaths 2020'!$E$3:$G$1683,3,FALSE)</f>
        <v>242</v>
      </c>
      <c r="J43" s="20">
        <f t="shared" si="18"/>
        <v>1479.7237526434001</v>
      </c>
      <c r="K43" s="20">
        <f t="shared" si="19"/>
        <v>1716.6722939665276</v>
      </c>
      <c r="L43" s="73">
        <f t="shared" si="20"/>
        <v>0.8619721759616471</v>
      </c>
      <c r="M43" s="73">
        <f t="shared" si="21"/>
        <v>1.1601302546504637</v>
      </c>
      <c r="N43" s="72">
        <f>VLOOKUP(E43,'Appendix 4. LT MOH 2019'!$D$5:$K$1684,8,FALSE)</f>
        <v>0.90080733761706155</v>
      </c>
      <c r="O43" s="72">
        <f t="shared" si="30"/>
        <v>0.88586412048481222</v>
      </c>
      <c r="P43" s="73">
        <f t="shared" si="22"/>
        <v>0.11413587951518778</v>
      </c>
      <c r="Q43" s="72">
        <f>VLOOKUP(E43,'Appendix 4. LT MOH 2019'!$D$5:$I$1684,6,FALSE)</f>
        <v>2.4999999999999964</v>
      </c>
      <c r="R43" s="136">
        <f t="shared" si="23"/>
        <v>2.479398915604293</v>
      </c>
      <c r="S43" s="75">
        <f t="shared" si="31"/>
        <v>78545.530533993515</v>
      </c>
      <c r="T43" s="12">
        <f t="shared" si="24"/>
        <v>8964.863209484387</v>
      </c>
      <c r="U43" s="13">
        <f t="shared" si="25"/>
        <v>2.4220797074249588E-2</v>
      </c>
      <c r="V43" s="12">
        <f t="shared" si="26"/>
        <v>370130.80874268204</v>
      </c>
      <c r="W43" s="12">
        <f t="shared" si="27"/>
        <v>1286232.828618238</v>
      </c>
      <c r="X43" s="131">
        <f t="shared" si="28"/>
        <v>16.375633595874341</v>
      </c>
      <c r="Y43" s="105">
        <f>VLOOKUP(E43,'Appendix 4. LT MOH 2019'!$D$5:$P$1684,13,FALSE)</f>
        <v>17.898757811529471</v>
      </c>
      <c r="Z43" s="131">
        <f t="shared" si="29"/>
        <v>-1.5231242156551303</v>
      </c>
    </row>
    <row r="44" spans="2:26" x14ac:dyDescent="0.2">
      <c r="B44" s="158" t="str">
        <f t="shared" si="32"/>
        <v>Female</v>
      </c>
      <c r="C44" s="11" t="str">
        <f t="shared" si="33"/>
        <v>MA</v>
      </c>
      <c r="D44" s="137" t="s">
        <v>131</v>
      </c>
      <c r="E44" s="18" t="str">
        <f t="shared" si="17"/>
        <v>MAFemale75-79</v>
      </c>
      <c r="F44" s="19">
        <v>5</v>
      </c>
      <c r="G44" s="104">
        <f>VLOOKUP(E44,'Appendix 4. LT MOH 2019'!$D$5:$G$1684,4,FALSE)</f>
        <v>3.2853100001272777E-2</v>
      </c>
      <c r="H44" s="19">
        <f>VLOOKUP(E44,'Appendix 1a. Person-years 2020'!$E$3:$F$1684,2,FALSE)</f>
        <v>50753.452400000002</v>
      </c>
      <c r="I44" s="19">
        <f>VLOOKUP(E44,'Appendix 2a. Deaths 2020'!$E$3:$G$1683,3,FALSE)</f>
        <v>234</v>
      </c>
      <c r="J44" s="20">
        <f t="shared" si="18"/>
        <v>1667.4082471070378</v>
      </c>
      <c r="K44" s="20">
        <f t="shared" si="19"/>
        <v>1893.7206217067401</v>
      </c>
      <c r="L44" s="73">
        <f t="shared" si="20"/>
        <v>0.88049326178022225</v>
      </c>
      <c r="M44" s="73">
        <f t="shared" si="21"/>
        <v>1.1357270332519678</v>
      </c>
      <c r="N44" s="72">
        <f>VLOOKUP(E44,'Appendix 4. LT MOH 2019'!$D$5:$K$1684,8,FALSE)</f>
        <v>0.84820208056185264</v>
      </c>
      <c r="O44" s="72">
        <f t="shared" si="30"/>
        <v>0.82945868727311056</v>
      </c>
      <c r="P44" s="73">
        <f t="shared" si="22"/>
        <v>0.17054131272688944</v>
      </c>
      <c r="Q44" s="72">
        <f>VLOOKUP(E44,'Appendix 4. LT MOH 2019'!$D$5:$I$1684,6,FALSE)</f>
        <v>2.5000000000000004</v>
      </c>
      <c r="R44" s="136">
        <f t="shared" si="23"/>
        <v>2.4727384535060279</v>
      </c>
      <c r="S44" s="75">
        <f t="shared" si="31"/>
        <v>69580.667324509122</v>
      </c>
      <c r="T44" s="12">
        <f t="shared" si="24"/>
        <v>11866.378345934767</v>
      </c>
      <c r="U44" s="13">
        <f t="shared" si="25"/>
        <v>3.7325761896774584E-2</v>
      </c>
      <c r="V44" s="12">
        <f t="shared" si="26"/>
        <v>317913.89493271592</v>
      </c>
      <c r="W44" s="12">
        <f t="shared" si="27"/>
        <v>916102.019875556</v>
      </c>
      <c r="X44" s="131">
        <f t="shared" si="28"/>
        <v>13.166042452611947</v>
      </c>
      <c r="Y44" s="105">
        <f>VLOOKUP(E44,'Appendix 4. LT MOH 2019'!$D$5:$P$1684,13,FALSE)</f>
        <v>14.594396513536807</v>
      </c>
      <c r="Z44" s="131">
        <f t="shared" si="29"/>
        <v>-1.4283540609248604</v>
      </c>
    </row>
    <row r="45" spans="2:26" x14ac:dyDescent="0.2">
      <c r="B45" s="158" t="str">
        <f t="shared" si="32"/>
        <v>Female</v>
      </c>
      <c r="C45" s="11" t="str">
        <f t="shared" si="33"/>
        <v>MA</v>
      </c>
      <c r="D45" s="137" t="s">
        <v>132</v>
      </c>
      <c r="E45" s="18" t="str">
        <f t="shared" si="17"/>
        <v>MAFemale80-84</v>
      </c>
      <c r="F45" s="19">
        <v>5</v>
      </c>
      <c r="G45" s="104">
        <f>VLOOKUP(E45,'Appendix 4. LT MOH 2019'!$D$5:$G$1684,4,FALSE)</f>
        <v>5.1232703748371099E-2</v>
      </c>
      <c r="H45" s="19">
        <f>VLOOKUP(E45,'Appendix 1a. Person-years 2020'!$E$3:$F$1684,2,FALSE)</f>
        <v>34446.1299</v>
      </c>
      <c r="I45" s="19">
        <f>VLOOKUP(E45,'Appendix 2a. Deaths 2020'!$E$3:$G$1683,3,FALSE)</f>
        <v>241</v>
      </c>
      <c r="J45" s="20">
        <f t="shared" si="18"/>
        <v>1764.7683684446079</v>
      </c>
      <c r="K45" s="20">
        <f t="shared" si="19"/>
        <v>1993.4212868412503</v>
      </c>
      <c r="L45" s="73">
        <f t="shared" si="20"/>
        <v>0.8852962392315159</v>
      </c>
      <c r="M45" s="73">
        <f t="shared" si="21"/>
        <v>1.1295653993380261</v>
      </c>
      <c r="N45" s="72">
        <f>VLOOKUP(E45,'Appendix 4. LT MOH 2019'!$D$5:$K$1684,8,FALSE)</f>
        <v>0.7729211410308553</v>
      </c>
      <c r="O45" s="72">
        <f t="shared" si="30"/>
        <v>0.74755194723258411</v>
      </c>
      <c r="P45" s="73">
        <f t="shared" si="22"/>
        <v>0.25244805276741589</v>
      </c>
      <c r="Q45" s="72">
        <f>VLOOKUP(E45,'Appendix 4. LT MOH 2019'!$D$5:$I$1684,6,FALSE)</f>
        <v>2.4999999999999991</v>
      </c>
      <c r="R45" s="136">
        <f t="shared" si="23"/>
        <v>2.4598692760662431</v>
      </c>
      <c r="S45" s="75">
        <f t="shared" si="31"/>
        <v>57714.288978574354</v>
      </c>
      <c r="T45" s="12">
        <f t="shared" si="24"/>
        <v>14569.859869497028</v>
      </c>
      <c r="U45" s="13">
        <f t="shared" si="25"/>
        <v>5.7917548350391528E-2</v>
      </c>
      <c r="V45" s="12">
        <f t="shared" si="26"/>
        <v>251562.09619495287</v>
      </c>
      <c r="W45" s="12">
        <f t="shared" si="27"/>
        <v>598188.12494284008</v>
      </c>
      <c r="X45" s="131">
        <f t="shared" si="28"/>
        <v>10.364645142988929</v>
      </c>
      <c r="Y45" s="105">
        <f>VLOOKUP(E45,'Appendix 4. LT MOH 2019'!$D$5:$P$1684,13,FALSE)</f>
        <v>11.758862116354898</v>
      </c>
      <c r="Z45" s="131">
        <f t="shared" si="29"/>
        <v>-1.3942169733659693</v>
      </c>
    </row>
    <row r="46" spans="2:26" x14ac:dyDescent="0.2">
      <c r="B46" s="158" t="str">
        <f t="shared" si="32"/>
        <v>Female</v>
      </c>
      <c r="C46" s="11" t="str">
        <f t="shared" si="33"/>
        <v>MA</v>
      </c>
      <c r="D46" s="137" t="s">
        <v>133</v>
      </c>
      <c r="E46" s="18" t="str">
        <f t="shared" si="17"/>
        <v>MAFemale85-89</v>
      </c>
      <c r="F46" s="19">
        <v>5</v>
      </c>
      <c r="G46" s="104">
        <f>VLOOKUP(E46,'Appendix 4. LT MOH 2019'!$D$5:$G$1684,4,FALSE)</f>
        <v>8.369062811874832E-2</v>
      </c>
      <c r="H46" s="19">
        <f>VLOOKUP(E46,'Appendix 1a. Person-years 2020'!$E$3:$F$1684,2,FALSE)</f>
        <v>18672.456200000001</v>
      </c>
      <c r="I46" s="19">
        <f>VLOOKUP(E46,'Appendix 2a. Deaths 2020'!$E$3:$G$1683,3,FALSE)</f>
        <v>174</v>
      </c>
      <c r="J46" s="20">
        <f t="shared" si="18"/>
        <v>1562.7095878978164</v>
      </c>
      <c r="K46" s="20">
        <f t="shared" si="19"/>
        <v>1722.1474186051541</v>
      </c>
      <c r="L46" s="73">
        <f t="shared" si="20"/>
        <v>0.90741917388438575</v>
      </c>
      <c r="M46" s="73">
        <f t="shared" si="21"/>
        <v>1.102026526196602</v>
      </c>
      <c r="N46" s="72">
        <f>VLOOKUP(E46,'Appendix 4. LT MOH 2019'!$D$5:$K$1684,8,FALSE)</f>
        <v>0.65394976353272705</v>
      </c>
      <c r="O46" s="72">
        <f t="shared" si="30"/>
        <v>0.62621724275362922</v>
      </c>
      <c r="P46" s="73">
        <f t="shared" si="22"/>
        <v>0.37378275724637078</v>
      </c>
      <c r="Q46" s="72">
        <f>VLOOKUP(E46,'Appendix 4. LT MOH 2019'!$D$5:$I$1684,6,FALSE)</f>
        <v>2.4999999999999996</v>
      </c>
      <c r="R46" s="136">
        <f t="shared" si="23"/>
        <v>2.4493436856680715</v>
      </c>
      <c r="S46" s="75">
        <f t="shared" si="31"/>
        <v>43144.429109077326</v>
      </c>
      <c r="T46" s="12">
        <f t="shared" si="24"/>
        <v>16126.643672211503</v>
      </c>
      <c r="U46" s="13">
        <f t="shared" si="25"/>
        <v>9.2369386212469595E-2</v>
      </c>
      <c r="V46" s="12">
        <f t="shared" si="26"/>
        <v>174588.6200338793</v>
      </c>
      <c r="W46" s="12">
        <f t="shared" si="27"/>
        <v>346626.02874788723</v>
      </c>
      <c r="X46" s="131">
        <f t="shared" si="28"/>
        <v>8.0340854174139302</v>
      </c>
      <c r="Y46" s="105">
        <f>VLOOKUP(E46,'Appendix 4. LT MOH 2019'!$D$5:$P$1684,13,FALSE)</f>
        <v>9.4790514514924862</v>
      </c>
      <c r="Z46" s="131">
        <f t="shared" si="29"/>
        <v>-1.4449660340785559</v>
      </c>
    </row>
    <row r="47" spans="2:26" x14ac:dyDescent="0.2">
      <c r="B47" s="158" t="str">
        <f t="shared" si="32"/>
        <v>Female</v>
      </c>
      <c r="C47" s="11" t="str">
        <f t="shared" si="33"/>
        <v>MA</v>
      </c>
      <c r="D47" s="137" t="s">
        <v>8</v>
      </c>
      <c r="E47" s="18" t="str">
        <f t="shared" si="17"/>
        <v>MAFemale90+</v>
      </c>
      <c r="F47" s="19" t="s">
        <v>19</v>
      </c>
      <c r="G47" s="104">
        <f>VLOOKUP(E47,'Appendix 4. LT MOH 2019'!$D$5:$G$1684,4,FALSE)</f>
        <v>0.12236678506577871</v>
      </c>
      <c r="H47" s="19">
        <f>VLOOKUP(E47,'Appendix 1a. Person-years 2020'!$E$3:$F$1684,2,FALSE)</f>
        <v>13828.5236</v>
      </c>
      <c r="I47" s="19">
        <f>VLOOKUP(E47,'Appendix 2a. Deaths 2020'!$E$3:$G$1683,3,FALSE)</f>
        <v>135</v>
      </c>
      <c r="J47" s="20">
        <f t="shared" si="18"/>
        <v>1692.1519751382484</v>
      </c>
      <c r="K47" s="20">
        <f t="shared" si="19"/>
        <v>1810.6324591543682</v>
      </c>
      <c r="L47" s="73">
        <f t="shared" si="20"/>
        <v>0.93456403401082599</v>
      </c>
      <c r="M47" s="73">
        <f t="shared" si="21"/>
        <v>1.0700176377517392</v>
      </c>
      <c r="N47" s="72">
        <f>VLOOKUP(E47,'Appendix 4. LT MOH 2019'!$D$5:$K$1684,8,FALSE)</f>
        <v>0</v>
      </c>
      <c r="O47" s="72">
        <v>0</v>
      </c>
      <c r="P47" s="73">
        <f t="shared" si="22"/>
        <v>1</v>
      </c>
      <c r="Q47" s="72">
        <f>VLOOKUP(E47,'Appendix 4. LT MOH 2019'!$D$5:$I$1684,6,FALSE)</f>
        <v>6.8134030491600353</v>
      </c>
      <c r="R47" s="136">
        <f>Q47*L47</f>
        <v>6.3675614389646649</v>
      </c>
      <c r="S47" s="75">
        <f t="shared" si="31"/>
        <v>27017.785436865823</v>
      </c>
      <c r="T47" s="12">
        <f t="shared" si="24"/>
        <v>27017.785436865823</v>
      </c>
      <c r="U47" s="13">
        <f t="shared" si="25"/>
        <v>0.15704599155977603</v>
      </c>
      <c r="V47" s="12">
        <f>T47*R47</f>
        <v>172037.40871400791</v>
      </c>
      <c r="W47" s="12">
        <f>V47</f>
        <v>172037.40871400791</v>
      </c>
      <c r="X47" s="131">
        <f t="shared" si="28"/>
        <v>6.3675614389646649</v>
      </c>
      <c r="Y47" s="105">
        <f>VLOOKUP(E47,'Appendix 4. LT MOH 2019'!$D$5:$P$1684,13,FALSE)</f>
        <v>8.1721522671568625</v>
      </c>
      <c r="Z47" s="131">
        <f t="shared" si="29"/>
        <v>-1.8045908281921976</v>
      </c>
    </row>
    <row r="48" spans="2:26" x14ac:dyDescent="0.2">
      <c r="K48" s="40"/>
      <c r="L48" s="7"/>
      <c r="M48" s="7"/>
      <c r="N48" s="133"/>
      <c r="O48" s="133"/>
      <c r="P48" s="74"/>
      <c r="Q48" s="133"/>
      <c r="R48" s="107"/>
      <c r="S48" s="7"/>
      <c r="T48" s="7"/>
      <c r="U48" s="7"/>
      <c r="V48" s="107"/>
      <c r="W48" s="107"/>
      <c r="X48" s="7"/>
      <c r="Y48" s="133"/>
      <c r="Z48" s="7"/>
    </row>
    <row r="49" spans="1:26" x14ac:dyDescent="0.2">
      <c r="K49" s="40"/>
      <c r="L49" s="7"/>
      <c r="M49" s="7"/>
      <c r="N49" s="133"/>
      <c r="O49" s="133"/>
      <c r="P49" s="7"/>
      <c r="Q49" s="133"/>
      <c r="R49" s="107"/>
      <c r="S49" s="7"/>
      <c r="T49" s="7"/>
      <c r="U49" s="7"/>
      <c r="V49" s="107"/>
      <c r="W49" s="107"/>
      <c r="X49" s="7"/>
      <c r="Y49" s="133"/>
      <c r="Z49" s="7"/>
    </row>
    <row r="50" spans="1:26" s="11" customFormat="1" ht="47" customHeight="1" x14ac:dyDescent="0.2">
      <c r="A50" s="10"/>
      <c r="B50" s="8" t="s">
        <v>17</v>
      </c>
      <c r="C50" s="8" t="s">
        <v>14</v>
      </c>
      <c r="D50" s="8" t="s">
        <v>0</v>
      </c>
      <c r="E50" s="8" t="s">
        <v>135</v>
      </c>
      <c r="F50" s="8" t="s">
        <v>9</v>
      </c>
      <c r="G50" s="10" t="s">
        <v>116</v>
      </c>
      <c r="H50" s="10" t="s">
        <v>117</v>
      </c>
      <c r="I50" s="10" t="s">
        <v>110</v>
      </c>
      <c r="J50" s="10" t="s">
        <v>39</v>
      </c>
      <c r="K50" s="10" t="s">
        <v>1830</v>
      </c>
      <c r="L50" s="10" t="s">
        <v>27</v>
      </c>
      <c r="M50" s="10" t="s">
        <v>28</v>
      </c>
      <c r="N50" s="8" t="s">
        <v>10</v>
      </c>
      <c r="O50" s="10" t="s">
        <v>111</v>
      </c>
      <c r="P50" s="10" t="s">
        <v>112</v>
      </c>
      <c r="Q50" s="10" t="s">
        <v>29</v>
      </c>
      <c r="R50" s="10" t="s">
        <v>113</v>
      </c>
      <c r="S50" s="8" t="s">
        <v>104</v>
      </c>
      <c r="T50" s="8" t="s">
        <v>105</v>
      </c>
      <c r="U50" s="10" t="s">
        <v>106</v>
      </c>
      <c r="V50" s="10" t="s">
        <v>107</v>
      </c>
      <c r="W50" s="10" t="s">
        <v>108</v>
      </c>
      <c r="X50" s="8" t="s">
        <v>109</v>
      </c>
      <c r="Y50" s="10" t="s">
        <v>30</v>
      </c>
      <c r="Z50" s="10" t="s">
        <v>11</v>
      </c>
    </row>
    <row r="51" spans="1:26" x14ac:dyDescent="0.2">
      <c r="B51" s="158" t="s">
        <v>71</v>
      </c>
      <c r="C51" s="11" t="str">
        <f>$C$4</f>
        <v>MA</v>
      </c>
      <c r="D51" s="137">
        <v>0</v>
      </c>
      <c r="E51" s="18" t="str">
        <f t="shared" ref="E51:E70" si="34">_xlfn.CONCAT(C51,B51,D51)</f>
        <v>MAMale0</v>
      </c>
      <c r="F51" s="19">
        <v>1</v>
      </c>
      <c r="G51" s="104">
        <f>VLOOKUP(E51,'Appendix 4. LT MOH 2019'!$D$5:$G$1684,4,FALSE)</f>
        <v>1.5303271067107273E-2</v>
      </c>
      <c r="H51" s="19">
        <f>VLOOKUP(E51,'Appendix 1a. Person-years 2020'!$E$3:$F$1684,2,FALSE)</f>
        <v>60314.347999999998</v>
      </c>
      <c r="I51" s="19">
        <f>VLOOKUP(E51,'Appendix 2a. Deaths 2020'!$E$3:$G$1683,3,FALSE)</f>
        <v>5</v>
      </c>
      <c r="J51" s="20">
        <f t="shared" ref="J51:J70" si="35">G51*H51</f>
        <v>923.0068166798394</v>
      </c>
      <c r="K51" s="20">
        <f t="shared" ref="K51:K70" si="36">G51*(H51-I51)+I51</f>
        <v>927.93030032450383</v>
      </c>
      <c r="L51" s="73">
        <f t="shared" ref="L51:L70" si="37">J51/K51</f>
        <v>0.99469412342398711</v>
      </c>
      <c r="M51" s="73">
        <f t="shared" ref="M51:M70" si="38">K51/J51</f>
        <v>1.0053341790718022</v>
      </c>
      <c r="N51" s="72">
        <f>VLOOKUP(E51,'Appendix 4. LT MOH 2019'!$D$5:$K$1684,8,FALSE)</f>
        <v>0.98490454474926803</v>
      </c>
      <c r="O51" s="72">
        <f>EXP((1/L51)*LN(N51))</f>
        <v>0.98482463696801981</v>
      </c>
      <c r="P51" s="73">
        <f t="shared" ref="P51:P70" si="39">1-O51</f>
        <v>1.5175363031980194E-2</v>
      </c>
      <c r="Q51" s="72">
        <f>VLOOKUP(E51,'Appendix 4. LT MOH 2019'!$D$5:$I$1684,6,FALSE)</f>
        <v>0.10040276573596314</v>
      </c>
      <c r="R51" s="136">
        <f t="shared" ref="R51:R69" si="40">F51+(Q51-F51)*M51*(1-N51)/(1-O51)</f>
        <v>0.10036636299060786</v>
      </c>
      <c r="S51" s="12">
        <v>100000</v>
      </c>
      <c r="T51" s="12">
        <f t="shared" ref="T51:T70" si="41">P51*S51</f>
        <v>1517.5363031980194</v>
      </c>
      <c r="U51" s="13">
        <f t="shared" ref="U51:U70" si="42">T51/V51</f>
        <v>1.5385408740586198E-2</v>
      </c>
      <c r="V51" s="12">
        <f t="shared" ref="V51:V69" si="43">(S52*F51)+R51*T51</f>
        <v>98634.773296260173</v>
      </c>
      <c r="W51" s="12">
        <f t="shared" ref="W51:W69" si="44">W52+V51</f>
        <v>7200341.2796754604</v>
      </c>
      <c r="X51" s="2">
        <f t="shared" ref="X51:X70" si="45">W51/S51</f>
        <v>72.003412796754603</v>
      </c>
      <c r="Y51" s="105">
        <f>VLOOKUP(E51,'Appendix 4. LT MOH 2019'!$D$5:$P$1684,13,FALSE)</f>
        <v>73.660131999264607</v>
      </c>
      <c r="Z51" s="131">
        <f t="shared" ref="Z51:Z70" si="46">X51-Y51</f>
        <v>-1.6567192025100042</v>
      </c>
    </row>
    <row r="52" spans="1:26" x14ac:dyDescent="0.2">
      <c r="B52" s="158" t="str">
        <f>$B$51</f>
        <v>Male</v>
      </c>
      <c r="C52" s="11" t="str">
        <f>$C$4</f>
        <v>MA</v>
      </c>
      <c r="D52" s="138" t="s">
        <v>1657</v>
      </c>
      <c r="E52" s="18" t="str">
        <f t="shared" si="34"/>
        <v>MAMale1-4</v>
      </c>
      <c r="F52" s="19">
        <v>4</v>
      </c>
      <c r="G52" s="104">
        <f>VLOOKUP(E52,'Appendix 4. LT MOH 2019'!$D$5:$G$1684,4,FALSE)</f>
        <v>7.2360964075803859E-4</v>
      </c>
      <c r="H52" s="19">
        <f>VLOOKUP(E52,'Appendix 1a. Person-years 2020'!$E$3:$F$1684,2,FALSE)</f>
        <v>239943.14060000001</v>
      </c>
      <c r="I52" s="19">
        <f>VLOOKUP(E52,'Appendix 2a. Deaths 2020'!$E$3:$G$1683,3,FALSE)</f>
        <v>3</v>
      </c>
      <c r="J52" s="20">
        <f t="shared" si="35"/>
        <v>173.62516977192155</v>
      </c>
      <c r="K52" s="20">
        <f t="shared" si="36"/>
        <v>176.62299894299929</v>
      </c>
      <c r="L52" s="73">
        <f t="shared" si="37"/>
        <v>0.98302696031084147</v>
      </c>
      <c r="M52" s="73">
        <f t="shared" si="38"/>
        <v>1.0172660978532995</v>
      </c>
      <c r="N52" s="72">
        <f>VLOOKUP(E52,'Appendix 4. LT MOH 2019'!$D$5:$K$1684,8,FALSE)</f>
        <v>0.99711059542112945</v>
      </c>
      <c r="O52" s="72">
        <f t="shared" ref="O52:O69" si="47">EXP((1/L52)*LN(N52))</f>
        <v>0.99706078006725252</v>
      </c>
      <c r="P52" s="73">
        <f t="shared" si="39"/>
        <v>2.9392199327474833E-3</v>
      </c>
      <c r="Q52" s="72">
        <f>VLOOKUP(E52,'Appendix 4. LT MOH 2019'!$D$5:$I$1684,6,FALSE)</f>
        <v>1.5923179015087066</v>
      </c>
      <c r="R52" s="136">
        <f t="shared" si="40"/>
        <v>1.5922577849650601</v>
      </c>
      <c r="S52" s="135">
        <f t="shared" ref="S52:S70" si="48">S51-T51</f>
        <v>98482.463696801977</v>
      </c>
      <c r="T52" s="12">
        <f t="shared" si="41"/>
        <v>289.46162032372075</v>
      </c>
      <c r="U52" s="13">
        <f t="shared" si="42"/>
        <v>7.3610731969882129E-4</v>
      </c>
      <c r="V52" s="12">
        <f t="shared" si="43"/>
        <v>393232.90582432208</v>
      </c>
      <c r="W52" s="12">
        <f t="shared" si="44"/>
        <v>7101706.5063792001</v>
      </c>
      <c r="X52" s="2">
        <f t="shared" si="45"/>
        <v>72.111381456126324</v>
      </c>
      <c r="Y52" s="105">
        <f>VLOOKUP(E52,'Appendix 4. LT MOH 2019'!$D$5:$P$1684,13,FALSE)</f>
        <v>73.787568771508745</v>
      </c>
      <c r="Z52" s="131">
        <f t="shared" si="46"/>
        <v>-1.6761873153824212</v>
      </c>
    </row>
    <row r="53" spans="1:26" x14ac:dyDescent="0.2">
      <c r="B53" s="158" t="str">
        <f t="shared" ref="B53:B70" si="49">$B$51</f>
        <v>Male</v>
      </c>
      <c r="C53" s="11" t="str">
        <f t="shared" ref="C53:C70" si="50">$C$4</f>
        <v>MA</v>
      </c>
      <c r="D53" s="138" t="s">
        <v>1658</v>
      </c>
      <c r="E53" s="18" t="str">
        <f t="shared" si="34"/>
        <v>MAMale5-9</v>
      </c>
      <c r="F53" s="19">
        <v>5</v>
      </c>
      <c r="G53" s="104">
        <f>VLOOKUP(E53,'Appendix 4. LT MOH 2019'!$D$5:$G$1684,4,FALSE)</f>
        <v>3.0653653028973665E-4</v>
      </c>
      <c r="H53" s="19">
        <f>VLOOKUP(E53,'Appendix 1a. Person-years 2020'!$E$3:$F$1684,2,FALSE)</f>
        <v>300479.28509999998</v>
      </c>
      <c r="I53" s="19">
        <f>VLOOKUP(E53,'Appendix 2a. Deaths 2020'!$E$3:$G$1683,3,FALSE)</f>
        <v>3</v>
      </c>
      <c r="J53" s="20">
        <f t="shared" si="35"/>
        <v>92.107877478494558</v>
      </c>
      <c r="K53" s="20">
        <f t="shared" si="36"/>
        <v>95.106957868903692</v>
      </c>
      <c r="L53" s="73">
        <f t="shared" si="37"/>
        <v>0.96846623572438206</v>
      </c>
      <c r="M53" s="73">
        <f t="shared" si="38"/>
        <v>1.0325605200392265</v>
      </c>
      <c r="N53" s="72">
        <f>VLOOKUP(E53,'Appendix 4. LT MOH 2019'!$D$5:$K$1684,8,FALSE)</f>
        <v>0.99846849100718327</v>
      </c>
      <c r="O53" s="72">
        <f t="shared" si="47"/>
        <v>0.99841866372643784</v>
      </c>
      <c r="P53" s="73">
        <f t="shared" si="39"/>
        <v>1.5813362735621617E-3</v>
      </c>
      <c r="Q53" s="72">
        <f>VLOOKUP(E53,'Appendix 4. LT MOH 2019'!$D$5:$I$1684,6,FALSE)</f>
        <v>2.4999999999999218</v>
      </c>
      <c r="R53" s="136">
        <f t="shared" si="40"/>
        <v>2.4999376342240662</v>
      </c>
      <c r="S53" s="135">
        <f t="shared" si="48"/>
        <v>98193.002076478253</v>
      </c>
      <c r="T53" s="12">
        <f t="shared" si="41"/>
        <v>155.27615599349971</v>
      </c>
      <c r="U53" s="13">
        <f t="shared" si="42"/>
        <v>3.1651752127430843E-4</v>
      </c>
      <c r="V53" s="12">
        <f t="shared" si="43"/>
        <v>490576.81030848954</v>
      </c>
      <c r="W53" s="12">
        <f t="shared" si="44"/>
        <v>6708473.6005548779</v>
      </c>
      <c r="X53" s="2">
        <f t="shared" si="45"/>
        <v>68.319263681641388</v>
      </c>
      <c r="Y53" s="105">
        <f>VLOOKUP(E53,'Appendix 4. LT MOH 2019'!$D$5:$P$1684,13,FALSE)</f>
        <v>69.996774540050765</v>
      </c>
      <c r="Z53" s="131">
        <f t="shared" si="46"/>
        <v>-1.6775108584093772</v>
      </c>
    </row>
    <row r="54" spans="1:26" x14ac:dyDescent="0.2">
      <c r="B54" s="158" t="str">
        <f t="shared" si="49"/>
        <v>Male</v>
      </c>
      <c r="C54" s="11" t="str">
        <f t="shared" si="50"/>
        <v>MA</v>
      </c>
      <c r="D54" s="138" t="s">
        <v>118</v>
      </c>
      <c r="E54" s="18" t="str">
        <f t="shared" si="34"/>
        <v>MAMale10-14</v>
      </c>
      <c r="F54" s="19">
        <v>5</v>
      </c>
      <c r="G54" s="104">
        <f>VLOOKUP(E54,'Appendix 4. LT MOH 2019'!$D$5:$G$1684,4,FALSE)</f>
        <v>3.801263351151515E-4</v>
      </c>
      <c r="H54" s="19">
        <f>VLOOKUP(E54,'Appendix 1a. Person-years 2020'!$E$3:$F$1684,2,FALSE)</f>
        <v>335038.15990000003</v>
      </c>
      <c r="I54" s="19">
        <f>VLOOKUP(E54,'Appendix 2a. Deaths 2020'!$E$3:$G$1683,3,FALSE)</f>
        <v>3</v>
      </c>
      <c r="J54" s="20">
        <f t="shared" si="35"/>
        <v>127.35682784651112</v>
      </c>
      <c r="K54" s="20">
        <f t="shared" si="36"/>
        <v>130.35568746750579</v>
      </c>
      <c r="L54" s="73">
        <f t="shared" si="37"/>
        <v>0.97699479263808719</v>
      </c>
      <c r="M54" s="73">
        <f t="shared" si="38"/>
        <v>1.0235469088835101</v>
      </c>
      <c r="N54" s="72">
        <f>VLOOKUP(E54,'Appendix 4. LT MOH 2019'!$D$5:$K$1684,8,FALSE)</f>
        <v>0.99810117280997612</v>
      </c>
      <c r="O54" s="72">
        <f t="shared" si="47"/>
        <v>0.9980565047753015</v>
      </c>
      <c r="P54" s="73">
        <f t="shared" si="39"/>
        <v>1.9434952246984993E-3</v>
      </c>
      <c r="Q54" s="72">
        <f>VLOOKUP(E54,'Appendix 4. LT MOH 2019'!$D$5:$I$1684,6,FALSE)</f>
        <v>2.5000000000000302</v>
      </c>
      <c r="R54" s="136">
        <f t="shared" si="40"/>
        <v>2.4999440747862076</v>
      </c>
      <c r="S54" s="135">
        <f t="shared" si="48"/>
        <v>98037.725920484751</v>
      </c>
      <c r="T54" s="12">
        <f t="shared" si="41"/>
        <v>190.5358521667624</v>
      </c>
      <c r="U54" s="13">
        <f t="shared" si="42"/>
        <v>3.8907713817753245E-4</v>
      </c>
      <c r="V54" s="12">
        <f t="shared" si="43"/>
        <v>489712.27931624855</v>
      </c>
      <c r="W54" s="12">
        <f t="shared" si="44"/>
        <v>6217896.7902463879</v>
      </c>
      <c r="X54" s="2">
        <f t="shared" si="45"/>
        <v>63.423511019518386</v>
      </c>
      <c r="Y54" s="105">
        <f>VLOOKUP(E54,'Appendix 4. LT MOH 2019'!$D$5:$P$1684,13,FALSE)</f>
        <v>65.100305015098556</v>
      </c>
      <c r="Z54" s="131">
        <f t="shared" si="46"/>
        <v>-1.6767939955801694</v>
      </c>
    </row>
    <row r="55" spans="1:26" x14ac:dyDescent="0.2">
      <c r="B55" s="158" t="str">
        <f t="shared" si="49"/>
        <v>Male</v>
      </c>
      <c r="C55" s="11" t="str">
        <f t="shared" si="50"/>
        <v>MA</v>
      </c>
      <c r="D55" s="137" t="s">
        <v>119</v>
      </c>
      <c r="E55" s="18" t="str">
        <f t="shared" si="34"/>
        <v>MAMale15-19</v>
      </c>
      <c r="F55" s="19">
        <v>5</v>
      </c>
      <c r="G55" s="104">
        <f>VLOOKUP(E55,'Appendix 4. LT MOH 2019'!$D$5:$G$1684,4,FALSE)</f>
        <v>1.3644987052101592E-3</v>
      </c>
      <c r="H55" s="19">
        <f>VLOOKUP(E55,'Appendix 1a. Person-years 2020'!$E$3:$F$1684,2,FALSE)</f>
        <v>339033.14779999998</v>
      </c>
      <c r="I55" s="19">
        <f>VLOOKUP(E55,'Appendix 2a. Deaths 2020'!$E$3:$G$1683,3,FALSE)</f>
        <v>6</v>
      </c>
      <c r="J55" s="20">
        <f t="shared" si="35"/>
        <v>462.6102911964245</v>
      </c>
      <c r="K55" s="20">
        <f t="shared" si="36"/>
        <v>468.60210420419321</v>
      </c>
      <c r="L55" s="73">
        <f t="shared" si="37"/>
        <v>0.98721343127994621</v>
      </c>
      <c r="M55" s="73">
        <f t="shared" si="38"/>
        <v>1.0129521826941472</v>
      </c>
      <c r="N55" s="72">
        <f>VLOOKUP(E55,'Appendix 4. LT MOH 2019'!$D$5:$K$1684,8,FALSE)</f>
        <v>0.99320070056214738</v>
      </c>
      <c r="O55" s="72">
        <f t="shared" si="47"/>
        <v>0.99311293874493178</v>
      </c>
      <c r="P55" s="73">
        <f t="shared" si="39"/>
        <v>6.8870612550682164E-3</v>
      </c>
      <c r="Q55" s="72">
        <f>VLOOKUP(E55,'Appendix 4. LT MOH 2019'!$D$5:$I$1684,6,FALSE)</f>
        <v>2.4999999999999893</v>
      </c>
      <c r="R55" s="136">
        <f t="shared" si="40"/>
        <v>2.4998896658224536</v>
      </c>
      <c r="S55" s="135">
        <f t="shared" si="48"/>
        <v>97847.190068317985</v>
      </c>
      <c r="T55" s="12">
        <f t="shared" si="41"/>
        <v>673.87959163680841</v>
      </c>
      <c r="U55" s="13">
        <f t="shared" si="42"/>
        <v>1.3821720127284816E-3</v>
      </c>
      <c r="V55" s="12">
        <f t="shared" si="43"/>
        <v>487551.17701054737</v>
      </c>
      <c r="W55" s="12">
        <f t="shared" si="44"/>
        <v>5728184.5109301396</v>
      </c>
      <c r="X55" s="2">
        <f t="shared" si="45"/>
        <v>58.542146247947009</v>
      </c>
      <c r="Y55" s="105">
        <f>VLOOKUP(E55,'Appendix 4. LT MOH 2019'!$D$5:$P$1684,13,FALSE)</f>
        <v>60.21939831395904</v>
      </c>
      <c r="Z55" s="131">
        <f t="shared" si="46"/>
        <v>-1.6772520660120307</v>
      </c>
    </row>
    <row r="56" spans="1:26" x14ac:dyDescent="0.2">
      <c r="B56" s="158" t="str">
        <f t="shared" si="49"/>
        <v>Male</v>
      </c>
      <c r="C56" s="11" t="str">
        <f t="shared" si="50"/>
        <v>MA</v>
      </c>
      <c r="D56" s="137" t="s">
        <v>120</v>
      </c>
      <c r="E56" s="18" t="str">
        <f t="shared" si="34"/>
        <v>MAMale20-24</v>
      </c>
      <c r="F56" s="19">
        <v>5</v>
      </c>
      <c r="G56" s="104">
        <f>VLOOKUP(E56,'Appendix 4. LT MOH 2019'!$D$5:$G$1684,4,FALSE)</f>
        <v>2.0066910320803372E-3</v>
      </c>
      <c r="H56" s="19">
        <f>VLOOKUP(E56,'Appendix 1a. Person-years 2020'!$E$3:$F$1684,2,FALSE)</f>
        <v>339934.32689999999</v>
      </c>
      <c r="I56" s="19">
        <f>VLOOKUP(E56,'Appendix 2a. Deaths 2020'!$E$3:$G$1683,3,FALSE)</f>
        <v>9</v>
      </c>
      <c r="J56" s="20">
        <f t="shared" si="35"/>
        <v>682.14316528649567</v>
      </c>
      <c r="K56" s="20">
        <f t="shared" si="36"/>
        <v>691.12510506720696</v>
      </c>
      <c r="L56" s="73">
        <f t="shared" si="37"/>
        <v>0.98700388726316368</v>
      </c>
      <c r="M56" s="73">
        <f t="shared" si="38"/>
        <v>1.0131672356153256</v>
      </c>
      <c r="N56" s="72">
        <f>VLOOKUP(E56,'Appendix 4. LT MOH 2019'!$D$5:$K$1684,8,FALSE)</f>
        <v>0.9900166286937736</v>
      </c>
      <c r="O56" s="72">
        <f t="shared" si="47"/>
        <v>0.98988584229973209</v>
      </c>
      <c r="P56" s="73">
        <f t="shared" si="39"/>
        <v>1.0114157700267912E-2</v>
      </c>
      <c r="Q56" s="72">
        <f>VLOOKUP(E56,'Appendix 4. LT MOH 2019'!$D$5:$I$1684,6,FALSE)</f>
        <v>2.5000000000000204</v>
      </c>
      <c r="R56" s="136">
        <f t="shared" si="40"/>
        <v>2.4998351300714967</v>
      </c>
      <c r="S56" s="135">
        <f t="shared" si="48"/>
        <v>97173.310476681174</v>
      </c>
      <c r="T56" s="12">
        <f t="shared" si="41"/>
        <v>982.82618641824945</v>
      </c>
      <c r="U56" s="13">
        <f t="shared" si="42"/>
        <v>2.0331138350806657E-3</v>
      </c>
      <c r="V56" s="12">
        <f t="shared" si="43"/>
        <v>483409.3248788772</v>
      </c>
      <c r="W56" s="12">
        <f t="shared" si="44"/>
        <v>5240633.3339195922</v>
      </c>
      <c r="X56" s="2">
        <f t="shared" si="45"/>
        <v>53.93078931047836</v>
      </c>
      <c r="Y56" s="105">
        <f>VLOOKUP(E56,'Appendix 4. LT MOH 2019'!$D$5:$P$1684,13,FALSE)</f>
        <v>55.614536448967563</v>
      </c>
      <c r="Z56" s="131">
        <f t="shared" si="46"/>
        <v>-1.6837471384892027</v>
      </c>
    </row>
    <row r="57" spans="1:26" x14ac:dyDescent="0.2">
      <c r="B57" s="158" t="str">
        <f t="shared" si="49"/>
        <v>Male</v>
      </c>
      <c r="C57" s="11" t="str">
        <f t="shared" si="50"/>
        <v>MA</v>
      </c>
      <c r="D57" s="137" t="s">
        <v>121</v>
      </c>
      <c r="E57" s="18" t="str">
        <f t="shared" si="34"/>
        <v>MAMale25-29</v>
      </c>
      <c r="F57" s="19">
        <v>5</v>
      </c>
      <c r="G57" s="104">
        <f>VLOOKUP(E57,'Appendix 4. LT MOH 2019'!$D$5:$G$1684,4,FALSE)</f>
        <v>2.3837178685543656E-3</v>
      </c>
      <c r="H57" s="19">
        <f>VLOOKUP(E57,'Appendix 1a. Person-years 2020'!$E$3:$F$1684,2,FALSE)</f>
        <v>296729.9523</v>
      </c>
      <c r="I57" s="19">
        <f>VLOOKUP(E57,'Appendix 2a. Deaths 2020'!$E$3:$G$1683,3,FALSE)</f>
        <v>18</v>
      </c>
      <c r="J57" s="20">
        <f t="shared" si="35"/>
        <v>707.3204894327946</v>
      </c>
      <c r="K57" s="20">
        <f t="shared" si="36"/>
        <v>725.27758251116063</v>
      </c>
      <c r="L57" s="73">
        <f t="shared" si="37"/>
        <v>0.97524107526363579</v>
      </c>
      <c r="M57" s="73">
        <f t="shared" si="38"/>
        <v>1.0253874917334376</v>
      </c>
      <c r="N57" s="72">
        <f>VLOOKUP(E57,'Appendix 4. LT MOH 2019'!$D$5:$K$1684,8,FALSE)</f>
        <v>0.98815201628345684</v>
      </c>
      <c r="O57" s="72">
        <f t="shared" si="47"/>
        <v>0.98785305988740424</v>
      </c>
      <c r="P57" s="73">
        <f t="shared" si="39"/>
        <v>1.2146940112595761E-2</v>
      </c>
      <c r="Q57" s="72">
        <f>VLOOKUP(E57,'Appendix 4. LT MOH 2019'!$D$5:$I$1684,6,FALSE)</f>
        <v>2.5000000000000142</v>
      </c>
      <c r="R57" s="136">
        <f t="shared" si="40"/>
        <v>2.4996224990425624</v>
      </c>
      <c r="S57" s="135">
        <f t="shared" si="48"/>
        <v>96190.484290262932</v>
      </c>
      <c r="T57" s="12">
        <f t="shared" si="41"/>
        <v>1168.4200520754073</v>
      </c>
      <c r="U57" s="13">
        <f t="shared" si="42"/>
        <v>2.4442352537424232E-3</v>
      </c>
      <c r="V57" s="12">
        <f t="shared" si="43"/>
        <v>478030.93024143775</v>
      </c>
      <c r="W57" s="12">
        <f t="shared" si="44"/>
        <v>4757224.0090407152</v>
      </c>
      <c r="X57" s="2">
        <f t="shared" si="45"/>
        <v>49.45628503839724</v>
      </c>
      <c r="Y57" s="105">
        <f>VLOOKUP(E57,'Appendix 4. LT MOH 2019'!$D$5:$P$1684,13,FALSE)</f>
        <v>51.150145774871277</v>
      </c>
      <c r="Z57" s="131">
        <f t="shared" si="46"/>
        <v>-1.6938607364740363</v>
      </c>
    </row>
    <row r="58" spans="1:26" x14ac:dyDescent="0.2">
      <c r="B58" s="158" t="str">
        <f t="shared" si="49"/>
        <v>Male</v>
      </c>
      <c r="C58" s="11" t="str">
        <f t="shared" si="50"/>
        <v>MA</v>
      </c>
      <c r="D58" s="137" t="s">
        <v>122</v>
      </c>
      <c r="E58" s="18" t="str">
        <f t="shared" si="34"/>
        <v>MAMale30-34</v>
      </c>
      <c r="F58" s="19">
        <v>5</v>
      </c>
      <c r="G58" s="104">
        <f>VLOOKUP(E58,'Appendix 4. LT MOH 2019'!$D$5:$G$1684,4,FALSE)</f>
        <v>2.7261469465835798E-3</v>
      </c>
      <c r="H58" s="19">
        <f>VLOOKUP(E58,'Appendix 1a. Person-years 2020'!$E$3:$F$1684,2,FALSE)</f>
        <v>283329.46260000003</v>
      </c>
      <c r="I58" s="19">
        <f>VLOOKUP(E58,'Appendix 2a. Deaths 2020'!$E$3:$G$1683,3,FALSE)</f>
        <v>26</v>
      </c>
      <c r="J58" s="20">
        <f t="shared" si="35"/>
        <v>772.39774934415664</v>
      </c>
      <c r="K58" s="20">
        <f t="shared" si="36"/>
        <v>798.3268695235455</v>
      </c>
      <c r="L58" s="73">
        <f t="shared" si="37"/>
        <v>0.96752067208402526</v>
      </c>
      <c r="M58" s="73">
        <f t="shared" si="38"/>
        <v>1.033569647505324</v>
      </c>
      <c r="N58" s="72">
        <f>VLOOKUP(E58,'Appendix 4. LT MOH 2019'!$D$5:$K$1684,8,FALSE)</f>
        <v>0.98646153488044985</v>
      </c>
      <c r="O58" s="72">
        <f t="shared" si="47"/>
        <v>0.98601024710737883</v>
      </c>
      <c r="P58" s="73">
        <f t="shared" si="39"/>
        <v>1.3989752892621166E-2</v>
      </c>
      <c r="Q58" s="72">
        <f>VLOOKUP(E58,'Appendix 4. LT MOH 2019'!$D$5:$I$1684,6,FALSE)</f>
        <v>2.5000000000000111</v>
      </c>
      <c r="R58" s="136">
        <f t="shared" si="40"/>
        <v>2.4994292735583228</v>
      </c>
      <c r="S58" s="135">
        <f t="shared" si="48"/>
        <v>95022.064238187522</v>
      </c>
      <c r="T58" s="12">
        <f t="shared" si="41"/>
        <v>1329.335198039018</v>
      </c>
      <c r="U58" s="13">
        <f t="shared" si="42"/>
        <v>2.817664291538461E-3</v>
      </c>
      <c r="V58" s="12">
        <f t="shared" si="43"/>
        <v>471786.22450909269</v>
      </c>
      <c r="W58" s="12">
        <f t="shared" si="44"/>
        <v>4279193.0787992775</v>
      </c>
      <c r="X58" s="2">
        <f t="shared" si="45"/>
        <v>45.033678368350508</v>
      </c>
      <c r="Y58" s="105">
        <f>VLOOKUP(E58,'Appendix 4. LT MOH 2019'!$D$5:$P$1684,13,FALSE)</f>
        <v>46.733463043317528</v>
      </c>
      <c r="Z58" s="131">
        <f t="shared" si="46"/>
        <v>-1.6997846749670202</v>
      </c>
    </row>
    <row r="59" spans="1:26" x14ac:dyDescent="0.2">
      <c r="B59" s="158" t="str">
        <f t="shared" si="49"/>
        <v>Male</v>
      </c>
      <c r="C59" s="11" t="str">
        <f t="shared" si="50"/>
        <v>MA</v>
      </c>
      <c r="D59" s="137" t="s">
        <v>123</v>
      </c>
      <c r="E59" s="18" t="str">
        <f t="shared" si="34"/>
        <v>MAMale35-39</v>
      </c>
      <c r="F59" s="19">
        <v>5</v>
      </c>
      <c r="G59" s="104">
        <f>VLOOKUP(E59,'Appendix 4. LT MOH 2019'!$D$5:$G$1684,4,FALSE)</f>
        <v>3.3511452524921329E-3</v>
      </c>
      <c r="H59" s="19">
        <f>VLOOKUP(E59,'Appendix 1a. Person-years 2020'!$E$3:$F$1684,2,FALSE)</f>
        <v>265284.58850000001</v>
      </c>
      <c r="I59" s="19">
        <f>VLOOKUP(E59,'Appendix 2a. Deaths 2020'!$E$3:$G$1683,3,FALSE)</f>
        <v>61</v>
      </c>
      <c r="J59" s="20">
        <f t="shared" si="35"/>
        <v>889.00718931110407</v>
      </c>
      <c r="K59" s="20">
        <f t="shared" si="36"/>
        <v>949.80276945070216</v>
      </c>
      <c r="L59" s="73">
        <f t="shared" si="37"/>
        <v>0.9359913635809276</v>
      </c>
      <c r="M59" s="73">
        <f t="shared" si="38"/>
        <v>1.068385926312597</v>
      </c>
      <c r="N59" s="72">
        <f>VLOOKUP(E59,'Appendix 4. LT MOH 2019'!$D$5:$K$1684,8,FALSE)</f>
        <v>0.98338348462903524</v>
      </c>
      <c r="O59" s="72">
        <f t="shared" si="47"/>
        <v>0.98225728790264488</v>
      </c>
      <c r="P59" s="73">
        <f t="shared" si="39"/>
        <v>1.7742712097355118E-2</v>
      </c>
      <c r="Q59" s="72">
        <f>VLOOKUP(E59,'Appendix 4. LT MOH 2019'!$D$5:$I$1684,6,FALSE)</f>
        <v>2.4999999999999822</v>
      </c>
      <c r="R59" s="136">
        <f t="shared" si="40"/>
        <v>2.4985713754913763</v>
      </c>
      <c r="S59" s="135">
        <f t="shared" si="48"/>
        <v>93692.729040148508</v>
      </c>
      <c r="T59" s="12">
        <f t="shared" si="41"/>
        <v>1662.363116974858</v>
      </c>
      <c r="U59" s="13">
        <f t="shared" si="42"/>
        <v>3.5803228891610177E-3</v>
      </c>
      <c r="V59" s="12">
        <f t="shared" si="43"/>
        <v>464305.36251561431</v>
      </c>
      <c r="W59" s="12">
        <f t="shared" si="44"/>
        <v>3807406.854290185</v>
      </c>
      <c r="X59" s="2">
        <f t="shared" si="45"/>
        <v>40.637164626282406</v>
      </c>
      <c r="Y59" s="105">
        <f>VLOOKUP(E59,'Appendix 4. LT MOH 2019'!$D$5:$P$1684,13,FALSE)</f>
        <v>42.340535063212798</v>
      </c>
      <c r="Z59" s="131">
        <f t="shared" si="46"/>
        <v>-1.7033704369303919</v>
      </c>
    </row>
    <row r="60" spans="1:26" x14ac:dyDescent="0.2">
      <c r="B60" s="158" t="str">
        <f t="shared" si="49"/>
        <v>Male</v>
      </c>
      <c r="C60" s="11" t="str">
        <f t="shared" si="50"/>
        <v>MA</v>
      </c>
      <c r="D60" s="137" t="s">
        <v>124</v>
      </c>
      <c r="E60" s="18" t="str">
        <f t="shared" si="34"/>
        <v>MAMale40-44</v>
      </c>
      <c r="F60" s="19">
        <v>5</v>
      </c>
      <c r="G60" s="104">
        <f>VLOOKUP(E60,'Appendix 4. LT MOH 2019'!$D$5:$G$1684,4,FALSE)</f>
        <v>3.839078693892209E-3</v>
      </c>
      <c r="H60" s="19">
        <f>VLOOKUP(E60,'Appendix 1a. Person-years 2020'!$E$3:$F$1684,2,FALSE)</f>
        <v>227353.06849999999</v>
      </c>
      <c r="I60" s="19">
        <f>VLOOKUP(E60,'Appendix 2a. Deaths 2020'!$E$3:$G$1683,3,FALSE)</f>
        <v>65</v>
      </c>
      <c r="J60" s="20">
        <f t="shared" si="35"/>
        <v>872.82632126936585</v>
      </c>
      <c r="K60" s="20">
        <f t="shared" si="36"/>
        <v>937.5767811542629</v>
      </c>
      <c r="L60" s="73">
        <f t="shared" si="37"/>
        <v>0.93093849891932912</v>
      </c>
      <c r="M60" s="73">
        <f t="shared" si="38"/>
        <v>1.0741848158184888</v>
      </c>
      <c r="N60" s="72">
        <f>VLOOKUP(E60,'Appendix 4. LT MOH 2019'!$D$5:$K$1684,8,FALSE)</f>
        <v>0.98098708670637491</v>
      </c>
      <c r="O60" s="72">
        <f t="shared" si="47"/>
        <v>0.97959110580773956</v>
      </c>
      <c r="P60" s="73">
        <f t="shared" si="39"/>
        <v>2.0408894192260441E-2</v>
      </c>
      <c r="Q60" s="72">
        <f>VLOOKUP(E60,'Appendix 4. LT MOH 2019'!$D$5:$I$1684,6,FALSE)</f>
        <v>2.4999999999999898</v>
      </c>
      <c r="R60" s="136">
        <f t="shared" si="40"/>
        <v>2.4982252134671388</v>
      </c>
      <c r="S60" s="135">
        <f t="shared" si="48"/>
        <v>92030.365923173653</v>
      </c>
      <c r="T60" s="12">
        <f t="shared" si="41"/>
        <v>1878.2380006010619</v>
      </c>
      <c r="U60" s="13">
        <f t="shared" si="42"/>
        <v>4.1238907379622484E-3</v>
      </c>
      <c r="V60" s="12">
        <f t="shared" si="43"/>
        <v>455452.90114285663</v>
      </c>
      <c r="W60" s="12">
        <f t="shared" si="44"/>
        <v>3343101.4917745707</v>
      </c>
      <c r="X60" s="2">
        <f t="shared" si="45"/>
        <v>36.326069751427156</v>
      </c>
      <c r="Y60" s="105">
        <f>VLOOKUP(E60,'Appendix 4. LT MOH 2019'!$D$5:$P$1684,13,FALSE)</f>
        <v>38.013732115647606</v>
      </c>
      <c r="Z60" s="131">
        <f t="shared" si="46"/>
        <v>-1.6876623642204507</v>
      </c>
    </row>
    <row r="61" spans="1:26" x14ac:dyDescent="0.2">
      <c r="B61" s="158" t="str">
        <f t="shared" si="49"/>
        <v>Male</v>
      </c>
      <c r="C61" s="11" t="str">
        <f t="shared" si="50"/>
        <v>MA</v>
      </c>
      <c r="D61" s="137" t="s">
        <v>125</v>
      </c>
      <c r="E61" s="18" t="str">
        <f t="shared" si="34"/>
        <v>MAMale45-49</v>
      </c>
      <c r="F61" s="19">
        <v>5</v>
      </c>
      <c r="G61" s="104">
        <f>VLOOKUP(E61,'Appendix 4. LT MOH 2019'!$D$5:$G$1684,4,FALSE)</f>
        <v>5.0108299683963142E-3</v>
      </c>
      <c r="H61" s="19">
        <f>VLOOKUP(E61,'Appendix 1a. Person-years 2020'!$E$3:$F$1684,2,FALSE)</f>
        <v>183262.66699999999</v>
      </c>
      <c r="I61" s="19">
        <f>VLOOKUP(E61,'Appendix 2a. Deaths 2020'!$E$3:$G$1683,3,FALSE)</f>
        <v>85</v>
      </c>
      <c r="J61" s="20">
        <f t="shared" si="35"/>
        <v>918.2980638918342</v>
      </c>
      <c r="K61" s="20">
        <f t="shared" si="36"/>
        <v>1002.8721433445205</v>
      </c>
      <c r="L61" s="73">
        <f t="shared" si="37"/>
        <v>0.91566813375567835</v>
      </c>
      <c r="M61" s="73">
        <f t="shared" si="38"/>
        <v>1.0920987234735673</v>
      </c>
      <c r="N61" s="72">
        <f>VLOOKUP(E61,'Appendix 4. LT MOH 2019'!$D$5:$K$1684,8,FALSE)</f>
        <v>0.97525582232560393</v>
      </c>
      <c r="O61" s="72">
        <f t="shared" si="47"/>
        <v>0.97300794004076829</v>
      </c>
      <c r="P61" s="73">
        <f t="shared" si="39"/>
        <v>2.6992059959231707E-2</v>
      </c>
      <c r="Q61" s="72">
        <f>VLOOKUP(E61,'Appendix 4. LT MOH 2019'!$D$5:$I$1684,6,FALSE)</f>
        <v>2.4999999999999853</v>
      </c>
      <c r="R61" s="136">
        <f t="shared" si="40"/>
        <v>2.4971264797475254</v>
      </c>
      <c r="S61" s="135">
        <f t="shared" si="48"/>
        <v>90152.127922572588</v>
      </c>
      <c r="T61" s="12">
        <f t="shared" si="41"/>
        <v>2433.3916423384062</v>
      </c>
      <c r="U61" s="13">
        <f t="shared" si="42"/>
        <v>5.4723519068040627E-3</v>
      </c>
      <c r="V61" s="12">
        <f t="shared" si="43"/>
        <v>444670.16810685047</v>
      </c>
      <c r="W61" s="12">
        <f t="shared" si="44"/>
        <v>2887648.5906317141</v>
      </c>
      <c r="X61" s="2">
        <f t="shared" si="45"/>
        <v>32.030842279305702</v>
      </c>
      <c r="Y61" s="105">
        <f>VLOOKUP(E61,'Appendix 4. LT MOH 2019'!$D$5:$P$1684,13,FALSE)</f>
        <v>33.702038331496844</v>
      </c>
      <c r="Z61" s="131">
        <f t="shared" si="46"/>
        <v>-1.6711960521911422</v>
      </c>
    </row>
    <row r="62" spans="1:26" x14ac:dyDescent="0.2">
      <c r="B62" s="158" t="str">
        <f t="shared" si="49"/>
        <v>Male</v>
      </c>
      <c r="C62" s="11" t="str">
        <f t="shared" si="50"/>
        <v>MA</v>
      </c>
      <c r="D62" s="137" t="s">
        <v>126</v>
      </c>
      <c r="E62" s="18" t="str">
        <f t="shared" si="34"/>
        <v>MAMale50-54</v>
      </c>
      <c r="F62" s="19">
        <v>5</v>
      </c>
      <c r="G62" s="104">
        <f>VLOOKUP(E62,'Appendix 4. LT MOH 2019'!$D$5:$G$1684,4,FALSE)</f>
        <v>6.3733375186980608E-3</v>
      </c>
      <c r="H62" s="19">
        <f>VLOOKUP(E62,'Appendix 1a. Person-years 2020'!$E$3:$F$1684,2,FALSE)</f>
        <v>158243.11319999999</v>
      </c>
      <c r="I62" s="19">
        <f>VLOOKUP(E62,'Appendix 2a. Deaths 2020'!$E$3:$G$1683,3,FALSE)</f>
        <v>106</v>
      </c>
      <c r="J62" s="20">
        <f t="shared" si="35"/>
        <v>1008.5367704331443</v>
      </c>
      <c r="K62" s="20">
        <f t="shared" si="36"/>
        <v>1113.8611966561623</v>
      </c>
      <c r="L62" s="73">
        <f t="shared" si="37"/>
        <v>0.90544205459423088</v>
      </c>
      <c r="M62" s="73">
        <f t="shared" si="38"/>
        <v>1.1044329064747769</v>
      </c>
      <c r="N62" s="72">
        <f>VLOOKUP(E62,'Appendix 4. LT MOH 2019'!$D$5:$K$1684,8,FALSE)</f>
        <v>0.96863309213338922</v>
      </c>
      <c r="O62" s="72">
        <f t="shared" si="47"/>
        <v>0.96541463422386409</v>
      </c>
      <c r="P62" s="73">
        <f t="shared" si="39"/>
        <v>3.4585365776135912E-2</v>
      </c>
      <c r="Q62" s="72">
        <f>VLOOKUP(E62,'Appendix 4. LT MOH 2019'!$D$5:$I$1684,6,FALSE)</f>
        <v>2.5000000000000031</v>
      </c>
      <c r="R62" s="136">
        <f t="shared" si="40"/>
        <v>2.4958595604798361</v>
      </c>
      <c r="S62" s="135">
        <f t="shared" si="48"/>
        <v>87718.736280234181</v>
      </c>
      <c r="T62" s="12">
        <f t="shared" si="41"/>
        <v>3033.7845796723027</v>
      </c>
      <c r="U62" s="13">
        <f t="shared" si="42"/>
        <v>7.0389979088656693E-3</v>
      </c>
      <c r="V62" s="12">
        <f t="shared" si="43"/>
        <v>430996.65875042084</v>
      </c>
      <c r="W62" s="12">
        <f t="shared" si="44"/>
        <v>2442978.4225248634</v>
      </c>
      <c r="X62" s="2">
        <f t="shared" si="45"/>
        <v>27.850132436020331</v>
      </c>
      <c r="Y62" s="105">
        <f>VLOOKUP(E62,'Appendix 4. LT MOH 2019'!$D$5:$P$1684,13,FALSE)</f>
        <v>29.493696030537077</v>
      </c>
      <c r="Z62" s="131">
        <f t="shared" si="46"/>
        <v>-1.6435635945167455</v>
      </c>
    </row>
    <row r="63" spans="1:26" x14ac:dyDescent="0.2">
      <c r="B63" s="158" t="str">
        <f t="shared" si="49"/>
        <v>Male</v>
      </c>
      <c r="C63" s="11" t="str">
        <f t="shared" si="50"/>
        <v>MA</v>
      </c>
      <c r="D63" s="137" t="s">
        <v>127</v>
      </c>
      <c r="E63" s="18" t="str">
        <f t="shared" si="34"/>
        <v>MAMale55-59</v>
      </c>
      <c r="F63" s="19">
        <v>5</v>
      </c>
      <c r="G63" s="104">
        <f>VLOOKUP(E63,'Appendix 4. LT MOH 2019'!$D$5:$G$1684,4,FALSE)</f>
        <v>9.4196461570492818E-3</v>
      </c>
      <c r="H63" s="19">
        <f>VLOOKUP(E63,'Appendix 1a. Person-years 2020'!$E$3:$F$1684,2,FALSE)</f>
        <v>130561.3311</v>
      </c>
      <c r="I63" s="19">
        <f>VLOOKUP(E63,'Appendix 2a. Deaths 2020'!$E$3:$G$1683,3,FALSE)</f>
        <v>173</v>
      </c>
      <c r="J63" s="20">
        <f t="shared" si="35"/>
        <v>1229.8415407553539</v>
      </c>
      <c r="K63" s="20">
        <f t="shared" si="36"/>
        <v>1401.2119419701844</v>
      </c>
      <c r="L63" s="73">
        <f t="shared" si="37"/>
        <v>0.87769844369590955</v>
      </c>
      <c r="M63" s="73">
        <f t="shared" si="38"/>
        <v>1.1393434808760621</v>
      </c>
      <c r="N63" s="72">
        <f>VLOOKUP(E63,'Appendix 4. LT MOH 2019'!$D$5:$K$1684,8,FALSE)</f>
        <v>0.95398537297628361</v>
      </c>
      <c r="O63" s="72">
        <f t="shared" si="47"/>
        <v>0.94774387721045017</v>
      </c>
      <c r="P63" s="73">
        <f t="shared" si="39"/>
        <v>5.225612278954983E-2</v>
      </c>
      <c r="Q63" s="72">
        <f>VLOOKUP(E63,'Appendix 4. LT MOH 2019'!$D$5:$I$1684,6,FALSE)</f>
        <v>2.4999999999999996</v>
      </c>
      <c r="R63" s="136">
        <f t="shared" si="40"/>
        <v>2.4918505944484757</v>
      </c>
      <c r="S63" s="135">
        <f t="shared" si="48"/>
        <v>84684.951700561884</v>
      </c>
      <c r="T63" s="12">
        <f t="shared" si="41"/>
        <v>4425.3072344916582</v>
      </c>
      <c r="U63" s="13">
        <f t="shared" si="42"/>
        <v>1.0732559640836222E-2</v>
      </c>
      <c r="V63" s="12">
        <f t="shared" si="43"/>
        <v>412325.42679323629</v>
      </c>
      <c r="W63" s="12">
        <f t="shared" si="44"/>
        <v>2011981.7637744425</v>
      </c>
      <c r="X63" s="2">
        <f t="shared" si="45"/>
        <v>23.758433149830715</v>
      </c>
      <c r="Y63" s="105">
        <f>VLOOKUP(E63,'Appendix 4. LT MOH 2019'!$D$5:$P$1684,13,FALSE)</f>
        <v>25.367823482144477</v>
      </c>
      <c r="Z63" s="131">
        <f t="shared" si="46"/>
        <v>-1.6093903323137617</v>
      </c>
    </row>
    <row r="64" spans="1:26" x14ac:dyDescent="0.2">
      <c r="B64" s="158" t="str">
        <f t="shared" si="49"/>
        <v>Male</v>
      </c>
      <c r="C64" s="11" t="str">
        <f t="shared" si="50"/>
        <v>MA</v>
      </c>
      <c r="D64" s="137" t="s">
        <v>128</v>
      </c>
      <c r="E64" s="18" t="str">
        <f t="shared" si="34"/>
        <v>MAMale60-64</v>
      </c>
      <c r="F64" s="19">
        <v>5</v>
      </c>
      <c r="G64" s="104">
        <f>VLOOKUP(E64,'Appendix 4. LT MOH 2019'!$D$5:$G$1684,4,FALSE)</f>
        <v>1.3737182693402704E-2</v>
      </c>
      <c r="H64" s="19">
        <f>VLOOKUP(E64,'Appendix 1a. Person-years 2020'!$E$3:$F$1684,2,FALSE)</f>
        <v>104334.1446</v>
      </c>
      <c r="I64" s="19">
        <f>VLOOKUP(E64,'Appendix 2a. Deaths 2020'!$E$3:$G$1683,3,FALSE)</f>
        <v>232</v>
      </c>
      <c r="J64" s="20">
        <f t="shared" si="35"/>
        <v>1433.2572055300952</v>
      </c>
      <c r="K64" s="20">
        <f t="shared" si="36"/>
        <v>1662.0701791452257</v>
      </c>
      <c r="L64" s="73">
        <f t="shared" si="37"/>
        <v>0.86233254378415891</v>
      </c>
      <c r="M64" s="73">
        <f t="shared" si="38"/>
        <v>1.1596454374918026</v>
      </c>
      <c r="N64" s="72">
        <f>VLOOKUP(E64,'Appendix 4. LT MOH 2019'!$D$5:$K$1684,8,FALSE)</f>
        <v>0.93359464284077864</v>
      </c>
      <c r="O64" s="72">
        <f t="shared" si="47"/>
        <v>0.92340935034771399</v>
      </c>
      <c r="P64" s="73">
        <f t="shared" si="39"/>
        <v>7.6590649652286014E-2</v>
      </c>
      <c r="Q64" s="72">
        <f>VLOOKUP(E64,'Appendix 4. LT MOH 2019'!$D$5:$I$1684,6,FALSE)</f>
        <v>2.4999999999999987</v>
      </c>
      <c r="R64" s="136">
        <f t="shared" si="40"/>
        <v>2.4864206726177613</v>
      </c>
      <c r="S64" s="135">
        <f t="shared" si="48"/>
        <v>80259.644466070225</v>
      </c>
      <c r="T64" s="12">
        <f t="shared" si="41"/>
        <v>6147.1383105178202</v>
      </c>
      <c r="U64" s="13">
        <f t="shared" si="42"/>
        <v>1.5931547642043565E-2</v>
      </c>
      <c r="V64" s="12">
        <f t="shared" si="43"/>
        <v>385846.90255047416</v>
      </c>
      <c r="W64" s="12">
        <f t="shared" si="44"/>
        <v>1599656.3369812062</v>
      </c>
      <c r="X64" s="2">
        <f t="shared" si="45"/>
        <v>19.931016983977059</v>
      </c>
      <c r="Y64" s="105">
        <f>VLOOKUP(E64,'Appendix 4. LT MOH 2019'!$D$5:$P$1684,13,FALSE)</f>
        <v>21.470832394212167</v>
      </c>
      <c r="Z64" s="131">
        <f t="shared" si="46"/>
        <v>-1.5398154102351072</v>
      </c>
    </row>
    <row r="65" spans="2:26" x14ac:dyDescent="0.2">
      <c r="B65" s="158" t="str">
        <f t="shared" si="49"/>
        <v>Male</v>
      </c>
      <c r="C65" s="11" t="str">
        <f t="shared" si="50"/>
        <v>MA</v>
      </c>
      <c r="D65" s="137" t="s">
        <v>129</v>
      </c>
      <c r="E65" s="18" t="str">
        <f t="shared" si="34"/>
        <v>MAMale65-69</v>
      </c>
      <c r="F65" s="19">
        <v>5</v>
      </c>
      <c r="G65" s="104">
        <f>VLOOKUP(E65,'Appendix 4. LT MOH 2019'!$D$5:$G$1684,4,FALSE)</f>
        <v>2.1920841136685233E-2</v>
      </c>
      <c r="H65" s="19">
        <f>VLOOKUP(E65,'Appendix 1a. Person-years 2020'!$E$3:$F$1684,2,FALSE)</f>
        <v>82256.759000000005</v>
      </c>
      <c r="I65" s="19">
        <f>VLOOKUP(E65,'Appendix 2a. Deaths 2020'!$E$3:$G$1683,3,FALSE)</f>
        <v>320</v>
      </c>
      <c r="J65" s="20">
        <f t="shared" si="35"/>
        <v>1803.1373464576034</v>
      </c>
      <c r="K65" s="20">
        <f t="shared" si="36"/>
        <v>2116.1226772938644</v>
      </c>
      <c r="L65" s="73">
        <f t="shared" si="37"/>
        <v>0.85209490253348064</v>
      </c>
      <c r="M65" s="73">
        <f t="shared" si="38"/>
        <v>1.1735781977180739</v>
      </c>
      <c r="N65" s="72">
        <f>VLOOKUP(E65,'Appendix 4. LT MOH 2019'!$D$5:$K$1684,8,FALSE)</f>
        <v>0.89609026623274213</v>
      </c>
      <c r="O65" s="72">
        <f t="shared" si="47"/>
        <v>0.87918660800076154</v>
      </c>
      <c r="P65" s="73">
        <f t="shared" si="39"/>
        <v>0.12081339199923846</v>
      </c>
      <c r="Q65" s="72">
        <f>VLOOKUP(E65,'Appendix 4. LT MOH 2019'!$D$5:$I$1684,6,FALSE)</f>
        <v>2.5</v>
      </c>
      <c r="R65" s="136">
        <f t="shared" si="40"/>
        <v>2.4765587642653046</v>
      </c>
      <c r="S65" s="135">
        <f t="shared" si="48"/>
        <v>74112.506155552401</v>
      </c>
      <c r="T65" s="12">
        <f t="shared" si="41"/>
        <v>8953.7832582167248</v>
      </c>
      <c r="U65" s="13">
        <f t="shared" si="42"/>
        <v>2.5731614690851359E-2</v>
      </c>
      <c r="V65" s="12">
        <f t="shared" si="43"/>
        <v>347968.18488814699</v>
      </c>
      <c r="W65" s="12">
        <f t="shared" si="44"/>
        <v>1213809.4344307322</v>
      </c>
      <c r="X65" s="2">
        <f t="shared" si="45"/>
        <v>16.377929952646667</v>
      </c>
      <c r="Y65" s="105">
        <f>VLOOKUP(E65,'Appendix 4. LT MOH 2019'!$D$5:$P$1684,13,FALSE)</f>
        <v>17.820202712910785</v>
      </c>
      <c r="Z65" s="131">
        <f t="shared" si="46"/>
        <v>-1.4422727602641174</v>
      </c>
    </row>
    <row r="66" spans="2:26" x14ac:dyDescent="0.2">
      <c r="B66" s="158" t="str">
        <f t="shared" si="49"/>
        <v>Male</v>
      </c>
      <c r="C66" s="11" t="str">
        <f t="shared" si="50"/>
        <v>MA</v>
      </c>
      <c r="D66" s="137" t="s">
        <v>130</v>
      </c>
      <c r="E66" s="18" t="str">
        <f t="shared" si="34"/>
        <v>MAMale70-74</v>
      </c>
      <c r="F66" s="19">
        <v>5</v>
      </c>
      <c r="G66" s="104">
        <f>VLOOKUP(E66,'Appendix 4. LT MOH 2019'!$D$5:$G$1684,4,FALSE)</f>
        <v>3.043036164312423E-2</v>
      </c>
      <c r="H66" s="19">
        <f>VLOOKUP(E66,'Appendix 1a. Person-years 2020'!$E$3:$F$1684,2,FALSE)</f>
        <v>60476.7601</v>
      </c>
      <c r="I66" s="19">
        <f>VLOOKUP(E66,'Appendix 2a. Deaths 2020'!$E$3:$G$1683,3,FALSE)</f>
        <v>360</v>
      </c>
      <c r="J66" s="20">
        <f t="shared" si="35"/>
        <v>1840.3296808474659</v>
      </c>
      <c r="K66" s="20">
        <f t="shared" si="36"/>
        <v>2189.3747506559412</v>
      </c>
      <c r="L66" s="73">
        <f t="shared" si="37"/>
        <v>0.8405731729097996</v>
      </c>
      <c r="M66" s="73">
        <f t="shared" si="38"/>
        <v>1.1896644245001478</v>
      </c>
      <c r="N66" s="72">
        <f>VLOOKUP(E66,'Appendix 4. LT MOH 2019'!$D$5:$K$1684,8,FALSE)</f>
        <v>0.85860494818739364</v>
      </c>
      <c r="O66" s="72">
        <f t="shared" si="47"/>
        <v>0.83413500662288298</v>
      </c>
      <c r="P66" s="73">
        <f t="shared" si="39"/>
        <v>0.16586499337711702</v>
      </c>
      <c r="Q66" s="72">
        <f>VLOOKUP(E66,'Appendix 4. LT MOH 2019'!$D$5:$I$1684,6,FALSE)</f>
        <v>2.5000000000000013</v>
      </c>
      <c r="R66" s="136">
        <f t="shared" si="40"/>
        <v>2.4646147520809576</v>
      </c>
      <c r="S66" s="135">
        <f t="shared" si="48"/>
        <v>65158.722897335676</v>
      </c>
      <c r="T66" s="12">
        <f t="shared" si="41"/>
        <v>10807.551141827986</v>
      </c>
      <c r="U66" s="13">
        <f t="shared" si="42"/>
        <v>3.6219268475453661E-2</v>
      </c>
      <c r="V66" s="12">
        <f t="shared" si="43"/>
        <v>298392.30875555711</v>
      </c>
      <c r="W66" s="12">
        <f t="shared" si="44"/>
        <v>865841.24954258511</v>
      </c>
      <c r="X66" s="2">
        <f t="shared" si="45"/>
        <v>13.28818630940339</v>
      </c>
      <c r="Y66" s="105">
        <f>VLOOKUP(E66,'Appendix 4. LT MOH 2019'!$D$5:$P$1684,13,FALSE)</f>
        <v>14.596718143495222</v>
      </c>
      <c r="Z66" s="131">
        <f t="shared" si="46"/>
        <v>-1.3085318340918324</v>
      </c>
    </row>
    <row r="67" spans="2:26" x14ac:dyDescent="0.2">
      <c r="B67" s="158" t="str">
        <f t="shared" si="49"/>
        <v>Male</v>
      </c>
      <c r="C67" s="11" t="str">
        <f t="shared" si="50"/>
        <v>MA</v>
      </c>
      <c r="D67" s="137" t="s">
        <v>131</v>
      </c>
      <c r="E67" s="18" t="str">
        <f t="shared" si="34"/>
        <v>MAMale75-79</v>
      </c>
      <c r="F67" s="19">
        <v>5</v>
      </c>
      <c r="G67" s="104">
        <f>VLOOKUP(E67,'Appendix 4. LT MOH 2019'!$D$5:$G$1684,4,FALSE)</f>
        <v>5.1554563353521633E-2</v>
      </c>
      <c r="H67" s="19">
        <f>VLOOKUP(E67,'Appendix 1a. Person-years 2020'!$E$3:$F$1684,2,FALSE)</f>
        <v>41522.559099999999</v>
      </c>
      <c r="I67" s="19">
        <f>VLOOKUP(E67,'Appendix 2a. Deaths 2020'!$E$3:$G$1683,3,FALSE)</f>
        <v>357</v>
      </c>
      <c r="J67" s="20">
        <f t="shared" si="35"/>
        <v>2140.6774037212963</v>
      </c>
      <c r="K67" s="20">
        <f t="shared" si="36"/>
        <v>2479.2724246040889</v>
      </c>
      <c r="L67" s="73">
        <f t="shared" si="37"/>
        <v>0.86342968303014855</v>
      </c>
      <c r="M67" s="73">
        <f t="shared" si="38"/>
        <v>1.1581719040403697</v>
      </c>
      <c r="N67" s="72">
        <f>VLOOKUP(E67,'Appendix 4. LT MOH 2019'!$D$5:$K$1684,8,FALSE)</f>
        <v>0.77165743616609361</v>
      </c>
      <c r="O67" s="72">
        <f t="shared" si="47"/>
        <v>0.74065894414366229</v>
      </c>
      <c r="P67" s="73">
        <f t="shared" si="39"/>
        <v>0.25934105585633771</v>
      </c>
      <c r="Q67" s="72">
        <f>VLOOKUP(E67,'Appendix 4. LT MOH 2019'!$D$5:$I$1684,6,FALSE)</f>
        <v>2.5</v>
      </c>
      <c r="R67" s="136">
        <f t="shared" si="40"/>
        <v>2.450654881313191</v>
      </c>
      <c r="S67" s="135">
        <f t="shared" si="48"/>
        <v>54351.17175550769</v>
      </c>
      <c r="T67" s="12">
        <f t="shared" si="41"/>
        <v>14095.490270102524</v>
      </c>
      <c r="U67" s="13">
        <f t="shared" si="42"/>
        <v>5.9771839814422648E-2</v>
      </c>
      <c r="V67" s="12">
        <f t="shared" si="43"/>
        <v>235821.58946195515</v>
      </c>
      <c r="W67" s="12">
        <f t="shared" si="44"/>
        <v>567448.94078702794</v>
      </c>
      <c r="X67" s="2">
        <f t="shared" si="45"/>
        <v>10.44041779521571</v>
      </c>
      <c r="Y67" s="105">
        <f>VLOOKUP(E67,'Appendix 4. LT MOH 2019'!$D$5:$P$1684,13,FALSE)</f>
        <v>11.588805531615769</v>
      </c>
      <c r="Z67" s="131">
        <f t="shared" si="46"/>
        <v>-1.1483877364000588</v>
      </c>
    </row>
    <row r="68" spans="2:26" x14ac:dyDescent="0.2">
      <c r="B68" s="158" t="str">
        <f t="shared" si="49"/>
        <v>Male</v>
      </c>
      <c r="C68" s="11" t="str">
        <f t="shared" si="50"/>
        <v>MA</v>
      </c>
      <c r="D68" s="137" t="s">
        <v>132</v>
      </c>
      <c r="E68" s="18" t="str">
        <f t="shared" si="34"/>
        <v>MAMale80-84</v>
      </c>
      <c r="F68" s="19">
        <v>5</v>
      </c>
      <c r="G68" s="104">
        <f>VLOOKUP(E68,'Appendix 4. LT MOH 2019'!$D$5:$G$1684,4,FALSE)</f>
        <v>7.3153009719083409E-2</v>
      </c>
      <c r="H68" s="19">
        <f>VLOOKUP(E68,'Appendix 1a. Person-years 2020'!$E$3:$F$1684,2,FALSE)</f>
        <v>25623.4797</v>
      </c>
      <c r="I68" s="19">
        <f>VLOOKUP(E68,'Appendix 2a. Deaths 2020'!$E$3:$G$1683,3,FALSE)</f>
        <v>299</v>
      </c>
      <c r="J68" s="20">
        <f t="shared" si="35"/>
        <v>1874.4346595308364</v>
      </c>
      <c r="K68" s="20">
        <f t="shared" si="36"/>
        <v>2151.5619096248302</v>
      </c>
      <c r="L68" s="73">
        <f t="shared" si="37"/>
        <v>0.87119717594260782</v>
      </c>
      <c r="M68" s="73">
        <f t="shared" si="38"/>
        <v>1.1478457777575226</v>
      </c>
      <c r="N68" s="72">
        <f>VLOOKUP(E68,'Appendix 4. LT MOH 2019'!$D$5:$K$1684,8,FALSE)</f>
        <v>0.69078497561490637</v>
      </c>
      <c r="O68" s="72">
        <f t="shared" si="47"/>
        <v>0.65401906259955322</v>
      </c>
      <c r="P68" s="73">
        <f t="shared" si="39"/>
        <v>0.34598093740044678</v>
      </c>
      <c r="Q68" s="72">
        <f>VLOOKUP(E68,'Appendix 4. LT MOH 2019'!$D$5:$I$1684,6,FALSE)</f>
        <v>2.5</v>
      </c>
      <c r="R68" s="136">
        <f t="shared" si="40"/>
        <v>2.4353271973130912</v>
      </c>
      <c r="S68" s="135">
        <f t="shared" si="48"/>
        <v>40255.681485405163</v>
      </c>
      <c r="T68" s="12">
        <f t="shared" si="41"/>
        <v>13927.698416014287</v>
      </c>
      <c r="U68" s="13">
        <f t="shared" si="42"/>
        <v>8.4125582837984325E-2</v>
      </c>
      <c r="V68" s="12">
        <f t="shared" si="43"/>
        <v>165558.4180954484</v>
      </c>
      <c r="W68" s="12">
        <f t="shared" si="44"/>
        <v>331627.35132507276</v>
      </c>
      <c r="X68" s="2">
        <f t="shared" si="45"/>
        <v>8.2380260149192956</v>
      </c>
      <c r="Y68" s="105">
        <f>VLOOKUP(E68,'Appendix 4. LT MOH 2019'!$D$5:$P$1684,13,FALSE)</f>
        <v>9.2782906062211161</v>
      </c>
      <c r="Z68" s="131">
        <f t="shared" si="46"/>
        <v>-1.0402645913018205</v>
      </c>
    </row>
    <row r="69" spans="2:26" x14ac:dyDescent="0.2">
      <c r="B69" s="158" t="str">
        <f t="shared" si="49"/>
        <v>Male</v>
      </c>
      <c r="C69" s="11" t="str">
        <f t="shared" si="50"/>
        <v>MA</v>
      </c>
      <c r="D69" s="137" t="s">
        <v>133</v>
      </c>
      <c r="E69" s="18" t="str">
        <f t="shared" si="34"/>
        <v>MAMale85-89</v>
      </c>
      <c r="F69" s="19">
        <v>5</v>
      </c>
      <c r="G69" s="104">
        <f>VLOOKUP(E69,'Appendix 4. LT MOH 2019'!$D$5:$G$1684,4,FALSE)</f>
        <v>0.10812126565934004</v>
      </c>
      <c r="H69" s="19">
        <f>VLOOKUP(E69,'Appendix 1a. Person-years 2020'!$E$3:$F$1684,2,FALSE)</f>
        <v>13093.470600000001</v>
      </c>
      <c r="I69" s="19">
        <f>VLOOKUP(E69,'Appendix 2a. Deaths 2020'!$E$3:$G$1683,3,FALSE)</f>
        <v>226</v>
      </c>
      <c r="J69" s="20">
        <f t="shared" si="35"/>
        <v>1415.6826131453583</v>
      </c>
      <c r="K69" s="20">
        <f t="shared" si="36"/>
        <v>1617.2472071063476</v>
      </c>
      <c r="L69" s="73">
        <f t="shared" si="37"/>
        <v>0.87536562556714026</v>
      </c>
      <c r="M69" s="73">
        <f t="shared" si="38"/>
        <v>1.142379790561356</v>
      </c>
      <c r="N69" s="72">
        <f>VLOOKUP(E69,'Appendix 4. LT MOH 2019'!$D$5:$K$1684,8,FALSE)</f>
        <v>0.57442731502669353</v>
      </c>
      <c r="O69" s="72">
        <f t="shared" si="47"/>
        <v>0.53082946904699835</v>
      </c>
      <c r="P69" s="73">
        <f t="shared" si="39"/>
        <v>0.46917053095300165</v>
      </c>
      <c r="Q69" s="72">
        <f>VLOOKUP(E69,'Appendix 4. LT MOH 2019'!$D$5:$I$1684,6,FALSE)</f>
        <v>2.5000000000000004</v>
      </c>
      <c r="R69" s="136">
        <f t="shared" si="40"/>
        <v>2.4094406902490402</v>
      </c>
      <c r="S69" s="135">
        <f t="shared" si="48"/>
        <v>26327.983069390873</v>
      </c>
      <c r="T69" s="12">
        <f t="shared" si="41"/>
        <v>12352.313795587754</v>
      </c>
      <c r="U69" s="13">
        <f t="shared" si="42"/>
        <v>0.12396878858509441</v>
      </c>
      <c r="V69" s="12">
        <f t="shared" si="43"/>
        <v>99640.513846829301</v>
      </c>
      <c r="W69" s="12">
        <f t="shared" si="44"/>
        <v>166068.93322962435</v>
      </c>
      <c r="X69" s="2">
        <f t="shared" si="45"/>
        <v>6.3076967495735534</v>
      </c>
      <c r="Y69" s="105">
        <f>VLOOKUP(E69,'Appendix 4. LT MOH 2019'!$D$5:$P$1684,13,FALSE)</f>
        <v>7.312446485517988</v>
      </c>
      <c r="Z69" s="131">
        <f t="shared" si="46"/>
        <v>-1.0047497359444346</v>
      </c>
    </row>
    <row r="70" spans="2:26" x14ac:dyDescent="0.2">
      <c r="B70" s="158" t="str">
        <f t="shared" si="49"/>
        <v>Male</v>
      </c>
      <c r="C70" s="11" t="str">
        <f t="shared" si="50"/>
        <v>MA</v>
      </c>
      <c r="D70" s="137" t="s">
        <v>8</v>
      </c>
      <c r="E70" s="18" t="str">
        <f t="shared" si="34"/>
        <v>MAMale90+</v>
      </c>
      <c r="F70" s="19" t="s">
        <v>19</v>
      </c>
      <c r="G70" s="104">
        <f>VLOOKUP(E70,'Appendix 4. LT MOH 2019'!$D$5:$G$1684,4,FALSE)</f>
        <v>0.17013121201151254</v>
      </c>
      <c r="H70" s="19">
        <f>VLOOKUP(E70,'Appendix 1a. Person-years 2020'!$E$3:$F$1684,2,FALSE)</f>
        <v>7879.5551999999998</v>
      </c>
      <c r="I70" s="19">
        <f>VLOOKUP(E70,'Appendix 2a. Deaths 2020'!$E$3:$G$1683,3,FALSE)</f>
        <v>164</v>
      </c>
      <c r="J70" s="20">
        <f t="shared" si="35"/>
        <v>1340.5582762876161</v>
      </c>
      <c r="K70" s="20">
        <f t="shared" si="36"/>
        <v>1476.656757517728</v>
      </c>
      <c r="L70" s="73">
        <f t="shared" si="37"/>
        <v>0.90783336714017782</v>
      </c>
      <c r="M70" s="73">
        <f t="shared" si="38"/>
        <v>1.1015237335351111</v>
      </c>
      <c r="N70" s="72">
        <f>VLOOKUP(E70,'Appendix 4. LT MOH 2019'!$D$5:$K$1684,8,FALSE)</f>
        <v>0</v>
      </c>
      <c r="O70" s="72">
        <v>0</v>
      </c>
      <c r="P70" s="73">
        <f t="shared" si="39"/>
        <v>1</v>
      </c>
      <c r="Q70" s="72">
        <f>VLOOKUP(E70,'Appendix 4. LT MOH 2019'!$D$5:$I$1684,6,FALSE)</f>
        <v>5.2357049310355155</v>
      </c>
      <c r="R70" s="136">
        <f>Q70*L70</f>
        <v>4.7531476368944041</v>
      </c>
      <c r="S70" s="135">
        <f t="shared" si="48"/>
        <v>13975.66927380312</v>
      </c>
      <c r="T70" s="12">
        <f t="shared" si="41"/>
        <v>13975.66927380312</v>
      </c>
      <c r="U70" s="13">
        <f t="shared" si="42"/>
        <v>0.21038690072193436</v>
      </c>
      <c r="V70" s="12">
        <f>T70*R70</f>
        <v>66428.419382795037</v>
      </c>
      <c r="W70" s="12">
        <f>V70</f>
        <v>66428.419382795037</v>
      </c>
      <c r="X70" s="2">
        <f t="shared" si="45"/>
        <v>4.7531476368944041</v>
      </c>
      <c r="Y70" s="105">
        <f>VLOOKUP(E70,'Appendix 4. LT MOH 2019'!$D$5:$P$1684,13,FALSE)</f>
        <v>5.8778162347560974</v>
      </c>
      <c r="Z70" s="131">
        <f t="shared" si="46"/>
        <v>-1.1246685978616933</v>
      </c>
    </row>
    <row r="71" spans="2:26" x14ac:dyDescent="0.2">
      <c r="K71" s="7"/>
      <c r="L71" s="7"/>
      <c r="M71" s="7"/>
      <c r="N71" s="133"/>
      <c r="O71" s="133"/>
      <c r="P71" s="74"/>
      <c r="Q71" s="133"/>
      <c r="R71" s="107"/>
      <c r="S71" s="7"/>
      <c r="T71" s="7"/>
      <c r="U71" s="7"/>
      <c r="V71" s="107"/>
      <c r="W71" s="107"/>
      <c r="X71" s="7"/>
      <c r="Y71" s="133"/>
      <c r="Z71" s="7"/>
    </row>
    <row r="72" spans="2:26" x14ac:dyDescent="0.2">
      <c r="N72" s="40"/>
      <c r="O72" s="40"/>
      <c r="Q72" s="40"/>
      <c r="R72" s="40"/>
      <c r="V72" s="40"/>
      <c r="W72" s="40"/>
    </row>
    <row r="73" spans="2:26" x14ac:dyDescent="0.2">
      <c r="K73" s="45"/>
      <c r="L73" s="45"/>
      <c r="M73" s="45"/>
      <c r="N73" s="45"/>
      <c r="O73" s="45"/>
      <c r="P73" s="44"/>
      <c r="Q73" s="43"/>
      <c r="R73" s="12"/>
      <c r="S73" s="13"/>
      <c r="T73" s="12"/>
      <c r="U73" s="12"/>
      <c r="V73" s="2"/>
      <c r="W73" s="2"/>
      <c r="X73" s="6"/>
    </row>
    <row r="74" spans="2:26" x14ac:dyDescent="0.2">
      <c r="K74" s="45"/>
      <c r="L74" s="45"/>
      <c r="M74" s="45"/>
      <c r="N74" s="45"/>
      <c r="O74" s="45"/>
      <c r="P74" s="44"/>
      <c r="Q74" s="43"/>
      <c r="R74" s="12"/>
      <c r="S74" s="13"/>
      <c r="T74" s="12"/>
      <c r="U74" s="12"/>
      <c r="V74" s="2"/>
      <c r="W74" s="2"/>
      <c r="X74" s="6"/>
    </row>
    <row r="75" spans="2:26" x14ac:dyDescent="0.2">
      <c r="K75" s="45"/>
      <c r="L75" s="45"/>
      <c r="M75" s="45"/>
      <c r="N75" s="45"/>
      <c r="O75" s="45"/>
      <c r="P75" s="44"/>
      <c r="Q75" s="43"/>
      <c r="R75" s="12"/>
      <c r="S75" s="13"/>
      <c r="T75" s="12"/>
      <c r="U75" s="12"/>
      <c r="V75" s="2"/>
      <c r="W75" s="2"/>
      <c r="X75" s="6"/>
    </row>
    <row r="76" spans="2:26" x14ac:dyDescent="0.2">
      <c r="K76" s="45"/>
      <c r="L76" s="45"/>
      <c r="M76" s="45"/>
      <c r="N76" s="45"/>
      <c r="O76" s="45"/>
      <c r="P76" s="44"/>
      <c r="Q76" s="43"/>
      <c r="R76" s="12"/>
      <c r="S76" s="13"/>
      <c r="T76" s="12"/>
      <c r="U76" s="12"/>
      <c r="V76" s="2"/>
      <c r="W76" s="2"/>
      <c r="X76" s="6"/>
    </row>
    <row r="77" spans="2:26" x14ac:dyDescent="0.2">
      <c r="K77" s="45"/>
      <c r="L77" s="45"/>
      <c r="M77" s="45"/>
      <c r="N77" s="45"/>
      <c r="O77" s="45"/>
      <c r="P77" s="44"/>
      <c r="Q77" s="43"/>
      <c r="R77" s="12"/>
      <c r="S77" s="13"/>
      <c r="T77" s="12"/>
      <c r="U77" s="12"/>
      <c r="V77" s="2"/>
      <c r="W77" s="2"/>
      <c r="X77" s="6"/>
    </row>
    <row r="78" spans="2:26" x14ac:dyDescent="0.2">
      <c r="N78" s="41"/>
    </row>
    <row r="81" spans="1:25" s="11" customFormat="1" ht="47" customHeight="1" x14ac:dyDescent="0.2">
      <c r="A81" s="10"/>
      <c r="B81" s="8"/>
      <c r="C81" s="8"/>
      <c r="D81" s="40"/>
      <c r="E81" s="40"/>
      <c r="F81" s="40"/>
      <c r="G81" s="40"/>
      <c r="H81" s="40"/>
      <c r="I81" s="40"/>
      <c r="J81" s="40"/>
      <c r="K81" s="10"/>
      <c r="L81" s="8"/>
      <c r="M81" s="10"/>
      <c r="N81" s="10"/>
      <c r="O81" s="10"/>
      <c r="P81" s="10"/>
      <c r="Q81" s="8"/>
      <c r="R81" s="8"/>
      <c r="S81" s="10"/>
      <c r="T81" s="10"/>
      <c r="U81" s="10"/>
      <c r="V81" s="8"/>
      <c r="W81" s="10"/>
      <c r="X81" s="10"/>
      <c r="Y81" s="40"/>
    </row>
    <row r="82" spans="1:25" x14ac:dyDescent="0.2">
      <c r="K82" s="48"/>
      <c r="L82" s="48"/>
      <c r="M82" s="48"/>
      <c r="N82" s="48"/>
      <c r="O82" s="48"/>
      <c r="P82" s="44"/>
      <c r="Q82" s="12"/>
      <c r="R82" s="12"/>
      <c r="S82" s="13"/>
      <c r="T82" s="12"/>
      <c r="U82" s="12"/>
      <c r="V82" s="2"/>
      <c r="W82" s="2"/>
      <c r="X82" s="6"/>
    </row>
    <row r="83" spans="1:25" x14ac:dyDescent="0.2">
      <c r="K83" s="48"/>
      <c r="L83" s="48"/>
      <c r="M83" s="48"/>
      <c r="N83" s="48"/>
      <c r="O83" s="48"/>
      <c r="P83" s="44"/>
      <c r="Q83" s="43"/>
      <c r="R83" s="12"/>
      <c r="S83" s="13"/>
      <c r="T83" s="12"/>
      <c r="U83" s="12"/>
      <c r="V83" s="2"/>
      <c r="W83" s="2"/>
      <c r="X83" s="6"/>
    </row>
    <row r="84" spans="1:25" x14ac:dyDescent="0.2">
      <c r="K84" s="48"/>
      <c r="L84" s="48"/>
      <c r="M84" s="48"/>
      <c r="N84" s="48"/>
      <c r="O84" s="48"/>
      <c r="P84" s="44"/>
      <c r="Q84" s="43"/>
      <c r="R84" s="12"/>
      <c r="S84" s="13"/>
      <c r="T84" s="12"/>
      <c r="U84" s="12"/>
      <c r="V84" s="2"/>
      <c r="W84" s="2"/>
      <c r="X84" s="6"/>
    </row>
    <row r="85" spans="1:25" x14ac:dyDescent="0.2">
      <c r="K85" s="48"/>
      <c r="L85" s="48"/>
      <c r="M85" s="48"/>
      <c r="N85" s="48"/>
      <c r="O85" s="48"/>
      <c r="P85" s="44"/>
      <c r="Q85" s="43"/>
      <c r="R85" s="12"/>
      <c r="S85" s="13"/>
      <c r="T85" s="12"/>
      <c r="U85" s="12"/>
      <c r="V85" s="2"/>
      <c r="W85" s="2"/>
      <c r="X85" s="6"/>
    </row>
    <row r="86" spans="1:25" x14ac:dyDescent="0.2">
      <c r="K86" s="48"/>
      <c r="L86" s="48"/>
      <c r="M86" s="48"/>
      <c r="N86" s="48"/>
      <c r="O86" s="48"/>
      <c r="P86" s="44"/>
      <c r="Q86" s="43"/>
      <c r="R86" s="12"/>
      <c r="S86" s="13"/>
      <c r="T86" s="12"/>
      <c r="U86" s="12"/>
      <c r="V86" s="2"/>
      <c r="W86" s="2"/>
      <c r="X86" s="6"/>
    </row>
    <row r="87" spans="1:25" x14ac:dyDescent="0.2">
      <c r="K87" s="48"/>
      <c r="L87" s="48"/>
      <c r="M87" s="48"/>
      <c r="N87" s="48"/>
      <c r="O87" s="48"/>
      <c r="P87" s="44"/>
      <c r="Q87" s="43"/>
      <c r="R87" s="12"/>
      <c r="S87" s="13"/>
      <c r="T87" s="12"/>
      <c r="U87" s="12"/>
      <c r="V87" s="2"/>
      <c r="W87" s="2"/>
      <c r="X87" s="6"/>
    </row>
    <row r="88" spans="1:25" x14ac:dyDescent="0.2">
      <c r="K88" s="48"/>
      <c r="L88" s="48"/>
      <c r="M88" s="48"/>
      <c r="N88" s="48"/>
      <c r="O88" s="48"/>
      <c r="P88" s="44"/>
      <c r="Q88" s="43"/>
      <c r="R88" s="12"/>
      <c r="S88" s="13"/>
      <c r="T88" s="12"/>
      <c r="U88" s="12"/>
      <c r="V88" s="2"/>
      <c r="W88" s="2"/>
      <c r="X88" s="6"/>
    </row>
    <row r="89" spans="1:25" x14ac:dyDescent="0.2">
      <c r="K89" s="48"/>
      <c r="L89" s="48"/>
      <c r="M89" s="48"/>
      <c r="N89" s="48"/>
      <c r="O89" s="48"/>
      <c r="P89" s="44"/>
      <c r="Q89" s="43"/>
      <c r="R89" s="12"/>
      <c r="S89" s="13"/>
      <c r="T89" s="12"/>
      <c r="U89" s="12"/>
      <c r="V89" s="2"/>
      <c r="W89" s="2"/>
      <c r="X89" s="6"/>
    </row>
    <row r="90" spans="1:25" x14ac:dyDescent="0.2">
      <c r="K90" s="48"/>
      <c r="L90" s="48"/>
      <c r="M90" s="48"/>
      <c r="N90" s="48"/>
      <c r="O90" s="48"/>
      <c r="P90" s="44"/>
      <c r="Q90" s="43"/>
      <c r="R90" s="12"/>
      <c r="S90" s="13"/>
      <c r="T90" s="12"/>
      <c r="U90" s="12"/>
      <c r="V90" s="2"/>
      <c r="W90" s="2"/>
      <c r="X90" s="6"/>
    </row>
    <row r="91" spans="1:25" x14ac:dyDescent="0.2">
      <c r="K91" s="48"/>
      <c r="L91" s="48"/>
      <c r="M91" s="48"/>
      <c r="N91" s="48"/>
      <c r="O91" s="48"/>
      <c r="P91" s="44"/>
      <c r="Q91" s="43"/>
      <c r="R91" s="12"/>
      <c r="S91" s="13"/>
      <c r="T91" s="12"/>
      <c r="U91" s="12"/>
      <c r="V91" s="2"/>
      <c r="W91" s="2"/>
      <c r="X91" s="6"/>
    </row>
    <row r="92" spans="1:25" x14ac:dyDescent="0.2">
      <c r="K92" s="48"/>
      <c r="L92" s="48"/>
      <c r="M92" s="48"/>
      <c r="N92" s="48"/>
      <c r="O92" s="48"/>
      <c r="P92" s="44"/>
      <c r="Q92" s="43"/>
      <c r="R92" s="12"/>
      <c r="S92" s="13"/>
      <c r="T92" s="12"/>
      <c r="U92" s="12"/>
      <c r="V92" s="2"/>
      <c r="W92" s="2"/>
      <c r="X92" s="6"/>
    </row>
    <row r="93" spans="1:25" x14ac:dyDescent="0.2">
      <c r="K93" s="48"/>
      <c r="L93" s="48"/>
      <c r="M93" s="48"/>
      <c r="N93" s="48"/>
      <c r="O93" s="48"/>
      <c r="P93" s="44"/>
      <c r="Q93" s="43"/>
      <c r="R93" s="12"/>
      <c r="S93" s="13"/>
      <c r="T93" s="12"/>
      <c r="U93" s="12"/>
      <c r="V93" s="2"/>
      <c r="W93" s="2"/>
      <c r="X93" s="6"/>
    </row>
    <row r="94" spans="1:25" x14ac:dyDescent="0.2">
      <c r="K94" s="48"/>
      <c r="L94" s="48"/>
      <c r="M94" s="48"/>
      <c r="N94" s="48"/>
      <c r="O94" s="48"/>
      <c r="P94" s="44"/>
      <c r="Q94" s="43"/>
      <c r="R94" s="12"/>
      <c r="S94" s="13"/>
      <c r="T94" s="12"/>
      <c r="U94" s="12"/>
      <c r="V94" s="2"/>
      <c r="W94" s="2"/>
      <c r="X94" s="6"/>
    </row>
    <row r="95" spans="1:25" x14ac:dyDescent="0.2">
      <c r="K95" s="48"/>
      <c r="L95" s="48"/>
      <c r="M95" s="48"/>
      <c r="N95" s="48"/>
      <c r="O95" s="48"/>
      <c r="P95" s="44"/>
      <c r="Q95" s="43"/>
      <c r="R95" s="12"/>
      <c r="S95" s="13"/>
      <c r="T95" s="12"/>
      <c r="U95" s="12"/>
      <c r="V95" s="2"/>
      <c r="W95" s="2"/>
      <c r="X95" s="6"/>
    </row>
    <row r="96" spans="1:25" x14ac:dyDescent="0.2">
      <c r="K96" s="48"/>
      <c r="L96" s="48"/>
      <c r="M96" s="48"/>
      <c r="N96" s="48"/>
      <c r="O96" s="48"/>
      <c r="P96" s="44"/>
      <c r="Q96" s="43"/>
      <c r="R96" s="12"/>
      <c r="S96" s="13"/>
      <c r="T96" s="12"/>
      <c r="U96" s="12"/>
      <c r="V96" s="2"/>
      <c r="W96" s="2"/>
      <c r="X96" s="6"/>
    </row>
    <row r="97" spans="1:25" x14ac:dyDescent="0.2">
      <c r="K97" s="48"/>
      <c r="L97" s="48"/>
      <c r="M97" s="48"/>
      <c r="N97" s="48"/>
      <c r="O97" s="48"/>
      <c r="P97" s="44"/>
      <c r="Q97" s="43"/>
      <c r="R97" s="12"/>
      <c r="S97" s="13"/>
      <c r="T97" s="12"/>
      <c r="U97" s="12"/>
      <c r="V97" s="2"/>
      <c r="W97" s="2"/>
      <c r="X97" s="6"/>
    </row>
    <row r="98" spans="1:25" x14ac:dyDescent="0.2">
      <c r="N98" s="47"/>
    </row>
    <row r="99" spans="1:25" x14ac:dyDescent="0.2">
      <c r="N99" s="47"/>
    </row>
    <row r="100" spans="1:25" s="11" customFormat="1" ht="47" customHeight="1" x14ac:dyDescent="0.2">
      <c r="A100" s="10"/>
      <c r="B100" s="8"/>
      <c r="C100" s="8"/>
      <c r="D100" s="40"/>
      <c r="E100" s="40"/>
      <c r="F100" s="40"/>
      <c r="G100" s="40"/>
      <c r="H100" s="40"/>
      <c r="I100" s="40"/>
      <c r="J100" s="40"/>
      <c r="K100" s="10"/>
      <c r="L100" s="8"/>
      <c r="M100" s="10"/>
      <c r="N100" s="10"/>
      <c r="O100" s="10"/>
      <c r="P100" s="10"/>
      <c r="Q100" s="8"/>
      <c r="R100" s="8"/>
      <c r="S100" s="10"/>
      <c r="T100" s="10"/>
      <c r="U100" s="10"/>
      <c r="V100" s="8"/>
      <c r="W100" s="10"/>
      <c r="X100" s="10"/>
      <c r="Y100" s="40"/>
    </row>
    <row r="101" spans="1:25" x14ac:dyDescent="0.2">
      <c r="K101" s="45"/>
      <c r="L101" s="45"/>
      <c r="M101" s="45"/>
      <c r="N101" s="45"/>
      <c r="O101" s="45"/>
      <c r="P101" s="44"/>
      <c r="Q101" s="12"/>
      <c r="R101" s="12"/>
      <c r="S101" s="13"/>
      <c r="T101" s="12"/>
      <c r="U101" s="12"/>
      <c r="V101" s="2"/>
      <c r="W101" s="2"/>
      <c r="X101" s="6"/>
    </row>
    <row r="102" spans="1:25" x14ac:dyDescent="0.2">
      <c r="K102" s="45"/>
      <c r="L102" s="45"/>
      <c r="M102" s="45"/>
      <c r="N102" s="45"/>
      <c r="O102" s="45"/>
      <c r="P102" s="44"/>
      <c r="Q102" s="43"/>
      <c r="R102" s="12"/>
      <c r="S102" s="13"/>
      <c r="T102" s="12"/>
      <c r="U102" s="12"/>
      <c r="V102" s="2"/>
      <c r="W102" s="2"/>
      <c r="X102" s="6"/>
    </row>
    <row r="103" spans="1:25" x14ac:dyDescent="0.2">
      <c r="K103" s="45"/>
      <c r="L103" s="45"/>
      <c r="M103" s="45"/>
      <c r="N103" s="45"/>
      <c r="O103" s="45"/>
      <c r="P103" s="44"/>
      <c r="Q103" s="43"/>
      <c r="R103" s="12"/>
      <c r="S103" s="13"/>
      <c r="T103" s="12"/>
      <c r="U103" s="12"/>
      <c r="V103" s="2"/>
      <c r="W103" s="2"/>
      <c r="X103" s="6"/>
    </row>
    <row r="104" spans="1:25" x14ac:dyDescent="0.2">
      <c r="K104" s="45"/>
      <c r="L104" s="45"/>
      <c r="M104" s="45"/>
      <c r="N104" s="45"/>
      <c r="O104" s="45"/>
      <c r="P104" s="44"/>
      <c r="Q104" s="43"/>
      <c r="R104" s="12"/>
      <c r="S104" s="13"/>
      <c r="T104" s="12"/>
      <c r="U104" s="12"/>
      <c r="V104" s="2"/>
      <c r="W104" s="2"/>
      <c r="X104" s="6"/>
    </row>
    <row r="105" spans="1:25" x14ac:dyDescent="0.2">
      <c r="K105" s="45"/>
      <c r="L105" s="45"/>
      <c r="M105" s="45"/>
      <c r="N105" s="45"/>
      <c r="O105" s="45"/>
      <c r="P105" s="44"/>
      <c r="Q105" s="43"/>
      <c r="R105" s="12"/>
      <c r="S105" s="13"/>
      <c r="T105" s="12"/>
      <c r="U105" s="12"/>
      <c r="V105" s="2"/>
      <c r="W105" s="2"/>
      <c r="X105" s="6"/>
    </row>
    <row r="106" spans="1:25" x14ac:dyDescent="0.2">
      <c r="K106" s="45"/>
      <c r="L106" s="45"/>
      <c r="M106" s="45"/>
      <c r="N106" s="45"/>
      <c r="O106" s="45"/>
      <c r="P106" s="44"/>
      <c r="Q106" s="43"/>
      <c r="R106" s="12"/>
      <c r="S106" s="13"/>
      <c r="T106" s="12"/>
      <c r="U106" s="12"/>
      <c r="V106" s="2"/>
      <c r="W106" s="2"/>
      <c r="X106" s="6"/>
    </row>
    <row r="107" spans="1:25" x14ac:dyDescent="0.2">
      <c r="K107" s="45"/>
      <c r="L107" s="45"/>
      <c r="M107" s="45"/>
      <c r="N107" s="45"/>
      <c r="O107" s="45"/>
      <c r="P107" s="44"/>
      <c r="Q107" s="43"/>
      <c r="R107" s="12"/>
      <c r="S107" s="13"/>
      <c r="T107" s="12"/>
      <c r="U107" s="12"/>
      <c r="V107" s="2"/>
      <c r="W107" s="2"/>
      <c r="X107" s="6"/>
    </row>
    <row r="108" spans="1:25" x14ac:dyDescent="0.2">
      <c r="K108" s="45"/>
      <c r="L108" s="45"/>
      <c r="M108" s="45"/>
      <c r="N108" s="45"/>
      <c r="O108" s="45"/>
      <c r="P108" s="44"/>
      <c r="Q108" s="43"/>
      <c r="R108" s="12"/>
      <c r="S108" s="13"/>
      <c r="T108" s="12"/>
      <c r="U108" s="12"/>
      <c r="V108" s="2"/>
      <c r="W108" s="2"/>
      <c r="X108" s="6"/>
    </row>
    <row r="109" spans="1:25" x14ac:dyDescent="0.2">
      <c r="K109" s="45"/>
      <c r="L109" s="45"/>
      <c r="M109" s="45"/>
      <c r="N109" s="45"/>
      <c r="O109" s="45"/>
      <c r="P109" s="44"/>
      <c r="Q109" s="43"/>
      <c r="R109" s="12"/>
      <c r="S109" s="13"/>
      <c r="T109" s="12"/>
      <c r="U109" s="12"/>
      <c r="V109" s="2"/>
      <c r="W109" s="2"/>
      <c r="X109" s="6"/>
    </row>
    <row r="110" spans="1:25" x14ac:dyDescent="0.2">
      <c r="K110" s="45"/>
      <c r="L110" s="45"/>
      <c r="M110" s="45"/>
      <c r="N110" s="45"/>
      <c r="O110" s="45"/>
      <c r="P110" s="44"/>
      <c r="Q110" s="43"/>
      <c r="R110" s="12"/>
      <c r="S110" s="13"/>
      <c r="T110" s="12"/>
      <c r="U110" s="12"/>
      <c r="V110" s="2"/>
      <c r="W110" s="2"/>
      <c r="X110" s="6"/>
    </row>
    <row r="111" spans="1:25" x14ac:dyDescent="0.2">
      <c r="K111" s="45"/>
      <c r="L111" s="45"/>
      <c r="M111" s="45"/>
      <c r="N111" s="45"/>
      <c r="O111" s="45"/>
      <c r="P111" s="44"/>
      <c r="Q111" s="43"/>
      <c r="R111" s="12"/>
      <c r="S111" s="13"/>
      <c r="T111" s="12"/>
      <c r="U111" s="12"/>
      <c r="V111" s="2"/>
      <c r="W111" s="2"/>
      <c r="X111" s="6"/>
    </row>
    <row r="112" spans="1:25" x14ac:dyDescent="0.2">
      <c r="K112" s="45"/>
      <c r="L112" s="45"/>
      <c r="M112" s="45"/>
      <c r="N112" s="45"/>
      <c r="O112" s="45"/>
      <c r="P112" s="44"/>
      <c r="Q112" s="43"/>
      <c r="R112" s="12"/>
      <c r="S112" s="13"/>
      <c r="T112" s="12"/>
      <c r="U112" s="12"/>
      <c r="V112" s="2"/>
      <c r="W112" s="2"/>
      <c r="X112" s="6"/>
    </row>
    <row r="113" spans="11:24" x14ac:dyDescent="0.2">
      <c r="K113" s="45"/>
      <c r="L113" s="45"/>
      <c r="M113" s="45"/>
      <c r="N113" s="45"/>
      <c r="O113" s="45"/>
      <c r="P113" s="44"/>
      <c r="Q113" s="43"/>
      <c r="R113" s="12"/>
      <c r="S113" s="13"/>
      <c r="T113" s="12"/>
      <c r="U113" s="12"/>
      <c r="V113" s="2"/>
      <c r="W113" s="2"/>
      <c r="X113" s="6"/>
    </row>
    <row r="114" spans="11:24" x14ac:dyDescent="0.2">
      <c r="K114" s="45"/>
      <c r="L114" s="45"/>
      <c r="M114" s="45"/>
      <c r="N114" s="45"/>
      <c r="O114" s="45"/>
      <c r="P114" s="44"/>
      <c r="Q114" s="43"/>
      <c r="R114" s="12"/>
      <c r="S114" s="13"/>
      <c r="T114" s="12"/>
      <c r="U114" s="12"/>
      <c r="V114" s="2"/>
      <c r="W114" s="2"/>
      <c r="X114" s="6"/>
    </row>
    <row r="115" spans="11:24" x14ac:dyDescent="0.2">
      <c r="K115" s="45"/>
      <c r="L115" s="45"/>
      <c r="M115" s="45"/>
      <c r="N115" s="45"/>
      <c r="O115" s="45"/>
      <c r="P115" s="44"/>
      <c r="Q115" s="43"/>
      <c r="R115" s="12"/>
      <c r="S115" s="13"/>
      <c r="T115" s="12"/>
      <c r="U115" s="12"/>
      <c r="V115" s="2"/>
      <c r="W115" s="2"/>
      <c r="X115" s="6"/>
    </row>
    <row r="116" spans="11:24" x14ac:dyDescent="0.2">
      <c r="K116" s="45"/>
      <c r="L116" s="45"/>
      <c r="M116" s="45"/>
      <c r="N116" s="45"/>
      <c r="O116" s="45"/>
      <c r="P116" s="44"/>
      <c r="Q116" s="43"/>
      <c r="R116" s="12"/>
      <c r="S116" s="13"/>
      <c r="T116" s="12"/>
      <c r="U116" s="12"/>
      <c r="V116" s="2"/>
      <c r="W116" s="2"/>
      <c r="X116" s="6"/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7A03098-6A7C-3541-AE08-6282612A9502}">
  <sheetPr>
    <tabColor theme="7"/>
  </sheetPr>
  <dimension ref="A1:AA116"/>
  <sheetViews>
    <sheetView zoomScaleNormal="100" workbookViewId="0">
      <pane xSplit="4" ySplit="3" topLeftCell="F4" activePane="bottomRight" state="frozen"/>
      <selection pane="topRight" activeCell="F1" sqref="F1"/>
      <selection pane="bottomLeft" activeCell="A4" sqref="A4"/>
      <selection pane="bottomRight" activeCell="B2" sqref="B2"/>
    </sheetView>
  </sheetViews>
  <sheetFormatPr baseColWidth="10" defaultRowHeight="16" x14ac:dyDescent="0.2"/>
  <cols>
    <col min="1" max="1" width="5.83203125" customWidth="1"/>
    <col min="2" max="3" width="12.1640625" style="158" customWidth="1"/>
    <col min="4" max="4" width="13.33203125" style="40" customWidth="1"/>
    <col min="5" max="5" width="17.33203125" style="40" hidden="1" customWidth="1"/>
    <col min="6" max="9" width="13.33203125" style="40" customWidth="1"/>
    <col min="10" max="10" width="14.6640625" style="40" customWidth="1"/>
    <col min="11" max="11" width="15.6640625" customWidth="1"/>
    <col min="17" max="17" width="11.5" customWidth="1"/>
    <col min="18" max="20" width="10.33203125" customWidth="1"/>
    <col min="21" max="21" width="8.33203125" customWidth="1"/>
    <col min="22" max="22" width="10" customWidth="1"/>
    <col min="23" max="23" width="8.33203125" customWidth="1"/>
    <col min="24" max="24" width="10.5" customWidth="1"/>
    <col min="25" max="25" width="10.5" style="40" customWidth="1"/>
    <col min="26" max="26" width="17.6640625" bestFit="1" customWidth="1"/>
  </cols>
  <sheetData>
    <row r="1" spans="1:27" ht="18" x14ac:dyDescent="0.2">
      <c r="B1" s="161" t="s">
        <v>49</v>
      </c>
      <c r="K1" s="10"/>
      <c r="N1" s="8"/>
      <c r="O1" s="10"/>
      <c r="Q1" s="10"/>
      <c r="R1" s="10"/>
      <c r="S1" s="8"/>
      <c r="T1" s="8"/>
      <c r="U1" s="10"/>
      <c r="V1" s="10"/>
      <c r="W1" s="10"/>
      <c r="Y1" s="10"/>
    </row>
    <row r="2" spans="1:27" s="3" customFormat="1" ht="100" customHeight="1" x14ac:dyDescent="0.2">
      <c r="B2" s="84" t="s">
        <v>33</v>
      </c>
      <c r="C2" s="84" t="s">
        <v>14</v>
      </c>
      <c r="D2" s="168" t="s">
        <v>31</v>
      </c>
      <c r="E2" s="39"/>
      <c r="F2" s="3" t="s">
        <v>32</v>
      </c>
      <c r="G2" s="106" t="s">
        <v>115</v>
      </c>
      <c r="H2" s="106" t="s">
        <v>1659</v>
      </c>
      <c r="I2" s="106" t="s">
        <v>1660</v>
      </c>
      <c r="J2" s="106" t="s">
        <v>20</v>
      </c>
      <c r="K2" s="4" t="s">
        <v>21</v>
      </c>
      <c r="L2" s="3" t="s">
        <v>16</v>
      </c>
      <c r="M2" s="5" t="s">
        <v>114</v>
      </c>
      <c r="N2" s="3" t="s">
        <v>141</v>
      </c>
      <c r="O2" s="3" t="s">
        <v>22</v>
      </c>
      <c r="P2" s="5" t="s">
        <v>23</v>
      </c>
      <c r="Q2" s="3" t="s">
        <v>140</v>
      </c>
      <c r="R2" s="3" t="s">
        <v>24</v>
      </c>
      <c r="S2" s="5" t="s">
        <v>34</v>
      </c>
      <c r="T2" s="5" t="s">
        <v>35</v>
      </c>
      <c r="U2" s="5" t="s">
        <v>36</v>
      </c>
      <c r="V2" s="3" t="s">
        <v>37</v>
      </c>
      <c r="W2" s="3" t="s">
        <v>38</v>
      </c>
      <c r="X2" s="5" t="s">
        <v>81</v>
      </c>
      <c r="Y2" s="3" t="s">
        <v>26</v>
      </c>
      <c r="Z2" s="5" t="s">
        <v>25</v>
      </c>
    </row>
    <row r="3" spans="1:27" s="11" customFormat="1" ht="47" customHeight="1" x14ac:dyDescent="0.2">
      <c r="A3" s="10"/>
      <c r="B3" s="8" t="s">
        <v>17</v>
      </c>
      <c r="C3" s="8" t="s">
        <v>14</v>
      </c>
      <c r="D3" s="8" t="s">
        <v>0</v>
      </c>
      <c r="E3" s="8" t="s">
        <v>135</v>
      </c>
      <c r="F3" s="8" t="s">
        <v>9</v>
      </c>
      <c r="G3" s="10" t="s">
        <v>116</v>
      </c>
      <c r="H3" s="10" t="s">
        <v>134</v>
      </c>
      <c r="I3" s="10" t="s">
        <v>110</v>
      </c>
      <c r="J3" s="10" t="s">
        <v>1618</v>
      </c>
      <c r="K3" s="10" t="s">
        <v>1830</v>
      </c>
      <c r="L3" s="10" t="s">
        <v>27</v>
      </c>
      <c r="M3" s="10" t="s">
        <v>28</v>
      </c>
      <c r="N3" s="8" t="s">
        <v>1619</v>
      </c>
      <c r="O3" s="10" t="s">
        <v>111</v>
      </c>
      <c r="P3" s="10" t="s">
        <v>112</v>
      </c>
      <c r="Q3" s="10" t="s">
        <v>1620</v>
      </c>
      <c r="R3" s="10" t="s">
        <v>113</v>
      </c>
      <c r="S3" s="8" t="s">
        <v>104</v>
      </c>
      <c r="T3" s="8" t="s">
        <v>105</v>
      </c>
      <c r="U3" s="10" t="s">
        <v>106</v>
      </c>
      <c r="V3" s="10" t="s">
        <v>107</v>
      </c>
      <c r="W3" s="10" t="s">
        <v>108</v>
      </c>
      <c r="X3" s="8" t="s">
        <v>109</v>
      </c>
      <c r="Y3" s="10" t="s">
        <v>30</v>
      </c>
      <c r="Z3" s="10" t="s">
        <v>11</v>
      </c>
    </row>
    <row r="4" spans="1:27" s="9" customFormat="1" ht="17" customHeight="1" x14ac:dyDescent="0.2">
      <c r="A4" s="15"/>
      <c r="B4" s="11" t="s">
        <v>18</v>
      </c>
      <c r="C4" s="11" t="str">
        <f>$B$1</f>
        <v>PI</v>
      </c>
      <c r="D4" s="137">
        <v>0</v>
      </c>
      <c r="E4" s="18" t="str">
        <f t="shared" ref="E4:E23" si="0">_xlfn.CONCAT(C4,B4,D4)</f>
        <v>PITotal0</v>
      </c>
      <c r="F4" s="19">
        <v>1</v>
      </c>
      <c r="G4" s="104">
        <f>VLOOKUP(E4,'Appendix 4. LT MOH 2019'!$D$5:$G$1684,4,FALSE)</f>
        <v>1.4428472317321989E-2</v>
      </c>
      <c r="H4" s="19">
        <f>VLOOKUP(E4,'Appendix 1a. Person-years 2020'!$E$3:$F$1684,2,FALSE)</f>
        <v>47655.268400000001</v>
      </c>
      <c r="I4" s="19">
        <f>VLOOKUP(E4,'Appendix 2a. Deaths 2020'!$E$3:$G$1683,3,FALSE)</f>
        <v>1</v>
      </c>
      <c r="J4" s="20">
        <f t="shared" ref="J4:J23" si="1">G4*H4</f>
        <v>687.59272088394937</v>
      </c>
      <c r="K4" s="20">
        <f t="shared" ref="K4:K23" si="2">G4*(H4-I4)+I4</f>
        <v>688.57829241163211</v>
      </c>
      <c r="L4" s="72">
        <f t="shared" ref="L4:L23" si="3">J4/K4</f>
        <v>0.9985686863229003</v>
      </c>
      <c r="M4" s="72">
        <f t="shared" ref="M4:M23" si="4">K4/J4</f>
        <v>1.0014333652724183</v>
      </c>
      <c r="N4" s="72">
        <f>VLOOKUP(E4,'Appendix 4. LT MOH 2019'!$D$5:$K$1684,8,FALSE)</f>
        <v>0.98575600581561629</v>
      </c>
      <c r="O4" s="72">
        <f>EXP((1/L4)*LN(N4))</f>
        <v>0.98573573528151259</v>
      </c>
      <c r="P4" s="72">
        <f t="shared" ref="P4:P23" si="5">1-O4</f>
        <v>1.4264264718487407E-2</v>
      </c>
      <c r="Q4" s="72">
        <f>VLOOKUP(E4,'Appendix 4. LT MOH 2019'!$D$5:$I$1684,6,FALSE)</f>
        <v>0.1023795127512829</v>
      </c>
      <c r="R4" s="16">
        <f t="shared" ref="R4:R22" si="6">F4+(Q4-F4)*M4*(1-N4)/(1-O4)</f>
        <v>0.10237030561016569</v>
      </c>
      <c r="S4" s="12">
        <v>100000</v>
      </c>
      <c r="T4" s="12">
        <f t="shared" ref="T4:T23" si="7">P4*S4</f>
        <v>1426.4264718487407</v>
      </c>
      <c r="U4" s="13">
        <f t="shared" ref="U4:U23" si="8">T4/V4</f>
        <v>1.4449273616381826E-2</v>
      </c>
      <c r="V4" s="12">
        <f t="shared" ref="V4:V22" si="9">(S5*F4)+R4*T4</f>
        <v>98719.597242004849</v>
      </c>
      <c r="W4" s="12">
        <f t="shared" ref="W4:W22" si="10">W5+V4</f>
        <v>7457450.2677153498</v>
      </c>
      <c r="X4" s="131">
        <f t="shared" ref="X4:X23" si="11">W4/S4</f>
        <v>74.574502677153504</v>
      </c>
      <c r="Y4" s="105">
        <f>VLOOKUP(E4,'Appendix 4. LT MOH 2019'!$D$5:$P$1684,13,FALSE)</f>
        <v>75.930606150935631</v>
      </c>
      <c r="Z4" s="105">
        <f t="shared" ref="Z4:Z23" si="12">X4-Y4</f>
        <v>-1.3561034737821274</v>
      </c>
    </row>
    <row r="5" spans="1:27" s="9" customFormat="1" x14ac:dyDescent="0.2">
      <c r="A5" s="15"/>
      <c r="B5" s="11" t="str">
        <f>$B$4</f>
        <v>Total</v>
      </c>
      <c r="C5" s="11" t="str">
        <f>$C$4</f>
        <v>PI</v>
      </c>
      <c r="D5" s="138" t="s">
        <v>1657</v>
      </c>
      <c r="E5" s="18" t="str">
        <f t="shared" si="0"/>
        <v>PITotal1-4</v>
      </c>
      <c r="F5" s="19">
        <v>4</v>
      </c>
      <c r="G5" s="104">
        <f>VLOOKUP(E5,'Appendix 4. LT MOH 2019'!$D$5:$G$1684,4,FALSE)</f>
        <v>5.3059939748799335E-4</v>
      </c>
      <c r="H5" s="19">
        <f>VLOOKUP(E5,'Appendix 1a. Person-years 2020'!$E$3:$F$1684,2,FALSE)</f>
        <v>189842.96189999999</v>
      </c>
      <c r="I5" s="19">
        <f>VLOOKUP(E5,'Appendix 2a. Deaths 2020'!$E$3:$G$1683,3,FALSE)</f>
        <v>3</v>
      </c>
      <c r="J5" s="20">
        <f t="shared" si="1"/>
        <v>100.73056120147608</v>
      </c>
      <c r="K5" s="20">
        <f t="shared" si="2"/>
        <v>103.72896940328361</v>
      </c>
      <c r="L5" s="72">
        <f t="shared" si="3"/>
        <v>0.97109382056858051</v>
      </c>
      <c r="M5" s="72">
        <f t="shared" si="4"/>
        <v>1.0297666186512182</v>
      </c>
      <c r="N5" s="72">
        <f>VLOOKUP(E5,'Appendix 4. LT MOH 2019'!$D$5:$K$1684,8,FALSE)</f>
        <v>0.99788041894834878</v>
      </c>
      <c r="O5" s="72">
        <f t="shared" ref="O5:O22" si="13">EXP((1/L5)*LN(N5))</f>
        <v>0.99781739509019185</v>
      </c>
      <c r="P5" s="72">
        <f t="shared" si="5"/>
        <v>2.1826049098081501E-3</v>
      </c>
      <c r="Q5" s="72">
        <f>VLOOKUP(E5,'Appendix 4. LT MOH 2019'!$D$5:$I$1684,6,FALSE)</f>
        <v>1.4956277639263018</v>
      </c>
      <c r="R5" s="16">
        <f t="shared" si="6"/>
        <v>1.4955487033377679</v>
      </c>
      <c r="S5" s="135">
        <f t="shared" ref="S5:S23" si="14">S4-T4</f>
        <v>98573.573528151261</v>
      </c>
      <c r="T5" s="12">
        <f t="shared" si="7"/>
        <v>215.14716555987764</v>
      </c>
      <c r="U5" s="13">
        <f t="shared" si="8"/>
        <v>5.4639791130104939E-4</v>
      </c>
      <c r="V5" s="12">
        <f t="shared" si="9"/>
        <v>393755.46851484542</v>
      </c>
      <c r="W5" s="12">
        <f t="shared" si="10"/>
        <v>7358730.6704733446</v>
      </c>
      <c r="X5" s="131">
        <f t="shared" si="11"/>
        <v>74.652164947350641</v>
      </c>
      <c r="Y5" s="105">
        <f>VLOOKUP(E5,'Appendix 4. LT MOH 2019'!$D$5:$P$1684,13,FALSE)</f>
        <v>76.026310171884248</v>
      </c>
      <c r="Z5" s="105">
        <f t="shared" si="12"/>
        <v>-1.3741452245336063</v>
      </c>
      <c r="AA5" s="17"/>
    </row>
    <row r="6" spans="1:27" s="9" customFormat="1" x14ac:dyDescent="0.2">
      <c r="A6" s="15"/>
      <c r="B6" s="11" t="str">
        <f t="shared" ref="B6:B23" si="15">$B$4</f>
        <v>Total</v>
      </c>
      <c r="C6" s="11" t="str">
        <f t="shared" ref="C6:C23" si="16">$C$4</f>
        <v>PI</v>
      </c>
      <c r="D6" s="138" t="s">
        <v>1658</v>
      </c>
      <c r="E6" s="18" t="str">
        <f t="shared" si="0"/>
        <v>PITotal5-9</v>
      </c>
      <c r="F6" s="19">
        <v>5</v>
      </c>
      <c r="G6" s="104">
        <f>VLOOKUP(E6,'Appendix 4. LT MOH 2019'!$D$5:$G$1684,4,FALSE)</f>
        <v>2.1834640446447991E-4</v>
      </c>
      <c r="H6" s="19">
        <f>VLOOKUP(E6,'Appendix 1a. Person-years 2020'!$E$3:$F$1684,2,FALSE)</f>
        <v>236942.5779</v>
      </c>
      <c r="I6" s="19">
        <f>VLOOKUP(E6,'Appendix 2a. Deaths 2020'!$E$3:$G$1683,3,FALSE)</f>
        <v>1</v>
      </c>
      <c r="J6" s="20">
        <f t="shared" si="1"/>
        <v>51.735559949009939</v>
      </c>
      <c r="K6" s="20">
        <f t="shared" si="2"/>
        <v>52.735341602605473</v>
      </c>
      <c r="L6" s="72">
        <f t="shared" si="3"/>
        <v>0.98104152503401743</v>
      </c>
      <c r="M6" s="72">
        <f t="shared" si="4"/>
        <v>1.0193248445475589</v>
      </c>
      <c r="N6" s="72">
        <f>VLOOKUP(E6,'Appendix 4. LT MOH 2019'!$D$5:$K$1684,8,FALSE)</f>
        <v>0.9989088635919563</v>
      </c>
      <c r="O6" s="72">
        <f t="shared" si="13"/>
        <v>0.99888778928085986</v>
      </c>
      <c r="P6" s="72">
        <f t="shared" si="5"/>
        <v>1.1122107191401387E-3</v>
      </c>
      <c r="Q6" s="72">
        <f>VLOOKUP(E6,'Appendix 4. LT MOH 2019'!$D$5:$I$1684,6,FALSE)</f>
        <v>2.4999999999997917</v>
      </c>
      <c r="R6" s="16">
        <f t="shared" si="6"/>
        <v>2.4999736327633761</v>
      </c>
      <c r="S6" s="135">
        <f t="shared" si="14"/>
        <v>98358.426362591388</v>
      </c>
      <c r="T6" s="12">
        <f t="shared" si="7"/>
        <v>109.39529611823015</v>
      </c>
      <c r="U6" s="13">
        <f t="shared" si="8"/>
        <v>2.2256591523173595E-4</v>
      </c>
      <c r="V6" s="12">
        <f t="shared" si="9"/>
        <v>491518.64068820968</v>
      </c>
      <c r="W6" s="12">
        <f t="shared" si="10"/>
        <v>6964975.2019584989</v>
      </c>
      <c r="X6" s="131">
        <f t="shared" si="11"/>
        <v>70.812186200322174</v>
      </c>
      <c r="Y6" s="105">
        <f>VLOOKUP(E6,'Appendix 4. LT MOH 2019'!$D$5:$P$1684,13,FALSE)</f>
        <v>72.184619543627448</v>
      </c>
      <c r="Z6" s="105">
        <f t="shared" si="12"/>
        <v>-1.3724333433052749</v>
      </c>
    </row>
    <row r="7" spans="1:27" s="9" customFormat="1" x14ac:dyDescent="0.2">
      <c r="A7" s="15"/>
      <c r="B7" s="11" t="str">
        <f t="shared" si="15"/>
        <v>Total</v>
      </c>
      <c r="C7" s="11" t="str">
        <f t="shared" si="16"/>
        <v>PI</v>
      </c>
      <c r="D7" s="138" t="s">
        <v>118</v>
      </c>
      <c r="E7" s="18" t="str">
        <f t="shared" si="0"/>
        <v>PITotal10-14</v>
      </c>
      <c r="F7" s="19">
        <v>5</v>
      </c>
      <c r="G7" s="104">
        <f>VLOOKUP(E7,'Appendix 4. LT MOH 2019'!$D$5:$G$1684,4,FALSE)</f>
        <v>3.127036812381559E-4</v>
      </c>
      <c r="H7" s="19">
        <f>VLOOKUP(E7,'Appendix 1a. Person-years 2020'!$E$3:$F$1684,2,FALSE)</f>
        <v>257314.33730000001</v>
      </c>
      <c r="I7" s="19">
        <f>VLOOKUP(E7,'Appendix 2a. Deaths 2020'!$E$3:$G$1683,3,FALSE)</f>
        <v>3</v>
      </c>
      <c r="J7" s="20">
        <f t="shared" si="1"/>
        <v>80.463140509066534</v>
      </c>
      <c r="K7" s="20">
        <f t="shared" si="2"/>
        <v>83.462202398022825</v>
      </c>
      <c r="L7" s="72">
        <f t="shared" si="3"/>
        <v>0.96406682542770594</v>
      </c>
      <c r="M7" s="72">
        <f t="shared" si="4"/>
        <v>1.0372724935912532</v>
      </c>
      <c r="N7" s="72">
        <f>VLOOKUP(E7,'Appendix 4. LT MOH 2019'!$D$5:$K$1684,8,FALSE)</f>
        <v>0.99843770293391865</v>
      </c>
      <c r="O7" s="72">
        <f t="shared" si="13"/>
        <v>0.99837951943244796</v>
      </c>
      <c r="P7" s="72">
        <f t="shared" si="5"/>
        <v>1.6204805675520406E-3</v>
      </c>
      <c r="Q7" s="72">
        <f>VLOOKUP(E7,'Appendix 4. LT MOH 2019'!$D$5:$I$1684,6,FALSE)</f>
        <v>2.5000000000000169</v>
      </c>
      <c r="R7" s="16">
        <f t="shared" si="6"/>
        <v>2.4999271729735648</v>
      </c>
      <c r="S7" s="135">
        <f t="shared" si="14"/>
        <v>98249.031066473151</v>
      </c>
      <c r="T7" s="12">
        <f t="shared" si="7"/>
        <v>159.21064562403649</v>
      </c>
      <c r="U7" s="13">
        <f t="shared" si="8"/>
        <v>3.2435892983759463E-4</v>
      </c>
      <c r="V7" s="12">
        <f t="shared" si="9"/>
        <v>490847.11712346779</v>
      </c>
      <c r="W7" s="12">
        <f t="shared" si="10"/>
        <v>6473456.5612702891</v>
      </c>
      <c r="X7" s="131">
        <f t="shared" si="11"/>
        <v>65.888248372551274</v>
      </c>
      <c r="Y7" s="105">
        <f>VLOOKUP(E7,'Appendix 4. LT MOH 2019'!$D$5:$P$1684,13,FALSE)</f>
        <v>67.260738024738231</v>
      </c>
      <c r="Z7" s="105">
        <f t="shared" si="12"/>
        <v>-1.3724896521869567</v>
      </c>
      <c r="AA7" s="17"/>
    </row>
    <row r="8" spans="1:27" s="9" customFormat="1" x14ac:dyDescent="0.2">
      <c r="A8" s="15"/>
      <c r="B8" s="11" t="str">
        <f t="shared" si="15"/>
        <v>Total</v>
      </c>
      <c r="C8" s="11" t="str">
        <f t="shared" si="16"/>
        <v>PI</v>
      </c>
      <c r="D8" s="137" t="s">
        <v>119</v>
      </c>
      <c r="E8" s="18" t="str">
        <f t="shared" si="0"/>
        <v>PITotal15-19</v>
      </c>
      <c r="F8" s="19">
        <v>5</v>
      </c>
      <c r="G8" s="104">
        <f>VLOOKUP(E8,'Appendix 4. LT MOH 2019'!$D$5:$G$1684,4,FALSE)</f>
        <v>9.0772278961380047E-4</v>
      </c>
      <c r="H8" s="19">
        <f>VLOOKUP(E8,'Appendix 1a. Person-years 2020'!$E$3:$F$1684,2,FALSE)</f>
        <v>286415.96629999997</v>
      </c>
      <c r="I8" s="19">
        <f>VLOOKUP(E8,'Appendix 2a. Deaths 2020'!$E$3:$G$1683,3,FALSE)</f>
        <v>6</v>
      </c>
      <c r="J8" s="20">
        <f t="shared" si="1"/>
        <v>259.98629991976821</v>
      </c>
      <c r="K8" s="20">
        <f t="shared" si="2"/>
        <v>265.98085358303058</v>
      </c>
      <c r="L8" s="72">
        <f t="shared" si="3"/>
        <v>0.97746246174298013</v>
      </c>
      <c r="M8" s="72">
        <f t="shared" si="4"/>
        <v>1.0230571905716275</v>
      </c>
      <c r="N8" s="72">
        <f>VLOOKUP(E8,'Appendix 4. LT MOH 2019'!$D$5:$K$1684,8,FALSE)</f>
        <v>0.99547166224038963</v>
      </c>
      <c r="O8" s="72">
        <f t="shared" si="13"/>
        <v>0.99536749370550803</v>
      </c>
      <c r="P8" s="72">
        <f t="shared" si="5"/>
        <v>4.632506294491967E-3</v>
      </c>
      <c r="Q8" s="72">
        <f>VLOOKUP(E8,'Appendix 4. LT MOH 2019'!$D$5:$I$1684,6,FALSE)</f>
        <v>2.4999999999999729</v>
      </c>
      <c r="R8" s="16">
        <f t="shared" si="6"/>
        <v>2.4998692868400569</v>
      </c>
      <c r="S8" s="135">
        <f t="shared" si="14"/>
        <v>98089.820420849108</v>
      </c>
      <c r="T8" s="12">
        <f t="shared" si="7"/>
        <v>454.40171052517019</v>
      </c>
      <c r="U8" s="13">
        <f t="shared" si="8"/>
        <v>9.2865236532756808E-4</v>
      </c>
      <c r="V8" s="12">
        <f t="shared" si="9"/>
        <v>489313.03843164915</v>
      </c>
      <c r="W8" s="12">
        <f t="shared" si="10"/>
        <v>5982609.4441468213</v>
      </c>
      <c r="X8" s="131">
        <f t="shared" si="11"/>
        <v>60.991134640462761</v>
      </c>
      <c r="Y8" s="105">
        <f>VLOOKUP(E8,'Appendix 4. LT MOH 2019'!$D$5:$P$1684,13,FALSE)</f>
        <v>62.362071849288334</v>
      </c>
      <c r="Z8" s="105">
        <f t="shared" si="12"/>
        <v>-1.3709372088255734</v>
      </c>
    </row>
    <row r="9" spans="1:27" s="9" customFormat="1" x14ac:dyDescent="0.2">
      <c r="A9" s="15"/>
      <c r="B9" s="11" t="str">
        <f t="shared" si="15"/>
        <v>Total</v>
      </c>
      <c r="C9" s="11" t="str">
        <f t="shared" si="16"/>
        <v>PI</v>
      </c>
      <c r="D9" s="137" t="s">
        <v>120</v>
      </c>
      <c r="E9" s="18" t="str">
        <f t="shared" si="0"/>
        <v>PITotal20-24</v>
      </c>
      <c r="F9" s="19">
        <v>5</v>
      </c>
      <c r="G9" s="104">
        <f>VLOOKUP(E9,'Appendix 4. LT MOH 2019'!$D$5:$G$1684,4,FALSE)</f>
        <v>1.3345931787457383E-3</v>
      </c>
      <c r="H9" s="19">
        <f>VLOOKUP(E9,'Appendix 1a. Person-years 2020'!$E$3:$F$1684,2,FALSE)</f>
        <v>290428.07740000001</v>
      </c>
      <c r="I9" s="19">
        <f>VLOOKUP(E9,'Appendix 2a. Deaths 2020'!$E$3:$G$1683,3,FALSE)</f>
        <v>9</v>
      </c>
      <c r="J9" s="20">
        <f t="shared" si="1"/>
        <v>387.60333101427932</v>
      </c>
      <c r="K9" s="20">
        <f t="shared" si="2"/>
        <v>396.5913196756706</v>
      </c>
      <c r="L9" s="72">
        <f t="shared" si="3"/>
        <v>0.97733690019049935</v>
      </c>
      <c r="M9" s="72">
        <f t="shared" si="4"/>
        <v>1.02318862595394</v>
      </c>
      <c r="N9" s="72">
        <f>VLOOKUP(E9,'Appendix 4. LT MOH 2019'!$D$5:$K$1684,8,FALSE)</f>
        <v>0.99334922430595785</v>
      </c>
      <c r="O9" s="72">
        <f t="shared" si="13"/>
        <v>0.99319552783756637</v>
      </c>
      <c r="P9" s="72">
        <f t="shared" si="5"/>
        <v>6.804472162433628E-3</v>
      </c>
      <c r="Q9" s="72">
        <f>VLOOKUP(E9,'Appendix 4. LT MOH 2019'!$D$5:$I$1684,6,FALSE)</f>
        <v>2.5000000000000417</v>
      </c>
      <c r="R9" s="16">
        <f t="shared" si="6"/>
        <v>2.4998067882899075</v>
      </c>
      <c r="S9" s="135">
        <f t="shared" si="14"/>
        <v>97635.418710323938</v>
      </c>
      <c r="T9" s="12">
        <f t="shared" si="7"/>
        <v>664.3574886819506</v>
      </c>
      <c r="U9" s="13">
        <f t="shared" si="8"/>
        <v>1.3655406833261859E-3</v>
      </c>
      <c r="V9" s="12">
        <f t="shared" si="9"/>
        <v>486516.07146826829</v>
      </c>
      <c r="W9" s="12">
        <f t="shared" si="10"/>
        <v>5493296.4057151722</v>
      </c>
      <c r="X9" s="131">
        <f t="shared" si="11"/>
        <v>56.26335686656212</v>
      </c>
      <c r="Y9" s="105">
        <f>VLOOKUP(E9,'Appendix 4. LT MOH 2019'!$D$5:$P$1684,13,FALSE)</f>
        <v>57.634380635772082</v>
      </c>
      <c r="Z9" s="105">
        <f t="shared" si="12"/>
        <v>-1.3710237692099625</v>
      </c>
    </row>
    <row r="10" spans="1:27" s="9" customFormat="1" x14ac:dyDescent="0.2">
      <c r="A10" s="15"/>
      <c r="B10" s="11" t="str">
        <f t="shared" si="15"/>
        <v>Total</v>
      </c>
      <c r="C10" s="11" t="str">
        <f t="shared" si="16"/>
        <v>PI</v>
      </c>
      <c r="D10" s="137" t="s">
        <v>121</v>
      </c>
      <c r="E10" s="18" t="str">
        <f t="shared" si="0"/>
        <v>PITotal25-29</v>
      </c>
      <c r="F10" s="19">
        <v>5</v>
      </c>
      <c r="G10" s="104">
        <f>VLOOKUP(E10,'Appendix 4. LT MOH 2019'!$D$5:$G$1684,4,FALSE)</f>
        <v>1.5582771832046464E-3</v>
      </c>
      <c r="H10" s="19">
        <f>VLOOKUP(E10,'Appendix 1a. Person-years 2020'!$E$3:$F$1684,2,FALSE)</f>
        <v>263598.47759999998</v>
      </c>
      <c r="I10" s="19">
        <f>VLOOKUP(E10,'Appendix 2a. Deaths 2020'!$E$3:$G$1683,3,FALSE)</f>
        <v>22</v>
      </c>
      <c r="J10" s="20">
        <f t="shared" si="1"/>
        <v>410.75949317156108</v>
      </c>
      <c r="K10" s="20">
        <f t="shared" si="2"/>
        <v>432.72521107353055</v>
      </c>
      <c r="L10" s="72">
        <f t="shared" si="3"/>
        <v>0.94923864535769564</v>
      </c>
      <c r="M10" s="72">
        <f t="shared" si="4"/>
        <v>1.0534758618294309</v>
      </c>
      <c r="N10" s="72">
        <f>VLOOKUP(E10,'Appendix 4. LT MOH 2019'!$D$5:$K$1684,8,FALSE)</f>
        <v>0.99223884914470983</v>
      </c>
      <c r="O10" s="72">
        <f t="shared" si="13"/>
        <v>0.99182551578275724</v>
      </c>
      <c r="P10" s="72">
        <f t="shared" si="5"/>
        <v>8.1744842172427612E-3</v>
      </c>
      <c r="Q10" s="72">
        <f>VLOOKUP(E10,'Appendix 4. LT MOH 2019'!$D$5:$I$1684,6,FALSE)</f>
        <v>2.5000000000000133</v>
      </c>
      <c r="R10" s="16">
        <f t="shared" si="6"/>
        <v>2.4994798238099718</v>
      </c>
      <c r="S10" s="135">
        <f t="shared" si="14"/>
        <v>96971.061221641983</v>
      </c>
      <c r="T10" s="12">
        <f t="shared" si="7"/>
        <v>792.68840948559398</v>
      </c>
      <c r="U10" s="13">
        <f t="shared" si="8"/>
        <v>1.6416078884157683E-3</v>
      </c>
      <c r="V10" s="12">
        <f t="shared" si="9"/>
        <v>482873.1727468592</v>
      </c>
      <c r="W10" s="12">
        <f t="shared" si="10"/>
        <v>5006780.3342469037</v>
      </c>
      <c r="X10" s="131">
        <f t="shared" si="11"/>
        <v>51.631695798431579</v>
      </c>
      <c r="Y10" s="105">
        <f>VLOOKUP(E10,'Appendix 4. LT MOH 2019'!$D$5:$P$1684,13,FALSE)</f>
        <v>53.00352211156541</v>
      </c>
      <c r="Z10" s="105">
        <f t="shared" si="12"/>
        <v>-1.3718263131338304</v>
      </c>
    </row>
    <row r="11" spans="1:27" s="9" customFormat="1" x14ac:dyDescent="0.2">
      <c r="A11" s="15"/>
      <c r="B11" s="11" t="str">
        <f t="shared" si="15"/>
        <v>Total</v>
      </c>
      <c r="C11" s="11" t="str">
        <f t="shared" si="16"/>
        <v>PI</v>
      </c>
      <c r="D11" s="137" t="s">
        <v>122</v>
      </c>
      <c r="E11" s="18" t="str">
        <f t="shared" si="0"/>
        <v>PITotal30-34</v>
      </c>
      <c r="F11" s="19">
        <v>5</v>
      </c>
      <c r="G11" s="104">
        <f>VLOOKUP(E11,'Appendix 4. LT MOH 2019'!$D$5:$G$1684,4,FALSE)</f>
        <v>1.925158054075612E-3</v>
      </c>
      <c r="H11" s="19">
        <f>VLOOKUP(E11,'Appendix 1a. Person-years 2020'!$E$3:$F$1684,2,FALSE)</f>
        <v>264209.91100000002</v>
      </c>
      <c r="I11" s="19">
        <f>VLOOKUP(E11,'Appendix 2a. Deaths 2020'!$E$3:$G$1683,3,FALSE)</f>
        <v>33</v>
      </c>
      <c r="J11" s="20">
        <f t="shared" si="1"/>
        <v>508.64583812825066</v>
      </c>
      <c r="K11" s="20">
        <f t="shared" si="2"/>
        <v>541.58230791246615</v>
      </c>
      <c r="L11" s="72">
        <f t="shared" si="3"/>
        <v>0.93918473830659388</v>
      </c>
      <c r="M11" s="72">
        <f t="shared" si="4"/>
        <v>1.0647532473782098</v>
      </c>
      <c r="N11" s="72">
        <f>VLOOKUP(E11,'Appendix 4. LT MOH 2019'!$D$5:$K$1684,8,FALSE)</f>
        <v>0.99042031574536771</v>
      </c>
      <c r="O11" s="72">
        <f t="shared" si="13"/>
        <v>0.98980317318290467</v>
      </c>
      <c r="P11" s="72">
        <f t="shared" si="5"/>
        <v>1.0196826817095328E-2</v>
      </c>
      <c r="Q11" s="72">
        <f>VLOOKUP(E11,'Appendix 4. LT MOH 2019'!$D$5:$I$1684,6,FALSE)</f>
        <v>2.5000000000000133</v>
      </c>
      <c r="R11" s="16">
        <f t="shared" si="6"/>
        <v>2.4992220369289453</v>
      </c>
      <c r="S11" s="135">
        <f t="shared" si="14"/>
        <v>96178.372812156391</v>
      </c>
      <c r="T11" s="12">
        <f t="shared" si="7"/>
        <v>980.71421111558845</v>
      </c>
      <c r="U11" s="13">
        <f t="shared" si="8"/>
        <v>2.0498194424927374E-3</v>
      </c>
      <c r="V11" s="12">
        <f t="shared" si="9"/>
        <v>478439.31557355355</v>
      </c>
      <c r="W11" s="12">
        <f t="shared" si="10"/>
        <v>4523907.1615000442</v>
      </c>
      <c r="X11" s="131">
        <f t="shared" si="11"/>
        <v>47.03663650387989</v>
      </c>
      <c r="Y11" s="105">
        <f>VLOOKUP(E11,'Appendix 4. LT MOH 2019'!$D$5:$P$1684,13,FALSE)</f>
        <v>48.398553463310208</v>
      </c>
      <c r="Z11" s="105">
        <f t="shared" si="12"/>
        <v>-1.3619169594303173</v>
      </c>
    </row>
    <row r="12" spans="1:27" s="9" customFormat="1" x14ac:dyDescent="0.2">
      <c r="A12" s="15"/>
      <c r="B12" s="11" t="str">
        <f t="shared" si="15"/>
        <v>Total</v>
      </c>
      <c r="C12" s="11" t="str">
        <f t="shared" si="16"/>
        <v>PI</v>
      </c>
      <c r="D12" s="137" t="s">
        <v>123</v>
      </c>
      <c r="E12" s="18" t="str">
        <f t="shared" si="0"/>
        <v>PITotal35-39</v>
      </c>
      <c r="F12" s="19">
        <v>5</v>
      </c>
      <c r="G12" s="104">
        <f>VLOOKUP(E12,'Appendix 4. LT MOH 2019'!$D$5:$G$1684,4,FALSE)</f>
        <v>2.3067154969113684E-3</v>
      </c>
      <c r="H12" s="19">
        <f>VLOOKUP(E12,'Appendix 1a. Person-years 2020'!$E$3:$F$1684,2,FALSE)</f>
        <v>253645.13750000001</v>
      </c>
      <c r="I12" s="19">
        <f>VLOOKUP(E12,'Appendix 2a. Deaths 2020'!$E$3:$G$1683,3,FALSE)</f>
        <v>40</v>
      </c>
      <c r="J12" s="20">
        <f t="shared" si="1"/>
        <v>585.08716938746488</v>
      </c>
      <c r="K12" s="20">
        <f t="shared" si="2"/>
        <v>624.99490076758843</v>
      </c>
      <c r="L12" s="72">
        <f t="shared" si="3"/>
        <v>0.93614710883063079</v>
      </c>
      <c r="M12" s="72">
        <f t="shared" si="4"/>
        <v>1.0682081807090444</v>
      </c>
      <c r="N12" s="72">
        <f>VLOOKUP(E12,'Appendix 4. LT MOH 2019'!$D$5:$K$1684,8,FALSE)</f>
        <v>0.98853255286050989</v>
      </c>
      <c r="O12" s="72">
        <f t="shared" si="13"/>
        <v>0.98775518697775011</v>
      </c>
      <c r="P12" s="72">
        <f t="shared" si="5"/>
        <v>1.224481302224989E-2</v>
      </c>
      <c r="Q12" s="72">
        <f>VLOOKUP(E12,'Appendix 4. LT MOH 2019'!$D$5:$I$1684,6,FALSE)</f>
        <v>2.499999999999968</v>
      </c>
      <c r="R12" s="16">
        <f t="shared" si="6"/>
        <v>2.4990183957906518</v>
      </c>
      <c r="S12" s="135">
        <f t="shared" si="14"/>
        <v>95197.658601040806</v>
      </c>
      <c r="T12" s="12">
        <f t="shared" si="7"/>
        <v>1165.6775297257236</v>
      </c>
      <c r="U12" s="13">
        <f t="shared" si="8"/>
        <v>2.4640544709568449E-3</v>
      </c>
      <c r="V12" s="12">
        <f t="shared" si="9"/>
        <v>473072.95494691975</v>
      </c>
      <c r="W12" s="12">
        <f t="shared" si="10"/>
        <v>4045467.8459264901</v>
      </c>
      <c r="X12" s="131">
        <f t="shared" si="11"/>
        <v>42.495455301904457</v>
      </c>
      <c r="Y12" s="105">
        <f>VLOOKUP(E12,'Appendix 4. LT MOH 2019'!$D$5:$P$1684,13,FALSE)</f>
        <v>43.842499980695571</v>
      </c>
      <c r="Z12" s="105">
        <f t="shared" si="12"/>
        <v>-1.3470446787911143</v>
      </c>
    </row>
    <row r="13" spans="1:27" s="9" customFormat="1" x14ac:dyDescent="0.2">
      <c r="A13" s="15"/>
      <c r="B13" s="11" t="str">
        <f t="shared" si="15"/>
        <v>Total</v>
      </c>
      <c r="C13" s="11" t="str">
        <f t="shared" si="16"/>
        <v>PI</v>
      </c>
      <c r="D13" s="137" t="s">
        <v>124</v>
      </c>
      <c r="E13" s="18" t="str">
        <f t="shared" si="0"/>
        <v>PITotal40-44</v>
      </c>
      <c r="F13" s="19">
        <v>5</v>
      </c>
      <c r="G13" s="104">
        <f>VLOOKUP(E13,'Appendix 4. LT MOH 2019'!$D$5:$G$1684,4,FALSE)</f>
        <v>2.9412876525983355E-3</v>
      </c>
      <c r="H13" s="19">
        <f>VLOOKUP(E13,'Appendix 1a. Person-years 2020'!$E$3:$F$1684,2,FALSE)</f>
        <v>234667.53719999999</v>
      </c>
      <c r="I13" s="19">
        <f>VLOOKUP(E13,'Appendix 2a. Deaths 2020'!$E$3:$G$1683,3,FALSE)</f>
        <v>73</v>
      </c>
      <c r="J13" s="20">
        <f t="shared" si="1"/>
        <v>690.22472963202051</v>
      </c>
      <c r="K13" s="20">
        <f t="shared" si="2"/>
        <v>763.01001563338082</v>
      </c>
      <c r="L13" s="72">
        <f t="shared" si="3"/>
        <v>0.90460769254655116</v>
      </c>
      <c r="M13" s="72">
        <f t="shared" si="4"/>
        <v>1.105451576677301</v>
      </c>
      <c r="N13" s="72">
        <f>VLOOKUP(E13,'Appendix 4. LT MOH 2019'!$D$5:$K$1684,8,FALSE)</f>
        <v>0.98540091202997193</v>
      </c>
      <c r="O13" s="72">
        <f t="shared" si="13"/>
        <v>0.98387389229104794</v>
      </c>
      <c r="P13" s="72">
        <f t="shared" si="5"/>
        <v>1.6126107708952064E-2</v>
      </c>
      <c r="Q13" s="72">
        <f>VLOOKUP(E13,'Appendix 4. LT MOH 2019'!$D$5:$I$1684,6,FALSE)</f>
        <v>2.4999999999999876</v>
      </c>
      <c r="R13" s="16">
        <f t="shared" si="6"/>
        <v>2.4980656979056337</v>
      </c>
      <c r="S13" s="135">
        <f t="shared" si="14"/>
        <v>94031.98107131508</v>
      </c>
      <c r="T13" s="12">
        <f t="shared" si="7"/>
        <v>1516.3698548421687</v>
      </c>
      <c r="U13" s="13">
        <f t="shared" si="8"/>
        <v>3.2514585112679048E-3</v>
      </c>
      <c r="V13" s="12">
        <f t="shared" si="9"/>
        <v>466366.04760208394</v>
      </c>
      <c r="W13" s="12">
        <f t="shared" si="10"/>
        <v>3572394.8909795703</v>
      </c>
      <c r="X13" s="131">
        <f t="shared" si="11"/>
        <v>37.991275417990181</v>
      </c>
      <c r="Y13" s="105">
        <f>VLOOKUP(E13,'Appendix 4. LT MOH 2019'!$D$5:$P$1684,13,FALSE)</f>
        <v>39.32209261704439</v>
      </c>
      <c r="Z13" s="105">
        <f t="shared" si="12"/>
        <v>-1.3308171990542093</v>
      </c>
    </row>
    <row r="14" spans="1:27" s="9" customFormat="1" x14ac:dyDescent="0.2">
      <c r="A14" s="15"/>
      <c r="B14" s="11" t="str">
        <f t="shared" si="15"/>
        <v>Total</v>
      </c>
      <c r="C14" s="11" t="str">
        <f t="shared" si="16"/>
        <v>PI</v>
      </c>
      <c r="D14" s="137" t="s">
        <v>125</v>
      </c>
      <c r="E14" s="18" t="str">
        <f t="shared" si="0"/>
        <v>PITotal45-49</v>
      </c>
      <c r="F14" s="19">
        <v>5</v>
      </c>
      <c r="G14" s="104">
        <f>VLOOKUP(E14,'Appendix 4. LT MOH 2019'!$D$5:$G$1684,4,FALSE)</f>
        <v>3.7335726821659866E-3</v>
      </c>
      <c r="H14" s="19">
        <f>VLOOKUP(E14,'Appendix 1a. Person-years 2020'!$E$3:$F$1684,2,FALSE)</f>
        <v>196859.93119999999</v>
      </c>
      <c r="I14" s="19">
        <f>VLOOKUP(E14,'Appendix 2a. Deaths 2020'!$E$3:$G$1683,3,FALSE)</f>
        <v>98</v>
      </c>
      <c r="J14" s="20">
        <f t="shared" si="1"/>
        <v>734.99086134139554</v>
      </c>
      <c r="K14" s="20">
        <f t="shared" si="2"/>
        <v>832.62497121854324</v>
      </c>
      <c r="L14" s="72">
        <f t="shared" si="3"/>
        <v>0.88273939258119949</v>
      </c>
      <c r="M14" s="72">
        <f t="shared" si="4"/>
        <v>1.1328371752799218</v>
      </c>
      <c r="N14" s="72">
        <f>VLOOKUP(E14,'Appendix 4. LT MOH 2019'!$D$5:$K$1684,8,FALSE)</f>
        <v>0.98150476980468904</v>
      </c>
      <c r="O14" s="72">
        <f t="shared" si="13"/>
        <v>0.97907379257675653</v>
      </c>
      <c r="P14" s="72">
        <f t="shared" si="5"/>
        <v>2.092620742324347E-2</v>
      </c>
      <c r="Q14" s="72">
        <f>VLOOKUP(E14,'Appendix 4. LT MOH 2019'!$D$5:$I$1684,6,FALSE)</f>
        <v>2.4999999999999987</v>
      </c>
      <c r="R14" s="16">
        <f t="shared" si="6"/>
        <v>2.4969085526534793</v>
      </c>
      <c r="S14" s="135">
        <f t="shared" si="14"/>
        <v>92515.611216472913</v>
      </c>
      <c r="T14" s="12">
        <f t="shared" si="7"/>
        <v>1936.0008702040623</v>
      </c>
      <c r="U14" s="13">
        <f t="shared" si="8"/>
        <v>4.2295504333285236E-3</v>
      </c>
      <c r="V14" s="12">
        <f t="shared" si="9"/>
        <v>457732.06886210135</v>
      </c>
      <c r="W14" s="12">
        <f t="shared" si="10"/>
        <v>3106028.8433774863</v>
      </c>
      <c r="X14" s="131">
        <f t="shared" si="11"/>
        <v>33.573024082496048</v>
      </c>
      <c r="Y14" s="105">
        <f>VLOOKUP(E14,'Appendix 4. LT MOH 2019'!$D$5:$P$1684,13,FALSE)</f>
        <v>34.867625874416092</v>
      </c>
      <c r="Z14" s="105">
        <f t="shared" si="12"/>
        <v>-1.2946017919200443</v>
      </c>
    </row>
    <row r="15" spans="1:27" s="9" customFormat="1" x14ac:dyDescent="0.2">
      <c r="A15" s="15"/>
      <c r="B15" s="11" t="str">
        <f t="shared" si="15"/>
        <v>Total</v>
      </c>
      <c r="C15" s="11" t="str">
        <f t="shared" si="16"/>
        <v>PI</v>
      </c>
      <c r="D15" s="137" t="s">
        <v>126</v>
      </c>
      <c r="E15" s="18" t="str">
        <f t="shared" si="0"/>
        <v>PITotal50-54</v>
      </c>
      <c r="F15" s="19">
        <v>5</v>
      </c>
      <c r="G15" s="104">
        <f>VLOOKUP(E15,'Appendix 4. LT MOH 2019'!$D$5:$G$1684,4,FALSE)</f>
        <v>5.5157799585382594E-3</v>
      </c>
      <c r="H15" s="19">
        <f>VLOOKUP(E15,'Appendix 1a. Person-years 2020'!$E$3:$F$1684,2,FALSE)</f>
        <v>179739.82810000001</v>
      </c>
      <c r="I15" s="19">
        <f>VLOOKUP(E15,'Appendix 2a. Deaths 2020'!$E$3:$G$1683,3,FALSE)</f>
        <v>140</v>
      </c>
      <c r="J15" s="20">
        <f t="shared" si="1"/>
        <v>991.40534158509195</v>
      </c>
      <c r="K15" s="20">
        <f t="shared" si="2"/>
        <v>1130.6331323908967</v>
      </c>
      <c r="L15" s="72">
        <f t="shared" si="3"/>
        <v>0.87685856108657789</v>
      </c>
      <c r="M15" s="72">
        <f t="shared" si="4"/>
        <v>1.140434779767479</v>
      </c>
      <c r="N15" s="72">
        <f>VLOOKUP(E15,'Appendix 4. LT MOH 2019'!$D$5:$K$1684,8,FALSE)</f>
        <v>0.97279622529558663</v>
      </c>
      <c r="O15" s="72">
        <f t="shared" si="13"/>
        <v>0.96903559864724576</v>
      </c>
      <c r="P15" s="72">
        <f t="shared" si="5"/>
        <v>3.0964401352754245E-2</v>
      </c>
      <c r="Q15" s="72">
        <f>VLOOKUP(E15,'Appendix 4. LT MOH 2019'!$D$5:$I$1684,6,FALSE)</f>
        <v>2.5</v>
      </c>
      <c r="R15" s="16">
        <f t="shared" si="6"/>
        <v>2.4951775701686363</v>
      </c>
      <c r="S15" s="135">
        <f t="shared" si="14"/>
        <v>90579.610346268848</v>
      </c>
      <c r="T15" s="12">
        <f t="shared" si="7"/>
        <v>2804.7434091379596</v>
      </c>
      <c r="U15" s="13">
        <f t="shared" si="8"/>
        <v>6.2904582706853202E-3</v>
      </c>
      <c r="V15" s="12">
        <f t="shared" si="9"/>
        <v>445872.66753021383</v>
      </c>
      <c r="W15" s="12">
        <f t="shared" si="10"/>
        <v>2648296.7745153848</v>
      </c>
      <c r="X15" s="131">
        <f t="shared" si="11"/>
        <v>29.23722860356148</v>
      </c>
      <c r="Y15" s="105">
        <f>VLOOKUP(E15,'Appendix 4. LT MOH 2019'!$D$5:$P$1684,13,FALSE)</f>
        <v>30.477553314241121</v>
      </c>
      <c r="Z15" s="105">
        <f t="shared" si="12"/>
        <v>-1.2403247106796407</v>
      </c>
    </row>
    <row r="16" spans="1:27" s="9" customFormat="1" x14ac:dyDescent="0.2">
      <c r="A16" s="15"/>
      <c r="B16" s="11" t="str">
        <f t="shared" si="15"/>
        <v>Total</v>
      </c>
      <c r="C16" s="11" t="str">
        <f t="shared" si="16"/>
        <v>PI</v>
      </c>
      <c r="D16" s="137" t="s">
        <v>127</v>
      </c>
      <c r="E16" s="18" t="str">
        <f t="shared" si="0"/>
        <v>PITotal55-59</v>
      </c>
      <c r="F16" s="19">
        <v>5</v>
      </c>
      <c r="G16" s="104">
        <f>VLOOKUP(E16,'Appendix 4. LT MOH 2019'!$D$5:$G$1684,4,FALSE)</f>
        <v>7.2991157515197901E-3</v>
      </c>
      <c r="H16" s="19">
        <f>VLOOKUP(E16,'Appendix 1a. Person-years 2020'!$E$3:$F$1684,2,FALSE)</f>
        <v>157163.8175</v>
      </c>
      <c r="I16" s="19">
        <f>VLOOKUP(E16,'Appendix 2a. Deaths 2020'!$E$3:$G$1683,3,FALSE)</f>
        <v>164</v>
      </c>
      <c r="J16" s="20">
        <f t="shared" si="1"/>
        <v>1147.1568958832318</v>
      </c>
      <c r="K16" s="20">
        <f t="shared" si="2"/>
        <v>1309.9598408999825</v>
      </c>
      <c r="L16" s="72">
        <f t="shared" si="3"/>
        <v>0.87571913280570479</v>
      </c>
      <c r="M16" s="72">
        <f t="shared" si="4"/>
        <v>1.1419186386805475</v>
      </c>
      <c r="N16" s="72">
        <f>VLOOKUP(E16,'Appendix 4. LT MOH 2019'!$D$5:$K$1684,8,FALSE)</f>
        <v>0.96415845029247382</v>
      </c>
      <c r="O16" s="72">
        <f t="shared" si="13"/>
        <v>0.95917704379995106</v>
      </c>
      <c r="P16" s="72">
        <f t="shared" si="5"/>
        <v>4.0822956200048943E-2</v>
      </c>
      <c r="Q16" s="72">
        <f>VLOOKUP(E16,'Appendix 4. LT MOH 2019'!$D$5:$I$1684,6,FALSE)</f>
        <v>2.4999999999999898</v>
      </c>
      <c r="R16" s="16">
        <f t="shared" si="6"/>
        <v>2.4935589273805108</v>
      </c>
      <c r="S16" s="135">
        <f t="shared" si="14"/>
        <v>87774.866937130893</v>
      </c>
      <c r="T16" s="12">
        <f t="shared" si="7"/>
        <v>3583.2295484396186</v>
      </c>
      <c r="U16" s="13">
        <f t="shared" si="8"/>
        <v>8.3351625637117389E-3</v>
      </c>
      <c r="V16" s="12">
        <f t="shared" si="9"/>
        <v>429893.18097282166</v>
      </c>
      <c r="W16" s="12">
        <f t="shared" si="10"/>
        <v>2202424.1069851709</v>
      </c>
      <c r="X16" s="131">
        <f t="shared" si="11"/>
        <v>25.091739627046842</v>
      </c>
      <c r="Y16" s="105">
        <f>VLOOKUP(E16,'Appendix 4. LT MOH 2019'!$D$5:$P$1684,13,FALSE)</f>
        <v>26.259932025579214</v>
      </c>
      <c r="Z16" s="105">
        <f t="shared" si="12"/>
        <v>-1.1681923985323728</v>
      </c>
    </row>
    <row r="17" spans="1:26" s="9" customFormat="1" x14ac:dyDescent="0.2">
      <c r="A17" s="15"/>
      <c r="B17" s="11" t="str">
        <f t="shared" si="15"/>
        <v>Total</v>
      </c>
      <c r="C17" s="11" t="str">
        <f t="shared" si="16"/>
        <v>PI</v>
      </c>
      <c r="D17" s="137" t="s">
        <v>128</v>
      </c>
      <c r="E17" s="18" t="str">
        <f t="shared" si="0"/>
        <v>PITotal60-64</v>
      </c>
      <c r="F17" s="19">
        <v>5</v>
      </c>
      <c r="G17" s="104">
        <f>VLOOKUP(E17,'Appendix 4. LT MOH 2019'!$D$5:$G$1684,4,FALSE)</f>
        <v>1.0272293950174415E-2</v>
      </c>
      <c r="H17" s="19">
        <f>VLOOKUP(E17,'Appendix 1a. Person-years 2020'!$E$3:$F$1684,2,FALSE)</f>
        <v>128482.908</v>
      </c>
      <c r="I17" s="19">
        <f>VLOOKUP(E17,'Appendix 2a. Deaths 2020'!$E$3:$G$1683,3,FALSE)</f>
        <v>235</v>
      </c>
      <c r="J17" s="20">
        <f t="shared" si="1"/>
        <v>1319.8141985492159</v>
      </c>
      <c r="K17" s="20">
        <f t="shared" si="2"/>
        <v>1552.4002094709249</v>
      </c>
      <c r="L17" s="72">
        <f t="shared" si="3"/>
        <v>0.8501765140826818</v>
      </c>
      <c r="M17" s="72">
        <f t="shared" si="4"/>
        <v>1.1762263288100516</v>
      </c>
      <c r="N17" s="72">
        <f>VLOOKUP(E17,'Appendix 4. LT MOH 2019'!$D$5:$K$1684,8,FALSE)</f>
        <v>0.949924505740951</v>
      </c>
      <c r="O17" s="72">
        <f t="shared" si="13"/>
        <v>0.94136342827977648</v>
      </c>
      <c r="P17" s="72">
        <f t="shared" si="5"/>
        <v>5.8636571720223518E-2</v>
      </c>
      <c r="Q17" s="72">
        <f>VLOOKUP(E17,'Appendix 4. LT MOH 2019'!$D$5:$I$1684,6,FALSE)</f>
        <v>2.5</v>
      </c>
      <c r="R17" s="16">
        <f t="shared" si="6"/>
        <v>2.4887637080530571</v>
      </c>
      <c r="S17" s="135">
        <f t="shared" si="14"/>
        <v>84191.637388691277</v>
      </c>
      <c r="T17" s="12">
        <f t="shared" si="7"/>
        <v>4936.7089839850478</v>
      </c>
      <c r="U17" s="13">
        <f t="shared" si="8"/>
        <v>1.2083164223864138E-2</v>
      </c>
      <c r="V17" s="12">
        <f t="shared" si="9"/>
        <v>408560.9441800926</v>
      </c>
      <c r="W17" s="12">
        <f t="shared" si="10"/>
        <v>1772530.9260123491</v>
      </c>
      <c r="X17" s="131">
        <f t="shared" si="11"/>
        <v>21.053527179059682</v>
      </c>
      <c r="Y17" s="105">
        <f>VLOOKUP(E17,'Appendix 4. LT MOH 2019'!$D$5:$P$1684,13,FALSE)</f>
        <v>22.143181852911965</v>
      </c>
      <c r="Z17" s="105">
        <f t="shared" si="12"/>
        <v>-1.0896546738522837</v>
      </c>
    </row>
    <row r="18" spans="1:26" s="9" customFormat="1" x14ac:dyDescent="0.2">
      <c r="A18" s="15"/>
      <c r="B18" s="11" t="str">
        <f t="shared" si="15"/>
        <v>Total</v>
      </c>
      <c r="C18" s="11" t="str">
        <f t="shared" si="16"/>
        <v>PI</v>
      </c>
      <c r="D18" s="137" t="s">
        <v>129</v>
      </c>
      <c r="E18" s="18" t="str">
        <f t="shared" si="0"/>
        <v>PITotal65-69</v>
      </c>
      <c r="F18" s="19">
        <v>5</v>
      </c>
      <c r="G18" s="104">
        <f>VLOOKUP(E18,'Appendix 4. LT MOH 2019'!$D$5:$G$1684,4,FALSE)</f>
        <v>1.7246896141386858E-2</v>
      </c>
      <c r="H18" s="19">
        <f>VLOOKUP(E18,'Appendix 1a. Person-years 2020'!$E$3:$F$1684,2,FALSE)</f>
        <v>103043.64509999999</v>
      </c>
      <c r="I18" s="19">
        <f>VLOOKUP(E18,'Appendix 2a. Deaths 2020'!$E$3:$G$1683,3,FALSE)</f>
        <v>304</v>
      </c>
      <c r="J18" s="20">
        <f t="shared" si="1"/>
        <v>1777.1830450696268</v>
      </c>
      <c r="K18" s="20">
        <f t="shared" si="2"/>
        <v>2075.9399886426454</v>
      </c>
      <c r="L18" s="72">
        <f t="shared" si="3"/>
        <v>0.85608594409881711</v>
      </c>
      <c r="M18" s="72">
        <f t="shared" si="4"/>
        <v>1.1681070188025082</v>
      </c>
      <c r="N18" s="72">
        <f>VLOOKUP(E18,'Appendix 4. LT MOH 2019'!$D$5:$K$1684,8,FALSE)</f>
        <v>0.91733002066219016</v>
      </c>
      <c r="O18" s="72">
        <f t="shared" si="13"/>
        <v>0.90411962858193951</v>
      </c>
      <c r="P18" s="72">
        <f t="shared" si="5"/>
        <v>9.5880371418060495E-2</v>
      </c>
      <c r="Q18" s="72">
        <f>VLOOKUP(E18,'Appendix 4. LT MOH 2019'!$D$5:$I$1684,6,FALSE)</f>
        <v>2.5000000000000031</v>
      </c>
      <c r="R18" s="16">
        <f t="shared" si="6"/>
        <v>2.4820867482954916</v>
      </c>
      <c r="S18" s="135">
        <f t="shared" si="14"/>
        <v>79254.928404706225</v>
      </c>
      <c r="T18" s="12">
        <f t="shared" si="7"/>
        <v>7598.9919721550259</v>
      </c>
      <c r="U18" s="13">
        <f t="shared" si="8"/>
        <v>2.0148939461730089E-2</v>
      </c>
      <c r="V18" s="12">
        <f t="shared" si="9"/>
        <v>377141.03943724581</v>
      </c>
      <c r="W18" s="12">
        <f t="shared" si="10"/>
        <v>1363969.9818322565</v>
      </c>
      <c r="X18" s="131">
        <f t="shared" si="11"/>
        <v>17.209907437772195</v>
      </c>
      <c r="Y18" s="105">
        <f>VLOOKUP(E18,'Appendix 4. LT MOH 2019'!$D$5:$P$1684,13,FALSE)</f>
        <v>18.178676815048668</v>
      </c>
      <c r="Z18" s="105">
        <f t="shared" si="12"/>
        <v>-0.96876937727647316</v>
      </c>
    </row>
    <row r="19" spans="1:26" s="9" customFormat="1" x14ac:dyDescent="0.2">
      <c r="A19" s="15"/>
      <c r="B19" s="11" t="str">
        <f t="shared" si="15"/>
        <v>Total</v>
      </c>
      <c r="C19" s="11" t="str">
        <f t="shared" si="16"/>
        <v>PI</v>
      </c>
      <c r="D19" s="137" t="s">
        <v>130</v>
      </c>
      <c r="E19" s="18" t="str">
        <f t="shared" si="0"/>
        <v>PITotal70-74</v>
      </c>
      <c r="F19" s="19">
        <v>5</v>
      </c>
      <c r="G19" s="104">
        <f>VLOOKUP(E19,'Appendix 4. LT MOH 2019'!$D$5:$G$1684,4,FALSE)</f>
        <v>2.460133774738129E-2</v>
      </c>
      <c r="H19" s="19">
        <f>VLOOKUP(E19,'Appendix 1a. Person-years 2020'!$E$3:$F$1684,2,FALSE)</f>
        <v>77598.9617</v>
      </c>
      <c r="I19" s="19">
        <f>VLOOKUP(E19,'Appendix 2a. Deaths 2020'!$E$3:$G$1683,3,FALSE)</f>
        <v>376</v>
      </c>
      <c r="J19" s="20">
        <f t="shared" si="1"/>
        <v>1909.038265627805</v>
      </c>
      <c r="K19" s="20">
        <f t="shared" si="2"/>
        <v>2275.7881626347898</v>
      </c>
      <c r="L19" s="72">
        <f t="shared" si="3"/>
        <v>0.83884708470300651</v>
      </c>
      <c r="M19" s="72">
        <f t="shared" si="4"/>
        <v>1.1921123864357825</v>
      </c>
      <c r="N19" s="72">
        <f>VLOOKUP(E19,'Appendix 4. LT MOH 2019'!$D$5:$K$1684,8,FALSE)</f>
        <v>0.88412030033679279</v>
      </c>
      <c r="O19" s="72">
        <f t="shared" si="13"/>
        <v>0.86344669749322489</v>
      </c>
      <c r="P19" s="72">
        <f t="shared" si="5"/>
        <v>0.13655330250677511</v>
      </c>
      <c r="Q19" s="72">
        <f>VLOOKUP(E19,'Appendix 4. LT MOH 2019'!$D$5:$I$1684,6,FALSE)</f>
        <v>2.4999999999999947</v>
      </c>
      <c r="R19" s="16">
        <f t="shared" si="6"/>
        <v>2.4709211939763582</v>
      </c>
      <c r="S19" s="135">
        <f t="shared" si="14"/>
        <v>71655.9364325512</v>
      </c>
      <c r="T19" s="12">
        <f t="shared" si="7"/>
        <v>9784.8547640804118</v>
      </c>
      <c r="U19" s="13">
        <f t="shared" si="8"/>
        <v>2.9336990259346059E-2</v>
      </c>
      <c r="V19" s="12">
        <f t="shared" si="9"/>
        <v>333533.01335890079</v>
      </c>
      <c r="W19" s="12">
        <f t="shared" si="10"/>
        <v>986828.94239501073</v>
      </c>
      <c r="X19" s="131">
        <f t="shared" si="11"/>
        <v>13.7717681398791</v>
      </c>
      <c r="Y19" s="105">
        <f>VLOOKUP(E19,'Appendix 4. LT MOH 2019'!$D$5:$P$1684,13,FALSE)</f>
        <v>14.591642551642156</v>
      </c>
      <c r="Z19" s="105">
        <f t="shared" si="12"/>
        <v>-0.81987441176305609</v>
      </c>
    </row>
    <row r="20" spans="1:26" s="9" customFormat="1" x14ac:dyDescent="0.2">
      <c r="A20" s="15"/>
      <c r="B20" s="11" t="str">
        <f t="shared" si="15"/>
        <v>Total</v>
      </c>
      <c r="C20" s="11" t="str">
        <f t="shared" si="16"/>
        <v>PI</v>
      </c>
      <c r="D20" s="137" t="s">
        <v>131</v>
      </c>
      <c r="E20" s="18" t="str">
        <f t="shared" si="0"/>
        <v>PITotal75-79</v>
      </c>
      <c r="F20" s="19">
        <v>5</v>
      </c>
      <c r="G20" s="104">
        <f>VLOOKUP(E20,'Appendix 4. LT MOH 2019'!$D$5:$G$1684,4,FALSE)</f>
        <v>4.2649478706035457E-2</v>
      </c>
      <c r="H20" s="19">
        <f>VLOOKUP(E20,'Appendix 1a. Person-years 2020'!$E$3:$F$1684,2,FALSE)</f>
        <v>52429.739800000003</v>
      </c>
      <c r="I20" s="19">
        <f>VLOOKUP(E20,'Appendix 2a. Deaths 2020'!$E$3:$G$1683,3,FALSE)</f>
        <v>358</v>
      </c>
      <c r="J20" s="20">
        <f t="shared" si="1"/>
        <v>2236.1010711630797</v>
      </c>
      <c r="K20" s="20">
        <f t="shared" si="2"/>
        <v>2578.8325577863193</v>
      </c>
      <c r="L20" s="72">
        <f t="shared" si="3"/>
        <v>0.86709820085510259</v>
      </c>
      <c r="M20" s="72">
        <f t="shared" si="4"/>
        <v>1.1532719120093136</v>
      </c>
      <c r="N20" s="72">
        <f>VLOOKUP(E20,'Appendix 4. LT MOH 2019'!$D$5:$K$1684,8,FALSE)</f>
        <v>0.80729908987712118</v>
      </c>
      <c r="O20" s="72">
        <f t="shared" si="13"/>
        <v>0.78124177351076896</v>
      </c>
      <c r="P20" s="72">
        <f t="shared" si="5"/>
        <v>0.21875822648923104</v>
      </c>
      <c r="Q20" s="72">
        <f>VLOOKUP(E20,'Appendix 4. LT MOH 2019'!$D$5:$I$1684,6,FALSE)</f>
        <v>2.4999999999999982</v>
      </c>
      <c r="R20" s="16">
        <f t="shared" si="6"/>
        <v>2.4602492597656926</v>
      </c>
      <c r="S20" s="135">
        <f t="shared" si="14"/>
        <v>61871.08166847079</v>
      </c>
      <c r="T20" s="12">
        <f t="shared" si="7"/>
        <v>13534.808096765044</v>
      </c>
      <c r="U20" s="13">
        <f t="shared" si="8"/>
        <v>4.9220997569247728E-2</v>
      </c>
      <c r="V20" s="12">
        <f t="shared" si="9"/>
        <v>274980.36945966561</v>
      </c>
      <c r="W20" s="12">
        <f t="shared" si="10"/>
        <v>653295.92903610994</v>
      </c>
      <c r="X20" s="131">
        <f t="shared" si="11"/>
        <v>10.558986709440809</v>
      </c>
      <c r="Y20" s="105">
        <f>VLOOKUP(E20,'Appendix 4. LT MOH 2019'!$D$5:$P$1684,13,FALSE)</f>
        <v>11.176467497733086</v>
      </c>
      <c r="Z20" s="105">
        <f t="shared" si="12"/>
        <v>-0.61748078829227637</v>
      </c>
    </row>
    <row r="21" spans="1:26" s="9" customFormat="1" x14ac:dyDescent="0.2">
      <c r="A21" s="15"/>
      <c r="B21" s="11" t="str">
        <f t="shared" si="15"/>
        <v>Total</v>
      </c>
      <c r="C21" s="11" t="str">
        <f t="shared" si="16"/>
        <v>PI</v>
      </c>
      <c r="D21" s="137" t="s">
        <v>132</v>
      </c>
      <c r="E21" s="18" t="str">
        <f t="shared" si="0"/>
        <v>PITotal80-84</v>
      </c>
      <c r="F21" s="19">
        <v>5</v>
      </c>
      <c r="G21" s="104">
        <f>VLOOKUP(E21,'Appendix 4. LT MOH 2019'!$D$5:$G$1684,4,FALSE)</f>
        <v>7.0345417485103243E-2</v>
      </c>
      <c r="H21" s="19">
        <f>VLOOKUP(E21,'Appendix 1a. Person-years 2020'!$E$3:$F$1684,2,FALSE)</f>
        <v>34090.654999999999</v>
      </c>
      <c r="I21" s="19">
        <f>VLOOKUP(E21,'Appendix 2a. Deaths 2020'!$E$3:$G$1683,3,FALSE)</f>
        <v>391</v>
      </c>
      <c r="J21" s="20">
        <f t="shared" si="1"/>
        <v>2398.1213583156223</v>
      </c>
      <c r="K21" s="20">
        <f t="shared" si="2"/>
        <v>2761.616300078947</v>
      </c>
      <c r="L21" s="72">
        <f t="shared" si="3"/>
        <v>0.86837601525131014</v>
      </c>
      <c r="M21" s="72">
        <f t="shared" si="4"/>
        <v>1.1515748735996556</v>
      </c>
      <c r="N21" s="72">
        <f>VLOOKUP(E21,'Appendix 4. LT MOH 2019'!$D$5:$K$1684,8,FALSE)</f>
        <v>0.70087763218260246</v>
      </c>
      <c r="O21" s="72">
        <f t="shared" si="13"/>
        <v>0.66411828254876848</v>
      </c>
      <c r="P21" s="72">
        <f t="shared" si="5"/>
        <v>0.33588171745123152</v>
      </c>
      <c r="Q21" s="72">
        <f>VLOOKUP(E21,'Appendix 4. LT MOH 2019'!$D$5:$I$1684,6,FALSE)</f>
        <v>2.4999999999999987</v>
      </c>
      <c r="R21" s="16">
        <f t="shared" si="6"/>
        <v>2.4361375968597958</v>
      </c>
      <c r="S21" s="135">
        <f t="shared" si="14"/>
        <v>48336.273571705744</v>
      </c>
      <c r="T21" s="12">
        <f t="shared" si="7"/>
        <v>16235.270582457098</v>
      </c>
      <c r="U21" s="13">
        <f t="shared" si="8"/>
        <v>8.1153480612323747E-2</v>
      </c>
      <c r="V21" s="12">
        <f t="shared" si="9"/>
        <v>200056.3680073588</v>
      </c>
      <c r="W21" s="12">
        <f t="shared" si="10"/>
        <v>378315.55957644433</v>
      </c>
      <c r="X21" s="131">
        <f t="shared" si="11"/>
        <v>7.8267423535499061</v>
      </c>
      <c r="Y21" s="105">
        <f>VLOOKUP(E21,'Appendix 4. LT MOH 2019'!$D$5:$P$1684,13,FALSE)</f>
        <v>8.2475254295823976</v>
      </c>
      <c r="Z21" s="105">
        <f t="shared" si="12"/>
        <v>-0.42078307603249154</v>
      </c>
    </row>
    <row r="22" spans="1:26" s="9" customFormat="1" x14ac:dyDescent="0.2">
      <c r="A22" s="15"/>
      <c r="B22" s="11" t="str">
        <f t="shared" si="15"/>
        <v>Total</v>
      </c>
      <c r="C22" s="11" t="str">
        <f t="shared" si="16"/>
        <v>PI</v>
      </c>
      <c r="D22" s="137" t="s">
        <v>133</v>
      </c>
      <c r="E22" s="18" t="str">
        <f t="shared" si="0"/>
        <v>PITotal85-89</v>
      </c>
      <c r="F22" s="19">
        <v>5</v>
      </c>
      <c r="G22" s="104">
        <f>VLOOKUP(E22,'Appendix 4. LT MOH 2019'!$D$5:$G$1684,4,FALSE)</f>
        <v>0.12678400363979903</v>
      </c>
      <c r="H22" s="19">
        <f>VLOOKUP(E22,'Appendix 1a. Person-years 2020'!$E$3:$F$1684,2,FALSE)</f>
        <v>16468.084299999999</v>
      </c>
      <c r="I22" s="19">
        <f>VLOOKUP(E22,'Appendix 2a. Deaths 2020'!$E$3:$G$1683,3,FALSE)</f>
        <v>305</v>
      </c>
      <c r="J22" s="20">
        <f t="shared" si="1"/>
        <v>2087.8896598317169</v>
      </c>
      <c r="K22" s="20">
        <f t="shared" si="2"/>
        <v>2354.2205387215781</v>
      </c>
      <c r="L22" s="72">
        <f t="shared" si="3"/>
        <v>0.88687088804582093</v>
      </c>
      <c r="M22" s="72">
        <f t="shared" si="4"/>
        <v>1.1275598438048338</v>
      </c>
      <c r="N22" s="72">
        <f>VLOOKUP(E22,'Appendix 4. LT MOH 2019'!$D$5:$K$1684,8,FALSE)</f>
        <v>0.51864899934778363</v>
      </c>
      <c r="O22" s="72">
        <f t="shared" si="13"/>
        <v>0.47698295322928763</v>
      </c>
      <c r="P22" s="72">
        <f t="shared" si="5"/>
        <v>0.52301704677071237</v>
      </c>
      <c r="Q22" s="72">
        <f>VLOOKUP(E22,'Appendix 4. LT MOH 2019'!$D$5:$I$1684,6,FALSE)</f>
        <v>2.5</v>
      </c>
      <c r="R22" s="16">
        <f t="shared" si="6"/>
        <v>2.4056674516545304</v>
      </c>
      <c r="S22" s="135">
        <f t="shared" si="14"/>
        <v>32101.002989248645</v>
      </c>
      <c r="T22" s="12">
        <f t="shared" si="7"/>
        <v>16789.371781814636</v>
      </c>
      <c r="U22" s="13">
        <f t="shared" si="8"/>
        <v>0.14356295372811873</v>
      </c>
      <c r="V22" s="12">
        <f t="shared" si="9"/>
        <v>116947.80126640855</v>
      </c>
      <c r="W22" s="12">
        <f t="shared" si="10"/>
        <v>178259.19156908555</v>
      </c>
      <c r="X22" s="131">
        <f t="shared" si="11"/>
        <v>5.5530723332473011</v>
      </c>
      <c r="Y22" s="105">
        <f>VLOOKUP(E22,'Appendix 4. LT MOH 2019'!$D$5:$P$1684,13,FALSE)</f>
        <v>5.7004691912966816</v>
      </c>
      <c r="Z22" s="105">
        <f t="shared" si="12"/>
        <v>-0.14739685804938052</v>
      </c>
    </row>
    <row r="23" spans="1:26" s="9" customFormat="1" x14ac:dyDescent="0.2">
      <c r="A23" s="15"/>
      <c r="B23" s="11" t="str">
        <f t="shared" si="15"/>
        <v>Total</v>
      </c>
      <c r="C23" s="11" t="str">
        <f t="shared" si="16"/>
        <v>PI</v>
      </c>
      <c r="D23" s="137" t="s">
        <v>8</v>
      </c>
      <c r="E23" s="18" t="str">
        <f t="shared" si="0"/>
        <v>PITotal90+</v>
      </c>
      <c r="F23" s="19" t="s">
        <v>19</v>
      </c>
      <c r="G23" s="104">
        <f>VLOOKUP(E23,'Appendix 4. LT MOH 2019'!$D$5:$G$1684,4,FALSE)</f>
        <v>0.27242161948993121</v>
      </c>
      <c r="H23" s="19">
        <f>VLOOKUP(E23,'Appendix 1a. Person-years 2020'!$E$3:$F$1684,2,FALSE)</f>
        <v>8803.6460999999999</v>
      </c>
      <c r="I23" s="19">
        <f>VLOOKUP(E23,'Appendix 2a. Deaths 2020'!$E$3:$G$1683,3,FALSE)</f>
        <v>224</v>
      </c>
      <c r="J23" s="20">
        <f t="shared" si="1"/>
        <v>2398.3035279782171</v>
      </c>
      <c r="K23" s="20">
        <f t="shared" si="2"/>
        <v>2561.2810852124721</v>
      </c>
      <c r="L23" s="72">
        <f t="shared" si="3"/>
        <v>0.93636873431221423</v>
      </c>
      <c r="M23" s="72">
        <f t="shared" si="4"/>
        <v>1.0679553506605755</v>
      </c>
      <c r="N23" s="72">
        <f>VLOOKUP(E23,'Appendix 4. LT MOH 2019'!$D$5:$K$1684,8,FALSE)</f>
        <v>0</v>
      </c>
      <c r="O23" s="72">
        <v>0</v>
      </c>
      <c r="P23" s="72">
        <f t="shared" si="5"/>
        <v>1</v>
      </c>
      <c r="Q23" s="72">
        <f>VLOOKUP(E23,'Appendix 4. LT MOH 2019'!$D$5:$I$1684,6,FALSE)</f>
        <v>4.2763456383662399</v>
      </c>
      <c r="R23" s="16">
        <f>Q23*L23</f>
        <v>4.0042363528785536</v>
      </c>
      <c r="S23" s="135">
        <f t="shared" si="14"/>
        <v>15311.631207434009</v>
      </c>
      <c r="T23" s="12">
        <f t="shared" si="7"/>
        <v>15311.631207434009</v>
      </c>
      <c r="U23" s="13">
        <f t="shared" si="8"/>
        <v>0.24973550806538256</v>
      </c>
      <c r="V23" s="12">
        <f>T23*R23</f>
        <v>61311.390302676999</v>
      </c>
      <c r="W23" s="12">
        <f>V23</f>
        <v>61311.390302676999</v>
      </c>
      <c r="X23" s="131">
        <f t="shared" si="11"/>
        <v>4.0042363528785536</v>
      </c>
      <c r="Y23" s="105">
        <f>VLOOKUP(E23,'Appendix 4. LT MOH 2019'!$D$5:$P$1684,13,FALSE)</f>
        <v>3.6707806152549516</v>
      </c>
      <c r="Z23" s="105">
        <f t="shared" si="12"/>
        <v>0.33345573762360203</v>
      </c>
    </row>
    <row r="24" spans="1:26" s="7" customFormat="1" x14ac:dyDescent="0.2">
      <c r="B24" s="159"/>
      <c r="C24" s="159"/>
      <c r="D24" s="107"/>
      <c r="E24" s="107"/>
      <c r="F24" s="107"/>
      <c r="G24" s="107"/>
      <c r="H24" s="107"/>
      <c r="I24" s="132"/>
      <c r="J24" s="132"/>
      <c r="N24" s="107"/>
      <c r="O24" s="107"/>
      <c r="P24" s="21"/>
      <c r="Q24" s="107"/>
      <c r="R24" s="107"/>
      <c r="V24" s="107"/>
      <c r="W24" s="107"/>
      <c r="Y24" s="107"/>
    </row>
    <row r="25" spans="1:26" x14ac:dyDescent="0.2">
      <c r="K25" s="40"/>
      <c r="L25" s="70"/>
      <c r="M25" s="70"/>
      <c r="N25" s="133"/>
      <c r="O25" s="133"/>
      <c r="P25" s="71"/>
      <c r="Q25" s="133"/>
      <c r="R25" s="133"/>
      <c r="S25" s="70"/>
      <c r="T25" s="70"/>
      <c r="U25" s="70"/>
      <c r="V25" s="133"/>
      <c r="W25" s="133"/>
      <c r="X25" s="70"/>
      <c r="Y25" s="133"/>
      <c r="Z25" s="70"/>
    </row>
    <row r="26" spans="1:26" ht="16" customHeight="1" x14ac:dyDescent="0.2">
      <c r="K26" s="40"/>
      <c r="L26" s="70"/>
      <c r="M26" s="70"/>
      <c r="N26" s="133"/>
      <c r="O26" s="133"/>
      <c r="P26" s="70"/>
      <c r="Q26" s="133"/>
      <c r="R26" s="133"/>
      <c r="S26" s="70"/>
      <c r="T26" s="70"/>
      <c r="U26" s="70"/>
      <c r="V26" s="133"/>
      <c r="W26" s="133"/>
      <c r="X26" s="70"/>
      <c r="Y26" s="133"/>
      <c r="Z26" s="70"/>
    </row>
    <row r="27" spans="1:26" s="11" customFormat="1" ht="47" customHeight="1" x14ac:dyDescent="0.2">
      <c r="A27" s="10"/>
      <c r="B27" s="8" t="s">
        <v>17</v>
      </c>
      <c r="C27" s="8" t="s">
        <v>14</v>
      </c>
      <c r="D27" s="8" t="s">
        <v>0</v>
      </c>
      <c r="E27" s="8" t="s">
        <v>135</v>
      </c>
      <c r="F27" s="8" t="s">
        <v>9</v>
      </c>
      <c r="G27" s="10" t="s">
        <v>116</v>
      </c>
      <c r="H27" s="10" t="s">
        <v>117</v>
      </c>
      <c r="I27" s="10" t="s">
        <v>110</v>
      </c>
      <c r="J27" s="10" t="s">
        <v>39</v>
      </c>
      <c r="K27" s="10" t="s">
        <v>1830</v>
      </c>
      <c r="L27" s="10" t="s">
        <v>27</v>
      </c>
      <c r="M27" s="10" t="s">
        <v>28</v>
      </c>
      <c r="N27" s="8" t="s">
        <v>10</v>
      </c>
      <c r="O27" s="10" t="s">
        <v>111</v>
      </c>
      <c r="P27" s="10" t="s">
        <v>112</v>
      </c>
      <c r="Q27" s="10" t="s">
        <v>29</v>
      </c>
      <c r="R27" s="10" t="s">
        <v>113</v>
      </c>
      <c r="S27" s="8" t="s">
        <v>104</v>
      </c>
      <c r="T27" s="8" t="s">
        <v>105</v>
      </c>
      <c r="U27" s="10" t="s">
        <v>106</v>
      </c>
      <c r="V27" s="10" t="s">
        <v>107</v>
      </c>
      <c r="W27" s="10" t="s">
        <v>108</v>
      </c>
      <c r="X27" s="8" t="s">
        <v>109</v>
      </c>
      <c r="Y27" s="10" t="s">
        <v>30</v>
      </c>
      <c r="Z27" s="10" t="s">
        <v>11</v>
      </c>
    </row>
    <row r="28" spans="1:26" x14ac:dyDescent="0.2">
      <c r="B28" s="158" t="s">
        <v>70</v>
      </c>
      <c r="C28" s="11" t="str">
        <f>$C$4</f>
        <v>PI</v>
      </c>
      <c r="D28" s="137">
        <v>0</v>
      </c>
      <c r="E28" s="18" t="str">
        <f t="shared" ref="E28:E47" si="17">_xlfn.CONCAT(C28,B28,D28)</f>
        <v>PIFemale0</v>
      </c>
      <c r="F28" s="19">
        <v>1</v>
      </c>
      <c r="G28" s="104">
        <f>VLOOKUP(E28,'Appendix 4. LT MOH 2019'!$D$5:$G$1684,4,FALSE)</f>
        <v>1.3627388065613897E-2</v>
      </c>
      <c r="H28" s="19">
        <f>VLOOKUP(E28,'Appendix 1a. Person-years 2020'!$E$3:$F$1684,2,FALSE)</f>
        <v>23265.3927</v>
      </c>
      <c r="I28" s="19">
        <f>VLOOKUP(E28,'Appendix 2a. Deaths 2020'!$E$3:$G$1683,3,FALSE)</f>
        <v>0</v>
      </c>
      <c r="J28" s="20">
        <f t="shared" ref="J28:J47" si="18">G28*H28</f>
        <v>317.04653482180066</v>
      </c>
      <c r="K28" s="20">
        <f t="shared" ref="K28:K47" si="19">G28*(H28-I28)+I28</f>
        <v>317.04653482180066</v>
      </c>
      <c r="L28" s="73">
        <f t="shared" ref="L28:L47" si="20">J28/K28</f>
        <v>1</v>
      </c>
      <c r="M28" s="73">
        <f t="shared" ref="M28:M47" si="21">K28/J28</f>
        <v>1</v>
      </c>
      <c r="N28" s="72">
        <f>VLOOKUP(E28,'Appendix 4. LT MOH 2019'!$D$5:$K$1684,8,FALSE)</f>
        <v>0.98653768863912328</v>
      </c>
      <c r="O28" s="72">
        <f>EXP((1/L28)*LN(N28))</f>
        <v>0.98653768863912328</v>
      </c>
      <c r="P28" s="73">
        <f t="shared" ref="P28:P47" si="22">1-O28</f>
        <v>1.3462311360876722E-2</v>
      </c>
      <c r="Q28" s="72">
        <f>VLOOKUP(E28,'Appendix 4. LT MOH 2019'!$D$5:$I$1684,6,FALSE)</f>
        <v>0.10018436188595088</v>
      </c>
      <c r="R28" s="136">
        <f t="shared" ref="R28:R46" si="23">F28+(Q28-F28)*M28*(1-N28)/(1-O28)</f>
        <v>0.10018436188595092</v>
      </c>
      <c r="S28" s="12">
        <v>100000</v>
      </c>
      <c r="T28" s="12">
        <f t="shared" ref="T28:T47" si="24">P28*S28</f>
        <v>1346.2311360876722</v>
      </c>
      <c r="U28" s="13">
        <f t="shared" ref="U28:U47" si="25">T28/V28</f>
        <v>1.3627388065613857E-2</v>
      </c>
      <c r="V28" s="12">
        <f t="shared" ref="V28:V46" si="26">(S29*F28)+R28*T28</f>
        <v>98788.640171232269</v>
      </c>
      <c r="W28" s="12">
        <f t="shared" ref="W28:W46" si="27">W29+V28</f>
        <v>7811472.7321223924</v>
      </c>
      <c r="X28" s="131">
        <f t="shared" ref="X28:X47" si="28">W28/S28</f>
        <v>78.114727321223924</v>
      </c>
      <c r="Y28" s="105">
        <f>VLOOKUP(E28,'Appendix 4. LT MOH 2019'!$D$5:$P$1684,13,FALSE)</f>
        <v>79.285553459656441</v>
      </c>
      <c r="Z28" s="131">
        <f t="shared" ref="Z28:Z47" si="29">X28-Y28</f>
        <v>-1.1708261384325169</v>
      </c>
    </row>
    <row r="29" spans="1:26" x14ac:dyDescent="0.2">
      <c r="B29" s="158" t="str">
        <f>$B$28</f>
        <v>Female</v>
      </c>
      <c r="C29" s="11" t="str">
        <f>$C$4</f>
        <v>PI</v>
      </c>
      <c r="D29" s="138" t="s">
        <v>1657</v>
      </c>
      <c r="E29" s="18" t="str">
        <f t="shared" si="17"/>
        <v>PIFemale1-4</v>
      </c>
      <c r="F29" s="19">
        <v>4</v>
      </c>
      <c r="G29" s="104">
        <f>VLOOKUP(E29,'Appendix 4. LT MOH 2019'!$D$5:$G$1684,4,FALSE)</f>
        <v>4.6243510583633967E-4</v>
      </c>
      <c r="H29" s="19">
        <f>VLOOKUP(E29,'Appendix 1a. Person-years 2020'!$E$3:$F$1684,2,FALSE)</f>
        <v>92729.0677</v>
      </c>
      <c r="I29" s="19">
        <f>VLOOKUP(E29,'Appendix 2a. Deaths 2020'!$E$3:$G$1683,3,FALSE)</f>
        <v>1</v>
      </c>
      <c r="J29" s="20">
        <f t="shared" si="18"/>
        <v>42.881176235954605</v>
      </c>
      <c r="K29" s="20">
        <f t="shared" si="19"/>
        <v>43.880713800848767</v>
      </c>
      <c r="L29" s="73">
        <f t="shared" si="20"/>
        <v>0.97722148346468263</v>
      </c>
      <c r="M29" s="73">
        <f t="shared" si="21"/>
        <v>1.023309471722375</v>
      </c>
      <c r="N29" s="72">
        <f>VLOOKUP(E29,'Appendix 4. LT MOH 2019'!$D$5:$K$1684,8,FALSE)</f>
        <v>0.99815239828609958</v>
      </c>
      <c r="O29" s="72">
        <f t="shared" ref="O29:O46" si="30">EXP((1/L29)*LN(N29))</f>
        <v>0.99810937240305375</v>
      </c>
      <c r="P29" s="73">
        <f t="shared" si="22"/>
        <v>1.8906275969462483E-3</v>
      </c>
      <c r="Q29" s="72">
        <f>VLOOKUP(E29,'Appendix 4. LT MOH 2019'!$D$5:$I$1684,6,FALSE)</f>
        <v>1.4968168039785703</v>
      </c>
      <c r="R29" s="136">
        <f t="shared" si="23"/>
        <v>1.496762868544685</v>
      </c>
      <c r="S29" s="75">
        <f t="shared" ref="S29:S47" si="31">S28-T28</f>
        <v>98653.768863912323</v>
      </c>
      <c r="T29" s="12">
        <f t="shared" si="24"/>
        <v>186.51753795686918</v>
      </c>
      <c r="U29" s="13">
        <f t="shared" si="25"/>
        <v>4.732167962420579E-4</v>
      </c>
      <c r="V29" s="12">
        <f t="shared" si="26"/>
        <v>394148.17782896804</v>
      </c>
      <c r="W29" s="12">
        <f t="shared" si="27"/>
        <v>7712684.0919511598</v>
      </c>
      <c r="X29" s="131">
        <f t="shared" si="28"/>
        <v>78.179315202751155</v>
      </c>
      <c r="Y29" s="105">
        <f>VLOOKUP(E29,'Appendix 4. LT MOH 2019'!$D$5:$P$1684,13,FALSE)</f>
        <v>79.366118456104417</v>
      </c>
      <c r="Z29" s="131">
        <f t="shared" si="29"/>
        <v>-1.1868032533532613</v>
      </c>
    </row>
    <row r="30" spans="1:26" x14ac:dyDescent="0.2">
      <c r="B30" s="158" t="str">
        <f t="shared" ref="B30:B47" si="32">$B$28</f>
        <v>Female</v>
      </c>
      <c r="C30" s="11" t="str">
        <f t="shared" ref="C30:C47" si="33">$C$4</f>
        <v>PI</v>
      </c>
      <c r="D30" s="138" t="s">
        <v>1658</v>
      </c>
      <c r="E30" s="18" t="str">
        <f t="shared" si="17"/>
        <v>PIFemale5-9</v>
      </c>
      <c r="F30" s="19">
        <v>5</v>
      </c>
      <c r="G30" s="104">
        <f>VLOOKUP(E30,'Appendix 4. LT MOH 2019'!$D$5:$G$1684,4,FALSE)</f>
        <v>1.8014178671805719E-4</v>
      </c>
      <c r="H30" s="19">
        <f>VLOOKUP(E30,'Appendix 1a. Person-years 2020'!$E$3:$F$1684,2,FALSE)</f>
        <v>115962.5138</v>
      </c>
      <c r="I30" s="19">
        <f>VLOOKUP(E30,'Appendix 2a. Deaths 2020'!$E$3:$G$1683,3,FALSE)</f>
        <v>0</v>
      </c>
      <c r="J30" s="20">
        <f t="shared" si="18"/>
        <v>20.889694428249364</v>
      </c>
      <c r="K30" s="20">
        <f t="shared" si="19"/>
        <v>20.889694428249364</v>
      </c>
      <c r="L30" s="73">
        <f t="shared" si="20"/>
        <v>1</v>
      </c>
      <c r="M30" s="73">
        <f t="shared" si="21"/>
        <v>1</v>
      </c>
      <c r="N30" s="72">
        <f>VLOOKUP(E30,'Appendix 4. LT MOH 2019'!$D$5:$K$1684,8,FALSE)</f>
        <v>0.99909969652210251</v>
      </c>
      <c r="O30" s="72">
        <f t="shared" si="30"/>
        <v>0.99909969652210251</v>
      </c>
      <c r="P30" s="73">
        <f t="shared" si="22"/>
        <v>9.0030347789749054E-4</v>
      </c>
      <c r="Q30" s="72">
        <f>VLOOKUP(E30,'Appendix 4. LT MOH 2019'!$D$5:$I$1684,6,FALSE)</f>
        <v>2.4999999999997997</v>
      </c>
      <c r="R30" s="136">
        <f t="shared" si="23"/>
        <v>2.4999999999997997</v>
      </c>
      <c r="S30" s="75">
        <f t="shared" si="31"/>
        <v>98467.251325955454</v>
      </c>
      <c r="T30" s="12">
        <f t="shared" si="24"/>
        <v>88.650408827763982</v>
      </c>
      <c r="U30" s="13">
        <f t="shared" si="25"/>
        <v>1.8014178671804659E-4</v>
      </c>
      <c r="V30" s="12">
        <f t="shared" si="26"/>
        <v>492114.63060770783</v>
      </c>
      <c r="W30" s="12">
        <f t="shared" si="27"/>
        <v>7318535.9141221922</v>
      </c>
      <c r="X30" s="131">
        <f t="shared" si="28"/>
        <v>74.324567971291231</v>
      </c>
      <c r="Y30" s="105">
        <f>VLOOKUP(E30,'Appendix 4. LT MOH 2019'!$D$5:$P$1684,13,FALSE)</f>
        <v>75.510256220477601</v>
      </c>
      <c r="Z30" s="131">
        <f t="shared" si="29"/>
        <v>-1.1856882491863701</v>
      </c>
    </row>
    <row r="31" spans="1:26" x14ac:dyDescent="0.2">
      <c r="B31" s="158" t="str">
        <f t="shared" si="32"/>
        <v>Female</v>
      </c>
      <c r="C31" s="11" t="str">
        <f t="shared" si="33"/>
        <v>PI</v>
      </c>
      <c r="D31" s="138" t="s">
        <v>118</v>
      </c>
      <c r="E31" s="18" t="str">
        <f t="shared" si="17"/>
        <v>PIFemale10-14</v>
      </c>
      <c r="F31" s="19">
        <v>5</v>
      </c>
      <c r="G31" s="104">
        <f>VLOOKUP(E31,'Appendix 4. LT MOH 2019'!$D$5:$G$1684,4,FALSE)</f>
        <v>2.6094714567139864E-4</v>
      </c>
      <c r="H31" s="19">
        <f>VLOOKUP(E31,'Appendix 1a. Person-years 2020'!$E$3:$F$1684,2,FALSE)</f>
        <v>126232.1632</v>
      </c>
      <c r="I31" s="19">
        <f>VLOOKUP(E31,'Appendix 2a. Deaths 2020'!$E$3:$G$1683,3,FALSE)</f>
        <v>2</v>
      </c>
      <c r="J31" s="20">
        <f t="shared" si="18"/>
        <v>32.939922678966163</v>
      </c>
      <c r="K31" s="20">
        <f t="shared" si="19"/>
        <v>34.939400784674824</v>
      </c>
      <c r="L31" s="73">
        <f t="shared" si="20"/>
        <v>0.94277297089234358</v>
      </c>
      <c r="M31" s="73">
        <f t="shared" si="21"/>
        <v>1.0607007528583372</v>
      </c>
      <c r="N31" s="72">
        <f>VLOOKUP(E31,'Appendix 4. LT MOH 2019'!$D$5:$K$1684,8,FALSE)</f>
        <v>0.99869611488439103</v>
      </c>
      <c r="O31" s="72">
        <f t="shared" si="30"/>
        <v>0.99861702282987197</v>
      </c>
      <c r="P31" s="73">
        <f t="shared" si="22"/>
        <v>1.3829771701280302E-3</v>
      </c>
      <c r="Q31" s="72">
        <f>VLOOKUP(E31,'Appendix 4. LT MOH 2019'!$D$5:$I$1684,6,FALSE)</f>
        <v>2.500000000000036</v>
      </c>
      <c r="R31" s="136">
        <f t="shared" si="23"/>
        <v>2.4999010221564961</v>
      </c>
      <c r="S31" s="75">
        <f t="shared" si="31"/>
        <v>98378.600917127696</v>
      </c>
      <c r="T31" s="12">
        <f t="shared" si="24"/>
        <v>136.0553590975241</v>
      </c>
      <c r="U31" s="13">
        <f t="shared" si="25"/>
        <v>2.7678683654111346E-4</v>
      </c>
      <c r="V31" s="12">
        <f t="shared" si="26"/>
        <v>491552.85272142867</v>
      </c>
      <c r="W31" s="12">
        <f t="shared" si="27"/>
        <v>6826421.2835144848</v>
      </c>
      <c r="X31" s="131">
        <f t="shared" si="28"/>
        <v>69.38929014923616</v>
      </c>
      <c r="Y31" s="105">
        <f>VLOOKUP(E31,'Appendix 4. LT MOH 2019'!$D$5:$P$1684,13,FALSE)</f>
        <v>70.576046839598291</v>
      </c>
      <c r="Z31" s="131">
        <f t="shared" si="29"/>
        <v>-1.1867566903621309</v>
      </c>
    </row>
    <row r="32" spans="1:26" x14ac:dyDescent="0.2">
      <c r="B32" s="158" t="str">
        <f t="shared" si="32"/>
        <v>Female</v>
      </c>
      <c r="C32" s="11" t="str">
        <f t="shared" si="33"/>
        <v>PI</v>
      </c>
      <c r="D32" s="137" t="s">
        <v>119</v>
      </c>
      <c r="E32" s="18" t="str">
        <f t="shared" si="17"/>
        <v>PIFemale15-19</v>
      </c>
      <c r="F32" s="19">
        <v>5</v>
      </c>
      <c r="G32" s="104">
        <f>VLOOKUP(E32,'Appendix 4. LT MOH 2019'!$D$5:$G$1684,4,FALSE)</f>
        <v>4.9408966669959534E-4</v>
      </c>
      <c r="H32" s="19">
        <f>VLOOKUP(E32,'Appendix 1a. Person-years 2020'!$E$3:$F$1684,2,FALSE)</f>
        <v>141070.3719</v>
      </c>
      <c r="I32" s="19">
        <f>VLOOKUP(E32,'Appendix 2a. Deaths 2020'!$E$3:$G$1683,3,FALSE)</f>
        <v>2</v>
      </c>
      <c r="J32" s="20">
        <f t="shared" si="18"/>
        <v>69.701413033258959</v>
      </c>
      <c r="K32" s="20">
        <f t="shared" si="19"/>
        <v>71.700424853925554</v>
      </c>
      <c r="L32" s="73">
        <f t="shared" si="20"/>
        <v>0.97211994455068906</v>
      </c>
      <c r="M32" s="73">
        <f t="shared" si="21"/>
        <v>1.028679645557727</v>
      </c>
      <c r="N32" s="72">
        <f>VLOOKUP(E32,'Appendix 4. LT MOH 2019'!$D$5:$K$1684,8,FALSE)</f>
        <v>0.99753259945927897</v>
      </c>
      <c r="O32" s="72">
        <f t="shared" si="30"/>
        <v>0.99746192516371668</v>
      </c>
      <c r="P32" s="73">
        <f t="shared" si="22"/>
        <v>2.5380748362833216E-3</v>
      </c>
      <c r="Q32" s="72">
        <f>VLOOKUP(E32,'Appendix 4. LT MOH 2019'!$D$5:$I$1684,6,FALSE)</f>
        <v>2.4999999999999902</v>
      </c>
      <c r="R32" s="136">
        <f t="shared" si="23"/>
        <v>2.4999114708978842</v>
      </c>
      <c r="S32" s="75">
        <f t="shared" si="31"/>
        <v>98242.545558030179</v>
      </c>
      <c r="T32" s="12">
        <f t="shared" si="24"/>
        <v>249.34693273325422</v>
      </c>
      <c r="U32" s="13">
        <f t="shared" si="25"/>
        <v>5.0825999104398543E-4</v>
      </c>
      <c r="V32" s="12">
        <f t="shared" si="26"/>
        <v>490589.33838385768</v>
      </c>
      <c r="W32" s="12">
        <f t="shared" si="27"/>
        <v>6334868.4307930563</v>
      </c>
      <c r="X32" s="131">
        <f t="shared" si="28"/>
        <v>64.481924758873021</v>
      </c>
      <c r="Y32" s="105">
        <f>VLOOKUP(E32,'Appendix 4. LT MOH 2019'!$D$5:$P$1684,13,FALSE)</f>
        <v>65.664926072110305</v>
      </c>
      <c r="Z32" s="131">
        <f t="shared" si="29"/>
        <v>-1.1830013132372841</v>
      </c>
    </row>
    <row r="33" spans="2:26" x14ac:dyDescent="0.2">
      <c r="B33" s="158" t="str">
        <f t="shared" si="32"/>
        <v>Female</v>
      </c>
      <c r="C33" s="11" t="str">
        <f t="shared" si="33"/>
        <v>PI</v>
      </c>
      <c r="D33" s="137" t="s">
        <v>120</v>
      </c>
      <c r="E33" s="18" t="str">
        <f t="shared" si="17"/>
        <v>PIFemale20-24</v>
      </c>
      <c r="F33" s="19">
        <v>5</v>
      </c>
      <c r="G33" s="104">
        <f>VLOOKUP(E33,'Appendix 4. LT MOH 2019'!$D$5:$G$1684,4,FALSE)</f>
        <v>5.6269648188863209E-4</v>
      </c>
      <c r="H33" s="19">
        <f>VLOOKUP(E33,'Appendix 1a. Person-years 2020'!$E$3:$F$1684,2,FALSE)</f>
        <v>143617.72159999999</v>
      </c>
      <c r="I33" s="19">
        <f>VLOOKUP(E33,'Appendix 2a. Deaths 2020'!$E$3:$G$1683,3,FALSE)</f>
        <v>4</v>
      </c>
      <c r="J33" s="20">
        <f t="shared" si="18"/>
        <v>80.813186681180994</v>
      </c>
      <c r="K33" s="20">
        <f t="shared" si="19"/>
        <v>84.810935895253451</v>
      </c>
      <c r="L33" s="73">
        <f t="shared" si="20"/>
        <v>0.95286280982667237</v>
      </c>
      <c r="M33" s="73">
        <f t="shared" si="21"/>
        <v>1.0494690208151811</v>
      </c>
      <c r="N33" s="72">
        <f>VLOOKUP(E33,'Appendix 4. LT MOH 2019'!$D$5:$K$1684,8,FALSE)</f>
        <v>0.99719046987235327</v>
      </c>
      <c r="O33" s="72">
        <f t="shared" si="30"/>
        <v>0.99705169024986684</v>
      </c>
      <c r="P33" s="73">
        <f t="shared" si="22"/>
        <v>2.9483097501331601E-3</v>
      </c>
      <c r="Q33" s="72">
        <f>VLOOKUP(E33,'Appendix 4. LT MOH 2019'!$D$5:$I$1684,6,FALSE)</f>
        <v>2.4999999999999352</v>
      </c>
      <c r="R33" s="136">
        <f t="shared" si="23"/>
        <v>2.4998261021598287</v>
      </c>
      <c r="S33" s="75">
        <f t="shared" si="31"/>
        <v>97993.198625296922</v>
      </c>
      <c r="T33" s="12">
        <f t="shared" si="24"/>
        <v>288.91430295369827</v>
      </c>
      <c r="U33" s="13">
        <f t="shared" si="25"/>
        <v>5.9053254701345954E-4</v>
      </c>
      <c r="V33" s="12">
        <f t="shared" si="26"/>
        <v>489243.65712752711</v>
      </c>
      <c r="W33" s="12">
        <f t="shared" si="27"/>
        <v>5844279.0924091982</v>
      </c>
      <c r="X33" s="131">
        <f t="shared" si="28"/>
        <v>59.639640040288455</v>
      </c>
      <c r="Y33" s="105">
        <f>VLOOKUP(E33,'Appendix 4. LT MOH 2019'!$D$5:$P$1684,13,FALSE)</f>
        <v>60.821164748249224</v>
      </c>
      <c r="Z33" s="131">
        <f t="shared" si="29"/>
        <v>-1.1815247079607687</v>
      </c>
    </row>
    <row r="34" spans="2:26" x14ac:dyDescent="0.2">
      <c r="B34" s="158" t="str">
        <f t="shared" si="32"/>
        <v>Female</v>
      </c>
      <c r="C34" s="11" t="str">
        <f t="shared" si="33"/>
        <v>PI</v>
      </c>
      <c r="D34" s="137" t="s">
        <v>121</v>
      </c>
      <c r="E34" s="18" t="str">
        <f t="shared" si="17"/>
        <v>PIFemale25-29</v>
      </c>
      <c r="F34" s="19">
        <v>5</v>
      </c>
      <c r="G34" s="104">
        <f>VLOOKUP(E34,'Appendix 4. LT MOH 2019'!$D$5:$G$1684,4,FALSE)</f>
        <v>7.0801953385182771E-4</v>
      </c>
      <c r="H34" s="19">
        <f>VLOOKUP(E34,'Appendix 1a. Person-years 2020'!$E$3:$F$1684,2,FALSE)</f>
        <v>134340.07560000001</v>
      </c>
      <c r="I34" s="19">
        <f>VLOOKUP(E34,'Appendix 2a. Deaths 2020'!$E$3:$G$1683,3,FALSE)</f>
        <v>8</v>
      </c>
      <c r="J34" s="20">
        <f t="shared" si="18"/>
        <v>95.115397703931308</v>
      </c>
      <c r="K34" s="20">
        <f t="shared" si="19"/>
        <v>103.10973354766048</v>
      </c>
      <c r="L34" s="73">
        <f t="shared" si="20"/>
        <v>0.92246768982257188</v>
      </c>
      <c r="M34" s="73">
        <f t="shared" si="21"/>
        <v>1.0840488084654116</v>
      </c>
      <c r="N34" s="72">
        <f>VLOOKUP(E34,'Appendix 4. LT MOH 2019'!$D$5:$K$1684,8,FALSE)</f>
        <v>0.99646615740470845</v>
      </c>
      <c r="O34" s="72">
        <f t="shared" si="30"/>
        <v>0.99616971167175372</v>
      </c>
      <c r="P34" s="73">
        <f t="shared" si="22"/>
        <v>3.8302883282462785E-3</v>
      </c>
      <c r="Q34" s="72">
        <f>VLOOKUP(E34,'Appendix 4. LT MOH 2019'!$D$5:$I$1684,6,FALSE)</f>
        <v>2.5000000000000355</v>
      </c>
      <c r="R34" s="136">
        <f t="shared" si="23"/>
        <v>2.4996282744045746</v>
      </c>
      <c r="S34" s="75">
        <f t="shared" si="31"/>
        <v>97704.284322343228</v>
      </c>
      <c r="T34" s="12">
        <f t="shared" si="24"/>
        <v>374.23557985952715</v>
      </c>
      <c r="U34" s="13">
        <f t="shared" si="25"/>
        <v>7.6752781062027495E-4</v>
      </c>
      <c r="V34" s="12">
        <f t="shared" si="26"/>
        <v>487585.69354912359</v>
      </c>
      <c r="W34" s="12">
        <f t="shared" si="27"/>
        <v>5355035.4352816707</v>
      </c>
      <c r="X34" s="131">
        <f t="shared" si="28"/>
        <v>54.808604069136706</v>
      </c>
      <c r="Y34" s="105">
        <f>VLOOKUP(E34,'Appendix 4. LT MOH 2019'!$D$5:$P$1684,13,FALSE)</f>
        <v>55.98548147047044</v>
      </c>
      <c r="Z34" s="131">
        <f t="shared" si="29"/>
        <v>-1.1768774013337335</v>
      </c>
    </row>
    <row r="35" spans="2:26" x14ac:dyDescent="0.2">
      <c r="B35" s="158" t="str">
        <f t="shared" si="32"/>
        <v>Female</v>
      </c>
      <c r="C35" s="11" t="str">
        <f t="shared" si="33"/>
        <v>PI</v>
      </c>
      <c r="D35" s="137" t="s">
        <v>122</v>
      </c>
      <c r="E35" s="18" t="str">
        <f t="shared" si="17"/>
        <v>PIFemale30-34</v>
      </c>
      <c r="F35" s="19">
        <v>5</v>
      </c>
      <c r="G35" s="104">
        <f>VLOOKUP(E35,'Appendix 4. LT MOH 2019'!$D$5:$G$1684,4,FALSE)</f>
        <v>8.4351533727745919E-4</v>
      </c>
      <c r="H35" s="19">
        <f>VLOOKUP(E35,'Appendix 1a. Person-years 2020'!$E$3:$F$1684,2,FALSE)</f>
        <v>137979.17790000001</v>
      </c>
      <c r="I35" s="19">
        <f>VLOOKUP(E35,'Appendix 2a. Deaths 2020'!$E$3:$G$1683,3,FALSE)</f>
        <v>13</v>
      </c>
      <c r="J35" s="20">
        <f t="shared" si="18"/>
        <v>116.38755278358505</v>
      </c>
      <c r="K35" s="20">
        <f t="shared" si="19"/>
        <v>129.37658708420045</v>
      </c>
      <c r="L35" s="73">
        <f t="shared" si="20"/>
        <v>0.89960289884473521</v>
      </c>
      <c r="M35" s="73">
        <f t="shared" si="21"/>
        <v>1.1116015758555182</v>
      </c>
      <c r="N35" s="72">
        <f>VLOOKUP(E35,'Appendix 4. LT MOH 2019'!$D$5:$K$1684,8,FALSE)</f>
        <v>0.99579129857411963</v>
      </c>
      <c r="O35" s="72">
        <f t="shared" si="30"/>
        <v>0.99532270095146602</v>
      </c>
      <c r="P35" s="73">
        <f t="shared" si="22"/>
        <v>4.6772990485339783E-3</v>
      </c>
      <c r="Q35" s="72">
        <f>VLOOKUP(E35,'Appendix 4. LT MOH 2019'!$D$5:$I$1684,6,FALSE)</f>
        <v>2.4999999999999614</v>
      </c>
      <c r="R35" s="136">
        <f t="shared" si="23"/>
        <v>2.4994120063905139</v>
      </c>
      <c r="S35" s="75">
        <f t="shared" si="31"/>
        <v>97330.048742483705</v>
      </c>
      <c r="T35" s="12">
        <f t="shared" si="24"/>
        <v>455.24174437698474</v>
      </c>
      <c r="U35" s="13">
        <f t="shared" si="25"/>
        <v>9.3765316759197664E-4</v>
      </c>
      <c r="V35" s="12">
        <f t="shared" si="26"/>
        <v>485511.87167223962</v>
      </c>
      <c r="W35" s="12">
        <f t="shared" si="27"/>
        <v>4867449.7417325471</v>
      </c>
      <c r="X35" s="131">
        <f t="shared" si="28"/>
        <v>50.009732910037556</v>
      </c>
      <c r="Y35" s="105">
        <f>VLOOKUP(E35,'Appendix 4. LT MOH 2019'!$D$5:$P$1684,13,FALSE)</f>
        <v>51.175161040865788</v>
      </c>
      <c r="Z35" s="131">
        <f t="shared" si="29"/>
        <v>-1.1654281308282322</v>
      </c>
    </row>
    <row r="36" spans="2:26" x14ac:dyDescent="0.2">
      <c r="B36" s="158" t="str">
        <f t="shared" si="32"/>
        <v>Female</v>
      </c>
      <c r="C36" s="11" t="str">
        <f t="shared" si="33"/>
        <v>PI</v>
      </c>
      <c r="D36" s="137" t="s">
        <v>123</v>
      </c>
      <c r="E36" s="18" t="str">
        <f t="shared" si="17"/>
        <v>PIFemale35-39</v>
      </c>
      <c r="F36" s="19">
        <v>5</v>
      </c>
      <c r="G36" s="104">
        <f>VLOOKUP(E36,'Appendix 4. LT MOH 2019'!$D$5:$G$1684,4,FALSE)</f>
        <v>1.2884246895154185E-3</v>
      </c>
      <c r="H36" s="19">
        <f>VLOOKUP(E36,'Appendix 1a. Person-years 2020'!$E$3:$F$1684,2,FALSE)</f>
        <v>132809.33319999999</v>
      </c>
      <c r="I36" s="19">
        <f>VLOOKUP(E36,'Appendix 2a. Deaths 2020'!$E$3:$G$1683,3,FALSE)</f>
        <v>16</v>
      </c>
      <c r="J36" s="20">
        <f t="shared" si="18"/>
        <v>171.11482389295975</v>
      </c>
      <c r="K36" s="20">
        <f t="shared" si="19"/>
        <v>187.09420909792752</v>
      </c>
      <c r="L36" s="73">
        <f t="shared" si="20"/>
        <v>0.91459177019955784</v>
      </c>
      <c r="M36" s="73">
        <f t="shared" si="21"/>
        <v>1.0933839911787164</v>
      </c>
      <c r="N36" s="72">
        <f>VLOOKUP(E36,'Appendix 4. LT MOH 2019'!$D$5:$K$1684,8,FALSE)</f>
        <v>0.99357856040571169</v>
      </c>
      <c r="O36" s="72">
        <f t="shared" si="30"/>
        <v>0.99298100998003558</v>
      </c>
      <c r="P36" s="73">
        <f t="shared" si="22"/>
        <v>7.0189900199644217E-3</v>
      </c>
      <c r="Q36" s="72">
        <f>VLOOKUP(E36,'Appendix 4. LT MOH 2019'!$D$5:$I$1684,6,FALSE)</f>
        <v>2.5000000000000027</v>
      </c>
      <c r="R36" s="136">
        <f t="shared" si="23"/>
        <v>2.4992487406501627</v>
      </c>
      <c r="S36" s="75">
        <f t="shared" si="31"/>
        <v>96874.806998106724</v>
      </c>
      <c r="T36" s="12">
        <f t="shared" si="24"/>
        <v>679.96330350569065</v>
      </c>
      <c r="U36" s="13">
        <f t="shared" si="25"/>
        <v>1.4087434678475709E-3</v>
      </c>
      <c r="V36" s="12">
        <f t="shared" si="26"/>
        <v>482673.61590298009</v>
      </c>
      <c r="W36" s="12">
        <f t="shared" si="27"/>
        <v>4381937.8700603079</v>
      </c>
      <c r="X36" s="131">
        <f t="shared" si="28"/>
        <v>45.232997162471214</v>
      </c>
      <c r="Y36" s="105">
        <f>VLOOKUP(E36,'Appendix 4. LT MOH 2019'!$D$5:$P$1684,13,FALSE)</f>
        <v>46.380886095875795</v>
      </c>
      <c r="Z36" s="131">
        <f t="shared" si="29"/>
        <v>-1.1478889334045803</v>
      </c>
    </row>
    <row r="37" spans="2:26" x14ac:dyDescent="0.2">
      <c r="B37" s="158" t="str">
        <f t="shared" si="32"/>
        <v>Female</v>
      </c>
      <c r="C37" s="11" t="str">
        <f t="shared" si="33"/>
        <v>PI</v>
      </c>
      <c r="D37" s="137" t="s">
        <v>124</v>
      </c>
      <c r="E37" s="18" t="str">
        <f t="shared" si="17"/>
        <v>PIFemale40-44</v>
      </c>
      <c r="F37" s="19">
        <v>5</v>
      </c>
      <c r="G37" s="104">
        <f>VLOOKUP(E37,'Appendix 4. LT MOH 2019'!$D$5:$G$1684,4,FALSE)</f>
        <v>1.7579766047207035E-3</v>
      </c>
      <c r="H37" s="19">
        <f>VLOOKUP(E37,'Appendix 1a. Person-years 2020'!$E$3:$F$1684,2,FALSE)</f>
        <v>123285.1306</v>
      </c>
      <c r="I37" s="19">
        <f>VLOOKUP(E37,'Appendix 2a. Deaths 2020'!$E$3:$G$1683,3,FALSE)</f>
        <v>26</v>
      </c>
      <c r="J37" s="20">
        <f t="shared" si="18"/>
        <v>216.73237530473651</v>
      </c>
      <c r="K37" s="20">
        <f t="shared" si="19"/>
        <v>242.68666791301376</v>
      </c>
      <c r="L37" s="73">
        <f t="shared" si="20"/>
        <v>0.8930543122476754</v>
      </c>
      <c r="M37" s="73">
        <f t="shared" si="21"/>
        <v>1.1197527253221131</v>
      </c>
      <c r="N37" s="72">
        <f>VLOOKUP(E37,'Appendix 4. LT MOH 2019'!$D$5:$K$1684,8,FALSE)</f>
        <v>0.99124857896001239</v>
      </c>
      <c r="O37" s="72">
        <f t="shared" si="30"/>
        <v>0.9902057206120396</v>
      </c>
      <c r="P37" s="73">
        <f t="shared" si="22"/>
        <v>9.7942793879604029E-3</v>
      </c>
      <c r="Q37" s="72">
        <f>VLOOKUP(E37,'Appendix 4. LT MOH 2019'!$D$5:$I$1684,6,FALSE)</f>
        <v>2.5000000000000204</v>
      </c>
      <c r="R37" s="136">
        <f t="shared" si="23"/>
        <v>2.4986859237410441</v>
      </c>
      <c r="S37" s="75">
        <f t="shared" si="31"/>
        <v>96194.843694601033</v>
      </c>
      <c r="T37" s="12">
        <f t="shared" si="24"/>
        <v>942.15917482610359</v>
      </c>
      <c r="U37" s="13">
        <f t="shared" si="25"/>
        <v>1.9685009689153861E-3</v>
      </c>
      <c r="V37" s="12">
        <f t="shared" si="26"/>
        <v>478617.58246693615</v>
      </c>
      <c r="W37" s="12">
        <f t="shared" si="27"/>
        <v>3899264.2541573276</v>
      </c>
      <c r="X37" s="131">
        <f t="shared" si="28"/>
        <v>40.535065128196422</v>
      </c>
      <c r="Y37" s="105">
        <f>VLOOKUP(E37,'Appendix 4. LT MOH 2019'!$D$5:$P$1684,13,FALSE)</f>
        <v>41.664485672836726</v>
      </c>
      <c r="Z37" s="131">
        <f t="shared" si="29"/>
        <v>-1.1294205446403041</v>
      </c>
    </row>
    <row r="38" spans="2:26" x14ac:dyDescent="0.2">
      <c r="B38" s="158" t="str">
        <f t="shared" si="32"/>
        <v>Female</v>
      </c>
      <c r="C38" s="11" t="str">
        <f t="shared" si="33"/>
        <v>PI</v>
      </c>
      <c r="D38" s="137" t="s">
        <v>125</v>
      </c>
      <c r="E38" s="18" t="str">
        <f t="shared" si="17"/>
        <v>PIFemale45-49</v>
      </c>
      <c r="F38" s="19">
        <v>5</v>
      </c>
      <c r="G38" s="104">
        <f>VLOOKUP(E38,'Appendix 4. LT MOH 2019'!$D$5:$G$1684,4,FALSE)</f>
        <v>2.607446378751654E-3</v>
      </c>
      <c r="H38" s="19">
        <f>VLOOKUP(E38,'Appendix 1a. Person-years 2020'!$E$3:$F$1684,2,FALSE)</f>
        <v>103325.7003</v>
      </c>
      <c r="I38" s="19">
        <f>VLOOKUP(E38,'Appendix 2a. Deaths 2020'!$E$3:$G$1683,3,FALSE)</f>
        <v>44</v>
      </c>
      <c r="J38" s="20">
        <f t="shared" si="18"/>
        <v>269.41622307921369</v>
      </c>
      <c r="K38" s="20">
        <f t="shared" si="19"/>
        <v>313.30149543854861</v>
      </c>
      <c r="L38" s="73">
        <f t="shared" si="20"/>
        <v>0.8599263872076135</v>
      </c>
      <c r="M38" s="73">
        <f t="shared" si="21"/>
        <v>1.1628902367413554</v>
      </c>
      <c r="N38" s="72">
        <f>VLOOKUP(E38,'Appendix 4. LT MOH 2019'!$D$5:$K$1684,8,FALSE)</f>
        <v>0.98704720241910926</v>
      </c>
      <c r="O38" s="72">
        <f t="shared" si="30"/>
        <v>0.98495326618881895</v>
      </c>
      <c r="P38" s="73">
        <f t="shared" si="22"/>
        <v>1.5046733811181046E-2</v>
      </c>
      <c r="Q38" s="72">
        <f>VLOOKUP(E38,'Appendix 4. LT MOH 2019'!$D$5:$I$1684,6,FALSE)</f>
        <v>2.4999999999999898</v>
      </c>
      <c r="R38" s="136">
        <f t="shared" si="23"/>
        <v>2.497350249840923</v>
      </c>
      <c r="S38" s="75">
        <f t="shared" si="31"/>
        <v>95252.684519774935</v>
      </c>
      <c r="T38" s="12">
        <f t="shared" si="24"/>
        <v>1433.2417887694589</v>
      </c>
      <c r="U38" s="13">
        <f t="shared" si="25"/>
        <v>3.0321831674099014E-3</v>
      </c>
      <c r="V38" s="12">
        <f t="shared" si="26"/>
        <v>472676.52039429324</v>
      </c>
      <c r="W38" s="12">
        <f t="shared" si="27"/>
        <v>3420646.6716903914</v>
      </c>
      <c r="X38" s="131">
        <f t="shared" si="28"/>
        <v>35.911288893703023</v>
      </c>
      <c r="Y38" s="105">
        <f>VLOOKUP(E38,'Appendix 4. LT MOH 2019'!$D$5:$P$1684,13,FALSE)</f>
        <v>37.010256563421159</v>
      </c>
      <c r="Z38" s="131">
        <f t="shared" si="29"/>
        <v>-1.0989676697181352</v>
      </c>
    </row>
    <row r="39" spans="2:26" x14ac:dyDescent="0.2">
      <c r="B39" s="158" t="str">
        <f t="shared" si="32"/>
        <v>Female</v>
      </c>
      <c r="C39" s="11" t="str">
        <f t="shared" si="33"/>
        <v>PI</v>
      </c>
      <c r="D39" s="137" t="s">
        <v>126</v>
      </c>
      <c r="E39" s="18" t="str">
        <f t="shared" si="17"/>
        <v>PIFemale50-54</v>
      </c>
      <c r="F39" s="19">
        <v>5</v>
      </c>
      <c r="G39" s="104">
        <f>VLOOKUP(E39,'Appendix 4. LT MOH 2019'!$D$5:$G$1684,4,FALSE)</f>
        <v>3.8376576697789319E-3</v>
      </c>
      <c r="H39" s="19">
        <f>VLOOKUP(E39,'Appendix 1a. Person-years 2020'!$E$3:$F$1684,2,FALSE)</f>
        <v>95018.378100000002</v>
      </c>
      <c r="I39" s="19">
        <f>VLOOKUP(E39,'Appendix 2a. Deaths 2020'!$E$3:$G$1683,3,FALSE)</f>
        <v>53</v>
      </c>
      <c r="J39" s="20">
        <f t="shared" si="18"/>
        <v>364.6480074854195</v>
      </c>
      <c r="K39" s="20">
        <f t="shared" si="19"/>
        <v>417.44461162892122</v>
      </c>
      <c r="L39" s="73">
        <f t="shared" si="20"/>
        <v>0.87352428879730237</v>
      </c>
      <c r="M39" s="73">
        <f t="shared" si="21"/>
        <v>1.1447878585915838</v>
      </c>
      <c r="N39" s="72">
        <f>VLOOKUP(E39,'Appendix 4. LT MOH 2019'!$D$5:$K$1684,8,FALSE)</f>
        <v>0.98099405740453749</v>
      </c>
      <c r="O39" s="72">
        <f t="shared" si="30"/>
        <v>0.97827232816241827</v>
      </c>
      <c r="P39" s="73">
        <f t="shared" si="22"/>
        <v>2.172767183758173E-2</v>
      </c>
      <c r="Q39" s="72">
        <f>VLOOKUP(E39,'Appendix 4. LT MOH 2019'!$D$5:$I$1684,6,FALSE)</f>
        <v>2.4999999999999996</v>
      </c>
      <c r="R39" s="136">
        <f t="shared" si="23"/>
        <v>2.4965366184861661</v>
      </c>
      <c r="S39" s="75">
        <f t="shared" si="31"/>
        <v>93819.442731005474</v>
      </c>
      <c r="T39" s="12">
        <f t="shared" si="24"/>
        <v>2038.4780636440796</v>
      </c>
      <c r="U39" s="13">
        <f t="shared" si="25"/>
        <v>4.3933288924099204E-3</v>
      </c>
      <c r="V39" s="12">
        <f t="shared" si="26"/>
        <v>463993.95846867521</v>
      </c>
      <c r="W39" s="12">
        <f t="shared" si="27"/>
        <v>2947970.1512960983</v>
      </c>
      <c r="X39" s="131">
        <f t="shared" si="28"/>
        <v>31.421740158363274</v>
      </c>
      <c r="Y39" s="105">
        <f>VLOOKUP(E39,'Appendix 4. LT MOH 2019'!$D$5:$P$1684,13,FALSE)</f>
        <v>32.463126868544414</v>
      </c>
      <c r="Z39" s="131">
        <f t="shared" si="29"/>
        <v>-1.0413867101811398</v>
      </c>
    </row>
    <row r="40" spans="2:26" x14ac:dyDescent="0.2">
      <c r="B40" s="158" t="str">
        <f t="shared" si="32"/>
        <v>Female</v>
      </c>
      <c r="C40" s="11" t="str">
        <f t="shared" si="33"/>
        <v>PI</v>
      </c>
      <c r="D40" s="137" t="s">
        <v>127</v>
      </c>
      <c r="E40" s="18" t="str">
        <f t="shared" si="17"/>
        <v>PIFemale55-59</v>
      </c>
      <c r="F40" s="19">
        <v>5</v>
      </c>
      <c r="G40" s="104">
        <f>VLOOKUP(E40,'Appendix 4. LT MOH 2019'!$D$5:$G$1684,4,FALSE)</f>
        <v>5.2380180310258942E-3</v>
      </c>
      <c r="H40" s="19">
        <f>VLOOKUP(E40,'Appendix 1a. Person-years 2020'!$E$3:$F$1684,2,FALSE)</f>
        <v>84389.074099999998</v>
      </c>
      <c r="I40" s="19">
        <f>VLOOKUP(E40,'Appendix 2a. Deaths 2020'!$E$3:$G$1683,3,FALSE)</f>
        <v>58</v>
      </c>
      <c r="J40" s="20">
        <f t="shared" si="18"/>
        <v>442.03149175738025</v>
      </c>
      <c r="K40" s="20">
        <f t="shared" si="19"/>
        <v>499.72768671158076</v>
      </c>
      <c r="L40" s="73">
        <f t="shared" si="20"/>
        <v>0.88454473008316625</v>
      </c>
      <c r="M40" s="73">
        <f t="shared" si="21"/>
        <v>1.1305250780319256</v>
      </c>
      <c r="N40" s="72">
        <f>VLOOKUP(E40,'Appendix 4. LT MOH 2019'!$D$5:$K$1684,8,FALSE)</f>
        <v>0.9741484372247381</v>
      </c>
      <c r="O40" s="72">
        <f t="shared" si="30"/>
        <v>0.97082384198773386</v>
      </c>
      <c r="P40" s="73">
        <f t="shared" si="22"/>
        <v>2.917615801226614E-2</v>
      </c>
      <c r="Q40" s="72">
        <f>VLOOKUP(E40,'Appendix 4. LT MOH 2019'!$D$5:$I$1684,6,FALSE)</f>
        <v>2.4999999999999978</v>
      </c>
      <c r="R40" s="136">
        <f t="shared" si="23"/>
        <v>2.4957429271990517</v>
      </c>
      <c r="S40" s="75">
        <f t="shared" si="31"/>
        <v>91780.96466736139</v>
      </c>
      <c r="T40" s="12">
        <f t="shared" si="24"/>
        <v>2677.8159276531514</v>
      </c>
      <c r="U40" s="13">
        <f t="shared" si="25"/>
        <v>5.9217658937882047E-3</v>
      </c>
      <c r="V40" s="12">
        <f t="shared" si="26"/>
        <v>452198.88386032253</v>
      </c>
      <c r="W40" s="12">
        <f t="shared" si="27"/>
        <v>2483976.1928274231</v>
      </c>
      <c r="X40" s="131">
        <f t="shared" si="28"/>
        <v>27.064176126607659</v>
      </c>
      <c r="Y40" s="105">
        <f>VLOOKUP(E40,'Appendix 4. LT MOH 2019'!$D$5:$P$1684,13,FALSE)</f>
        <v>28.043637489323107</v>
      </c>
      <c r="Z40" s="131">
        <f t="shared" si="29"/>
        <v>-0.97946136271544759</v>
      </c>
    </row>
    <row r="41" spans="2:26" x14ac:dyDescent="0.2">
      <c r="B41" s="158" t="str">
        <f t="shared" si="32"/>
        <v>Female</v>
      </c>
      <c r="C41" s="11" t="str">
        <f t="shared" si="33"/>
        <v>PI</v>
      </c>
      <c r="D41" s="137" t="s">
        <v>128</v>
      </c>
      <c r="E41" s="18" t="str">
        <f t="shared" si="17"/>
        <v>PIFemale60-64</v>
      </c>
      <c r="F41" s="19">
        <v>5</v>
      </c>
      <c r="G41" s="104">
        <f>VLOOKUP(E41,'Appendix 4. LT MOH 2019'!$D$5:$G$1684,4,FALSE)</f>
        <v>7.8786748615293032E-3</v>
      </c>
      <c r="H41" s="19">
        <f>VLOOKUP(E41,'Appendix 1a. Person-years 2020'!$E$3:$F$1684,2,FALSE)</f>
        <v>70474.025200000004</v>
      </c>
      <c r="I41" s="19">
        <f>VLOOKUP(E41,'Appendix 2a. Deaths 2020'!$E$3:$G$1683,3,FALSE)</f>
        <v>86</v>
      </c>
      <c r="J41" s="20">
        <f t="shared" si="18"/>
        <v>555.24193073402262</v>
      </c>
      <c r="K41" s="20">
        <f t="shared" si="19"/>
        <v>640.56436469593109</v>
      </c>
      <c r="L41" s="73">
        <f t="shared" si="20"/>
        <v>0.86680115431895732</v>
      </c>
      <c r="M41" s="73">
        <f t="shared" si="21"/>
        <v>1.153667130018645</v>
      </c>
      <c r="N41" s="72">
        <f>VLOOKUP(E41,'Appendix 4. LT MOH 2019'!$D$5:$K$1684,8,FALSE)</f>
        <v>0.9613675568392781</v>
      </c>
      <c r="O41" s="72">
        <f t="shared" si="30"/>
        <v>0.95556478096473785</v>
      </c>
      <c r="P41" s="73">
        <f t="shared" si="22"/>
        <v>4.4435219035262152E-2</v>
      </c>
      <c r="Q41" s="72">
        <f>VLOOKUP(E41,'Appendix 4. LT MOH 2019'!$D$5:$I$1684,6,FALSE)</f>
        <v>2.4999999999999929</v>
      </c>
      <c r="R41" s="136">
        <f t="shared" si="23"/>
        <v>2.4924743933708147</v>
      </c>
      <c r="S41" s="75">
        <f t="shared" si="31"/>
        <v>89103.148739708238</v>
      </c>
      <c r="T41" s="12">
        <f t="shared" si="24"/>
        <v>3959.3179309804782</v>
      </c>
      <c r="U41" s="13">
        <f t="shared" si="25"/>
        <v>9.0896009272323462E-3</v>
      </c>
      <c r="V41" s="12">
        <f t="shared" si="26"/>
        <v>435587.65260182152</v>
      </c>
      <c r="W41" s="12">
        <f t="shared" si="27"/>
        <v>2031777.3089671005</v>
      </c>
      <c r="X41" s="131">
        <f t="shared" si="28"/>
        <v>22.802530973427341</v>
      </c>
      <c r="Y41" s="105">
        <f>VLOOKUP(E41,'Appendix 4. LT MOH 2019'!$D$5:$P$1684,13,FALSE)</f>
        <v>23.721504355223988</v>
      </c>
      <c r="Z41" s="131">
        <f t="shared" si="29"/>
        <v>-0.918973381796647</v>
      </c>
    </row>
    <row r="42" spans="2:26" x14ac:dyDescent="0.2">
      <c r="B42" s="158" t="str">
        <f t="shared" si="32"/>
        <v>Female</v>
      </c>
      <c r="C42" s="11" t="str">
        <f t="shared" si="33"/>
        <v>PI</v>
      </c>
      <c r="D42" s="137" t="s">
        <v>129</v>
      </c>
      <c r="E42" s="18" t="str">
        <f t="shared" si="17"/>
        <v>PIFemale65-69</v>
      </c>
      <c r="F42" s="19">
        <v>5</v>
      </c>
      <c r="G42" s="104">
        <f>VLOOKUP(E42,'Appendix 4. LT MOH 2019'!$D$5:$G$1684,4,FALSE)</f>
        <v>1.3705785590305686E-2</v>
      </c>
      <c r="H42" s="19">
        <f>VLOOKUP(E42,'Appendix 1a. Person-years 2020'!$E$3:$F$1684,2,FALSE)</f>
        <v>57525.9208</v>
      </c>
      <c r="I42" s="19">
        <f>VLOOKUP(E42,'Appendix 2a. Deaths 2020'!$E$3:$G$1683,3,FALSE)</f>
        <v>133</v>
      </c>
      <c r="J42" s="20">
        <f t="shared" si="18"/>
        <v>788.43793636970611</v>
      </c>
      <c r="K42" s="20">
        <f t="shared" si="19"/>
        <v>919.61506688619545</v>
      </c>
      <c r="L42" s="73">
        <f t="shared" si="20"/>
        <v>0.85735647964027673</v>
      </c>
      <c r="M42" s="73">
        <f t="shared" si="21"/>
        <v>1.1663759751597989</v>
      </c>
      <c r="N42" s="72">
        <f>VLOOKUP(E42,'Appendix 4. LT MOH 2019'!$D$5:$K$1684,8,FALSE)</f>
        <v>0.93374138787665606</v>
      </c>
      <c r="O42" s="72">
        <f t="shared" si="30"/>
        <v>0.92315161184733519</v>
      </c>
      <c r="P42" s="73">
        <f t="shared" si="22"/>
        <v>7.6848388152664815E-2</v>
      </c>
      <c r="Q42" s="72">
        <f>VLOOKUP(E42,'Appendix 4. LT MOH 2019'!$D$5:$I$1684,6,FALSE)</f>
        <v>2.4999999999999991</v>
      </c>
      <c r="R42" s="136">
        <f t="shared" si="23"/>
        <v>2.4858791711228521</v>
      </c>
      <c r="S42" s="75">
        <f t="shared" si="31"/>
        <v>85143.830808727755</v>
      </c>
      <c r="T42" s="12">
        <f t="shared" si="24"/>
        <v>6543.1661587939316</v>
      </c>
      <c r="U42" s="13">
        <f t="shared" si="25"/>
        <v>1.5987452402602645E-2</v>
      </c>
      <c r="V42" s="12">
        <f t="shared" si="26"/>
        <v>409268.84371701087</v>
      </c>
      <c r="W42" s="12">
        <f t="shared" si="27"/>
        <v>1596189.6563652789</v>
      </c>
      <c r="X42" s="131">
        <f t="shared" si="28"/>
        <v>18.746979566271285</v>
      </c>
      <c r="Y42" s="105">
        <f>VLOOKUP(E42,'Appendix 4. LT MOH 2019'!$D$5:$P$1684,13,FALSE)</f>
        <v>19.574288032971154</v>
      </c>
      <c r="Z42" s="131">
        <f t="shared" si="29"/>
        <v>-0.82730846669986846</v>
      </c>
    </row>
    <row r="43" spans="2:26" x14ac:dyDescent="0.2">
      <c r="B43" s="158" t="str">
        <f t="shared" si="32"/>
        <v>Female</v>
      </c>
      <c r="C43" s="11" t="str">
        <f t="shared" si="33"/>
        <v>PI</v>
      </c>
      <c r="D43" s="137" t="s">
        <v>130</v>
      </c>
      <c r="E43" s="18" t="str">
        <f t="shared" si="17"/>
        <v>PIFemale70-74</v>
      </c>
      <c r="F43" s="19">
        <v>5</v>
      </c>
      <c r="G43" s="104">
        <f>VLOOKUP(E43,'Appendix 4. LT MOH 2019'!$D$5:$G$1684,4,FALSE)</f>
        <v>1.9349429994828544E-2</v>
      </c>
      <c r="H43" s="19">
        <f>VLOOKUP(E43,'Appendix 1a. Person-years 2020'!$E$3:$F$1684,2,FALSE)</f>
        <v>43104.445299999999</v>
      </c>
      <c r="I43" s="19">
        <f>VLOOKUP(E43,'Appendix 2a. Deaths 2020'!$E$3:$G$1683,3,FALSE)</f>
        <v>152</v>
      </c>
      <c r="J43" s="20">
        <f t="shared" si="18"/>
        <v>834.04644679826629</v>
      </c>
      <c r="K43" s="20">
        <f t="shared" si="19"/>
        <v>983.10533343905229</v>
      </c>
      <c r="L43" s="73">
        <f t="shared" si="20"/>
        <v>0.84837953617914441</v>
      </c>
      <c r="M43" s="73">
        <f t="shared" si="21"/>
        <v>1.1787177287463937</v>
      </c>
      <c r="N43" s="72">
        <f>VLOOKUP(E43,'Appendix 4. LT MOH 2019'!$D$5:$K$1684,8,FALSE)</f>
        <v>0.90771691286158585</v>
      </c>
      <c r="O43" s="72">
        <f t="shared" si="30"/>
        <v>0.89214495375724956</v>
      </c>
      <c r="P43" s="73">
        <f t="shared" si="22"/>
        <v>0.10785504624275044</v>
      </c>
      <c r="Q43" s="72">
        <f>VLOOKUP(E43,'Appendix 4. LT MOH 2019'!$D$5:$I$1684,6,FALSE)</f>
        <v>2.5000000000000031</v>
      </c>
      <c r="R43" s="136">
        <f t="shared" si="23"/>
        <v>2.4786596765098423</v>
      </c>
      <c r="S43" s="75">
        <f t="shared" si="31"/>
        <v>78600.664649933824</v>
      </c>
      <c r="T43" s="12">
        <f t="shared" si="24"/>
        <v>8477.4783205295316</v>
      </c>
      <c r="U43" s="13">
        <f t="shared" si="25"/>
        <v>2.281168803993423E-2</v>
      </c>
      <c r="V43" s="12">
        <f t="shared" si="26"/>
        <v>371628.71531860443</v>
      </c>
      <c r="W43" s="12">
        <f t="shared" si="27"/>
        <v>1186920.812648268</v>
      </c>
      <c r="X43" s="131">
        <f t="shared" si="28"/>
        <v>15.100646005151399</v>
      </c>
      <c r="Y43" s="105">
        <f>VLOOKUP(E43,'Appendix 4. LT MOH 2019'!$D$5:$P$1684,13,FALSE)</f>
        <v>15.785885422513378</v>
      </c>
      <c r="Z43" s="131">
        <f t="shared" si="29"/>
        <v>-0.68523941736197891</v>
      </c>
    </row>
    <row r="44" spans="2:26" x14ac:dyDescent="0.2">
      <c r="B44" s="158" t="str">
        <f t="shared" si="32"/>
        <v>Female</v>
      </c>
      <c r="C44" s="11" t="str">
        <f t="shared" si="33"/>
        <v>PI</v>
      </c>
      <c r="D44" s="137" t="s">
        <v>131</v>
      </c>
      <c r="E44" s="18" t="str">
        <f t="shared" si="17"/>
        <v>PIFemale75-79</v>
      </c>
      <c r="F44" s="19">
        <v>5</v>
      </c>
      <c r="G44" s="104">
        <f>VLOOKUP(E44,'Appendix 4. LT MOH 2019'!$D$5:$G$1684,4,FALSE)</f>
        <v>3.5976936445065374E-2</v>
      </c>
      <c r="H44" s="19">
        <f>VLOOKUP(E44,'Appendix 1a. Person-years 2020'!$E$3:$F$1684,2,FALSE)</f>
        <v>29658.914100000002</v>
      </c>
      <c r="I44" s="19">
        <f>VLOOKUP(E44,'Appendix 2a. Deaths 2020'!$E$3:$G$1683,3,FALSE)</f>
        <v>142</v>
      </c>
      <c r="J44" s="20">
        <f t="shared" si="18"/>
        <v>1067.0368676053533</v>
      </c>
      <c r="K44" s="20">
        <f t="shared" si="19"/>
        <v>1203.9281426301541</v>
      </c>
      <c r="L44" s="73">
        <f t="shared" si="20"/>
        <v>0.88629614162375003</v>
      </c>
      <c r="M44" s="73">
        <f t="shared" si="21"/>
        <v>1.1282910452119732</v>
      </c>
      <c r="N44" s="72">
        <f>VLOOKUP(E44,'Appendix 4. LT MOH 2019'!$D$5:$K$1684,8,FALSE)</f>
        <v>0.83495945111950387</v>
      </c>
      <c r="O44" s="72">
        <f t="shared" si="30"/>
        <v>0.81586021467245207</v>
      </c>
      <c r="P44" s="73">
        <f t="shared" si="22"/>
        <v>0.18413978532754793</v>
      </c>
      <c r="Q44" s="72">
        <f>VLOOKUP(E44,'Appendix 4. LT MOH 2019'!$D$5:$I$1684,6,FALSE)</f>
        <v>2.4999999999999991</v>
      </c>
      <c r="R44" s="136">
        <f t="shared" si="23"/>
        <v>2.4718422058071856</v>
      </c>
      <c r="S44" s="75">
        <f t="shared" si="31"/>
        <v>70123.1863294043</v>
      </c>
      <c r="T44" s="12">
        <f t="shared" si="24"/>
        <v>12912.468477180151</v>
      </c>
      <c r="U44" s="13">
        <f t="shared" si="25"/>
        <v>4.0608927915963988E-2</v>
      </c>
      <c r="V44" s="12">
        <f t="shared" si="26"/>
        <v>317971.17382416944</v>
      </c>
      <c r="W44" s="12">
        <f t="shared" si="27"/>
        <v>815292.09732966358</v>
      </c>
      <c r="X44" s="131">
        <f t="shared" si="28"/>
        <v>11.626569470186674</v>
      </c>
      <c r="Y44" s="105">
        <f>VLOOKUP(E44,'Appendix 4. LT MOH 2019'!$D$5:$P$1684,13,FALSE)</f>
        <v>12.13659565472841</v>
      </c>
      <c r="Z44" s="131">
        <f t="shared" si="29"/>
        <v>-0.51002618454173643</v>
      </c>
    </row>
    <row r="45" spans="2:26" x14ac:dyDescent="0.2">
      <c r="B45" s="158" t="str">
        <f t="shared" si="32"/>
        <v>Female</v>
      </c>
      <c r="C45" s="11" t="str">
        <f t="shared" si="33"/>
        <v>PI</v>
      </c>
      <c r="D45" s="137" t="s">
        <v>132</v>
      </c>
      <c r="E45" s="18" t="str">
        <f t="shared" si="17"/>
        <v>PIFemale80-84</v>
      </c>
      <c r="F45" s="19">
        <v>5</v>
      </c>
      <c r="G45" s="104">
        <f>VLOOKUP(E45,'Appendix 4. LT MOH 2019'!$D$5:$G$1684,4,FALSE)</f>
        <v>5.8911813220021106E-2</v>
      </c>
      <c r="H45" s="19">
        <f>VLOOKUP(E45,'Appendix 1a. Person-years 2020'!$E$3:$F$1684,2,FALSE)</f>
        <v>20541.996200000001</v>
      </c>
      <c r="I45" s="19">
        <f>VLOOKUP(E45,'Appendix 2a. Deaths 2020'!$E$3:$G$1683,3,FALSE)</f>
        <v>154</v>
      </c>
      <c r="J45" s="20">
        <f t="shared" si="18"/>
        <v>1210.1662433007834</v>
      </c>
      <c r="K45" s="20">
        <f t="shared" si="19"/>
        <v>1355.0938240649002</v>
      </c>
      <c r="L45" s="73">
        <f t="shared" si="20"/>
        <v>0.89304978135803559</v>
      </c>
      <c r="M45" s="73">
        <f t="shared" si="21"/>
        <v>1.1197584063895389</v>
      </c>
      <c r="N45" s="72">
        <f>VLOOKUP(E45,'Appendix 4. LT MOH 2019'!$D$5:$K$1684,8,FALSE)</f>
        <v>0.74325431805009401</v>
      </c>
      <c r="O45" s="72">
        <f t="shared" si="30"/>
        <v>0.71730699547176513</v>
      </c>
      <c r="P45" s="73">
        <f t="shared" si="22"/>
        <v>0.28269300452823487</v>
      </c>
      <c r="Q45" s="72">
        <f>VLOOKUP(E45,'Appendix 4. LT MOH 2019'!$D$5:$I$1684,6,FALSE)</f>
        <v>2.5000000000000009</v>
      </c>
      <c r="R45" s="136">
        <f t="shared" si="23"/>
        <v>2.4575499653113297</v>
      </c>
      <c r="S45" s="75">
        <f t="shared" si="31"/>
        <v>57210.717852224145</v>
      </c>
      <c r="T45" s="12">
        <f t="shared" si="24"/>
        <v>16173.069720862368</v>
      </c>
      <c r="U45" s="13">
        <f t="shared" si="25"/>
        <v>6.6030218136017324E-2</v>
      </c>
      <c r="V45" s="12">
        <f t="shared" si="26"/>
        <v>244934.36758829193</v>
      </c>
      <c r="W45" s="12">
        <f t="shared" si="27"/>
        <v>497320.92350549414</v>
      </c>
      <c r="X45" s="131">
        <f t="shared" si="28"/>
        <v>8.6927929271937998</v>
      </c>
      <c r="Y45" s="105">
        <f>VLOOKUP(E45,'Appendix 4. LT MOH 2019'!$D$5:$P$1684,13,FALSE)</f>
        <v>9.0413935872068709</v>
      </c>
      <c r="Z45" s="131">
        <f t="shared" si="29"/>
        <v>-0.34860066001307111</v>
      </c>
    </row>
    <row r="46" spans="2:26" x14ac:dyDescent="0.2">
      <c r="B46" s="158" t="str">
        <f t="shared" si="32"/>
        <v>Female</v>
      </c>
      <c r="C46" s="11" t="str">
        <f t="shared" si="33"/>
        <v>PI</v>
      </c>
      <c r="D46" s="137" t="s">
        <v>133</v>
      </c>
      <c r="E46" s="18" t="str">
        <f t="shared" si="17"/>
        <v>PIFemale85-89</v>
      </c>
      <c r="F46" s="19">
        <v>5</v>
      </c>
      <c r="G46" s="104">
        <f>VLOOKUP(E46,'Appendix 4. LT MOH 2019'!$D$5:$G$1684,4,FALSE)</f>
        <v>0.10720197079942666</v>
      </c>
      <c r="H46" s="19">
        <f>VLOOKUP(E46,'Appendix 1a. Person-years 2020'!$E$3:$F$1684,2,FALSE)</f>
        <v>10339.342000000001</v>
      </c>
      <c r="I46" s="19">
        <f>VLOOKUP(E46,'Appendix 2a. Deaths 2020'!$E$3:$G$1683,3,FALSE)</f>
        <v>141</v>
      </c>
      <c r="J46" s="20">
        <f t="shared" si="18"/>
        <v>1108.3978391692856</v>
      </c>
      <c r="K46" s="20">
        <f t="shared" si="19"/>
        <v>1234.2823612865666</v>
      </c>
      <c r="L46" s="73">
        <f t="shared" si="20"/>
        <v>0.89800994807536261</v>
      </c>
      <c r="M46" s="73">
        <f t="shared" si="21"/>
        <v>1.1135734098973236</v>
      </c>
      <c r="N46" s="72">
        <f>VLOOKUP(E46,'Appendix 4. LT MOH 2019'!$D$5:$K$1684,8,FALSE)</f>
        <v>0.57728093749138942</v>
      </c>
      <c r="O46" s="72">
        <f t="shared" si="30"/>
        <v>0.54235937223569075</v>
      </c>
      <c r="P46" s="73">
        <f t="shared" si="22"/>
        <v>0.45764062776430925</v>
      </c>
      <c r="Q46" s="72">
        <f>VLOOKUP(E46,'Appendix 4. LT MOH 2019'!$D$5:$I$1684,6,FALSE)</f>
        <v>2.5000000000000009</v>
      </c>
      <c r="R46" s="136">
        <f t="shared" si="23"/>
        <v>2.4285024137501594</v>
      </c>
      <c r="S46" s="75">
        <f t="shared" si="31"/>
        <v>41037.648131361777</v>
      </c>
      <c r="T46" s="12">
        <f t="shared" si="24"/>
        <v>18780.495052807237</v>
      </c>
      <c r="U46" s="13">
        <f t="shared" si="25"/>
        <v>0.11970162001165793</v>
      </c>
      <c r="V46" s="12">
        <f t="shared" si="26"/>
        <v>156894.24295993801</v>
      </c>
      <c r="W46" s="12">
        <f t="shared" si="27"/>
        <v>252386.55591720217</v>
      </c>
      <c r="X46" s="131">
        <f t="shared" si="28"/>
        <v>6.150122324488752</v>
      </c>
      <c r="Y46" s="105">
        <f>VLOOKUP(E46,'Appendix 4. LT MOH 2019'!$D$5:$P$1684,13,FALSE)</f>
        <v>6.3010165946536647</v>
      </c>
      <c r="Z46" s="131">
        <f t="shared" si="29"/>
        <v>-0.15089427016491275</v>
      </c>
    </row>
    <row r="47" spans="2:26" x14ac:dyDescent="0.2">
      <c r="B47" s="158" t="str">
        <f t="shared" si="32"/>
        <v>Female</v>
      </c>
      <c r="C47" s="11" t="str">
        <f t="shared" si="33"/>
        <v>PI</v>
      </c>
      <c r="D47" s="137" t="s">
        <v>8</v>
      </c>
      <c r="E47" s="18" t="str">
        <f t="shared" si="17"/>
        <v>PIFemale90+</v>
      </c>
      <c r="F47" s="19" t="s">
        <v>19</v>
      </c>
      <c r="G47" s="104">
        <f>VLOOKUP(E47,'Appendix 4. LT MOH 2019'!$D$5:$G$1684,4,FALSE)</f>
        <v>0.24483732646236572</v>
      </c>
      <c r="H47" s="19">
        <f>VLOOKUP(E47,'Appendix 1a. Person-years 2020'!$E$3:$F$1684,2,FALSE)</f>
        <v>5715.7655000000004</v>
      </c>
      <c r="I47" s="19">
        <f>VLOOKUP(E47,'Appendix 2a. Deaths 2020'!$E$3:$G$1683,3,FALSE)</f>
        <v>109</v>
      </c>
      <c r="J47" s="20">
        <f t="shared" si="18"/>
        <v>1399.4327437058271</v>
      </c>
      <c r="K47" s="20">
        <f t="shared" si="19"/>
        <v>1481.7454751214293</v>
      </c>
      <c r="L47" s="73">
        <f t="shared" si="20"/>
        <v>0.94444880527888453</v>
      </c>
      <c r="M47" s="73">
        <f t="shared" si="21"/>
        <v>1.0588186404711601</v>
      </c>
      <c r="N47" s="72">
        <f>VLOOKUP(E47,'Appendix 4. LT MOH 2019'!$D$5:$K$1684,8,FALSE)</f>
        <v>0</v>
      </c>
      <c r="O47" s="72">
        <v>0</v>
      </c>
      <c r="P47" s="73">
        <f t="shared" si="22"/>
        <v>1</v>
      </c>
      <c r="Q47" s="72">
        <f>VLOOKUP(E47,'Appendix 4. LT MOH 2019'!$D$5:$I$1684,6,FALSE)</f>
        <v>4.5427661221541715</v>
      </c>
      <c r="R47" s="136">
        <f>Q47*L47</f>
        <v>4.2904100367298987</v>
      </c>
      <c r="S47" s="75">
        <f t="shared" si="31"/>
        <v>22257.15307855454</v>
      </c>
      <c r="T47" s="12">
        <f t="shared" si="24"/>
        <v>22257.15307855454</v>
      </c>
      <c r="U47" s="13">
        <f t="shared" si="25"/>
        <v>0.23307795558910926</v>
      </c>
      <c r="V47" s="12">
        <f>T47*R47</f>
        <v>95492.312957264163</v>
      </c>
      <c r="W47" s="12">
        <f>V47</f>
        <v>95492.312957264163</v>
      </c>
      <c r="X47" s="131">
        <f t="shared" si="28"/>
        <v>4.2904100367298987</v>
      </c>
      <c r="Y47" s="105">
        <f>VLOOKUP(E47,'Appendix 4. LT MOH 2019'!$D$5:$P$1684,13,FALSE)</f>
        <v>4.0843445501097291</v>
      </c>
      <c r="Z47" s="131">
        <f t="shared" si="29"/>
        <v>0.20606548662016966</v>
      </c>
    </row>
    <row r="48" spans="2:26" x14ac:dyDescent="0.2">
      <c r="K48" s="40"/>
      <c r="L48" s="7"/>
      <c r="M48" s="7"/>
      <c r="N48" s="133"/>
      <c r="O48" s="133"/>
      <c r="P48" s="74"/>
      <c r="Q48" s="133"/>
      <c r="R48" s="107"/>
      <c r="S48" s="7"/>
      <c r="T48" s="7"/>
      <c r="U48" s="7"/>
      <c r="V48" s="107"/>
      <c r="W48" s="107"/>
      <c r="X48" s="7"/>
      <c r="Y48" s="133"/>
      <c r="Z48" s="7"/>
    </row>
    <row r="49" spans="1:26" x14ac:dyDescent="0.2">
      <c r="K49" s="40"/>
      <c r="L49" s="7"/>
      <c r="M49" s="7"/>
      <c r="N49" s="133"/>
      <c r="O49" s="133"/>
      <c r="P49" s="7"/>
      <c r="Q49" s="133"/>
      <c r="R49" s="107"/>
      <c r="S49" s="7"/>
      <c r="T49" s="7"/>
      <c r="U49" s="7"/>
      <c r="V49" s="107"/>
      <c r="W49" s="107"/>
      <c r="X49" s="7"/>
      <c r="Y49" s="133"/>
      <c r="Z49" s="7"/>
    </row>
    <row r="50" spans="1:26" s="11" customFormat="1" ht="47" customHeight="1" x14ac:dyDescent="0.2">
      <c r="A50" s="10"/>
      <c r="B50" s="8" t="s">
        <v>17</v>
      </c>
      <c r="C50" s="8" t="s">
        <v>14</v>
      </c>
      <c r="D50" s="8" t="s">
        <v>0</v>
      </c>
      <c r="E50" s="8" t="s">
        <v>135</v>
      </c>
      <c r="F50" s="8" t="s">
        <v>9</v>
      </c>
      <c r="G50" s="10" t="s">
        <v>116</v>
      </c>
      <c r="H50" s="10" t="s">
        <v>117</v>
      </c>
      <c r="I50" s="10" t="s">
        <v>110</v>
      </c>
      <c r="J50" s="10" t="s">
        <v>39</v>
      </c>
      <c r="K50" s="10" t="s">
        <v>1830</v>
      </c>
      <c r="L50" s="10" t="s">
        <v>27</v>
      </c>
      <c r="M50" s="10" t="s">
        <v>28</v>
      </c>
      <c r="N50" s="8" t="s">
        <v>10</v>
      </c>
      <c r="O50" s="10" t="s">
        <v>111</v>
      </c>
      <c r="P50" s="10" t="s">
        <v>112</v>
      </c>
      <c r="Q50" s="10" t="s">
        <v>29</v>
      </c>
      <c r="R50" s="10" t="s">
        <v>113</v>
      </c>
      <c r="S50" s="8" t="s">
        <v>104</v>
      </c>
      <c r="T50" s="8" t="s">
        <v>105</v>
      </c>
      <c r="U50" s="10" t="s">
        <v>106</v>
      </c>
      <c r="V50" s="10" t="s">
        <v>107</v>
      </c>
      <c r="W50" s="10" t="s">
        <v>108</v>
      </c>
      <c r="X50" s="8" t="s">
        <v>109</v>
      </c>
      <c r="Y50" s="10" t="s">
        <v>30</v>
      </c>
      <c r="Z50" s="10" t="s">
        <v>11</v>
      </c>
    </row>
    <row r="51" spans="1:26" x14ac:dyDescent="0.2">
      <c r="B51" s="158" t="s">
        <v>71</v>
      </c>
      <c r="C51" s="11" t="str">
        <f>$C$4</f>
        <v>PI</v>
      </c>
      <c r="D51" s="137">
        <v>0</v>
      </c>
      <c r="E51" s="18" t="str">
        <f t="shared" ref="E51:E70" si="34">_xlfn.CONCAT(C51,B51,D51)</f>
        <v>PIMale0</v>
      </c>
      <c r="F51" s="19">
        <v>1</v>
      </c>
      <c r="G51" s="104">
        <f>VLOOKUP(E51,'Appendix 4. LT MOH 2019'!$D$5:$G$1684,4,FALSE)</f>
        <v>1.5192618743365289E-2</v>
      </c>
      <c r="H51" s="19">
        <f>VLOOKUP(E51,'Appendix 1a. Person-years 2020'!$E$3:$F$1684,2,FALSE)</f>
        <v>24389.875700000001</v>
      </c>
      <c r="I51" s="19">
        <f>VLOOKUP(E51,'Appendix 2a. Deaths 2020'!$E$3:$G$1683,3,FALSE)</f>
        <v>1</v>
      </c>
      <c r="J51" s="20">
        <f t="shared" ref="J51:J70" si="35">G51*H51</f>
        <v>370.54608270816959</v>
      </c>
      <c r="K51" s="20">
        <f t="shared" ref="K51:K70" si="36">G51*(H51-I51)+I51</f>
        <v>371.53089008942624</v>
      </c>
      <c r="L51" s="73">
        <f t="shared" ref="L51:L70" si="37">J51/K51</f>
        <v>0.99734932570204426</v>
      </c>
      <c r="M51" s="73">
        <f t="shared" ref="M51:M70" si="38">K51/J51</f>
        <v>1.0026577190455208</v>
      </c>
      <c r="N51" s="72">
        <f>VLOOKUP(E51,'Appendix 4. LT MOH 2019'!$D$5:$K$1684,8,FALSE)</f>
        <v>0.98501350120852149</v>
      </c>
      <c r="O51" s="72">
        <f>EXP((1/L51)*LN(N51))</f>
        <v>0.98497397205604842</v>
      </c>
      <c r="P51" s="73">
        <f t="shared" ref="P51:P70" si="39">1-O51</f>
        <v>1.5026027943951581E-2</v>
      </c>
      <c r="Q51" s="72">
        <f>VLOOKUP(E51,'Appendix 4. LT MOH 2019'!$D$5:$I$1684,6,FALSE)</f>
        <v>9.4711069576868853E-2</v>
      </c>
      <c r="R51" s="136">
        <f t="shared" ref="R51:R69" si="40">F51+(Q51-F51)*M51*(1-N51)/(1-O51)</f>
        <v>9.4692949927240422E-2</v>
      </c>
      <c r="S51" s="12">
        <v>100000</v>
      </c>
      <c r="T51" s="12">
        <f t="shared" ref="T51:T70" si="41">P51*S51</f>
        <v>1502.6027943951581</v>
      </c>
      <c r="U51" s="13">
        <f t="shared" ref="U51:U70" si="42">T51/V51</f>
        <v>1.5233248396803546E-2</v>
      </c>
      <c r="V51" s="12">
        <f t="shared" ref="V51:V69" si="43">(S52*F51)+R51*T51</f>
        <v>98639.683096775028</v>
      </c>
      <c r="W51" s="12">
        <f t="shared" ref="W51:W69" si="44">W52+V51</f>
        <v>7104102.7895139772</v>
      </c>
      <c r="X51" s="2">
        <f t="shared" ref="X51:X70" si="45">W51/S51</f>
        <v>71.041027895139777</v>
      </c>
      <c r="Y51" s="105">
        <f>VLOOKUP(E51,'Appendix 4. LT MOH 2019'!$D$5:$P$1684,13,FALSE)</f>
        <v>72.53425777945823</v>
      </c>
      <c r="Z51" s="131">
        <f t="shared" ref="Z51:Z70" si="46">X51-Y51</f>
        <v>-1.4932298843184526</v>
      </c>
    </row>
    <row r="52" spans="1:26" x14ac:dyDescent="0.2">
      <c r="B52" s="158" t="str">
        <f>$B$51</f>
        <v>Male</v>
      </c>
      <c r="C52" s="11" t="str">
        <f>$C$4</f>
        <v>PI</v>
      </c>
      <c r="D52" s="138" t="s">
        <v>1657</v>
      </c>
      <c r="E52" s="18" t="str">
        <f t="shared" si="34"/>
        <v>PIMale1-4</v>
      </c>
      <c r="F52" s="19">
        <v>4</v>
      </c>
      <c r="G52" s="104">
        <f>VLOOKUP(E52,'Appendix 4. LT MOH 2019'!$D$5:$G$1684,4,FALSE)</f>
        <v>5.9569817976831154E-4</v>
      </c>
      <c r="H52" s="19">
        <f>VLOOKUP(E52,'Appendix 1a. Person-years 2020'!$E$3:$F$1684,2,FALSE)</f>
        <v>97113.894199999995</v>
      </c>
      <c r="I52" s="19">
        <f>VLOOKUP(E52,'Appendix 2a. Deaths 2020'!$E$3:$G$1683,3,FALSE)</f>
        <v>2</v>
      </c>
      <c r="J52" s="20">
        <f t="shared" si="35"/>
        <v>57.850570005152385</v>
      </c>
      <c r="K52" s="20">
        <f t="shared" si="36"/>
        <v>59.849378608792847</v>
      </c>
      <c r="L52" s="73">
        <f t="shared" si="37"/>
        <v>0.96660268410294226</v>
      </c>
      <c r="M52" s="73">
        <f t="shared" si="38"/>
        <v>1.0345512343864969</v>
      </c>
      <c r="N52" s="72">
        <f>VLOOKUP(E52,'Appendix 4. LT MOH 2019'!$D$5:$K$1684,8,FALSE)</f>
        <v>0.99762061146868386</v>
      </c>
      <c r="O52" s="72">
        <f t="shared" ref="O52:O69" si="47">EXP((1/L52)*LN(N52))</f>
        <v>0.99753850192045146</v>
      </c>
      <c r="P52" s="73">
        <f t="shared" si="39"/>
        <v>2.4614980795485408E-3</v>
      </c>
      <c r="Q52" s="72">
        <f>VLOOKUP(E52,'Appendix 4. LT MOH 2019'!$D$5:$I$1684,6,FALSE)</f>
        <v>1.5982827990835389</v>
      </c>
      <c r="R52" s="136">
        <f t="shared" si="40"/>
        <v>1.5981839957761483</v>
      </c>
      <c r="S52" s="135">
        <f t="shared" ref="S52:S70" si="48">S51-T51</f>
        <v>98497.397205604837</v>
      </c>
      <c r="T52" s="12">
        <f t="shared" si="41"/>
        <v>242.45115406212611</v>
      </c>
      <c r="U52" s="13">
        <f t="shared" si="42"/>
        <v>6.1628539979690831E-4</v>
      </c>
      <c r="V52" s="12">
        <f t="shared" si="43"/>
        <v>393407.26576035039</v>
      </c>
      <c r="W52" s="12">
        <f t="shared" si="44"/>
        <v>7005463.1064172024</v>
      </c>
      <c r="X52" s="2">
        <f t="shared" si="45"/>
        <v>71.123332241905857</v>
      </c>
      <c r="Y52" s="105">
        <f>VLOOKUP(E52,'Appendix 4. LT MOH 2019'!$D$5:$P$1684,13,FALSE)</f>
        <v>72.636390062813675</v>
      </c>
      <c r="Z52" s="131">
        <f t="shared" si="46"/>
        <v>-1.513057820907818</v>
      </c>
    </row>
    <row r="53" spans="1:26" x14ac:dyDescent="0.2">
      <c r="B53" s="158" t="str">
        <f t="shared" ref="B53:B70" si="49">$B$51</f>
        <v>Male</v>
      </c>
      <c r="C53" s="11" t="str">
        <f t="shared" ref="C53:C70" si="50">$C$4</f>
        <v>PI</v>
      </c>
      <c r="D53" s="138" t="s">
        <v>1658</v>
      </c>
      <c r="E53" s="18" t="str">
        <f t="shared" si="34"/>
        <v>PIMale5-9</v>
      </c>
      <c r="F53" s="19">
        <v>5</v>
      </c>
      <c r="G53" s="104">
        <f>VLOOKUP(E53,'Appendix 4. LT MOH 2019'!$D$5:$G$1684,4,FALSE)</f>
        <v>2.5497857763757004E-4</v>
      </c>
      <c r="H53" s="19">
        <f>VLOOKUP(E53,'Appendix 1a. Person-years 2020'!$E$3:$F$1684,2,FALSE)</f>
        <v>120980.0643</v>
      </c>
      <c r="I53" s="19">
        <f>VLOOKUP(E53,'Appendix 2a. Deaths 2020'!$E$3:$G$1683,3,FALSE)</f>
        <v>1</v>
      </c>
      <c r="J53" s="20">
        <f t="shared" si="35"/>
        <v>30.847324717715765</v>
      </c>
      <c r="K53" s="20">
        <f t="shared" si="36"/>
        <v>31.847069739138128</v>
      </c>
      <c r="L53" s="73">
        <f t="shared" si="37"/>
        <v>0.96860794322330579</v>
      </c>
      <c r="M53" s="73">
        <f t="shared" si="38"/>
        <v>1.0324094562679598</v>
      </c>
      <c r="N53" s="72">
        <f>VLOOKUP(E53,'Appendix 4. LT MOH 2019'!$D$5:$K$1684,8,FALSE)</f>
        <v>0.99872591927004295</v>
      </c>
      <c r="O53" s="72">
        <f t="shared" si="47"/>
        <v>0.99868465417487462</v>
      </c>
      <c r="P53" s="73">
        <f t="shared" si="39"/>
        <v>1.3153458251253802E-3</v>
      </c>
      <c r="Q53" s="72">
        <f>VLOOKUP(E53,'Appendix 4. LT MOH 2019'!$D$5:$I$1684,6,FALSE)</f>
        <v>2.5000000000000089</v>
      </c>
      <c r="R53" s="136">
        <f t="shared" si="40"/>
        <v>2.4999483623801826</v>
      </c>
      <c r="S53" s="135">
        <f t="shared" si="48"/>
        <v>98254.946051542705</v>
      </c>
      <c r="T53" s="12">
        <f t="shared" si="41"/>
        <v>129.23923308681617</v>
      </c>
      <c r="U53" s="13">
        <f t="shared" si="42"/>
        <v>2.6324229592850231E-4</v>
      </c>
      <c r="V53" s="12">
        <f t="shared" si="43"/>
        <v>490951.62550139008</v>
      </c>
      <c r="W53" s="12">
        <f t="shared" si="44"/>
        <v>6612055.8406568523</v>
      </c>
      <c r="X53" s="2">
        <f t="shared" si="45"/>
        <v>67.294890551243</v>
      </c>
      <c r="Y53" s="105">
        <f>VLOOKUP(E53,'Appendix 4. LT MOH 2019'!$D$5:$P$1684,13,FALSE)</f>
        <v>68.805820461270343</v>
      </c>
      <c r="Z53" s="131">
        <f t="shared" si="46"/>
        <v>-1.5109299100273432</v>
      </c>
    </row>
    <row r="54" spans="1:26" x14ac:dyDescent="0.2">
      <c r="B54" s="158" t="str">
        <f t="shared" si="49"/>
        <v>Male</v>
      </c>
      <c r="C54" s="11" t="str">
        <f t="shared" si="50"/>
        <v>PI</v>
      </c>
      <c r="D54" s="138" t="s">
        <v>118</v>
      </c>
      <c r="E54" s="18" t="str">
        <f t="shared" si="34"/>
        <v>PIMale10-14</v>
      </c>
      <c r="F54" s="19">
        <v>5</v>
      </c>
      <c r="G54" s="104">
        <f>VLOOKUP(E54,'Appendix 4. LT MOH 2019'!$D$5:$G$1684,4,FALSE)</f>
        <v>3.6260729087227611E-4</v>
      </c>
      <c r="H54" s="19">
        <f>VLOOKUP(E54,'Appendix 1a. Person-years 2020'!$E$3:$F$1684,2,FALSE)</f>
        <v>131082.17610000001</v>
      </c>
      <c r="I54" s="19">
        <f>VLOOKUP(E54,'Appendix 2a. Deaths 2020'!$E$3:$G$1683,3,FALSE)</f>
        <v>1</v>
      </c>
      <c r="J54" s="20">
        <f t="shared" si="35"/>
        <v>47.531352757263626</v>
      </c>
      <c r="K54" s="20">
        <f t="shared" si="36"/>
        <v>48.530990149972752</v>
      </c>
      <c r="L54" s="73">
        <f t="shared" si="37"/>
        <v>0.97940208123469152</v>
      </c>
      <c r="M54" s="73">
        <f t="shared" si="38"/>
        <v>1.0210311159838885</v>
      </c>
      <c r="N54" s="72">
        <f>VLOOKUP(E54,'Appendix 4. LT MOH 2019'!$D$5:$K$1684,8,FALSE)</f>
        <v>0.99818860560767186</v>
      </c>
      <c r="O54" s="72">
        <f t="shared" si="47"/>
        <v>0.99815054521171509</v>
      </c>
      <c r="P54" s="73">
        <f t="shared" si="39"/>
        <v>1.8494547882849099E-3</v>
      </c>
      <c r="Q54" s="72">
        <f>VLOOKUP(E54,'Appendix 4. LT MOH 2019'!$D$5:$I$1684,6,FALSE)</f>
        <v>2.5000000000000959</v>
      </c>
      <c r="R54" s="136">
        <f t="shared" si="40"/>
        <v>2.4999523513618755</v>
      </c>
      <c r="S54" s="135">
        <f t="shared" si="48"/>
        <v>98125.706818455888</v>
      </c>
      <c r="T54" s="12">
        <f t="shared" si="41"/>
        <v>181.47905832923448</v>
      </c>
      <c r="U54" s="13">
        <f t="shared" si="42"/>
        <v>3.7023332908389894E-4</v>
      </c>
      <c r="V54" s="12">
        <f t="shared" si="43"/>
        <v>490174.82779922639</v>
      </c>
      <c r="W54" s="12">
        <f t="shared" si="44"/>
        <v>6121104.2151554618</v>
      </c>
      <c r="X54" s="2">
        <f t="shared" si="45"/>
        <v>62.380230559564019</v>
      </c>
      <c r="Y54" s="105">
        <f>VLOOKUP(E54,'Appendix 4. LT MOH 2019'!$D$5:$P$1684,13,FALSE)</f>
        <v>63.890407199737524</v>
      </c>
      <c r="Z54" s="131">
        <f t="shared" si="46"/>
        <v>-1.5101766401735048</v>
      </c>
    </row>
    <row r="55" spans="1:26" x14ac:dyDescent="0.2">
      <c r="B55" s="158" t="str">
        <f t="shared" si="49"/>
        <v>Male</v>
      </c>
      <c r="C55" s="11" t="str">
        <f t="shared" si="50"/>
        <v>PI</v>
      </c>
      <c r="D55" s="137" t="s">
        <v>119</v>
      </c>
      <c r="E55" s="18" t="str">
        <f t="shared" si="34"/>
        <v>PIMale15-19</v>
      </c>
      <c r="F55" s="19">
        <v>5</v>
      </c>
      <c r="G55" s="104">
        <f>VLOOKUP(E55,'Appendix 4. LT MOH 2019'!$D$5:$G$1684,4,FALSE)</f>
        <v>1.3086820634698943E-3</v>
      </c>
      <c r="H55" s="19">
        <f>VLOOKUP(E55,'Appendix 1a. Person-years 2020'!$E$3:$F$1684,2,FALSE)</f>
        <v>145345.59659999999</v>
      </c>
      <c r="I55" s="19">
        <f>VLOOKUP(E55,'Appendix 2a. Deaths 2020'!$E$3:$G$1683,3,FALSE)</f>
        <v>4</v>
      </c>
      <c r="J55" s="20">
        <f t="shared" si="35"/>
        <v>190.21117527475084</v>
      </c>
      <c r="K55" s="20">
        <f t="shared" si="36"/>
        <v>194.20594054649695</v>
      </c>
      <c r="L55" s="73">
        <f t="shared" si="37"/>
        <v>0.97943026222315954</v>
      </c>
      <c r="M55" s="73">
        <f t="shared" si="38"/>
        <v>1.0210017380207859</v>
      </c>
      <c r="N55" s="72">
        <f>VLOOKUP(E55,'Appendix 4. LT MOH 2019'!$D$5:$K$1684,8,FALSE)</f>
        <v>0.99347792797932577</v>
      </c>
      <c r="O55" s="72">
        <f t="shared" si="47"/>
        <v>0.99334141016616984</v>
      </c>
      <c r="P55" s="73">
        <f t="shared" si="39"/>
        <v>6.6585898338301641E-3</v>
      </c>
      <c r="Q55" s="72">
        <f>VLOOKUP(E55,'Appendix 4. LT MOH 2019'!$D$5:$I$1684,6,FALSE)</f>
        <v>2.499999999999972</v>
      </c>
      <c r="R55" s="136">
        <f t="shared" si="40"/>
        <v>2.4998284040666103</v>
      </c>
      <c r="S55" s="135">
        <f t="shared" si="48"/>
        <v>97944.227760126654</v>
      </c>
      <c r="T55" s="12">
        <f t="shared" si="41"/>
        <v>652.17043924592554</v>
      </c>
      <c r="U55" s="13">
        <f t="shared" si="42"/>
        <v>1.3361667653233134E-3</v>
      </c>
      <c r="V55" s="12">
        <f t="shared" si="43"/>
        <v>488090.60079272318</v>
      </c>
      <c r="W55" s="12">
        <f t="shared" si="44"/>
        <v>5630929.3873562356</v>
      </c>
      <c r="X55" s="2">
        <f t="shared" si="45"/>
        <v>57.491181625800735</v>
      </c>
      <c r="Y55" s="105">
        <f>VLOOKUP(E55,'Appendix 4. LT MOH 2019'!$D$5:$P$1684,13,FALSE)</f>
        <v>59.001811235727949</v>
      </c>
      <c r="Z55" s="131">
        <f t="shared" si="46"/>
        <v>-1.5106296099272143</v>
      </c>
    </row>
    <row r="56" spans="1:26" x14ac:dyDescent="0.2">
      <c r="B56" s="158" t="str">
        <f t="shared" si="49"/>
        <v>Male</v>
      </c>
      <c r="C56" s="11" t="str">
        <f t="shared" si="50"/>
        <v>PI</v>
      </c>
      <c r="D56" s="137" t="s">
        <v>120</v>
      </c>
      <c r="E56" s="18" t="str">
        <f t="shared" si="34"/>
        <v>PIMale20-24</v>
      </c>
      <c r="F56" s="19">
        <v>5</v>
      </c>
      <c r="G56" s="104">
        <f>VLOOKUP(E56,'Appendix 4. LT MOH 2019'!$D$5:$G$1684,4,FALSE)</f>
        <v>2.0916281648622492E-3</v>
      </c>
      <c r="H56" s="19">
        <f>VLOOKUP(E56,'Appendix 1a. Person-years 2020'!$E$3:$F$1684,2,FALSE)</f>
        <v>146810.36540000001</v>
      </c>
      <c r="I56" s="19">
        <f>VLOOKUP(E56,'Appendix 2a. Deaths 2020'!$E$3:$G$1683,3,FALSE)</f>
        <v>5</v>
      </c>
      <c r="J56" s="20">
        <f t="shared" si="35"/>
        <v>307.07269516435827</v>
      </c>
      <c r="K56" s="20">
        <f t="shared" si="36"/>
        <v>312.06223702353395</v>
      </c>
      <c r="L56" s="73">
        <f t="shared" si="37"/>
        <v>0.98401106809088401</v>
      </c>
      <c r="M56" s="73">
        <f t="shared" si="38"/>
        <v>1.0162487317750772</v>
      </c>
      <c r="N56" s="72">
        <f>VLOOKUP(E56,'Appendix 4. LT MOH 2019'!$D$5:$K$1684,8,FALSE)</f>
        <v>0.9895962610591601</v>
      </c>
      <c r="O56" s="72">
        <f t="shared" si="47"/>
        <v>0.98942811021213062</v>
      </c>
      <c r="P56" s="73">
        <f t="shared" si="39"/>
        <v>1.0571889787869382E-2</v>
      </c>
      <c r="Q56" s="72">
        <f>VLOOKUP(E56,'Appendix 4. LT MOH 2019'!$D$5:$I$1684,6,FALSE)</f>
        <v>2.4999999999999925</v>
      </c>
      <c r="R56" s="136">
        <f t="shared" si="40"/>
        <v>2.4997879479222305</v>
      </c>
      <c r="S56" s="135">
        <f t="shared" si="48"/>
        <v>97292.057320880733</v>
      </c>
      <c r="T56" s="12">
        <f t="shared" si="41"/>
        <v>1028.5609072314217</v>
      </c>
      <c r="U56" s="13">
        <f t="shared" si="42"/>
        <v>2.1256147932737601E-3</v>
      </c>
      <c r="V56" s="12">
        <f t="shared" si="43"/>
        <v>483888.66622784757</v>
      </c>
      <c r="W56" s="12">
        <f t="shared" si="44"/>
        <v>5142838.7865635129</v>
      </c>
      <c r="X56" s="2">
        <f t="shared" si="45"/>
        <v>52.859800976371801</v>
      </c>
      <c r="Y56" s="105">
        <f>VLOOKUP(E56,'Appendix 4. LT MOH 2019'!$D$5:$P$1684,13,FALSE)</f>
        <v>54.372739337701475</v>
      </c>
      <c r="Z56" s="131">
        <f t="shared" si="46"/>
        <v>-1.5129383613296739</v>
      </c>
    </row>
    <row r="57" spans="1:26" x14ac:dyDescent="0.2">
      <c r="B57" s="158" t="str">
        <f t="shared" si="49"/>
        <v>Male</v>
      </c>
      <c r="C57" s="11" t="str">
        <f t="shared" si="50"/>
        <v>PI</v>
      </c>
      <c r="D57" s="137" t="s">
        <v>121</v>
      </c>
      <c r="E57" s="18" t="str">
        <f t="shared" si="34"/>
        <v>PIMale25-29</v>
      </c>
      <c r="F57" s="19">
        <v>5</v>
      </c>
      <c r="G57" s="104">
        <f>VLOOKUP(E57,'Appendix 4. LT MOH 2019'!$D$5:$G$1684,4,FALSE)</f>
        <v>2.4488811680343685E-3</v>
      </c>
      <c r="H57" s="19">
        <f>VLOOKUP(E57,'Appendix 1a. Person-years 2020'!$E$3:$F$1684,2,FALSE)</f>
        <v>129258.48850000001</v>
      </c>
      <c r="I57" s="19">
        <f>VLOOKUP(E57,'Appendix 2a. Deaths 2020'!$E$3:$G$1683,3,FALSE)</f>
        <v>14</v>
      </c>
      <c r="J57" s="20">
        <f t="shared" si="35"/>
        <v>316.53867829623698</v>
      </c>
      <c r="K57" s="20">
        <f t="shared" si="36"/>
        <v>330.50439395988451</v>
      </c>
      <c r="L57" s="73">
        <f t="shared" si="37"/>
        <v>0.95774423602567105</v>
      </c>
      <c r="M57" s="73">
        <f t="shared" si="38"/>
        <v>1.0441200921758369</v>
      </c>
      <c r="N57" s="72">
        <f>VLOOKUP(E57,'Appendix 4. LT MOH 2019'!$D$5:$K$1684,8,FALSE)</f>
        <v>0.98783010075253808</v>
      </c>
      <c r="O57" s="72">
        <f t="shared" si="47"/>
        <v>0.98729658836920542</v>
      </c>
      <c r="P57" s="73">
        <f t="shared" si="39"/>
        <v>1.2703411630794581E-2</v>
      </c>
      <c r="Q57" s="72">
        <f>VLOOKUP(E57,'Appendix 4. LT MOH 2019'!$D$5:$I$1684,6,FALSE)</f>
        <v>2.5000000000000182</v>
      </c>
      <c r="R57" s="136">
        <f t="shared" si="40"/>
        <v>2.4993260288386594</v>
      </c>
      <c r="S57" s="135">
        <f t="shared" si="48"/>
        <v>96263.496413649307</v>
      </c>
      <c r="T57" s="12">
        <f t="shared" si="41"/>
        <v>1222.874819962105</v>
      </c>
      <c r="U57" s="13">
        <f t="shared" si="42"/>
        <v>2.5569275561330086E-3</v>
      </c>
      <c r="V57" s="12">
        <f t="shared" si="43"/>
        <v>478259.47083597869</v>
      </c>
      <c r="W57" s="12">
        <f t="shared" si="44"/>
        <v>4658950.1203356655</v>
      </c>
      <c r="X57" s="2">
        <f t="shared" si="45"/>
        <v>48.397890102764521</v>
      </c>
      <c r="Y57" s="105">
        <f>VLOOKUP(E57,'Appendix 4. LT MOH 2019'!$D$5:$P$1684,13,FALSE)</f>
        <v>49.918083393102485</v>
      </c>
      <c r="Z57" s="131">
        <f t="shared" si="46"/>
        <v>-1.5201932903379642</v>
      </c>
    </row>
    <row r="58" spans="1:26" x14ac:dyDescent="0.2">
      <c r="B58" s="158" t="str">
        <f t="shared" si="49"/>
        <v>Male</v>
      </c>
      <c r="C58" s="11" t="str">
        <f t="shared" si="50"/>
        <v>PI</v>
      </c>
      <c r="D58" s="137" t="s">
        <v>122</v>
      </c>
      <c r="E58" s="18" t="str">
        <f t="shared" si="34"/>
        <v>PIMale30-34</v>
      </c>
      <c r="F58" s="19">
        <v>5</v>
      </c>
      <c r="G58" s="104">
        <f>VLOOKUP(E58,'Appendix 4. LT MOH 2019'!$D$5:$G$1684,4,FALSE)</f>
        <v>3.1041997081711209E-3</v>
      </c>
      <c r="H58" s="19">
        <f>VLOOKUP(E58,'Appendix 1a. Person-years 2020'!$E$3:$F$1684,2,FALSE)</f>
        <v>126230.7435</v>
      </c>
      <c r="I58" s="19">
        <f>VLOOKUP(E58,'Appendix 2a. Deaths 2020'!$E$3:$G$1683,3,FALSE)</f>
        <v>20</v>
      </c>
      <c r="J58" s="20">
        <f t="shared" si="35"/>
        <v>391.8454371349236</v>
      </c>
      <c r="K58" s="20">
        <f t="shared" si="36"/>
        <v>411.7833531407602</v>
      </c>
      <c r="L58" s="73">
        <f t="shared" si="37"/>
        <v>0.95158153953100377</v>
      </c>
      <c r="M58" s="73">
        <f t="shared" si="38"/>
        <v>1.0508820930814398</v>
      </c>
      <c r="N58" s="72">
        <f>VLOOKUP(E58,'Appendix 4. LT MOH 2019'!$D$5:$K$1684,8,FALSE)</f>
        <v>0.98459852459776698</v>
      </c>
      <c r="O58" s="72">
        <f t="shared" si="47"/>
        <v>0.98382123824366841</v>
      </c>
      <c r="P58" s="73">
        <f t="shared" si="39"/>
        <v>1.6178761756331594E-2</v>
      </c>
      <c r="Q58" s="72">
        <f>VLOOKUP(E58,'Appendix 4. LT MOH 2019'!$D$5:$I$1684,6,FALSE)</f>
        <v>2.49999999999998</v>
      </c>
      <c r="R58" s="136">
        <f t="shared" si="40"/>
        <v>2.4990152288837884</v>
      </c>
      <c r="S58" s="135">
        <f t="shared" si="48"/>
        <v>95040.621593687203</v>
      </c>
      <c r="T58" s="12">
        <f t="shared" si="41"/>
        <v>1537.6395739379293</v>
      </c>
      <c r="U58" s="13">
        <f t="shared" si="42"/>
        <v>3.2621515322588399E-3</v>
      </c>
      <c r="V58" s="12">
        <f t="shared" si="43"/>
        <v>471357.4948105517</v>
      </c>
      <c r="W58" s="12">
        <f t="shared" si="44"/>
        <v>4180690.6494996864</v>
      </c>
      <c r="X58" s="2">
        <f t="shared" si="45"/>
        <v>43.988460717068548</v>
      </c>
      <c r="Y58" s="105">
        <f>VLOOKUP(E58,'Appendix 4. LT MOH 2019'!$D$5:$P$1684,13,FALSE)</f>
        <v>45.502266135622875</v>
      </c>
      <c r="Z58" s="131">
        <f t="shared" si="46"/>
        <v>-1.5138054185543268</v>
      </c>
    </row>
    <row r="59" spans="1:26" x14ac:dyDescent="0.2">
      <c r="B59" s="158" t="str">
        <f t="shared" si="49"/>
        <v>Male</v>
      </c>
      <c r="C59" s="11" t="str">
        <f t="shared" si="50"/>
        <v>PI</v>
      </c>
      <c r="D59" s="137" t="s">
        <v>123</v>
      </c>
      <c r="E59" s="18" t="str">
        <f t="shared" si="34"/>
        <v>PIMale35-39</v>
      </c>
      <c r="F59" s="19">
        <v>5</v>
      </c>
      <c r="G59" s="104">
        <f>VLOOKUP(E59,'Appendix 4. LT MOH 2019'!$D$5:$G$1684,4,FALSE)</f>
        <v>3.4229864809805282E-3</v>
      </c>
      <c r="H59" s="19">
        <f>VLOOKUP(E59,'Appendix 1a. Person-years 2020'!$E$3:$F$1684,2,FALSE)</f>
        <v>120835.8137</v>
      </c>
      <c r="I59" s="19">
        <f>VLOOKUP(E59,'Appendix 2a. Deaths 2020'!$E$3:$G$1683,3,FALSE)</f>
        <v>24</v>
      </c>
      <c r="J59" s="20">
        <f t="shared" si="35"/>
        <v>413.61935671338171</v>
      </c>
      <c r="K59" s="20">
        <f t="shared" si="36"/>
        <v>437.53720503783819</v>
      </c>
      <c r="L59" s="73">
        <f t="shared" si="37"/>
        <v>0.94533528109366594</v>
      </c>
      <c r="M59" s="73">
        <f t="shared" si="38"/>
        <v>1.0578257471180934</v>
      </c>
      <c r="N59" s="72">
        <f>VLOOKUP(E59,'Appendix 4. LT MOH 2019'!$D$5:$K$1684,8,FALSE)</f>
        <v>0.98303028535464021</v>
      </c>
      <c r="O59" s="72">
        <f t="shared" si="47"/>
        <v>0.98205785379397292</v>
      </c>
      <c r="P59" s="73">
        <f t="shared" si="39"/>
        <v>1.7942146206027076E-2</v>
      </c>
      <c r="Q59" s="72">
        <f>VLOOKUP(E59,'Appendix 4. LT MOH 2019'!$D$5:$I$1684,6,FALSE)</f>
        <v>2.5000000000000342</v>
      </c>
      <c r="R59" s="136">
        <f t="shared" si="40"/>
        <v>2.4987661917671988</v>
      </c>
      <c r="S59" s="135">
        <f t="shared" si="48"/>
        <v>93502.982019749281</v>
      </c>
      <c r="T59" s="12">
        <f t="shared" si="41"/>
        <v>1677.6441740978626</v>
      </c>
      <c r="U59" s="13">
        <f t="shared" si="42"/>
        <v>3.6209288904040615E-3</v>
      </c>
      <c r="V59" s="12">
        <f t="shared" si="43"/>
        <v>463318.72977230803</v>
      </c>
      <c r="W59" s="12">
        <f t="shared" si="44"/>
        <v>3709333.1546891346</v>
      </c>
      <c r="X59" s="2">
        <f t="shared" si="45"/>
        <v>39.67074712018988</v>
      </c>
      <c r="Y59" s="105">
        <f>VLOOKUP(E59,'Appendix 4. LT MOH 2019'!$D$5:$P$1684,13,FALSE)</f>
        <v>41.17492440961189</v>
      </c>
      <c r="Z59" s="131">
        <f t="shared" si="46"/>
        <v>-1.5041772894220102</v>
      </c>
    </row>
    <row r="60" spans="1:26" x14ac:dyDescent="0.2">
      <c r="B60" s="158" t="str">
        <f t="shared" si="49"/>
        <v>Male</v>
      </c>
      <c r="C60" s="11" t="str">
        <f t="shared" si="50"/>
        <v>PI</v>
      </c>
      <c r="D60" s="137" t="s">
        <v>124</v>
      </c>
      <c r="E60" s="18" t="str">
        <f t="shared" si="34"/>
        <v>PIMale40-44</v>
      </c>
      <c r="F60" s="19">
        <v>5</v>
      </c>
      <c r="G60" s="104">
        <f>VLOOKUP(E60,'Appendix 4. LT MOH 2019'!$D$5:$G$1684,4,FALSE)</f>
        <v>4.2468302254397008E-3</v>
      </c>
      <c r="H60" s="19">
        <f>VLOOKUP(E60,'Appendix 1a. Person-years 2020'!$E$3:$F$1684,2,FALSE)</f>
        <v>111382.41989999999</v>
      </c>
      <c r="I60" s="19">
        <f>VLOOKUP(E60,'Appendix 2a. Deaths 2020'!$E$3:$G$1683,3,FALSE)</f>
        <v>47</v>
      </c>
      <c r="J60" s="20">
        <f t="shared" si="35"/>
        <v>473.02222741393638</v>
      </c>
      <c r="K60" s="20">
        <f t="shared" si="36"/>
        <v>519.82262639334067</v>
      </c>
      <c r="L60" s="73">
        <f t="shared" si="37"/>
        <v>0.90996852271684059</v>
      </c>
      <c r="M60" s="73">
        <f t="shared" si="38"/>
        <v>1.0989391116676845</v>
      </c>
      <c r="N60" s="72">
        <f>VLOOKUP(E60,'Appendix 4. LT MOH 2019'!$D$5:$K$1684,8,FALSE)</f>
        <v>0.97898892504328938</v>
      </c>
      <c r="O60" s="72">
        <f t="shared" si="47"/>
        <v>0.97693426077111822</v>
      </c>
      <c r="P60" s="73">
        <f t="shared" si="39"/>
        <v>2.3065739228881776E-2</v>
      </c>
      <c r="Q60" s="72">
        <f>VLOOKUP(E60,'Appendix 4. LT MOH 2019'!$D$5:$I$1684,6,FALSE)</f>
        <v>2.4999999999999996</v>
      </c>
      <c r="R60" s="136">
        <f t="shared" si="40"/>
        <v>2.4973821758984984</v>
      </c>
      <c r="S60" s="135">
        <f t="shared" si="48"/>
        <v>91825.337845651418</v>
      </c>
      <c r="T60" s="12">
        <f t="shared" si="41"/>
        <v>2118.0192973517642</v>
      </c>
      <c r="U60" s="13">
        <f t="shared" si="42"/>
        <v>4.6670284371762866E-3</v>
      </c>
      <c r="V60" s="12">
        <f t="shared" si="43"/>
        <v>453826.09638291359</v>
      </c>
      <c r="W60" s="12">
        <f t="shared" si="44"/>
        <v>3246014.4249168267</v>
      </c>
      <c r="X60" s="2">
        <f t="shared" si="45"/>
        <v>35.349877289567182</v>
      </c>
      <c r="Y60" s="105">
        <f>VLOOKUP(E60,'Appendix 4. LT MOH 2019'!$D$5:$P$1684,13,FALSE)</f>
        <v>36.842556364537067</v>
      </c>
      <c r="Z60" s="131">
        <f t="shared" si="46"/>
        <v>-1.4926790749698853</v>
      </c>
    </row>
    <row r="61" spans="1:26" x14ac:dyDescent="0.2">
      <c r="B61" s="158" t="str">
        <f t="shared" si="49"/>
        <v>Male</v>
      </c>
      <c r="C61" s="11" t="str">
        <f t="shared" si="50"/>
        <v>PI</v>
      </c>
      <c r="D61" s="137" t="s">
        <v>125</v>
      </c>
      <c r="E61" s="18" t="str">
        <f t="shared" si="34"/>
        <v>PIMale45-49</v>
      </c>
      <c r="F61" s="19">
        <v>5</v>
      </c>
      <c r="G61" s="104">
        <f>VLOOKUP(E61,'Appendix 4. LT MOH 2019'!$D$5:$G$1684,4,FALSE)</f>
        <v>4.9747379649304922E-3</v>
      </c>
      <c r="H61" s="19">
        <f>VLOOKUP(E61,'Appendix 1a. Person-years 2020'!$E$3:$F$1684,2,FALSE)</f>
        <v>93534.236600000004</v>
      </c>
      <c r="I61" s="19">
        <f>VLOOKUP(E61,'Appendix 2a. Deaths 2020'!$E$3:$G$1683,3,FALSE)</f>
        <v>54</v>
      </c>
      <c r="J61" s="20">
        <f t="shared" si="35"/>
        <v>465.30831783481119</v>
      </c>
      <c r="K61" s="20">
        <f t="shared" si="36"/>
        <v>519.03968198470488</v>
      </c>
      <c r="L61" s="73">
        <f t="shared" si="37"/>
        <v>0.89647927506344871</v>
      </c>
      <c r="M61" s="73">
        <f t="shared" si="38"/>
        <v>1.1154747553190503</v>
      </c>
      <c r="N61" s="72">
        <f>VLOOKUP(E61,'Appendix 4. LT MOH 2019'!$D$5:$K$1684,8,FALSE)</f>
        <v>0.97543186031835261</v>
      </c>
      <c r="O61" s="72">
        <f t="shared" si="47"/>
        <v>0.97263401948919381</v>
      </c>
      <c r="P61" s="73">
        <f t="shared" si="39"/>
        <v>2.7365980510806187E-2</v>
      </c>
      <c r="Q61" s="72">
        <f>VLOOKUP(E61,'Appendix 4. LT MOH 2019'!$D$5:$I$1684,6,FALSE)</f>
        <v>2.5000000000000115</v>
      </c>
      <c r="R61" s="136">
        <f t="shared" si="40"/>
        <v>2.4964226488058689</v>
      </c>
      <c r="S61" s="135">
        <f t="shared" si="48"/>
        <v>89707.318548299649</v>
      </c>
      <c r="T61" s="12">
        <f t="shared" si="41"/>
        <v>2454.9287310694504</v>
      </c>
      <c r="U61" s="13">
        <f t="shared" si="42"/>
        <v>5.549234880447243E-3</v>
      </c>
      <c r="V61" s="12">
        <f t="shared" si="43"/>
        <v>442390.48877159698</v>
      </c>
      <c r="W61" s="12">
        <f t="shared" si="44"/>
        <v>2792188.328533913</v>
      </c>
      <c r="X61" s="2">
        <f t="shared" si="45"/>
        <v>31.125535505005207</v>
      </c>
      <c r="Y61" s="105">
        <f>VLOOKUP(E61,'Appendix 4. LT MOH 2019'!$D$5:$P$1684,13,FALSE)</f>
        <v>32.579616823059048</v>
      </c>
      <c r="Z61" s="131">
        <f t="shared" si="46"/>
        <v>-1.4540813180538414</v>
      </c>
    </row>
    <row r="62" spans="1:26" x14ac:dyDescent="0.2">
      <c r="B62" s="158" t="str">
        <f t="shared" si="49"/>
        <v>Male</v>
      </c>
      <c r="C62" s="11" t="str">
        <f t="shared" si="50"/>
        <v>PI</v>
      </c>
      <c r="D62" s="137" t="s">
        <v>126</v>
      </c>
      <c r="E62" s="18" t="str">
        <f t="shared" si="34"/>
        <v>PIMale50-54</v>
      </c>
      <c r="F62" s="19">
        <v>5</v>
      </c>
      <c r="G62" s="104">
        <f>VLOOKUP(E62,'Appendix 4. LT MOH 2019'!$D$5:$G$1684,4,FALSE)</f>
        <v>7.396914278384085E-3</v>
      </c>
      <c r="H62" s="19">
        <f>VLOOKUP(E62,'Appendix 1a. Person-years 2020'!$E$3:$F$1684,2,FALSE)</f>
        <v>84721.450200000007</v>
      </c>
      <c r="I62" s="19">
        <f>VLOOKUP(E62,'Appendix 2a. Deaths 2020'!$E$3:$G$1683,3,FALSE)</f>
        <v>87</v>
      </c>
      <c r="J62" s="20">
        <f t="shared" si="35"/>
        <v>626.67730466978628</v>
      </c>
      <c r="K62" s="20">
        <f t="shared" si="36"/>
        <v>713.03377312756686</v>
      </c>
      <c r="L62" s="73">
        <f t="shared" si="37"/>
        <v>0.87888867019720984</v>
      </c>
      <c r="M62" s="73">
        <f t="shared" si="38"/>
        <v>1.1378005359605039</v>
      </c>
      <c r="N62" s="72">
        <f>VLOOKUP(E62,'Appendix 4. LT MOH 2019'!$D$5:$K$1684,8,FALSE)</f>
        <v>0.96368694008649458</v>
      </c>
      <c r="O62" s="72">
        <f t="shared" si="47"/>
        <v>0.9587874527844289</v>
      </c>
      <c r="P62" s="73">
        <f t="shared" si="39"/>
        <v>4.1212547215571105E-2</v>
      </c>
      <c r="Q62" s="72">
        <f>VLOOKUP(E62,'Appendix 4. LT MOH 2019'!$D$5:$I$1684,6,FALSE)</f>
        <v>2.500000000000016</v>
      </c>
      <c r="R62" s="136">
        <f t="shared" si="40"/>
        <v>2.4936626207648289</v>
      </c>
      <c r="S62" s="135">
        <f t="shared" si="48"/>
        <v>87252.3898172302</v>
      </c>
      <c r="T62" s="12">
        <f t="shared" si="41"/>
        <v>3595.8932350140149</v>
      </c>
      <c r="U62" s="13">
        <f t="shared" si="42"/>
        <v>8.4163792948673006E-3</v>
      </c>
      <c r="V62" s="12">
        <f t="shared" si="43"/>
        <v>427249.42745949648</v>
      </c>
      <c r="W62" s="12">
        <f t="shared" si="44"/>
        <v>2349797.8397623161</v>
      </c>
      <c r="X62" s="2">
        <f t="shared" si="45"/>
        <v>26.931042744897848</v>
      </c>
      <c r="Y62" s="105">
        <f>VLOOKUP(E62,'Appendix 4. LT MOH 2019'!$D$5:$P$1684,13,FALSE)</f>
        <v>28.337230202058336</v>
      </c>
      <c r="Z62" s="131">
        <f t="shared" si="46"/>
        <v>-1.4061874571604882</v>
      </c>
    </row>
    <row r="63" spans="1:26" x14ac:dyDescent="0.2">
      <c r="B63" s="158" t="str">
        <f t="shared" si="49"/>
        <v>Male</v>
      </c>
      <c r="C63" s="11" t="str">
        <f t="shared" si="50"/>
        <v>PI</v>
      </c>
      <c r="D63" s="137" t="s">
        <v>127</v>
      </c>
      <c r="E63" s="18" t="str">
        <f t="shared" si="34"/>
        <v>PIMale55-59</v>
      </c>
      <c r="F63" s="19">
        <v>5</v>
      </c>
      <c r="G63" s="104">
        <f>VLOOKUP(E63,'Appendix 4. LT MOH 2019'!$D$5:$G$1684,4,FALSE)</f>
        <v>9.6897175112775971E-3</v>
      </c>
      <c r="H63" s="19">
        <f>VLOOKUP(E63,'Appendix 1a. Person-years 2020'!$E$3:$F$1684,2,FALSE)</f>
        <v>72774.743499999997</v>
      </c>
      <c r="I63" s="19">
        <f>VLOOKUP(E63,'Appendix 2a. Deaths 2020'!$E$3:$G$1683,3,FALSE)</f>
        <v>106</v>
      </c>
      <c r="J63" s="20">
        <f t="shared" si="35"/>
        <v>705.16670647068543</v>
      </c>
      <c r="K63" s="20">
        <f t="shared" si="36"/>
        <v>810.13959641449003</v>
      </c>
      <c r="L63" s="73">
        <f t="shared" si="37"/>
        <v>0.87042617049161297</v>
      </c>
      <c r="M63" s="73">
        <f t="shared" si="38"/>
        <v>1.1488625157435286</v>
      </c>
      <c r="N63" s="72">
        <f>VLOOKUP(E63,'Appendix 4. LT MOH 2019'!$D$5:$K$1684,8,FALSE)</f>
        <v>0.9526972872536843</v>
      </c>
      <c r="O63" s="72">
        <f t="shared" si="47"/>
        <v>0.94584964748261846</v>
      </c>
      <c r="P63" s="73">
        <f t="shared" si="39"/>
        <v>5.4150352517381539E-2</v>
      </c>
      <c r="Q63" s="72">
        <f>VLOOKUP(E63,'Appendix 4. LT MOH 2019'!$D$5:$I$1684,6,FALSE)</f>
        <v>2.5000000000000022</v>
      </c>
      <c r="R63" s="136">
        <f t="shared" si="40"/>
        <v>2.4910452545169539</v>
      </c>
      <c r="S63" s="135">
        <f t="shared" si="48"/>
        <v>83656.49658221619</v>
      </c>
      <c r="T63" s="12">
        <f t="shared" si="41"/>
        <v>4530.0287802961302</v>
      </c>
      <c r="U63" s="13">
        <f t="shared" si="42"/>
        <v>1.1132566341511836E-2</v>
      </c>
      <c r="V63" s="12">
        <f t="shared" si="43"/>
        <v>406916.84570558224</v>
      </c>
      <c r="W63" s="12">
        <f t="shared" si="44"/>
        <v>1922548.4123028198</v>
      </c>
      <c r="X63" s="2">
        <f t="shared" si="45"/>
        <v>22.981459789119565</v>
      </c>
      <c r="Y63" s="105">
        <f>VLOOKUP(E63,'Appendix 4. LT MOH 2019'!$D$5:$P$1684,13,FALSE)</f>
        <v>24.310812855614028</v>
      </c>
      <c r="Z63" s="131">
        <f t="shared" si="46"/>
        <v>-1.3293530664944626</v>
      </c>
    </row>
    <row r="64" spans="1:26" x14ac:dyDescent="0.2">
      <c r="B64" s="158" t="str">
        <f t="shared" si="49"/>
        <v>Male</v>
      </c>
      <c r="C64" s="11" t="str">
        <f t="shared" si="50"/>
        <v>PI</v>
      </c>
      <c r="D64" s="137" t="s">
        <v>128</v>
      </c>
      <c r="E64" s="18" t="str">
        <f t="shared" si="34"/>
        <v>PIMale60-64</v>
      </c>
      <c r="F64" s="19">
        <v>5</v>
      </c>
      <c r="G64" s="104">
        <f>VLOOKUP(E64,'Appendix 4. LT MOH 2019'!$D$5:$G$1684,4,FALSE)</f>
        <v>1.3180066695701851E-2</v>
      </c>
      <c r="H64" s="19">
        <f>VLOOKUP(E64,'Appendix 1a. Person-years 2020'!$E$3:$F$1684,2,FALSE)</f>
        <v>58008.882799999999</v>
      </c>
      <c r="I64" s="19">
        <f>VLOOKUP(E64,'Appendix 2a. Deaths 2020'!$E$3:$G$1683,3,FALSE)</f>
        <v>149</v>
      </c>
      <c r="J64" s="20">
        <f t="shared" si="35"/>
        <v>764.56094424715195</v>
      </c>
      <c r="K64" s="20">
        <f t="shared" si="36"/>
        <v>911.59711430949233</v>
      </c>
      <c r="L64" s="73">
        <f t="shared" si="37"/>
        <v>0.83870487548250316</v>
      </c>
      <c r="M64" s="73">
        <f t="shared" si="38"/>
        <v>1.1923145187688393</v>
      </c>
      <c r="N64" s="72">
        <f>VLOOKUP(E64,'Appendix 4. LT MOH 2019'!$D$5:$K$1684,8,FALSE)</f>
        <v>0.93620182696079246</v>
      </c>
      <c r="O64" s="72">
        <f t="shared" si="47"/>
        <v>0.92440741500146328</v>
      </c>
      <c r="P64" s="73">
        <f t="shared" si="39"/>
        <v>7.5592584998536716E-2</v>
      </c>
      <c r="Q64" s="72">
        <f>VLOOKUP(E64,'Appendix 4. LT MOH 2019'!$D$5:$I$1684,6,FALSE)</f>
        <v>2.5000000000000071</v>
      </c>
      <c r="R64" s="136">
        <f t="shared" si="40"/>
        <v>2.4842939956661709</v>
      </c>
      <c r="S64" s="135">
        <f t="shared" si="48"/>
        <v>79126.467801920066</v>
      </c>
      <c r="T64" s="12">
        <f t="shared" si="41"/>
        <v>5981.374242950621</v>
      </c>
      <c r="U64" s="13">
        <f t="shared" si="42"/>
        <v>1.5716265415025098E-2</v>
      </c>
      <c r="V64" s="12">
        <f t="shared" si="43"/>
        <v>380584.95991244173</v>
      </c>
      <c r="W64" s="12">
        <f t="shared" si="44"/>
        <v>1515631.5665972375</v>
      </c>
      <c r="X64" s="2">
        <f t="shared" si="45"/>
        <v>19.154545990746975</v>
      </c>
      <c r="Y64" s="105">
        <f>VLOOKUP(E64,'Appendix 4. LT MOH 2019'!$D$5:$P$1684,13,FALSE)</f>
        <v>20.393749302559147</v>
      </c>
      <c r="Z64" s="131">
        <f t="shared" si="46"/>
        <v>-1.2392033118121724</v>
      </c>
    </row>
    <row r="65" spans="2:26" x14ac:dyDescent="0.2">
      <c r="B65" s="158" t="str">
        <f t="shared" si="49"/>
        <v>Male</v>
      </c>
      <c r="C65" s="11" t="str">
        <f t="shared" si="50"/>
        <v>PI</v>
      </c>
      <c r="D65" s="137" t="s">
        <v>129</v>
      </c>
      <c r="E65" s="18" t="str">
        <f t="shared" si="34"/>
        <v>PIMale65-69</v>
      </c>
      <c r="F65" s="19">
        <v>5</v>
      </c>
      <c r="G65" s="104">
        <f>VLOOKUP(E65,'Appendix 4. LT MOH 2019'!$D$5:$G$1684,4,FALSE)</f>
        <v>2.1671904651840525E-2</v>
      </c>
      <c r="H65" s="19">
        <f>VLOOKUP(E65,'Appendix 1a. Person-years 2020'!$E$3:$F$1684,2,FALSE)</f>
        <v>45517.792300000001</v>
      </c>
      <c r="I65" s="19">
        <f>VLOOKUP(E65,'Appendix 2a. Deaths 2020'!$E$3:$G$1683,3,FALSE)</f>
        <v>171</v>
      </c>
      <c r="J65" s="20">
        <f t="shared" si="35"/>
        <v>986.45725468788089</v>
      </c>
      <c r="K65" s="20">
        <f t="shared" si="36"/>
        <v>1153.751358992416</v>
      </c>
      <c r="L65" s="73">
        <f t="shared" si="37"/>
        <v>0.85499986370491909</v>
      </c>
      <c r="M65" s="73">
        <f t="shared" si="38"/>
        <v>1.1695908297186863</v>
      </c>
      <c r="N65" s="72">
        <f>VLOOKUP(E65,'Appendix 4. LT MOH 2019'!$D$5:$K$1684,8,FALSE)</f>
        <v>0.89720963425469735</v>
      </c>
      <c r="O65" s="72">
        <f t="shared" si="47"/>
        <v>0.88085651461704795</v>
      </c>
      <c r="P65" s="73">
        <f t="shared" si="39"/>
        <v>0.11914348538295205</v>
      </c>
      <c r="Q65" s="72">
        <f>VLOOKUP(E65,'Appendix 4. LT MOH 2019'!$D$5:$I$1684,6,FALSE)</f>
        <v>2.5000000000000044</v>
      </c>
      <c r="R65" s="136">
        <f t="shared" si="40"/>
        <v>2.4773553759000171</v>
      </c>
      <c r="S65" s="135">
        <f t="shared" si="48"/>
        <v>73145.093558969442</v>
      </c>
      <c r="T65" s="12">
        <f t="shared" si="41"/>
        <v>8714.7613852777358</v>
      </c>
      <c r="U65" s="13">
        <f t="shared" si="42"/>
        <v>2.5352680538956521E-2</v>
      </c>
      <c r="V65" s="12">
        <f t="shared" si="43"/>
        <v>343741.22183596221</v>
      </c>
      <c r="W65" s="12">
        <f t="shared" si="44"/>
        <v>1135046.6066847958</v>
      </c>
      <c r="X65" s="2">
        <f t="shared" si="45"/>
        <v>15.517740855300476</v>
      </c>
      <c r="Y65" s="105">
        <f>VLOOKUP(E65,'Appendix 4. LT MOH 2019'!$D$5:$P$1684,13,FALSE)</f>
        <v>16.613132219200985</v>
      </c>
      <c r="Z65" s="131">
        <f t="shared" si="46"/>
        <v>-1.0953913639005091</v>
      </c>
    </row>
    <row r="66" spans="2:26" x14ac:dyDescent="0.2">
      <c r="B66" s="158" t="str">
        <f t="shared" si="49"/>
        <v>Male</v>
      </c>
      <c r="C66" s="11" t="str">
        <f t="shared" si="50"/>
        <v>PI</v>
      </c>
      <c r="D66" s="137" t="s">
        <v>130</v>
      </c>
      <c r="E66" s="18" t="str">
        <f t="shared" si="34"/>
        <v>PIMale70-74</v>
      </c>
      <c r="F66" s="19">
        <v>5</v>
      </c>
      <c r="G66" s="104">
        <f>VLOOKUP(E66,'Appendix 4. LT MOH 2019'!$D$5:$G$1684,4,FALSE)</f>
        <v>3.1061085783466408E-2</v>
      </c>
      <c r="H66" s="19">
        <f>VLOOKUP(E66,'Appendix 1a. Person-years 2020'!$E$3:$F$1684,2,FALSE)</f>
        <v>34494.623699999996</v>
      </c>
      <c r="I66" s="19">
        <f>VLOOKUP(E66,'Appendix 2a. Deaths 2020'!$E$3:$G$1683,3,FALSE)</f>
        <v>224</v>
      </c>
      <c r="J66" s="20">
        <f t="shared" si="35"/>
        <v>1071.4404658140934</v>
      </c>
      <c r="K66" s="20">
        <f t="shared" si="36"/>
        <v>1288.4827825985969</v>
      </c>
      <c r="L66" s="73">
        <f t="shared" si="37"/>
        <v>0.83155202404274653</v>
      </c>
      <c r="M66" s="73">
        <f t="shared" si="38"/>
        <v>1.2025705801764657</v>
      </c>
      <c r="N66" s="72">
        <f>VLOOKUP(E66,'Appendix 4. LT MOH 2019'!$D$5:$K$1684,8,FALSE)</f>
        <v>0.85588545657276416</v>
      </c>
      <c r="O66" s="72">
        <f t="shared" si="47"/>
        <v>0.82932554952315873</v>
      </c>
      <c r="P66" s="73">
        <f t="shared" si="39"/>
        <v>0.17067445047684127</v>
      </c>
      <c r="Q66" s="72">
        <f>VLOOKUP(E66,'Appendix 4. LT MOH 2019'!$D$5:$I$1684,6,FALSE)</f>
        <v>2.4999999999999991</v>
      </c>
      <c r="R66" s="136">
        <f t="shared" si="40"/>
        <v>2.4614256905916685</v>
      </c>
      <c r="S66" s="135">
        <f t="shared" si="48"/>
        <v>64430.332173691706</v>
      </c>
      <c r="T66" s="12">
        <f t="shared" si="41"/>
        <v>10996.611537785178</v>
      </c>
      <c r="U66" s="13">
        <f t="shared" si="42"/>
        <v>3.7373447100500175E-2</v>
      </c>
      <c r="V66" s="12">
        <f t="shared" si="43"/>
        <v>294235.94532809389</v>
      </c>
      <c r="W66" s="12">
        <f t="shared" si="44"/>
        <v>791305.38484883355</v>
      </c>
      <c r="X66" s="2">
        <f t="shared" si="45"/>
        <v>12.281566121925731</v>
      </c>
      <c r="Y66" s="105">
        <f>VLOOKUP(E66,'Appendix 4. LT MOH 2019'!$D$5:$P$1684,13,FALSE)</f>
        <v>13.230027499007644</v>
      </c>
      <c r="Z66" s="131">
        <f t="shared" si="46"/>
        <v>-0.94846137708191236</v>
      </c>
    </row>
    <row r="67" spans="2:26" x14ac:dyDescent="0.2">
      <c r="B67" s="158" t="str">
        <f t="shared" si="49"/>
        <v>Male</v>
      </c>
      <c r="C67" s="11" t="str">
        <f t="shared" si="50"/>
        <v>PI</v>
      </c>
      <c r="D67" s="137" t="s">
        <v>131</v>
      </c>
      <c r="E67" s="18" t="str">
        <f t="shared" si="34"/>
        <v>PIMale75-79</v>
      </c>
      <c r="F67" s="19">
        <v>5</v>
      </c>
      <c r="G67" s="104">
        <f>VLOOKUP(E67,'Appendix 4. LT MOH 2019'!$D$5:$G$1684,4,FALSE)</f>
        <v>5.1301512667367717E-2</v>
      </c>
      <c r="H67" s="19">
        <f>VLOOKUP(E67,'Appendix 1a. Person-years 2020'!$E$3:$F$1684,2,FALSE)</f>
        <v>22770.831399999999</v>
      </c>
      <c r="I67" s="19">
        <f>VLOOKUP(E67,'Appendix 2a. Deaths 2020'!$E$3:$G$1683,3,FALSE)</f>
        <v>216</v>
      </c>
      <c r="J67" s="20">
        <f t="shared" si="35"/>
        <v>1168.1780955135946</v>
      </c>
      <c r="K67" s="20">
        <f t="shared" si="36"/>
        <v>1373.0969687774432</v>
      </c>
      <c r="L67" s="73">
        <f t="shared" si="37"/>
        <v>0.85076154275811922</v>
      </c>
      <c r="M67" s="73">
        <f t="shared" si="38"/>
        <v>1.1754174933178789</v>
      </c>
      <c r="N67" s="72">
        <f>VLOOKUP(E67,'Appendix 4. LT MOH 2019'!$D$5:$K$1684,8,FALSE)</f>
        <v>0.77265082776188454</v>
      </c>
      <c r="O67" s="72">
        <f t="shared" si="47"/>
        <v>0.73847123102346712</v>
      </c>
      <c r="P67" s="73">
        <f t="shared" si="39"/>
        <v>0.26152876897653288</v>
      </c>
      <c r="Q67" s="72">
        <f>VLOOKUP(E67,'Appendix 4. LT MOH 2019'!$D$5:$I$1684,6,FALSE)</f>
        <v>2.5</v>
      </c>
      <c r="R67" s="136">
        <f t="shared" si="40"/>
        <v>2.4454990632024973</v>
      </c>
      <c r="S67" s="135">
        <f t="shared" si="48"/>
        <v>53433.720635906531</v>
      </c>
      <c r="T67" s="12">
        <f t="shared" si="41"/>
        <v>13974.455179744597</v>
      </c>
      <c r="U67" s="13">
        <f t="shared" si="42"/>
        <v>6.0372420639390183E-2</v>
      </c>
      <c r="V67" s="12">
        <f t="shared" si="43"/>
        <v>231470.84433164037</v>
      </c>
      <c r="W67" s="12">
        <f t="shared" si="44"/>
        <v>497069.43952073972</v>
      </c>
      <c r="X67" s="2">
        <f t="shared" si="45"/>
        <v>9.3025421700976914</v>
      </c>
      <c r="Y67" s="105">
        <f>VLOOKUP(E67,'Appendix 4. LT MOH 2019'!$D$5:$P$1684,13,FALSE)</f>
        <v>10.036756427634682</v>
      </c>
      <c r="Z67" s="131">
        <f t="shared" si="46"/>
        <v>-0.73421425753699054</v>
      </c>
    </row>
    <row r="68" spans="2:26" x14ac:dyDescent="0.2">
      <c r="B68" s="158" t="str">
        <f t="shared" si="49"/>
        <v>Male</v>
      </c>
      <c r="C68" s="11" t="str">
        <f t="shared" si="50"/>
        <v>PI</v>
      </c>
      <c r="D68" s="137" t="s">
        <v>132</v>
      </c>
      <c r="E68" s="18" t="str">
        <f t="shared" si="34"/>
        <v>PIMale80-84</v>
      </c>
      <c r="F68" s="19">
        <v>5</v>
      </c>
      <c r="G68" s="104">
        <f>VLOOKUP(E68,'Appendix 4. LT MOH 2019'!$D$5:$G$1684,4,FALSE)</f>
        <v>8.7521008707595993E-2</v>
      </c>
      <c r="H68" s="19">
        <f>VLOOKUP(E68,'Appendix 1a. Person-years 2020'!$E$3:$F$1684,2,FALSE)</f>
        <v>13548.6726</v>
      </c>
      <c r="I68" s="19">
        <f>VLOOKUP(E68,'Appendix 2a. Deaths 2020'!$E$3:$G$1683,3,FALSE)</f>
        <v>237</v>
      </c>
      <c r="J68" s="20">
        <f t="shared" si="35"/>
        <v>1185.7934926009673</v>
      </c>
      <c r="K68" s="20">
        <f t="shared" si="36"/>
        <v>1402.051013537267</v>
      </c>
      <c r="L68" s="73">
        <f t="shared" si="37"/>
        <v>0.84575631068466006</v>
      </c>
      <c r="M68" s="73">
        <f t="shared" si="38"/>
        <v>1.1823736782885794</v>
      </c>
      <c r="N68" s="72">
        <f>VLOOKUP(E68,'Appendix 4. LT MOH 2019'!$D$5:$K$1684,8,FALSE)</f>
        <v>0.64095492442628621</v>
      </c>
      <c r="O68" s="72">
        <f t="shared" si="47"/>
        <v>0.59101418844784326</v>
      </c>
      <c r="P68" s="73">
        <f t="shared" si="39"/>
        <v>0.40898581155215674</v>
      </c>
      <c r="Q68" s="72">
        <f>VLOOKUP(E68,'Appendix 4. LT MOH 2019'!$D$5:$I$1684,6,FALSE)</f>
        <v>2.4999999999999996</v>
      </c>
      <c r="R68" s="136">
        <f t="shared" si="40"/>
        <v>2.4050111600060085</v>
      </c>
      <c r="S68" s="135">
        <f t="shared" si="48"/>
        <v>39459.265456161935</v>
      </c>
      <c r="T68" s="12">
        <f t="shared" si="41"/>
        <v>16138.279705840374</v>
      </c>
      <c r="U68" s="13">
        <f t="shared" si="42"/>
        <v>0.1038381256465614</v>
      </c>
      <c r="V68" s="12">
        <f t="shared" si="43"/>
        <v>155417.6715474524</v>
      </c>
      <c r="W68" s="12">
        <f t="shared" si="44"/>
        <v>265598.59518909932</v>
      </c>
      <c r="X68" s="2">
        <f t="shared" si="45"/>
        <v>6.7309563956321341</v>
      </c>
      <c r="Y68" s="105">
        <f>VLOOKUP(E68,'Appendix 4. LT MOH 2019'!$D$5:$P$1684,13,FALSE)</f>
        <v>7.2544144868985478</v>
      </c>
      <c r="Z68" s="131">
        <f t="shared" si="46"/>
        <v>-0.52345809126641374</v>
      </c>
    </row>
    <row r="69" spans="2:26" x14ac:dyDescent="0.2">
      <c r="B69" s="158" t="str">
        <f t="shared" si="49"/>
        <v>Male</v>
      </c>
      <c r="C69" s="11" t="str">
        <f t="shared" si="50"/>
        <v>PI</v>
      </c>
      <c r="D69" s="137" t="s">
        <v>133</v>
      </c>
      <c r="E69" s="18" t="str">
        <f t="shared" si="34"/>
        <v>PIMale85-89</v>
      </c>
      <c r="F69" s="19">
        <v>5</v>
      </c>
      <c r="G69" s="104">
        <f>VLOOKUP(E69,'Appendix 4. LT MOH 2019'!$D$5:$G$1684,4,FALSE)</f>
        <v>0.15902983806006452</v>
      </c>
      <c r="H69" s="19">
        <f>VLOOKUP(E69,'Appendix 1a. Person-years 2020'!$E$3:$F$1684,2,FALSE)</f>
        <v>6128.7915999999996</v>
      </c>
      <c r="I69" s="19">
        <f>VLOOKUP(E69,'Appendix 2a. Deaths 2020'!$E$3:$G$1683,3,FALSE)</f>
        <v>164</v>
      </c>
      <c r="J69" s="20">
        <f t="shared" si="35"/>
        <v>974.66073565188367</v>
      </c>
      <c r="K69" s="20">
        <f t="shared" si="36"/>
        <v>1112.5798422100329</v>
      </c>
      <c r="L69" s="73">
        <f t="shared" si="37"/>
        <v>0.87603666602103258</v>
      </c>
      <c r="M69" s="73">
        <f t="shared" si="38"/>
        <v>1.1415047323783949</v>
      </c>
      <c r="N69" s="72">
        <f>VLOOKUP(E69,'Appendix 4. LT MOH 2019'!$D$5:$K$1684,8,FALSE)</f>
        <v>0.43105062652137827</v>
      </c>
      <c r="O69" s="72">
        <f t="shared" si="47"/>
        <v>0.38265932653425849</v>
      </c>
      <c r="P69" s="73">
        <f t="shared" si="39"/>
        <v>0.61734067346574151</v>
      </c>
      <c r="Q69" s="72">
        <f>VLOOKUP(E69,'Appendix 4. LT MOH 2019'!$D$5:$I$1684,6,FALSE)</f>
        <v>2.5</v>
      </c>
      <c r="R69" s="136">
        <f t="shared" si="40"/>
        <v>2.3699351499735166</v>
      </c>
      <c r="S69" s="135">
        <f t="shared" si="48"/>
        <v>23320.985750321561</v>
      </c>
      <c r="T69" s="12">
        <f t="shared" si="41"/>
        <v>14396.993048988474</v>
      </c>
      <c r="U69" s="13">
        <f t="shared" si="42"/>
        <v>0.18284240175095967</v>
      </c>
      <c r="V69" s="12">
        <f t="shared" si="43"/>
        <v>78739.903387387603</v>
      </c>
      <c r="W69" s="12">
        <f t="shared" si="44"/>
        <v>110180.92364164691</v>
      </c>
      <c r="X69" s="2">
        <f t="shared" si="45"/>
        <v>4.7245397266334539</v>
      </c>
      <c r="Y69" s="105">
        <f>VLOOKUP(E69,'Appendix 4. LT MOH 2019'!$D$5:$P$1684,13,FALSE)</f>
        <v>4.9177049051525525</v>
      </c>
      <c r="Z69" s="131">
        <f t="shared" si="46"/>
        <v>-0.19316517851909865</v>
      </c>
    </row>
    <row r="70" spans="2:26" x14ac:dyDescent="0.2">
      <c r="B70" s="158" t="str">
        <f t="shared" si="49"/>
        <v>Male</v>
      </c>
      <c r="C70" s="11" t="str">
        <f t="shared" si="50"/>
        <v>PI</v>
      </c>
      <c r="D70" s="137" t="s">
        <v>8</v>
      </c>
      <c r="E70" s="18" t="str">
        <f t="shared" si="34"/>
        <v>PIMale90+</v>
      </c>
      <c r="F70" s="19" t="s">
        <v>19</v>
      </c>
      <c r="G70" s="104">
        <f>VLOOKUP(E70,'Appendix 4. LT MOH 2019'!$D$5:$G$1684,4,FALSE)</f>
        <v>0.32166076715453479</v>
      </c>
      <c r="H70" s="19">
        <f>VLOOKUP(E70,'Appendix 1a. Person-years 2020'!$E$3:$F$1684,2,FALSE)</f>
        <v>3087.9349999999999</v>
      </c>
      <c r="I70" s="19">
        <f>VLOOKUP(E70,'Appendix 2a. Deaths 2020'!$E$3:$G$1683,3,FALSE)</f>
        <v>115</v>
      </c>
      <c r="J70" s="20">
        <f t="shared" si="35"/>
        <v>993.26754102333837</v>
      </c>
      <c r="K70" s="20">
        <f t="shared" si="36"/>
        <v>1071.2765528005668</v>
      </c>
      <c r="L70" s="73">
        <f t="shared" si="37"/>
        <v>0.92718125718957001</v>
      </c>
      <c r="M70" s="73">
        <f t="shared" si="38"/>
        <v>1.0785377640518261</v>
      </c>
      <c r="N70" s="72">
        <f>VLOOKUP(E70,'Appendix 4. LT MOH 2019'!$D$5:$K$1684,8,FALSE)</f>
        <v>0</v>
      </c>
      <c r="O70" s="72">
        <v>0</v>
      </c>
      <c r="P70" s="73">
        <f t="shared" si="39"/>
        <v>1</v>
      </c>
      <c r="Q70" s="72">
        <f>VLOOKUP(E70,'Appendix 4. LT MOH 2019'!$D$5:$I$1684,6,FALSE)</f>
        <v>3.7999053584469431</v>
      </c>
      <c r="R70" s="136">
        <f>Q70*L70</f>
        <v>3.5232010274462202</v>
      </c>
      <c r="S70" s="135">
        <f t="shared" si="48"/>
        <v>8923.9927013330871</v>
      </c>
      <c r="T70" s="12">
        <f t="shared" si="41"/>
        <v>8923.9927013330871</v>
      </c>
      <c r="U70" s="13">
        <f t="shared" si="42"/>
        <v>0.28383279642854964</v>
      </c>
      <c r="V70" s="12">
        <f>T70*R70</f>
        <v>31441.020254259303</v>
      </c>
      <c r="W70" s="12">
        <f>V70</f>
        <v>31441.020254259303</v>
      </c>
      <c r="X70" s="2">
        <f t="shared" si="45"/>
        <v>3.5232010274462202</v>
      </c>
      <c r="Y70" s="105">
        <f>VLOOKUP(E70,'Appendix 4. LT MOH 2019'!$D$5:$P$1684,13,FALSE)</f>
        <v>3.1088653081510937</v>
      </c>
      <c r="Z70" s="131">
        <f t="shared" si="46"/>
        <v>0.41433571929512647</v>
      </c>
    </row>
    <row r="71" spans="2:26" x14ac:dyDescent="0.2">
      <c r="K71" s="7"/>
      <c r="L71" s="7"/>
      <c r="M71" s="7"/>
      <c r="N71" s="133"/>
      <c r="O71" s="133"/>
      <c r="P71" s="74"/>
      <c r="Q71" s="133"/>
      <c r="R71" s="107"/>
      <c r="S71" s="7"/>
      <c r="T71" s="7"/>
      <c r="U71" s="7"/>
      <c r="V71" s="107"/>
      <c r="W71" s="107"/>
      <c r="X71" s="7"/>
      <c r="Y71" s="133"/>
      <c r="Z71" s="7"/>
    </row>
    <row r="72" spans="2:26" x14ac:dyDescent="0.2">
      <c r="N72" s="40"/>
      <c r="O72" s="40"/>
      <c r="Q72" s="40"/>
      <c r="R72" s="40"/>
      <c r="V72" s="40"/>
      <c r="W72" s="40"/>
    </row>
    <row r="73" spans="2:26" x14ac:dyDescent="0.2">
      <c r="K73" s="45"/>
      <c r="L73" s="45"/>
      <c r="M73" s="45"/>
      <c r="N73" s="45"/>
      <c r="O73" s="45"/>
      <c r="P73" s="44"/>
      <c r="Q73" s="43"/>
      <c r="R73" s="12"/>
      <c r="S73" s="13"/>
      <c r="T73" s="12"/>
      <c r="U73" s="12"/>
      <c r="V73" s="2"/>
      <c r="W73" s="2"/>
      <c r="X73" s="6"/>
    </row>
    <row r="74" spans="2:26" x14ac:dyDescent="0.2">
      <c r="K74" s="45"/>
      <c r="L74" s="45"/>
      <c r="M74" s="45"/>
      <c r="N74" s="45"/>
      <c r="O74" s="45"/>
      <c r="P74" s="44"/>
      <c r="Q74" s="43"/>
      <c r="R74" s="12"/>
      <c r="S74" s="13"/>
      <c r="T74" s="12"/>
      <c r="U74" s="12"/>
      <c r="V74" s="2"/>
      <c r="W74" s="2"/>
      <c r="X74" s="6"/>
    </row>
    <row r="75" spans="2:26" x14ac:dyDescent="0.2">
      <c r="K75" s="45"/>
      <c r="L75" s="45"/>
      <c r="M75" s="45"/>
      <c r="N75" s="45"/>
      <c r="O75" s="45"/>
      <c r="P75" s="44"/>
      <c r="Q75" s="43"/>
      <c r="R75" s="12"/>
      <c r="S75" s="13"/>
      <c r="T75" s="12"/>
      <c r="U75" s="12"/>
      <c r="V75" s="2"/>
      <c r="W75" s="2"/>
      <c r="X75" s="6"/>
    </row>
    <row r="76" spans="2:26" x14ac:dyDescent="0.2">
      <c r="K76" s="45"/>
      <c r="L76" s="45"/>
      <c r="M76" s="45"/>
      <c r="N76" s="45"/>
      <c r="O76" s="45"/>
      <c r="P76" s="44"/>
      <c r="Q76" s="43"/>
      <c r="R76" s="12"/>
      <c r="S76" s="13"/>
      <c r="T76" s="12"/>
      <c r="U76" s="12"/>
      <c r="V76" s="2"/>
      <c r="W76" s="2"/>
      <c r="X76" s="6"/>
    </row>
    <row r="77" spans="2:26" x14ac:dyDescent="0.2">
      <c r="K77" s="45"/>
      <c r="L77" s="45"/>
      <c r="M77" s="45"/>
      <c r="N77" s="45"/>
      <c r="O77" s="45"/>
      <c r="P77" s="44"/>
      <c r="Q77" s="43"/>
      <c r="R77" s="12"/>
      <c r="S77" s="13"/>
      <c r="T77" s="12"/>
      <c r="U77" s="12"/>
      <c r="V77" s="2"/>
      <c r="W77" s="2"/>
      <c r="X77" s="6"/>
    </row>
    <row r="78" spans="2:26" x14ac:dyDescent="0.2">
      <c r="N78" s="41"/>
    </row>
    <row r="81" spans="1:25" s="11" customFormat="1" ht="47" customHeight="1" x14ac:dyDescent="0.2">
      <c r="A81" s="10"/>
      <c r="B81" s="8"/>
      <c r="C81" s="8"/>
      <c r="D81" s="40"/>
      <c r="E81" s="40"/>
      <c r="F81" s="40"/>
      <c r="G81" s="40"/>
      <c r="H81" s="40"/>
      <c r="I81" s="40"/>
      <c r="J81" s="40"/>
      <c r="K81" s="10"/>
      <c r="L81" s="8"/>
      <c r="M81" s="10"/>
      <c r="N81" s="10"/>
      <c r="O81" s="10"/>
      <c r="P81" s="10"/>
      <c r="Q81" s="8"/>
      <c r="R81" s="8"/>
      <c r="S81" s="10"/>
      <c r="T81" s="10"/>
      <c r="U81" s="10"/>
      <c r="V81" s="8"/>
      <c r="W81" s="10"/>
      <c r="X81" s="10"/>
      <c r="Y81" s="40"/>
    </row>
    <row r="82" spans="1:25" x14ac:dyDescent="0.2">
      <c r="K82" s="48"/>
      <c r="L82" s="48"/>
      <c r="M82" s="48"/>
      <c r="N82" s="48"/>
      <c r="O82" s="48"/>
      <c r="P82" s="44"/>
      <c r="Q82" s="12"/>
      <c r="R82" s="12"/>
      <c r="S82" s="13"/>
      <c r="T82" s="12"/>
      <c r="U82" s="12"/>
      <c r="V82" s="2"/>
      <c r="W82" s="2"/>
      <c r="X82" s="6"/>
    </row>
    <row r="83" spans="1:25" x14ac:dyDescent="0.2">
      <c r="K83" s="48"/>
      <c r="L83" s="48"/>
      <c r="M83" s="48"/>
      <c r="N83" s="48"/>
      <c r="O83" s="48"/>
      <c r="P83" s="44"/>
      <c r="Q83" s="43"/>
      <c r="R83" s="12"/>
      <c r="S83" s="13"/>
      <c r="T83" s="12"/>
      <c r="U83" s="12"/>
      <c r="V83" s="2"/>
      <c r="W83" s="2"/>
      <c r="X83" s="6"/>
    </row>
    <row r="84" spans="1:25" x14ac:dyDescent="0.2">
      <c r="K84" s="48"/>
      <c r="L84" s="48"/>
      <c r="M84" s="48"/>
      <c r="N84" s="48"/>
      <c r="O84" s="48"/>
      <c r="P84" s="44"/>
      <c r="Q84" s="43"/>
      <c r="R84" s="12"/>
      <c r="S84" s="13"/>
      <c r="T84" s="12"/>
      <c r="U84" s="12"/>
      <c r="V84" s="2"/>
      <c r="W84" s="2"/>
      <c r="X84" s="6"/>
    </row>
    <row r="85" spans="1:25" x14ac:dyDescent="0.2">
      <c r="K85" s="48"/>
      <c r="L85" s="48"/>
      <c r="M85" s="48"/>
      <c r="N85" s="48"/>
      <c r="O85" s="48"/>
      <c r="P85" s="44"/>
      <c r="Q85" s="43"/>
      <c r="R85" s="12"/>
      <c r="S85" s="13"/>
      <c r="T85" s="12"/>
      <c r="U85" s="12"/>
      <c r="V85" s="2"/>
      <c r="W85" s="2"/>
      <c r="X85" s="6"/>
    </row>
    <row r="86" spans="1:25" x14ac:dyDescent="0.2">
      <c r="K86" s="48"/>
      <c r="L86" s="48"/>
      <c r="M86" s="48"/>
      <c r="N86" s="48"/>
      <c r="O86" s="48"/>
      <c r="P86" s="44"/>
      <c r="Q86" s="43"/>
      <c r="R86" s="12"/>
      <c r="S86" s="13"/>
      <c r="T86" s="12"/>
      <c r="U86" s="12"/>
      <c r="V86" s="2"/>
      <c r="W86" s="2"/>
      <c r="X86" s="6"/>
    </row>
    <row r="87" spans="1:25" x14ac:dyDescent="0.2">
      <c r="K87" s="48"/>
      <c r="L87" s="48"/>
      <c r="M87" s="48"/>
      <c r="N87" s="48"/>
      <c r="O87" s="48"/>
      <c r="P87" s="44"/>
      <c r="Q87" s="43"/>
      <c r="R87" s="12"/>
      <c r="S87" s="13"/>
      <c r="T87" s="12"/>
      <c r="U87" s="12"/>
      <c r="V87" s="2"/>
      <c r="W87" s="2"/>
      <c r="X87" s="6"/>
    </row>
    <row r="88" spans="1:25" x14ac:dyDescent="0.2">
      <c r="K88" s="48"/>
      <c r="L88" s="48"/>
      <c r="M88" s="48"/>
      <c r="N88" s="48"/>
      <c r="O88" s="48"/>
      <c r="P88" s="44"/>
      <c r="Q88" s="43"/>
      <c r="R88" s="12"/>
      <c r="S88" s="13"/>
      <c r="T88" s="12"/>
      <c r="U88" s="12"/>
      <c r="V88" s="2"/>
      <c r="W88" s="2"/>
      <c r="X88" s="6"/>
    </row>
    <row r="89" spans="1:25" x14ac:dyDescent="0.2">
      <c r="K89" s="48"/>
      <c r="L89" s="48"/>
      <c r="M89" s="48"/>
      <c r="N89" s="48"/>
      <c r="O89" s="48"/>
      <c r="P89" s="44"/>
      <c r="Q89" s="43"/>
      <c r="R89" s="12"/>
      <c r="S89" s="13"/>
      <c r="T89" s="12"/>
      <c r="U89" s="12"/>
      <c r="V89" s="2"/>
      <c r="W89" s="2"/>
      <c r="X89" s="6"/>
    </row>
    <row r="90" spans="1:25" x14ac:dyDescent="0.2">
      <c r="K90" s="48"/>
      <c r="L90" s="48"/>
      <c r="M90" s="48"/>
      <c r="N90" s="48"/>
      <c r="O90" s="48"/>
      <c r="P90" s="44"/>
      <c r="Q90" s="43"/>
      <c r="R90" s="12"/>
      <c r="S90" s="13"/>
      <c r="T90" s="12"/>
      <c r="U90" s="12"/>
      <c r="V90" s="2"/>
      <c r="W90" s="2"/>
      <c r="X90" s="6"/>
    </row>
    <row r="91" spans="1:25" x14ac:dyDescent="0.2">
      <c r="K91" s="48"/>
      <c r="L91" s="48"/>
      <c r="M91" s="48"/>
      <c r="N91" s="48"/>
      <c r="O91" s="48"/>
      <c r="P91" s="44"/>
      <c r="Q91" s="43"/>
      <c r="R91" s="12"/>
      <c r="S91" s="13"/>
      <c r="T91" s="12"/>
      <c r="U91" s="12"/>
      <c r="V91" s="2"/>
      <c r="W91" s="2"/>
      <c r="X91" s="6"/>
    </row>
    <row r="92" spans="1:25" x14ac:dyDescent="0.2">
      <c r="K92" s="48"/>
      <c r="L92" s="48"/>
      <c r="M92" s="48"/>
      <c r="N92" s="48"/>
      <c r="O92" s="48"/>
      <c r="P92" s="44"/>
      <c r="Q92" s="43"/>
      <c r="R92" s="12"/>
      <c r="S92" s="13"/>
      <c r="T92" s="12"/>
      <c r="U92" s="12"/>
      <c r="V92" s="2"/>
      <c r="W92" s="2"/>
      <c r="X92" s="6"/>
    </row>
    <row r="93" spans="1:25" x14ac:dyDescent="0.2">
      <c r="K93" s="48"/>
      <c r="L93" s="48"/>
      <c r="M93" s="48"/>
      <c r="N93" s="48"/>
      <c r="O93" s="48"/>
      <c r="P93" s="44"/>
      <c r="Q93" s="43"/>
      <c r="R93" s="12"/>
      <c r="S93" s="13"/>
      <c r="T93" s="12"/>
      <c r="U93" s="12"/>
      <c r="V93" s="2"/>
      <c r="W93" s="2"/>
      <c r="X93" s="6"/>
    </row>
    <row r="94" spans="1:25" x14ac:dyDescent="0.2">
      <c r="K94" s="48"/>
      <c r="L94" s="48"/>
      <c r="M94" s="48"/>
      <c r="N94" s="48"/>
      <c r="O94" s="48"/>
      <c r="P94" s="44"/>
      <c r="Q94" s="43"/>
      <c r="R94" s="12"/>
      <c r="S94" s="13"/>
      <c r="T94" s="12"/>
      <c r="U94" s="12"/>
      <c r="V94" s="2"/>
      <c r="W94" s="2"/>
      <c r="X94" s="6"/>
    </row>
    <row r="95" spans="1:25" x14ac:dyDescent="0.2">
      <c r="K95" s="48"/>
      <c r="L95" s="48"/>
      <c r="M95" s="48"/>
      <c r="N95" s="48"/>
      <c r="O95" s="48"/>
      <c r="P95" s="44"/>
      <c r="Q95" s="43"/>
      <c r="R95" s="12"/>
      <c r="S95" s="13"/>
      <c r="T95" s="12"/>
      <c r="U95" s="12"/>
      <c r="V95" s="2"/>
      <c r="W95" s="2"/>
      <c r="X95" s="6"/>
    </row>
    <row r="96" spans="1:25" x14ac:dyDescent="0.2">
      <c r="K96" s="48"/>
      <c r="L96" s="48"/>
      <c r="M96" s="48"/>
      <c r="N96" s="48"/>
      <c r="O96" s="48"/>
      <c r="P96" s="44"/>
      <c r="Q96" s="43"/>
      <c r="R96" s="12"/>
      <c r="S96" s="13"/>
      <c r="T96" s="12"/>
      <c r="U96" s="12"/>
      <c r="V96" s="2"/>
      <c r="W96" s="2"/>
      <c r="X96" s="6"/>
    </row>
    <row r="97" spans="1:25" x14ac:dyDescent="0.2">
      <c r="K97" s="48"/>
      <c r="L97" s="48"/>
      <c r="M97" s="48"/>
      <c r="N97" s="48"/>
      <c r="O97" s="48"/>
      <c r="P97" s="44"/>
      <c r="Q97" s="43"/>
      <c r="R97" s="12"/>
      <c r="S97" s="13"/>
      <c r="T97" s="12"/>
      <c r="U97" s="12"/>
      <c r="V97" s="2"/>
      <c r="W97" s="2"/>
      <c r="X97" s="6"/>
    </row>
    <row r="98" spans="1:25" x14ac:dyDescent="0.2">
      <c r="N98" s="47"/>
    </row>
    <row r="99" spans="1:25" x14ac:dyDescent="0.2">
      <c r="N99" s="47"/>
    </row>
    <row r="100" spans="1:25" s="11" customFormat="1" ht="47" customHeight="1" x14ac:dyDescent="0.2">
      <c r="A100" s="10"/>
      <c r="B100" s="8"/>
      <c r="C100" s="8"/>
      <c r="D100" s="40"/>
      <c r="E100" s="40"/>
      <c r="F100" s="40"/>
      <c r="G100" s="40"/>
      <c r="H100" s="40"/>
      <c r="I100" s="40"/>
      <c r="J100" s="40"/>
      <c r="K100" s="10"/>
      <c r="L100" s="8"/>
      <c r="M100" s="10"/>
      <c r="N100" s="10"/>
      <c r="O100" s="10"/>
      <c r="P100" s="10"/>
      <c r="Q100" s="8"/>
      <c r="R100" s="8"/>
      <c r="S100" s="10"/>
      <c r="T100" s="10"/>
      <c r="U100" s="10"/>
      <c r="V100" s="8"/>
      <c r="W100" s="10"/>
      <c r="X100" s="10"/>
      <c r="Y100" s="40"/>
    </row>
    <row r="101" spans="1:25" x14ac:dyDescent="0.2">
      <c r="K101" s="45"/>
      <c r="L101" s="45"/>
      <c r="M101" s="45"/>
      <c r="N101" s="45"/>
      <c r="O101" s="45"/>
      <c r="P101" s="44"/>
      <c r="Q101" s="12"/>
      <c r="R101" s="12"/>
      <c r="S101" s="13"/>
      <c r="T101" s="12"/>
      <c r="U101" s="12"/>
      <c r="V101" s="2"/>
      <c r="W101" s="2"/>
      <c r="X101" s="6"/>
    </row>
    <row r="102" spans="1:25" x14ac:dyDescent="0.2">
      <c r="K102" s="45"/>
      <c r="L102" s="45"/>
      <c r="M102" s="45"/>
      <c r="N102" s="45"/>
      <c r="O102" s="45"/>
      <c r="P102" s="44"/>
      <c r="Q102" s="43"/>
      <c r="R102" s="12"/>
      <c r="S102" s="13"/>
      <c r="T102" s="12"/>
      <c r="U102" s="12"/>
      <c r="V102" s="2"/>
      <c r="W102" s="2"/>
      <c r="X102" s="6"/>
    </row>
    <row r="103" spans="1:25" x14ac:dyDescent="0.2">
      <c r="K103" s="45"/>
      <c r="L103" s="45"/>
      <c r="M103" s="45"/>
      <c r="N103" s="45"/>
      <c r="O103" s="45"/>
      <c r="P103" s="44"/>
      <c r="Q103" s="43"/>
      <c r="R103" s="12"/>
      <c r="S103" s="13"/>
      <c r="T103" s="12"/>
      <c r="U103" s="12"/>
      <c r="V103" s="2"/>
      <c r="W103" s="2"/>
      <c r="X103" s="6"/>
    </row>
    <row r="104" spans="1:25" x14ac:dyDescent="0.2">
      <c r="K104" s="45"/>
      <c r="L104" s="45"/>
      <c r="M104" s="45"/>
      <c r="N104" s="45"/>
      <c r="O104" s="45"/>
      <c r="P104" s="44"/>
      <c r="Q104" s="43"/>
      <c r="R104" s="12"/>
      <c r="S104" s="13"/>
      <c r="T104" s="12"/>
      <c r="U104" s="12"/>
      <c r="V104" s="2"/>
      <c r="W104" s="2"/>
      <c r="X104" s="6"/>
    </row>
    <row r="105" spans="1:25" x14ac:dyDescent="0.2">
      <c r="K105" s="45"/>
      <c r="L105" s="45"/>
      <c r="M105" s="45"/>
      <c r="N105" s="45"/>
      <c r="O105" s="45"/>
      <c r="P105" s="44"/>
      <c r="Q105" s="43"/>
      <c r="R105" s="12"/>
      <c r="S105" s="13"/>
      <c r="T105" s="12"/>
      <c r="U105" s="12"/>
      <c r="V105" s="2"/>
      <c r="W105" s="2"/>
      <c r="X105" s="6"/>
    </row>
    <row r="106" spans="1:25" x14ac:dyDescent="0.2">
      <c r="K106" s="45"/>
      <c r="L106" s="45"/>
      <c r="M106" s="45"/>
      <c r="N106" s="45"/>
      <c r="O106" s="45"/>
      <c r="P106" s="44"/>
      <c r="Q106" s="43"/>
      <c r="R106" s="12"/>
      <c r="S106" s="13"/>
      <c r="T106" s="12"/>
      <c r="U106" s="12"/>
      <c r="V106" s="2"/>
      <c r="W106" s="2"/>
      <c r="X106" s="6"/>
    </row>
    <row r="107" spans="1:25" x14ac:dyDescent="0.2">
      <c r="K107" s="45"/>
      <c r="L107" s="45"/>
      <c r="M107" s="45"/>
      <c r="N107" s="45"/>
      <c r="O107" s="45"/>
      <c r="P107" s="44"/>
      <c r="Q107" s="43"/>
      <c r="R107" s="12"/>
      <c r="S107" s="13"/>
      <c r="T107" s="12"/>
      <c r="U107" s="12"/>
      <c r="V107" s="2"/>
      <c r="W107" s="2"/>
      <c r="X107" s="6"/>
    </row>
    <row r="108" spans="1:25" x14ac:dyDescent="0.2">
      <c r="K108" s="45"/>
      <c r="L108" s="45"/>
      <c r="M108" s="45"/>
      <c r="N108" s="45"/>
      <c r="O108" s="45"/>
      <c r="P108" s="44"/>
      <c r="Q108" s="43"/>
      <c r="R108" s="12"/>
      <c r="S108" s="13"/>
      <c r="T108" s="12"/>
      <c r="U108" s="12"/>
      <c r="V108" s="2"/>
      <c r="W108" s="2"/>
      <c r="X108" s="6"/>
    </row>
    <row r="109" spans="1:25" x14ac:dyDescent="0.2">
      <c r="K109" s="45"/>
      <c r="L109" s="45"/>
      <c r="M109" s="45"/>
      <c r="N109" s="45"/>
      <c r="O109" s="45"/>
      <c r="P109" s="44"/>
      <c r="Q109" s="43"/>
      <c r="R109" s="12"/>
      <c r="S109" s="13"/>
      <c r="T109" s="12"/>
      <c r="U109" s="12"/>
      <c r="V109" s="2"/>
      <c r="W109" s="2"/>
      <c r="X109" s="6"/>
    </row>
    <row r="110" spans="1:25" x14ac:dyDescent="0.2">
      <c r="K110" s="45"/>
      <c r="L110" s="45"/>
      <c r="M110" s="45"/>
      <c r="N110" s="45"/>
      <c r="O110" s="45"/>
      <c r="P110" s="44"/>
      <c r="Q110" s="43"/>
      <c r="R110" s="12"/>
      <c r="S110" s="13"/>
      <c r="T110" s="12"/>
      <c r="U110" s="12"/>
      <c r="V110" s="2"/>
      <c r="W110" s="2"/>
      <c r="X110" s="6"/>
    </row>
    <row r="111" spans="1:25" x14ac:dyDescent="0.2">
      <c r="K111" s="45"/>
      <c r="L111" s="45"/>
      <c r="M111" s="45"/>
      <c r="N111" s="45"/>
      <c r="O111" s="45"/>
      <c r="P111" s="44"/>
      <c r="Q111" s="43"/>
      <c r="R111" s="12"/>
      <c r="S111" s="13"/>
      <c r="T111" s="12"/>
      <c r="U111" s="12"/>
      <c r="V111" s="2"/>
      <c r="W111" s="2"/>
      <c r="X111" s="6"/>
    </row>
    <row r="112" spans="1:25" x14ac:dyDescent="0.2">
      <c r="K112" s="45"/>
      <c r="L112" s="45"/>
      <c r="M112" s="45"/>
      <c r="N112" s="45"/>
      <c r="O112" s="45"/>
      <c r="P112" s="44"/>
      <c r="Q112" s="43"/>
      <c r="R112" s="12"/>
      <c r="S112" s="13"/>
      <c r="T112" s="12"/>
      <c r="U112" s="12"/>
      <c r="V112" s="2"/>
      <c r="W112" s="2"/>
      <c r="X112" s="6"/>
    </row>
    <row r="113" spans="11:24" x14ac:dyDescent="0.2">
      <c r="K113" s="45"/>
      <c r="L113" s="45"/>
      <c r="M113" s="45"/>
      <c r="N113" s="45"/>
      <c r="O113" s="45"/>
      <c r="P113" s="44"/>
      <c r="Q113" s="43"/>
      <c r="R113" s="12"/>
      <c r="S113" s="13"/>
      <c r="T113" s="12"/>
      <c r="U113" s="12"/>
      <c r="V113" s="2"/>
      <c r="W113" s="2"/>
      <c r="X113" s="6"/>
    </row>
    <row r="114" spans="11:24" x14ac:dyDescent="0.2">
      <c r="K114" s="45"/>
      <c r="L114" s="45"/>
      <c r="M114" s="45"/>
      <c r="N114" s="45"/>
      <c r="O114" s="45"/>
      <c r="P114" s="44"/>
      <c r="Q114" s="43"/>
      <c r="R114" s="12"/>
      <c r="S114" s="13"/>
      <c r="T114" s="12"/>
      <c r="U114" s="12"/>
      <c r="V114" s="2"/>
      <c r="W114" s="2"/>
      <c r="X114" s="6"/>
    </row>
    <row r="115" spans="11:24" x14ac:dyDescent="0.2">
      <c r="K115" s="45"/>
      <c r="L115" s="45"/>
      <c r="M115" s="45"/>
      <c r="N115" s="45"/>
      <c r="O115" s="45"/>
      <c r="P115" s="44"/>
      <c r="Q115" s="43"/>
      <c r="R115" s="12"/>
      <c r="S115" s="13"/>
      <c r="T115" s="12"/>
      <c r="U115" s="12"/>
      <c r="V115" s="2"/>
      <c r="W115" s="2"/>
      <c r="X115" s="6"/>
    </row>
    <row r="116" spans="11:24" x14ac:dyDescent="0.2">
      <c r="K116" s="45"/>
      <c r="L116" s="45"/>
      <c r="M116" s="45"/>
      <c r="N116" s="45"/>
      <c r="O116" s="45"/>
      <c r="P116" s="44"/>
      <c r="Q116" s="43"/>
      <c r="R116" s="12"/>
      <c r="S116" s="13"/>
      <c r="T116" s="12"/>
      <c r="U116" s="12"/>
      <c r="V116" s="2"/>
      <c r="W116" s="2"/>
      <c r="X116" s="6"/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E678695-636E-2446-87BF-E0535CE6982F}">
  <sheetPr>
    <tabColor theme="7"/>
  </sheetPr>
  <dimension ref="A1:AA72"/>
  <sheetViews>
    <sheetView zoomScaleNormal="100" workbookViewId="0">
      <pane xSplit="4" ySplit="1" topLeftCell="F2" activePane="bottomRight" state="frozen"/>
      <selection pane="topRight" activeCell="F1" sqref="F1"/>
      <selection pane="bottomLeft" activeCell="A3" sqref="A3"/>
      <selection pane="bottomRight" activeCell="B2" sqref="B2:D2"/>
    </sheetView>
  </sheetViews>
  <sheetFormatPr baseColWidth="10" defaultRowHeight="16" x14ac:dyDescent="0.2"/>
  <cols>
    <col min="1" max="1" width="6.1640625" customWidth="1"/>
    <col min="2" max="3" width="12.1640625" style="158" customWidth="1"/>
    <col min="4" max="4" width="13.33203125" style="40" customWidth="1"/>
    <col min="5" max="5" width="17.33203125" style="40" hidden="1" customWidth="1"/>
    <col min="6" max="9" width="13.33203125" style="40" customWidth="1"/>
    <col min="10" max="10" width="14.6640625" style="40" customWidth="1"/>
    <col min="11" max="11" width="15.83203125" customWidth="1"/>
    <col min="17" max="17" width="11.5" customWidth="1"/>
    <col min="18" max="20" width="10.33203125" customWidth="1"/>
    <col min="21" max="21" width="8.33203125" customWidth="1"/>
    <col min="22" max="22" width="10" customWidth="1"/>
    <col min="23" max="23" width="8.33203125" customWidth="1"/>
    <col min="24" max="24" width="10.6640625" customWidth="1"/>
    <col min="25" max="25" width="10.5" style="40" customWidth="1"/>
    <col min="26" max="26" width="17.6640625" bestFit="1" customWidth="1"/>
  </cols>
  <sheetData>
    <row r="1" spans="1:27" ht="18" x14ac:dyDescent="0.2">
      <c r="B1" s="161" t="s">
        <v>50</v>
      </c>
      <c r="K1" s="10"/>
      <c r="N1" s="8"/>
      <c r="O1" s="10"/>
      <c r="Q1" s="10"/>
      <c r="R1" s="10"/>
      <c r="S1" s="8"/>
      <c r="T1" s="8"/>
      <c r="U1" s="10"/>
      <c r="V1" s="10"/>
      <c r="W1" s="10"/>
      <c r="Y1" s="10"/>
    </row>
    <row r="2" spans="1:27" s="3" customFormat="1" ht="100" customHeight="1" x14ac:dyDescent="0.2">
      <c r="B2" s="84" t="s">
        <v>33</v>
      </c>
      <c r="C2" s="84" t="s">
        <v>14</v>
      </c>
      <c r="D2" s="168" t="s">
        <v>31</v>
      </c>
      <c r="E2" s="39"/>
      <c r="F2" s="3" t="s">
        <v>32</v>
      </c>
      <c r="G2" s="106" t="s">
        <v>115</v>
      </c>
      <c r="H2" s="106" t="s">
        <v>1659</v>
      </c>
      <c r="I2" s="106" t="s">
        <v>1660</v>
      </c>
      <c r="J2" s="106" t="s">
        <v>20</v>
      </c>
      <c r="K2" s="4" t="s">
        <v>21</v>
      </c>
      <c r="L2" s="3" t="s">
        <v>16</v>
      </c>
      <c r="M2" s="5" t="s">
        <v>114</v>
      </c>
      <c r="N2" s="3" t="s">
        <v>141</v>
      </c>
      <c r="O2" s="3" t="s">
        <v>22</v>
      </c>
      <c r="P2" s="5" t="s">
        <v>23</v>
      </c>
      <c r="Q2" s="3" t="s">
        <v>140</v>
      </c>
      <c r="R2" s="3" t="s">
        <v>24</v>
      </c>
      <c r="S2" s="5" t="s">
        <v>34</v>
      </c>
      <c r="T2" s="5" t="s">
        <v>35</v>
      </c>
      <c r="U2" s="5" t="s">
        <v>36</v>
      </c>
      <c r="V2" s="3" t="s">
        <v>37</v>
      </c>
      <c r="W2" s="3" t="s">
        <v>38</v>
      </c>
      <c r="X2" s="5" t="s">
        <v>81</v>
      </c>
      <c r="Y2" s="3" t="s">
        <v>26</v>
      </c>
      <c r="Z2" s="5" t="s">
        <v>25</v>
      </c>
    </row>
    <row r="3" spans="1:27" s="11" customFormat="1" ht="47" customHeight="1" x14ac:dyDescent="0.2">
      <c r="A3" s="10"/>
      <c r="B3" s="8" t="s">
        <v>17</v>
      </c>
      <c r="C3" s="8" t="s">
        <v>14</v>
      </c>
      <c r="D3" s="8" t="s">
        <v>0</v>
      </c>
      <c r="E3" s="8" t="s">
        <v>135</v>
      </c>
      <c r="F3" s="8" t="s">
        <v>9</v>
      </c>
      <c r="G3" s="10" t="s">
        <v>116</v>
      </c>
      <c r="H3" s="10" t="s">
        <v>134</v>
      </c>
      <c r="I3" s="10" t="s">
        <v>110</v>
      </c>
      <c r="J3" s="10" t="s">
        <v>1618</v>
      </c>
      <c r="K3" s="10" t="s">
        <v>1830</v>
      </c>
      <c r="L3" s="10" t="s">
        <v>27</v>
      </c>
      <c r="M3" s="10" t="s">
        <v>28</v>
      </c>
      <c r="N3" s="8" t="s">
        <v>1619</v>
      </c>
      <c r="O3" s="10" t="s">
        <v>111</v>
      </c>
      <c r="P3" s="10" t="s">
        <v>112</v>
      </c>
      <c r="Q3" s="10" t="s">
        <v>1620</v>
      </c>
      <c r="R3" s="10" t="s">
        <v>113</v>
      </c>
      <c r="S3" s="8" t="s">
        <v>104</v>
      </c>
      <c r="T3" s="8" t="s">
        <v>105</v>
      </c>
      <c r="U3" s="10" t="s">
        <v>106</v>
      </c>
      <c r="V3" s="10" t="s">
        <v>107</v>
      </c>
      <c r="W3" s="10" t="s">
        <v>108</v>
      </c>
      <c r="X3" s="8" t="s">
        <v>109</v>
      </c>
      <c r="Y3" s="10" t="s">
        <v>30</v>
      </c>
      <c r="Z3" s="10" t="s">
        <v>11</v>
      </c>
    </row>
    <row r="4" spans="1:27" s="9" customFormat="1" ht="17" customHeight="1" x14ac:dyDescent="0.2">
      <c r="A4" s="15"/>
      <c r="B4" s="11" t="s">
        <v>18</v>
      </c>
      <c r="C4" s="11" t="str">
        <f>$B$1</f>
        <v>CE</v>
      </c>
      <c r="D4" s="137">
        <v>0</v>
      </c>
      <c r="E4" s="18" t="str">
        <f t="shared" ref="E4:E23" si="0">_xlfn.CONCAT(C4,B4,D4)</f>
        <v>CETotal0</v>
      </c>
      <c r="F4" s="19">
        <v>1</v>
      </c>
      <c r="G4" s="104">
        <f>VLOOKUP(E4,'Appendix 4. LT MOH 2019'!$D$5:$G$1684,4,FALSE)</f>
        <v>1.1872805989259001E-2</v>
      </c>
      <c r="H4" s="19">
        <f>VLOOKUP(E4,'Appendix 1a. Person-years 2020'!$E$3:$F$1684,2,FALSE)</f>
        <v>131217.3811</v>
      </c>
      <c r="I4" s="19">
        <f>VLOOKUP(E4,'Appendix 2a. Deaths 2020'!$E$3:$G$1683,3,FALSE)</f>
        <v>20</v>
      </c>
      <c r="J4" s="20">
        <f t="shared" ref="J4:J23" si="1">G4*H4</f>
        <v>1557.9185082189608</v>
      </c>
      <c r="K4" s="20">
        <f t="shared" ref="K4:K23" si="2">G4*(H4-I4)+I4</f>
        <v>1577.6810520991758</v>
      </c>
      <c r="L4" s="72">
        <f t="shared" ref="L4:L23" si="3">J4/K4</f>
        <v>0.98747367609320025</v>
      </c>
      <c r="M4" s="72">
        <f t="shared" ref="M4:M23" si="4">K4/J4</f>
        <v>1.0126852231204364</v>
      </c>
      <c r="N4" s="72">
        <f>VLOOKUP(E4,'Appendix 4. LT MOH 2019'!$D$5:$K$1684,8,FALSE)</f>
        <v>0.98825433979427979</v>
      </c>
      <c r="O4" s="72">
        <f>EXP((1/L4)*LN(N4))</f>
        <v>0.98810623304941536</v>
      </c>
      <c r="P4" s="72">
        <f t="shared" ref="P4:P23" si="5">1-O4</f>
        <v>1.1893766950584639E-2</v>
      </c>
      <c r="Q4" s="72">
        <f>VLOOKUP(E4,'Appendix 4. LT MOH 2019'!$D$5:$I$1684,6,FALSE)</f>
        <v>8.8259685401728821E-2</v>
      </c>
      <c r="R4" s="16">
        <f t="shared" ref="R4:R22" si="6">F4+(Q4-F4)*M4*(1-N4)/(1-O4)</f>
        <v>8.8191493222761541E-2</v>
      </c>
      <c r="S4" s="12">
        <v>100000</v>
      </c>
      <c r="T4" s="12">
        <f t="shared" ref="T4:T23" si="7">P4*S4</f>
        <v>1189.3766950584638</v>
      </c>
      <c r="U4" s="13">
        <f t="shared" ref="U4:U23" si="8">T4/V4</f>
        <v>1.2024167093392617E-2</v>
      </c>
      <c r="V4" s="12">
        <f t="shared" ref="V4:V22" si="9">(S5*F4)+R4*T4</f>
        <v>98915.516211683091</v>
      </c>
      <c r="W4" s="12">
        <f t="shared" ref="W4:W22" si="10">W5+V4</f>
        <v>7453197.5425902847</v>
      </c>
      <c r="X4" s="131">
        <f t="shared" ref="X4:X23" si="11">W4/S4</f>
        <v>74.531975425902843</v>
      </c>
      <c r="Y4" s="105">
        <f>VLOOKUP(E4,'Appendix 4. LT MOH 2019'!$D$5:$P$1684,13,FALSE)</f>
        <v>76.659360553803793</v>
      </c>
      <c r="Z4" s="105">
        <f t="shared" ref="Z4:Z23" si="12">X4-Y4</f>
        <v>-2.1273851279009506</v>
      </c>
    </row>
    <row r="5" spans="1:27" s="9" customFormat="1" x14ac:dyDescent="0.2">
      <c r="A5" s="15"/>
      <c r="B5" s="11" t="str">
        <f>$B$4</f>
        <v>Total</v>
      </c>
      <c r="C5" s="11" t="str">
        <f>$C$4</f>
        <v>CE</v>
      </c>
      <c r="D5" s="138" t="s">
        <v>1657</v>
      </c>
      <c r="E5" s="18" t="str">
        <f t="shared" si="0"/>
        <v>CETotal1-4</v>
      </c>
      <c r="F5" s="19">
        <v>4</v>
      </c>
      <c r="G5" s="104">
        <f>VLOOKUP(E5,'Appendix 4. LT MOH 2019'!$D$5:$G$1684,4,FALSE)</f>
        <v>4.8512044081950087E-4</v>
      </c>
      <c r="H5" s="19">
        <f>VLOOKUP(E5,'Appendix 1a. Person-years 2020'!$E$3:$F$1684,2,FALSE)</f>
        <v>525627.55390000006</v>
      </c>
      <c r="I5" s="19">
        <f>VLOOKUP(E5,'Appendix 2a. Deaths 2020'!$E$3:$G$1683,3,FALSE)</f>
        <v>9</v>
      </c>
      <c r="J5" s="20">
        <f t="shared" si="1"/>
        <v>254.99267065484398</v>
      </c>
      <c r="K5" s="20">
        <f t="shared" si="2"/>
        <v>263.98830457087661</v>
      </c>
      <c r="L5" s="72">
        <f t="shared" si="3"/>
        <v>0.96592411951485735</v>
      </c>
      <c r="M5" s="72">
        <f t="shared" si="4"/>
        <v>1.0352780097284013</v>
      </c>
      <c r="N5" s="72">
        <f>VLOOKUP(E5,'Appendix 4. LT MOH 2019'!$D$5:$K$1684,8,FALSE)</f>
        <v>0.99806186572791089</v>
      </c>
      <c r="O5" s="72">
        <f t="shared" ref="O5:O22" si="13">EXP((1/L5)*LN(N5))</f>
        <v>0.99799356084699864</v>
      </c>
      <c r="P5" s="72">
        <f t="shared" si="5"/>
        <v>2.0064391530013603E-3</v>
      </c>
      <c r="Q5" s="72">
        <f>VLOOKUP(E5,'Appendix 4. LT MOH 2019'!$D$5:$I$1684,6,FALSE)</f>
        <v>1.5032760037407131</v>
      </c>
      <c r="R5" s="16">
        <f t="shared" si="6"/>
        <v>1.5031905926668507</v>
      </c>
      <c r="S5" s="135">
        <f t="shared" ref="S5:S23" si="14">S4-T4</f>
        <v>98810.623304941531</v>
      </c>
      <c r="T5" s="12">
        <f t="shared" si="7"/>
        <v>198.25750333150336</v>
      </c>
      <c r="U5" s="13">
        <f t="shared" si="8"/>
        <v>5.0223880420159574E-4</v>
      </c>
      <c r="V5" s="12">
        <f t="shared" si="9"/>
        <v>394747.48202037363</v>
      </c>
      <c r="W5" s="12">
        <f t="shared" si="10"/>
        <v>7354282.0263786018</v>
      </c>
      <c r="X5" s="131">
        <f t="shared" si="11"/>
        <v>74.428050146818705</v>
      </c>
      <c r="Y5" s="105">
        <f>VLOOKUP(E5,'Appendix 4. LT MOH 2019'!$D$5:$P$1684,13,FALSE)</f>
        <v>76.569428029515961</v>
      </c>
      <c r="Z5" s="105">
        <f t="shared" si="12"/>
        <v>-2.141377882697256</v>
      </c>
      <c r="AA5" s="17"/>
    </row>
    <row r="6" spans="1:27" s="9" customFormat="1" x14ac:dyDescent="0.2">
      <c r="A6" s="15"/>
      <c r="B6" s="11" t="str">
        <f t="shared" ref="B6:B23" si="15">$B$4</f>
        <v>Total</v>
      </c>
      <c r="C6" s="11" t="str">
        <f t="shared" ref="C6:C23" si="16">$C$4</f>
        <v>CE</v>
      </c>
      <c r="D6" s="138" t="s">
        <v>1658</v>
      </c>
      <c r="E6" s="18" t="str">
        <f t="shared" si="0"/>
        <v>CETotal5-9</v>
      </c>
      <c r="F6" s="19">
        <v>5</v>
      </c>
      <c r="G6" s="104">
        <f>VLOOKUP(E6,'Appendix 4. LT MOH 2019'!$D$5:$G$1684,4,FALSE)</f>
        <v>2.7825248061180978E-4</v>
      </c>
      <c r="H6" s="19">
        <f>VLOOKUP(E6,'Appendix 1a. Person-years 2020'!$E$3:$F$1684,2,FALSE)</f>
        <v>643325.0906</v>
      </c>
      <c r="I6" s="19">
        <f>VLOOKUP(E6,'Appendix 2a. Deaths 2020'!$E$3:$G$1683,3,FALSE)</f>
        <v>8</v>
      </c>
      <c r="J6" s="20">
        <f t="shared" si="1"/>
        <v>179.00680229926726</v>
      </c>
      <c r="K6" s="20">
        <f t="shared" si="2"/>
        <v>187.00457627942237</v>
      </c>
      <c r="L6" s="72">
        <f t="shared" si="3"/>
        <v>0.95723220180342095</v>
      </c>
      <c r="M6" s="72">
        <f t="shared" si="4"/>
        <v>1.0446786037034741</v>
      </c>
      <c r="N6" s="72">
        <f>VLOOKUP(E6,'Appendix 4. LT MOH 2019'!$D$5:$K$1684,8,FALSE)</f>
        <v>0.99860970472971033</v>
      </c>
      <c r="O6" s="72">
        <f t="shared" si="13"/>
        <v>0.99854763340761399</v>
      </c>
      <c r="P6" s="72">
        <f t="shared" si="5"/>
        <v>1.4523665923860118E-3</v>
      </c>
      <c r="Q6" s="72">
        <f>VLOOKUP(E6,'Appendix 4. LT MOH 2019'!$D$5:$I$1684,6,FALSE)</f>
        <v>2.4999999999997131</v>
      </c>
      <c r="R6" s="16">
        <f t="shared" si="6"/>
        <v>2.4999223176225907</v>
      </c>
      <c r="S6" s="135">
        <f t="shared" si="14"/>
        <v>98612.365801610023</v>
      </c>
      <c r="T6" s="12">
        <f t="shared" si="7"/>
        <v>143.22130568640725</v>
      </c>
      <c r="U6" s="13">
        <f t="shared" si="8"/>
        <v>2.9068441520318101E-4</v>
      </c>
      <c r="V6" s="12">
        <f t="shared" si="9"/>
        <v>492703.76461806253</v>
      </c>
      <c r="W6" s="12">
        <f t="shared" si="10"/>
        <v>6959534.5443582283</v>
      </c>
      <c r="X6" s="131">
        <f t="shared" si="11"/>
        <v>70.574663611250685</v>
      </c>
      <c r="Y6" s="105">
        <f>VLOOKUP(E6,'Appendix 4. LT MOH 2019'!$D$5:$P$1684,13,FALSE)</f>
        <v>72.715198834824605</v>
      </c>
      <c r="Z6" s="105">
        <f t="shared" si="12"/>
        <v>-2.1405352235739201</v>
      </c>
    </row>
    <row r="7" spans="1:27" s="9" customFormat="1" x14ac:dyDescent="0.2">
      <c r="A7" s="15"/>
      <c r="B7" s="11" t="str">
        <f t="shared" si="15"/>
        <v>Total</v>
      </c>
      <c r="C7" s="11" t="str">
        <f t="shared" si="16"/>
        <v>CE</v>
      </c>
      <c r="D7" s="138" t="s">
        <v>118</v>
      </c>
      <c r="E7" s="18" t="str">
        <f t="shared" si="0"/>
        <v>CETotal10-14</v>
      </c>
      <c r="F7" s="19">
        <v>5</v>
      </c>
      <c r="G7" s="104">
        <f>VLOOKUP(E7,'Appendix 4. LT MOH 2019'!$D$5:$G$1684,4,FALSE)</f>
        <v>3.1829183525920252E-4</v>
      </c>
      <c r="H7" s="19">
        <f>VLOOKUP(E7,'Appendix 1a. Person-years 2020'!$E$3:$F$1684,2,FALSE)</f>
        <v>678241.64630000002</v>
      </c>
      <c r="I7" s="19">
        <f>VLOOKUP(E7,'Appendix 2a. Deaths 2020'!$E$3:$G$1683,3,FALSE)</f>
        <v>10</v>
      </c>
      <c r="J7" s="20">
        <f t="shared" si="1"/>
        <v>215.87877835004991</v>
      </c>
      <c r="K7" s="20">
        <f t="shared" si="2"/>
        <v>225.87559543169732</v>
      </c>
      <c r="L7" s="72">
        <f t="shared" si="3"/>
        <v>0.95574193368459603</v>
      </c>
      <c r="M7" s="72">
        <f t="shared" si="4"/>
        <v>1.0463075488848537</v>
      </c>
      <c r="N7" s="72">
        <f>VLOOKUP(E7,'Appendix 4. LT MOH 2019'!$D$5:$K$1684,8,FALSE)</f>
        <v>0.99840980618797115</v>
      </c>
      <c r="O7" s="72">
        <f t="shared" si="13"/>
        <v>0.99833622950188083</v>
      </c>
      <c r="P7" s="72">
        <f t="shared" si="5"/>
        <v>1.6637704981191659E-3</v>
      </c>
      <c r="Q7" s="72">
        <f>VLOOKUP(E7,'Appendix 4. LT MOH 2019'!$D$5:$I$1684,6,FALSE)</f>
        <v>2.4999999999998272</v>
      </c>
      <c r="R7" s="16">
        <f t="shared" si="6"/>
        <v>2.4999079025671107</v>
      </c>
      <c r="S7" s="135">
        <f t="shared" si="14"/>
        <v>98469.144495923611</v>
      </c>
      <c r="T7" s="12">
        <f t="shared" si="7"/>
        <v>163.83005758735095</v>
      </c>
      <c r="U7" s="13">
        <f t="shared" si="8"/>
        <v>3.33031153533941E-4</v>
      </c>
      <c r="V7" s="12">
        <f t="shared" si="9"/>
        <v>491936.13224732189</v>
      </c>
      <c r="W7" s="12">
        <f t="shared" si="10"/>
        <v>6466830.7797401659</v>
      </c>
      <c r="X7" s="131">
        <f t="shared" si="11"/>
        <v>65.673676894876209</v>
      </c>
      <c r="Y7" s="105">
        <f>VLOOKUP(E7,'Appendix 4. LT MOH 2019'!$D$5:$P$1684,13,FALSE)</f>
        <v>67.81295460304932</v>
      </c>
      <c r="Z7" s="105">
        <f t="shared" si="12"/>
        <v>-2.1392777081731111</v>
      </c>
      <c r="AA7" s="17"/>
    </row>
    <row r="8" spans="1:27" s="9" customFormat="1" x14ac:dyDescent="0.2">
      <c r="A8" s="15"/>
      <c r="B8" s="11" t="str">
        <f t="shared" si="15"/>
        <v>Total</v>
      </c>
      <c r="C8" s="11" t="str">
        <f t="shared" si="16"/>
        <v>CE</v>
      </c>
      <c r="D8" s="137" t="s">
        <v>119</v>
      </c>
      <c r="E8" s="18" t="str">
        <f t="shared" si="0"/>
        <v>CETotal15-19</v>
      </c>
      <c r="F8" s="19">
        <v>5</v>
      </c>
      <c r="G8" s="104">
        <f>VLOOKUP(E8,'Appendix 4. LT MOH 2019'!$D$5:$G$1684,4,FALSE)</f>
        <v>1.0869122207344739E-3</v>
      </c>
      <c r="H8" s="19">
        <f>VLOOKUP(E8,'Appendix 1a. Person-years 2020'!$E$3:$F$1684,2,FALSE)</f>
        <v>721714.19929999998</v>
      </c>
      <c r="I8" s="19">
        <f>VLOOKUP(E8,'Appendix 2a. Deaths 2020'!$E$3:$G$1683,3,FALSE)</f>
        <v>17</v>
      </c>
      <c r="J8" s="20">
        <f t="shared" si="1"/>
        <v>784.43998309676567</v>
      </c>
      <c r="K8" s="20">
        <f t="shared" si="2"/>
        <v>801.42150558901312</v>
      </c>
      <c r="L8" s="72">
        <f t="shared" si="3"/>
        <v>0.97881074768543086</v>
      </c>
      <c r="M8" s="72">
        <f t="shared" si="4"/>
        <v>1.0216479563231962</v>
      </c>
      <c r="N8" s="72">
        <f>VLOOKUP(E8,'Appendix 4. LT MOH 2019'!$D$5:$K$1684,8,FALSE)</f>
        <v>0.99458016610556321</v>
      </c>
      <c r="O8" s="72">
        <f t="shared" si="13"/>
        <v>0.99446316318681549</v>
      </c>
      <c r="P8" s="72">
        <f t="shared" si="5"/>
        <v>5.5368368131845092E-3</v>
      </c>
      <c r="Q8" s="72">
        <f>VLOOKUP(E8,'Appendix 4. LT MOH 2019'!$D$5:$I$1684,6,FALSE)</f>
        <v>2.4999999999999973</v>
      </c>
      <c r="R8" s="16">
        <f t="shared" si="6"/>
        <v>2.4998530710363114</v>
      </c>
      <c r="S8" s="135">
        <f t="shared" si="14"/>
        <v>98305.314438336252</v>
      </c>
      <c r="T8" s="12">
        <f t="shared" si="7"/>
        <v>544.30048391385878</v>
      </c>
      <c r="U8" s="13">
        <f t="shared" si="8"/>
        <v>1.1104417105816083E-3</v>
      </c>
      <c r="V8" s="12">
        <f t="shared" si="9"/>
        <v>490165.74100839056</v>
      </c>
      <c r="W8" s="12">
        <f t="shared" si="10"/>
        <v>5974894.6474928437</v>
      </c>
      <c r="X8" s="131">
        <f t="shared" si="11"/>
        <v>60.778958712763206</v>
      </c>
      <c r="Y8" s="105">
        <f>VLOOKUP(E8,'Appendix 4. LT MOH 2019'!$D$5:$P$1684,13,FALSE)</f>
        <v>62.916980280292663</v>
      </c>
      <c r="Z8" s="105">
        <f t="shared" si="12"/>
        <v>-2.1380215675294565</v>
      </c>
    </row>
    <row r="9" spans="1:27" s="9" customFormat="1" x14ac:dyDescent="0.2">
      <c r="A9" s="15"/>
      <c r="B9" s="11" t="str">
        <f t="shared" si="15"/>
        <v>Total</v>
      </c>
      <c r="C9" s="11" t="str">
        <f t="shared" si="16"/>
        <v>CE</v>
      </c>
      <c r="D9" s="137" t="s">
        <v>120</v>
      </c>
      <c r="E9" s="18" t="str">
        <f t="shared" si="0"/>
        <v>CETotal20-24</v>
      </c>
      <c r="F9" s="19">
        <v>5</v>
      </c>
      <c r="G9" s="104">
        <f>VLOOKUP(E9,'Appendix 4. LT MOH 2019'!$D$5:$G$1684,4,FALSE)</f>
        <v>1.4449896226543851E-3</v>
      </c>
      <c r="H9" s="19">
        <f>VLOOKUP(E9,'Appendix 1a. Person-years 2020'!$E$3:$F$1684,2,FALSE)</f>
        <v>824889.47089999996</v>
      </c>
      <c r="I9" s="19">
        <f>VLOOKUP(E9,'Appendix 2a. Deaths 2020'!$E$3:$G$1683,3,FALSE)</f>
        <v>46</v>
      </c>
      <c r="J9" s="20">
        <f t="shared" si="1"/>
        <v>1191.9567252873662</v>
      </c>
      <c r="K9" s="20">
        <f t="shared" si="2"/>
        <v>1237.8902557647243</v>
      </c>
      <c r="L9" s="72">
        <f t="shared" si="3"/>
        <v>0.96289369735043107</v>
      </c>
      <c r="M9" s="72">
        <f t="shared" si="4"/>
        <v>1.0385362400352949</v>
      </c>
      <c r="N9" s="72">
        <f>VLOOKUP(E9,'Appendix 4. LT MOH 2019'!$D$5:$K$1684,8,FALSE)</f>
        <v>0.99280105787837769</v>
      </c>
      <c r="O9" s="72">
        <f t="shared" si="13"/>
        <v>0.99252467716472503</v>
      </c>
      <c r="P9" s="72">
        <f t="shared" si="5"/>
        <v>7.4753228352749668E-3</v>
      </c>
      <c r="Q9" s="72">
        <f>VLOOKUP(E9,'Appendix 4. LT MOH 2019'!$D$5:$I$1684,6,FALSE)</f>
        <v>2.5000000000000284</v>
      </c>
      <c r="R9" s="16">
        <f t="shared" si="6"/>
        <v>2.4996523735599134</v>
      </c>
      <c r="S9" s="135">
        <f t="shared" si="14"/>
        <v>97761.013954422393</v>
      </c>
      <c r="T9" s="12">
        <f t="shared" si="7"/>
        <v>730.79514001312839</v>
      </c>
      <c r="U9" s="13">
        <f t="shared" si="8"/>
        <v>1.5006743596459203E-3</v>
      </c>
      <c r="V9" s="12">
        <f t="shared" si="9"/>
        <v>486977.82787836622</v>
      </c>
      <c r="W9" s="12">
        <f t="shared" si="10"/>
        <v>5484728.906484453</v>
      </c>
      <c r="X9" s="131">
        <f t="shared" si="11"/>
        <v>56.103437194723796</v>
      </c>
      <c r="Y9" s="105">
        <f>VLOOKUP(E9,'Appendix 4. LT MOH 2019'!$D$5:$P$1684,13,FALSE)</f>
        <v>58.246214673539043</v>
      </c>
      <c r="Z9" s="105">
        <f t="shared" si="12"/>
        <v>-2.1427774788152476</v>
      </c>
    </row>
    <row r="10" spans="1:27" s="9" customFormat="1" x14ac:dyDescent="0.2">
      <c r="A10" s="15"/>
      <c r="B10" s="11" t="str">
        <f t="shared" si="15"/>
        <v>Total</v>
      </c>
      <c r="C10" s="11" t="str">
        <f t="shared" si="16"/>
        <v>CE</v>
      </c>
      <c r="D10" s="137" t="s">
        <v>121</v>
      </c>
      <c r="E10" s="18" t="str">
        <f t="shared" si="0"/>
        <v>CETotal25-29</v>
      </c>
      <c r="F10" s="19">
        <v>5</v>
      </c>
      <c r="G10" s="104">
        <f>VLOOKUP(E10,'Appendix 4. LT MOH 2019'!$D$5:$G$1684,4,FALSE)</f>
        <v>1.3932865122177516E-3</v>
      </c>
      <c r="H10" s="19">
        <f>VLOOKUP(E10,'Appendix 1a. Person-years 2020'!$E$3:$F$1684,2,FALSE)</f>
        <v>803439.7574</v>
      </c>
      <c r="I10" s="19">
        <f>VLOOKUP(E10,'Appendix 2a. Deaths 2020'!$E$3:$G$1683,3,FALSE)</f>
        <v>69</v>
      </c>
      <c r="J10" s="20">
        <f t="shared" si="1"/>
        <v>1119.4217773649225</v>
      </c>
      <c r="K10" s="20">
        <f t="shared" si="2"/>
        <v>1188.3256405955794</v>
      </c>
      <c r="L10" s="72">
        <f t="shared" si="3"/>
        <v>0.94201600901574178</v>
      </c>
      <c r="M10" s="72">
        <f t="shared" si="4"/>
        <v>1.0615530844797876</v>
      </c>
      <c r="N10" s="72">
        <f>VLOOKUP(E10,'Appendix 4. LT MOH 2019'!$D$5:$K$1684,8,FALSE)</f>
        <v>0.99305774880131015</v>
      </c>
      <c r="O10" s="72">
        <f t="shared" si="13"/>
        <v>0.99263200982854438</v>
      </c>
      <c r="P10" s="72">
        <f t="shared" si="5"/>
        <v>7.3679901714556184E-3</v>
      </c>
      <c r="Q10" s="72">
        <f>VLOOKUP(E10,'Appendix 4. LT MOH 2019'!$D$5:$I$1684,6,FALSE)</f>
        <v>2.5000000000000573</v>
      </c>
      <c r="R10" s="16">
        <f t="shared" si="6"/>
        <v>2.4994645752402596</v>
      </c>
      <c r="S10" s="135">
        <f t="shared" si="14"/>
        <v>97030.218814409265</v>
      </c>
      <c r="T10" s="12">
        <f t="shared" si="7"/>
        <v>714.91769855875555</v>
      </c>
      <c r="U10" s="13">
        <f t="shared" si="8"/>
        <v>1.4790480068500845E-3</v>
      </c>
      <c r="V10" s="12">
        <f t="shared" si="9"/>
        <v>483363.41704101244</v>
      </c>
      <c r="W10" s="12">
        <f t="shared" si="10"/>
        <v>4997751.0786060868</v>
      </c>
      <c r="X10" s="131">
        <f t="shared" si="11"/>
        <v>51.507160755406915</v>
      </c>
      <c r="Y10" s="105">
        <f>VLOOKUP(E10,'Appendix 4. LT MOH 2019'!$D$5:$P$1684,13,FALSE)</f>
        <v>53.650438429899609</v>
      </c>
      <c r="Z10" s="105">
        <f t="shared" si="12"/>
        <v>-2.143277674492694</v>
      </c>
    </row>
    <row r="11" spans="1:27" s="9" customFormat="1" x14ac:dyDescent="0.2">
      <c r="A11" s="15"/>
      <c r="B11" s="11" t="str">
        <f t="shared" si="15"/>
        <v>Total</v>
      </c>
      <c r="C11" s="11" t="str">
        <f t="shared" si="16"/>
        <v>CE</v>
      </c>
      <c r="D11" s="137" t="s">
        <v>122</v>
      </c>
      <c r="E11" s="18" t="str">
        <f t="shared" si="0"/>
        <v>CETotal30-34</v>
      </c>
      <c r="F11" s="19">
        <v>5</v>
      </c>
      <c r="G11" s="104">
        <f>VLOOKUP(E11,'Appendix 4. LT MOH 2019'!$D$5:$G$1684,4,FALSE)</f>
        <v>1.6872238144624409E-3</v>
      </c>
      <c r="H11" s="19">
        <f>VLOOKUP(E11,'Appendix 1a. Person-years 2020'!$E$3:$F$1684,2,FALSE)</f>
        <v>784555.22609999997</v>
      </c>
      <c r="I11" s="19">
        <f>VLOOKUP(E11,'Appendix 2a. Deaths 2020'!$E$3:$G$1683,3,FALSE)</f>
        <v>138</v>
      </c>
      <c r="J11" s="20">
        <f t="shared" si="1"/>
        <v>1323.7202612368847</v>
      </c>
      <c r="K11" s="20">
        <f t="shared" si="2"/>
        <v>1461.4874243504889</v>
      </c>
      <c r="L11" s="72">
        <f t="shared" si="3"/>
        <v>0.9057349650649027</v>
      </c>
      <c r="M11" s="72">
        <f t="shared" si="4"/>
        <v>1.104075738014975</v>
      </c>
      <c r="N11" s="72">
        <f>VLOOKUP(E11,'Appendix 4. LT MOH 2019'!$D$5:$K$1684,8,FALSE)</f>
        <v>0.99159931551499003</v>
      </c>
      <c r="O11" s="72">
        <f t="shared" si="13"/>
        <v>0.99072907288743617</v>
      </c>
      <c r="P11" s="72">
        <f t="shared" si="5"/>
        <v>9.2709271125638315E-3</v>
      </c>
      <c r="Q11" s="72">
        <f>VLOOKUP(E11,'Appendix 4. LT MOH 2019'!$D$5:$I$1684,6,FALSE)</f>
        <v>2.4999999999999991</v>
      </c>
      <c r="R11" s="16">
        <f t="shared" si="6"/>
        <v>2.4989038825337664</v>
      </c>
      <c r="S11" s="135">
        <f t="shared" si="14"/>
        <v>96315.301115850511</v>
      </c>
      <c r="T11" s="12">
        <f t="shared" si="7"/>
        <v>892.93213646968798</v>
      </c>
      <c r="U11" s="13">
        <f t="shared" si="8"/>
        <v>1.8628242625067706E-3</v>
      </c>
      <c r="V11" s="12">
        <f t="shared" si="9"/>
        <v>479343.19647956733</v>
      </c>
      <c r="W11" s="12">
        <f t="shared" si="10"/>
        <v>4514387.6615650747</v>
      </c>
      <c r="X11" s="131">
        <f t="shared" si="11"/>
        <v>46.870929221672199</v>
      </c>
      <c r="Y11" s="105">
        <f>VLOOKUP(E11,'Appendix 4. LT MOH 2019'!$D$5:$P$1684,13,FALSE)</f>
        <v>49.008020043790765</v>
      </c>
      <c r="Z11" s="105">
        <f t="shared" si="12"/>
        <v>-2.1370908221185658</v>
      </c>
    </row>
    <row r="12" spans="1:27" s="9" customFormat="1" x14ac:dyDescent="0.2">
      <c r="A12" s="15"/>
      <c r="B12" s="11" t="str">
        <f t="shared" si="15"/>
        <v>Total</v>
      </c>
      <c r="C12" s="11" t="str">
        <f t="shared" si="16"/>
        <v>CE</v>
      </c>
      <c r="D12" s="137" t="s">
        <v>123</v>
      </c>
      <c r="E12" s="18" t="str">
        <f t="shared" si="0"/>
        <v>CETotal35-39</v>
      </c>
      <c r="F12" s="19">
        <v>5</v>
      </c>
      <c r="G12" s="104">
        <f>VLOOKUP(E12,'Appendix 4. LT MOH 2019'!$D$5:$G$1684,4,FALSE)</f>
        <v>2.0532375897445755E-3</v>
      </c>
      <c r="H12" s="19">
        <f>VLOOKUP(E12,'Appendix 1a. Person-years 2020'!$E$3:$F$1684,2,FALSE)</f>
        <v>720137.85770000005</v>
      </c>
      <c r="I12" s="19">
        <f>VLOOKUP(E12,'Appendix 2a. Deaths 2020'!$E$3:$G$1683,3,FALSE)</f>
        <v>215</v>
      </c>
      <c r="J12" s="20">
        <f t="shared" si="1"/>
        <v>1478.6141192277703</v>
      </c>
      <c r="K12" s="20">
        <f t="shared" si="2"/>
        <v>1693.1726731459751</v>
      </c>
      <c r="L12" s="72">
        <f t="shared" si="3"/>
        <v>0.87328016963588995</v>
      </c>
      <c r="M12" s="72">
        <f t="shared" si="4"/>
        <v>1.1451078757656266</v>
      </c>
      <c r="N12" s="72">
        <f>VLOOKUP(E12,'Appendix 4. LT MOH 2019'!$D$5:$K$1684,8,FALSE)</f>
        <v>0.98978624023995698</v>
      </c>
      <c r="O12" s="72">
        <f t="shared" si="13"/>
        <v>0.98831283580111817</v>
      </c>
      <c r="P12" s="72">
        <f t="shared" si="5"/>
        <v>1.1687164198881828E-2</v>
      </c>
      <c r="Q12" s="72">
        <f>VLOOKUP(E12,'Appendix 4. LT MOH 2019'!$D$5:$I$1684,6,FALSE)</f>
        <v>2.5000000000000253</v>
      </c>
      <c r="R12" s="16">
        <f t="shared" si="6"/>
        <v>2.498140578977623</v>
      </c>
      <c r="S12" s="135">
        <f t="shared" si="14"/>
        <v>95422.368979380815</v>
      </c>
      <c r="T12" s="12">
        <f t="shared" si="7"/>
        <v>1115.2168945083113</v>
      </c>
      <c r="U12" s="13">
        <f t="shared" si="8"/>
        <v>2.3511823859570734E-3</v>
      </c>
      <c r="V12" s="12">
        <f t="shared" si="9"/>
        <v>474321.72900289512</v>
      </c>
      <c r="W12" s="12">
        <f t="shared" si="10"/>
        <v>4035044.4650855069</v>
      </c>
      <c r="X12" s="131">
        <f t="shared" si="11"/>
        <v>42.28614850211288</v>
      </c>
      <c r="Y12" s="105">
        <f>VLOOKUP(E12,'Appendix 4. LT MOH 2019'!$D$5:$P$1684,13,FALSE)</f>
        <v>44.402029192745744</v>
      </c>
      <c r="Z12" s="105">
        <f t="shared" si="12"/>
        <v>-2.1158806906328635</v>
      </c>
    </row>
    <row r="13" spans="1:27" s="9" customFormat="1" x14ac:dyDescent="0.2">
      <c r="A13" s="15"/>
      <c r="B13" s="11" t="str">
        <f t="shared" si="15"/>
        <v>Total</v>
      </c>
      <c r="C13" s="11" t="str">
        <f t="shared" si="16"/>
        <v>CE</v>
      </c>
      <c r="D13" s="137" t="s">
        <v>124</v>
      </c>
      <c r="E13" s="18" t="str">
        <f t="shared" si="0"/>
        <v>CETotal40-44</v>
      </c>
      <c r="F13" s="19">
        <v>5</v>
      </c>
      <c r="G13" s="104">
        <f>VLOOKUP(E13,'Appendix 4. LT MOH 2019'!$D$5:$G$1684,4,FALSE)</f>
        <v>2.6784735841228337E-3</v>
      </c>
      <c r="H13" s="19">
        <f>VLOOKUP(E13,'Appendix 1a. Person-years 2020'!$E$3:$F$1684,2,FALSE)</f>
        <v>641805.41339999996</v>
      </c>
      <c r="I13" s="19">
        <f>VLOOKUP(E13,'Appendix 2a. Deaths 2020'!$E$3:$G$1683,3,FALSE)</f>
        <v>299</v>
      </c>
      <c r="J13" s="20">
        <f t="shared" si="1"/>
        <v>1719.0588459389348</v>
      </c>
      <c r="K13" s="20">
        <f t="shared" si="2"/>
        <v>2017.2579823372821</v>
      </c>
      <c r="L13" s="72">
        <f t="shared" si="3"/>
        <v>0.85217600375890401</v>
      </c>
      <c r="M13" s="72">
        <f t="shared" si="4"/>
        <v>1.1734665087834579</v>
      </c>
      <c r="N13" s="72">
        <f>VLOOKUP(E13,'Appendix 4. LT MOH 2019'!$D$5:$K$1684,8,FALSE)</f>
        <v>0.98669671333417686</v>
      </c>
      <c r="O13" s="72">
        <f t="shared" si="13"/>
        <v>0.98440711757476063</v>
      </c>
      <c r="P13" s="72">
        <f t="shared" si="5"/>
        <v>1.5592882425239374E-2</v>
      </c>
      <c r="Q13" s="72">
        <f>VLOOKUP(E13,'Appendix 4. LT MOH 2019'!$D$5:$I$1684,6,FALSE)</f>
        <v>2.5000000000000031</v>
      </c>
      <c r="R13" s="16">
        <f t="shared" si="6"/>
        <v>2.4971014124655433</v>
      </c>
      <c r="S13" s="135">
        <f t="shared" si="14"/>
        <v>94307.152084872505</v>
      </c>
      <c r="T13" s="12">
        <f t="shared" si="7"/>
        <v>1470.5203343185854</v>
      </c>
      <c r="U13" s="13">
        <f t="shared" si="8"/>
        <v>3.1431099691860403E-3</v>
      </c>
      <c r="V13" s="12">
        <f t="shared" si="9"/>
        <v>467855.19715665583</v>
      </c>
      <c r="W13" s="12">
        <f t="shared" si="10"/>
        <v>3560722.7360826116</v>
      </c>
      <c r="X13" s="131">
        <f t="shared" si="11"/>
        <v>37.756656386761733</v>
      </c>
      <c r="Y13" s="105">
        <f>VLOOKUP(E13,'Appendix 4. LT MOH 2019'!$D$5:$P$1684,13,FALSE)</f>
        <v>39.834422816978439</v>
      </c>
      <c r="Z13" s="105">
        <f t="shared" si="12"/>
        <v>-2.0777664302167054</v>
      </c>
    </row>
    <row r="14" spans="1:27" s="9" customFormat="1" x14ac:dyDescent="0.2">
      <c r="A14" s="15"/>
      <c r="B14" s="11" t="str">
        <f t="shared" si="15"/>
        <v>Total</v>
      </c>
      <c r="C14" s="11" t="str">
        <f t="shared" si="16"/>
        <v>CE</v>
      </c>
      <c r="D14" s="137" t="s">
        <v>125</v>
      </c>
      <c r="E14" s="18" t="str">
        <f t="shared" si="0"/>
        <v>CETotal45-49</v>
      </c>
      <c r="F14" s="19">
        <v>5</v>
      </c>
      <c r="G14" s="104">
        <f>VLOOKUP(E14,'Appendix 4. LT MOH 2019'!$D$5:$G$1684,4,FALSE)</f>
        <v>3.7154699963478505E-3</v>
      </c>
      <c r="H14" s="19">
        <f>VLOOKUP(E14,'Appendix 1a. Person-years 2020'!$E$3:$F$1684,2,FALSE)</f>
        <v>558983.37879999995</v>
      </c>
      <c r="I14" s="19">
        <f>VLOOKUP(E14,'Appendix 2a. Deaths 2020'!$E$3:$G$1683,3,FALSE)</f>
        <v>370</v>
      </c>
      <c r="J14" s="20">
        <f t="shared" si="1"/>
        <v>2076.8859723885448</v>
      </c>
      <c r="K14" s="20">
        <f t="shared" si="2"/>
        <v>2445.5112484898964</v>
      </c>
      <c r="L14" s="72">
        <f t="shared" si="3"/>
        <v>0.84926453463300255</v>
      </c>
      <c r="M14" s="72">
        <f t="shared" si="4"/>
        <v>1.1774894149231554</v>
      </c>
      <c r="N14" s="72">
        <f>VLOOKUP(E14,'Appendix 4. LT MOH 2019'!$D$5:$K$1684,8,FALSE)</f>
        <v>0.98159362089155777</v>
      </c>
      <c r="O14" s="72">
        <f t="shared" si="13"/>
        <v>0.97836226629065071</v>
      </c>
      <c r="P14" s="72">
        <f t="shared" si="5"/>
        <v>2.1637733709349294E-2</v>
      </c>
      <c r="Q14" s="72">
        <f>VLOOKUP(E14,'Appendix 4. LT MOH 2019'!$D$5:$I$1684,6,FALSE)</f>
        <v>2.5000000000000036</v>
      </c>
      <c r="R14" s="16">
        <f t="shared" si="6"/>
        <v>2.4958887956587699</v>
      </c>
      <c r="S14" s="135">
        <f t="shared" si="14"/>
        <v>92836.631750553919</v>
      </c>
      <c r="T14" s="12">
        <f t="shared" si="7"/>
        <v>2008.7743162914076</v>
      </c>
      <c r="U14" s="13">
        <f t="shared" si="8"/>
        <v>4.3749566521145032E-3</v>
      </c>
      <c r="V14" s="12">
        <f t="shared" si="9"/>
        <v>459152.96448035137</v>
      </c>
      <c r="W14" s="12">
        <f t="shared" si="10"/>
        <v>3092867.538925956</v>
      </c>
      <c r="X14" s="131">
        <f t="shared" si="11"/>
        <v>33.315163213119291</v>
      </c>
      <c r="Y14" s="105">
        <f>VLOOKUP(E14,'Appendix 4. LT MOH 2019'!$D$5:$P$1684,13,FALSE)</f>
        <v>35.337789781239422</v>
      </c>
      <c r="Z14" s="105">
        <f t="shared" si="12"/>
        <v>-2.0226265681201312</v>
      </c>
    </row>
    <row r="15" spans="1:27" s="9" customFormat="1" x14ac:dyDescent="0.2">
      <c r="A15" s="15"/>
      <c r="B15" s="11" t="str">
        <f t="shared" si="15"/>
        <v>Total</v>
      </c>
      <c r="C15" s="11" t="str">
        <f t="shared" si="16"/>
        <v>CE</v>
      </c>
      <c r="D15" s="137" t="s">
        <v>126</v>
      </c>
      <c r="E15" s="18" t="str">
        <f t="shared" si="0"/>
        <v>CETotal50-54</v>
      </c>
      <c r="F15" s="19">
        <v>5</v>
      </c>
      <c r="G15" s="104">
        <f>VLOOKUP(E15,'Appendix 4. LT MOH 2019'!$D$5:$G$1684,4,FALSE)</f>
        <v>5.2431896497018423E-3</v>
      </c>
      <c r="H15" s="19">
        <f>VLOOKUP(E15,'Appendix 1a. Person-years 2020'!$E$3:$F$1684,2,FALSE)</f>
        <v>517999.39939999999</v>
      </c>
      <c r="I15" s="19">
        <f>VLOOKUP(E15,'Appendix 2a. Deaths 2020'!$E$3:$G$1683,3,FALSE)</f>
        <v>538</v>
      </c>
      <c r="J15" s="20">
        <f t="shared" si="1"/>
        <v>2715.9690894858509</v>
      </c>
      <c r="K15" s="20">
        <f t="shared" si="2"/>
        <v>3251.1482534543111</v>
      </c>
      <c r="L15" s="72">
        <f t="shared" si="3"/>
        <v>0.83538764699523071</v>
      </c>
      <c r="M15" s="72">
        <f t="shared" si="4"/>
        <v>1.1970490629073296</v>
      </c>
      <c r="N15" s="72">
        <f>VLOOKUP(E15,'Appendix 4. LT MOH 2019'!$D$5:$K$1684,8,FALSE)</f>
        <v>0.97412324360473945</v>
      </c>
      <c r="O15" s="72">
        <f t="shared" si="13"/>
        <v>0.96910377895844446</v>
      </c>
      <c r="P15" s="72">
        <f t="shared" si="5"/>
        <v>3.0896221041555538E-2</v>
      </c>
      <c r="Q15" s="72">
        <f>VLOOKUP(E15,'Appendix 4. LT MOH 2019'!$D$5:$I$1684,6,FALSE)</f>
        <v>2.5000000000000058</v>
      </c>
      <c r="R15" s="16">
        <f t="shared" si="6"/>
        <v>2.4935650744823037</v>
      </c>
      <c r="S15" s="135">
        <f t="shared" si="14"/>
        <v>90827.857434262507</v>
      </c>
      <c r="T15" s="12">
        <f t="shared" si="7"/>
        <v>2806.2375600198679</v>
      </c>
      <c r="U15" s="13">
        <f t="shared" si="8"/>
        <v>6.2764531202474383E-3</v>
      </c>
      <c r="V15" s="12">
        <f t="shared" si="9"/>
        <v>447105.63534157915</v>
      </c>
      <c r="W15" s="12">
        <f t="shared" si="10"/>
        <v>2633714.5744456048</v>
      </c>
      <c r="X15" s="131">
        <f t="shared" si="11"/>
        <v>28.996770911961452</v>
      </c>
      <c r="Y15" s="105">
        <f>VLOOKUP(E15,'Appendix 4. LT MOH 2019'!$D$5:$P$1684,13,FALSE)</f>
        <v>30.953548477030289</v>
      </c>
      <c r="Z15" s="105">
        <f t="shared" si="12"/>
        <v>-1.9567775650688368</v>
      </c>
    </row>
    <row r="16" spans="1:27" s="9" customFormat="1" x14ac:dyDescent="0.2">
      <c r="A16" s="15"/>
      <c r="B16" s="11" t="str">
        <f t="shared" si="15"/>
        <v>Total</v>
      </c>
      <c r="C16" s="11" t="str">
        <f t="shared" si="16"/>
        <v>CE</v>
      </c>
      <c r="D16" s="137" t="s">
        <v>127</v>
      </c>
      <c r="E16" s="18" t="str">
        <f t="shared" si="0"/>
        <v>CETotal55-59</v>
      </c>
      <c r="F16" s="19">
        <v>5</v>
      </c>
      <c r="G16" s="104">
        <f>VLOOKUP(E16,'Appendix 4. LT MOH 2019'!$D$5:$G$1684,4,FALSE)</f>
        <v>7.383886671098348E-3</v>
      </c>
      <c r="H16" s="19">
        <f>VLOOKUP(E16,'Appendix 1a. Person-years 2020'!$E$3:$F$1684,2,FALSE)</f>
        <v>451085.5808</v>
      </c>
      <c r="I16" s="19">
        <f>VLOOKUP(E16,'Appendix 2a. Deaths 2020'!$E$3:$G$1683,3,FALSE)</f>
        <v>715</v>
      </c>
      <c r="J16" s="20">
        <f t="shared" si="1"/>
        <v>3330.7648075937768</v>
      </c>
      <c r="K16" s="20">
        <f t="shared" si="2"/>
        <v>4040.4853286239413</v>
      </c>
      <c r="L16" s="72">
        <f t="shared" si="3"/>
        <v>0.82434770496447451</v>
      </c>
      <c r="M16" s="72">
        <f t="shared" si="4"/>
        <v>1.2130803470158205</v>
      </c>
      <c r="N16" s="72">
        <f>VLOOKUP(E16,'Appendix 4. LT MOH 2019'!$D$5:$K$1684,8,FALSE)</f>
        <v>0.96374973624295679</v>
      </c>
      <c r="O16" s="72">
        <f t="shared" si="13"/>
        <v>0.95619699331668628</v>
      </c>
      <c r="P16" s="72">
        <f t="shared" si="5"/>
        <v>4.3803006683313717E-2</v>
      </c>
      <c r="Q16" s="72">
        <f>VLOOKUP(E16,'Appendix 4. LT MOH 2019'!$D$5:$I$1684,6,FALSE)</f>
        <v>2.5000000000000004</v>
      </c>
      <c r="R16" s="16">
        <f t="shared" si="6"/>
        <v>2.4902132372022425</v>
      </c>
      <c r="S16" s="135">
        <f t="shared" si="14"/>
        <v>88021.619874242635</v>
      </c>
      <c r="T16" s="12">
        <f t="shared" si="7"/>
        <v>3855.6116036275498</v>
      </c>
      <c r="U16" s="13">
        <f t="shared" si="8"/>
        <v>8.9575532205009509E-3</v>
      </c>
      <c r="V16" s="12">
        <f t="shared" si="9"/>
        <v>430431.33640593931</v>
      </c>
      <c r="W16" s="12">
        <f t="shared" si="10"/>
        <v>2186608.9391040257</v>
      </c>
      <c r="X16" s="131">
        <f t="shared" si="11"/>
        <v>24.841725728611397</v>
      </c>
      <c r="Y16" s="105">
        <f>VLOOKUP(E16,'Appendix 4. LT MOH 2019'!$D$5:$P$1684,13,FALSE)</f>
        <v>26.709392819473269</v>
      </c>
      <c r="Z16" s="105">
        <f t="shared" si="12"/>
        <v>-1.8676670908618718</v>
      </c>
    </row>
    <row r="17" spans="1:26" s="9" customFormat="1" x14ac:dyDescent="0.2">
      <c r="A17" s="15"/>
      <c r="B17" s="11" t="str">
        <f t="shared" si="15"/>
        <v>Total</v>
      </c>
      <c r="C17" s="11" t="str">
        <f t="shared" si="16"/>
        <v>CE</v>
      </c>
      <c r="D17" s="137" t="s">
        <v>128</v>
      </c>
      <c r="E17" s="18" t="str">
        <f t="shared" si="0"/>
        <v>CETotal60-64</v>
      </c>
      <c r="F17" s="19">
        <v>5</v>
      </c>
      <c r="G17" s="104">
        <f>VLOOKUP(E17,'Appendix 4. LT MOH 2019'!$D$5:$G$1684,4,FALSE)</f>
        <v>1.12836874723683E-2</v>
      </c>
      <c r="H17" s="19">
        <f>VLOOKUP(E17,'Appendix 1a. Person-years 2020'!$E$3:$F$1684,2,FALSE)</f>
        <v>343615.80459999997</v>
      </c>
      <c r="I17" s="19">
        <f>VLOOKUP(E17,'Appendix 2a. Deaths 2020'!$E$3:$G$1683,3,FALSE)</f>
        <v>941</v>
      </c>
      <c r="J17" s="20">
        <f t="shared" si="1"/>
        <v>3877.2533496727733</v>
      </c>
      <c r="K17" s="20">
        <f t="shared" si="2"/>
        <v>4807.635399761275</v>
      </c>
      <c r="L17" s="72">
        <f t="shared" si="3"/>
        <v>0.80647824289364789</v>
      </c>
      <c r="M17" s="72">
        <f t="shared" si="4"/>
        <v>1.2399590550787771</v>
      </c>
      <c r="N17" s="72">
        <f>VLOOKUP(E17,'Appendix 4. LT MOH 2019'!$D$5:$K$1684,8,FALSE)</f>
        <v>0.94512941886066715</v>
      </c>
      <c r="O17" s="72">
        <f t="shared" si="13"/>
        <v>0.93241702061982012</v>
      </c>
      <c r="P17" s="72">
        <f t="shared" si="5"/>
        <v>6.7582979380179875E-2</v>
      </c>
      <c r="Q17" s="72">
        <f>VLOOKUP(E17,'Appendix 4. LT MOH 2019'!$D$5:$I$1684,6,FALSE)</f>
        <v>2.5000000000000031</v>
      </c>
      <c r="R17" s="16">
        <f t="shared" si="6"/>
        <v>2.4831949343926154</v>
      </c>
      <c r="S17" s="135">
        <f t="shared" si="14"/>
        <v>84166.008270615086</v>
      </c>
      <c r="T17" s="12">
        <f t="shared" si="7"/>
        <v>5688.1896014650283</v>
      </c>
      <c r="U17" s="13">
        <f t="shared" si="8"/>
        <v>1.399260523375568E-2</v>
      </c>
      <c r="V17" s="12">
        <f t="shared" si="9"/>
        <v>406513.97694997303</v>
      </c>
      <c r="W17" s="12">
        <f t="shared" si="10"/>
        <v>1756177.6026980865</v>
      </c>
      <c r="X17" s="131">
        <f t="shared" si="11"/>
        <v>20.865639689737094</v>
      </c>
      <c r="Y17" s="105">
        <f>VLOOKUP(E17,'Appendix 4. LT MOH 2019'!$D$5:$P$1684,13,FALSE)</f>
        <v>22.619999424176434</v>
      </c>
      <c r="Z17" s="105">
        <f t="shared" si="12"/>
        <v>-1.7543597344393405</v>
      </c>
    </row>
    <row r="18" spans="1:26" s="9" customFormat="1" x14ac:dyDescent="0.2">
      <c r="A18" s="15"/>
      <c r="B18" s="11" t="str">
        <f t="shared" si="15"/>
        <v>Total</v>
      </c>
      <c r="C18" s="11" t="str">
        <f t="shared" si="16"/>
        <v>CE</v>
      </c>
      <c r="D18" s="137" t="s">
        <v>129</v>
      </c>
      <c r="E18" s="18" t="str">
        <f t="shared" si="0"/>
        <v>CETotal65-69</v>
      </c>
      <c r="F18" s="19">
        <v>5</v>
      </c>
      <c r="G18" s="104">
        <f>VLOOKUP(E18,'Appendix 4. LT MOH 2019'!$D$5:$G$1684,4,FALSE)</f>
        <v>1.6719583784963896E-2</v>
      </c>
      <c r="H18" s="19">
        <f>VLOOKUP(E18,'Appendix 1a. Person-years 2020'!$E$3:$F$1684,2,FALSE)</f>
        <v>275609.65460000001</v>
      </c>
      <c r="I18" s="19">
        <f>VLOOKUP(E18,'Appendix 2a. Deaths 2020'!$E$3:$G$1683,3,FALSE)</f>
        <v>1177</v>
      </c>
      <c r="J18" s="20">
        <f t="shared" si="1"/>
        <v>4608.07871202966</v>
      </c>
      <c r="K18" s="20">
        <f t="shared" si="2"/>
        <v>5765.3997619147576</v>
      </c>
      <c r="L18" s="72">
        <f t="shared" si="3"/>
        <v>0.79926438795620691</v>
      </c>
      <c r="M18" s="72">
        <f t="shared" si="4"/>
        <v>1.2511504516760625</v>
      </c>
      <c r="N18" s="72">
        <f>VLOOKUP(E18,'Appendix 4. LT MOH 2019'!$D$5:$K$1684,8,FALSE)</f>
        <v>0.91975618888316246</v>
      </c>
      <c r="O18" s="72">
        <f t="shared" si="13"/>
        <v>0.90063559196346188</v>
      </c>
      <c r="P18" s="72">
        <f t="shared" si="5"/>
        <v>9.9364408036538121E-2</v>
      </c>
      <c r="Q18" s="72">
        <f>VLOOKUP(E18,'Appendix 4. LT MOH 2019'!$D$5:$I$1684,6,FALSE)</f>
        <v>2.5000000000000031</v>
      </c>
      <c r="R18" s="16">
        <f t="shared" si="6"/>
        <v>2.4740180486426797</v>
      </c>
      <c r="S18" s="135">
        <f t="shared" si="14"/>
        <v>78477.81866915006</v>
      </c>
      <c r="T18" s="12">
        <f t="shared" si="7"/>
        <v>7797.9019960588757</v>
      </c>
      <c r="U18" s="13">
        <f t="shared" si="8"/>
        <v>2.0923195477904884E-2</v>
      </c>
      <c r="V18" s="12">
        <f t="shared" si="9"/>
        <v>372691.73364525236</v>
      </c>
      <c r="W18" s="12">
        <f t="shared" si="10"/>
        <v>1349663.6257481135</v>
      </c>
      <c r="X18" s="131">
        <f t="shared" si="11"/>
        <v>17.198026762671368</v>
      </c>
      <c r="Y18" s="105">
        <f>VLOOKUP(E18,'Appendix 4. LT MOH 2019'!$D$5:$P$1684,13,FALSE)</f>
        <v>18.788089252824925</v>
      </c>
      <c r="Z18" s="105">
        <f t="shared" si="12"/>
        <v>-1.5900624901535565</v>
      </c>
    </row>
    <row r="19" spans="1:26" s="9" customFormat="1" x14ac:dyDescent="0.2">
      <c r="A19" s="15"/>
      <c r="B19" s="11" t="str">
        <f t="shared" si="15"/>
        <v>Total</v>
      </c>
      <c r="C19" s="11" t="str">
        <f t="shared" si="16"/>
        <v>CE</v>
      </c>
      <c r="D19" s="137" t="s">
        <v>130</v>
      </c>
      <c r="E19" s="18" t="str">
        <f t="shared" si="0"/>
        <v>CETotal70-74</v>
      </c>
      <c r="F19" s="19">
        <v>5</v>
      </c>
      <c r="G19" s="104">
        <f>VLOOKUP(E19,'Appendix 4. LT MOH 2019'!$D$5:$G$1684,4,FALSE)</f>
        <v>2.4248780691570691E-2</v>
      </c>
      <c r="H19" s="19">
        <f>VLOOKUP(E19,'Appendix 1a. Person-years 2020'!$E$3:$F$1684,2,FALSE)</f>
        <v>220306.53640000001</v>
      </c>
      <c r="I19" s="19">
        <f>VLOOKUP(E19,'Appendix 2a. Deaths 2020'!$E$3:$G$1683,3,FALSE)</f>
        <v>1520</v>
      </c>
      <c r="J19" s="20">
        <f t="shared" si="1"/>
        <v>5342.1648860831356</v>
      </c>
      <c r="K19" s="20">
        <f t="shared" si="2"/>
        <v>6825.3067394319487</v>
      </c>
      <c r="L19" s="72">
        <f t="shared" si="3"/>
        <v>0.78269960457890708</v>
      </c>
      <c r="M19" s="72">
        <f t="shared" si="4"/>
        <v>1.2776293665537251</v>
      </c>
      <c r="N19" s="72">
        <f>VLOOKUP(E19,'Appendix 4. LT MOH 2019'!$D$5:$K$1684,8,FALSE)</f>
        <v>0.88568603236976851</v>
      </c>
      <c r="O19" s="72">
        <f t="shared" si="13"/>
        <v>0.85633386427079894</v>
      </c>
      <c r="P19" s="72">
        <f t="shared" si="5"/>
        <v>0.14366613572920106</v>
      </c>
      <c r="Q19" s="72">
        <f>VLOOKUP(E19,'Appendix 4. LT MOH 2019'!$D$5:$I$1684,6,FALSE)</f>
        <v>2.4999999999999969</v>
      </c>
      <c r="R19" s="16">
        <f t="shared" si="6"/>
        <v>2.458501940795744</v>
      </c>
      <c r="S19" s="135">
        <f t="shared" si="14"/>
        <v>70679.916673091182</v>
      </c>
      <c r="T19" s="12">
        <f t="shared" si="7"/>
        <v>10154.310502084938</v>
      </c>
      <c r="U19" s="13">
        <f t="shared" si="8"/>
        <v>3.0996780728952875E-2</v>
      </c>
      <c r="V19" s="12">
        <f t="shared" si="9"/>
        <v>327592.42293184967</v>
      </c>
      <c r="W19" s="12">
        <f t="shared" si="10"/>
        <v>976971.89210286108</v>
      </c>
      <c r="X19" s="131">
        <f t="shared" si="11"/>
        <v>13.822482228177382</v>
      </c>
      <c r="Y19" s="105">
        <f>VLOOKUP(E19,'Appendix 4. LT MOH 2019'!$D$5:$P$1684,13,FALSE)</f>
        <v>15.209137975579329</v>
      </c>
      <c r="Z19" s="105">
        <f t="shared" si="12"/>
        <v>-1.3866557474019476</v>
      </c>
    </row>
    <row r="20" spans="1:26" s="9" customFormat="1" x14ac:dyDescent="0.2">
      <c r="A20" s="15"/>
      <c r="B20" s="11" t="str">
        <f t="shared" si="15"/>
        <v>Total</v>
      </c>
      <c r="C20" s="11" t="str">
        <f t="shared" si="16"/>
        <v>CE</v>
      </c>
      <c r="D20" s="137" t="s">
        <v>131</v>
      </c>
      <c r="E20" s="18" t="str">
        <f t="shared" si="0"/>
        <v>CETotal75-79</v>
      </c>
      <c r="F20" s="19">
        <v>5</v>
      </c>
      <c r="G20" s="104">
        <f>VLOOKUP(E20,'Appendix 4. LT MOH 2019'!$D$5:$G$1684,4,FALSE)</f>
        <v>4.0843185923377642E-2</v>
      </c>
      <c r="H20" s="19">
        <f>VLOOKUP(E20,'Appendix 1a. Person-years 2020'!$E$3:$F$1684,2,FALSE)</f>
        <v>150919.3708</v>
      </c>
      <c r="I20" s="19">
        <f>VLOOKUP(E20,'Appendix 2a. Deaths 2020'!$E$3:$G$1683,3,FALSE)</f>
        <v>1583</v>
      </c>
      <c r="J20" s="20">
        <f t="shared" si="1"/>
        <v>6164.0279210235713</v>
      </c>
      <c r="K20" s="20">
        <f t="shared" si="2"/>
        <v>7682.3731577068638</v>
      </c>
      <c r="L20" s="72">
        <f t="shared" si="3"/>
        <v>0.8023598690776812</v>
      </c>
      <c r="M20" s="72">
        <f t="shared" si="4"/>
        <v>1.2463235494934557</v>
      </c>
      <c r="N20" s="72">
        <f>VLOOKUP(E20,'Appendix 4. LT MOH 2019'!$D$5:$K$1684,8,FALSE)</f>
        <v>0.81470424301635203</v>
      </c>
      <c r="O20" s="72">
        <f t="shared" si="13"/>
        <v>0.77459943674942078</v>
      </c>
      <c r="P20" s="72">
        <f t="shared" si="5"/>
        <v>0.22540056325057922</v>
      </c>
      <c r="Q20" s="72">
        <f>VLOOKUP(E20,'Appendix 4. LT MOH 2019'!$D$5:$I$1684,6,FALSE)</f>
        <v>2.5000000000000027</v>
      </c>
      <c r="R20" s="16">
        <f t="shared" si="6"/>
        <v>2.438577102254166</v>
      </c>
      <c r="S20" s="135">
        <f t="shared" si="14"/>
        <v>60525.606171006242</v>
      </c>
      <c r="T20" s="12">
        <f t="shared" si="7"/>
        <v>13642.505722027541</v>
      </c>
      <c r="U20" s="13">
        <f t="shared" si="8"/>
        <v>5.0965002372435404E-2</v>
      </c>
      <c r="V20" s="12">
        <f t="shared" si="9"/>
        <v>267683.8043160013</v>
      </c>
      <c r="W20" s="12">
        <f t="shared" si="10"/>
        <v>649379.46917101135</v>
      </c>
      <c r="X20" s="131">
        <f t="shared" si="11"/>
        <v>10.729003974553923</v>
      </c>
      <c r="Y20" s="105">
        <f>VLOOKUP(E20,'Appendix 4. LT MOH 2019'!$D$5:$P$1684,13,FALSE)</f>
        <v>11.849484479928369</v>
      </c>
      <c r="Z20" s="105">
        <f t="shared" si="12"/>
        <v>-1.1204805053744469</v>
      </c>
    </row>
    <row r="21" spans="1:26" s="9" customFormat="1" x14ac:dyDescent="0.2">
      <c r="A21" s="15"/>
      <c r="B21" s="11" t="str">
        <f t="shared" si="15"/>
        <v>Total</v>
      </c>
      <c r="C21" s="11" t="str">
        <f t="shared" si="16"/>
        <v>CE</v>
      </c>
      <c r="D21" s="137" t="s">
        <v>132</v>
      </c>
      <c r="E21" s="18" t="str">
        <f t="shared" si="0"/>
        <v>CETotal80-84</v>
      </c>
      <c r="F21" s="19">
        <v>5</v>
      </c>
      <c r="G21" s="104">
        <f>VLOOKUP(E21,'Appendix 4. LT MOH 2019'!$D$5:$G$1684,4,FALSE)</f>
        <v>6.4129247319779994E-2</v>
      </c>
      <c r="H21" s="19">
        <f>VLOOKUP(E21,'Appendix 1a. Person-years 2020'!$E$3:$F$1684,2,FALSE)</f>
        <v>104811.87239999999</v>
      </c>
      <c r="I21" s="19">
        <f>VLOOKUP(E21,'Appendix 2a. Deaths 2020'!$E$3:$G$1683,3,FALSE)</f>
        <v>1703</v>
      </c>
      <c r="J21" s="20">
        <f t="shared" si="1"/>
        <v>6721.5064871888226</v>
      </c>
      <c r="K21" s="20">
        <f t="shared" si="2"/>
        <v>8315.2943790032368</v>
      </c>
      <c r="L21" s="72">
        <f t="shared" si="3"/>
        <v>0.80833055100985329</v>
      </c>
      <c r="M21" s="72">
        <f t="shared" si="4"/>
        <v>1.2371176602822851</v>
      </c>
      <c r="N21" s="72">
        <f>VLOOKUP(E21,'Appendix 4. LT MOH 2019'!$D$5:$K$1684,8,FALSE)</f>
        <v>0.72365780570774652</v>
      </c>
      <c r="O21" s="72">
        <f t="shared" si="13"/>
        <v>0.67023345816466395</v>
      </c>
      <c r="P21" s="72">
        <f t="shared" si="5"/>
        <v>0.32976654183533605</v>
      </c>
      <c r="Q21" s="72">
        <f>VLOOKUP(E21,'Appendix 4. LT MOH 2019'!$D$5:$I$1684,6,FALSE)</f>
        <v>2.5000000000000018</v>
      </c>
      <c r="R21" s="16">
        <f t="shared" si="6"/>
        <v>2.4082588326167156</v>
      </c>
      <c r="S21" s="135">
        <f t="shared" si="14"/>
        <v>46883.100448978701</v>
      </c>
      <c r="T21" s="12">
        <f t="shared" si="7"/>
        <v>15460.477905578397</v>
      </c>
      <c r="U21" s="13">
        <f t="shared" si="8"/>
        <v>7.955132735337779E-2</v>
      </c>
      <c r="V21" s="12">
        <f t="shared" si="9"/>
        <v>194345.94518958629</v>
      </c>
      <c r="W21" s="12">
        <f t="shared" si="10"/>
        <v>381695.66485500999</v>
      </c>
      <c r="X21" s="131">
        <f t="shared" si="11"/>
        <v>8.1414339324762981</v>
      </c>
      <c r="Y21" s="105">
        <f>VLOOKUP(E21,'Appendix 4. LT MOH 2019'!$D$5:$P$1684,13,FALSE)</f>
        <v>8.9759246193599527</v>
      </c>
      <c r="Z21" s="105">
        <f t="shared" si="12"/>
        <v>-0.83449068688365458</v>
      </c>
    </row>
    <row r="22" spans="1:26" s="9" customFormat="1" x14ac:dyDescent="0.2">
      <c r="A22" s="15"/>
      <c r="B22" s="11" t="str">
        <f t="shared" si="15"/>
        <v>Total</v>
      </c>
      <c r="C22" s="11" t="str">
        <f t="shared" si="16"/>
        <v>CE</v>
      </c>
      <c r="D22" s="137" t="s">
        <v>133</v>
      </c>
      <c r="E22" s="18" t="str">
        <f t="shared" si="0"/>
        <v>CETotal85-89</v>
      </c>
      <c r="F22" s="19">
        <v>5</v>
      </c>
      <c r="G22" s="104">
        <f>VLOOKUP(E22,'Appendix 4. LT MOH 2019'!$D$5:$G$1684,4,FALSE)</f>
        <v>0.10837186284332385</v>
      </c>
      <c r="H22" s="19">
        <f>VLOOKUP(E22,'Appendix 1a. Person-years 2020'!$E$3:$F$1684,2,FALSE)</f>
        <v>51716.005799999999</v>
      </c>
      <c r="I22" s="19">
        <f>VLOOKUP(E22,'Appendix 2a. Deaths 2020'!$E$3:$G$1683,3,FALSE)</f>
        <v>1205</v>
      </c>
      <c r="J22" s="20">
        <f t="shared" si="1"/>
        <v>5604.5598873621411</v>
      </c>
      <c r="K22" s="20">
        <f t="shared" si="2"/>
        <v>6678.9717926359353</v>
      </c>
      <c r="L22" s="72">
        <f t="shared" si="3"/>
        <v>0.83913513357573788</v>
      </c>
      <c r="M22" s="72">
        <f t="shared" si="4"/>
        <v>1.1917031715008546</v>
      </c>
      <c r="N22" s="72">
        <f>VLOOKUP(E22,'Appendix 4. LT MOH 2019'!$D$5:$K$1684,8,FALSE)</f>
        <v>0.5736512157175655</v>
      </c>
      <c r="O22" s="72">
        <f t="shared" si="13"/>
        <v>0.51567960890530928</v>
      </c>
      <c r="P22" s="72">
        <f t="shared" si="5"/>
        <v>0.48432039109469072</v>
      </c>
      <c r="Q22" s="72">
        <f>VLOOKUP(E22,'Appendix 4. LT MOH 2019'!$D$5:$I$1684,6,FALSE)</f>
        <v>2.5</v>
      </c>
      <c r="R22" s="16">
        <f t="shared" si="6"/>
        <v>2.3773497475167491</v>
      </c>
      <c r="S22" s="135">
        <f t="shared" si="14"/>
        <v>31422.622543400306</v>
      </c>
      <c r="T22" s="12">
        <f t="shared" si="7"/>
        <v>15218.616839440481</v>
      </c>
      <c r="U22" s="13">
        <f t="shared" si="8"/>
        <v>0.12985167572756159</v>
      </c>
      <c r="V22" s="12">
        <f t="shared" si="9"/>
        <v>117200.00342059709</v>
      </c>
      <c r="W22" s="12">
        <f t="shared" si="10"/>
        <v>187349.71966542368</v>
      </c>
      <c r="X22" s="131">
        <f t="shared" si="11"/>
        <v>5.9622559958723986</v>
      </c>
      <c r="Y22" s="105">
        <f>VLOOKUP(E22,'Appendix 4. LT MOH 2019'!$D$5:$P$1684,13,FALSE)</f>
        <v>6.4488768977298809</v>
      </c>
      <c r="Z22" s="105">
        <f t="shared" si="12"/>
        <v>-0.4866209018574823</v>
      </c>
    </row>
    <row r="23" spans="1:26" s="9" customFormat="1" x14ac:dyDescent="0.2">
      <c r="A23" s="15"/>
      <c r="B23" s="11" t="str">
        <f t="shared" si="15"/>
        <v>Total</v>
      </c>
      <c r="C23" s="11" t="str">
        <f t="shared" si="16"/>
        <v>CE</v>
      </c>
      <c r="D23" s="137" t="s">
        <v>8</v>
      </c>
      <c r="E23" s="18" t="str">
        <f t="shared" si="0"/>
        <v>CETotal90+</v>
      </c>
      <c r="F23" s="19" t="s">
        <v>19</v>
      </c>
      <c r="G23" s="104">
        <f>VLOOKUP(E23,'Appendix 4. LT MOH 2019'!$D$5:$G$1684,4,FALSE)</f>
        <v>0.22811471363957361</v>
      </c>
      <c r="H23" s="19">
        <f>VLOOKUP(E23,'Appendix 1a. Person-years 2020'!$E$3:$F$1684,2,FALSE)</f>
        <v>32807.039400000001</v>
      </c>
      <c r="I23" s="19">
        <f>VLOOKUP(E23,'Appendix 2a. Deaths 2020'!$E$3:$G$1683,3,FALSE)</f>
        <v>1032</v>
      </c>
      <c r="J23" s="20">
        <f t="shared" si="1"/>
        <v>7483.7683980932088</v>
      </c>
      <c r="K23" s="20">
        <f t="shared" si="2"/>
        <v>8280.3540136171687</v>
      </c>
      <c r="L23" s="72">
        <f t="shared" si="3"/>
        <v>0.90379812092406164</v>
      </c>
      <c r="M23" s="72">
        <f t="shared" si="4"/>
        <v>1.106441778145743</v>
      </c>
      <c r="N23" s="72">
        <f>VLOOKUP(E23,'Appendix 4. LT MOH 2019'!$D$5:$K$1684,8,FALSE)</f>
        <v>0</v>
      </c>
      <c r="O23" s="72">
        <v>0</v>
      </c>
      <c r="P23" s="72">
        <f t="shared" si="5"/>
        <v>1</v>
      </c>
      <c r="Q23" s="72">
        <f>VLOOKUP(E23,'Appendix 4. LT MOH 2019'!$D$5:$I$1684,6,FALSE)</f>
        <v>4.7899623214386944</v>
      </c>
      <c r="R23" s="16">
        <f>Q23*L23</f>
        <v>4.3291589454133481</v>
      </c>
      <c r="S23" s="135">
        <f t="shared" si="14"/>
        <v>16204.005703959825</v>
      </c>
      <c r="T23" s="12">
        <f t="shared" si="7"/>
        <v>16204.005703959825</v>
      </c>
      <c r="U23" s="13">
        <f t="shared" si="8"/>
        <v>0.2309917498084654</v>
      </c>
      <c r="V23" s="12">
        <f>T23*R23</f>
        <v>70149.716244826588</v>
      </c>
      <c r="W23" s="12">
        <f>V23</f>
        <v>70149.716244826588</v>
      </c>
      <c r="X23" s="131">
        <f t="shared" si="11"/>
        <v>4.3291589454133481</v>
      </c>
      <c r="Y23" s="105">
        <f>VLOOKUP(E23,'Appendix 4. LT MOH 2019'!$D$5:$P$1684,13,FALSE)</f>
        <v>4.3837593114665214</v>
      </c>
      <c r="Z23" s="105">
        <f t="shared" si="12"/>
        <v>-5.460036605317331E-2</v>
      </c>
    </row>
    <row r="24" spans="1:26" s="7" customFormat="1" x14ac:dyDescent="0.2">
      <c r="B24" s="159"/>
      <c r="C24" s="159"/>
      <c r="D24" s="107"/>
      <c r="E24" s="107"/>
      <c r="F24" s="107"/>
      <c r="G24" s="107"/>
      <c r="H24" s="107"/>
      <c r="I24" s="132"/>
      <c r="J24" s="132"/>
      <c r="N24" s="107"/>
      <c r="O24" s="107"/>
      <c r="P24" s="21"/>
      <c r="Q24" s="107"/>
      <c r="R24" s="107"/>
      <c r="V24" s="107"/>
      <c r="W24" s="107"/>
      <c r="Y24" s="107"/>
    </row>
    <row r="25" spans="1:26" x14ac:dyDescent="0.2">
      <c r="K25" s="40"/>
      <c r="L25" s="70"/>
      <c r="M25" s="70"/>
      <c r="N25" s="133"/>
      <c r="O25" s="133"/>
      <c r="P25" s="71"/>
      <c r="Q25" s="133"/>
      <c r="R25" s="133"/>
      <c r="S25" s="70"/>
      <c r="T25" s="70"/>
      <c r="U25" s="70"/>
      <c r="V25" s="133"/>
      <c r="W25" s="133"/>
      <c r="X25" s="70"/>
      <c r="Y25" s="133"/>
      <c r="Z25" s="70"/>
    </row>
    <row r="26" spans="1:26" ht="16" customHeight="1" x14ac:dyDescent="0.2">
      <c r="K26" s="40"/>
      <c r="L26" s="70"/>
      <c r="M26" s="70"/>
      <c r="N26" s="133"/>
      <c r="O26" s="133"/>
      <c r="P26" s="70"/>
      <c r="Q26" s="133"/>
      <c r="R26" s="133"/>
      <c r="S26" s="70"/>
      <c r="T26" s="70"/>
      <c r="U26" s="70"/>
      <c r="V26" s="133"/>
      <c r="W26" s="133"/>
      <c r="X26" s="70"/>
      <c r="Y26" s="133"/>
      <c r="Z26" s="70"/>
    </row>
    <row r="27" spans="1:26" s="11" customFormat="1" ht="47" customHeight="1" x14ac:dyDescent="0.2">
      <c r="A27" s="10"/>
      <c r="B27" s="8" t="s">
        <v>17</v>
      </c>
      <c r="C27" s="8" t="s">
        <v>14</v>
      </c>
      <c r="D27" s="8" t="s">
        <v>0</v>
      </c>
      <c r="E27" s="8" t="s">
        <v>135</v>
      </c>
      <c r="F27" s="8" t="s">
        <v>9</v>
      </c>
      <c r="G27" s="10" t="s">
        <v>116</v>
      </c>
      <c r="H27" s="10" t="s">
        <v>117</v>
      </c>
      <c r="I27" s="10" t="s">
        <v>110</v>
      </c>
      <c r="J27" s="10" t="s">
        <v>39</v>
      </c>
      <c r="K27" s="10" t="s">
        <v>1830</v>
      </c>
      <c r="L27" s="10" t="s">
        <v>27</v>
      </c>
      <c r="M27" s="10" t="s">
        <v>28</v>
      </c>
      <c r="N27" s="8" t="s">
        <v>10</v>
      </c>
      <c r="O27" s="10" t="s">
        <v>111</v>
      </c>
      <c r="P27" s="10" t="s">
        <v>112</v>
      </c>
      <c r="Q27" s="10" t="s">
        <v>29</v>
      </c>
      <c r="R27" s="10" t="s">
        <v>113</v>
      </c>
      <c r="S27" s="8" t="s">
        <v>104</v>
      </c>
      <c r="T27" s="8" t="s">
        <v>105</v>
      </c>
      <c r="U27" s="10" t="s">
        <v>106</v>
      </c>
      <c r="V27" s="10" t="s">
        <v>107</v>
      </c>
      <c r="W27" s="10" t="s">
        <v>108</v>
      </c>
      <c r="X27" s="8" t="s">
        <v>109</v>
      </c>
      <c r="Y27" s="10" t="s">
        <v>30</v>
      </c>
      <c r="Z27" s="10" t="s">
        <v>11</v>
      </c>
    </row>
    <row r="28" spans="1:26" x14ac:dyDescent="0.2">
      <c r="B28" s="158" t="s">
        <v>70</v>
      </c>
      <c r="C28" s="11" t="str">
        <f>$C$4</f>
        <v>CE</v>
      </c>
      <c r="D28" s="137">
        <v>0</v>
      </c>
      <c r="E28" s="18" t="str">
        <f t="shared" ref="E28:E47" si="17">_xlfn.CONCAT(C28,B28,D28)</f>
        <v>CEFemale0</v>
      </c>
      <c r="F28" s="19">
        <v>1</v>
      </c>
      <c r="G28" s="104">
        <f>VLOOKUP(E28,'Appendix 4. LT MOH 2019'!$D$5:$G$1684,4,FALSE)</f>
        <v>1.1127147531337403E-2</v>
      </c>
      <c r="H28" s="19">
        <f>VLOOKUP(E28,'Appendix 1a. Person-years 2020'!$E$3:$F$1684,2,FALSE)</f>
        <v>64068.327799999999</v>
      </c>
      <c r="I28" s="19">
        <f>VLOOKUP(E28,'Appendix 2a. Deaths 2020'!$E$3:$G$1683,3,FALSE)</f>
        <v>8</v>
      </c>
      <c r="J28" s="20">
        <f t="shared" ref="J28:J47" si="18">G28*H28</f>
        <v>712.89773551668554</v>
      </c>
      <c r="K28" s="20">
        <f t="shared" ref="K28:K47" si="19">G28*(H28-I28)+I28</f>
        <v>720.80871833643482</v>
      </c>
      <c r="L28" s="73">
        <f t="shared" ref="L28:L47" si="20">J28/K28</f>
        <v>0.98902485136693807</v>
      </c>
      <c r="M28" s="73">
        <f t="shared" ref="M28:M47" si="21">K28/J28</f>
        <v>1.0110969391900448</v>
      </c>
      <c r="N28" s="72">
        <f>VLOOKUP(E28,'Appendix 4. LT MOH 2019'!$D$5:$K$1684,8,FALSE)</f>
        <v>0.98898496209956011</v>
      </c>
      <c r="O28" s="72">
        <f>EXP((1/L28)*LN(N28))</f>
        <v>0.98886341205108053</v>
      </c>
      <c r="P28" s="73">
        <f t="shared" ref="P28:P47" si="22">1-O28</f>
        <v>1.1136587948919474E-2</v>
      </c>
      <c r="Q28" s="72">
        <f>VLOOKUP(E28,'Appendix 4. LT MOH 2019'!$D$5:$I$1684,6,FALSE)</f>
        <v>8.5311791178263693E-2</v>
      </c>
      <c r="R28" s="136">
        <f t="shared" ref="R28:R46" si="23">F28+(Q28-F28)*M28*(1-N28)/(1-O28)</f>
        <v>8.5255681002553207E-2</v>
      </c>
      <c r="S28" s="12">
        <v>100000</v>
      </c>
      <c r="T28" s="12">
        <f t="shared" ref="T28:T47" si="24">P28*S28</f>
        <v>1113.6587948919473</v>
      </c>
      <c r="U28" s="13">
        <f t="shared" ref="U28:U47" si="25">T28/V28</f>
        <v>1.1251205447765247E-2</v>
      </c>
      <c r="V28" s="12">
        <f t="shared" ref="V28:V46" si="26">(S29*F28)+R28*T28</f>
        <v>98981.286944071049</v>
      </c>
      <c r="W28" s="12">
        <f t="shared" ref="W28:W46" si="27">W29+V28</f>
        <v>7812743.9613158749</v>
      </c>
      <c r="X28" s="131">
        <f t="shared" ref="X28:X47" si="28">W28/S28</f>
        <v>78.127439613158757</v>
      </c>
      <c r="Y28" s="105">
        <f>VLOOKUP(E28,'Appendix 4. LT MOH 2019'!$D$5:$P$1684,13,FALSE)</f>
        <v>79.993486455677825</v>
      </c>
      <c r="Z28" s="131">
        <f t="shared" ref="Z28:Z47" si="29">X28-Y28</f>
        <v>-1.8660468425190686</v>
      </c>
    </row>
    <row r="29" spans="1:26" x14ac:dyDescent="0.2">
      <c r="B29" s="158" t="str">
        <f>$B$28</f>
        <v>Female</v>
      </c>
      <c r="C29" s="11" t="str">
        <f>$C$4</f>
        <v>CE</v>
      </c>
      <c r="D29" s="138" t="s">
        <v>1657</v>
      </c>
      <c r="E29" s="18" t="str">
        <f t="shared" si="17"/>
        <v>CEFemale1-4</v>
      </c>
      <c r="F29" s="19">
        <v>4</v>
      </c>
      <c r="G29" s="104">
        <f>VLOOKUP(E29,'Appendix 4. LT MOH 2019'!$D$5:$G$1684,4,FALSE)</f>
        <v>4.0122131347122565E-4</v>
      </c>
      <c r="H29" s="19">
        <f>VLOOKUP(E29,'Appendix 1a. Person-years 2020'!$E$3:$F$1684,2,FALSE)</f>
        <v>256687.345</v>
      </c>
      <c r="I29" s="19">
        <f>VLOOKUP(E29,'Appendix 2a. Deaths 2020'!$E$3:$G$1683,3,FALSE)</f>
        <v>6</v>
      </c>
      <c r="J29" s="20">
        <f t="shared" si="18"/>
        <v>102.98843371234165</v>
      </c>
      <c r="K29" s="20">
        <f t="shared" si="19"/>
        <v>108.98602638446081</v>
      </c>
      <c r="L29" s="73">
        <f t="shared" si="20"/>
        <v>0.94496915915658797</v>
      </c>
      <c r="M29" s="73">
        <f t="shared" si="21"/>
        <v>1.0582355945801751</v>
      </c>
      <c r="N29" s="72">
        <f>VLOOKUP(E29,'Appendix 4. LT MOH 2019'!$D$5:$K$1684,8,FALSE)</f>
        <v>0.99839671978708333</v>
      </c>
      <c r="O29" s="72">
        <f t="shared" ref="O29:O46" si="30">EXP((1/L29)*LN(N29))</f>
        <v>0.99830343105680552</v>
      </c>
      <c r="P29" s="73">
        <f t="shared" si="22"/>
        <v>1.6965689431944764E-3</v>
      </c>
      <c r="Q29" s="72">
        <f>VLOOKUP(E29,'Appendix 4. LT MOH 2019'!$D$5:$I$1684,6,FALSE)</f>
        <v>1.5048727797783699</v>
      </c>
      <c r="R29" s="136">
        <f t="shared" si="23"/>
        <v>1.5047562331731914</v>
      </c>
      <c r="S29" s="75">
        <f t="shared" ref="S29:S47" si="31">S28-T28</f>
        <v>98886.341205108052</v>
      </c>
      <c r="T29" s="12">
        <f t="shared" si="24"/>
        <v>167.76749539471857</v>
      </c>
      <c r="U29" s="13">
        <f t="shared" si="25"/>
        <v>4.2459159733525221E-4</v>
      </c>
      <c r="V29" s="12">
        <f t="shared" si="26"/>
        <v>395126.74402327242</v>
      </c>
      <c r="W29" s="12">
        <f t="shared" si="27"/>
        <v>7713762.6743718041</v>
      </c>
      <c r="X29" s="131">
        <f t="shared" si="28"/>
        <v>78.006351335945112</v>
      </c>
      <c r="Y29" s="105">
        <f>VLOOKUP(E29,'Appendix 4. LT MOH 2019'!$D$5:$P$1684,13,FALSE)</f>
        <v>79.883481355717393</v>
      </c>
      <c r="Z29" s="131">
        <f t="shared" si="29"/>
        <v>-1.8771300197722809</v>
      </c>
    </row>
    <row r="30" spans="1:26" x14ac:dyDescent="0.2">
      <c r="B30" s="158" t="str">
        <f t="shared" ref="B30:B47" si="32">$B$28</f>
        <v>Female</v>
      </c>
      <c r="C30" s="11" t="str">
        <f t="shared" ref="C30:C47" si="33">$C$4</f>
        <v>CE</v>
      </c>
      <c r="D30" s="138" t="s">
        <v>1658</v>
      </c>
      <c r="E30" s="18" t="str">
        <f t="shared" si="17"/>
        <v>CEFemale5-9</v>
      </c>
      <c r="F30" s="19">
        <v>5</v>
      </c>
      <c r="G30" s="104">
        <f>VLOOKUP(E30,'Appendix 4. LT MOH 2019'!$D$5:$G$1684,4,FALSE)</f>
        <v>2.4167785625071197E-4</v>
      </c>
      <c r="H30" s="19">
        <f>VLOOKUP(E30,'Appendix 1a. Person-years 2020'!$E$3:$F$1684,2,FALSE)</f>
        <v>314420.95760000002</v>
      </c>
      <c r="I30" s="19">
        <f>VLOOKUP(E30,'Appendix 2a. Deaths 2020'!$E$3:$G$1683,3,FALSE)</f>
        <v>3</v>
      </c>
      <c r="J30" s="20">
        <f t="shared" si="18"/>
        <v>75.988582993064014</v>
      </c>
      <c r="K30" s="20">
        <f t="shared" si="19"/>
        <v>78.987857959495258</v>
      </c>
      <c r="L30" s="73">
        <f t="shared" si="20"/>
        <v>0.96202865802527193</v>
      </c>
      <c r="M30" s="73">
        <f t="shared" si="21"/>
        <v>1.0394700736386282</v>
      </c>
      <c r="N30" s="72">
        <f>VLOOKUP(E30,'Appendix 4. LT MOH 2019'!$D$5:$K$1684,8,FALSE)</f>
        <v>0.99879234038021647</v>
      </c>
      <c r="O30" s="72">
        <f t="shared" si="30"/>
        <v>0.99874470389611381</v>
      </c>
      <c r="P30" s="73">
        <f t="shared" si="22"/>
        <v>1.2552961038861943E-3</v>
      </c>
      <c r="Q30" s="72">
        <f>VLOOKUP(E30,'Appendix 4. LT MOH 2019'!$D$5:$I$1684,6,FALSE)</f>
        <v>2.5000000000003357</v>
      </c>
      <c r="R30" s="136">
        <f t="shared" si="23"/>
        <v>2.4999403925091301</v>
      </c>
      <c r="S30" s="75">
        <f t="shared" si="31"/>
        <v>98718.573709713339</v>
      </c>
      <c r="T30" s="12">
        <f t="shared" si="24"/>
        <v>123.92104095900524</v>
      </c>
      <c r="U30" s="13">
        <f t="shared" si="25"/>
        <v>2.5121690033481263E-4</v>
      </c>
      <c r="V30" s="12">
        <f t="shared" si="26"/>
        <v>493283.05855954689</v>
      </c>
      <c r="W30" s="12">
        <f t="shared" si="27"/>
        <v>7318635.9303485313</v>
      </c>
      <c r="X30" s="131">
        <f t="shared" si="28"/>
        <v>74.136362138591352</v>
      </c>
      <c r="Y30" s="105">
        <f>VLOOKUP(E30,'Appendix 4. LT MOH 2019'!$D$5:$P$1684,13,FALSE)</f>
        <v>76.00934602429578</v>
      </c>
      <c r="Z30" s="131">
        <f t="shared" si="29"/>
        <v>-1.8729838857044285</v>
      </c>
    </row>
    <row r="31" spans="1:26" x14ac:dyDescent="0.2">
      <c r="B31" s="158" t="str">
        <f t="shared" si="32"/>
        <v>Female</v>
      </c>
      <c r="C31" s="11" t="str">
        <f t="shared" si="33"/>
        <v>CE</v>
      </c>
      <c r="D31" s="138" t="s">
        <v>118</v>
      </c>
      <c r="E31" s="18" t="str">
        <f t="shared" si="17"/>
        <v>CEFemale10-14</v>
      </c>
      <c r="F31" s="19">
        <v>5</v>
      </c>
      <c r="G31" s="104">
        <f>VLOOKUP(E31,'Appendix 4. LT MOH 2019'!$D$5:$G$1684,4,FALSE)</f>
        <v>2.6708580778813133E-4</v>
      </c>
      <c r="H31" s="19">
        <f>VLOOKUP(E31,'Appendix 1a. Person-years 2020'!$E$3:$F$1684,2,FALSE)</f>
        <v>332012.5944</v>
      </c>
      <c r="I31" s="19">
        <f>VLOOKUP(E31,'Appendix 2a. Deaths 2020'!$E$3:$G$1683,3,FALSE)</f>
        <v>5</v>
      </c>
      <c r="J31" s="20">
        <f t="shared" si="18"/>
        <v>88.675851971157215</v>
      </c>
      <c r="K31" s="20">
        <f t="shared" si="19"/>
        <v>93.674516542118269</v>
      </c>
      <c r="L31" s="73">
        <f t="shared" si="20"/>
        <v>0.94663794641829258</v>
      </c>
      <c r="M31" s="73">
        <f t="shared" si="21"/>
        <v>1.0563700766313124</v>
      </c>
      <c r="N31" s="72">
        <f>VLOOKUP(E31,'Appendix 4. LT MOH 2019'!$D$5:$K$1684,8,FALSE)</f>
        <v>0.99866546205142437</v>
      </c>
      <c r="O31" s="72">
        <f t="shared" si="30"/>
        <v>0.99859028709421049</v>
      </c>
      <c r="P31" s="73">
        <f t="shared" si="22"/>
        <v>1.4097129057895064E-3</v>
      </c>
      <c r="Q31" s="72">
        <f>VLOOKUP(E31,'Appendix 4. LT MOH 2019'!$D$5:$I$1684,6,FALSE)</f>
        <v>2.4999999999997988</v>
      </c>
      <c r="R31" s="136">
        <f t="shared" si="23"/>
        <v>2.4999059219529318</v>
      </c>
      <c r="S31" s="75">
        <f t="shared" si="31"/>
        <v>98594.652668754337</v>
      </c>
      <c r="T31" s="12">
        <f t="shared" si="24"/>
        <v>138.9901543089768</v>
      </c>
      <c r="U31" s="13">
        <f t="shared" si="25"/>
        <v>2.8214145786880068E-4</v>
      </c>
      <c r="V31" s="12">
        <f t="shared" si="26"/>
        <v>492625.77488207695</v>
      </c>
      <c r="W31" s="12">
        <f t="shared" si="27"/>
        <v>6825352.8717889842</v>
      </c>
      <c r="X31" s="131">
        <f t="shared" si="28"/>
        <v>69.226400083987613</v>
      </c>
      <c r="Y31" s="105">
        <f>VLOOKUP(E31,'Appendix 4. LT MOH 2019'!$D$5:$P$1684,13,FALSE)</f>
        <v>71.09822763189446</v>
      </c>
      <c r="Z31" s="131">
        <f t="shared" si="29"/>
        <v>-1.8718275479068467</v>
      </c>
    </row>
    <row r="32" spans="1:26" x14ac:dyDescent="0.2">
      <c r="B32" s="158" t="str">
        <f t="shared" si="32"/>
        <v>Female</v>
      </c>
      <c r="C32" s="11" t="str">
        <f t="shared" si="33"/>
        <v>CE</v>
      </c>
      <c r="D32" s="137" t="s">
        <v>119</v>
      </c>
      <c r="E32" s="18" t="str">
        <f t="shared" si="17"/>
        <v>CEFemale15-19</v>
      </c>
      <c r="F32" s="19">
        <v>5</v>
      </c>
      <c r="G32" s="104">
        <f>VLOOKUP(E32,'Appendix 4. LT MOH 2019'!$D$5:$G$1684,4,FALSE)</f>
        <v>4.2865948185976803E-4</v>
      </c>
      <c r="H32" s="19">
        <f>VLOOKUP(E32,'Appendix 1a. Person-years 2020'!$E$3:$F$1684,2,FALSE)</f>
        <v>355118.20130000002</v>
      </c>
      <c r="I32" s="19">
        <f>VLOOKUP(E32,'Appendix 2a. Deaths 2020'!$E$3:$G$1683,3,FALSE)</f>
        <v>7</v>
      </c>
      <c r="J32" s="20">
        <f t="shared" si="18"/>
        <v>152.2247841682308</v>
      </c>
      <c r="K32" s="20">
        <f t="shared" si="19"/>
        <v>159.22178355185778</v>
      </c>
      <c r="L32" s="73">
        <f t="shared" si="20"/>
        <v>0.95605501189887065</v>
      </c>
      <c r="M32" s="73">
        <f t="shared" si="21"/>
        <v>1.0459649157780659</v>
      </c>
      <c r="N32" s="72">
        <f>VLOOKUP(E32,'Appendix 4. LT MOH 2019'!$D$5:$K$1684,8,FALSE)</f>
        <v>0.99785899699379943</v>
      </c>
      <c r="O32" s="72">
        <f t="shared" si="30"/>
        <v>0.99776069623755548</v>
      </c>
      <c r="P32" s="73">
        <f t="shared" si="22"/>
        <v>2.2393037624445222E-3</v>
      </c>
      <c r="Q32" s="72">
        <f>VLOOKUP(E32,'Appendix 4. LT MOH 2019'!$D$5:$I$1684,6,FALSE)</f>
        <v>2.5000000000001092</v>
      </c>
      <c r="R32" s="136">
        <f t="shared" si="23"/>
        <v>2.4998768963166205</v>
      </c>
      <c r="S32" s="75">
        <f t="shared" si="31"/>
        <v>98455.662514445357</v>
      </c>
      <c r="T32" s="12">
        <f t="shared" si="24"/>
        <v>220.47213550256561</v>
      </c>
      <c r="U32" s="13">
        <f t="shared" si="25"/>
        <v>4.4836278744706345E-4</v>
      </c>
      <c r="V32" s="12">
        <f t="shared" si="26"/>
        <v>491727.10509253835</v>
      </c>
      <c r="W32" s="12">
        <f t="shared" si="27"/>
        <v>6332727.0969069069</v>
      </c>
      <c r="X32" s="131">
        <f t="shared" si="28"/>
        <v>64.320598076091088</v>
      </c>
      <c r="Y32" s="105">
        <f>VLOOKUP(E32,'Appendix 4. LT MOH 2019'!$D$5:$P$1684,13,FALSE)</f>
        <v>66.189896905999262</v>
      </c>
      <c r="Z32" s="131">
        <f t="shared" si="29"/>
        <v>-1.8692988299081748</v>
      </c>
    </row>
    <row r="33" spans="2:26" x14ac:dyDescent="0.2">
      <c r="B33" s="158" t="str">
        <f t="shared" si="32"/>
        <v>Female</v>
      </c>
      <c r="C33" s="11" t="str">
        <f t="shared" si="33"/>
        <v>CE</v>
      </c>
      <c r="D33" s="137" t="s">
        <v>120</v>
      </c>
      <c r="E33" s="18" t="str">
        <f t="shared" si="17"/>
        <v>CEFemale20-24</v>
      </c>
      <c r="F33" s="19">
        <v>5</v>
      </c>
      <c r="G33" s="104">
        <f>VLOOKUP(E33,'Appendix 4. LT MOH 2019'!$D$5:$G$1684,4,FALSE)</f>
        <v>5.5662786044051438E-4</v>
      </c>
      <c r="H33" s="19">
        <f>VLOOKUP(E33,'Appendix 1a. Person-years 2020'!$E$3:$F$1684,2,FALSE)</f>
        <v>409169.10399999999</v>
      </c>
      <c r="I33" s="19">
        <f>VLOOKUP(E33,'Appendix 2a. Deaths 2020'!$E$3:$G$1683,3,FALSE)</f>
        <v>20</v>
      </c>
      <c r="J33" s="20">
        <f t="shared" si="18"/>
        <v>227.75492291788231</v>
      </c>
      <c r="K33" s="20">
        <f t="shared" si="19"/>
        <v>247.7437903606735</v>
      </c>
      <c r="L33" s="73">
        <f t="shared" si="20"/>
        <v>0.91931637352568663</v>
      </c>
      <c r="M33" s="73">
        <f t="shared" si="21"/>
        <v>1.0877648095887624</v>
      </c>
      <c r="N33" s="72">
        <f>VLOOKUP(E33,'Appendix 4. LT MOH 2019'!$D$5:$K$1684,8,FALSE)</f>
        <v>0.99722072824801966</v>
      </c>
      <c r="O33" s="72">
        <f t="shared" si="30"/>
        <v>0.99697717501608263</v>
      </c>
      <c r="P33" s="73">
        <f t="shared" si="22"/>
        <v>3.0228249839173715E-3</v>
      </c>
      <c r="Q33" s="72">
        <f>VLOOKUP(E33,'Appendix 4. LT MOH 2019'!$D$5:$I$1684,6,FALSE)</f>
        <v>2.5000000000000395</v>
      </c>
      <c r="R33" s="136">
        <f t="shared" si="23"/>
        <v>2.4996948019047882</v>
      </c>
      <c r="S33" s="75">
        <f t="shared" si="31"/>
        <v>98235.190378942789</v>
      </c>
      <c r="T33" s="12">
        <f t="shared" si="24"/>
        <v>296.94778777734768</v>
      </c>
      <c r="U33" s="13">
        <f t="shared" si="25"/>
        <v>6.0548023889860135E-4</v>
      </c>
      <c r="V33" s="12">
        <f t="shared" si="26"/>
        <v>490433.49179737142</v>
      </c>
      <c r="W33" s="12">
        <f t="shared" si="27"/>
        <v>5840999.9918143684</v>
      </c>
      <c r="X33" s="131">
        <f t="shared" si="28"/>
        <v>59.45934414421837</v>
      </c>
      <c r="Y33" s="105">
        <f>VLOOKUP(E33,'Appendix 4. LT MOH 2019'!$D$5:$P$1684,13,FALSE)</f>
        <v>61.326549740869872</v>
      </c>
      <c r="Z33" s="131">
        <f t="shared" si="29"/>
        <v>-1.8672055966515018</v>
      </c>
    </row>
    <row r="34" spans="2:26" x14ac:dyDescent="0.2">
      <c r="B34" s="158" t="str">
        <f t="shared" si="32"/>
        <v>Female</v>
      </c>
      <c r="C34" s="11" t="str">
        <f t="shared" si="33"/>
        <v>CE</v>
      </c>
      <c r="D34" s="137" t="s">
        <v>121</v>
      </c>
      <c r="E34" s="18" t="str">
        <f t="shared" si="17"/>
        <v>CEFemale25-29</v>
      </c>
      <c r="F34" s="19">
        <v>5</v>
      </c>
      <c r="G34" s="104">
        <f>VLOOKUP(E34,'Appendix 4. LT MOH 2019'!$D$5:$G$1684,4,FALSE)</f>
        <v>5.9035434315013761E-4</v>
      </c>
      <c r="H34" s="19">
        <f>VLOOKUP(E34,'Appendix 1a. Person-years 2020'!$E$3:$F$1684,2,FALSE)</f>
        <v>407285.48210000002</v>
      </c>
      <c r="I34" s="19">
        <f>VLOOKUP(E34,'Appendix 2a. Deaths 2020'!$E$3:$G$1683,3,FALSE)</f>
        <v>19</v>
      </c>
      <c r="J34" s="20">
        <f t="shared" si="18"/>
        <v>240.44275325973265</v>
      </c>
      <c r="K34" s="20">
        <f t="shared" si="19"/>
        <v>259.43153652721276</v>
      </c>
      <c r="L34" s="73">
        <f t="shared" si="20"/>
        <v>0.92680618739854592</v>
      </c>
      <c r="M34" s="73">
        <f t="shared" si="21"/>
        <v>1.0789742381920238</v>
      </c>
      <c r="N34" s="72">
        <f>VLOOKUP(E34,'Appendix 4. LT MOH 2019'!$D$5:$K$1684,8,FALSE)</f>
        <v>0.9970525783421913</v>
      </c>
      <c r="O34" s="72">
        <f t="shared" si="30"/>
        <v>0.99682017842478687</v>
      </c>
      <c r="P34" s="73">
        <f t="shared" si="22"/>
        <v>3.1798215752131265E-3</v>
      </c>
      <c r="Q34" s="72">
        <f>VLOOKUP(E34,'Appendix 4. LT MOH 2019'!$D$5:$I$1684,6,FALSE)</f>
        <v>2.4999999999999991</v>
      </c>
      <c r="R34" s="136">
        <f t="shared" si="23"/>
        <v>2.4997087394348014</v>
      </c>
      <c r="S34" s="75">
        <f t="shared" si="31"/>
        <v>97938.242591165443</v>
      </c>
      <c r="T34" s="12">
        <f t="shared" si="24"/>
        <v>311.42613682984501</v>
      </c>
      <c r="U34" s="13">
        <f t="shared" si="25"/>
        <v>6.3697716990464151E-4</v>
      </c>
      <c r="V34" s="12">
        <f t="shared" si="26"/>
        <v>488912.55690759997</v>
      </c>
      <c r="W34" s="12">
        <f t="shared" si="27"/>
        <v>5350566.5000169966</v>
      </c>
      <c r="X34" s="131">
        <f t="shared" si="28"/>
        <v>54.63204524051411</v>
      </c>
      <c r="Y34" s="105">
        <f>VLOOKUP(E34,'Appendix 4. LT MOH 2019'!$D$5:$P$1684,13,FALSE)</f>
        <v>56.490500372189487</v>
      </c>
      <c r="Z34" s="131">
        <f t="shared" si="29"/>
        <v>-1.8584551316753775</v>
      </c>
    </row>
    <row r="35" spans="2:26" x14ac:dyDescent="0.2">
      <c r="B35" s="158" t="str">
        <f t="shared" si="32"/>
        <v>Female</v>
      </c>
      <c r="C35" s="11" t="str">
        <f t="shared" si="33"/>
        <v>CE</v>
      </c>
      <c r="D35" s="137" t="s">
        <v>122</v>
      </c>
      <c r="E35" s="18" t="str">
        <f t="shared" si="17"/>
        <v>CEFemale30-34</v>
      </c>
      <c r="F35" s="19">
        <v>5</v>
      </c>
      <c r="G35" s="104">
        <f>VLOOKUP(E35,'Appendix 4. LT MOH 2019'!$D$5:$G$1684,4,FALSE)</f>
        <v>8.0440143821926616E-4</v>
      </c>
      <c r="H35" s="19">
        <f>VLOOKUP(E35,'Appendix 1a. Person-years 2020'!$E$3:$F$1684,2,FALSE)</f>
        <v>404572.39179999998</v>
      </c>
      <c r="I35" s="19">
        <f>VLOOKUP(E35,'Appendix 2a. Deaths 2020'!$E$3:$G$1683,3,FALSE)</f>
        <v>53</v>
      </c>
      <c r="J35" s="20">
        <f t="shared" si="18"/>
        <v>325.43861382772843</v>
      </c>
      <c r="K35" s="20">
        <f t="shared" si="19"/>
        <v>378.39598055150282</v>
      </c>
      <c r="L35" s="73">
        <f t="shared" si="20"/>
        <v>0.86004775566962866</v>
      </c>
      <c r="M35" s="73">
        <f t="shared" si="21"/>
        <v>1.1627261316685902</v>
      </c>
      <c r="N35" s="72">
        <f>VLOOKUP(E35,'Appendix 4. LT MOH 2019'!$D$5:$K$1684,8,FALSE)</f>
        <v>0.99598606484692875</v>
      </c>
      <c r="O35" s="72">
        <f t="shared" si="30"/>
        <v>0.99533441862959127</v>
      </c>
      <c r="P35" s="73">
        <f t="shared" si="22"/>
        <v>4.6655813704087334E-3</v>
      </c>
      <c r="Q35" s="72">
        <f>VLOOKUP(E35,'Appendix 4. LT MOH 2019'!$D$5:$I$1684,6,FALSE)</f>
        <v>2.4999999999999512</v>
      </c>
      <c r="R35" s="136">
        <f t="shared" si="23"/>
        <v>2.4991823511534186</v>
      </c>
      <c r="S35" s="75">
        <f t="shared" si="31"/>
        <v>97626.816454335596</v>
      </c>
      <c r="T35" s="12">
        <f t="shared" si="24"/>
        <v>455.48585610166094</v>
      </c>
      <c r="U35" s="13">
        <f t="shared" si="25"/>
        <v>9.3529884411012695E-4</v>
      </c>
      <c r="V35" s="12">
        <f t="shared" si="26"/>
        <v>486994.99520393898</v>
      </c>
      <c r="W35" s="12">
        <f t="shared" si="27"/>
        <v>4861653.9431093968</v>
      </c>
      <c r="X35" s="131">
        <f t="shared" si="28"/>
        <v>49.798345574275778</v>
      </c>
      <c r="Y35" s="105">
        <f>VLOOKUP(E35,'Appendix 4. LT MOH 2019'!$D$5:$P$1684,13,FALSE)</f>
        <v>51.650103560195397</v>
      </c>
      <c r="Z35" s="131">
        <f t="shared" si="29"/>
        <v>-1.8517579859196189</v>
      </c>
    </row>
    <row r="36" spans="2:26" x14ac:dyDescent="0.2">
      <c r="B36" s="158" t="str">
        <f t="shared" si="32"/>
        <v>Female</v>
      </c>
      <c r="C36" s="11" t="str">
        <f t="shared" si="33"/>
        <v>CE</v>
      </c>
      <c r="D36" s="137" t="s">
        <v>123</v>
      </c>
      <c r="E36" s="18" t="str">
        <f t="shared" si="17"/>
        <v>CEFemale35-39</v>
      </c>
      <c r="F36" s="19">
        <v>5</v>
      </c>
      <c r="G36" s="104">
        <f>VLOOKUP(E36,'Appendix 4. LT MOH 2019'!$D$5:$G$1684,4,FALSE)</f>
        <v>1.0984854652961128E-3</v>
      </c>
      <c r="H36" s="19">
        <f>VLOOKUP(E36,'Appendix 1a. Person-years 2020'!$E$3:$F$1684,2,FALSE)</f>
        <v>372779.54979999998</v>
      </c>
      <c r="I36" s="19">
        <f>VLOOKUP(E36,'Appendix 2a. Deaths 2020'!$E$3:$G$1683,3,FALSE)</f>
        <v>74</v>
      </c>
      <c r="J36" s="20">
        <f t="shared" si="18"/>
        <v>409.49291721492841</v>
      </c>
      <c r="K36" s="20">
        <f t="shared" si="19"/>
        <v>483.41162929049653</v>
      </c>
      <c r="L36" s="73">
        <f t="shared" si="20"/>
        <v>0.84708950385811232</v>
      </c>
      <c r="M36" s="73">
        <f t="shared" si="21"/>
        <v>1.1805127975797707</v>
      </c>
      <c r="N36" s="72">
        <f>VLOOKUP(E36,'Appendix 4. LT MOH 2019'!$D$5:$K$1684,8,FALSE)</f>
        <v>0.99452261474374903</v>
      </c>
      <c r="O36" s="72">
        <f t="shared" si="30"/>
        <v>0.99353707805394964</v>
      </c>
      <c r="P36" s="73">
        <f t="shared" si="22"/>
        <v>6.4629219460503595E-3</v>
      </c>
      <c r="Q36" s="72">
        <f>VLOOKUP(E36,'Appendix 4. LT MOH 2019'!$D$5:$I$1684,6,FALSE)</f>
        <v>2.4999999999999849</v>
      </c>
      <c r="R36" s="136">
        <f t="shared" si="23"/>
        <v>2.4987616103616053</v>
      </c>
      <c r="S36" s="75">
        <f t="shared" si="31"/>
        <v>97171.330598233937</v>
      </c>
      <c r="T36" s="12">
        <f t="shared" si="24"/>
        <v>628.01072505024092</v>
      </c>
      <c r="U36" s="13">
        <f t="shared" si="25"/>
        <v>1.2967769490926202E-3</v>
      </c>
      <c r="V36" s="12">
        <f t="shared" si="26"/>
        <v>484285.84845656931</v>
      </c>
      <c r="W36" s="12">
        <f t="shared" si="27"/>
        <v>4374658.9479054576</v>
      </c>
      <c r="X36" s="131">
        <f t="shared" si="28"/>
        <v>45.020058086813577</v>
      </c>
      <c r="Y36" s="105">
        <f>VLOOKUP(E36,'Appendix 4. LT MOH 2019'!$D$5:$P$1684,13,FALSE)</f>
        <v>46.848183970575121</v>
      </c>
      <c r="Z36" s="131">
        <f t="shared" si="29"/>
        <v>-1.8281258837615439</v>
      </c>
    </row>
    <row r="37" spans="2:26" x14ac:dyDescent="0.2">
      <c r="B37" s="158" t="str">
        <f t="shared" si="32"/>
        <v>Female</v>
      </c>
      <c r="C37" s="11" t="str">
        <f t="shared" si="33"/>
        <v>CE</v>
      </c>
      <c r="D37" s="137" t="s">
        <v>124</v>
      </c>
      <c r="E37" s="18" t="str">
        <f t="shared" si="17"/>
        <v>CEFemale40-44</v>
      </c>
      <c r="F37" s="19">
        <v>5</v>
      </c>
      <c r="G37" s="104">
        <f>VLOOKUP(E37,'Appendix 4. LT MOH 2019'!$D$5:$G$1684,4,FALSE)</f>
        <v>1.6192680540669008E-3</v>
      </c>
      <c r="H37" s="19">
        <f>VLOOKUP(E37,'Appendix 1a. Person-years 2020'!$E$3:$F$1684,2,FALSE)</f>
        <v>335019.49369999999</v>
      </c>
      <c r="I37" s="19">
        <f>VLOOKUP(E37,'Appendix 2a. Deaths 2020'!$E$3:$G$1683,3,FALSE)</f>
        <v>96</v>
      </c>
      <c r="J37" s="20">
        <f t="shared" si="18"/>
        <v>542.48636363807736</v>
      </c>
      <c r="K37" s="20">
        <f t="shared" si="19"/>
        <v>638.33091390488687</v>
      </c>
      <c r="L37" s="73">
        <f t="shared" si="20"/>
        <v>0.8498513103799159</v>
      </c>
      <c r="M37" s="73">
        <f t="shared" si="21"/>
        <v>1.176676423023884</v>
      </c>
      <c r="N37" s="72">
        <f>VLOOKUP(E37,'Appendix 4. LT MOH 2019'!$D$5:$K$1684,8,FALSE)</f>
        <v>0.99193630294725343</v>
      </c>
      <c r="O37" s="72">
        <f t="shared" si="30"/>
        <v>0.99051841167779575</v>
      </c>
      <c r="P37" s="73">
        <f t="shared" si="22"/>
        <v>9.4815883222042485E-3</v>
      </c>
      <c r="Q37" s="72">
        <f>VLOOKUP(E37,'Appendix 4. LT MOH 2019'!$D$5:$I$1684,6,FALSE)</f>
        <v>2.5000000000000226</v>
      </c>
      <c r="R37" s="136">
        <f t="shared" si="23"/>
        <v>2.4982139379132642</v>
      </c>
      <c r="S37" s="75">
        <f t="shared" si="31"/>
        <v>96543.319873183689</v>
      </c>
      <c r="T37" s="12">
        <f t="shared" si="24"/>
        <v>915.38401429640783</v>
      </c>
      <c r="U37" s="13">
        <f t="shared" si="25"/>
        <v>1.905357023223345E-3</v>
      </c>
      <c r="V37" s="12">
        <f t="shared" si="26"/>
        <v>480426.50439749472</v>
      </c>
      <c r="W37" s="12">
        <f t="shared" si="27"/>
        <v>3890373.0994488881</v>
      </c>
      <c r="X37" s="131">
        <f t="shared" si="28"/>
        <v>40.29665754771186</v>
      </c>
      <c r="Y37" s="105">
        <f>VLOOKUP(E37,'Appendix 4. LT MOH 2019'!$D$5:$P$1684,13,FALSE)</f>
        <v>42.09243391061748</v>
      </c>
      <c r="Z37" s="131">
        <f t="shared" si="29"/>
        <v>-1.7957763629056203</v>
      </c>
    </row>
    <row r="38" spans="2:26" x14ac:dyDescent="0.2">
      <c r="B38" s="158" t="str">
        <f t="shared" si="32"/>
        <v>Female</v>
      </c>
      <c r="C38" s="11" t="str">
        <f t="shared" si="33"/>
        <v>CE</v>
      </c>
      <c r="D38" s="137" t="s">
        <v>125</v>
      </c>
      <c r="E38" s="18" t="str">
        <f t="shared" si="17"/>
        <v>CEFemale45-49</v>
      </c>
      <c r="F38" s="19">
        <v>5</v>
      </c>
      <c r="G38" s="104">
        <f>VLOOKUP(E38,'Appendix 4. LT MOH 2019'!$D$5:$G$1684,4,FALSE)</f>
        <v>2.2565167213105526E-3</v>
      </c>
      <c r="H38" s="19">
        <f>VLOOKUP(E38,'Appendix 1a. Person-years 2020'!$E$3:$F$1684,2,FALSE)</f>
        <v>294735.43099999998</v>
      </c>
      <c r="I38" s="19">
        <f>VLOOKUP(E38,'Appendix 2a. Deaths 2020'!$E$3:$G$1683,3,FALSE)</f>
        <v>127</v>
      </c>
      <c r="J38" s="20">
        <f t="shared" si="18"/>
        <v>665.07542841417262</v>
      </c>
      <c r="K38" s="20">
        <f t="shared" si="19"/>
        <v>791.78885079056613</v>
      </c>
      <c r="L38" s="73">
        <f t="shared" si="20"/>
        <v>0.83996563951377223</v>
      </c>
      <c r="M38" s="73">
        <f t="shared" si="21"/>
        <v>1.1905248893024556</v>
      </c>
      <c r="N38" s="72">
        <f>VLOOKUP(E38,'Appendix 4. LT MOH 2019'!$D$5:$K$1684,8,FALSE)</f>
        <v>0.98878070769516502</v>
      </c>
      <c r="O38" s="72">
        <f t="shared" si="30"/>
        <v>0.98665747220029754</v>
      </c>
      <c r="P38" s="73">
        <f t="shared" si="22"/>
        <v>1.3342527799702464E-2</v>
      </c>
      <c r="Q38" s="72">
        <f>VLOOKUP(E38,'Appendix 4. LT MOH 2019'!$D$5:$I$1684,6,FALSE)</f>
        <v>2.4999999999999956</v>
      </c>
      <c r="R38" s="136">
        <f t="shared" si="23"/>
        <v>2.4973170508283595</v>
      </c>
      <c r="S38" s="75">
        <f t="shared" si="31"/>
        <v>95627.935858887286</v>
      </c>
      <c r="T38" s="12">
        <f t="shared" si="24"/>
        <v>1275.9183926253677</v>
      </c>
      <c r="U38" s="13">
        <f t="shared" si="25"/>
        <v>2.6864467889436165E-3</v>
      </c>
      <c r="V38" s="12">
        <f t="shared" si="26"/>
        <v>474946.46008867846</v>
      </c>
      <c r="W38" s="12">
        <f t="shared" si="27"/>
        <v>3409946.5950513934</v>
      </c>
      <c r="X38" s="131">
        <f t="shared" si="28"/>
        <v>35.658477456663476</v>
      </c>
      <c r="Y38" s="105">
        <f>VLOOKUP(E38,'Appendix 4. LT MOH 2019'!$D$5:$P$1684,13,FALSE)</f>
        <v>37.414290658563409</v>
      </c>
      <c r="Z38" s="131">
        <f t="shared" si="29"/>
        <v>-1.7558132018999331</v>
      </c>
    </row>
    <row r="39" spans="2:26" x14ac:dyDescent="0.2">
      <c r="B39" s="158" t="str">
        <f t="shared" si="32"/>
        <v>Female</v>
      </c>
      <c r="C39" s="11" t="str">
        <f t="shared" si="33"/>
        <v>CE</v>
      </c>
      <c r="D39" s="137" t="s">
        <v>126</v>
      </c>
      <c r="E39" s="18" t="str">
        <f t="shared" si="17"/>
        <v>CEFemale50-54</v>
      </c>
      <c r="F39" s="19">
        <v>5</v>
      </c>
      <c r="G39" s="104">
        <f>VLOOKUP(E39,'Appendix 4. LT MOH 2019'!$D$5:$G$1684,4,FALSE)</f>
        <v>3.4425799403229509E-3</v>
      </c>
      <c r="H39" s="19">
        <f>VLOOKUP(E39,'Appendix 1a. Person-years 2020'!$E$3:$F$1684,2,FALSE)</f>
        <v>275141.26459999999</v>
      </c>
      <c r="I39" s="19">
        <f>VLOOKUP(E39,'Appendix 2a. Deaths 2020'!$E$3:$G$1683,3,FALSE)</f>
        <v>207</v>
      </c>
      <c r="J39" s="20">
        <f t="shared" si="18"/>
        <v>947.19579826704921</v>
      </c>
      <c r="K39" s="20">
        <f t="shared" si="19"/>
        <v>1153.4831842194023</v>
      </c>
      <c r="L39" s="73">
        <f t="shared" si="20"/>
        <v>0.82116134090679949</v>
      </c>
      <c r="M39" s="73">
        <f t="shared" si="21"/>
        <v>1.2177874799801351</v>
      </c>
      <c r="N39" s="72">
        <f>VLOOKUP(E39,'Appendix 4. LT MOH 2019'!$D$5:$K$1684,8,FALSE)</f>
        <v>0.98293397815950823</v>
      </c>
      <c r="O39" s="72">
        <f t="shared" si="30"/>
        <v>0.97925600782719002</v>
      </c>
      <c r="P39" s="73">
        <f t="shared" si="22"/>
        <v>2.0743992172809977E-2</v>
      </c>
      <c r="Q39" s="72">
        <f>VLOOKUP(E39,'Appendix 4. LT MOH 2019'!$D$5:$I$1684,6,FALSE)</f>
        <v>2.5000000000000013</v>
      </c>
      <c r="R39" s="136">
        <f t="shared" si="23"/>
        <v>2.4953244827122418</v>
      </c>
      <c r="S39" s="75">
        <f t="shared" si="31"/>
        <v>94352.017466261925</v>
      </c>
      <c r="T39" s="12">
        <f t="shared" si="24"/>
        <v>1957.2375118089676</v>
      </c>
      <c r="U39" s="13">
        <f t="shared" si="25"/>
        <v>4.1923629289829598E-3</v>
      </c>
      <c r="V39" s="12">
        <f t="shared" si="26"/>
        <v>466857.84245396446</v>
      </c>
      <c r="W39" s="12">
        <f t="shared" si="27"/>
        <v>2935000.1349627147</v>
      </c>
      <c r="X39" s="131">
        <f t="shared" si="28"/>
        <v>31.106914444221633</v>
      </c>
      <c r="Y39" s="105">
        <f>VLOOKUP(E39,'Appendix 4. LT MOH 2019'!$D$5:$P$1684,13,FALSE)</f>
        <v>32.810448906257648</v>
      </c>
      <c r="Z39" s="131">
        <f t="shared" si="29"/>
        <v>-1.7035344620360142</v>
      </c>
    </row>
    <row r="40" spans="2:26" x14ac:dyDescent="0.2">
      <c r="B40" s="158" t="str">
        <f t="shared" si="32"/>
        <v>Female</v>
      </c>
      <c r="C40" s="11" t="str">
        <f t="shared" si="33"/>
        <v>CE</v>
      </c>
      <c r="D40" s="137" t="s">
        <v>127</v>
      </c>
      <c r="E40" s="18" t="str">
        <f t="shared" si="17"/>
        <v>CEFemale55-59</v>
      </c>
      <c r="F40" s="19">
        <v>5</v>
      </c>
      <c r="G40" s="104">
        <f>VLOOKUP(E40,'Appendix 4. LT MOH 2019'!$D$5:$G$1684,4,FALSE)</f>
        <v>5.3233171813721752E-3</v>
      </c>
      <c r="H40" s="19">
        <f>VLOOKUP(E40,'Appendix 1a. Person-years 2020'!$E$3:$F$1684,2,FALSE)</f>
        <v>240855.84109999999</v>
      </c>
      <c r="I40" s="19">
        <f>VLOOKUP(E40,'Appendix 2a. Deaths 2020'!$E$3:$G$1683,3,FALSE)</f>
        <v>276</v>
      </c>
      <c r="J40" s="20">
        <f t="shared" si="18"/>
        <v>1282.1520371614765</v>
      </c>
      <c r="K40" s="20">
        <f t="shared" si="19"/>
        <v>1556.6828016194177</v>
      </c>
      <c r="L40" s="73">
        <f t="shared" si="20"/>
        <v>0.82364373514479206</v>
      </c>
      <c r="M40" s="73">
        <f t="shared" si="21"/>
        <v>1.2141171690260055</v>
      </c>
      <c r="N40" s="72">
        <f>VLOOKUP(E40,'Appendix 4. LT MOH 2019'!$D$5:$K$1684,8,FALSE)</f>
        <v>0.97373298324709934</v>
      </c>
      <c r="O40" s="72">
        <f t="shared" si="30"/>
        <v>0.96819907007125505</v>
      </c>
      <c r="P40" s="73">
        <f t="shared" si="22"/>
        <v>3.1800929928744948E-2</v>
      </c>
      <c r="Q40" s="72">
        <f>VLOOKUP(E40,'Appendix 4. LT MOH 2019'!$D$5:$I$1684,6,FALSE)</f>
        <v>2.499999999999988</v>
      </c>
      <c r="R40" s="136">
        <f t="shared" si="23"/>
        <v>2.4929006722249976</v>
      </c>
      <c r="S40" s="75">
        <f t="shared" si="31"/>
        <v>92394.779954452955</v>
      </c>
      <c r="T40" s="12">
        <f t="shared" si="24"/>
        <v>2938.2399231133668</v>
      </c>
      <c r="U40" s="13">
        <f t="shared" si="25"/>
        <v>6.4632464446560565E-3</v>
      </c>
      <c r="V40" s="12">
        <f t="shared" si="26"/>
        <v>454607.44043618563</v>
      </c>
      <c r="W40" s="12">
        <f t="shared" si="27"/>
        <v>2468142.2925087502</v>
      </c>
      <c r="X40" s="131">
        <f t="shared" si="28"/>
        <v>26.713005796706792</v>
      </c>
      <c r="Y40" s="105">
        <f>VLOOKUP(E40,'Appendix 4. LT MOH 2019'!$D$5:$P$1684,13,FALSE)</f>
        <v>28.336708853032388</v>
      </c>
      <c r="Z40" s="131">
        <f t="shared" si="29"/>
        <v>-1.6237030563255956</v>
      </c>
    </row>
    <row r="41" spans="2:26" x14ac:dyDescent="0.2">
      <c r="B41" s="158" t="str">
        <f t="shared" si="32"/>
        <v>Female</v>
      </c>
      <c r="C41" s="11" t="str">
        <f t="shared" si="33"/>
        <v>CE</v>
      </c>
      <c r="D41" s="137" t="s">
        <v>128</v>
      </c>
      <c r="E41" s="18" t="str">
        <f t="shared" si="17"/>
        <v>CEFemale60-64</v>
      </c>
      <c r="F41" s="19">
        <v>5</v>
      </c>
      <c r="G41" s="104">
        <f>VLOOKUP(E41,'Appendix 4. LT MOH 2019'!$D$5:$G$1684,4,FALSE)</f>
        <v>8.2734882336746706E-3</v>
      </c>
      <c r="H41" s="19">
        <f>VLOOKUP(E41,'Appendix 1a. Person-years 2020'!$E$3:$F$1684,2,FALSE)</f>
        <v>188669.7787</v>
      </c>
      <c r="I41" s="19">
        <f>VLOOKUP(E41,'Appendix 2a. Deaths 2020'!$E$3:$G$1683,3,FALSE)</f>
        <v>377</v>
      </c>
      <c r="J41" s="20">
        <f t="shared" si="18"/>
        <v>1560.957194124454</v>
      </c>
      <c r="K41" s="20">
        <f t="shared" si="19"/>
        <v>1934.8380890603587</v>
      </c>
      <c r="L41" s="73">
        <f t="shared" si="20"/>
        <v>0.80676373023156811</v>
      </c>
      <c r="M41" s="73">
        <f t="shared" si="21"/>
        <v>1.2395202740621056</v>
      </c>
      <c r="N41" s="72">
        <f>VLOOKUP(E41,'Appendix 4. LT MOH 2019'!$D$5:$K$1684,8,FALSE)</f>
        <v>0.95947085239617935</v>
      </c>
      <c r="O41" s="72">
        <f t="shared" si="30"/>
        <v>0.95000968842554145</v>
      </c>
      <c r="P41" s="73">
        <f t="shared" si="22"/>
        <v>4.9990311574458546E-2</v>
      </c>
      <c r="Q41" s="72">
        <f>VLOOKUP(E41,'Appendix 4. LT MOH 2019'!$D$5:$I$1684,6,FALSE)</f>
        <v>2.5000000000000053</v>
      </c>
      <c r="R41" s="136">
        <f t="shared" si="23"/>
        <v>2.4876781838734057</v>
      </c>
      <c r="S41" s="75">
        <f t="shared" si="31"/>
        <v>89456.540031339595</v>
      </c>
      <c r="T41" s="12">
        <f t="shared" si="24"/>
        <v>4471.9603085396902</v>
      </c>
      <c r="U41" s="13">
        <f t="shared" si="25"/>
        <v>1.0255667768120626E-2</v>
      </c>
      <c r="V41" s="12">
        <f t="shared" si="26"/>
        <v>436047.69671270147</v>
      </c>
      <c r="W41" s="12">
        <f t="shared" si="27"/>
        <v>2013534.8520725644</v>
      </c>
      <c r="X41" s="131">
        <f t="shared" si="28"/>
        <v>22.508525943068626</v>
      </c>
      <c r="Y41" s="105">
        <f>VLOOKUP(E41,'Appendix 4. LT MOH 2019'!$D$5:$P$1684,13,FALSE)</f>
        <v>24.033669186058507</v>
      </c>
      <c r="Z41" s="131">
        <f t="shared" si="29"/>
        <v>-1.5251432429898806</v>
      </c>
    </row>
    <row r="42" spans="2:26" x14ac:dyDescent="0.2">
      <c r="B42" s="158" t="str">
        <f t="shared" si="32"/>
        <v>Female</v>
      </c>
      <c r="C42" s="11" t="str">
        <f t="shared" si="33"/>
        <v>CE</v>
      </c>
      <c r="D42" s="137" t="s">
        <v>129</v>
      </c>
      <c r="E42" s="18" t="str">
        <f t="shared" si="17"/>
        <v>CEFemale65-69</v>
      </c>
      <c r="F42" s="19">
        <v>5</v>
      </c>
      <c r="G42" s="104">
        <f>VLOOKUP(E42,'Appendix 4. LT MOH 2019'!$D$5:$G$1684,4,FALSE)</f>
        <v>1.3096159030451925E-2</v>
      </c>
      <c r="H42" s="19">
        <f>VLOOKUP(E42,'Appendix 1a. Person-years 2020'!$E$3:$F$1684,2,FALSE)</f>
        <v>153552.41250000001</v>
      </c>
      <c r="I42" s="19">
        <f>VLOOKUP(E42,'Appendix 2a. Deaths 2020'!$E$3:$G$1683,3,FALSE)</f>
        <v>470</v>
      </c>
      <c r="J42" s="20">
        <f t="shared" si="18"/>
        <v>2010.9468136095541</v>
      </c>
      <c r="K42" s="20">
        <f t="shared" si="19"/>
        <v>2474.7916188652416</v>
      </c>
      <c r="L42" s="73">
        <f t="shared" si="20"/>
        <v>0.81257217709975404</v>
      </c>
      <c r="M42" s="73">
        <f t="shared" si="21"/>
        <v>1.2306599071226096</v>
      </c>
      <c r="N42" s="72">
        <f>VLOOKUP(E42,'Appendix 4. LT MOH 2019'!$D$5:$K$1684,8,FALSE)</f>
        <v>0.93659510627651943</v>
      </c>
      <c r="O42" s="72">
        <f t="shared" si="30"/>
        <v>0.9225502789823482</v>
      </c>
      <c r="P42" s="73">
        <f t="shared" si="22"/>
        <v>7.7449721017651796E-2</v>
      </c>
      <c r="Q42" s="72">
        <f>VLOOKUP(E42,'Appendix 4. LT MOH 2019'!$D$5:$I$1684,6,FALSE)</f>
        <v>2.4999999999999991</v>
      </c>
      <c r="R42" s="136">
        <f t="shared" si="23"/>
        <v>2.4812736703378975</v>
      </c>
      <c r="S42" s="75">
        <f t="shared" si="31"/>
        <v>84984.579722799899</v>
      </c>
      <c r="T42" s="12">
        <f t="shared" si="24"/>
        <v>6582.0319903332402</v>
      </c>
      <c r="U42" s="13">
        <f t="shared" si="25"/>
        <v>1.6118818795524164E-2</v>
      </c>
      <c r="V42" s="12">
        <f t="shared" si="26"/>
        <v>408344.56133726891</v>
      </c>
      <c r="W42" s="12">
        <f t="shared" si="27"/>
        <v>1577487.1553598628</v>
      </c>
      <c r="X42" s="131">
        <f t="shared" si="28"/>
        <v>18.562039848938031</v>
      </c>
      <c r="Y42" s="105">
        <f>VLOOKUP(E42,'Appendix 4. LT MOH 2019'!$D$5:$P$1684,13,FALSE)</f>
        <v>19.943276033118043</v>
      </c>
      <c r="Z42" s="131">
        <f t="shared" si="29"/>
        <v>-1.3812361841800112</v>
      </c>
    </row>
    <row r="43" spans="2:26" x14ac:dyDescent="0.2">
      <c r="B43" s="158" t="str">
        <f t="shared" si="32"/>
        <v>Female</v>
      </c>
      <c r="C43" s="11" t="str">
        <f t="shared" si="33"/>
        <v>CE</v>
      </c>
      <c r="D43" s="137" t="s">
        <v>130</v>
      </c>
      <c r="E43" s="18" t="str">
        <f t="shared" si="17"/>
        <v>CEFemale70-74</v>
      </c>
      <c r="F43" s="19">
        <v>5</v>
      </c>
      <c r="G43" s="104">
        <f>VLOOKUP(E43,'Appendix 4. LT MOH 2019'!$D$5:$G$1684,4,FALSE)</f>
        <v>2.0313716013001876E-2</v>
      </c>
      <c r="H43" s="19">
        <f>VLOOKUP(E43,'Appendix 1a. Person-years 2020'!$E$3:$F$1684,2,FALSE)</f>
        <v>123143.25350000001</v>
      </c>
      <c r="I43" s="19">
        <f>VLOOKUP(E43,'Appendix 2a. Deaths 2020'!$E$3:$G$1683,3,FALSE)</f>
        <v>663</v>
      </c>
      <c r="J43" s="20">
        <f t="shared" si="18"/>
        <v>2501.4970805160997</v>
      </c>
      <c r="K43" s="20">
        <f t="shared" si="19"/>
        <v>3151.029086799479</v>
      </c>
      <c r="L43" s="73">
        <f t="shared" si="20"/>
        <v>0.79386670564088213</v>
      </c>
      <c r="M43" s="73">
        <f t="shared" si="21"/>
        <v>1.2596573113526761</v>
      </c>
      <c r="N43" s="72">
        <f>VLOOKUP(E43,'Appendix 4. LT MOH 2019'!$D$5:$K$1684,8,FALSE)</f>
        <v>0.9033402183221948</v>
      </c>
      <c r="O43" s="72">
        <f t="shared" si="30"/>
        <v>0.87980783558370201</v>
      </c>
      <c r="P43" s="73">
        <f t="shared" si="22"/>
        <v>0.12019216441629799</v>
      </c>
      <c r="Q43" s="72">
        <f>VLOOKUP(E43,'Appendix 4. LT MOH 2019'!$D$5:$I$1684,6,FALSE)</f>
        <v>2.5000000000000009</v>
      </c>
      <c r="R43" s="136">
        <f t="shared" si="23"/>
        <v>2.4674264063820619</v>
      </c>
      <c r="S43" s="75">
        <f t="shared" si="31"/>
        <v>78402.547732466657</v>
      </c>
      <c r="T43" s="12">
        <f t="shared" si="24"/>
        <v>9423.3719077172827</v>
      </c>
      <c r="U43" s="13">
        <f t="shared" si="25"/>
        <v>2.5596739346629618E-2</v>
      </c>
      <c r="V43" s="12">
        <f t="shared" si="26"/>
        <v>368147.3558060074</v>
      </c>
      <c r="W43" s="12">
        <f t="shared" si="27"/>
        <v>1169142.5940225939</v>
      </c>
      <c r="X43" s="131">
        <f t="shared" si="28"/>
        <v>14.912048496332851</v>
      </c>
      <c r="Y43" s="105">
        <f>VLOOKUP(E43,'Appendix 4. LT MOH 2019'!$D$5:$P$1684,13,FALSE)</f>
        <v>16.124137491455251</v>
      </c>
      <c r="Z43" s="131">
        <f t="shared" si="29"/>
        <v>-1.2120889951224001</v>
      </c>
    </row>
    <row r="44" spans="2:26" x14ac:dyDescent="0.2">
      <c r="B44" s="158" t="str">
        <f t="shared" si="32"/>
        <v>Female</v>
      </c>
      <c r="C44" s="11" t="str">
        <f t="shared" si="33"/>
        <v>CE</v>
      </c>
      <c r="D44" s="137" t="s">
        <v>131</v>
      </c>
      <c r="E44" s="18" t="str">
        <f t="shared" si="17"/>
        <v>CEFemale75-79</v>
      </c>
      <c r="F44" s="19">
        <v>5</v>
      </c>
      <c r="G44" s="104">
        <f>VLOOKUP(E44,'Appendix 4. LT MOH 2019'!$D$5:$G$1684,4,FALSE)</f>
        <v>3.5289888611162501E-2</v>
      </c>
      <c r="H44" s="19">
        <f>VLOOKUP(E44,'Appendix 1a. Person-years 2020'!$E$3:$F$1684,2,FALSE)</f>
        <v>85887.909799999994</v>
      </c>
      <c r="I44" s="19">
        <f>VLOOKUP(E44,'Appendix 2a. Deaths 2020'!$E$3:$G$1683,3,FALSE)</f>
        <v>686</v>
      </c>
      <c r="J44" s="20">
        <f t="shared" si="18"/>
        <v>3030.9747698875722</v>
      </c>
      <c r="K44" s="20">
        <f t="shared" si="19"/>
        <v>3692.7659063003143</v>
      </c>
      <c r="L44" s="73">
        <f t="shared" si="20"/>
        <v>0.82078714080314574</v>
      </c>
      <c r="M44" s="73">
        <f t="shared" si="21"/>
        <v>1.218342674108531</v>
      </c>
      <c r="N44" s="72">
        <f>VLOOKUP(E44,'Appendix 4. LT MOH 2019'!$D$5:$K$1684,8,FALSE)</f>
        <v>0.83785569325417342</v>
      </c>
      <c r="O44" s="72">
        <f t="shared" si="30"/>
        <v>0.80610903383259591</v>
      </c>
      <c r="P44" s="73">
        <f t="shared" si="22"/>
        <v>0.19389096616740409</v>
      </c>
      <c r="Q44" s="72">
        <f>VLOOKUP(E44,'Appendix 4. LT MOH 2019'!$D$5:$I$1684,6,FALSE)</f>
        <v>2.4999999999999978</v>
      </c>
      <c r="R44" s="136">
        <f t="shared" si="23"/>
        <v>2.4528554349764868</v>
      </c>
      <c r="S44" s="75">
        <f t="shared" si="31"/>
        <v>68979.175824749371</v>
      </c>
      <c r="T44" s="12">
        <f t="shared" si="24"/>
        <v>13374.439046091898</v>
      </c>
      <c r="U44" s="13">
        <f t="shared" si="25"/>
        <v>4.3028251273092649E-2</v>
      </c>
      <c r="V44" s="12">
        <f t="shared" si="26"/>
        <v>310829.24939725565</v>
      </c>
      <c r="W44" s="12">
        <f t="shared" si="27"/>
        <v>800995.23821658641</v>
      </c>
      <c r="X44" s="131">
        <f t="shared" si="28"/>
        <v>11.612131177844452</v>
      </c>
      <c r="Y44" s="105">
        <f>VLOOKUP(E44,'Appendix 4. LT MOH 2019'!$D$5:$P$1684,13,FALSE)</f>
        <v>12.581956072718466</v>
      </c>
      <c r="Z44" s="131">
        <f t="shared" si="29"/>
        <v>-0.96982489487401402</v>
      </c>
    </row>
    <row r="45" spans="2:26" x14ac:dyDescent="0.2">
      <c r="B45" s="158" t="str">
        <f t="shared" si="32"/>
        <v>Female</v>
      </c>
      <c r="C45" s="11" t="str">
        <f t="shared" si="33"/>
        <v>CE</v>
      </c>
      <c r="D45" s="137" t="s">
        <v>132</v>
      </c>
      <c r="E45" s="18" t="str">
        <f t="shared" si="17"/>
        <v>CEFemale80-84</v>
      </c>
      <c r="F45" s="19">
        <v>5</v>
      </c>
      <c r="G45" s="104">
        <f>VLOOKUP(E45,'Appendix 4. LT MOH 2019'!$D$5:$G$1684,4,FALSE)</f>
        <v>5.6802668834335067E-2</v>
      </c>
      <c r="H45" s="19">
        <f>VLOOKUP(E45,'Appendix 1a. Person-years 2020'!$E$3:$F$1684,2,FALSE)</f>
        <v>62431.784899999999</v>
      </c>
      <c r="I45" s="19">
        <f>VLOOKUP(E45,'Appendix 2a. Deaths 2020'!$E$3:$G$1683,3,FALSE)</f>
        <v>777</v>
      </c>
      <c r="J45" s="20">
        <f t="shared" si="18"/>
        <v>3546.2920024111404</v>
      </c>
      <c r="K45" s="20">
        <f t="shared" si="19"/>
        <v>4279.1563287268618</v>
      </c>
      <c r="L45" s="73">
        <f t="shared" si="20"/>
        <v>0.82873625780019966</v>
      </c>
      <c r="M45" s="73">
        <f t="shared" si="21"/>
        <v>1.2066565093391755</v>
      </c>
      <c r="N45" s="72">
        <f>VLOOKUP(E45,'Appendix 4. LT MOH 2019'!$D$5:$K$1684,8,FALSE)</f>
        <v>0.75130325319997104</v>
      </c>
      <c r="O45" s="72">
        <f t="shared" si="30"/>
        <v>0.70819309243557371</v>
      </c>
      <c r="P45" s="73">
        <f t="shared" si="22"/>
        <v>0.29180690756442629</v>
      </c>
      <c r="Q45" s="72">
        <f>VLOOKUP(E45,'Appendix 4. LT MOH 2019'!$D$5:$I$1684,6,FALSE)</f>
        <v>2.5</v>
      </c>
      <c r="R45" s="136">
        <f t="shared" si="23"/>
        <v>2.4290229206493654</v>
      </c>
      <c r="S45" s="75">
        <f t="shared" si="31"/>
        <v>55604.736778657476</v>
      </c>
      <c r="T45" s="12">
        <f t="shared" si="24"/>
        <v>16225.846285313957</v>
      </c>
      <c r="U45" s="13">
        <f t="shared" si="25"/>
        <v>6.8664146539408555E-2</v>
      </c>
      <c r="V45" s="12">
        <f t="shared" si="26"/>
        <v>236307.40500067855</v>
      </c>
      <c r="W45" s="12">
        <f t="shared" si="27"/>
        <v>490165.9888193307</v>
      </c>
      <c r="X45" s="131">
        <f t="shared" si="28"/>
        <v>8.8151840511448825</v>
      </c>
      <c r="Y45" s="105">
        <f>VLOOKUP(E45,'Appendix 4. LT MOH 2019'!$D$5:$P$1684,13,FALSE)</f>
        <v>9.533045969480554</v>
      </c>
      <c r="Z45" s="131">
        <f t="shared" si="29"/>
        <v>-0.71786191833567159</v>
      </c>
    </row>
    <row r="46" spans="2:26" x14ac:dyDescent="0.2">
      <c r="B46" s="158" t="str">
        <f t="shared" si="32"/>
        <v>Female</v>
      </c>
      <c r="C46" s="11" t="str">
        <f t="shared" si="33"/>
        <v>CE</v>
      </c>
      <c r="D46" s="137" t="s">
        <v>133</v>
      </c>
      <c r="E46" s="18" t="str">
        <f t="shared" si="17"/>
        <v>CEFemale85-89</v>
      </c>
      <c r="F46" s="19">
        <v>5</v>
      </c>
      <c r="G46" s="104">
        <f>VLOOKUP(E46,'Appendix 4. LT MOH 2019'!$D$5:$G$1684,4,FALSE)</f>
        <v>9.6766944790859469E-2</v>
      </c>
      <c r="H46" s="19">
        <f>VLOOKUP(E46,'Appendix 1a. Person-years 2020'!$E$3:$F$1684,2,FALSE)</f>
        <v>32147.174999999999</v>
      </c>
      <c r="I46" s="19">
        <f>VLOOKUP(E46,'Appendix 2a. Deaths 2020'!$E$3:$G$1683,3,FALSE)</f>
        <v>567</v>
      </c>
      <c r="J46" s="20">
        <f t="shared" si="18"/>
        <v>3110.7839084070979</v>
      </c>
      <c r="K46" s="20">
        <f t="shared" si="19"/>
        <v>3622.9170507106805</v>
      </c>
      <c r="L46" s="73">
        <f t="shared" si="20"/>
        <v>0.85864066575768794</v>
      </c>
      <c r="M46" s="73">
        <f t="shared" si="21"/>
        <v>1.1646315389890982</v>
      </c>
      <c r="N46" s="72">
        <f>VLOOKUP(E46,'Appendix 4. LT MOH 2019'!$D$5:$K$1684,8,FALSE)</f>
        <v>0.61041310898172318</v>
      </c>
      <c r="O46" s="72">
        <f t="shared" si="30"/>
        <v>0.56276979066299782</v>
      </c>
      <c r="P46" s="73">
        <f t="shared" si="22"/>
        <v>0.43723020933700218</v>
      </c>
      <c r="Q46" s="72">
        <f>VLOOKUP(E46,'Appendix 4. LT MOH 2019'!$D$5:$I$1684,6,FALSE)</f>
        <v>2.4999999999999987</v>
      </c>
      <c r="R46" s="136">
        <f t="shared" si="23"/>
        <v>2.4056848613879853</v>
      </c>
      <c r="S46" s="75">
        <f t="shared" si="31"/>
        <v>39378.890493343519</v>
      </c>
      <c r="T46" s="12">
        <f t="shared" si="24"/>
        <v>17217.640533863472</v>
      </c>
      <c r="U46" s="13">
        <f t="shared" si="25"/>
        <v>0.11310543347426696</v>
      </c>
      <c r="V46" s="12">
        <f t="shared" si="26"/>
        <v>152226.46697853575</v>
      </c>
      <c r="W46" s="12">
        <f t="shared" si="27"/>
        <v>253858.58381865214</v>
      </c>
      <c r="X46" s="131">
        <f t="shared" si="28"/>
        <v>6.4465651682482923</v>
      </c>
      <c r="Y46" s="105">
        <f>VLOOKUP(E46,'Appendix 4. LT MOH 2019'!$D$5:$P$1684,13,FALSE)</f>
        <v>6.8611280658312275</v>
      </c>
      <c r="Z46" s="131">
        <f t="shared" si="29"/>
        <v>-0.41456289758293519</v>
      </c>
    </row>
    <row r="47" spans="2:26" x14ac:dyDescent="0.2">
      <c r="B47" s="158" t="str">
        <f t="shared" si="32"/>
        <v>Female</v>
      </c>
      <c r="C47" s="11" t="str">
        <f t="shared" si="33"/>
        <v>CE</v>
      </c>
      <c r="D47" s="137" t="s">
        <v>8</v>
      </c>
      <c r="E47" s="18" t="str">
        <f t="shared" si="17"/>
        <v>CEFemale90+</v>
      </c>
      <c r="F47" s="19" t="s">
        <v>19</v>
      </c>
      <c r="G47" s="104">
        <f>VLOOKUP(E47,'Appendix 4. LT MOH 2019'!$D$5:$G$1684,4,FALSE)</f>
        <v>0.21530602883356767</v>
      </c>
      <c r="H47" s="19">
        <f>VLOOKUP(E47,'Appendix 1a. Person-years 2020'!$E$3:$F$1684,2,FALSE)</f>
        <v>21071.479200000002</v>
      </c>
      <c r="I47" s="19">
        <f>VLOOKUP(E47,'Appendix 2a. Deaths 2020'!$E$3:$G$1683,3,FALSE)</f>
        <v>538</v>
      </c>
      <c r="J47" s="20">
        <f t="shared" si="18"/>
        <v>4536.8165082011219</v>
      </c>
      <c r="K47" s="20">
        <f t="shared" si="19"/>
        <v>4958.9818646886624</v>
      </c>
      <c r="L47" s="73">
        <f t="shared" si="20"/>
        <v>0.91486854196954293</v>
      </c>
      <c r="M47" s="73">
        <f t="shared" si="21"/>
        <v>1.093053213795268</v>
      </c>
      <c r="N47" s="72">
        <f>VLOOKUP(E47,'Appendix 4. LT MOH 2019'!$D$5:$K$1684,8,FALSE)</f>
        <v>0</v>
      </c>
      <c r="O47" s="72">
        <v>0</v>
      </c>
      <c r="P47" s="73">
        <f t="shared" si="22"/>
        <v>1</v>
      </c>
      <c r="Q47" s="72">
        <f>VLOOKUP(E47,'Appendix 4. LT MOH 2019'!$D$5:$I$1684,6,FALSE)</f>
        <v>5.0127728417856732</v>
      </c>
      <c r="R47" s="136">
        <f>Q47*L47</f>
        <v>4.5860281809889809</v>
      </c>
      <c r="S47" s="75">
        <f t="shared" si="31"/>
        <v>22161.249959480047</v>
      </c>
      <c r="T47" s="12">
        <f t="shared" si="24"/>
        <v>22161.249959480047</v>
      </c>
      <c r="U47" s="13">
        <f t="shared" si="25"/>
        <v>0.21805360990702616</v>
      </c>
      <c r="V47" s="12">
        <f>T47*R47</f>
        <v>101632.1168401164</v>
      </c>
      <c r="W47" s="12">
        <f>V47</f>
        <v>101632.1168401164</v>
      </c>
      <c r="X47" s="131">
        <f t="shared" si="28"/>
        <v>4.5860281809889809</v>
      </c>
      <c r="Y47" s="105">
        <f>VLOOKUP(E47,'Appendix 4. LT MOH 2019'!$D$5:$P$1684,13,FALSE)</f>
        <v>4.644551782490975</v>
      </c>
      <c r="Z47" s="131">
        <f t="shared" si="29"/>
        <v>-5.8523601501994094E-2</v>
      </c>
    </row>
    <row r="48" spans="2:26" x14ac:dyDescent="0.2">
      <c r="K48" s="40"/>
      <c r="L48" s="7"/>
      <c r="M48" s="7"/>
      <c r="N48" s="133"/>
      <c r="O48" s="133"/>
      <c r="P48" s="74"/>
      <c r="Q48" s="133"/>
      <c r="R48" s="107"/>
      <c r="S48" s="7"/>
      <c r="T48" s="7"/>
      <c r="U48" s="7"/>
      <c r="V48" s="107"/>
      <c r="W48" s="107"/>
      <c r="X48" s="7"/>
      <c r="Y48" s="133"/>
      <c r="Z48" s="7"/>
    </row>
    <row r="49" spans="1:26" x14ac:dyDescent="0.2">
      <c r="K49" s="40"/>
      <c r="L49" s="7"/>
      <c r="M49" s="7"/>
      <c r="N49" s="133"/>
      <c r="O49" s="133"/>
      <c r="P49" s="7"/>
      <c r="Q49" s="133"/>
      <c r="R49" s="107"/>
      <c r="S49" s="7"/>
      <c r="T49" s="7"/>
      <c r="U49" s="7"/>
      <c r="V49" s="107"/>
      <c r="W49" s="107"/>
      <c r="X49" s="7"/>
      <c r="Y49" s="133"/>
      <c r="Z49" s="7"/>
    </row>
    <row r="50" spans="1:26" s="11" customFormat="1" ht="47" customHeight="1" x14ac:dyDescent="0.2">
      <c r="A50" s="10"/>
      <c r="B50" s="8" t="s">
        <v>17</v>
      </c>
      <c r="C50" s="8" t="s">
        <v>14</v>
      </c>
      <c r="D50" s="8" t="s">
        <v>0</v>
      </c>
      <c r="E50" s="8" t="s">
        <v>135</v>
      </c>
      <c r="F50" s="8" t="s">
        <v>9</v>
      </c>
      <c r="G50" s="10" t="s">
        <v>116</v>
      </c>
      <c r="H50" s="10" t="s">
        <v>117</v>
      </c>
      <c r="I50" s="10" t="s">
        <v>110</v>
      </c>
      <c r="J50" s="10" t="s">
        <v>39</v>
      </c>
      <c r="K50" s="10" t="s">
        <v>1830</v>
      </c>
      <c r="L50" s="10" t="s">
        <v>27</v>
      </c>
      <c r="M50" s="10" t="s">
        <v>28</v>
      </c>
      <c r="N50" s="8" t="s">
        <v>10</v>
      </c>
      <c r="O50" s="10" t="s">
        <v>111</v>
      </c>
      <c r="P50" s="10" t="s">
        <v>112</v>
      </c>
      <c r="Q50" s="10" t="s">
        <v>29</v>
      </c>
      <c r="R50" s="10" t="s">
        <v>113</v>
      </c>
      <c r="S50" s="8" t="s">
        <v>104</v>
      </c>
      <c r="T50" s="8" t="s">
        <v>105</v>
      </c>
      <c r="U50" s="10" t="s">
        <v>106</v>
      </c>
      <c r="V50" s="10" t="s">
        <v>107</v>
      </c>
      <c r="W50" s="10" t="s">
        <v>108</v>
      </c>
      <c r="X50" s="8" t="s">
        <v>109</v>
      </c>
      <c r="Y50" s="10" t="s">
        <v>30</v>
      </c>
      <c r="Z50" s="10" t="s">
        <v>11</v>
      </c>
    </row>
    <row r="51" spans="1:26" x14ac:dyDescent="0.2">
      <c r="B51" s="158" t="s">
        <v>71</v>
      </c>
      <c r="C51" s="11" t="str">
        <f>$C$4</f>
        <v>CE</v>
      </c>
      <c r="D51" s="137">
        <v>0</v>
      </c>
      <c r="E51" s="18" t="str">
        <f t="shared" ref="E51:E70" si="34">_xlfn.CONCAT(C51,B51,D51)</f>
        <v>CEMale0</v>
      </c>
      <c r="F51" s="19">
        <v>1</v>
      </c>
      <c r="G51" s="104">
        <f>VLOOKUP(E51,'Appendix 4. LT MOH 2019'!$D$5:$G$1684,4,FALSE)</f>
        <v>1.2584315300691219E-2</v>
      </c>
      <c r="H51" s="19">
        <f>VLOOKUP(E51,'Appendix 1a. Person-years 2020'!$E$3:$F$1684,2,FALSE)</f>
        <v>67149.0533</v>
      </c>
      <c r="I51" s="19">
        <f>VLOOKUP(E51,'Appendix 2a. Deaths 2020'!$E$3:$G$1683,3,FALSE)</f>
        <v>12</v>
      </c>
      <c r="J51" s="20">
        <f t="shared" ref="J51:J70" si="35">G51*H51</f>
        <v>845.02485887012017</v>
      </c>
      <c r="K51" s="20">
        <f t="shared" ref="K51:K70" si="36">G51*(H51-I51)+I51</f>
        <v>856.87384708651189</v>
      </c>
      <c r="L51" s="73">
        <f t="shared" ref="L51:L70" si="37">J51/K51</f>
        <v>0.98617184051458695</v>
      </c>
      <c r="M51" s="73">
        <f t="shared" ref="M51:M70" si="38">K51/J51</f>
        <v>1.0140220587501236</v>
      </c>
      <c r="N51" s="72">
        <f>VLOOKUP(E51,'Appendix 4. LT MOH 2019'!$D$5:$K$1684,8,FALSE)</f>
        <v>0.98755942877019121</v>
      </c>
      <c r="O51" s="72">
        <f>EXP((1/L51)*LN(N51))</f>
        <v>0.98738609117307041</v>
      </c>
      <c r="P51" s="73">
        <f t="shared" ref="P51:P70" si="39">1-O51</f>
        <v>1.2613908826929587E-2</v>
      </c>
      <c r="Q51" s="72">
        <f>VLOOKUP(E51,'Appendix 4. LT MOH 2019'!$D$5:$I$1684,6,FALSE)</f>
        <v>8.1836494250905056E-2</v>
      </c>
      <c r="R51" s="136">
        <f t="shared" ref="R51:R69" si="40">F51+(Q51-F51)*M51*(1-N51)/(1-O51)</f>
        <v>8.1756074400356482E-2</v>
      </c>
      <c r="S51" s="12">
        <v>100000</v>
      </c>
      <c r="T51" s="12">
        <f t="shared" ref="T51:T70" si="41">P51*S51</f>
        <v>1261.3908826929587</v>
      </c>
      <c r="U51" s="13">
        <f t="shared" ref="U51:U70" si="42">T51/V51</f>
        <v>1.2761723339986266E-2</v>
      </c>
      <c r="V51" s="12">
        <f t="shared" ref="V51:V69" si="43">(S52*F51)+R51*T51</f>
        <v>98841.735484160425</v>
      </c>
      <c r="W51" s="12">
        <f t="shared" ref="W51:W69" si="44">W52+V51</f>
        <v>7093665.9844623376</v>
      </c>
      <c r="X51" s="2">
        <f t="shared" ref="X51:X70" si="45">W51/S51</f>
        <v>70.936659844623378</v>
      </c>
      <c r="Y51" s="105">
        <f>VLOOKUP(E51,'Appendix 4. LT MOH 2019'!$D$5:$P$1684,13,FALSE)</f>
        <v>73.247273384807116</v>
      </c>
      <c r="Z51" s="131">
        <f t="shared" ref="Z51:Z70" si="46">X51-Y51</f>
        <v>-2.3106135401837378</v>
      </c>
    </row>
    <row r="52" spans="1:26" x14ac:dyDescent="0.2">
      <c r="B52" s="158" t="str">
        <f>$B$51</f>
        <v>Male</v>
      </c>
      <c r="C52" s="11" t="str">
        <f>$C$4</f>
        <v>CE</v>
      </c>
      <c r="D52" s="138" t="s">
        <v>1657</v>
      </c>
      <c r="E52" s="18" t="str">
        <f t="shared" si="34"/>
        <v>CEMale1-4</v>
      </c>
      <c r="F52" s="19">
        <v>4</v>
      </c>
      <c r="G52" s="104">
        <f>VLOOKUP(E52,'Appendix 4. LT MOH 2019'!$D$5:$G$1684,4,FALSE)</f>
        <v>5.6521021869613555E-4</v>
      </c>
      <c r="H52" s="19">
        <f>VLOOKUP(E52,'Appendix 1a. Person-years 2020'!$E$3:$F$1684,2,FALSE)</f>
        <v>268940.20899999997</v>
      </c>
      <c r="I52" s="19">
        <f>VLOOKUP(E52,'Appendix 2a. Deaths 2020'!$E$3:$G$1683,3,FALSE)</f>
        <v>3</v>
      </c>
      <c r="J52" s="20">
        <f t="shared" si="35"/>
        <v>152.00775434507437</v>
      </c>
      <c r="K52" s="20">
        <f t="shared" si="36"/>
        <v>155.00605871441829</v>
      </c>
      <c r="L52" s="73">
        <f t="shared" si="37"/>
        <v>0.98065685693700555</v>
      </c>
      <c r="M52" s="73">
        <f t="shared" si="38"/>
        <v>1.0197246803774065</v>
      </c>
      <c r="N52" s="72">
        <f>VLOOKUP(E52,'Appendix 4. LT MOH 2019'!$D$5:$K$1684,8,FALSE)</f>
        <v>0.99774220680504422</v>
      </c>
      <c r="O52" s="72">
        <f t="shared" ref="O52:O69" si="47">EXP((1/L52)*LN(N52))</f>
        <v>0.99769772385999156</v>
      </c>
      <c r="P52" s="73">
        <f t="shared" si="39"/>
        <v>2.3022761400084413E-3</v>
      </c>
      <c r="Q52" s="72">
        <f>VLOOKUP(E52,'Appendix 4. LT MOH 2019'!$D$5:$I$1684,6,FALSE)</f>
        <v>1.6117753540250874</v>
      </c>
      <c r="R52" s="136">
        <f t="shared" si="40"/>
        <v>1.6117221346666812</v>
      </c>
      <c r="S52" s="135">
        <f t="shared" ref="S52:S70" si="48">S51-T51</f>
        <v>98738.609117307045</v>
      </c>
      <c r="T52" s="12">
        <f t="shared" si="41"/>
        <v>227.32354386839594</v>
      </c>
      <c r="U52" s="13">
        <f t="shared" si="42"/>
        <v>5.7636131208938575E-4</v>
      </c>
      <c r="V52" s="12">
        <f t="shared" si="43"/>
        <v>394411.52468113817</v>
      </c>
      <c r="W52" s="12">
        <f t="shared" si="44"/>
        <v>6994824.2489781771</v>
      </c>
      <c r="X52" s="2">
        <f t="shared" si="45"/>
        <v>70.841834936807047</v>
      </c>
      <c r="Y52" s="105">
        <f>VLOOKUP(E52,'Appendix 4. LT MOH 2019'!$D$5:$P$1684,13,FALSE)</f>
        <v>73.168959515970414</v>
      </c>
      <c r="Z52" s="131">
        <f t="shared" si="46"/>
        <v>-2.3271245791633675</v>
      </c>
    </row>
    <row r="53" spans="1:26" x14ac:dyDescent="0.2">
      <c r="B53" s="158" t="str">
        <f t="shared" ref="B53:B70" si="49">$B$51</f>
        <v>Male</v>
      </c>
      <c r="C53" s="11" t="str">
        <f t="shared" ref="C53:C70" si="50">$C$4</f>
        <v>CE</v>
      </c>
      <c r="D53" s="138" t="s">
        <v>1658</v>
      </c>
      <c r="E53" s="18" t="str">
        <f t="shared" si="34"/>
        <v>CEMale5-9</v>
      </c>
      <c r="F53" s="19">
        <v>5</v>
      </c>
      <c r="G53" s="104">
        <f>VLOOKUP(E53,'Appendix 4. LT MOH 2019'!$D$5:$G$1684,4,FALSE)</f>
        <v>3.1322943066082134E-4</v>
      </c>
      <c r="H53" s="19">
        <f>VLOOKUP(E53,'Appendix 1a. Person-years 2020'!$E$3:$F$1684,2,FALSE)</f>
        <v>328904.1335</v>
      </c>
      <c r="I53" s="19">
        <f>VLOOKUP(E53,'Appendix 2a. Deaths 2020'!$E$3:$G$1683,3,FALSE)</f>
        <v>5</v>
      </c>
      <c r="J53" s="20">
        <f t="shared" si="35"/>
        <v>103.02245447819577</v>
      </c>
      <c r="K53" s="20">
        <f t="shared" si="36"/>
        <v>108.02088833104247</v>
      </c>
      <c r="L53" s="73">
        <f t="shared" si="37"/>
        <v>0.95372715471910929</v>
      </c>
      <c r="M53" s="73">
        <f t="shared" si="38"/>
        <v>1.0485179068792678</v>
      </c>
      <c r="N53" s="72">
        <f>VLOOKUP(E53,'Appendix 4. LT MOH 2019'!$D$5:$K$1684,8,FALSE)</f>
        <v>0.99843507829553224</v>
      </c>
      <c r="O53" s="72">
        <f t="shared" si="47"/>
        <v>0.99835921389306692</v>
      </c>
      <c r="P53" s="73">
        <f t="shared" si="39"/>
        <v>1.6407861069330787E-3</v>
      </c>
      <c r="Q53" s="72">
        <f>VLOOKUP(E53,'Appendix 4. LT MOH 2019'!$D$5:$I$1684,6,FALSE)</f>
        <v>2.5000000000000155</v>
      </c>
      <c r="R53" s="136">
        <f t="shared" si="40"/>
        <v>2.4999050408442662</v>
      </c>
      <c r="S53" s="135">
        <f t="shared" si="48"/>
        <v>98511.285573438654</v>
      </c>
      <c r="T53" s="12">
        <f t="shared" si="41"/>
        <v>161.63594874501516</v>
      </c>
      <c r="U53" s="13">
        <f t="shared" si="42"/>
        <v>3.2842667058001111E-4</v>
      </c>
      <c r="V53" s="12">
        <f t="shared" si="43"/>
        <v>492152.32264651754</v>
      </c>
      <c r="W53" s="12">
        <f t="shared" si="44"/>
        <v>6600412.7242970392</v>
      </c>
      <c r="X53" s="2">
        <f t="shared" si="45"/>
        <v>67.001589572968598</v>
      </c>
      <c r="Y53" s="105">
        <f>VLOOKUP(E53,'Appendix 4. LT MOH 2019'!$D$5:$P$1684,13,FALSE)</f>
        <v>69.330886436921659</v>
      </c>
      <c r="Z53" s="131">
        <f t="shared" si="46"/>
        <v>-2.3292968639530613</v>
      </c>
    </row>
    <row r="54" spans="1:26" x14ac:dyDescent="0.2">
      <c r="B54" s="158" t="str">
        <f t="shared" si="49"/>
        <v>Male</v>
      </c>
      <c r="C54" s="11" t="str">
        <f t="shared" si="50"/>
        <v>CE</v>
      </c>
      <c r="D54" s="138" t="s">
        <v>118</v>
      </c>
      <c r="E54" s="18" t="str">
        <f t="shared" si="34"/>
        <v>CEMale10-14</v>
      </c>
      <c r="F54" s="19">
        <v>5</v>
      </c>
      <c r="G54" s="104">
        <f>VLOOKUP(E54,'Appendix 4. LT MOH 2019'!$D$5:$G$1684,4,FALSE)</f>
        <v>3.6744028297714407E-4</v>
      </c>
      <c r="H54" s="19">
        <f>VLOOKUP(E54,'Appendix 1a. Person-years 2020'!$E$3:$F$1684,2,FALSE)</f>
        <v>346229.05489999999</v>
      </c>
      <c r="I54" s="19">
        <f>VLOOKUP(E54,'Appendix 2a. Deaths 2020'!$E$3:$G$1683,3,FALSE)</f>
        <v>5</v>
      </c>
      <c r="J54" s="20">
        <f t="shared" si="35"/>
        <v>127.21850190736515</v>
      </c>
      <c r="K54" s="20">
        <f t="shared" si="36"/>
        <v>132.21666470595028</v>
      </c>
      <c r="L54" s="73">
        <f t="shared" si="37"/>
        <v>0.96219717983583208</v>
      </c>
      <c r="M54" s="73">
        <f t="shared" si="38"/>
        <v>1.0392880180449269</v>
      </c>
      <c r="N54" s="72">
        <f>VLOOKUP(E54,'Appendix 4. LT MOH 2019'!$D$5:$K$1684,8,FALSE)</f>
        <v>0.9981644846907759</v>
      </c>
      <c r="O54" s="72">
        <f t="shared" si="47"/>
        <v>0.99809243975580364</v>
      </c>
      <c r="P54" s="73">
        <f t="shared" si="39"/>
        <v>1.9075602441963602E-3</v>
      </c>
      <c r="Q54" s="72">
        <f>VLOOKUP(E54,'Appendix 4. LT MOH 2019'!$D$5:$I$1684,6,FALSE)</f>
        <v>2.4999999999999956</v>
      </c>
      <c r="R54" s="136">
        <f t="shared" si="40"/>
        <v>2.4999098015141472</v>
      </c>
      <c r="S54" s="135">
        <f t="shared" si="48"/>
        <v>98349.649624693644</v>
      </c>
      <c r="T54" s="12">
        <f t="shared" si="41"/>
        <v>187.60788165470706</v>
      </c>
      <c r="U54" s="13">
        <f t="shared" si="42"/>
        <v>3.8187628799291425E-4</v>
      </c>
      <c r="V54" s="12">
        <f t="shared" si="43"/>
        <v>491279.21149738459</v>
      </c>
      <c r="W54" s="12">
        <f t="shared" si="44"/>
        <v>6108260.4016505219</v>
      </c>
      <c r="X54" s="2">
        <f t="shared" si="45"/>
        <v>62.107596976297302</v>
      </c>
      <c r="Y54" s="105">
        <f>VLOOKUP(E54,'Appendix 4. LT MOH 2019'!$D$5:$P$1684,13,FALSE)</f>
        <v>64.435635465664234</v>
      </c>
      <c r="Z54" s="131">
        <f t="shared" si="46"/>
        <v>-2.3280384893669321</v>
      </c>
    </row>
    <row r="55" spans="1:26" x14ac:dyDescent="0.2">
      <c r="B55" s="158" t="str">
        <f t="shared" si="49"/>
        <v>Male</v>
      </c>
      <c r="C55" s="11" t="str">
        <f t="shared" si="50"/>
        <v>CE</v>
      </c>
      <c r="D55" s="137" t="s">
        <v>119</v>
      </c>
      <c r="E55" s="18" t="str">
        <f t="shared" si="34"/>
        <v>CEMale15-19</v>
      </c>
      <c r="F55" s="19">
        <v>5</v>
      </c>
      <c r="G55" s="104">
        <f>VLOOKUP(E55,'Appendix 4. LT MOH 2019'!$D$5:$G$1684,4,FALSE)</f>
        <v>1.7246293181333013E-3</v>
      </c>
      <c r="H55" s="19">
        <f>VLOOKUP(E55,'Appendix 1a. Person-years 2020'!$E$3:$F$1684,2,FALSE)</f>
        <v>366595.99810000003</v>
      </c>
      <c r="I55" s="19">
        <f>VLOOKUP(E55,'Appendix 2a. Deaths 2020'!$E$3:$G$1683,3,FALSE)</f>
        <v>10</v>
      </c>
      <c r="J55" s="20">
        <f t="shared" si="35"/>
        <v>632.24220623360009</v>
      </c>
      <c r="K55" s="20">
        <f t="shared" si="36"/>
        <v>642.22495994041867</v>
      </c>
      <c r="L55" s="73">
        <f t="shared" si="37"/>
        <v>0.98445598609598617</v>
      </c>
      <c r="M55" s="73">
        <f t="shared" si="38"/>
        <v>1.0157894452606826</v>
      </c>
      <c r="N55" s="72">
        <f>VLOOKUP(E55,'Appendix 4. LT MOH 2019'!$D$5:$K$1684,8,FALSE)</f>
        <v>0.99141387312467943</v>
      </c>
      <c r="O55" s="72">
        <f t="shared" si="47"/>
        <v>0.99127889581785689</v>
      </c>
      <c r="P55" s="73">
        <f t="shared" si="39"/>
        <v>8.7211041821431134E-3</v>
      </c>
      <c r="Q55" s="72">
        <f>VLOOKUP(E55,'Appendix 4. LT MOH 2019'!$D$5:$I$1684,6,FALSE)</f>
        <v>2.500000000000016</v>
      </c>
      <c r="R55" s="136">
        <f t="shared" si="40"/>
        <v>2.4998300463266565</v>
      </c>
      <c r="S55" s="135">
        <f t="shared" si="48"/>
        <v>98162.041743038935</v>
      </c>
      <c r="T55" s="12">
        <f t="shared" si="41"/>
        <v>856.08139277292378</v>
      </c>
      <c r="U55" s="13">
        <f t="shared" si="42"/>
        <v>1.7518604344250132E-3</v>
      </c>
      <c r="V55" s="12">
        <f t="shared" si="43"/>
        <v>488669.85973908502</v>
      </c>
      <c r="W55" s="12">
        <f t="shared" si="44"/>
        <v>5616981.1901531378</v>
      </c>
      <c r="X55" s="2">
        <f t="shared" si="45"/>
        <v>57.221519544762941</v>
      </c>
      <c r="Y55" s="105">
        <f>VLOOKUP(E55,'Appendix 4. LT MOH 2019'!$D$5:$P$1684,13,FALSE)</f>
        <v>59.549528324834597</v>
      </c>
      <c r="Z55" s="131">
        <f t="shared" si="46"/>
        <v>-2.3280087800716558</v>
      </c>
    </row>
    <row r="56" spans="1:26" x14ac:dyDescent="0.2">
      <c r="B56" s="158" t="str">
        <f t="shared" si="49"/>
        <v>Male</v>
      </c>
      <c r="C56" s="11" t="str">
        <f t="shared" si="50"/>
        <v>CE</v>
      </c>
      <c r="D56" s="137" t="s">
        <v>120</v>
      </c>
      <c r="E56" s="18" t="str">
        <f t="shared" si="34"/>
        <v>CEMale20-24</v>
      </c>
      <c r="F56" s="19">
        <v>5</v>
      </c>
      <c r="G56" s="104">
        <f>VLOOKUP(E56,'Appendix 4. LT MOH 2019'!$D$5:$G$1684,4,FALSE)</f>
        <v>2.3221441876004481E-3</v>
      </c>
      <c r="H56" s="19">
        <f>VLOOKUP(E56,'Appendix 1a. Person-years 2020'!$E$3:$F$1684,2,FALSE)</f>
        <v>415720.41100000002</v>
      </c>
      <c r="I56" s="19">
        <f>VLOOKUP(E56,'Appendix 2a. Deaths 2020'!$E$3:$G$1683,3,FALSE)</f>
        <v>26</v>
      </c>
      <c r="J56" s="20">
        <f t="shared" si="35"/>
        <v>965.36273607051942</v>
      </c>
      <c r="K56" s="20">
        <f t="shared" si="36"/>
        <v>991.3023603216418</v>
      </c>
      <c r="L56" s="73">
        <f t="shared" si="37"/>
        <v>0.97383278272160478</v>
      </c>
      <c r="M56" s="73">
        <f t="shared" si="38"/>
        <v>1.0268703392848049</v>
      </c>
      <c r="N56" s="72">
        <f>VLOOKUP(E56,'Appendix 4. LT MOH 2019'!$D$5:$K$1684,8,FALSE)</f>
        <v>0.98845629443395666</v>
      </c>
      <c r="O56" s="72">
        <f t="shared" si="47"/>
        <v>0.98814795651140597</v>
      </c>
      <c r="P56" s="73">
        <f t="shared" si="39"/>
        <v>1.1852043488594033E-2</v>
      </c>
      <c r="Q56" s="72">
        <f>VLOOKUP(E56,'Appendix 4. LT MOH 2019'!$D$5:$I$1684,6,FALSE)</f>
        <v>2.4999999999999787</v>
      </c>
      <c r="R56" s="136">
        <f t="shared" si="40"/>
        <v>2.4996107501177627</v>
      </c>
      <c r="S56" s="135">
        <f t="shared" si="48"/>
        <v>97305.960350266017</v>
      </c>
      <c r="T56" s="12">
        <f t="shared" si="41"/>
        <v>1153.2744737707594</v>
      </c>
      <c r="U56" s="13">
        <f t="shared" si="42"/>
        <v>2.3845417441167175E-3</v>
      </c>
      <c r="V56" s="12">
        <f t="shared" si="43"/>
        <v>483646.16665495012</v>
      </c>
      <c r="W56" s="12">
        <f t="shared" si="44"/>
        <v>5128311.3304140531</v>
      </c>
      <c r="X56" s="2">
        <f t="shared" si="45"/>
        <v>52.702951720059083</v>
      </c>
      <c r="Y56" s="105">
        <f>VLOOKUP(E56,'Appendix 4. LT MOH 2019'!$D$5:$P$1684,13,FALSE)</f>
        <v>55.043605018385797</v>
      </c>
      <c r="Z56" s="131">
        <f t="shared" si="46"/>
        <v>-2.3406532983267141</v>
      </c>
    </row>
    <row r="57" spans="1:26" x14ac:dyDescent="0.2">
      <c r="B57" s="158" t="str">
        <f t="shared" si="49"/>
        <v>Male</v>
      </c>
      <c r="C57" s="11" t="str">
        <f t="shared" si="50"/>
        <v>CE</v>
      </c>
      <c r="D57" s="137" t="s">
        <v>121</v>
      </c>
      <c r="E57" s="18" t="str">
        <f t="shared" si="34"/>
        <v>CEMale25-29</v>
      </c>
      <c r="F57" s="19">
        <v>5</v>
      </c>
      <c r="G57" s="104">
        <f>VLOOKUP(E57,'Appendix 4. LT MOH 2019'!$D$5:$G$1684,4,FALSE)</f>
        <v>2.2233040416781993E-3</v>
      </c>
      <c r="H57" s="19">
        <f>VLOOKUP(E57,'Appendix 1a. Person-years 2020'!$E$3:$F$1684,2,FALSE)</f>
        <v>396154.40639999998</v>
      </c>
      <c r="I57" s="19">
        <f>VLOOKUP(E57,'Appendix 2a. Deaths 2020'!$E$3:$G$1683,3,FALSE)</f>
        <v>50</v>
      </c>
      <c r="J57" s="20">
        <f t="shared" si="35"/>
        <v>880.7716928777478</v>
      </c>
      <c r="K57" s="20">
        <f t="shared" si="36"/>
        <v>930.66052767566396</v>
      </c>
      <c r="L57" s="73">
        <f t="shared" si="37"/>
        <v>0.94639416488145889</v>
      </c>
      <c r="M57" s="73">
        <f t="shared" si="38"/>
        <v>1.0566421868474385</v>
      </c>
      <c r="N57" s="72">
        <f>VLOOKUP(E57,'Appendix 4. LT MOH 2019'!$D$5:$K$1684,8,FALSE)</f>
        <v>0.98894492676412493</v>
      </c>
      <c r="O57" s="72">
        <f t="shared" si="47"/>
        <v>0.98832241332815818</v>
      </c>
      <c r="P57" s="73">
        <f t="shared" si="39"/>
        <v>1.1677586671841822E-2</v>
      </c>
      <c r="Q57" s="72">
        <f>VLOOKUP(E57,'Appendix 4. LT MOH 2019'!$D$5:$I$1684,6,FALSE)</f>
        <v>2.5000000000000218</v>
      </c>
      <c r="R57" s="136">
        <f t="shared" si="40"/>
        <v>2.4992142880256782</v>
      </c>
      <c r="S57" s="135">
        <f t="shared" si="48"/>
        <v>96152.685876495263</v>
      </c>
      <c r="T57" s="12">
        <f t="shared" si="41"/>
        <v>1122.8313230531544</v>
      </c>
      <c r="U57" s="13">
        <f t="shared" si="42"/>
        <v>2.3492383626201314E-3</v>
      </c>
      <c r="V57" s="12">
        <f t="shared" si="43"/>
        <v>477955.46885282779</v>
      </c>
      <c r="W57" s="12">
        <f t="shared" si="44"/>
        <v>4644665.163759103</v>
      </c>
      <c r="X57" s="2">
        <f t="shared" si="45"/>
        <v>48.305100595161861</v>
      </c>
      <c r="Y57" s="105">
        <f>VLOOKUP(E57,'Appendix 4. LT MOH 2019'!$D$5:$P$1684,13,FALSE)</f>
        <v>50.657236505307594</v>
      </c>
      <c r="Z57" s="131">
        <f t="shared" si="46"/>
        <v>-2.3521359101457335</v>
      </c>
    </row>
    <row r="58" spans="1:26" x14ac:dyDescent="0.2">
      <c r="B58" s="158" t="str">
        <f t="shared" si="49"/>
        <v>Male</v>
      </c>
      <c r="C58" s="11" t="str">
        <f t="shared" si="50"/>
        <v>CE</v>
      </c>
      <c r="D58" s="137" t="s">
        <v>122</v>
      </c>
      <c r="E58" s="18" t="str">
        <f t="shared" si="34"/>
        <v>CEMale30-34</v>
      </c>
      <c r="F58" s="19">
        <v>5</v>
      </c>
      <c r="G58" s="104">
        <f>VLOOKUP(E58,'Appendix 4. LT MOH 2019'!$D$5:$G$1684,4,FALSE)</f>
        <v>2.6268820288674944E-3</v>
      </c>
      <c r="H58" s="19">
        <f>VLOOKUP(E58,'Appendix 1a. Person-years 2020'!$E$3:$F$1684,2,FALSE)</f>
        <v>379982.8346</v>
      </c>
      <c r="I58" s="19">
        <f>VLOOKUP(E58,'Appendix 2a. Deaths 2020'!$E$3:$G$1683,3,FALSE)</f>
        <v>85</v>
      </c>
      <c r="J58" s="20">
        <f t="shared" si="35"/>
        <v>998.17007948886953</v>
      </c>
      <c r="K58" s="20">
        <f t="shared" si="36"/>
        <v>1082.9467945164158</v>
      </c>
      <c r="L58" s="73">
        <f t="shared" si="37"/>
        <v>0.92171663884429067</v>
      </c>
      <c r="M58" s="73">
        <f t="shared" si="38"/>
        <v>1.0849321340817566</v>
      </c>
      <c r="N58" s="72">
        <f>VLOOKUP(E58,'Appendix 4. LT MOH 2019'!$D$5:$K$1684,8,FALSE)</f>
        <v>0.9869512834531543</v>
      </c>
      <c r="O58" s="72">
        <f t="shared" si="47"/>
        <v>0.98585090429962274</v>
      </c>
      <c r="P58" s="73">
        <f t="shared" si="39"/>
        <v>1.4149095700377257E-2</v>
      </c>
      <c r="Q58" s="72">
        <f>VLOOKUP(E58,'Appendix 4. LT MOH 2019'!$D$5:$I$1684,6,FALSE)</f>
        <v>2.5000000000000191</v>
      </c>
      <c r="R58" s="136">
        <f t="shared" si="40"/>
        <v>2.4986083580911016</v>
      </c>
      <c r="S58" s="135">
        <f t="shared" si="48"/>
        <v>95029.854553442114</v>
      </c>
      <c r="T58" s="12">
        <f t="shared" si="41"/>
        <v>1344.5865064695838</v>
      </c>
      <c r="U58" s="13">
        <f t="shared" si="42"/>
        <v>2.8499927738689147E-3</v>
      </c>
      <c r="V58" s="12">
        <f t="shared" si="43"/>
        <v>471785.93531810405</v>
      </c>
      <c r="W58" s="12">
        <f t="shared" si="44"/>
        <v>4166709.6949062753</v>
      </c>
      <c r="X58" s="2">
        <f t="shared" si="45"/>
        <v>43.846322973829608</v>
      </c>
      <c r="Y58" s="105">
        <f>VLOOKUP(E58,'Appendix 4. LT MOH 2019'!$D$5:$P$1684,13,FALSE)</f>
        <v>46.195569593425567</v>
      </c>
      <c r="Z58" s="131">
        <f t="shared" si="46"/>
        <v>-2.3492466195959594</v>
      </c>
    </row>
    <row r="59" spans="1:26" x14ac:dyDescent="0.2">
      <c r="B59" s="158" t="str">
        <f t="shared" si="49"/>
        <v>Male</v>
      </c>
      <c r="C59" s="11" t="str">
        <f t="shared" si="50"/>
        <v>CE</v>
      </c>
      <c r="D59" s="137" t="s">
        <v>123</v>
      </c>
      <c r="E59" s="18" t="str">
        <f t="shared" si="34"/>
        <v>CEMale35-39</v>
      </c>
      <c r="F59" s="19">
        <v>5</v>
      </c>
      <c r="G59" s="104">
        <f>VLOOKUP(E59,'Appendix 4. LT MOH 2019'!$D$5:$G$1684,4,FALSE)</f>
        <v>3.0772168981591246E-3</v>
      </c>
      <c r="H59" s="19">
        <f>VLOOKUP(E59,'Appendix 1a. Person-years 2020'!$E$3:$F$1684,2,FALSE)</f>
        <v>347358.30940000003</v>
      </c>
      <c r="I59" s="19">
        <f>VLOOKUP(E59,'Appendix 2a. Deaths 2020'!$E$3:$G$1683,3,FALSE)</f>
        <v>141</v>
      </c>
      <c r="J59" s="20">
        <f t="shared" si="35"/>
        <v>1068.8968594016656</v>
      </c>
      <c r="K59" s="20">
        <f t="shared" si="36"/>
        <v>1209.4629718190251</v>
      </c>
      <c r="L59" s="73">
        <f t="shared" si="37"/>
        <v>0.88377807697084854</v>
      </c>
      <c r="M59" s="73">
        <f t="shared" si="38"/>
        <v>1.131505777363818</v>
      </c>
      <c r="N59" s="72">
        <f>VLOOKUP(E59,'Appendix 4. LT MOH 2019'!$D$5:$K$1684,8,FALSE)</f>
        <v>0.98473137766585006</v>
      </c>
      <c r="O59" s="72">
        <f t="shared" si="47"/>
        <v>0.98274088771744517</v>
      </c>
      <c r="P59" s="73">
        <f t="shared" si="39"/>
        <v>1.7259112282554834E-2</v>
      </c>
      <c r="Q59" s="72">
        <f>VLOOKUP(E59,'Appendix 4. LT MOH 2019'!$D$5:$I$1684,6,FALSE)</f>
        <v>2.5</v>
      </c>
      <c r="R59" s="136">
        <f t="shared" si="40"/>
        <v>2.4974763909294948</v>
      </c>
      <c r="S59" s="135">
        <f t="shared" si="48"/>
        <v>93685.268046972531</v>
      </c>
      <c r="T59" s="12">
        <f t="shared" si="41"/>
        <v>1616.9245604439454</v>
      </c>
      <c r="U59" s="13">
        <f t="shared" si="42"/>
        <v>3.4819000393861085E-3</v>
      </c>
      <c r="V59" s="12">
        <f t="shared" si="43"/>
        <v>464379.94834826572</v>
      </c>
      <c r="W59" s="12">
        <f t="shared" si="44"/>
        <v>3694923.7595881713</v>
      </c>
      <c r="X59" s="2">
        <f t="shared" si="45"/>
        <v>39.439752232288924</v>
      </c>
      <c r="Y59" s="105">
        <f>VLOOKUP(E59,'Appendix 4. LT MOH 2019'!$D$5:$P$1684,13,FALSE)</f>
        <v>41.773279062511683</v>
      </c>
      <c r="Z59" s="131">
        <f t="shared" si="46"/>
        <v>-2.333526830222759</v>
      </c>
    </row>
    <row r="60" spans="1:26" x14ac:dyDescent="0.2">
      <c r="B60" s="158" t="str">
        <f t="shared" si="49"/>
        <v>Male</v>
      </c>
      <c r="C60" s="11" t="str">
        <f t="shared" si="50"/>
        <v>CE</v>
      </c>
      <c r="D60" s="137" t="s">
        <v>124</v>
      </c>
      <c r="E60" s="18" t="str">
        <f t="shared" si="34"/>
        <v>CEMale40-44</v>
      </c>
      <c r="F60" s="19">
        <v>5</v>
      </c>
      <c r="G60" s="104">
        <f>VLOOKUP(E60,'Appendix 4. LT MOH 2019'!$D$5:$G$1684,4,FALSE)</f>
        <v>3.8358664693311788E-3</v>
      </c>
      <c r="H60" s="19">
        <f>VLOOKUP(E60,'Appendix 1a. Person-years 2020'!$E$3:$F$1684,2,FALSE)</f>
        <v>306785.92119999998</v>
      </c>
      <c r="I60" s="19">
        <f>VLOOKUP(E60,'Appendix 2a. Deaths 2020'!$E$3:$G$1683,3,FALSE)</f>
        <v>203</v>
      </c>
      <c r="J60" s="20">
        <f t="shared" si="35"/>
        <v>1176.7898283939571</v>
      </c>
      <c r="K60" s="20">
        <f t="shared" si="36"/>
        <v>1379.0111475006829</v>
      </c>
      <c r="L60" s="73">
        <f t="shared" si="37"/>
        <v>0.85335773429153827</v>
      </c>
      <c r="M60" s="73">
        <f t="shared" si="38"/>
        <v>1.1718414913415003</v>
      </c>
      <c r="N60" s="72">
        <f>VLOOKUP(E60,'Appendix 4. LT MOH 2019'!$D$5:$K$1684,8,FALSE)</f>
        <v>0.98100284403726934</v>
      </c>
      <c r="O60" s="72">
        <f t="shared" si="47"/>
        <v>0.97777487323786805</v>
      </c>
      <c r="P60" s="73">
        <f t="shared" si="39"/>
        <v>2.2225126762131953E-2</v>
      </c>
      <c r="Q60" s="72">
        <f>VLOOKUP(E60,'Appendix 4. LT MOH 2019'!$D$5:$I$1684,6,FALSE)</f>
        <v>2.5000000000000009</v>
      </c>
      <c r="R60" s="136">
        <f t="shared" si="40"/>
        <v>2.4958910456538264</v>
      </c>
      <c r="S60" s="135">
        <f t="shared" si="48"/>
        <v>92068.343486528582</v>
      </c>
      <c r="T60" s="12">
        <f t="shared" si="41"/>
        <v>2046.2306047676034</v>
      </c>
      <c r="U60" s="13">
        <f t="shared" si="42"/>
        <v>4.495059080950217E-3</v>
      </c>
      <c r="V60" s="12">
        <f t="shared" si="43"/>
        <v>455217.73305258714</v>
      </c>
      <c r="W60" s="12">
        <f t="shared" si="44"/>
        <v>3230543.8112399057</v>
      </c>
      <c r="X60" s="2">
        <f t="shared" si="45"/>
        <v>35.088540630826031</v>
      </c>
      <c r="Y60" s="105">
        <f>VLOOKUP(E60,'Appendix 4. LT MOH 2019'!$D$5:$P$1684,13,FALSE)</f>
        <v>37.382225704641179</v>
      </c>
      <c r="Z60" s="131">
        <f t="shared" si="46"/>
        <v>-2.2936850738151477</v>
      </c>
    </row>
    <row r="61" spans="1:26" x14ac:dyDescent="0.2">
      <c r="B61" s="158" t="str">
        <f t="shared" si="49"/>
        <v>Male</v>
      </c>
      <c r="C61" s="11" t="str">
        <f t="shared" si="50"/>
        <v>CE</v>
      </c>
      <c r="D61" s="137" t="s">
        <v>125</v>
      </c>
      <c r="E61" s="18" t="str">
        <f t="shared" si="34"/>
        <v>CEMale45-49</v>
      </c>
      <c r="F61" s="19">
        <v>5</v>
      </c>
      <c r="G61" s="104">
        <f>VLOOKUP(E61,'Appendix 4. LT MOH 2019'!$D$5:$G$1684,4,FALSE)</f>
        <v>5.3436662743441832E-3</v>
      </c>
      <c r="H61" s="19">
        <f>VLOOKUP(E61,'Appendix 1a. Person-years 2020'!$E$3:$F$1684,2,FALSE)</f>
        <v>264247.94880000001</v>
      </c>
      <c r="I61" s="19">
        <f>VLOOKUP(E61,'Appendix 2a. Deaths 2020'!$E$3:$G$1683,3,FALSE)</f>
        <v>243</v>
      </c>
      <c r="J61" s="20">
        <f t="shared" si="35"/>
        <v>1412.0528520671885</v>
      </c>
      <c r="K61" s="20">
        <f t="shared" si="36"/>
        <v>1653.7543411625229</v>
      </c>
      <c r="L61" s="73">
        <f t="shared" si="37"/>
        <v>0.85384679992711132</v>
      </c>
      <c r="M61" s="73">
        <f t="shared" si="38"/>
        <v>1.1711702849801218</v>
      </c>
      <c r="N61" s="72">
        <f>VLOOKUP(E61,'Appendix 4. LT MOH 2019'!$D$5:$K$1684,8,FALSE)</f>
        <v>0.97363389775663844</v>
      </c>
      <c r="O61" s="72">
        <f t="shared" si="47"/>
        <v>0.96919099865253588</v>
      </c>
      <c r="P61" s="73">
        <f t="shared" si="39"/>
        <v>3.0809001347464116E-2</v>
      </c>
      <c r="Q61" s="72">
        <f>VLOOKUP(E61,'Appendix 4. LT MOH 2019'!$D$5:$I$1684,6,FALSE)</f>
        <v>2.5000000000000249</v>
      </c>
      <c r="R61" s="136">
        <f t="shared" si="40"/>
        <v>2.4943040890942303</v>
      </c>
      <c r="S61" s="135">
        <f t="shared" si="48"/>
        <v>90022.112881760972</v>
      </c>
      <c r="T61" s="12">
        <f t="shared" si="41"/>
        <v>2773.4913970757407</v>
      </c>
      <c r="U61" s="13">
        <f t="shared" si="42"/>
        <v>6.2584278784146288E-3</v>
      </c>
      <c r="V61" s="12">
        <f t="shared" si="43"/>
        <v>443161.03835621983</v>
      </c>
      <c r="W61" s="12">
        <f t="shared" si="44"/>
        <v>2775326.0781873185</v>
      </c>
      <c r="X61" s="2">
        <f t="shared" si="45"/>
        <v>30.829381685725981</v>
      </c>
      <c r="Y61" s="105">
        <f>VLOOKUP(E61,'Appendix 4. LT MOH 2019'!$D$5:$P$1684,13,FALSE)</f>
        <v>33.057721281505245</v>
      </c>
      <c r="Z61" s="131">
        <f t="shared" si="46"/>
        <v>-2.2283395957792642</v>
      </c>
    </row>
    <row r="62" spans="1:26" x14ac:dyDescent="0.2">
      <c r="B62" s="158" t="str">
        <f t="shared" si="49"/>
        <v>Male</v>
      </c>
      <c r="C62" s="11" t="str">
        <f t="shared" si="50"/>
        <v>CE</v>
      </c>
      <c r="D62" s="137" t="s">
        <v>126</v>
      </c>
      <c r="E62" s="18" t="str">
        <f t="shared" si="34"/>
        <v>CEMale50-54</v>
      </c>
      <c r="F62" s="19">
        <v>5</v>
      </c>
      <c r="G62" s="104">
        <f>VLOOKUP(E62,'Appendix 4. LT MOH 2019'!$D$5:$G$1684,4,FALSE)</f>
        <v>7.2768877360280138E-3</v>
      </c>
      <c r="H62" s="19">
        <f>VLOOKUP(E62,'Appendix 1a. Person-years 2020'!$E$3:$F$1684,2,FALSE)</f>
        <v>242858.16039999999</v>
      </c>
      <c r="I62" s="19">
        <f>VLOOKUP(E62,'Appendix 2a. Deaths 2020'!$E$3:$G$1683,3,FALSE)</f>
        <v>331</v>
      </c>
      <c r="J62" s="20">
        <f t="shared" si="35"/>
        <v>1767.2515690090843</v>
      </c>
      <c r="K62" s="20">
        <f t="shared" si="36"/>
        <v>2095.842919168459</v>
      </c>
      <c r="L62" s="73">
        <f t="shared" si="37"/>
        <v>0.8432175679035403</v>
      </c>
      <c r="M62" s="73">
        <f t="shared" si="38"/>
        <v>1.1859335455809605</v>
      </c>
      <c r="N62" s="72">
        <f>VLOOKUP(E62,'Appendix 4. LT MOH 2019'!$D$5:$K$1684,8,FALSE)</f>
        <v>0.96426564848067464</v>
      </c>
      <c r="O62" s="72">
        <f t="shared" si="47"/>
        <v>0.95776360769146429</v>
      </c>
      <c r="P62" s="73">
        <f t="shared" si="39"/>
        <v>4.2236392308535708E-2</v>
      </c>
      <c r="Q62" s="72">
        <f>VLOOKUP(E62,'Appendix 4. LT MOH 2019'!$D$5:$I$1684,6,FALSE)</f>
        <v>2.5000000000000018</v>
      </c>
      <c r="R62" s="136">
        <f t="shared" si="40"/>
        <v>2.4915846335326424</v>
      </c>
      <c r="S62" s="135">
        <f t="shared" si="48"/>
        <v>87248.621484685224</v>
      </c>
      <c r="T62" s="12">
        <f t="shared" si="41"/>
        <v>3685.0670054061025</v>
      </c>
      <c r="U62" s="13">
        <f t="shared" si="42"/>
        <v>8.6301450483141848E-3</v>
      </c>
      <c r="V62" s="12">
        <f t="shared" si="43"/>
        <v>426999.42872060358</v>
      </c>
      <c r="W62" s="12">
        <f t="shared" si="44"/>
        <v>2332165.0398310986</v>
      </c>
      <c r="X62" s="2">
        <f t="shared" si="45"/>
        <v>26.730107595344233</v>
      </c>
      <c r="Y62" s="105">
        <f>VLOOKUP(E62,'Appendix 4. LT MOH 2019'!$D$5:$P$1684,13,FALSE)</f>
        <v>28.885227395958225</v>
      </c>
      <c r="Z62" s="131">
        <f t="shared" si="46"/>
        <v>-2.155119800613992</v>
      </c>
    </row>
    <row r="63" spans="1:26" x14ac:dyDescent="0.2">
      <c r="B63" s="158" t="str">
        <f t="shared" si="49"/>
        <v>Male</v>
      </c>
      <c r="C63" s="11" t="str">
        <f t="shared" si="50"/>
        <v>CE</v>
      </c>
      <c r="D63" s="137" t="s">
        <v>127</v>
      </c>
      <c r="E63" s="18" t="str">
        <f t="shared" si="34"/>
        <v>CEMale55-59</v>
      </c>
      <c r="F63" s="19">
        <v>5</v>
      </c>
      <c r="G63" s="104">
        <f>VLOOKUP(E63,'Appendix 4. LT MOH 2019'!$D$5:$G$1684,4,FALSE)</f>
        <v>9.7519979619380935E-3</v>
      </c>
      <c r="H63" s="19">
        <f>VLOOKUP(E63,'Appendix 1a. Person-years 2020'!$E$3:$F$1684,2,FALSE)</f>
        <v>210229.764</v>
      </c>
      <c r="I63" s="19">
        <f>VLOOKUP(E63,'Appendix 2a. Deaths 2020'!$E$3:$G$1683,3,FALSE)</f>
        <v>439</v>
      </c>
      <c r="J63" s="20">
        <f t="shared" si="35"/>
        <v>2050.1602300667264</v>
      </c>
      <c r="K63" s="20">
        <f t="shared" si="36"/>
        <v>2484.8791029614358</v>
      </c>
      <c r="L63" s="73">
        <f t="shared" si="37"/>
        <v>0.82505431657555528</v>
      </c>
      <c r="M63" s="73">
        <f t="shared" si="38"/>
        <v>1.2120414134072637</v>
      </c>
      <c r="N63" s="72">
        <f>VLOOKUP(E63,'Appendix 4. LT MOH 2019'!$D$5:$K$1684,8,FALSE)</f>
        <v>0.95240048609674399</v>
      </c>
      <c r="O63" s="72">
        <f t="shared" si="47"/>
        <v>0.94260228500976684</v>
      </c>
      <c r="P63" s="73">
        <f t="shared" si="39"/>
        <v>5.7397714990233162E-2</v>
      </c>
      <c r="Q63" s="72">
        <f>VLOOKUP(E63,'Appendix 4. LT MOH 2019'!$D$5:$I$1684,6,FALSE)</f>
        <v>2.4999999999999911</v>
      </c>
      <c r="R63" s="136">
        <f t="shared" si="40"/>
        <v>2.4871568441958738</v>
      </c>
      <c r="S63" s="135">
        <f t="shared" si="48"/>
        <v>83563.554479279119</v>
      </c>
      <c r="T63" s="12">
        <f t="shared" si="41"/>
        <v>4796.357083572485</v>
      </c>
      <c r="U63" s="13">
        <f t="shared" si="42"/>
        <v>1.1820521192788522E-2</v>
      </c>
      <c r="V63" s="12">
        <f t="shared" si="43"/>
        <v>405765.27932614787</v>
      </c>
      <c r="W63" s="12">
        <f t="shared" si="44"/>
        <v>1905165.6111104952</v>
      </c>
      <c r="X63" s="2">
        <f t="shared" si="45"/>
        <v>22.79900158606717</v>
      </c>
      <c r="Y63" s="105">
        <f>VLOOKUP(E63,'Appendix 4. LT MOH 2019'!$D$5:$P$1684,13,FALSE)</f>
        <v>24.863027437025853</v>
      </c>
      <c r="Z63" s="131">
        <f t="shared" si="46"/>
        <v>-2.0640258509586822</v>
      </c>
    </row>
    <row r="64" spans="1:26" x14ac:dyDescent="0.2">
      <c r="B64" s="158" t="str">
        <f t="shared" si="49"/>
        <v>Male</v>
      </c>
      <c r="C64" s="11" t="str">
        <f t="shared" si="50"/>
        <v>CE</v>
      </c>
      <c r="D64" s="137" t="s">
        <v>128</v>
      </c>
      <c r="E64" s="18" t="str">
        <f t="shared" si="34"/>
        <v>CEMale60-64</v>
      </c>
      <c r="F64" s="19">
        <v>5</v>
      </c>
      <c r="G64" s="104">
        <f>VLOOKUP(E64,'Appendix 4. LT MOH 2019'!$D$5:$G$1684,4,FALSE)</f>
        <v>1.4963767805218901E-2</v>
      </c>
      <c r="H64" s="19">
        <f>VLOOKUP(E64,'Appendix 1a. Person-years 2020'!$E$3:$F$1684,2,FALSE)</f>
        <v>154946.05960000001</v>
      </c>
      <c r="I64" s="19">
        <f>VLOOKUP(E64,'Appendix 2a. Deaths 2020'!$E$3:$G$1683,3,FALSE)</f>
        <v>564</v>
      </c>
      <c r="J64" s="20">
        <f t="shared" si="35"/>
        <v>2318.5768581880093</v>
      </c>
      <c r="K64" s="20">
        <f t="shared" si="36"/>
        <v>2874.1372931458659</v>
      </c>
      <c r="L64" s="73">
        <f t="shared" si="37"/>
        <v>0.80670358500871331</v>
      </c>
      <c r="M64" s="73">
        <f t="shared" si="38"/>
        <v>1.2396126887042394</v>
      </c>
      <c r="N64" s="72">
        <f>VLOOKUP(E64,'Appendix 4. LT MOH 2019'!$D$5:$K$1684,8,FALSE)</f>
        <v>0.92787915974272339</v>
      </c>
      <c r="O64" s="72">
        <f t="shared" si="47"/>
        <v>0.91138515932192732</v>
      </c>
      <c r="P64" s="73">
        <f t="shared" si="39"/>
        <v>8.8614840678072682E-2</v>
      </c>
      <c r="Q64" s="72">
        <f>VLOOKUP(E64,'Appendix 4. LT MOH 2019'!$D$5:$I$1684,6,FALSE)</f>
        <v>2.4999999999999991</v>
      </c>
      <c r="R64" s="136">
        <f t="shared" si="40"/>
        <v>2.4777952536269212</v>
      </c>
      <c r="S64" s="135">
        <f t="shared" si="48"/>
        <v>78767.197395706637</v>
      </c>
      <c r="T64" s="12">
        <f t="shared" si="41"/>
        <v>6979.9426478788455</v>
      </c>
      <c r="U64" s="13">
        <f t="shared" si="42"/>
        <v>1.8552272418091612E-2</v>
      </c>
      <c r="V64" s="12">
        <f t="shared" si="43"/>
        <v>376231.14250264125</v>
      </c>
      <c r="W64" s="12">
        <f t="shared" si="44"/>
        <v>1499400.3317843473</v>
      </c>
      <c r="X64" s="2">
        <f t="shared" si="45"/>
        <v>19.035847171910106</v>
      </c>
      <c r="Y64" s="105">
        <f>VLOOKUP(E64,'Appendix 4. LT MOH 2019'!$D$5:$P$1684,13,FALSE)</f>
        <v>20.980697210347955</v>
      </c>
      <c r="Z64" s="131">
        <f t="shared" si="46"/>
        <v>-1.9448500384378491</v>
      </c>
    </row>
    <row r="65" spans="2:26" x14ac:dyDescent="0.2">
      <c r="B65" s="158" t="str">
        <f t="shared" si="49"/>
        <v>Male</v>
      </c>
      <c r="C65" s="11" t="str">
        <f t="shared" si="50"/>
        <v>CE</v>
      </c>
      <c r="D65" s="137" t="s">
        <v>129</v>
      </c>
      <c r="E65" s="18" t="str">
        <f t="shared" si="34"/>
        <v>CEMale65-69</v>
      </c>
      <c r="F65" s="19">
        <v>5</v>
      </c>
      <c r="G65" s="104">
        <f>VLOOKUP(E65,'Appendix 4. LT MOH 2019'!$D$5:$G$1684,4,FALSE)</f>
        <v>2.1251818572454177E-2</v>
      </c>
      <c r="H65" s="19">
        <f>VLOOKUP(E65,'Appendix 1a. Person-years 2020'!$E$3:$F$1684,2,FALSE)</f>
        <v>122057.28879999999</v>
      </c>
      <c r="I65" s="19">
        <f>VLOOKUP(E65,'Appendix 2a. Deaths 2020'!$E$3:$G$1683,3,FALSE)</f>
        <v>707</v>
      </c>
      <c r="J65" s="20">
        <f t="shared" si="35"/>
        <v>2593.9393570232432</v>
      </c>
      <c r="K65" s="20">
        <f t="shared" si="36"/>
        <v>3285.9143212925178</v>
      </c>
      <c r="L65" s="73">
        <f t="shared" si="37"/>
        <v>0.78941174461387498</v>
      </c>
      <c r="M65" s="73">
        <f t="shared" si="38"/>
        <v>1.2667660531059493</v>
      </c>
      <c r="N65" s="72">
        <f>VLOOKUP(E65,'Appendix 4. LT MOH 2019'!$D$5:$K$1684,8,FALSE)</f>
        <v>0.89910159370006892</v>
      </c>
      <c r="O65" s="72">
        <f t="shared" si="47"/>
        <v>0.87394985507633971</v>
      </c>
      <c r="P65" s="73">
        <f t="shared" si="39"/>
        <v>0.12605014492366029</v>
      </c>
      <c r="Q65" s="72">
        <f>VLOOKUP(E65,'Appendix 4. LT MOH 2019'!$D$5:$I$1684,6,FALSE)</f>
        <v>2.5000000000000013</v>
      </c>
      <c r="R65" s="136">
        <f t="shared" si="40"/>
        <v>2.465003392287799</v>
      </c>
      <c r="S65" s="135">
        <f t="shared" si="48"/>
        <v>71787.254747827785</v>
      </c>
      <c r="T65" s="12">
        <f t="shared" si="41"/>
        <v>9048.7938646354123</v>
      </c>
      <c r="U65" s="13">
        <f t="shared" si="42"/>
        <v>2.6931125525224812E-2</v>
      </c>
      <c r="V65" s="12">
        <f t="shared" si="43"/>
        <v>335997.61198840116</v>
      </c>
      <c r="W65" s="12">
        <f t="shared" si="44"/>
        <v>1123169.189281706</v>
      </c>
      <c r="X65" s="2">
        <f t="shared" si="45"/>
        <v>15.645802214155459</v>
      </c>
      <c r="Y65" s="105">
        <f>VLOOKUP(E65,'Appendix 4. LT MOH 2019'!$D$5:$P$1684,13,FALSE)</f>
        <v>17.417137933642316</v>
      </c>
      <c r="Z65" s="131">
        <f t="shared" si="46"/>
        <v>-1.7713357194868564</v>
      </c>
    </row>
    <row r="66" spans="2:26" x14ac:dyDescent="0.2">
      <c r="B66" s="158" t="str">
        <f t="shared" si="49"/>
        <v>Male</v>
      </c>
      <c r="C66" s="11" t="str">
        <f t="shared" si="50"/>
        <v>CE</v>
      </c>
      <c r="D66" s="137" t="s">
        <v>130</v>
      </c>
      <c r="E66" s="18" t="str">
        <f t="shared" si="34"/>
        <v>CEMale70-74</v>
      </c>
      <c r="F66" s="19">
        <v>5</v>
      </c>
      <c r="G66" s="104">
        <f>VLOOKUP(E66,'Appendix 4. LT MOH 2019'!$D$5:$G$1684,4,FALSE)</f>
        <v>2.9195644440857923E-2</v>
      </c>
      <c r="H66" s="19">
        <f>VLOOKUP(E66,'Appendix 1a. Person-years 2020'!$E$3:$F$1684,2,FALSE)</f>
        <v>97163.361000000004</v>
      </c>
      <c r="I66" s="19">
        <f>VLOOKUP(E66,'Appendix 2a. Deaths 2020'!$E$3:$G$1683,3,FALSE)</f>
        <v>857</v>
      </c>
      <c r="J66" s="20">
        <f t="shared" si="35"/>
        <v>2836.7469404347216</v>
      </c>
      <c r="K66" s="20">
        <f t="shared" si="36"/>
        <v>3668.7262731489063</v>
      </c>
      <c r="L66" s="73">
        <f t="shared" si="37"/>
        <v>0.7732239282054455</v>
      </c>
      <c r="M66" s="73">
        <f t="shared" si="38"/>
        <v>1.2932864122827561</v>
      </c>
      <c r="N66" s="72">
        <f>VLOOKUP(E66,'Appendix 4. LT MOH 2019'!$D$5:$K$1684,8,FALSE)</f>
        <v>0.86395181396170484</v>
      </c>
      <c r="O66" s="72">
        <f t="shared" si="47"/>
        <v>0.82768057016459118</v>
      </c>
      <c r="P66" s="73">
        <f t="shared" si="39"/>
        <v>0.17231942983540882</v>
      </c>
      <c r="Q66" s="72">
        <f>VLOOKUP(E66,'Appendix 4. LT MOH 2019'!$D$5:$I$1684,6,FALSE)</f>
        <v>2.5</v>
      </c>
      <c r="R66" s="136">
        <f t="shared" si="40"/>
        <v>2.4473384895263708</v>
      </c>
      <c r="S66" s="135">
        <f t="shared" si="48"/>
        <v>62738.460883192369</v>
      </c>
      <c r="T66" s="12">
        <f t="shared" si="41"/>
        <v>10811.055808142808</v>
      </c>
      <c r="U66" s="13">
        <f t="shared" si="42"/>
        <v>3.7788297669768475E-2</v>
      </c>
      <c r="V66" s="12">
        <f t="shared" si="43"/>
        <v>286095.33836693328</v>
      </c>
      <c r="W66" s="12">
        <f t="shared" si="44"/>
        <v>787171.57729330484</v>
      </c>
      <c r="X66" s="2">
        <f t="shared" si="45"/>
        <v>12.546874217378004</v>
      </c>
      <c r="Y66" s="105">
        <f>VLOOKUP(E66,'Appendix 4. LT MOH 2019'!$D$5:$P$1684,13,FALSE)</f>
        <v>14.091159484273501</v>
      </c>
      <c r="Z66" s="131">
        <f t="shared" si="46"/>
        <v>-1.5442852668954963</v>
      </c>
    </row>
    <row r="67" spans="2:26" x14ac:dyDescent="0.2">
      <c r="B67" s="158" t="str">
        <f t="shared" si="49"/>
        <v>Male</v>
      </c>
      <c r="C67" s="11" t="str">
        <f t="shared" si="50"/>
        <v>CE</v>
      </c>
      <c r="D67" s="137" t="s">
        <v>131</v>
      </c>
      <c r="E67" s="18" t="str">
        <f t="shared" si="34"/>
        <v>CEMale75-79</v>
      </c>
      <c r="F67" s="19">
        <v>5</v>
      </c>
      <c r="G67" s="104">
        <f>VLOOKUP(E67,'Appendix 4. LT MOH 2019'!$D$5:$G$1684,4,FALSE)</f>
        <v>4.8182268460715522E-2</v>
      </c>
      <c r="H67" s="19">
        <f>VLOOKUP(E67,'Appendix 1a. Person-years 2020'!$E$3:$F$1684,2,FALSE)</f>
        <v>65031.461600000002</v>
      </c>
      <c r="I67" s="19">
        <f>VLOOKUP(E67,'Appendix 2a. Deaths 2020'!$E$3:$G$1683,3,FALSE)</f>
        <v>897</v>
      </c>
      <c r="J67" s="20">
        <f t="shared" si="35"/>
        <v>3133.3633412039126</v>
      </c>
      <c r="K67" s="20">
        <f t="shared" si="36"/>
        <v>3987.1438463946511</v>
      </c>
      <c r="L67" s="73">
        <f t="shared" si="37"/>
        <v>0.78586664086304181</v>
      </c>
      <c r="M67" s="73">
        <f t="shared" si="38"/>
        <v>1.2724805304139084</v>
      </c>
      <c r="N67" s="72">
        <f>VLOOKUP(E67,'Appendix 4. LT MOH 2019'!$D$5:$K$1684,8,FALSE)</f>
        <v>0.78498806467200144</v>
      </c>
      <c r="O67" s="72">
        <f t="shared" si="47"/>
        <v>0.73487806180453674</v>
      </c>
      <c r="P67" s="73">
        <f t="shared" si="39"/>
        <v>0.26512193819546326</v>
      </c>
      <c r="Q67" s="72">
        <f>VLOOKUP(E67,'Appendix 4. LT MOH 2019'!$D$5:$I$1684,6,FALSE)</f>
        <v>2.5</v>
      </c>
      <c r="R67" s="136">
        <f t="shared" si="40"/>
        <v>2.4200692012350569</v>
      </c>
      <c r="S67" s="135">
        <f t="shared" si="48"/>
        <v>51927.405075049559</v>
      </c>
      <c r="T67" s="12">
        <f t="shared" si="41"/>
        <v>13767.094278958075</v>
      </c>
      <c r="U67" s="13">
        <f t="shared" si="42"/>
        <v>6.1427643205264088E-2</v>
      </c>
      <c r="V67" s="12">
        <f t="shared" si="43"/>
        <v>224118.87483546321</v>
      </c>
      <c r="W67" s="12">
        <f t="shared" si="44"/>
        <v>501076.23892637156</v>
      </c>
      <c r="X67" s="2">
        <f t="shared" si="45"/>
        <v>9.6495528363525356</v>
      </c>
      <c r="Y67" s="105">
        <f>VLOOKUP(E67,'Appendix 4. LT MOH 2019'!$D$5:$P$1684,13,FALSE)</f>
        <v>10.916442094289399</v>
      </c>
      <c r="Z67" s="131">
        <f t="shared" si="46"/>
        <v>-1.2668892579368638</v>
      </c>
    </row>
    <row r="68" spans="2:26" x14ac:dyDescent="0.2">
      <c r="B68" s="158" t="str">
        <f t="shared" si="49"/>
        <v>Male</v>
      </c>
      <c r="C68" s="11" t="str">
        <f t="shared" si="50"/>
        <v>CE</v>
      </c>
      <c r="D68" s="137" t="s">
        <v>132</v>
      </c>
      <c r="E68" s="18" t="str">
        <f t="shared" si="34"/>
        <v>CEMale80-84</v>
      </c>
      <c r="F68" s="19">
        <v>5</v>
      </c>
      <c r="G68" s="104">
        <f>VLOOKUP(E68,'Appendix 4. LT MOH 2019'!$D$5:$G$1684,4,FALSE)</f>
        <v>7.4889085035688308E-2</v>
      </c>
      <c r="H68" s="19">
        <f>VLOOKUP(E68,'Appendix 1a. Person-years 2020'!$E$3:$F$1684,2,FALSE)</f>
        <v>42380.091099999998</v>
      </c>
      <c r="I68" s="19">
        <f>VLOOKUP(E68,'Appendix 2a. Deaths 2020'!$E$3:$G$1683,3,FALSE)</f>
        <v>926</v>
      </c>
      <c r="J68" s="20">
        <f t="shared" si="35"/>
        <v>3173.806246208117</v>
      </c>
      <c r="K68" s="20">
        <f t="shared" si="36"/>
        <v>4030.4589534650695</v>
      </c>
      <c r="L68" s="73">
        <f t="shared" si="37"/>
        <v>0.78745529550165239</v>
      </c>
      <c r="M68" s="73">
        <f t="shared" si="38"/>
        <v>1.2699133597964376</v>
      </c>
      <c r="N68" s="72">
        <f>VLOOKUP(E68,'Appendix 4. LT MOH 2019'!$D$5:$K$1684,8,FALSE)</f>
        <v>0.68460389006388578</v>
      </c>
      <c r="O68" s="72">
        <f t="shared" si="47"/>
        <v>0.61804806066922668</v>
      </c>
      <c r="P68" s="73">
        <f t="shared" si="39"/>
        <v>0.38195193933077332</v>
      </c>
      <c r="Q68" s="72">
        <f>VLOOKUP(E68,'Appendix 4. LT MOH 2019'!$D$5:$I$1684,6,FALSE)</f>
        <v>2.5</v>
      </c>
      <c r="R68" s="136">
        <f t="shared" si="40"/>
        <v>2.3784284592358156</v>
      </c>
      <c r="S68" s="135">
        <f t="shared" si="48"/>
        <v>38160.310796091486</v>
      </c>
      <c r="T68" s="12">
        <f t="shared" si="41"/>
        <v>14575.404714032189</v>
      </c>
      <c r="U68" s="13">
        <f t="shared" si="42"/>
        <v>9.5519370924040475E-2</v>
      </c>
      <c r="V68" s="12">
        <f t="shared" si="43"/>
        <v>152591.0877870305</v>
      </c>
      <c r="W68" s="12">
        <f t="shared" si="44"/>
        <v>276957.36409090832</v>
      </c>
      <c r="X68" s="2">
        <f t="shared" si="45"/>
        <v>7.2577334490492484</v>
      </c>
      <c r="Y68" s="105">
        <f>VLOOKUP(E68,'Appendix 4. LT MOH 2019'!$D$5:$P$1684,13,FALSE)</f>
        <v>8.2217453017022812</v>
      </c>
      <c r="Z68" s="131">
        <f t="shared" si="46"/>
        <v>-0.9640118526530328</v>
      </c>
    </row>
    <row r="69" spans="2:26" x14ac:dyDescent="0.2">
      <c r="B69" s="158" t="str">
        <f t="shared" si="49"/>
        <v>Male</v>
      </c>
      <c r="C69" s="11" t="str">
        <f t="shared" si="50"/>
        <v>CE</v>
      </c>
      <c r="D69" s="137" t="s">
        <v>133</v>
      </c>
      <c r="E69" s="18" t="str">
        <f t="shared" si="34"/>
        <v>CEMale85-89</v>
      </c>
      <c r="F69" s="19">
        <v>5</v>
      </c>
      <c r="G69" s="104">
        <f>VLOOKUP(E69,'Appendix 4. LT MOH 2019'!$D$5:$G$1684,4,FALSE)</f>
        <v>0.12726756516587617</v>
      </c>
      <c r="H69" s="19">
        <f>VLOOKUP(E69,'Appendix 1a. Person-years 2020'!$E$3:$F$1684,2,FALSE)</f>
        <v>19568.849900000001</v>
      </c>
      <c r="I69" s="19">
        <f>VLOOKUP(E69,'Appendix 2a. Deaths 2020'!$E$3:$G$1683,3,FALSE)</f>
        <v>638</v>
      </c>
      <c r="J69" s="20">
        <f t="shared" si="35"/>
        <v>2490.4798798694997</v>
      </c>
      <c r="K69" s="20">
        <f t="shared" si="36"/>
        <v>3047.2831732936706</v>
      </c>
      <c r="L69" s="73">
        <f t="shared" si="37"/>
        <v>0.81727878186576686</v>
      </c>
      <c r="M69" s="73">
        <f t="shared" si="38"/>
        <v>1.2235726929274962</v>
      </c>
      <c r="N69" s="72">
        <f>VLOOKUP(E69,'Appendix 4. LT MOH 2019'!$D$5:$K$1684,8,FALSE)</f>
        <v>0.51725623355634132</v>
      </c>
      <c r="O69" s="72">
        <f t="shared" si="47"/>
        <v>0.44637324215398427</v>
      </c>
      <c r="P69" s="73">
        <f t="shared" si="39"/>
        <v>0.55362675784601567</v>
      </c>
      <c r="Q69" s="72">
        <f>VLOOKUP(E69,'Appendix 4. LT MOH 2019'!$D$5:$I$1684,6,FALSE)</f>
        <v>2.5</v>
      </c>
      <c r="R69" s="136">
        <f t="shared" si="40"/>
        <v>2.3327152186450237</v>
      </c>
      <c r="S69" s="135">
        <f t="shared" si="48"/>
        <v>23584.906082059297</v>
      </c>
      <c r="T69" s="12">
        <f t="shared" si="41"/>
        <v>13057.235088313264</v>
      </c>
      <c r="U69" s="13">
        <f t="shared" si="42"/>
        <v>0.15713213483849231</v>
      </c>
      <c r="V69" s="12">
        <f t="shared" si="43"/>
        <v>83097.165972664312</v>
      </c>
      <c r="W69" s="12">
        <f t="shared" si="44"/>
        <v>124366.27630387779</v>
      </c>
      <c r="X69" s="2">
        <f t="shared" si="45"/>
        <v>5.2731300210044703</v>
      </c>
      <c r="Y69" s="105">
        <f>VLOOKUP(E69,'Appendix 4. LT MOH 2019'!$D$5:$P$1684,13,FALSE)</f>
        <v>5.857745821701859</v>
      </c>
      <c r="Z69" s="131">
        <f t="shared" si="46"/>
        <v>-0.58461580069738872</v>
      </c>
    </row>
    <row r="70" spans="2:26" x14ac:dyDescent="0.2">
      <c r="B70" s="158" t="str">
        <f t="shared" si="49"/>
        <v>Male</v>
      </c>
      <c r="C70" s="11" t="str">
        <f t="shared" si="50"/>
        <v>CE</v>
      </c>
      <c r="D70" s="137" t="s">
        <v>8</v>
      </c>
      <c r="E70" s="18" t="str">
        <f t="shared" si="34"/>
        <v>CEMale90+</v>
      </c>
      <c r="F70" s="19" t="s">
        <v>19</v>
      </c>
      <c r="G70" s="104">
        <f>VLOOKUP(E70,'Appendix 4. LT MOH 2019'!$D$5:$G$1684,4,FALSE)</f>
        <v>0.25053517451343937</v>
      </c>
      <c r="H70" s="19">
        <f>VLOOKUP(E70,'Appendix 1a. Person-years 2020'!$E$3:$F$1684,2,FALSE)</f>
        <v>11735.6594</v>
      </c>
      <c r="I70" s="19">
        <f>VLOOKUP(E70,'Appendix 2a. Deaths 2020'!$E$3:$G$1683,3,FALSE)</f>
        <v>494</v>
      </c>
      <c r="J70" s="20">
        <f t="shared" si="35"/>
        <v>2940.1954758092852</v>
      </c>
      <c r="K70" s="20">
        <f t="shared" si="36"/>
        <v>3310.4310995996461</v>
      </c>
      <c r="L70" s="73">
        <f t="shared" si="37"/>
        <v>0.88816090332309405</v>
      </c>
      <c r="M70" s="73">
        <f t="shared" si="38"/>
        <v>1.1259221119264031</v>
      </c>
      <c r="N70" s="72">
        <f>VLOOKUP(E70,'Appendix 4. LT MOH 2019'!$D$5:$K$1684,8,FALSE)</f>
        <v>0</v>
      </c>
      <c r="O70" s="72">
        <v>0</v>
      </c>
      <c r="P70" s="73">
        <f t="shared" si="39"/>
        <v>1</v>
      </c>
      <c r="Q70" s="72">
        <f>VLOOKUP(E70,'Appendix 4. LT MOH 2019'!$D$5:$I$1684,6,FALSE)</f>
        <v>4.4136831298248831</v>
      </c>
      <c r="R70" s="136">
        <f>Q70*L70</f>
        <v>3.9200607955671694</v>
      </c>
      <c r="S70" s="135">
        <f t="shared" si="48"/>
        <v>10527.670993746033</v>
      </c>
      <c r="T70" s="12">
        <f t="shared" si="41"/>
        <v>10527.670993746033</v>
      </c>
      <c r="U70" s="13">
        <f t="shared" si="42"/>
        <v>0.25509808448144644</v>
      </c>
      <c r="V70" s="12">
        <f>T70*R70</f>
        <v>41269.110331213487</v>
      </c>
      <c r="W70" s="12">
        <f>V70</f>
        <v>41269.110331213487</v>
      </c>
      <c r="X70" s="2">
        <f t="shared" si="45"/>
        <v>3.9200607955671694</v>
      </c>
      <c r="Y70" s="105">
        <f>VLOOKUP(E70,'Appendix 4. LT MOH 2019'!$D$5:$P$1684,13,FALSE)</f>
        <v>3.9914554989816704</v>
      </c>
      <c r="Z70" s="131">
        <f t="shared" si="46"/>
        <v>-7.1394703414501048E-2</v>
      </c>
    </row>
    <row r="71" spans="2:26" x14ac:dyDescent="0.2">
      <c r="K71" s="7"/>
      <c r="L71" s="7"/>
      <c r="M71" s="7"/>
      <c r="N71" s="133"/>
      <c r="O71" s="133"/>
      <c r="P71" s="74"/>
      <c r="Q71" s="133"/>
      <c r="R71" s="107"/>
      <c r="S71" s="7"/>
      <c r="T71" s="7"/>
      <c r="U71" s="7"/>
      <c r="V71" s="107"/>
      <c r="W71" s="107"/>
      <c r="X71" s="7"/>
      <c r="Y71" s="133"/>
      <c r="Z71" s="7"/>
    </row>
    <row r="72" spans="2:26" x14ac:dyDescent="0.2">
      <c r="N72" s="40"/>
      <c r="O72" s="40"/>
      <c r="Q72" s="40"/>
      <c r="R72" s="40"/>
      <c r="V72" s="40"/>
      <c r="W72" s="40"/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9ECD835-87B1-184C-917A-1BA2F59AD532}">
  <sheetPr>
    <tabColor theme="7"/>
  </sheetPr>
  <dimension ref="A1:AA72"/>
  <sheetViews>
    <sheetView zoomScaleNormal="100" workbookViewId="0">
      <pane xSplit="4" ySplit="1" topLeftCell="F2" activePane="bottomRight" state="frozen"/>
      <selection pane="topRight" activeCell="F1" sqref="F1"/>
      <selection pane="bottomLeft" activeCell="A4" sqref="A4"/>
      <selection pane="bottomRight" activeCell="I2" sqref="I2"/>
    </sheetView>
  </sheetViews>
  <sheetFormatPr baseColWidth="10" defaultRowHeight="16" x14ac:dyDescent="0.2"/>
  <cols>
    <col min="1" max="1" width="6.1640625" customWidth="1"/>
    <col min="2" max="3" width="12.1640625" style="158" customWidth="1"/>
    <col min="4" max="4" width="13.33203125" style="40" customWidth="1"/>
    <col min="5" max="5" width="17.33203125" style="40" hidden="1" customWidth="1"/>
    <col min="6" max="9" width="13.33203125" style="40" customWidth="1"/>
    <col min="10" max="10" width="14.6640625" style="40" customWidth="1"/>
    <col min="11" max="11" width="15.6640625" customWidth="1"/>
    <col min="17" max="17" width="11.5" customWidth="1"/>
    <col min="18" max="20" width="10.33203125" customWidth="1"/>
    <col min="21" max="21" width="8.33203125" customWidth="1"/>
    <col min="22" max="22" width="10" customWidth="1"/>
    <col min="23" max="23" width="9.83203125" customWidth="1"/>
    <col min="24" max="24" width="11.83203125" customWidth="1"/>
    <col min="25" max="25" width="10.5" style="40" customWidth="1"/>
    <col min="26" max="26" width="17.6640625" bestFit="1" customWidth="1"/>
  </cols>
  <sheetData>
    <row r="1" spans="1:27" ht="18" x14ac:dyDescent="0.2">
      <c r="B1" s="161" t="s">
        <v>51</v>
      </c>
      <c r="C1" s="170"/>
      <c r="D1" s="171"/>
      <c r="K1" s="10"/>
      <c r="N1" s="8"/>
      <c r="O1" s="10"/>
      <c r="Q1" s="10"/>
      <c r="R1" s="10"/>
      <c r="S1" s="8"/>
      <c r="T1" s="8"/>
      <c r="U1" s="10"/>
      <c r="V1" s="10"/>
      <c r="W1" s="10"/>
      <c r="Y1" s="10"/>
    </row>
    <row r="2" spans="1:27" s="3" customFormat="1" ht="100" customHeight="1" x14ac:dyDescent="0.2">
      <c r="B2" s="167" t="s">
        <v>33</v>
      </c>
      <c r="C2" s="167" t="s">
        <v>14</v>
      </c>
      <c r="D2" s="168" t="s">
        <v>31</v>
      </c>
      <c r="E2" s="39"/>
      <c r="F2" s="3" t="s">
        <v>32</v>
      </c>
      <c r="G2" s="106" t="s">
        <v>115</v>
      </c>
      <c r="H2" s="106" t="s">
        <v>1659</v>
      </c>
      <c r="I2" s="106" t="s">
        <v>1660</v>
      </c>
      <c r="J2" s="106" t="s">
        <v>20</v>
      </c>
      <c r="K2" s="4" t="s">
        <v>21</v>
      </c>
      <c r="L2" s="3" t="s">
        <v>16</v>
      </c>
      <c r="M2" s="5" t="s">
        <v>114</v>
      </c>
      <c r="N2" s="3" t="s">
        <v>141</v>
      </c>
      <c r="O2" s="3" t="s">
        <v>22</v>
      </c>
      <c r="P2" s="5" t="s">
        <v>23</v>
      </c>
      <c r="Q2" s="3" t="s">
        <v>140</v>
      </c>
      <c r="R2" s="3" t="s">
        <v>24</v>
      </c>
      <c r="S2" s="5" t="s">
        <v>34</v>
      </c>
      <c r="T2" s="5" t="s">
        <v>35</v>
      </c>
      <c r="U2" s="5" t="s">
        <v>36</v>
      </c>
      <c r="V2" s="3" t="s">
        <v>37</v>
      </c>
      <c r="W2" s="3" t="s">
        <v>38</v>
      </c>
      <c r="X2" s="5" t="s">
        <v>81</v>
      </c>
      <c r="Y2" s="3" t="s">
        <v>26</v>
      </c>
      <c r="Z2" s="5" t="s">
        <v>25</v>
      </c>
    </row>
    <row r="3" spans="1:27" s="11" customFormat="1" ht="47" customHeight="1" x14ac:dyDescent="0.2">
      <c r="A3" s="10"/>
      <c r="B3" s="8" t="s">
        <v>17</v>
      </c>
      <c r="C3" s="8" t="s">
        <v>14</v>
      </c>
      <c r="D3" s="8" t="s">
        <v>0</v>
      </c>
      <c r="E3" s="8" t="s">
        <v>135</v>
      </c>
      <c r="F3" s="8" t="s">
        <v>9</v>
      </c>
      <c r="G3" s="10" t="s">
        <v>116</v>
      </c>
      <c r="H3" s="10" t="s">
        <v>134</v>
      </c>
      <c r="I3" s="10" t="s">
        <v>110</v>
      </c>
      <c r="J3" s="10" t="s">
        <v>1618</v>
      </c>
      <c r="K3" s="10" t="s">
        <v>1830</v>
      </c>
      <c r="L3" s="10" t="s">
        <v>27</v>
      </c>
      <c r="M3" s="10" t="s">
        <v>28</v>
      </c>
      <c r="N3" s="8" t="s">
        <v>1619</v>
      </c>
      <c r="O3" s="10" t="s">
        <v>111</v>
      </c>
      <c r="P3" s="10" t="s">
        <v>112</v>
      </c>
      <c r="Q3" s="10" t="s">
        <v>1620</v>
      </c>
      <c r="R3" s="10" t="s">
        <v>113</v>
      </c>
      <c r="S3" s="8" t="s">
        <v>104</v>
      </c>
      <c r="T3" s="8" t="s">
        <v>105</v>
      </c>
      <c r="U3" s="10" t="s">
        <v>106</v>
      </c>
      <c r="V3" s="10" t="s">
        <v>107</v>
      </c>
      <c r="W3" s="10" t="s">
        <v>108</v>
      </c>
      <c r="X3" s="8" t="s">
        <v>109</v>
      </c>
      <c r="Y3" s="10" t="s">
        <v>30</v>
      </c>
      <c r="Z3" s="10" t="s">
        <v>11</v>
      </c>
    </row>
    <row r="4" spans="1:27" s="9" customFormat="1" ht="17" customHeight="1" x14ac:dyDescent="0.2">
      <c r="A4" s="15"/>
      <c r="B4" s="11" t="s">
        <v>18</v>
      </c>
      <c r="C4" s="11" t="str">
        <f>$B$1</f>
        <v>RN</v>
      </c>
      <c r="D4" s="137">
        <v>0</v>
      </c>
      <c r="E4" s="18" t="str">
        <f t="shared" ref="E4:E23" si="0">_xlfn.CONCAT(C4,B4,D4)</f>
        <v>RNTotal0</v>
      </c>
      <c r="F4" s="19">
        <v>1</v>
      </c>
      <c r="G4" s="104">
        <f>VLOOKUP(E4,'Appendix 4. LT MOH 2019'!$D$5:$G$1684,4,FALSE)</f>
        <v>1.1212020107071018E-2</v>
      </c>
      <c r="H4" s="19">
        <f>VLOOKUP(E4,'Appendix 1a. Person-years 2020'!$E$3:$F$1684,2,FALSE)</f>
        <v>47523.959000000003</v>
      </c>
      <c r="I4" s="19">
        <f>VLOOKUP(E4,'Appendix 2a. Deaths 2020'!$E$3:$G$1683,3,FALSE)</f>
        <v>2</v>
      </c>
      <c r="J4" s="20">
        <f t="shared" ref="J4:J23" si="1">G4*H4</f>
        <v>532.8395838756187</v>
      </c>
      <c r="K4" s="20">
        <f t="shared" ref="K4:K23" si="2">G4*(H4-I4)+I4</f>
        <v>534.8171598354046</v>
      </c>
      <c r="L4" s="72">
        <f t="shared" ref="L4:L23" si="3">J4/K4</f>
        <v>0.99630233263196999</v>
      </c>
      <c r="M4" s="72">
        <f t="shared" ref="M4:M23" si="4">K4/J4</f>
        <v>1.0037113908568915</v>
      </c>
      <c r="N4" s="72">
        <f>VLOOKUP(E4,'Appendix 4. LT MOH 2019'!$D$5:$K$1684,8,FALSE)</f>
        <v>0.98890131631695632</v>
      </c>
      <c r="O4" s="72">
        <f>EXP((1/L4)*LN(N4))</f>
        <v>0.98886035504856473</v>
      </c>
      <c r="P4" s="72">
        <f t="shared" ref="P4:P23" si="5">1-O4</f>
        <v>1.1139644951435268E-2</v>
      </c>
      <c r="Q4" s="72">
        <f>VLOOKUP(E4,'Appendix 4. LT MOH 2019'!$D$5:$I$1684,6,FALSE)</f>
        <v>8.9218577065309751E-2</v>
      </c>
      <c r="R4" s="16">
        <f t="shared" ref="R4:R22" si="6">F4+(Q4-F4)*M4*(1-N4)/(1-O4)</f>
        <v>8.9199748900130049E-2</v>
      </c>
      <c r="S4" s="12">
        <v>100000</v>
      </c>
      <c r="T4" s="12">
        <f t="shared" ref="T4:T23" si="7">P4*S4</f>
        <v>1113.9644951435268</v>
      </c>
      <c r="U4" s="13">
        <f t="shared" ref="U4:U23" si="8">T4/V4</f>
        <v>1.1253826175239384E-2</v>
      </c>
      <c r="V4" s="12">
        <f t="shared" ref="V4:V22" si="9">(S5*F4)+R4*T4</f>
        <v>98985.400858106936</v>
      </c>
      <c r="W4" s="12">
        <f t="shared" ref="W4:W22" si="10">W5+V4</f>
        <v>7521227.236889774</v>
      </c>
      <c r="X4" s="131">
        <f t="shared" ref="X4:X23" si="11">W4/S4</f>
        <v>75.212272368897743</v>
      </c>
      <c r="Y4" s="105">
        <f>VLOOKUP(E4,'Appendix 4. LT MOH 2019'!$D$5:$P$1684,13,FALSE)</f>
        <v>76.793949218363053</v>
      </c>
      <c r="Z4" s="105">
        <f t="shared" ref="Z4:Z23" si="12">X4-Y4</f>
        <v>-1.5816768494653104</v>
      </c>
    </row>
    <row r="5" spans="1:27" s="9" customFormat="1" x14ac:dyDescent="0.2">
      <c r="A5" s="15"/>
      <c r="B5" s="11" t="str">
        <f>$B$4</f>
        <v>Total</v>
      </c>
      <c r="C5" s="11" t="str">
        <f>$C$4</f>
        <v>RN</v>
      </c>
      <c r="D5" s="138" t="s">
        <v>1657</v>
      </c>
      <c r="E5" s="18" t="str">
        <f t="shared" si="0"/>
        <v>RNTotal1-4</v>
      </c>
      <c r="F5" s="19">
        <v>4</v>
      </c>
      <c r="G5" s="104">
        <f>VLOOKUP(E5,'Appendix 4. LT MOH 2019'!$D$5:$G$1684,4,FALSE)</f>
        <v>4.3235631519506737E-4</v>
      </c>
      <c r="H5" s="19">
        <f>VLOOKUP(E5,'Appendix 1a. Person-years 2020'!$E$3:$F$1684,2,FALSE)</f>
        <v>190255.0975</v>
      </c>
      <c r="I5" s="19">
        <f>VLOOKUP(E5,'Appendix 2a. Deaths 2020'!$E$3:$G$1683,3,FALSE)</f>
        <v>6</v>
      </c>
      <c r="J5" s="20">
        <f t="shared" si="1"/>
        <v>82.257992902178273</v>
      </c>
      <c r="K5" s="20">
        <f t="shared" si="2"/>
        <v>88.255398764287108</v>
      </c>
      <c r="L5" s="72">
        <f t="shared" si="3"/>
        <v>0.93204488398350871</v>
      </c>
      <c r="M5" s="72">
        <f t="shared" si="4"/>
        <v>1.0729097033675619</v>
      </c>
      <c r="N5" s="72">
        <f>VLOOKUP(E5,'Appendix 4. LT MOH 2019'!$D$5:$K$1684,8,FALSE)</f>
        <v>0.99827243998395998</v>
      </c>
      <c r="O5" s="72">
        <f t="shared" ref="O5:O22" si="13">EXP((1/L5)*LN(N5))</f>
        <v>0.99814660088863261</v>
      </c>
      <c r="P5" s="72">
        <f t="shared" si="5"/>
        <v>1.8533991113673931E-3</v>
      </c>
      <c r="Q5" s="72">
        <f>VLOOKUP(E5,'Appendix 4. LT MOH 2019'!$D$5:$I$1684,6,FALSE)</f>
        <v>1.5027566040893992</v>
      </c>
      <c r="R5" s="16">
        <f t="shared" si="6"/>
        <v>1.5025992388864138</v>
      </c>
      <c r="S5" s="135">
        <f t="shared" ref="S5:S23" si="14">S4-T4</f>
        <v>98886.035504856467</v>
      </c>
      <c r="T5" s="12">
        <f t="shared" si="7"/>
        <v>183.27529033134547</v>
      </c>
      <c r="U5" s="13">
        <f t="shared" si="8"/>
        <v>4.6388657350886529E-4</v>
      </c>
      <c r="V5" s="12">
        <f t="shared" si="9"/>
        <v>395086.43016985903</v>
      </c>
      <c r="W5" s="12">
        <f t="shared" si="10"/>
        <v>7422241.836031667</v>
      </c>
      <c r="X5" s="131">
        <f t="shared" si="11"/>
        <v>75.058543889820996</v>
      </c>
      <c r="Y5" s="105">
        <f>VLOOKUP(E5,'Appendix 4. LT MOH 2019'!$D$5:$P$1684,13,FALSE)</f>
        <v>76.654825352648601</v>
      </c>
      <c r="Z5" s="105">
        <f t="shared" si="12"/>
        <v>-1.596281462827605</v>
      </c>
      <c r="AA5" s="17"/>
    </row>
    <row r="6" spans="1:27" s="9" customFormat="1" x14ac:dyDescent="0.2">
      <c r="A6" s="15"/>
      <c r="B6" s="11" t="str">
        <f t="shared" ref="B6:B23" si="15">$B$4</f>
        <v>Total</v>
      </c>
      <c r="C6" s="11" t="str">
        <f t="shared" ref="C6:C23" si="16">$C$4</f>
        <v>RN</v>
      </c>
      <c r="D6" s="138" t="s">
        <v>1658</v>
      </c>
      <c r="E6" s="18" t="str">
        <f t="shared" si="0"/>
        <v>RNTotal5-9</v>
      </c>
      <c r="F6" s="19">
        <v>5</v>
      </c>
      <c r="G6" s="104">
        <f>VLOOKUP(E6,'Appendix 4. LT MOH 2019'!$D$5:$G$1684,4,FALSE)</f>
        <v>2.243152436839147E-4</v>
      </c>
      <c r="H6" s="19">
        <f>VLOOKUP(E6,'Appendix 1a. Person-years 2020'!$E$3:$F$1684,2,FALSE)</f>
        <v>244676.30669999999</v>
      </c>
      <c r="I6" s="19">
        <f>VLOOKUP(E6,'Appendix 2a. Deaths 2020'!$E$3:$G$1683,3,FALSE)</f>
        <v>2</v>
      </c>
      <c r="J6" s="20">
        <f t="shared" si="1"/>
        <v>54.884625361090748</v>
      </c>
      <c r="K6" s="20">
        <f t="shared" si="2"/>
        <v>56.884176730603379</v>
      </c>
      <c r="L6" s="72">
        <f t="shared" si="3"/>
        <v>0.96484872447073877</v>
      </c>
      <c r="M6" s="72">
        <f t="shared" si="4"/>
        <v>1.036431903403866</v>
      </c>
      <c r="N6" s="72">
        <f>VLOOKUP(E6,'Appendix 4. LT MOH 2019'!$D$5:$K$1684,8,FALSE)</f>
        <v>0.99887905239566799</v>
      </c>
      <c r="O6" s="72">
        <f t="shared" si="13"/>
        <v>0.99883823787202541</v>
      </c>
      <c r="P6" s="72">
        <f t="shared" si="5"/>
        <v>1.161762127974586E-3</v>
      </c>
      <c r="Q6" s="72">
        <f>VLOOKUP(E6,'Appendix 4. LT MOH 2019'!$D$5:$I$1684,6,FALSE)</f>
        <v>2.5000000000003224</v>
      </c>
      <c r="R6" s="16">
        <f t="shared" si="6"/>
        <v>2.4999489327493905</v>
      </c>
      <c r="S6" s="135">
        <f t="shared" si="14"/>
        <v>98702.760214525115</v>
      </c>
      <c r="T6" s="12">
        <f t="shared" si="7"/>
        <v>114.669128743792</v>
      </c>
      <c r="U6" s="13">
        <f t="shared" si="8"/>
        <v>2.3248747592590003E-4</v>
      </c>
      <c r="V6" s="12">
        <f t="shared" si="9"/>
        <v>493227.122394929</v>
      </c>
      <c r="W6" s="12">
        <f t="shared" si="10"/>
        <v>7027155.405861808</v>
      </c>
      <c r="X6" s="131">
        <f t="shared" si="11"/>
        <v>71.195125552605276</v>
      </c>
      <c r="Y6" s="105">
        <f>VLOOKUP(E6,'Appendix 4. LT MOH 2019'!$D$5:$P$1684,13,FALSE)</f>
        <v>72.784879738498205</v>
      </c>
      <c r="Z6" s="105">
        <f t="shared" si="12"/>
        <v>-1.5897541858929287</v>
      </c>
    </row>
    <row r="7" spans="1:27" s="9" customFormat="1" x14ac:dyDescent="0.2">
      <c r="A7" s="15"/>
      <c r="B7" s="11" t="str">
        <f t="shared" si="15"/>
        <v>Total</v>
      </c>
      <c r="C7" s="11" t="str">
        <f t="shared" si="16"/>
        <v>RN</v>
      </c>
      <c r="D7" s="138" t="s">
        <v>118</v>
      </c>
      <c r="E7" s="18" t="str">
        <f t="shared" si="0"/>
        <v>RNTotal10-14</v>
      </c>
      <c r="F7" s="19">
        <v>5</v>
      </c>
      <c r="G7" s="104">
        <f>VLOOKUP(E7,'Appendix 4. LT MOH 2019'!$D$5:$G$1684,4,FALSE)</f>
        <v>2.5933009877867447E-4</v>
      </c>
      <c r="H7" s="19">
        <f>VLOOKUP(E7,'Appendix 1a. Person-years 2020'!$E$3:$F$1684,2,FALSE)</f>
        <v>258151.45850000001</v>
      </c>
      <c r="I7" s="19">
        <f>VLOOKUP(E7,'Appendix 2a. Deaths 2020'!$E$3:$G$1683,3,FALSE)</f>
        <v>1</v>
      </c>
      <c r="J7" s="20">
        <f t="shared" si="1"/>
        <v>66.946443232663881</v>
      </c>
      <c r="K7" s="20">
        <f t="shared" si="2"/>
        <v>67.94618390256511</v>
      </c>
      <c r="L7" s="72">
        <f t="shared" si="3"/>
        <v>0.98528628669808949</v>
      </c>
      <c r="M7" s="72">
        <f t="shared" si="4"/>
        <v>1.0149334396515548</v>
      </c>
      <c r="N7" s="72">
        <f>VLOOKUP(E7,'Appendix 4. LT MOH 2019'!$D$5:$K$1684,8,FALSE)</f>
        <v>0.99870418961269602</v>
      </c>
      <c r="O7" s="72">
        <f t="shared" si="13"/>
        <v>0.99868485143667651</v>
      </c>
      <c r="P7" s="72">
        <f t="shared" si="5"/>
        <v>1.3151485633234872E-3</v>
      </c>
      <c r="Q7" s="72">
        <f>VLOOKUP(E7,'Appendix 4. LT MOH 2019'!$D$5:$I$1684,6,FALSE)</f>
        <v>2.5000000000002416</v>
      </c>
      <c r="R7" s="16">
        <f t="shared" si="6"/>
        <v>2.4999758008346409</v>
      </c>
      <c r="S7" s="135">
        <f t="shared" si="14"/>
        <v>98588.091085781329</v>
      </c>
      <c r="T7" s="12">
        <f t="shared" si="7"/>
        <v>129.6579863522704</v>
      </c>
      <c r="U7" s="13">
        <f t="shared" si="8"/>
        <v>2.6320278972539438E-4</v>
      </c>
      <c r="V7" s="12">
        <f t="shared" si="9"/>
        <v>492616.30732541095</v>
      </c>
      <c r="W7" s="12">
        <f t="shared" si="10"/>
        <v>6533928.2834668793</v>
      </c>
      <c r="X7" s="131">
        <f t="shared" si="11"/>
        <v>66.275025832295697</v>
      </c>
      <c r="Y7" s="105">
        <f>VLOOKUP(E7,'Appendix 4. LT MOH 2019'!$D$5:$P$1684,13,FALSE)</f>
        <v>67.863753819774303</v>
      </c>
      <c r="Z7" s="105">
        <f t="shared" si="12"/>
        <v>-1.588727987478606</v>
      </c>
      <c r="AA7" s="17"/>
    </row>
    <row r="8" spans="1:27" s="9" customFormat="1" x14ac:dyDescent="0.2">
      <c r="A8" s="15"/>
      <c r="B8" s="11" t="str">
        <f t="shared" si="15"/>
        <v>Total</v>
      </c>
      <c r="C8" s="11" t="str">
        <f t="shared" si="16"/>
        <v>RN</v>
      </c>
      <c r="D8" s="137" t="s">
        <v>119</v>
      </c>
      <c r="E8" s="18" t="str">
        <f t="shared" si="0"/>
        <v>RNTotal15-19</v>
      </c>
      <c r="F8" s="19">
        <v>5</v>
      </c>
      <c r="G8" s="104">
        <f>VLOOKUP(E8,'Appendix 4. LT MOH 2019'!$D$5:$G$1684,4,FALSE)</f>
        <v>1.379676494911195E-3</v>
      </c>
      <c r="H8" s="19">
        <f>VLOOKUP(E8,'Appendix 1a. Person-years 2020'!$E$3:$F$1684,2,FALSE)</f>
        <v>272352.95299999998</v>
      </c>
      <c r="I8" s="19">
        <f>VLOOKUP(E8,'Appendix 2a. Deaths 2020'!$E$3:$G$1683,3,FALSE)</f>
        <v>5</v>
      </c>
      <c r="J8" s="20">
        <f t="shared" si="1"/>
        <v>375.75896757375341</v>
      </c>
      <c r="K8" s="20">
        <f t="shared" si="2"/>
        <v>380.75206919127885</v>
      </c>
      <c r="L8" s="72">
        <f t="shared" si="3"/>
        <v>0.98688621278373923</v>
      </c>
      <c r="M8" s="72">
        <f t="shared" si="4"/>
        <v>1.0132880437951102</v>
      </c>
      <c r="N8" s="72">
        <f>VLOOKUP(E8,'Appendix 4. LT MOH 2019'!$D$5:$K$1684,8,FALSE)</f>
        <v>0.99312532957842126</v>
      </c>
      <c r="O8" s="72">
        <f t="shared" si="13"/>
        <v>0.99303429755491424</v>
      </c>
      <c r="P8" s="72">
        <f t="shared" si="5"/>
        <v>6.9657024450857641E-3</v>
      </c>
      <c r="Q8" s="72">
        <f>VLOOKUP(E8,'Appendix 4. LT MOH 2019'!$D$5:$I$1684,6,FALSE)</f>
        <v>2.4999999999999423</v>
      </c>
      <c r="R8" s="16">
        <f t="shared" si="6"/>
        <v>2.4998855470304173</v>
      </c>
      <c r="S8" s="135">
        <f t="shared" si="14"/>
        <v>98458.433099429065</v>
      </c>
      <c r="T8" s="12">
        <f t="shared" si="7"/>
        <v>685.83214818000613</v>
      </c>
      <c r="U8" s="13">
        <f t="shared" si="8"/>
        <v>1.3980097719719447E-3</v>
      </c>
      <c r="V8" s="12">
        <f t="shared" si="9"/>
        <v>490577.50663116929</v>
      </c>
      <c r="W8" s="12">
        <f t="shared" si="10"/>
        <v>6041311.9761414686</v>
      </c>
      <c r="X8" s="131">
        <f t="shared" si="11"/>
        <v>61.359009949311293</v>
      </c>
      <c r="Y8" s="105">
        <f>VLOOKUP(E8,'Appendix 4. LT MOH 2019'!$D$5:$P$1684,13,FALSE)</f>
        <v>62.948562747216265</v>
      </c>
      <c r="Z8" s="105">
        <f t="shared" si="12"/>
        <v>-1.5895527979049717</v>
      </c>
    </row>
    <row r="9" spans="1:27" s="9" customFormat="1" x14ac:dyDescent="0.2">
      <c r="A9" s="15"/>
      <c r="B9" s="11" t="str">
        <f t="shared" si="15"/>
        <v>Total</v>
      </c>
      <c r="C9" s="11" t="str">
        <f t="shared" si="16"/>
        <v>RN</v>
      </c>
      <c r="D9" s="137" t="s">
        <v>120</v>
      </c>
      <c r="E9" s="18" t="str">
        <f t="shared" si="0"/>
        <v>RNTotal20-24</v>
      </c>
      <c r="F9" s="19">
        <v>5</v>
      </c>
      <c r="G9" s="104">
        <f>VLOOKUP(E9,'Appendix 4. LT MOH 2019'!$D$5:$G$1684,4,FALSE)</f>
        <v>1.7573949907602896E-3</v>
      </c>
      <c r="H9" s="19">
        <f>VLOOKUP(E9,'Appendix 1a. Person-years 2020'!$E$3:$F$1684,2,FALSE)</f>
        <v>296143.49119999999</v>
      </c>
      <c r="I9" s="19">
        <f>VLOOKUP(E9,'Appendix 2a. Deaths 2020'!$E$3:$G$1683,3,FALSE)</f>
        <v>19</v>
      </c>
      <c r="J9" s="20">
        <f t="shared" si="1"/>
        <v>520.44108798114382</v>
      </c>
      <c r="K9" s="20">
        <f t="shared" si="2"/>
        <v>539.40769747631941</v>
      </c>
      <c r="L9" s="72">
        <f t="shared" si="3"/>
        <v>0.96483808150326178</v>
      </c>
      <c r="M9" s="72">
        <f t="shared" si="4"/>
        <v>1.0364433361108161</v>
      </c>
      <c r="N9" s="72">
        <f>VLOOKUP(E9,'Appendix 4. LT MOH 2019'!$D$5:$K$1684,8,FALSE)</f>
        <v>0.99125146163992472</v>
      </c>
      <c r="O9" s="72">
        <f t="shared" si="13"/>
        <v>0.99093408525051274</v>
      </c>
      <c r="P9" s="72">
        <f t="shared" si="5"/>
        <v>9.0659147494872583E-3</v>
      </c>
      <c r="Q9" s="72">
        <f>VLOOKUP(E9,'Appendix 4. LT MOH 2019'!$D$5:$I$1684,6,FALSE)</f>
        <v>2.4999999999999658</v>
      </c>
      <c r="R9" s="16">
        <f t="shared" si="6"/>
        <v>2.4996002790223639</v>
      </c>
      <c r="S9" s="135">
        <f t="shared" si="14"/>
        <v>97772.600951249056</v>
      </c>
      <c r="T9" s="12">
        <f t="shared" si="7"/>
        <v>886.39806505966078</v>
      </c>
      <c r="U9" s="13">
        <f t="shared" si="8"/>
        <v>1.8214407834500992E-3</v>
      </c>
      <c r="V9" s="12">
        <f t="shared" si="9"/>
        <v>486646.65528169496</v>
      </c>
      <c r="W9" s="12">
        <f t="shared" si="10"/>
        <v>5550734.4695102992</v>
      </c>
      <c r="X9" s="131">
        <f t="shared" si="11"/>
        <v>56.771881033194383</v>
      </c>
      <c r="Y9" s="105">
        <f>VLOOKUP(E9,'Appendix 4. LT MOH 2019'!$D$5:$P$1684,13,FALSE)</f>
        <v>58.367003334691397</v>
      </c>
      <c r="Z9" s="105">
        <f t="shared" si="12"/>
        <v>-1.595122301497014</v>
      </c>
    </row>
    <row r="10" spans="1:27" s="9" customFormat="1" x14ac:dyDescent="0.2">
      <c r="A10" s="15"/>
      <c r="B10" s="11" t="str">
        <f t="shared" si="15"/>
        <v>Total</v>
      </c>
      <c r="C10" s="11" t="str">
        <f t="shared" si="16"/>
        <v>RN</v>
      </c>
      <c r="D10" s="137" t="s">
        <v>121</v>
      </c>
      <c r="E10" s="18" t="str">
        <f t="shared" si="0"/>
        <v>RNTotal25-29</v>
      </c>
      <c r="F10" s="19">
        <v>5</v>
      </c>
      <c r="G10" s="104">
        <f>VLOOKUP(E10,'Appendix 4. LT MOH 2019'!$D$5:$G$1684,4,FALSE)</f>
        <v>1.6411015823100559E-3</v>
      </c>
      <c r="H10" s="19">
        <f>VLOOKUP(E10,'Appendix 1a. Person-years 2020'!$E$3:$F$1684,2,FALSE)</f>
        <v>296208.19689999998</v>
      </c>
      <c r="I10" s="19">
        <f>VLOOKUP(E10,'Appendix 2a. Deaths 2020'!$E$3:$G$1683,3,FALSE)</f>
        <v>20</v>
      </c>
      <c r="J10" s="20">
        <f t="shared" si="1"/>
        <v>486.10774062579856</v>
      </c>
      <c r="K10" s="20">
        <f t="shared" si="2"/>
        <v>506.07491859415239</v>
      </c>
      <c r="L10" s="72">
        <f t="shared" si="3"/>
        <v>0.96054501569881878</v>
      </c>
      <c r="M10" s="72">
        <f t="shared" si="4"/>
        <v>1.0410756223355933</v>
      </c>
      <c r="N10" s="72">
        <f>VLOOKUP(E10,'Appendix 4. LT MOH 2019'!$D$5:$K$1684,8,FALSE)</f>
        <v>0.99182801971289913</v>
      </c>
      <c r="O10" s="72">
        <f t="shared" si="13"/>
        <v>0.99149378215949913</v>
      </c>
      <c r="P10" s="72">
        <f t="shared" si="5"/>
        <v>8.5062178405008737E-3</v>
      </c>
      <c r="Q10" s="72">
        <f>VLOOKUP(E10,'Appendix 4. LT MOH 2019'!$D$5:$I$1684,6,FALSE)</f>
        <v>2.5000000000000062</v>
      </c>
      <c r="R10" s="16">
        <f t="shared" si="6"/>
        <v>2.4995792423161256</v>
      </c>
      <c r="S10" s="135">
        <f t="shared" si="14"/>
        <v>96886.202886189392</v>
      </c>
      <c r="T10" s="12">
        <f t="shared" si="7"/>
        <v>824.13514748889145</v>
      </c>
      <c r="U10" s="13">
        <f t="shared" si="8"/>
        <v>1.7085112756185397E-3</v>
      </c>
      <c r="V10" s="12">
        <f t="shared" si="9"/>
        <v>482370.32980102883</v>
      </c>
      <c r="W10" s="12">
        <f t="shared" si="10"/>
        <v>5064087.8142286045</v>
      </c>
      <c r="X10" s="131">
        <f t="shared" si="11"/>
        <v>52.268410396651667</v>
      </c>
      <c r="Y10" s="105">
        <f>VLOOKUP(E10,'Appendix 4. LT MOH 2019'!$D$5:$P$1684,13,FALSE)</f>
        <v>53.86007158291109</v>
      </c>
      <c r="Z10" s="105">
        <f t="shared" si="12"/>
        <v>-1.5916611862594223</v>
      </c>
    </row>
    <row r="11" spans="1:27" s="9" customFormat="1" x14ac:dyDescent="0.2">
      <c r="A11" s="15"/>
      <c r="B11" s="11" t="str">
        <f t="shared" si="15"/>
        <v>Total</v>
      </c>
      <c r="C11" s="11" t="str">
        <f t="shared" si="16"/>
        <v>RN</v>
      </c>
      <c r="D11" s="137" t="s">
        <v>122</v>
      </c>
      <c r="E11" s="18" t="str">
        <f t="shared" si="0"/>
        <v>RNTotal30-34</v>
      </c>
      <c r="F11" s="19">
        <v>5</v>
      </c>
      <c r="G11" s="104">
        <f>VLOOKUP(E11,'Appendix 4. LT MOH 2019'!$D$5:$G$1684,4,FALSE)</f>
        <v>1.6106884478427662E-3</v>
      </c>
      <c r="H11" s="19">
        <f>VLOOKUP(E11,'Appendix 1a. Person-years 2020'!$E$3:$F$1684,2,FALSE)</f>
        <v>308143.01400000002</v>
      </c>
      <c r="I11" s="19">
        <f>VLOOKUP(E11,'Appendix 2a. Deaths 2020'!$E$3:$G$1683,3,FALSE)</f>
        <v>41</v>
      </c>
      <c r="J11" s="20">
        <f t="shared" si="1"/>
        <v>496.32239293325182</v>
      </c>
      <c r="K11" s="20">
        <f t="shared" si="2"/>
        <v>537.25635470689031</v>
      </c>
      <c r="L11" s="72">
        <f t="shared" si="3"/>
        <v>0.92380925527447555</v>
      </c>
      <c r="M11" s="72">
        <f t="shared" si="4"/>
        <v>1.0824745414602792</v>
      </c>
      <c r="N11" s="72">
        <f>VLOOKUP(E11,'Appendix 4. LT MOH 2019'!$D$5:$K$1684,8,FALSE)</f>
        <v>0.99197885666804431</v>
      </c>
      <c r="O11" s="72">
        <f t="shared" si="13"/>
        <v>0.99132019559421536</v>
      </c>
      <c r="P11" s="72">
        <f t="shared" si="5"/>
        <v>8.6798044057846413E-3</v>
      </c>
      <c r="Q11" s="72">
        <f>VLOOKUP(E11,'Appendix 4. LT MOH 2019'!$D$5:$I$1684,6,FALSE)</f>
        <v>2.5000000000000258</v>
      </c>
      <c r="R11" s="16">
        <f t="shared" si="6"/>
        <v>2.4991707634393046</v>
      </c>
      <c r="S11" s="135">
        <f t="shared" si="14"/>
        <v>96062.067738700498</v>
      </c>
      <c r="T11" s="12">
        <f t="shared" si="7"/>
        <v>833.79995878715522</v>
      </c>
      <c r="U11" s="13">
        <f t="shared" si="8"/>
        <v>1.7435301413084E-3</v>
      </c>
      <c r="V11" s="12">
        <f t="shared" si="9"/>
        <v>478225.14737912442</v>
      </c>
      <c r="W11" s="12">
        <f t="shared" si="10"/>
        <v>4581717.484427576</v>
      </c>
      <c r="X11" s="131">
        <f t="shared" si="11"/>
        <v>47.695386871021313</v>
      </c>
      <c r="Y11" s="105">
        <f>VLOOKUP(E11,'Appendix 4. LT MOH 2019'!$D$5:$P$1684,13,FALSE)</f>
        <v>49.283243225754106</v>
      </c>
      <c r="Z11" s="105">
        <f t="shared" si="12"/>
        <v>-1.5878563547327929</v>
      </c>
    </row>
    <row r="12" spans="1:27" s="9" customFormat="1" x14ac:dyDescent="0.2">
      <c r="A12" s="15"/>
      <c r="B12" s="11" t="str">
        <f t="shared" si="15"/>
        <v>Total</v>
      </c>
      <c r="C12" s="11" t="str">
        <f t="shared" si="16"/>
        <v>RN</v>
      </c>
      <c r="D12" s="137" t="s">
        <v>123</v>
      </c>
      <c r="E12" s="18" t="str">
        <f t="shared" si="0"/>
        <v>RNTotal35-39</v>
      </c>
      <c r="F12" s="19">
        <v>5</v>
      </c>
      <c r="G12" s="104">
        <f>VLOOKUP(E12,'Appendix 4. LT MOH 2019'!$D$5:$G$1684,4,FALSE)</f>
        <v>2.0132297792868617E-3</v>
      </c>
      <c r="H12" s="19">
        <f>VLOOKUP(E12,'Appendix 1a. Person-years 2020'!$E$3:$F$1684,2,FALSE)</f>
        <v>288175.90769999998</v>
      </c>
      <c r="I12" s="19">
        <f>VLOOKUP(E12,'Appendix 2a. Deaths 2020'!$E$3:$G$1683,3,FALSE)</f>
        <v>68</v>
      </c>
      <c r="J12" s="20">
        <f t="shared" si="1"/>
        <v>580.16431905466197</v>
      </c>
      <c r="K12" s="20">
        <f t="shared" si="2"/>
        <v>648.02741942967043</v>
      </c>
      <c r="L12" s="72">
        <f t="shared" si="3"/>
        <v>0.89527742447266379</v>
      </c>
      <c r="M12" s="72">
        <f t="shared" si="4"/>
        <v>1.1169722062287228</v>
      </c>
      <c r="N12" s="72">
        <f>VLOOKUP(E12,'Appendix 4. LT MOH 2019'!$D$5:$K$1684,8,FALSE)</f>
        <v>0.98998426106328807</v>
      </c>
      <c r="O12" s="72">
        <f t="shared" si="13"/>
        <v>0.98881927070903408</v>
      </c>
      <c r="P12" s="72">
        <f t="shared" si="5"/>
        <v>1.1180729290965918E-2</v>
      </c>
      <c r="Q12" s="72">
        <f>VLOOKUP(E12,'Appendix 4. LT MOH 2019'!$D$5:$I$1684,6,FALSE)</f>
        <v>2.5000000000000622</v>
      </c>
      <c r="R12" s="16">
        <f t="shared" si="6"/>
        <v>2.4985303449326071</v>
      </c>
      <c r="S12" s="135">
        <f t="shared" si="14"/>
        <v>95228.267779913338</v>
      </c>
      <c r="T12" s="12">
        <f t="shared" si="7"/>
        <v>1064.7214828948231</v>
      </c>
      <c r="U12" s="13">
        <f t="shared" si="8"/>
        <v>2.2487244379133246E-3</v>
      </c>
      <c r="V12" s="12">
        <f t="shared" si="9"/>
        <v>473477.97041900695</v>
      </c>
      <c r="W12" s="12">
        <f t="shared" si="10"/>
        <v>4103492.3370484514</v>
      </c>
      <c r="X12" s="131">
        <f t="shared" si="11"/>
        <v>43.091116038487975</v>
      </c>
      <c r="Y12" s="105">
        <f>VLOOKUP(E12,'Appendix 4. LT MOH 2019'!$D$5:$P$1684,13,FALSE)</f>
        <v>44.661532638804665</v>
      </c>
      <c r="Z12" s="105">
        <f t="shared" si="12"/>
        <v>-1.5704166003166904</v>
      </c>
    </row>
    <row r="13" spans="1:27" s="9" customFormat="1" x14ac:dyDescent="0.2">
      <c r="A13" s="15"/>
      <c r="B13" s="11" t="str">
        <f t="shared" si="15"/>
        <v>Total</v>
      </c>
      <c r="C13" s="11" t="str">
        <f t="shared" si="16"/>
        <v>RN</v>
      </c>
      <c r="D13" s="137" t="s">
        <v>124</v>
      </c>
      <c r="E13" s="18" t="str">
        <f t="shared" si="0"/>
        <v>RNTotal40-44</v>
      </c>
      <c r="F13" s="19">
        <v>5</v>
      </c>
      <c r="G13" s="104">
        <f>VLOOKUP(E13,'Appendix 4. LT MOH 2019'!$D$5:$G$1684,4,FALSE)</f>
        <v>2.5998990597314747E-3</v>
      </c>
      <c r="H13" s="19">
        <f>VLOOKUP(E13,'Appendix 1a. Person-years 2020'!$E$3:$F$1684,2,FALSE)</f>
        <v>252911.62839999999</v>
      </c>
      <c r="I13" s="19">
        <f>VLOOKUP(E13,'Appendix 2a. Deaths 2020'!$E$3:$G$1683,3,FALSE)</f>
        <v>90</v>
      </c>
      <c r="J13" s="20">
        <f t="shared" si="1"/>
        <v>657.54470487231606</v>
      </c>
      <c r="K13" s="20">
        <f t="shared" si="2"/>
        <v>747.31071395694028</v>
      </c>
      <c r="L13" s="72">
        <f t="shared" si="3"/>
        <v>0.87988127641135827</v>
      </c>
      <c r="M13" s="72">
        <f t="shared" si="4"/>
        <v>1.1365169674692388</v>
      </c>
      <c r="N13" s="72">
        <f>VLOOKUP(E13,'Appendix 4. LT MOH 2019'!$D$5:$K$1684,8,FALSE)</f>
        <v>0.98708445250084009</v>
      </c>
      <c r="O13" s="72">
        <f t="shared" si="13"/>
        <v>0.9853342502340563</v>
      </c>
      <c r="P13" s="72">
        <f t="shared" si="5"/>
        <v>1.4665749765943703E-2</v>
      </c>
      <c r="Q13" s="72">
        <f>VLOOKUP(E13,'Appendix 4. LT MOH 2019'!$D$5:$I$1684,6,FALSE)</f>
        <v>2.4999999999999871</v>
      </c>
      <c r="R13" s="16">
        <f t="shared" si="6"/>
        <v>2.4977858085652289</v>
      </c>
      <c r="S13" s="135">
        <f t="shared" si="14"/>
        <v>94163.546297018518</v>
      </c>
      <c r="T13" s="12">
        <f t="shared" si="7"/>
        <v>1380.9790070659283</v>
      </c>
      <c r="U13" s="13">
        <f t="shared" si="8"/>
        <v>2.9548365905571637E-3</v>
      </c>
      <c r="V13" s="12">
        <f t="shared" si="9"/>
        <v>467362.22621553874</v>
      </c>
      <c r="W13" s="12">
        <f t="shared" si="10"/>
        <v>3630014.3666294445</v>
      </c>
      <c r="X13" s="131">
        <f t="shared" si="11"/>
        <v>38.550102554329783</v>
      </c>
      <c r="Y13" s="105">
        <f>VLOOKUP(E13,'Appendix 4. LT MOH 2019'!$D$5:$P$1684,13,FALSE)</f>
        <v>40.088083767636128</v>
      </c>
      <c r="Z13" s="105">
        <f t="shared" si="12"/>
        <v>-1.5379812133063453</v>
      </c>
    </row>
    <row r="14" spans="1:27" s="9" customFormat="1" x14ac:dyDescent="0.2">
      <c r="A14" s="15"/>
      <c r="B14" s="11" t="str">
        <f t="shared" si="15"/>
        <v>Total</v>
      </c>
      <c r="C14" s="11" t="str">
        <f t="shared" si="16"/>
        <v>RN</v>
      </c>
      <c r="D14" s="137" t="s">
        <v>125</v>
      </c>
      <c r="E14" s="18" t="str">
        <f t="shared" si="0"/>
        <v>RNTotal45-49</v>
      </c>
      <c r="F14" s="19">
        <v>5</v>
      </c>
      <c r="G14" s="104">
        <f>VLOOKUP(E14,'Appendix 4. LT MOH 2019'!$D$5:$G$1684,4,FALSE)</f>
        <v>3.6729859602719628E-3</v>
      </c>
      <c r="H14" s="19">
        <f>VLOOKUP(E14,'Appendix 1a. Person-years 2020'!$E$3:$F$1684,2,FALSE)</f>
        <v>222219.40040000001</v>
      </c>
      <c r="I14" s="19">
        <f>VLOOKUP(E14,'Appendix 2a. Deaths 2020'!$E$3:$G$1683,3,FALSE)</f>
        <v>96</v>
      </c>
      <c r="J14" s="20">
        <f t="shared" si="1"/>
        <v>816.20873776925384</v>
      </c>
      <c r="K14" s="20">
        <f t="shared" si="2"/>
        <v>911.85613111706778</v>
      </c>
      <c r="L14" s="72">
        <f t="shared" si="3"/>
        <v>0.89510692522224833</v>
      </c>
      <c r="M14" s="72">
        <f t="shared" si="4"/>
        <v>1.1171849662002196</v>
      </c>
      <c r="N14" s="72">
        <f>VLOOKUP(E14,'Appendix 4. LT MOH 2019'!$D$5:$K$1684,8,FALSE)</f>
        <v>0.9818021711235666</v>
      </c>
      <c r="O14" s="72">
        <f t="shared" si="13"/>
        <v>0.97969145359867515</v>
      </c>
      <c r="P14" s="72">
        <f t="shared" si="5"/>
        <v>2.0308546401324845E-2</v>
      </c>
      <c r="Q14" s="72">
        <f>VLOOKUP(E14,'Appendix 4. LT MOH 2019'!$D$5:$I$1684,6,FALSE)</f>
        <v>2.4999999999999822</v>
      </c>
      <c r="R14" s="16">
        <f t="shared" si="6"/>
        <v>2.4973170855658209</v>
      </c>
      <c r="S14" s="135">
        <f t="shared" si="14"/>
        <v>92782.567289952596</v>
      </c>
      <c r="T14" s="12">
        <f t="shared" si="7"/>
        <v>1884.279073042047</v>
      </c>
      <c r="U14" s="13">
        <f t="shared" si="8"/>
        <v>4.103421256640147E-3</v>
      </c>
      <c r="V14" s="12">
        <f t="shared" si="9"/>
        <v>459197.08340763475</v>
      </c>
      <c r="W14" s="12">
        <f t="shared" si="10"/>
        <v>3162652.140413906</v>
      </c>
      <c r="X14" s="131">
        <f t="shared" si="11"/>
        <v>34.086706509536178</v>
      </c>
      <c r="Y14" s="105">
        <f>VLOOKUP(E14,'Appendix 4. LT MOH 2019'!$D$5:$P$1684,13,FALSE)</f>
        <v>35.57990661022405</v>
      </c>
      <c r="Z14" s="105">
        <f t="shared" si="12"/>
        <v>-1.4932001006878721</v>
      </c>
    </row>
    <row r="15" spans="1:27" s="9" customFormat="1" x14ac:dyDescent="0.2">
      <c r="A15" s="15"/>
      <c r="B15" s="11" t="str">
        <f t="shared" si="15"/>
        <v>Total</v>
      </c>
      <c r="C15" s="11" t="str">
        <f t="shared" si="16"/>
        <v>RN</v>
      </c>
      <c r="D15" s="137" t="s">
        <v>126</v>
      </c>
      <c r="E15" s="18" t="str">
        <f t="shared" si="0"/>
        <v>RNTotal50-54</v>
      </c>
      <c r="F15" s="19">
        <v>5</v>
      </c>
      <c r="G15" s="104">
        <f>VLOOKUP(E15,'Appendix 4. LT MOH 2019'!$D$5:$G$1684,4,FALSE)</f>
        <v>5.283041293578223E-3</v>
      </c>
      <c r="H15" s="19">
        <f>VLOOKUP(E15,'Appendix 1a. Person-years 2020'!$E$3:$F$1684,2,FALSE)</f>
        <v>211151.05220000001</v>
      </c>
      <c r="I15" s="19">
        <f>VLOOKUP(E15,'Appendix 2a. Deaths 2020'!$E$3:$G$1683,3,FALSE)</f>
        <v>180</v>
      </c>
      <c r="J15" s="20">
        <f t="shared" si="1"/>
        <v>1115.519727955091</v>
      </c>
      <c r="K15" s="20">
        <f t="shared" si="2"/>
        <v>1294.5687805222469</v>
      </c>
      <c r="L15" s="72">
        <f t="shared" si="3"/>
        <v>0.8616921284824085</v>
      </c>
      <c r="M15" s="72">
        <f t="shared" si="4"/>
        <v>1.1605072936678393</v>
      </c>
      <c r="N15" s="72">
        <f>VLOOKUP(E15,'Appendix 4. LT MOH 2019'!$D$5:$K$1684,8,FALSE)</f>
        <v>0.97392912727502312</v>
      </c>
      <c r="O15" s="72">
        <f t="shared" si="13"/>
        <v>0.96980833241986464</v>
      </c>
      <c r="P15" s="72">
        <f t="shared" si="5"/>
        <v>3.0191667580135362E-2</v>
      </c>
      <c r="Q15" s="72">
        <f>VLOOKUP(E15,'Appendix 4. LT MOH 2019'!$D$5:$I$1684,6,FALSE)</f>
        <v>2.4999999999999947</v>
      </c>
      <c r="R15" s="16">
        <f t="shared" si="6"/>
        <v>2.494719538982316</v>
      </c>
      <c r="S15" s="135">
        <f t="shared" si="14"/>
        <v>90898.288216910543</v>
      </c>
      <c r="T15" s="12">
        <f t="shared" si="7"/>
        <v>2744.3709014482984</v>
      </c>
      <c r="U15" s="13">
        <f t="shared" si="8"/>
        <v>6.1310828138462312E-3</v>
      </c>
      <c r="V15" s="12">
        <f t="shared" si="9"/>
        <v>447616.02228736877</v>
      </c>
      <c r="W15" s="12">
        <f t="shared" si="10"/>
        <v>2703455.0570062711</v>
      </c>
      <c r="X15" s="131">
        <f t="shared" si="11"/>
        <v>29.741539802763036</v>
      </c>
      <c r="Y15" s="105">
        <f>VLOOKUP(E15,'Appendix 4. LT MOH 2019'!$D$5:$P$1684,13,FALSE)</f>
        <v>31.193046912258986</v>
      </c>
      <c r="Z15" s="105">
        <f t="shared" si="12"/>
        <v>-1.4515071094959495</v>
      </c>
    </row>
    <row r="16" spans="1:27" s="9" customFormat="1" x14ac:dyDescent="0.2">
      <c r="A16" s="15"/>
      <c r="B16" s="11" t="str">
        <f t="shared" si="15"/>
        <v>Total</v>
      </c>
      <c r="C16" s="11" t="str">
        <f t="shared" si="16"/>
        <v>RN</v>
      </c>
      <c r="D16" s="137" t="s">
        <v>127</v>
      </c>
      <c r="E16" s="18" t="str">
        <f t="shared" si="0"/>
        <v>RNTotal55-59</v>
      </c>
      <c r="F16" s="19">
        <v>5</v>
      </c>
      <c r="G16" s="104">
        <f>VLOOKUP(E16,'Appendix 4. LT MOH 2019'!$D$5:$G$1684,4,FALSE)</f>
        <v>7.6033072847897284E-3</v>
      </c>
      <c r="H16" s="19">
        <f>VLOOKUP(E16,'Appendix 1a. Person-years 2020'!$E$3:$F$1684,2,FALSE)</f>
        <v>183626.8861</v>
      </c>
      <c r="I16" s="19">
        <f>VLOOKUP(E16,'Appendix 2a. Deaths 2020'!$E$3:$G$1683,3,FALSE)</f>
        <v>243</v>
      </c>
      <c r="J16" s="20">
        <f t="shared" si="1"/>
        <v>1396.1716407673837</v>
      </c>
      <c r="K16" s="20">
        <f t="shared" si="2"/>
        <v>1637.3240370971798</v>
      </c>
      <c r="L16" s="72">
        <f t="shared" si="3"/>
        <v>0.85271553408735357</v>
      </c>
      <c r="M16" s="72">
        <f t="shared" si="4"/>
        <v>1.1727240328397235</v>
      </c>
      <c r="N16" s="72">
        <f>VLOOKUP(E16,'Appendix 4. LT MOH 2019'!$D$5:$K$1684,8,FALSE)</f>
        <v>0.96269261240573134</v>
      </c>
      <c r="O16" s="72">
        <f t="shared" si="13"/>
        <v>0.95639116945040858</v>
      </c>
      <c r="P16" s="72">
        <f t="shared" si="5"/>
        <v>4.3608830549591415E-2</v>
      </c>
      <c r="Q16" s="72">
        <f>VLOOKUP(E16,'Appendix 4. LT MOH 2019'!$D$5:$I$1684,6,FALSE)</f>
        <v>2.4999999999999876</v>
      </c>
      <c r="R16" s="16">
        <f t="shared" si="6"/>
        <v>2.491834252209983</v>
      </c>
      <c r="S16" s="135">
        <f t="shared" si="14"/>
        <v>88153.91731546224</v>
      </c>
      <c r="T16" s="12">
        <f t="shared" si="7"/>
        <v>3844.2892424926854</v>
      </c>
      <c r="U16" s="13">
        <f t="shared" si="8"/>
        <v>8.916827370996994E-3</v>
      </c>
      <c r="V16" s="12">
        <f t="shared" si="9"/>
        <v>431127.47197469341</v>
      </c>
      <c r="W16" s="12">
        <f t="shared" si="10"/>
        <v>2255839.0347189023</v>
      </c>
      <c r="X16" s="131">
        <f t="shared" si="11"/>
        <v>25.58977642078337</v>
      </c>
      <c r="Y16" s="105">
        <f>VLOOKUP(E16,'Appendix 4. LT MOH 2019'!$D$5:$P$1684,13,FALSE)</f>
        <v>26.961124129781258</v>
      </c>
      <c r="Z16" s="105">
        <f t="shared" si="12"/>
        <v>-1.371347708997888</v>
      </c>
    </row>
    <row r="17" spans="1:26" s="9" customFormat="1" x14ac:dyDescent="0.2">
      <c r="A17" s="15"/>
      <c r="B17" s="11" t="str">
        <f t="shared" si="15"/>
        <v>Total</v>
      </c>
      <c r="C17" s="11" t="str">
        <f t="shared" si="16"/>
        <v>RN</v>
      </c>
      <c r="D17" s="137" t="s">
        <v>128</v>
      </c>
      <c r="E17" s="18" t="str">
        <f t="shared" si="0"/>
        <v>RNTotal60-64</v>
      </c>
      <c r="F17" s="19">
        <v>5</v>
      </c>
      <c r="G17" s="104">
        <f>VLOOKUP(E17,'Appendix 4. LT MOH 2019'!$D$5:$G$1684,4,FALSE)</f>
        <v>1.1147026919212013E-2</v>
      </c>
      <c r="H17" s="19">
        <f>VLOOKUP(E17,'Appendix 1a. Person-years 2020'!$E$3:$F$1684,2,FALSE)</f>
        <v>136584.96100000001</v>
      </c>
      <c r="I17" s="19">
        <f>VLOOKUP(E17,'Appendix 2a. Deaths 2020'!$E$3:$G$1683,3,FALSE)</f>
        <v>262</v>
      </c>
      <c r="J17" s="20">
        <f t="shared" si="1"/>
        <v>1522.516237026523</v>
      </c>
      <c r="K17" s="20">
        <f t="shared" si="2"/>
        <v>1781.5957159736895</v>
      </c>
      <c r="L17" s="72">
        <f t="shared" si="3"/>
        <v>0.85458009545921443</v>
      </c>
      <c r="M17" s="72">
        <f t="shared" si="4"/>
        <v>1.1701653306851749</v>
      </c>
      <c r="N17" s="72">
        <f>VLOOKUP(E17,'Appendix 4. LT MOH 2019'!$D$5:$K$1684,8,FALSE)</f>
        <v>0.94577595755592148</v>
      </c>
      <c r="O17" s="72">
        <f t="shared" si="13"/>
        <v>0.93684614180110204</v>
      </c>
      <c r="P17" s="72">
        <f t="shared" si="5"/>
        <v>6.3153858198897961E-2</v>
      </c>
      <c r="Q17" s="72">
        <f>VLOOKUP(E17,'Appendix 4. LT MOH 2019'!$D$5:$I$1684,6,FALSE)</f>
        <v>2.5000000000000062</v>
      </c>
      <c r="R17" s="16">
        <f t="shared" si="6"/>
        <v>2.4882336421225499</v>
      </c>
      <c r="S17" s="135">
        <f t="shared" si="14"/>
        <v>84309.628072969557</v>
      </c>
      <c r="T17" s="12">
        <f t="shared" si="7"/>
        <v>5324.4782961221463</v>
      </c>
      <c r="U17" s="13">
        <f t="shared" si="8"/>
        <v>1.3044619326971789E-2</v>
      </c>
      <c r="V17" s="12">
        <f t="shared" si="9"/>
        <v>408174.29490739951</v>
      </c>
      <c r="W17" s="12">
        <f t="shared" si="10"/>
        <v>1824711.5627442091</v>
      </c>
      <c r="X17" s="131">
        <f t="shared" si="11"/>
        <v>21.642979627011645</v>
      </c>
      <c r="Y17" s="105">
        <f>VLOOKUP(E17,'Appendix 4. LT MOH 2019'!$D$5:$P$1684,13,FALSE)</f>
        <v>22.909070158598045</v>
      </c>
      <c r="Z17" s="105">
        <f t="shared" si="12"/>
        <v>-1.2660905315863999</v>
      </c>
    </row>
    <row r="18" spans="1:26" s="9" customFormat="1" x14ac:dyDescent="0.2">
      <c r="A18" s="15"/>
      <c r="B18" s="11" t="str">
        <f t="shared" si="15"/>
        <v>Total</v>
      </c>
      <c r="C18" s="11" t="str">
        <f t="shared" si="16"/>
        <v>RN</v>
      </c>
      <c r="D18" s="137" t="s">
        <v>129</v>
      </c>
      <c r="E18" s="18" t="str">
        <f t="shared" si="0"/>
        <v>RNTotal65-69</v>
      </c>
      <c r="F18" s="19">
        <v>5</v>
      </c>
      <c r="G18" s="104">
        <f>VLOOKUP(E18,'Appendix 4. LT MOH 2019'!$D$5:$G$1684,4,FALSE)</f>
        <v>1.7398683794615469E-2</v>
      </c>
      <c r="H18" s="19">
        <f>VLOOKUP(E18,'Appendix 1a. Person-years 2020'!$E$3:$F$1684,2,FALSE)</f>
        <v>103127.6398</v>
      </c>
      <c r="I18" s="19">
        <f>VLOOKUP(E18,'Appendix 2a. Deaths 2020'!$E$3:$G$1683,3,FALSE)</f>
        <v>304</v>
      </c>
      <c r="J18" s="20">
        <f t="shared" si="1"/>
        <v>1794.2851953652014</v>
      </c>
      <c r="K18" s="20">
        <f t="shared" si="2"/>
        <v>2092.9959954916385</v>
      </c>
      <c r="L18" s="72">
        <f t="shared" si="3"/>
        <v>0.85728075888827926</v>
      </c>
      <c r="M18" s="72">
        <f t="shared" si="4"/>
        <v>1.1664789972619924</v>
      </c>
      <c r="N18" s="72">
        <f>VLOOKUP(E18,'Appendix 4. LT MOH 2019'!$D$5:$K$1684,8,FALSE)</f>
        <v>0.91663278074361809</v>
      </c>
      <c r="O18" s="72">
        <f t="shared" si="13"/>
        <v>0.90344498193197409</v>
      </c>
      <c r="P18" s="72">
        <f t="shared" si="5"/>
        <v>9.6555018068025911E-2</v>
      </c>
      <c r="Q18" s="72">
        <f>VLOOKUP(E18,'Appendix 4. LT MOH 2019'!$D$5:$I$1684,6,FALSE)</f>
        <v>2.5000000000000062</v>
      </c>
      <c r="R18" s="16">
        <f t="shared" si="6"/>
        <v>2.4821062574346993</v>
      </c>
      <c r="S18" s="135">
        <f t="shared" si="14"/>
        <v>78985.149776847407</v>
      </c>
      <c r="T18" s="12">
        <f t="shared" si="7"/>
        <v>7626.4125638092346</v>
      </c>
      <c r="U18" s="13">
        <f t="shared" si="8"/>
        <v>2.0297952056090984E-2</v>
      </c>
      <c r="V18" s="12">
        <f t="shared" si="9"/>
        <v>375723.25241160032</v>
      </c>
      <c r="W18" s="12">
        <f t="shared" si="10"/>
        <v>1416537.2678368096</v>
      </c>
      <c r="X18" s="131">
        <f t="shared" si="11"/>
        <v>17.93422272210508</v>
      </c>
      <c r="Y18" s="105">
        <f>VLOOKUP(E18,'Appendix 4. LT MOH 2019'!$D$5:$P$1684,13,FALSE)</f>
        <v>19.079180561260252</v>
      </c>
      <c r="Z18" s="105">
        <f t="shared" si="12"/>
        <v>-1.1449578391551718</v>
      </c>
    </row>
    <row r="19" spans="1:26" s="9" customFormat="1" x14ac:dyDescent="0.2">
      <c r="A19" s="15"/>
      <c r="B19" s="11" t="str">
        <f t="shared" si="15"/>
        <v>Total</v>
      </c>
      <c r="C19" s="11" t="str">
        <f t="shared" si="16"/>
        <v>RN</v>
      </c>
      <c r="D19" s="137" t="s">
        <v>130</v>
      </c>
      <c r="E19" s="18" t="str">
        <f t="shared" si="0"/>
        <v>RNTotal70-74</v>
      </c>
      <c r="F19" s="19">
        <v>5</v>
      </c>
      <c r="G19" s="104">
        <f>VLOOKUP(E19,'Appendix 4. LT MOH 2019'!$D$5:$G$1684,4,FALSE)</f>
        <v>2.400872198168617E-2</v>
      </c>
      <c r="H19" s="19">
        <f>VLOOKUP(E19,'Appendix 1a. Person-years 2020'!$E$3:$F$1684,2,FALSE)</f>
        <v>87785.495599999995</v>
      </c>
      <c r="I19" s="19">
        <f>VLOOKUP(E19,'Appendix 2a. Deaths 2020'!$E$3:$G$1683,3,FALSE)</f>
        <v>420</v>
      </c>
      <c r="J19" s="20">
        <f t="shared" si="1"/>
        <v>2107.6175578849343</v>
      </c>
      <c r="K19" s="20">
        <f t="shared" si="2"/>
        <v>2517.5338946526263</v>
      </c>
      <c r="L19" s="72">
        <f t="shared" si="3"/>
        <v>0.83717544473249172</v>
      </c>
      <c r="M19" s="72">
        <f t="shared" si="4"/>
        <v>1.1944927509424703</v>
      </c>
      <c r="N19" s="72">
        <f>VLOOKUP(E19,'Appendix 4. LT MOH 2019'!$D$5:$K$1684,8,FALSE)</f>
        <v>0.8867536409653235</v>
      </c>
      <c r="O19" s="72">
        <f t="shared" si="13"/>
        <v>0.86626553972868237</v>
      </c>
      <c r="P19" s="72">
        <f t="shared" si="5"/>
        <v>0.13373446027131763</v>
      </c>
      <c r="Q19" s="72">
        <f>VLOOKUP(E19,'Appendix 4. LT MOH 2019'!$D$5:$I$1684,6,FALSE)</f>
        <v>2.5000000000000004</v>
      </c>
      <c r="R19" s="16">
        <f t="shared" si="6"/>
        <v>2.4712584426049853</v>
      </c>
      <c r="S19" s="135">
        <f t="shared" si="14"/>
        <v>71358.73721303817</v>
      </c>
      <c r="T19" s="12">
        <f t="shared" si="7"/>
        <v>9543.1222068284478</v>
      </c>
      <c r="U19" s="13">
        <f t="shared" si="8"/>
        <v>2.8687177334073676E-2</v>
      </c>
      <c r="V19" s="12">
        <f t="shared" si="9"/>
        <v>332661.59635348455</v>
      </c>
      <c r="W19" s="12">
        <f t="shared" si="10"/>
        <v>1040814.0154252094</v>
      </c>
      <c r="X19" s="131">
        <f t="shared" si="11"/>
        <v>14.58565630607935</v>
      </c>
      <c r="Y19" s="105">
        <f>VLOOKUP(E19,'Appendix 4. LT MOH 2019'!$D$5:$P$1684,13,FALSE)</f>
        <v>15.587047408243897</v>
      </c>
      <c r="Z19" s="105">
        <f t="shared" si="12"/>
        <v>-1.001391102164547</v>
      </c>
    </row>
    <row r="20" spans="1:26" s="9" customFormat="1" x14ac:dyDescent="0.2">
      <c r="A20" s="15"/>
      <c r="B20" s="11" t="str">
        <f t="shared" si="15"/>
        <v>Total</v>
      </c>
      <c r="C20" s="11" t="str">
        <f t="shared" si="16"/>
        <v>RN</v>
      </c>
      <c r="D20" s="137" t="s">
        <v>131</v>
      </c>
      <c r="E20" s="18" t="str">
        <f t="shared" si="0"/>
        <v>RNTotal75-79</v>
      </c>
      <c r="F20" s="19">
        <v>5</v>
      </c>
      <c r="G20" s="104">
        <f>VLOOKUP(E20,'Appendix 4. LT MOH 2019'!$D$5:$G$1684,4,FALSE)</f>
        <v>4.0895610616423363E-2</v>
      </c>
      <c r="H20" s="19">
        <f>VLOOKUP(E20,'Appendix 1a. Person-years 2020'!$E$3:$F$1684,2,FALSE)</f>
        <v>58525.211799999997</v>
      </c>
      <c r="I20" s="19">
        <f>VLOOKUP(E20,'Appendix 2a. Deaths 2020'!$E$3:$G$1683,3,FALSE)</f>
        <v>380</v>
      </c>
      <c r="J20" s="20">
        <f t="shared" si="1"/>
        <v>2393.4242730165056</v>
      </c>
      <c r="K20" s="20">
        <f t="shared" si="2"/>
        <v>2757.8839409822649</v>
      </c>
      <c r="L20" s="72">
        <f t="shared" si="3"/>
        <v>0.86784807636395633</v>
      </c>
      <c r="M20" s="72">
        <f t="shared" si="4"/>
        <v>1.1522754122930405</v>
      </c>
      <c r="N20" s="72">
        <f>VLOOKUP(E20,'Appendix 4. LT MOH 2019'!$D$5:$K$1684,8,FALSE)</f>
        <v>0.81448846560642074</v>
      </c>
      <c r="O20" s="72">
        <f t="shared" si="13"/>
        <v>0.78943232524009566</v>
      </c>
      <c r="P20" s="72">
        <f t="shared" si="5"/>
        <v>0.21056767475990434</v>
      </c>
      <c r="Q20" s="72">
        <f>VLOOKUP(E20,'Appendix 4. LT MOH 2019'!$D$5:$I$1684,6,FALSE)</f>
        <v>2.5000000000000022</v>
      </c>
      <c r="R20" s="16">
        <f t="shared" si="6"/>
        <v>2.4620940747171667</v>
      </c>
      <c r="S20" s="135">
        <f t="shared" si="14"/>
        <v>61815.615006209722</v>
      </c>
      <c r="T20" s="12">
        <f t="shared" si="7"/>
        <v>13016.37031571103</v>
      </c>
      <c r="U20" s="13">
        <f t="shared" si="8"/>
        <v>4.7153287246823099E-2</v>
      </c>
      <c r="V20" s="12">
        <f t="shared" si="9"/>
        <v>276043.75168113003</v>
      </c>
      <c r="W20" s="12">
        <f t="shared" si="10"/>
        <v>708152.41907172487</v>
      </c>
      <c r="X20" s="131">
        <f t="shared" si="11"/>
        <v>11.455882449775627</v>
      </c>
      <c r="Y20" s="105">
        <f>VLOOKUP(E20,'Appendix 4. LT MOH 2019'!$D$5:$P$1684,13,FALSE)</f>
        <v>12.258380235120644</v>
      </c>
      <c r="Z20" s="105">
        <f t="shared" si="12"/>
        <v>-0.80249778534501637</v>
      </c>
    </row>
    <row r="21" spans="1:26" s="9" customFormat="1" x14ac:dyDescent="0.2">
      <c r="A21" s="15"/>
      <c r="B21" s="11" t="str">
        <f t="shared" si="15"/>
        <v>Total</v>
      </c>
      <c r="C21" s="11" t="str">
        <f t="shared" si="16"/>
        <v>RN</v>
      </c>
      <c r="D21" s="137" t="s">
        <v>132</v>
      </c>
      <c r="E21" s="18" t="str">
        <f t="shared" si="0"/>
        <v>RNTotal80-84</v>
      </c>
      <c r="F21" s="19">
        <v>5</v>
      </c>
      <c r="G21" s="104">
        <f>VLOOKUP(E21,'Appendix 4. LT MOH 2019'!$D$5:$G$1684,4,FALSE)</f>
        <v>6.0533958259519877E-2</v>
      </c>
      <c r="H21" s="19">
        <f>VLOOKUP(E21,'Appendix 1a. Person-years 2020'!$E$3:$F$1684,2,FALSE)</f>
        <v>40234.4179</v>
      </c>
      <c r="I21" s="19">
        <f>VLOOKUP(E21,'Appendix 2a. Deaths 2020'!$E$3:$G$1683,3,FALSE)</f>
        <v>427</v>
      </c>
      <c r="J21" s="20">
        <f t="shared" si="1"/>
        <v>2435.5485737546792</v>
      </c>
      <c r="K21" s="20">
        <f t="shared" si="2"/>
        <v>2836.7005735778644</v>
      </c>
      <c r="L21" s="72">
        <f t="shared" si="3"/>
        <v>0.85858500415600036</v>
      </c>
      <c r="M21" s="72">
        <f t="shared" si="4"/>
        <v>1.1647070414221972</v>
      </c>
      <c r="N21" s="72">
        <f>VLOOKUP(E21,'Appendix 4. LT MOH 2019'!$D$5:$K$1684,8,FALSE)</f>
        <v>0.7371140296003631</v>
      </c>
      <c r="O21" s="72">
        <f t="shared" si="13"/>
        <v>0.70099788213454606</v>
      </c>
      <c r="P21" s="72">
        <f t="shared" si="5"/>
        <v>0.29900211786545394</v>
      </c>
      <c r="Q21" s="72">
        <f>VLOOKUP(E21,'Appendix 4. LT MOH 2019'!$D$5:$I$1684,6,FALSE)</f>
        <v>2.4999999999999991</v>
      </c>
      <c r="R21" s="16">
        <f t="shared" si="6"/>
        <v>2.4399417050839856</v>
      </c>
      <c r="S21" s="135">
        <f t="shared" si="14"/>
        <v>48799.244690498694</v>
      </c>
      <c r="T21" s="12">
        <f t="shared" si="7"/>
        <v>14591.077512693619</v>
      </c>
      <c r="U21" s="13">
        <f t="shared" si="8"/>
        <v>7.0610342386398045E-2</v>
      </c>
      <c r="V21" s="12">
        <f t="shared" si="9"/>
        <v>206642.21443435963</v>
      </c>
      <c r="W21" s="12">
        <f t="shared" si="10"/>
        <v>432108.66739059484</v>
      </c>
      <c r="X21" s="131">
        <f t="shared" si="11"/>
        <v>8.8548228590662426</v>
      </c>
      <c r="Y21" s="105">
        <f>VLOOKUP(E21,'Appendix 4. LT MOH 2019'!$D$5:$P$1684,13,FALSE)</f>
        <v>9.480992545861433</v>
      </c>
      <c r="Z21" s="105">
        <f t="shared" si="12"/>
        <v>-0.62616968679519047</v>
      </c>
    </row>
    <row r="22" spans="1:26" s="9" customFormat="1" x14ac:dyDescent="0.2">
      <c r="A22" s="15"/>
      <c r="B22" s="11" t="str">
        <f t="shared" si="15"/>
        <v>Total</v>
      </c>
      <c r="C22" s="11" t="str">
        <f t="shared" si="16"/>
        <v>RN</v>
      </c>
      <c r="D22" s="137" t="s">
        <v>133</v>
      </c>
      <c r="E22" s="18" t="str">
        <f t="shared" si="0"/>
        <v>RNTotal85-89</v>
      </c>
      <c r="F22" s="19">
        <v>5</v>
      </c>
      <c r="G22" s="104">
        <f>VLOOKUP(E22,'Appendix 4. LT MOH 2019'!$D$5:$G$1684,4,FALSE)</f>
        <v>0.10449178954850689</v>
      </c>
      <c r="H22" s="19">
        <f>VLOOKUP(E22,'Appendix 1a. Person-years 2020'!$E$3:$F$1684,2,FALSE)</f>
        <v>19848.378000000001</v>
      </c>
      <c r="I22" s="19">
        <f>VLOOKUP(E22,'Appendix 2a. Deaths 2020'!$E$3:$G$1683,3,FALSE)</f>
        <v>258</v>
      </c>
      <c r="J22" s="20">
        <f t="shared" si="1"/>
        <v>2073.9925368552144</v>
      </c>
      <c r="K22" s="20">
        <f t="shared" si="2"/>
        <v>2305.0336551516993</v>
      </c>
      <c r="L22" s="72">
        <f t="shared" si="3"/>
        <v>0.89976670501963685</v>
      </c>
      <c r="M22" s="72">
        <f t="shared" si="4"/>
        <v>1.1113992042839322</v>
      </c>
      <c r="N22" s="72">
        <f>VLOOKUP(E22,'Appendix 4. LT MOH 2019'!$D$5:$K$1684,8,FALSE)</f>
        <v>0.58575425125542102</v>
      </c>
      <c r="O22" s="72">
        <f t="shared" si="13"/>
        <v>0.55187298491635539</v>
      </c>
      <c r="P22" s="72">
        <f t="shared" si="5"/>
        <v>0.44812701508364461</v>
      </c>
      <c r="Q22" s="72">
        <f>VLOOKUP(E22,'Appendix 4. LT MOH 2019'!$D$5:$I$1684,6,FALSE)</f>
        <v>2.5</v>
      </c>
      <c r="R22" s="16">
        <f t="shared" si="6"/>
        <v>2.4315741963983535</v>
      </c>
      <c r="S22" s="135">
        <f t="shared" si="14"/>
        <v>34208.167177805073</v>
      </c>
      <c r="T22" s="12">
        <f t="shared" si="7"/>
        <v>15329.60384887209</v>
      </c>
      <c r="U22" s="13">
        <f t="shared" si="8"/>
        <v>0.1164262929809841</v>
      </c>
      <c r="V22" s="12">
        <f t="shared" si="9"/>
        <v>131667.88580459118</v>
      </c>
      <c r="W22" s="12">
        <f t="shared" si="10"/>
        <v>225466.45295623521</v>
      </c>
      <c r="X22" s="131">
        <f t="shared" si="11"/>
        <v>6.5910123680207642</v>
      </c>
      <c r="Y22" s="105">
        <f>VLOOKUP(E22,'Appendix 4. LT MOH 2019'!$D$5:$P$1684,13,FALSE)</f>
        <v>6.9707090972699</v>
      </c>
      <c r="Z22" s="105">
        <f t="shared" si="12"/>
        <v>-0.37969672924913578</v>
      </c>
    </row>
    <row r="23" spans="1:26" s="9" customFormat="1" x14ac:dyDescent="0.2">
      <c r="A23" s="15"/>
      <c r="B23" s="11" t="str">
        <f t="shared" si="15"/>
        <v>Total</v>
      </c>
      <c r="C23" s="11" t="str">
        <f t="shared" si="16"/>
        <v>RN</v>
      </c>
      <c r="D23" s="137" t="s">
        <v>8</v>
      </c>
      <c r="E23" s="18" t="str">
        <f t="shared" si="0"/>
        <v>RNTotal90+</v>
      </c>
      <c r="F23" s="19" t="s">
        <v>19</v>
      </c>
      <c r="G23" s="104">
        <f>VLOOKUP(E23,'Appendix 4. LT MOH 2019'!$D$5:$G$1684,4,FALSE)</f>
        <v>0.19484072731024846</v>
      </c>
      <c r="H23" s="19">
        <f>VLOOKUP(E23,'Appendix 1a. Person-years 2020'!$E$3:$F$1684,2,FALSE)</f>
        <v>14396.0461</v>
      </c>
      <c r="I23" s="19">
        <f>VLOOKUP(E23,'Appendix 2a. Deaths 2020'!$E$3:$G$1683,3,FALSE)</f>
        <v>253</v>
      </c>
      <c r="J23" s="20">
        <f t="shared" si="1"/>
        <v>2804.9360925158658</v>
      </c>
      <c r="K23" s="20">
        <f t="shared" si="2"/>
        <v>3008.641388506373</v>
      </c>
      <c r="L23" s="72">
        <f t="shared" si="3"/>
        <v>0.93229326141403779</v>
      </c>
      <c r="M23" s="72">
        <f t="shared" si="4"/>
        <v>1.0726238635290244</v>
      </c>
      <c r="N23" s="72">
        <f>VLOOKUP(E23,'Appendix 4. LT MOH 2019'!$D$5:$K$1684,8,FALSE)</f>
        <v>0</v>
      </c>
      <c r="O23" s="72">
        <v>0</v>
      </c>
      <c r="P23" s="72">
        <f t="shared" si="5"/>
        <v>1</v>
      </c>
      <c r="Q23" s="72">
        <f>VLOOKUP(E23,'Appendix 4. LT MOH 2019'!$D$5:$I$1684,6,FALSE)</f>
        <v>5.3293558274897386</v>
      </c>
      <c r="R23" s="16">
        <f>Q23*L23</f>
        <v>4.9685225256463168</v>
      </c>
      <c r="S23" s="135">
        <f t="shared" si="14"/>
        <v>18878.563328932985</v>
      </c>
      <c r="T23" s="12">
        <f t="shared" si="7"/>
        <v>18878.563328932985</v>
      </c>
      <c r="U23" s="13">
        <f t="shared" si="8"/>
        <v>0.20126707584362169</v>
      </c>
      <c r="V23" s="12">
        <f>T23*R23</f>
        <v>93798.567151644049</v>
      </c>
      <c r="W23" s="12">
        <f>V23</f>
        <v>93798.567151644049</v>
      </c>
      <c r="X23" s="131">
        <f t="shared" si="11"/>
        <v>4.9685225256463168</v>
      </c>
      <c r="Y23" s="105">
        <f>VLOOKUP(E23,'Appendix 4. LT MOH 2019'!$D$5:$P$1684,13,FALSE)</f>
        <v>5.1323971830985915</v>
      </c>
      <c r="Z23" s="105">
        <f t="shared" si="12"/>
        <v>-0.1638746574522747</v>
      </c>
    </row>
    <row r="24" spans="1:26" s="7" customFormat="1" x14ac:dyDescent="0.2">
      <c r="B24" s="159"/>
      <c r="C24" s="159"/>
      <c r="D24" s="107"/>
      <c r="E24" s="107"/>
      <c r="F24" s="107"/>
      <c r="G24" s="107"/>
      <c r="H24" s="107"/>
      <c r="I24" s="132"/>
      <c r="J24" s="132"/>
      <c r="N24" s="107"/>
      <c r="O24" s="107"/>
      <c r="P24" s="21"/>
      <c r="Q24" s="107"/>
      <c r="R24" s="107"/>
      <c r="V24" s="107"/>
      <c r="W24" s="107"/>
      <c r="Y24" s="107"/>
    </row>
    <row r="25" spans="1:26" x14ac:dyDescent="0.2">
      <c r="K25" s="40"/>
      <c r="L25" s="70"/>
      <c r="M25" s="70"/>
      <c r="N25" s="133"/>
      <c r="O25" s="133"/>
      <c r="P25" s="71"/>
      <c r="Q25" s="133"/>
      <c r="R25" s="133"/>
      <c r="S25" s="70"/>
      <c r="T25" s="70"/>
      <c r="U25" s="70"/>
      <c r="V25" s="133"/>
      <c r="W25" s="133"/>
      <c r="X25" s="70"/>
      <c r="Y25" s="133"/>
      <c r="Z25" s="70"/>
    </row>
    <row r="26" spans="1:26" ht="16" customHeight="1" x14ac:dyDescent="0.2">
      <c r="K26" s="40"/>
      <c r="L26" s="70"/>
      <c r="M26" s="70"/>
      <c r="N26" s="133"/>
      <c r="O26" s="133"/>
      <c r="P26" s="70"/>
      <c r="Q26" s="133"/>
      <c r="R26" s="133"/>
      <c r="S26" s="70"/>
      <c r="T26" s="70"/>
      <c r="U26" s="70"/>
      <c r="V26" s="133"/>
      <c r="W26" s="133"/>
      <c r="X26" s="70"/>
      <c r="Y26" s="133"/>
      <c r="Z26" s="70"/>
    </row>
    <row r="27" spans="1:26" s="11" customFormat="1" ht="47" customHeight="1" x14ac:dyDescent="0.2">
      <c r="A27" s="10"/>
      <c r="B27" s="8" t="s">
        <v>17</v>
      </c>
      <c r="C27" s="8" t="s">
        <v>14</v>
      </c>
      <c r="D27" s="8" t="s">
        <v>0</v>
      </c>
      <c r="E27" s="8" t="s">
        <v>135</v>
      </c>
      <c r="F27" s="8" t="s">
        <v>9</v>
      </c>
      <c r="G27" s="10" t="s">
        <v>116</v>
      </c>
      <c r="H27" s="10" t="s">
        <v>117</v>
      </c>
      <c r="I27" s="10" t="s">
        <v>110</v>
      </c>
      <c r="J27" s="10" t="s">
        <v>39</v>
      </c>
      <c r="K27" s="10" t="s">
        <v>1830</v>
      </c>
      <c r="L27" s="10" t="s">
        <v>27</v>
      </c>
      <c r="M27" s="10" t="s">
        <v>28</v>
      </c>
      <c r="N27" s="8" t="s">
        <v>10</v>
      </c>
      <c r="O27" s="10" t="s">
        <v>111</v>
      </c>
      <c r="P27" s="10" t="s">
        <v>112</v>
      </c>
      <c r="Q27" s="10" t="s">
        <v>29</v>
      </c>
      <c r="R27" s="10" t="s">
        <v>113</v>
      </c>
      <c r="S27" s="8" t="s">
        <v>104</v>
      </c>
      <c r="T27" s="8" t="s">
        <v>105</v>
      </c>
      <c r="U27" s="10" t="s">
        <v>106</v>
      </c>
      <c r="V27" s="10" t="s">
        <v>107</v>
      </c>
      <c r="W27" s="10" t="s">
        <v>108</v>
      </c>
      <c r="X27" s="8" t="s">
        <v>109</v>
      </c>
      <c r="Y27" s="10" t="s">
        <v>30</v>
      </c>
      <c r="Z27" s="10" t="s">
        <v>11</v>
      </c>
    </row>
    <row r="28" spans="1:26" x14ac:dyDescent="0.2">
      <c r="B28" s="158" t="s">
        <v>70</v>
      </c>
      <c r="C28" s="11" t="str">
        <f>$C$4</f>
        <v>RN</v>
      </c>
      <c r="D28" s="137">
        <v>0</v>
      </c>
      <c r="E28" s="18" t="str">
        <f t="shared" ref="E28:E47" si="17">_xlfn.CONCAT(C28,B28,D28)</f>
        <v>RNFemale0</v>
      </c>
      <c r="F28" s="19">
        <v>1</v>
      </c>
      <c r="G28" s="104">
        <f>VLOOKUP(E28,'Appendix 4. LT MOH 2019'!$D$5:$G$1684,4,FALSE)</f>
        <v>1.0763065495320389E-2</v>
      </c>
      <c r="H28" s="19">
        <f>VLOOKUP(E28,'Appendix 1a. Person-years 2020'!$E$3:$F$1684,2,FALSE)</f>
        <v>23224.196499999998</v>
      </c>
      <c r="I28" s="19">
        <f>VLOOKUP(E28,'Appendix 2a. Deaths 2020'!$E$3:$G$1683,3,FALSE)</f>
        <v>1</v>
      </c>
      <c r="J28" s="20">
        <f t="shared" ref="J28:J47" si="18">G28*H28</f>
        <v>249.96354800569054</v>
      </c>
      <c r="K28" s="20">
        <f t="shared" ref="K28:K47" si="19">G28*(H28-I28)+I28</f>
        <v>250.95278494019522</v>
      </c>
      <c r="L28" s="73">
        <f t="shared" ref="L28:L47" si="20">J28/K28</f>
        <v>0.99605807548722591</v>
      </c>
      <c r="M28" s="73">
        <f t="shared" ref="M28:M47" si="21">K28/J28</f>
        <v>1.0039575247767012</v>
      </c>
      <c r="N28" s="72">
        <f>VLOOKUP(E28,'Appendix 4. LT MOH 2019'!$D$5:$K$1684,8,FALSE)</f>
        <v>0.98934209465111822</v>
      </c>
      <c r="O28" s="72">
        <f>EXP((1/L28)*LN(N28))</f>
        <v>0.9893001421884412</v>
      </c>
      <c r="P28" s="73">
        <f t="shared" ref="P28:P47" si="22">1-O28</f>
        <v>1.0699857811558799E-2</v>
      </c>
      <c r="Q28" s="72">
        <f>VLOOKUP(E28,'Appendix 4. LT MOH 2019'!$D$5:$I$1684,6,FALSE)</f>
        <v>8.326599728280977E-2</v>
      </c>
      <c r="R28" s="136">
        <f t="shared" ref="R28:R46" si="23">F28+(Q28-F28)*M28*(1-N28)/(1-O28)</f>
        <v>8.3246594666045448E-2</v>
      </c>
      <c r="S28" s="12">
        <v>100000</v>
      </c>
      <c r="T28" s="12">
        <f t="shared" ref="T28:T47" si="24">P28*S28</f>
        <v>1069.98578115588</v>
      </c>
      <c r="U28" s="13">
        <f t="shared" ref="U28:U47" si="25">T28/V28</f>
        <v>1.0805853848447195E-2</v>
      </c>
      <c r="V28" s="12">
        <f t="shared" ref="V28:V46" si="26">(S29*F28)+R28*T28</f>
        <v>99019.086891466446</v>
      </c>
      <c r="W28" s="12">
        <f t="shared" ref="W28:W46" si="27">W29+V28</f>
        <v>7912203.5731277559</v>
      </c>
      <c r="X28" s="131">
        <f t="shared" ref="X28:X47" si="28">W28/S28</f>
        <v>79.122035731277563</v>
      </c>
      <c r="Y28" s="105">
        <f>VLOOKUP(E28,'Appendix 4. LT MOH 2019'!$D$5:$P$1684,13,FALSE)</f>
        <v>80.563936260937851</v>
      </c>
      <c r="Z28" s="131">
        <f t="shared" ref="Z28:Z47" si="29">X28-Y28</f>
        <v>-1.4419005296602876</v>
      </c>
    </row>
    <row r="29" spans="1:26" x14ac:dyDescent="0.2">
      <c r="B29" s="158" t="str">
        <f>$B$28</f>
        <v>Female</v>
      </c>
      <c r="C29" s="11" t="str">
        <f>$C$4</f>
        <v>RN</v>
      </c>
      <c r="D29" s="138" t="s">
        <v>1657</v>
      </c>
      <c r="E29" s="18" t="str">
        <f t="shared" si="17"/>
        <v>RNFemale1-4</v>
      </c>
      <c r="F29" s="19">
        <v>4</v>
      </c>
      <c r="G29" s="104">
        <f>VLOOKUP(E29,'Appendix 4. LT MOH 2019'!$D$5:$G$1684,4,FALSE)</f>
        <v>3.5143271861762292E-4</v>
      </c>
      <c r="H29" s="19">
        <f>VLOOKUP(E29,'Appendix 1a. Person-years 2020'!$E$3:$F$1684,2,FALSE)</f>
        <v>93050.219500000007</v>
      </c>
      <c r="I29" s="19">
        <f>VLOOKUP(E29,'Appendix 2a. Deaths 2020'!$E$3:$G$1683,3,FALSE)</f>
        <v>3</v>
      </c>
      <c r="J29" s="20">
        <f t="shared" si="18"/>
        <v>32.700891606851549</v>
      </c>
      <c r="K29" s="20">
        <f t="shared" si="19"/>
        <v>35.699837308695699</v>
      </c>
      <c r="L29" s="73">
        <f t="shared" si="20"/>
        <v>0.91599553589243743</v>
      </c>
      <c r="M29" s="73">
        <f t="shared" si="21"/>
        <v>1.091708377187361</v>
      </c>
      <c r="N29" s="72">
        <f>VLOOKUP(E29,'Appendix 4. LT MOH 2019'!$D$5:$K$1684,8,FALSE)</f>
        <v>0.99859550014143383</v>
      </c>
      <c r="O29" s="72">
        <f t="shared" ref="O29:O46" si="30">EXP((1/L29)*LN(N29))</f>
        <v>0.99846679452883369</v>
      </c>
      <c r="P29" s="73">
        <f t="shared" si="22"/>
        <v>1.5332054711663101E-3</v>
      </c>
      <c r="Q29" s="72">
        <f>VLOOKUP(E29,'Appendix 4. LT MOH 2019'!$D$5:$I$1684,6,FALSE)</f>
        <v>1.5059809181382264</v>
      </c>
      <c r="R29" s="136">
        <f t="shared" si="23"/>
        <v>1.5058202191186272</v>
      </c>
      <c r="S29" s="75">
        <f t="shared" ref="S29:S47" si="31">S28-T28</f>
        <v>98930.014218844124</v>
      </c>
      <c r="T29" s="12">
        <f t="shared" si="24"/>
        <v>151.68003906289266</v>
      </c>
      <c r="U29" s="13">
        <f t="shared" si="25"/>
        <v>3.8366816319638727E-4</v>
      </c>
      <c r="V29" s="12">
        <f t="shared" si="26"/>
        <v>395341.73958878254</v>
      </c>
      <c r="W29" s="12">
        <f t="shared" si="27"/>
        <v>7813184.4862362891</v>
      </c>
      <c r="X29" s="131">
        <f t="shared" si="28"/>
        <v>78.976886316347446</v>
      </c>
      <c r="Y29" s="105">
        <f>VLOOKUP(E29,'Appendix 4. LT MOH 2019'!$D$5:$P$1684,13,FALSE)</f>
        <v>80.430931985391567</v>
      </c>
      <c r="Z29" s="131">
        <f t="shared" si="29"/>
        <v>-1.4540456690441204</v>
      </c>
    </row>
    <row r="30" spans="1:26" x14ac:dyDescent="0.2">
      <c r="B30" s="158" t="str">
        <f t="shared" ref="B30:B47" si="32">$B$28</f>
        <v>Female</v>
      </c>
      <c r="C30" s="11" t="str">
        <f t="shared" ref="C30:C47" si="33">$C$4</f>
        <v>RN</v>
      </c>
      <c r="D30" s="138" t="s">
        <v>1658</v>
      </c>
      <c r="E30" s="18" t="str">
        <f t="shared" si="17"/>
        <v>RNFemale5-9</v>
      </c>
      <c r="F30" s="19">
        <v>5</v>
      </c>
      <c r="G30" s="104">
        <f>VLOOKUP(E30,'Appendix 4. LT MOH 2019'!$D$5:$G$1684,4,FALSE)</f>
        <v>1.9154140577009573E-4</v>
      </c>
      <c r="H30" s="19">
        <f>VLOOKUP(E30,'Appendix 1a. Person-years 2020'!$E$3:$F$1684,2,FALSE)</f>
        <v>119797.7159</v>
      </c>
      <c r="I30" s="19">
        <f>VLOOKUP(E30,'Appendix 2a. Deaths 2020'!$E$3:$G$1683,3,FALSE)</f>
        <v>1</v>
      </c>
      <c r="J30" s="20">
        <f t="shared" si="18"/>
        <v>22.946222911532548</v>
      </c>
      <c r="K30" s="20">
        <f t="shared" si="19"/>
        <v>23.946031370126779</v>
      </c>
      <c r="L30" s="73">
        <f t="shared" si="20"/>
        <v>0.95824742550694586</v>
      </c>
      <c r="M30" s="73">
        <f t="shared" si="21"/>
        <v>1.043571809724368</v>
      </c>
      <c r="N30" s="72">
        <f>VLOOKUP(E30,'Appendix 4. LT MOH 2019'!$D$5:$K$1684,8,FALSE)</f>
        <v>0.99904275135302834</v>
      </c>
      <c r="O30" s="72">
        <f t="shared" si="30"/>
        <v>0.99900106313627568</v>
      </c>
      <c r="P30" s="73">
        <f t="shared" si="22"/>
        <v>9.9893686372432011E-4</v>
      </c>
      <c r="Q30" s="72">
        <f>VLOOKUP(E30,'Appendix 4. LT MOH 2019'!$D$5:$I$1684,6,FALSE)</f>
        <v>2.4999999999999609</v>
      </c>
      <c r="R30" s="136">
        <f t="shared" si="23"/>
        <v>2.4999478466736114</v>
      </c>
      <c r="S30" s="75">
        <f t="shared" si="31"/>
        <v>98778.334179781232</v>
      </c>
      <c r="T30" s="12">
        <f t="shared" si="24"/>
        <v>98.673319349463469</v>
      </c>
      <c r="U30" s="13">
        <f t="shared" si="25"/>
        <v>1.9988721218002086E-4</v>
      </c>
      <c r="V30" s="12">
        <f t="shared" si="26"/>
        <v>493644.98245439073</v>
      </c>
      <c r="W30" s="12">
        <f t="shared" si="27"/>
        <v>7417842.746647507</v>
      </c>
      <c r="X30" s="131">
        <f t="shared" si="28"/>
        <v>75.095847771098093</v>
      </c>
      <c r="Y30" s="105">
        <f>VLOOKUP(E30,'Appendix 4. LT MOH 2019'!$D$5:$P$1684,13,FALSE)</f>
        <v>76.541937975900836</v>
      </c>
      <c r="Z30" s="131">
        <f t="shared" si="29"/>
        <v>-1.4460902048027435</v>
      </c>
    </row>
    <row r="31" spans="1:26" x14ac:dyDescent="0.2">
      <c r="B31" s="158" t="str">
        <f t="shared" si="32"/>
        <v>Female</v>
      </c>
      <c r="C31" s="11" t="str">
        <f t="shared" si="33"/>
        <v>RN</v>
      </c>
      <c r="D31" s="138" t="s">
        <v>118</v>
      </c>
      <c r="E31" s="18" t="str">
        <f t="shared" si="17"/>
        <v>RNFemale10-14</v>
      </c>
      <c r="F31" s="19">
        <v>5</v>
      </c>
      <c r="G31" s="104">
        <f>VLOOKUP(E31,'Appendix 4. LT MOH 2019'!$D$5:$G$1684,4,FALSE)</f>
        <v>2.3311505048695033E-4</v>
      </c>
      <c r="H31" s="19">
        <f>VLOOKUP(E31,'Appendix 1a. Person-years 2020'!$E$3:$F$1684,2,FALSE)</f>
        <v>126644.276</v>
      </c>
      <c r="I31" s="19">
        <f>VLOOKUP(E31,'Appendix 2a. Deaths 2020'!$E$3:$G$1683,3,FALSE)</f>
        <v>0</v>
      </c>
      <c r="J31" s="20">
        <f t="shared" si="18"/>
        <v>29.522686793623272</v>
      </c>
      <c r="K31" s="20">
        <f t="shared" si="19"/>
        <v>29.522686793623272</v>
      </c>
      <c r="L31" s="73">
        <f t="shared" si="20"/>
        <v>1</v>
      </c>
      <c r="M31" s="73">
        <f t="shared" si="21"/>
        <v>1</v>
      </c>
      <c r="N31" s="72">
        <f>VLOOKUP(E31,'Appendix 4. LT MOH 2019'!$D$5:$K$1684,8,FALSE)</f>
        <v>0.9988351036347527</v>
      </c>
      <c r="O31" s="72">
        <f t="shared" si="30"/>
        <v>0.9988351036347527</v>
      </c>
      <c r="P31" s="73">
        <f t="shared" si="22"/>
        <v>1.1648963652473032E-3</v>
      </c>
      <c r="Q31" s="72">
        <f>VLOOKUP(E31,'Appendix 4. LT MOH 2019'!$D$5:$I$1684,6,FALSE)</f>
        <v>2.5000000000001186</v>
      </c>
      <c r="R31" s="136">
        <f t="shared" si="23"/>
        <v>2.5000000000001186</v>
      </c>
      <c r="S31" s="75">
        <f t="shared" si="31"/>
        <v>98679.660860431773</v>
      </c>
      <c r="T31" s="12">
        <f t="shared" si="24"/>
        <v>114.95157826015354</v>
      </c>
      <c r="U31" s="13">
        <f t="shared" si="25"/>
        <v>2.3311505048695898E-4</v>
      </c>
      <c r="V31" s="12">
        <f t="shared" si="26"/>
        <v>493110.92535650852</v>
      </c>
      <c r="W31" s="12">
        <f t="shared" si="27"/>
        <v>6924197.7641931167</v>
      </c>
      <c r="X31" s="131">
        <f t="shared" si="28"/>
        <v>70.168439005748112</v>
      </c>
      <c r="Y31" s="105">
        <f>VLOOKUP(E31,'Appendix 4. LT MOH 2019'!$D$5:$P$1684,13,FALSE)</f>
        <v>71.61288243233237</v>
      </c>
      <c r="Z31" s="131">
        <f t="shared" si="29"/>
        <v>-1.4444434265842574</v>
      </c>
    </row>
    <row r="32" spans="1:26" x14ac:dyDescent="0.2">
      <c r="B32" s="158" t="str">
        <f t="shared" si="32"/>
        <v>Female</v>
      </c>
      <c r="C32" s="11" t="str">
        <f t="shared" si="33"/>
        <v>RN</v>
      </c>
      <c r="D32" s="137" t="s">
        <v>119</v>
      </c>
      <c r="E32" s="18" t="str">
        <f t="shared" si="17"/>
        <v>RNFemale15-19</v>
      </c>
      <c r="F32" s="19">
        <v>5</v>
      </c>
      <c r="G32" s="104">
        <f>VLOOKUP(E32,'Appendix 4. LT MOH 2019'!$D$5:$G$1684,4,FALSE)</f>
        <v>3.5309156621705082E-4</v>
      </c>
      <c r="H32" s="19">
        <f>VLOOKUP(E32,'Appendix 1a. Person-years 2020'!$E$3:$F$1684,2,FALSE)</f>
        <v>134113.62719999999</v>
      </c>
      <c r="I32" s="19">
        <f>VLOOKUP(E32,'Appendix 2a. Deaths 2020'!$E$3:$G$1683,3,FALSE)</f>
        <v>5</v>
      </c>
      <c r="J32" s="20">
        <f t="shared" si="18"/>
        <v>47.354390679097662</v>
      </c>
      <c r="K32" s="20">
        <f t="shared" si="19"/>
        <v>52.352625221266578</v>
      </c>
      <c r="L32" s="73">
        <f t="shared" si="20"/>
        <v>0.90452752806484782</v>
      </c>
      <c r="M32" s="73">
        <f t="shared" si="21"/>
        <v>1.1055495482148638</v>
      </c>
      <c r="N32" s="72">
        <f>VLOOKUP(E32,'Appendix 4. LT MOH 2019'!$D$5:$K$1684,8,FALSE)</f>
        <v>0.99823609921514167</v>
      </c>
      <c r="O32" s="72">
        <f t="shared" si="30"/>
        <v>0.99805010191163113</v>
      </c>
      <c r="P32" s="73">
        <f t="shared" si="22"/>
        <v>1.9498980883688732E-3</v>
      </c>
      <c r="Q32" s="72">
        <f>VLOOKUP(E32,'Appendix 4. LT MOH 2019'!$D$5:$I$1684,6,FALSE)</f>
        <v>2.4999999999997349</v>
      </c>
      <c r="R32" s="136">
        <f t="shared" si="23"/>
        <v>2.4997671321537425</v>
      </c>
      <c r="S32" s="75">
        <f t="shared" si="31"/>
        <v>98564.709282171621</v>
      </c>
      <c r="T32" s="12">
        <f t="shared" si="24"/>
        <v>192.19113820994019</v>
      </c>
      <c r="U32" s="13">
        <f t="shared" si="25"/>
        <v>3.9036023446131291E-4</v>
      </c>
      <c r="V32" s="12">
        <f t="shared" si="26"/>
        <v>492343.02381019684</v>
      </c>
      <c r="W32" s="12">
        <f t="shared" si="27"/>
        <v>6431086.8388366085</v>
      </c>
      <c r="X32" s="131">
        <f t="shared" si="28"/>
        <v>65.247357656437217</v>
      </c>
      <c r="Y32" s="105">
        <f>VLOOKUP(E32,'Appendix 4. LT MOH 2019'!$D$5:$P$1684,13,FALSE)</f>
        <v>66.693485672290805</v>
      </c>
      <c r="Z32" s="131">
        <f t="shared" si="29"/>
        <v>-1.4461280158535885</v>
      </c>
    </row>
    <row r="33" spans="2:26" x14ac:dyDescent="0.2">
      <c r="B33" s="158" t="str">
        <f t="shared" si="32"/>
        <v>Female</v>
      </c>
      <c r="C33" s="11" t="str">
        <f t="shared" si="33"/>
        <v>RN</v>
      </c>
      <c r="D33" s="137" t="s">
        <v>120</v>
      </c>
      <c r="E33" s="18" t="str">
        <f t="shared" si="17"/>
        <v>RNFemale20-24</v>
      </c>
      <c r="F33" s="19">
        <v>5</v>
      </c>
      <c r="G33" s="104">
        <f>VLOOKUP(E33,'Appendix 4. LT MOH 2019'!$D$5:$G$1684,4,FALSE)</f>
        <v>5.7767473042256512E-4</v>
      </c>
      <c r="H33" s="19">
        <f>VLOOKUP(E33,'Appendix 1a. Person-years 2020'!$E$3:$F$1684,2,FALSE)</f>
        <v>145972.0876</v>
      </c>
      <c r="I33" s="19">
        <f>VLOOKUP(E33,'Appendix 2a. Deaths 2020'!$E$3:$G$1683,3,FALSE)</f>
        <v>8</v>
      </c>
      <c r="J33" s="20">
        <f t="shared" si="18"/>
        <v>84.324386353549059</v>
      </c>
      <c r="K33" s="20">
        <f t="shared" si="19"/>
        <v>92.319764955705679</v>
      </c>
      <c r="L33" s="73">
        <f t="shared" si="20"/>
        <v>0.91339472532244048</v>
      </c>
      <c r="M33" s="73">
        <f t="shared" si="21"/>
        <v>1.0948169200856581</v>
      </c>
      <c r="N33" s="72">
        <f>VLOOKUP(E33,'Appendix 4. LT MOH 2019'!$D$5:$K$1684,8,FALSE)</f>
        <v>0.99711579168354136</v>
      </c>
      <c r="O33" s="72">
        <f t="shared" si="30"/>
        <v>0.9968427520784966</v>
      </c>
      <c r="P33" s="73">
        <f t="shared" si="22"/>
        <v>3.1572479215034033E-3</v>
      </c>
      <c r="Q33" s="72">
        <f>VLOOKUP(E33,'Appendix 4. LT MOH 2019'!$D$5:$I$1684,6,FALSE)</f>
        <v>2.5000000000000786</v>
      </c>
      <c r="R33" s="136">
        <f t="shared" si="23"/>
        <v>2.499657815589774</v>
      </c>
      <c r="S33" s="75">
        <f t="shared" si="31"/>
        <v>98372.518143961686</v>
      </c>
      <c r="T33" s="12">
        <f t="shared" si="24"/>
        <v>310.58642844307889</v>
      </c>
      <c r="U33" s="13">
        <f t="shared" si="25"/>
        <v>6.3244811870926613E-4</v>
      </c>
      <c r="V33" s="12">
        <f t="shared" si="26"/>
        <v>491086.01837086689</v>
      </c>
      <c r="W33" s="12">
        <f t="shared" si="27"/>
        <v>5938743.8150264118</v>
      </c>
      <c r="X33" s="131">
        <f t="shared" si="28"/>
        <v>60.369948102125967</v>
      </c>
      <c r="Y33" s="105">
        <f>VLOOKUP(E33,'Appendix 4. LT MOH 2019'!$D$5:$P$1684,13,FALSE)</f>
        <v>61.806916693117607</v>
      </c>
      <c r="Z33" s="131">
        <f t="shared" si="29"/>
        <v>-1.4369685909916399</v>
      </c>
    </row>
    <row r="34" spans="2:26" x14ac:dyDescent="0.2">
      <c r="B34" s="158" t="str">
        <f t="shared" si="32"/>
        <v>Female</v>
      </c>
      <c r="C34" s="11" t="str">
        <f t="shared" si="33"/>
        <v>RN</v>
      </c>
      <c r="D34" s="137" t="s">
        <v>121</v>
      </c>
      <c r="E34" s="18" t="str">
        <f t="shared" si="17"/>
        <v>RNFemale25-29</v>
      </c>
      <c r="F34" s="19">
        <v>5</v>
      </c>
      <c r="G34" s="104">
        <f>VLOOKUP(E34,'Appendix 4. LT MOH 2019'!$D$5:$G$1684,4,FALSE)</f>
        <v>5.614283365682032E-4</v>
      </c>
      <c r="H34" s="19">
        <f>VLOOKUP(E34,'Appendix 1a. Person-years 2020'!$E$3:$F$1684,2,FALSE)</f>
        <v>148209.48749999999</v>
      </c>
      <c r="I34" s="19">
        <f>VLOOKUP(E34,'Appendix 2a. Deaths 2020'!$E$3:$G$1683,3,FALSE)</f>
        <v>7</v>
      </c>
      <c r="J34" s="20">
        <f t="shared" si="18"/>
        <v>83.209006030750899</v>
      </c>
      <c r="K34" s="20">
        <f t="shared" si="19"/>
        <v>90.205076032394928</v>
      </c>
      <c r="L34" s="73">
        <f t="shared" si="20"/>
        <v>0.9224426128843175</v>
      </c>
      <c r="M34" s="73">
        <f t="shared" si="21"/>
        <v>1.084078278726927</v>
      </c>
      <c r="N34" s="72">
        <f>VLOOKUP(E34,'Appendix 4. LT MOH 2019'!$D$5:$K$1684,8,FALSE)</f>
        <v>0.99719679281702345</v>
      </c>
      <c r="O34" s="72">
        <f t="shared" si="30"/>
        <v>0.99696146240599748</v>
      </c>
      <c r="P34" s="73">
        <f t="shared" si="22"/>
        <v>3.0385375940025217E-3</v>
      </c>
      <c r="Q34" s="72">
        <f>VLOOKUP(E34,'Appendix 4. LT MOH 2019'!$D$5:$I$1684,6,FALSE)</f>
        <v>2.5000000000000635</v>
      </c>
      <c r="R34" s="136">
        <f t="shared" si="23"/>
        <v>2.4997051016957239</v>
      </c>
      <c r="S34" s="75">
        <f t="shared" si="31"/>
        <v>98061.931715518615</v>
      </c>
      <c r="T34" s="12">
        <f t="shared" si="24"/>
        <v>297.96486605811151</v>
      </c>
      <c r="U34" s="13">
        <f t="shared" si="25"/>
        <v>6.0863230394289365E-4</v>
      </c>
      <c r="V34" s="12">
        <f t="shared" si="26"/>
        <v>489564.65854311403</v>
      </c>
      <c r="W34" s="12">
        <f t="shared" si="27"/>
        <v>5447657.796655545</v>
      </c>
      <c r="X34" s="131">
        <f t="shared" si="28"/>
        <v>55.553237646382563</v>
      </c>
      <c r="Y34" s="105">
        <f>VLOOKUP(E34,'Appendix 4. LT MOH 2019'!$D$5:$P$1684,13,FALSE)</f>
        <v>56.978464976452877</v>
      </c>
      <c r="Z34" s="131">
        <f t="shared" si="29"/>
        <v>-1.4252273300703138</v>
      </c>
    </row>
    <row r="35" spans="2:26" x14ac:dyDescent="0.2">
      <c r="B35" s="158" t="str">
        <f t="shared" si="32"/>
        <v>Female</v>
      </c>
      <c r="C35" s="11" t="str">
        <f t="shared" si="33"/>
        <v>RN</v>
      </c>
      <c r="D35" s="137" t="s">
        <v>122</v>
      </c>
      <c r="E35" s="18" t="str">
        <f t="shared" si="17"/>
        <v>RNFemale30-34</v>
      </c>
      <c r="F35" s="19">
        <v>5</v>
      </c>
      <c r="G35" s="104">
        <f>VLOOKUP(E35,'Appendix 4. LT MOH 2019'!$D$5:$G$1684,4,FALSE)</f>
        <v>8.2708376456113104E-4</v>
      </c>
      <c r="H35" s="19">
        <f>VLOOKUP(E35,'Appendix 1a. Person-years 2020'!$E$3:$F$1684,2,FALSE)</f>
        <v>155123.889</v>
      </c>
      <c r="I35" s="19">
        <f>VLOOKUP(E35,'Appendix 2a. Deaths 2020'!$E$3:$G$1683,3,FALSE)</f>
        <v>17</v>
      </c>
      <c r="J35" s="20">
        <f t="shared" si="18"/>
        <v>128.30045008748303</v>
      </c>
      <c r="K35" s="20">
        <f t="shared" si="19"/>
        <v>145.28638966348549</v>
      </c>
      <c r="L35" s="73">
        <f t="shared" si="20"/>
        <v>0.88308650510659981</v>
      </c>
      <c r="M35" s="73">
        <f t="shared" si="21"/>
        <v>1.1323918939054416</v>
      </c>
      <c r="N35" s="72">
        <f>VLOOKUP(E35,'Appendix 4. LT MOH 2019'!$D$5:$K$1684,8,FALSE)</f>
        <v>0.99587311437743586</v>
      </c>
      <c r="O35" s="72">
        <f t="shared" si="30"/>
        <v>0.99532802635399964</v>
      </c>
      <c r="P35" s="73">
        <f t="shared" si="22"/>
        <v>4.6719736460003602E-3</v>
      </c>
      <c r="Q35" s="72">
        <f>VLOOKUP(E35,'Appendix 4. LT MOH 2019'!$D$5:$I$1684,6,FALSE)</f>
        <v>2.5000000000001177</v>
      </c>
      <c r="R35" s="136">
        <f t="shared" si="23"/>
        <v>2.4993160384867252</v>
      </c>
      <c r="S35" s="75">
        <f t="shared" si="31"/>
        <v>97763.966849460499</v>
      </c>
      <c r="T35" s="12">
        <f t="shared" si="24"/>
        <v>456.75067664913234</v>
      </c>
      <c r="U35" s="13">
        <f t="shared" si="25"/>
        <v>9.3658317371348181E-4</v>
      </c>
      <c r="V35" s="12">
        <f t="shared" si="26"/>
        <v>487677.64515579568</v>
      </c>
      <c r="W35" s="12">
        <f t="shared" si="27"/>
        <v>4958093.1381124314</v>
      </c>
      <c r="X35" s="131">
        <f t="shared" si="28"/>
        <v>50.71493412032914</v>
      </c>
      <c r="Y35" s="105">
        <f>VLOOKUP(E35,'Appendix 4. LT MOH 2019'!$D$5:$P$1684,13,FALSE)</f>
        <v>52.131608694362477</v>
      </c>
      <c r="Z35" s="131">
        <f t="shared" si="29"/>
        <v>-1.4166745740333369</v>
      </c>
    </row>
    <row r="36" spans="2:26" x14ac:dyDescent="0.2">
      <c r="B36" s="158" t="str">
        <f t="shared" si="32"/>
        <v>Female</v>
      </c>
      <c r="C36" s="11" t="str">
        <f t="shared" si="33"/>
        <v>RN</v>
      </c>
      <c r="D36" s="137" t="s">
        <v>123</v>
      </c>
      <c r="E36" s="18" t="str">
        <f t="shared" si="17"/>
        <v>RNFemale35-39</v>
      </c>
      <c r="F36" s="19">
        <v>5</v>
      </c>
      <c r="G36" s="104">
        <f>VLOOKUP(E36,'Appendix 4. LT MOH 2019'!$D$5:$G$1684,4,FALSE)</f>
        <v>1.1212582920454518E-3</v>
      </c>
      <c r="H36" s="19">
        <f>VLOOKUP(E36,'Appendix 1a. Person-years 2020'!$E$3:$F$1684,2,FALSE)</f>
        <v>146433.29389999999</v>
      </c>
      <c r="I36" s="19">
        <f>VLOOKUP(E36,'Appendix 2a. Deaths 2020'!$E$3:$G$1683,3,FALSE)</f>
        <v>31</v>
      </c>
      <c r="J36" s="20">
        <f t="shared" si="18"/>
        <v>164.18954501690368</v>
      </c>
      <c r="K36" s="20">
        <f t="shared" si="19"/>
        <v>195.15478600985026</v>
      </c>
      <c r="L36" s="73">
        <f t="shared" si="20"/>
        <v>0.84132984065590055</v>
      </c>
      <c r="M36" s="73">
        <f t="shared" si="21"/>
        <v>1.188594474695442</v>
      </c>
      <c r="N36" s="72">
        <f>VLOOKUP(E36,'Appendix 4. LT MOH 2019'!$D$5:$K$1684,8,FALSE)</f>
        <v>0.99440937986273914</v>
      </c>
      <c r="O36" s="72">
        <f t="shared" si="30"/>
        <v>0.99335852820606629</v>
      </c>
      <c r="P36" s="73">
        <f t="shared" si="22"/>
        <v>6.6414717939337065E-3</v>
      </c>
      <c r="Q36" s="72">
        <f>VLOOKUP(E36,'Appendix 4. LT MOH 2019'!$D$5:$I$1684,6,FALSE)</f>
        <v>2.4999999999999525</v>
      </c>
      <c r="R36" s="136">
        <f t="shared" si="23"/>
        <v>2.4986793547256516</v>
      </c>
      <c r="S36" s="75">
        <f t="shared" si="31"/>
        <v>97307.216172811372</v>
      </c>
      <c r="T36" s="12">
        <f t="shared" si="24"/>
        <v>646.2631315579365</v>
      </c>
      <c r="U36" s="13">
        <f t="shared" si="25"/>
        <v>1.3327223154895155E-3</v>
      </c>
      <c r="V36" s="12">
        <f t="shared" si="26"/>
        <v>484919.56955081137</v>
      </c>
      <c r="W36" s="12">
        <f t="shared" si="27"/>
        <v>4470415.4929566355</v>
      </c>
      <c r="X36" s="131">
        <f t="shared" si="28"/>
        <v>45.941253575864962</v>
      </c>
      <c r="Y36" s="105">
        <f>VLOOKUP(E36,'Appendix 4. LT MOH 2019'!$D$5:$P$1684,13,FALSE)</f>
        <v>47.337281454665408</v>
      </c>
      <c r="Z36" s="131">
        <f t="shared" si="29"/>
        <v>-1.3960278788004459</v>
      </c>
    </row>
    <row r="37" spans="2:26" x14ac:dyDescent="0.2">
      <c r="B37" s="158" t="str">
        <f t="shared" si="32"/>
        <v>Female</v>
      </c>
      <c r="C37" s="11" t="str">
        <f t="shared" si="33"/>
        <v>RN</v>
      </c>
      <c r="D37" s="137" t="s">
        <v>124</v>
      </c>
      <c r="E37" s="18" t="str">
        <f t="shared" si="17"/>
        <v>RNFemale40-44</v>
      </c>
      <c r="F37" s="19">
        <v>5</v>
      </c>
      <c r="G37" s="104">
        <f>VLOOKUP(E37,'Appendix 4. LT MOH 2019'!$D$5:$G$1684,4,FALSE)</f>
        <v>1.4566362032122587E-3</v>
      </c>
      <c r="H37" s="19">
        <f>VLOOKUP(E37,'Appendix 1a. Person-years 2020'!$E$3:$F$1684,2,FALSE)</f>
        <v>130287.68150000001</v>
      </c>
      <c r="I37" s="19">
        <f>VLOOKUP(E37,'Appendix 2a. Deaths 2020'!$E$3:$G$1683,3,FALSE)</f>
        <v>35</v>
      </c>
      <c r="J37" s="20">
        <f t="shared" si="18"/>
        <v>189.78175370548806</v>
      </c>
      <c r="K37" s="20">
        <f t="shared" si="19"/>
        <v>224.73077143837563</v>
      </c>
      <c r="L37" s="73">
        <f t="shared" si="20"/>
        <v>0.84448494743644353</v>
      </c>
      <c r="M37" s="73">
        <f t="shared" si="21"/>
        <v>1.1841537294840423</v>
      </c>
      <c r="N37" s="72">
        <f>VLOOKUP(E37,'Appendix 4. LT MOH 2019'!$D$5:$K$1684,8,FALSE)</f>
        <v>0.99274324511365197</v>
      </c>
      <c r="O37" s="72">
        <f t="shared" si="30"/>
        <v>0.99141263974592608</v>
      </c>
      <c r="P37" s="73">
        <f t="shared" si="22"/>
        <v>8.5873602540739169E-3</v>
      </c>
      <c r="Q37" s="72">
        <f>VLOOKUP(E37,'Appendix 4. LT MOH 2019'!$D$5:$I$1684,6,FALSE)</f>
        <v>2.4999999999999956</v>
      </c>
      <c r="R37" s="136">
        <f t="shared" si="23"/>
        <v>2.498325123094745</v>
      </c>
      <c r="S37" s="75">
        <f t="shared" si="31"/>
        <v>96660.953041253437</v>
      </c>
      <c r="T37" s="12">
        <f t="shared" si="24"/>
        <v>830.06242626736503</v>
      </c>
      <c r="U37" s="13">
        <f t="shared" si="25"/>
        <v>1.7248831088606379E-3</v>
      </c>
      <c r="V37" s="12">
        <f t="shared" si="26"/>
        <v>481228.21888821106</v>
      </c>
      <c r="W37" s="12">
        <f t="shared" si="27"/>
        <v>3985495.9234058238</v>
      </c>
      <c r="X37" s="131">
        <f t="shared" si="28"/>
        <v>41.231705233703565</v>
      </c>
      <c r="Y37" s="105">
        <f>VLOOKUP(E37,'Appendix 4. LT MOH 2019'!$D$5:$P$1684,13,FALSE)</f>
        <v>42.589358932690693</v>
      </c>
      <c r="Z37" s="131">
        <f t="shared" si="29"/>
        <v>-1.3576536989871286</v>
      </c>
    </row>
    <row r="38" spans="2:26" x14ac:dyDescent="0.2">
      <c r="B38" s="158" t="str">
        <f t="shared" si="32"/>
        <v>Female</v>
      </c>
      <c r="C38" s="11" t="str">
        <f t="shared" si="33"/>
        <v>RN</v>
      </c>
      <c r="D38" s="137" t="s">
        <v>125</v>
      </c>
      <c r="E38" s="18" t="str">
        <f t="shared" si="17"/>
        <v>RNFemale45-49</v>
      </c>
      <c r="F38" s="19">
        <v>5</v>
      </c>
      <c r="G38" s="104">
        <f>VLOOKUP(E38,'Appendix 4. LT MOH 2019'!$D$5:$G$1684,4,FALSE)</f>
        <v>2.4670403754537664E-3</v>
      </c>
      <c r="H38" s="19">
        <f>VLOOKUP(E38,'Appendix 1a. Person-years 2020'!$E$3:$F$1684,2,FALSE)</f>
        <v>115949.05319999999</v>
      </c>
      <c r="I38" s="19">
        <f>VLOOKUP(E38,'Appendix 2a. Deaths 2020'!$E$3:$G$1683,3,FALSE)</f>
        <v>29</v>
      </c>
      <c r="J38" s="20">
        <f t="shared" si="18"/>
        <v>286.05099574003674</v>
      </c>
      <c r="K38" s="20">
        <f t="shared" si="19"/>
        <v>314.97945156914858</v>
      </c>
      <c r="L38" s="73">
        <f t="shared" si="20"/>
        <v>0.90815764112548447</v>
      </c>
      <c r="M38" s="73">
        <f t="shared" si="21"/>
        <v>1.1011304147159902</v>
      </c>
      <c r="N38" s="72">
        <f>VLOOKUP(E38,'Appendix 4. LT MOH 2019'!$D$5:$K$1684,8,FALSE)</f>
        <v>0.98774041037918381</v>
      </c>
      <c r="O38" s="72">
        <f t="shared" si="30"/>
        <v>0.98650899231577749</v>
      </c>
      <c r="P38" s="73">
        <f t="shared" si="22"/>
        <v>1.3491007684222511E-2</v>
      </c>
      <c r="Q38" s="72">
        <f>VLOOKUP(E38,'Appendix 4. LT MOH 2019'!$D$5:$I$1684,6,FALSE)</f>
        <v>2.4999999999999623</v>
      </c>
      <c r="R38" s="136">
        <f t="shared" si="23"/>
        <v>2.4984435337612516</v>
      </c>
      <c r="S38" s="75">
        <f t="shared" si="31"/>
        <v>95830.89061498607</v>
      </c>
      <c r="T38" s="12">
        <f t="shared" si="24"/>
        <v>1292.855281672664</v>
      </c>
      <c r="U38" s="13">
        <f t="shared" si="25"/>
        <v>2.7165373585661384E-3</v>
      </c>
      <c r="V38" s="12">
        <f t="shared" si="26"/>
        <v>475920.30258515122</v>
      </c>
      <c r="W38" s="12">
        <f t="shared" si="27"/>
        <v>3504267.7045176127</v>
      </c>
      <c r="X38" s="131">
        <f t="shared" si="28"/>
        <v>36.567203769361754</v>
      </c>
      <c r="Y38" s="105">
        <f>VLOOKUP(E38,'Appendix 4. LT MOH 2019'!$D$5:$P$1684,13,FALSE)</f>
        <v>37.882404141265305</v>
      </c>
      <c r="Z38" s="131">
        <f t="shared" si="29"/>
        <v>-1.3152003719035505</v>
      </c>
    </row>
    <row r="39" spans="2:26" x14ac:dyDescent="0.2">
      <c r="B39" s="158" t="str">
        <f t="shared" si="32"/>
        <v>Female</v>
      </c>
      <c r="C39" s="11" t="str">
        <f t="shared" si="33"/>
        <v>RN</v>
      </c>
      <c r="D39" s="137" t="s">
        <v>126</v>
      </c>
      <c r="E39" s="18" t="str">
        <f t="shared" si="17"/>
        <v>RNFemale50-54</v>
      </c>
      <c r="F39" s="19">
        <v>5</v>
      </c>
      <c r="G39" s="104">
        <f>VLOOKUP(E39,'Appendix 4. LT MOH 2019'!$D$5:$G$1684,4,FALSE)</f>
        <v>3.7047944686016969E-3</v>
      </c>
      <c r="H39" s="19">
        <f>VLOOKUP(E39,'Appendix 1a. Person-years 2020'!$E$3:$F$1684,2,FALSE)</f>
        <v>110957.7767</v>
      </c>
      <c r="I39" s="19">
        <f>VLOOKUP(E39,'Appendix 2a. Deaths 2020'!$E$3:$G$1683,3,FALSE)</f>
        <v>66</v>
      </c>
      <c r="J39" s="20">
        <f t="shared" si="18"/>
        <v>411.07575736650227</v>
      </c>
      <c r="K39" s="20">
        <f t="shared" si="19"/>
        <v>476.83124093157454</v>
      </c>
      <c r="L39" s="73">
        <f t="shared" si="20"/>
        <v>0.86209904485996502</v>
      </c>
      <c r="M39" s="73">
        <f t="shared" si="21"/>
        <v>1.1599595266486287</v>
      </c>
      <c r="N39" s="72">
        <f>VLOOKUP(E39,'Appendix 4. LT MOH 2019'!$D$5:$K$1684,8,FALSE)</f>
        <v>0.98164602194790218</v>
      </c>
      <c r="O39" s="72">
        <f t="shared" si="30"/>
        <v>0.97874154269381253</v>
      </c>
      <c r="P39" s="73">
        <f t="shared" si="22"/>
        <v>2.1258457306187473E-2</v>
      </c>
      <c r="Q39" s="72">
        <f>VLOOKUP(E39,'Appendix 4. LT MOH 2019'!$D$5:$I$1684,6,FALSE)</f>
        <v>2.5000000000000089</v>
      </c>
      <c r="R39" s="136">
        <f t="shared" si="23"/>
        <v>2.4963056600497047</v>
      </c>
      <c r="S39" s="75">
        <f t="shared" si="31"/>
        <v>94538.035333313412</v>
      </c>
      <c r="T39" s="12">
        <f t="shared" si="24"/>
        <v>2009.7327879440859</v>
      </c>
      <c r="U39" s="13">
        <f t="shared" si="25"/>
        <v>4.2974374067374895E-3</v>
      </c>
      <c r="V39" s="12">
        <f t="shared" si="26"/>
        <v>467658.42006057891</v>
      </c>
      <c r="W39" s="12">
        <f t="shared" si="27"/>
        <v>3028347.4019324617</v>
      </c>
      <c r="X39" s="131">
        <f t="shared" si="28"/>
        <v>32.033111236714369</v>
      </c>
      <c r="Y39" s="105">
        <f>VLOOKUP(E39,'Appendix 4. LT MOH 2019'!$D$5:$P$1684,13,FALSE)</f>
        <v>33.321561788367404</v>
      </c>
      <c r="Z39" s="131">
        <f t="shared" si="29"/>
        <v>-1.2884505516530353</v>
      </c>
    </row>
    <row r="40" spans="2:26" x14ac:dyDescent="0.2">
      <c r="B40" s="158" t="str">
        <f t="shared" si="32"/>
        <v>Female</v>
      </c>
      <c r="C40" s="11" t="str">
        <f t="shared" si="33"/>
        <v>RN</v>
      </c>
      <c r="D40" s="137" t="s">
        <v>127</v>
      </c>
      <c r="E40" s="18" t="str">
        <f t="shared" si="17"/>
        <v>RNFemale55-59</v>
      </c>
      <c r="F40" s="19">
        <v>5</v>
      </c>
      <c r="G40" s="104">
        <f>VLOOKUP(E40,'Appendix 4. LT MOH 2019'!$D$5:$G$1684,4,FALSE)</f>
        <v>5.4661400269747206E-3</v>
      </c>
      <c r="H40" s="19">
        <f>VLOOKUP(E40,'Appendix 1a. Person-years 2020'!$E$3:$F$1684,2,FALSE)</f>
        <v>97704.839200000002</v>
      </c>
      <c r="I40" s="19">
        <f>VLOOKUP(E40,'Appendix 2a. Deaths 2020'!$E$3:$G$1683,3,FALSE)</f>
        <v>89</v>
      </c>
      <c r="J40" s="20">
        <f t="shared" si="18"/>
        <v>534.06833238024876</v>
      </c>
      <c r="K40" s="20">
        <f t="shared" si="19"/>
        <v>622.581845917848</v>
      </c>
      <c r="L40" s="73">
        <f t="shared" si="20"/>
        <v>0.85782830945366351</v>
      </c>
      <c r="M40" s="73">
        <f t="shared" si="21"/>
        <v>1.1657344354103716</v>
      </c>
      <c r="N40" s="72">
        <f>VLOOKUP(E40,'Appendix 4. LT MOH 2019'!$D$5:$K$1684,8,FALSE)</f>
        <v>0.97303774847087809</v>
      </c>
      <c r="O40" s="72">
        <f t="shared" si="30"/>
        <v>0.96863993356733213</v>
      </c>
      <c r="P40" s="73">
        <f t="shared" si="22"/>
        <v>3.1360066432667866E-2</v>
      </c>
      <c r="Q40" s="72">
        <f>VLOOKUP(E40,'Appendix 4. LT MOH 2019'!$D$5:$I$1684,6,FALSE)</f>
        <v>2.5000000000000102</v>
      </c>
      <c r="R40" s="136">
        <f t="shared" si="23"/>
        <v>2.4943591772057241</v>
      </c>
      <c r="S40" s="75">
        <f t="shared" si="31"/>
        <v>92528.302545369326</v>
      </c>
      <c r="T40" s="12">
        <f t="shared" si="24"/>
        <v>2901.6937147247731</v>
      </c>
      <c r="U40" s="13">
        <f t="shared" si="25"/>
        <v>6.372154320395171E-3</v>
      </c>
      <c r="V40" s="12">
        <f t="shared" si="26"/>
        <v>455370.91049998673</v>
      </c>
      <c r="W40" s="12">
        <f t="shared" si="27"/>
        <v>2560688.9818718829</v>
      </c>
      <c r="X40" s="131">
        <f t="shared" si="28"/>
        <v>27.674656417870654</v>
      </c>
      <c r="Y40" s="105">
        <f>VLOOKUP(E40,'Appendix 4. LT MOH 2019'!$D$5:$P$1684,13,FALSE)</f>
        <v>28.89783699954031</v>
      </c>
      <c r="Z40" s="131">
        <f t="shared" si="29"/>
        <v>-1.2231805816696557</v>
      </c>
    </row>
    <row r="41" spans="2:26" x14ac:dyDescent="0.2">
      <c r="B41" s="158" t="str">
        <f t="shared" si="32"/>
        <v>Female</v>
      </c>
      <c r="C41" s="11" t="str">
        <f t="shared" si="33"/>
        <v>RN</v>
      </c>
      <c r="D41" s="137" t="s">
        <v>128</v>
      </c>
      <c r="E41" s="18" t="str">
        <f t="shared" si="17"/>
        <v>RNFemale60-64</v>
      </c>
      <c r="F41" s="19">
        <v>5</v>
      </c>
      <c r="G41" s="104">
        <f>VLOOKUP(E41,'Appendix 4. LT MOH 2019'!$D$5:$G$1684,4,FALSE)</f>
        <v>8.1376322604179308E-3</v>
      </c>
      <c r="H41" s="19">
        <f>VLOOKUP(E41,'Appendix 1a. Person-years 2020'!$E$3:$F$1684,2,FALSE)</f>
        <v>74368.048599999995</v>
      </c>
      <c r="I41" s="19">
        <f>VLOOKUP(E41,'Appendix 2a. Deaths 2020'!$E$3:$G$1683,3,FALSE)</f>
        <v>94</v>
      </c>
      <c r="J41" s="20">
        <f t="shared" si="18"/>
        <v>605.17983143168851</v>
      </c>
      <c r="K41" s="20">
        <f t="shared" si="19"/>
        <v>698.4148939992092</v>
      </c>
      <c r="L41" s="73">
        <f t="shared" si="20"/>
        <v>0.86650476189926984</v>
      </c>
      <c r="M41" s="73">
        <f t="shared" si="21"/>
        <v>1.1540617478063542</v>
      </c>
      <c r="N41" s="72">
        <f>VLOOKUP(E41,'Appendix 4. LT MOH 2019'!$D$5:$K$1684,8,FALSE)</f>
        <v>0.9601230976161218</v>
      </c>
      <c r="O41" s="72">
        <f t="shared" si="30"/>
        <v>0.95412257513462628</v>
      </c>
      <c r="P41" s="73">
        <f t="shared" si="22"/>
        <v>4.5877424865373717E-2</v>
      </c>
      <c r="Q41" s="72">
        <f>VLOOKUP(E41,'Appendix 4. LT MOH 2019'!$D$5:$I$1684,6,FALSE)</f>
        <v>2.4999999999999982</v>
      </c>
      <c r="R41" s="136">
        <f t="shared" si="23"/>
        <v>2.4922084338164279</v>
      </c>
      <c r="S41" s="75">
        <f t="shared" si="31"/>
        <v>89626.60883064456</v>
      </c>
      <c r="T41" s="12">
        <f t="shared" si="24"/>
        <v>4111.8380125661361</v>
      </c>
      <c r="U41" s="13">
        <f t="shared" si="25"/>
        <v>9.3915873114080103E-3</v>
      </c>
      <c r="V41" s="12">
        <f t="shared" si="26"/>
        <v>437821.41146379645</v>
      </c>
      <c r="W41" s="12">
        <f t="shared" si="27"/>
        <v>2105318.0713718962</v>
      </c>
      <c r="X41" s="131">
        <f t="shared" si="28"/>
        <v>23.489877602644039</v>
      </c>
      <c r="Y41" s="105">
        <f>VLOOKUP(E41,'Appendix 4. LT MOH 2019'!$D$5:$P$1684,13,FALSE)</f>
        <v>24.629304121062436</v>
      </c>
      <c r="Z41" s="131">
        <f t="shared" si="29"/>
        <v>-1.1394265184183965</v>
      </c>
    </row>
    <row r="42" spans="2:26" x14ac:dyDescent="0.2">
      <c r="B42" s="158" t="str">
        <f t="shared" si="32"/>
        <v>Female</v>
      </c>
      <c r="C42" s="11" t="str">
        <f t="shared" si="33"/>
        <v>RN</v>
      </c>
      <c r="D42" s="137" t="s">
        <v>129</v>
      </c>
      <c r="E42" s="18" t="str">
        <f t="shared" si="17"/>
        <v>RNFemale65-69</v>
      </c>
      <c r="F42" s="19">
        <v>5</v>
      </c>
      <c r="G42" s="104">
        <f>VLOOKUP(E42,'Appendix 4. LT MOH 2019'!$D$5:$G$1684,4,FALSE)</f>
        <v>1.3135981451274798E-2</v>
      </c>
      <c r="H42" s="19">
        <f>VLOOKUP(E42,'Appendix 1a. Person-years 2020'!$E$3:$F$1684,2,FALSE)</f>
        <v>57851.001600000003</v>
      </c>
      <c r="I42" s="19">
        <f>VLOOKUP(E42,'Appendix 2a. Deaths 2020'!$E$3:$G$1683,3,FALSE)</f>
        <v>135</v>
      </c>
      <c r="J42" s="20">
        <f t="shared" si="18"/>
        <v>759.92968395526873</v>
      </c>
      <c r="K42" s="20">
        <f t="shared" si="19"/>
        <v>893.15632645934659</v>
      </c>
      <c r="L42" s="73">
        <f t="shared" si="20"/>
        <v>0.85083614306107491</v>
      </c>
      <c r="M42" s="73">
        <f t="shared" si="21"/>
        <v>1.1753144341074586</v>
      </c>
      <c r="N42" s="72">
        <f>VLOOKUP(E42,'Appendix 4. LT MOH 2019'!$D$5:$K$1684,8,FALSE)</f>
        <v>0.93640843673247542</v>
      </c>
      <c r="O42" s="72">
        <f t="shared" si="30"/>
        <v>0.92568404054607212</v>
      </c>
      <c r="P42" s="73">
        <f t="shared" si="22"/>
        <v>7.4315959453927882E-2</v>
      </c>
      <c r="Q42" s="72">
        <f>VLOOKUP(E42,'Appendix 4. LT MOH 2019'!$D$5:$I$1684,6,FALSE)</f>
        <v>2.5000000000000053</v>
      </c>
      <c r="R42" s="136">
        <f t="shared" si="23"/>
        <v>2.4857324474793936</v>
      </c>
      <c r="S42" s="75">
        <f t="shared" si="31"/>
        <v>85514.770818078425</v>
      </c>
      <c r="T42" s="12">
        <f t="shared" si="24"/>
        <v>6355.1122408282517</v>
      </c>
      <c r="U42" s="13">
        <f t="shared" si="25"/>
        <v>1.5440192519810212E-2</v>
      </c>
      <c r="V42" s="12">
        <f t="shared" si="26"/>
        <v>411595.40159065113</v>
      </c>
      <c r="W42" s="12">
        <f t="shared" si="27"/>
        <v>1667496.6599080996</v>
      </c>
      <c r="X42" s="131">
        <f t="shared" si="28"/>
        <v>19.499516211713672</v>
      </c>
      <c r="Y42" s="105">
        <f>VLOOKUP(E42,'Appendix 4. LT MOH 2019'!$D$5:$P$1684,13,FALSE)</f>
        <v>20.548403039159272</v>
      </c>
      <c r="Z42" s="131">
        <f t="shared" si="29"/>
        <v>-1.0488868274455996</v>
      </c>
    </row>
    <row r="43" spans="2:26" x14ac:dyDescent="0.2">
      <c r="B43" s="158" t="str">
        <f t="shared" si="32"/>
        <v>Female</v>
      </c>
      <c r="C43" s="11" t="str">
        <f t="shared" si="33"/>
        <v>RN</v>
      </c>
      <c r="D43" s="137" t="s">
        <v>130</v>
      </c>
      <c r="E43" s="18" t="str">
        <f t="shared" si="17"/>
        <v>RNFemale70-74</v>
      </c>
      <c r="F43" s="19">
        <v>5</v>
      </c>
      <c r="G43" s="104">
        <f>VLOOKUP(E43,'Appendix 4. LT MOH 2019'!$D$5:$G$1684,4,FALSE)</f>
        <v>1.868797462773213E-2</v>
      </c>
      <c r="H43" s="19">
        <f>VLOOKUP(E43,'Appendix 1a. Person-years 2020'!$E$3:$F$1684,2,FALSE)</f>
        <v>50019.653899999998</v>
      </c>
      <c r="I43" s="19">
        <f>VLOOKUP(E43,'Appendix 2a. Deaths 2020'!$E$3:$G$1683,3,FALSE)</f>
        <v>167</v>
      </c>
      <c r="J43" s="20">
        <f t="shared" si="18"/>
        <v>934.76602297114243</v>
      </c>
      <c r="K43" s="20">
        <f t="shared" si="19"/>
        <v>1098.6451312083111</v>
      </c>
      <c r="L43" s="73">
        <f t="shared" si="20"/>
        <v>0.85083526647323215</v>
      </c>
      <c r="M43" s="73">
        <f t="shared" si="21"/>
        <v>1.1753156449956117</v>
      </c>
      <c r="N43" s="72">
        <f>VLOOKUP(E43,'Appendix 4. LT MOH 2019'!$D$5:$K$1684,8,FALSE)</f>
        <v>0.91073077919494505</v>
      </c>
      <c r="O43" s="72">
        <f t="shared" si="30"/>
        <v>0.8959225102464824</v>
      </c>
      <c r="P43" s="73">
        <f t="shared" si="22"/>
        <v>0.1040774897535176</v>
      </c>
      <c r="Q43" s="72">
        <f>VLOOKUP(E43,'Appendix 4. LT MOH 2019'!$D$5:$I$1684,6,FALSE)</f>
        <v>2.4999999999999982</v>
      </c>
      <c r="R43" s="136">
        <f t="shared" si="23"/>
        <v>2.4797741548814871</v>
      </c>
      <c r="S43" s="75">
        <f t="shared" si="31"/>
        <v>79159.658577250171</v>
      </c>
      <c r="T43" s="12">
        <f t="shared" si="24"/>
        <v>8238.7385544657063</v>
      </c>
      <c r="U43" s="13">
        <f t="shared" si="25"/>
        <v>2.1967930207323731E-2</v>
      </c>
      <c r="V43" s="12">
        <f t="shared" si="26"/>
        <v>375034.81105011213</v>
      </c>
      <c r="W43" s="12">
        <f t="shared" si="27"/>
        <v>1255901.2583174484</v>
      </c>
      <c r="X43" s="131">
        <f t="shared" si="28"/>
        <v>15.865420352866252</v>
      </c>
      <c r="Y43" s="105">
        <f>VLOOKUP(E43,'Appendix 4. LT MOH 2019'!$D$5:$P$1684,13,FALSE)</f>
        <v>16.774071367978888</v>
      </c>
      <c r="Z43" s="131">
        <f t="shared" si="29"/>
        <v>-0.90865101511263546</v>
      </c>
    </row>
    <row r="44" spans="2:26" x14ac:dyDescent="0.2">
      <c r="B44" s="158" t="str">
        <f t="shared" si="32"/>
        <v>Female</v>
      </c>
      <c r="C44" s="11" t="str">
        <f t="shared" si="33"/>
        <v>RN</v>
      </c>
      <c r="D44" s="137" t="s">
        <v>131</v>
      </c>
      <c r="E44" s="18" t="str">
        <f t="shared" si="17"/>
        <v>RNFemale75-79</v>
      </c>
      <c r="F44" s="19">
        <v>5</v>
      </c>
      <c r="G44" s="104">
        <f>VLOOKUP(E44,'Appendix 4. LT MOH 2019'!$D$5:$G$1684,4,FALSE)</f>
        <v>3.522750077782686E-2</v>
      </c>
      <c r="H44" s="19">
        <f>VLOOKUP(E44,'Appendix 1a. Person-years 2020'!$E$3:$F$1684,2,FALSE)</f>
        <v>34185.009400000003</v>
      </c>
      <c r="I44" s="19">
        <f>VLOOKUP(E44,'Appendix 2a. Deaths 2020'!$E$3:$G$1683,3,FALSE)</f>
        <v>175</v>
      </c>
      <c r="J44" s="20">
        <f t="shared" si="18"/>
        <v>1204.2524452285186</v>
      </c>
      <c r="K44" s="20">
        <f t="shared" si="19"/>
        <v>1373.0876325923989</v>
      </c>
      <c r="L44" s="73">
        <f t="shared" si="20"/>
        <v>0.87703975816523938</v>
      </c>
      <c r="M44" s="73">
        <f t="shared" si="21"/>
        <v>1.1401991650777525</v>
      </c>
      <c r="N44" s="72">
        <f>VLOOKUP(E44,'Appendix 4. LT MOH 2019'!$D$5:$K$1684,8,FALSE)</f>
        <v>0.8381191413002661</v>
      </c>
      <c r="O44" s="72">
        <f t="shared" si="30"/>
        <v>0.81762335967757538</v>
      </c>
      <c r="P44" s="73">
        <f t="shared" si="22"/>
        <v>0.18237664032242462</v>
      </c>
      <c r="Q44" s="72">
        <f>VLOOKUP(E44,'Appendix 4. LT MOH 2019'!$D$5:$I$1684,6,FALSE)</f>
        <v>2.5</v>
      </c>
      <c r="R44" s="136">
        <f t="shared" si="23"/>
        <v>2.4698456501173531</v>
      </c>
      <c r="S44" s="75">
        <f t="shared" si="31"/>
        <v>70920.92002278447</v>
      </c>
      <c r="T44" s="12">
        <f t="shared" si="24"/>
        <v>12934.319122330806</v>
      </c>
      <c r="U44" s="13">
        <f t="shared" si="25"/>
        <v>4.0183820971531899E-2</v>
      </c>
      <c r="V44" s="12">
        <f t="shared" si="26"/>
        <v>321878.7763237867</v>
      </c>
      <c r="W44" s="12">
        <f t="shared" si="27"/>
        <v>880866.44726733631</v>
      </c>
      <c r="X44" s="131">
        <f t="shared" si="28"/>
        <v>12.420403556303894</v>
      </c>
      <c r="Y44" s="105">
        <f>VLOOKUP(E44,'Appendix 4. LT MOH 2019'!$D$5:$P$1684,13,FALSE)</f>
        <v>13.173206280122297</v>
      </c>
      <c r="Z44" s="131">
        <f t="shared" si="29"/>
        <v>-0.75280272381840341</v>
      </c>
    </row>
    <row r="45" spans="2:26" x14ac:dyDescent="0.2">
      <c r="B45" s="158" t="str">
        <f t="shared" si="32"/>
        <v>Female</v>
      </c>
      <c r="C45" s="11" t="str">
        <f t="shared" si="33"/>
        <v>RN</v>
      </c>
      <c r="D45" s="137" t="s">
        <v>132</v>
      </c>
      <c r="E45" s="18" t="str">
        <f t="shared" si="17"/>
        <v>RNFemale80-84</v>
      </c>
      <c r="F45" s="19">
        <v>5</v>
      </c>
      <c r="G45" s="104">
        <f>VLOOKUP(E45,'Appendix 4. LT MOH 2019'!$D$5:$G$1684,4,FALSE)</f>
        <v>5.2556231482340607E-2</v>
      </c>
      <c r="H45" s="19">
        <f>VLOOKUP(E45,'Appendix 1a. Person-years 2020'!$E$3:$F$1684,2,FALSE)</f>
        <v>24381.1302</v>
      </c>
      <c r="I45" s="19">
        <f>VLOOKUP(E45,'Appendix 2a. Deaths 2020'!$E$3:$G$1683,3,FALSE)</f>
        <v>217</v>
      </c>
      <c r="J45" s="20">
        <f t="shared" si="18"/>
        <v>1281.3803225922852</v>
      </c>
      <c r="K45" s="20">
        <f t="shared" si="19"/>
        <v>1486.9756203606173</v>
      </c>
      <c r="L45" s="73">
        <f t="shared" si="20"/>
        <v>0.86173593234940082</v>
      </c>
      <c r="M45" s="73">
        <f t="shared" si="21"/>
        <v>1.16044830261823</v>
      </c>
      <c r="N45" s="72">
        <f>VLOOKUP(E45,'Appendix 4. LT MOH 2019'!$D$5:$K$1684,8,FALSE)</f>
        <v>0.7677361272423826</v>
      </c>
      <c r="O45" s="72">
        <f t="shared" si="30"/>
        <v>0.7358587091355725</v>
      </c>
      <c r="P45" s="73">
        <f t="shared" si="22"/>
        <v>0.2641412908644275</v>
      </c>
      <c r="Q45" s="72">
        <f>VLOOKUP(E45,'Appendix 4. LT MOH 2019'!$D$5:$I$1684,6,FALSE)</f>
        <v>2.4999999999999996</v>
      </c>
      <c r="R45" s="136">
        <f t="shared" si="23"/>
        <v>2.4489958005140884</v>
      </c>
      <c r="S45" s="75">
        <f t="shared" si="31"/>
        <v>57986.600900453661</v>
      </c>
      <c r="T45" s="12">
        <f t="shared" si="24"/>
        <v>15316.655614686204</v>
      </c>
      <c r="U45" s="13">
        <f t="shared" si="25"/>
        <v>6.1056550872887069E-2</v>
      </c>
      <c r="V45" s="12">
        <f t="shared" si="26"/>
        <v>250860.15170712431</v>
      </c>
      <c r="W45" s="12">
        <f t="shared" si="27"/>
        <v>558987.6709435496</v>
      </c>
      <c r="X45" s="131">
        <f t="shared" si="28"/>
        <v>9.6399454746997648</v>
      </c>
      <c r="Y45" s="105">
        <f>VLOOKUP(E45,'Appendix 4. LT MOH 2019'!$D$5:$P$1684,13,FALSE)</f>
        <v>10.234712470071715</v>
      </c>
      <c r="Z45" s="131">
        <f t="shared" si="29"/>
        <v>-0.5947669953719501</v>
      </c>
    </row>
    <row r="46" spans="2:26" x14ac:dyDescent="0.2">
      <c r="B46" s="158" t="str">
        <f t="shared" si="32"/>
        <v>Female</v>
      </c>
      <c r="C46" s="11" t="str">
        <f t="shared" si="33"/>
        <v>RN</v>
      </c>
      <c r="D46" s="137" t="s">
        <v>133</v>
      </c>
      <c r="E46" s="18" t="str">
        <f t="shared" si="17"/>
        <v>RNFemale85-89</v>
      </c>
      <c r="F46" s="19">
        <v>5</v>
      </c>
      <c r="G46" s="104">
        <f>VLOOKUP(E46,'Appendix 4. LT MOH 2019'!$D$5:$G$1684,4,FALSE)</f>
        <v>8.9271102920211884E-2</v>
      </c>
      <c r="H46" s="19">
        <f>VLOOKUP(E46,'Appendix 1a. Person-years 2020'!$E$3:$F$1684,2,FALSE)</f>
        <v>12676.162700000001</v>
      </c>
      <c r="I46" s="19">
        <f>VLOOKUP(E46,'Appendix 2a. Deaths 2020'!$E$3:$G$1683,3,FALSE)</f>
        <v>134</v>
      </c>
      <c r="J46" s="20">
        <f t="shared" si="18"/>
        <v>1131.615025025051</v>
      </c>
      <c r="K46" s="20">
        <f t="shared" si="19"/>
        <v>1253.6526972337426</v>
      </c>
      <c r="L46" s="73">
        <f t="shared" si="20"/>
        <v>0.90265432166502346</v>
      </c>
      <c r="M46" s="73">
        <f t="shared" si="21"/>
        <v>1.107843806868851</v>
      </c>
      <c r="N46" s="72">
        <f>VLOOKUP(E46,'Appendix 4. LT MOH 2019'!$D$5:$K$1684,8,FALSE)</f>
        <v>0.63508532432265952</v>
      </c>
      <c r="O46" s="72">
        <f t="shared" si="30"/>
        <v>0.60474005863332758</v>
      </c>
      <c r="P46" s="73">
        <f t="shared" si="22"/>
        <v>0.39525994136667242</v>
      </c>
      <c r="Q46" s="72">
        <f>VLOOKUP(E46,'Appendix 4. LT MOH 2019'!$D$5:$I$1684,6,FALSE)</f>
        <v>2.4999999999999996</v>
      </c>
      <c r="R46" s="136">
        <f t="shared" si="23"/>
        <v>2.4430215335832148</v>
      </c>
      <c r="S46" s="75">
        <f t="shared" si="31"/>
        <v>42669.945285767455</v>
      </c>
      <c r="T46" s="12">
        <f t="shared" si="24"/>
        <v>16865.720071771564</v>
      </c>
      <c r="U46" s="13">
        <f t="shared" si="25"/>
        <v>9.9079308097106564E-2</v>
      </c>
      <c r="V46" s="12">
        <f t="shared" si="26"/>
        <v>170224.44338470403</v>
      </c>
      <c r="W46" s="12">
        <f t="shared" si="27"/>
        <v>308127.51923642529</v>
      </c>
      <c r="X46" s="131">
        <f t="shared" si="28"/>
        <v>7.2211838373085779</v>
      </c>
      <c r="Y46" s="105">
        <f>VLOOKUP(E46,'Appendix 4. LT MOH 2019'!$D$5:$P$1684,13,FALSE)</f>
        <v>7.5747017049385015</v>
      </c>
      <c r="Z46" s="131">
        <f t="shared" si="29"/>
        <v>-0.35351786762992354</v>
      </c>
    </row>
    <row r="47" spans="2:26" x14ac:dyDescent="0.2">
      <c r="B47" s="158" t="str">
        <f t="shared" si="32"/>
        <v>Female</v>
      </c>
      <c r="C47" s="11" t="str">
        <f t="shared" si="33"/>
        <v>RN</v>
      </c>
      <c r="D47" s="137" t="s">
        <v>8</v>
      </c>
      <c r="E47" s="18" t="str">
        <f t="shared" si="17"/>
        <v>RNFemale90+</v>
      </c>
      <c r="F47" s="19" t="s">
        <v>19</v>
      </c>
      <c r="G47" s="104">
        <f>VLOOKUP(E47,'Appendix 4. LT MOH 2019'!$D$5:$G$1684,4,FALSE)</f>
        <v>0.18213003673640712</v>
      </c>
      <c r="H47" s="19">
        <f>VLOOKUP(E47,'Appendix 1a. Person-years 2020'!$E$3:$F$1684,2,FALSE)</f>
        <v>9469.8703000000005</v>
      </c>
      <c r="I47" s="19">
        <f>VLOOKUP(E47,'Appendix 2a. Deaths 2020'!$E$3:$G$1683,3,FALSE)</f>
        <v>133</v>
      </c>
      <c r="J47" s="20">
        <f t="shared" si="18"/>
        <v>1724.7478256280108</v>
      </c>
      <c r="K47" s="20">
        <f t="shared" si="19"/>
        <v>1833.5245307420687</v>
      </c>
      <c r="L47" s="73">
        <f t="shared" si="20"/>
        <v>0.94067343889310628</v>
      </c>
      <c r="M47" s="73">
        <f t="shared" si="21"/>
        <v>1.0630681793000378</v>
      </c>
      <c r="N47" s="72">
        <f>VLOOKUP(E47,'Appendix 4. LT MOH 2019'!$D$5:$K$1684,8,FALSE)</f>
        <v>0</v>
      </c>
      <c r="O47" s="72">
        <v>0</v>
      </c>
      <c r="P47" s="73">
        <f t="shared" si="22"/>
        <v>1</v>
      </c>
      <c r="Q47" s="72">
        <f>VLOOKUP(E47,'Appendix 4. LT MOH 2019'!$D$5:$I$1684,6,FALSE)</f>
        <v>5.6812545445483931</v>
      </c>
      <c r="R47" s="136">
        <f>Q47*L47</f>
        <v>5.344205249647425</v>
      </c>
      <c r="S47" s="75">
        <f t="shared" si="31"/>
        <v>25804.225213995891</v>
      </c>
      <c r="T47" s="12">
        <f t="shared" si="24"/>
        <v>25804.225213995891</v>
      </c>
      <c r="U47" s="13">
        <f t="shared" si="25"/>
        <v>0.18711856174797428</v>
      </c>
      <c r="V47" s="12">
        <f>T47*R47</f>
        <v>137903.07585172128</v>
      </c>
      <c r="W47" s="12">
        <f>V47</f>
        <v>137903.07585172128</v>
      </c>
      <c r="X47" s="131">
        <f t="shared" si="28"/>
        <v>5.344205249647425</v>
      </c>
      <c r="Y47" s="105">
        <f>VLOOKUP(E47,'Appendix 4. LT MOH 2019'!$D$5:$P$1684,13,FALSE)</f>
        <v>5.4905825415676954</v>
      </c>
      <c r="Z47" s="131">
        <f t="shared" si="29"/>
        <v>-0.14637729192027038</v>
      </c>
    </row>
    <row r="48" spans="2:26" x14ac:dyDescent="0.2">
      <c r="K48" s="40"/>
      <c r="L48" s="7"/>
      <c r="M48" s="7"/>
      <c r="N48" s="133"/>
      <c r="O48" s="133"/>
      <c r="P48" s="74"/>
      <c r="Q48" s="133"/>
      <c r="R48" s="107"/>
      <c r="S48" s="7"/>
      <c r="T48" s="7"/>
      <c r="U48" s="7"/>
      <c r="V48" s="107"/>
      <c r="W48" s="107"/>
      <c r="X48" s="7"/>
      <c r="Y48" s="133"/>
      <c r="Z48" s="7"/>
    </row>
    <row r="49" spans="1:26" x14ac:dyDescent="0.2">
      <c r="K49" s="40"/>
      <c r="L49" s="7"/>
      <c r="M49" s="7"/>
      <c r="N49" s="133"/>
      <c r="O49" s="133"/>
      <c r="P49" s="7"/>
      <c r="Q49" s="133"/>
      <c r="R49" s="107"/>
      <c r="S49" s="7"/>
      <c r="T49" s="7"/>
      <c r="U49" s="7"/>
      <c r="V49" s="107"/>
      <c r="W49" s="107"/>
      <c r="X49" s="7"/>
      <c r="Y49" s="133"/>
      <c r="Z49" s="7"/>
    </row>
    <row r="50" spans="1:26" s="11" customFormat="1" ht="47" customHeight="1" x14ac:dyDescent="0.2">
      <c r="A50" s="10"/>
      <c r="B50" s="8" t="s">
        <v>17</v>
      </c>
      <c r="C50" s="8" t="s">
        <v>14</v>
      </c>
      <c r="D50" s="8" t="s">
        <v>0</v>
      </c>
      <c r="E50" s="8" t="s">
        <v>135</v>
      </c>
      <c r="F50" s="8" t="s">
        <v>9</v>
      </c>
      <c r="G50" s="10" t="s">
        <v>116</v>
      </c>
      <c r="H50" s="10" t="s">
        <v>117</v>
      </c>
      <c r="I50" s="10" t="s">
        <v>110</v>
      </c>
      <c r="J50" s="10" t="s">
        <v>39</v>
      </c>
      <c r="K50" s="10" t="s">
        <v>1830</v>
      </c>
      <c r="L50" s="10" t="s">
        <v>27</v>
      </c>
      <c r="M50" s="10" t="s">
        <v>28</v>
      </c>
      <c r="N50" s="8" t="s">
        <v>10</v>
      </c>
      <c r="O50" s="10" t="s">
        <v>111</v>
      </c>
      <c r="P50" s="10" t="s">
        <v>112</v>
      </c>
      <c r="Q50" s="10" t="s">
        <v>29</v>
      </c>
      <c r="R50" s="10" t="s">
        <v>113</v>
      </c>
      <c r="S50" s="8" t="s">
        <v>104</v>
      </c>
      <c r="T50" s="8" t="s">
        <v>105</v>
      </c>
      <c r="U50" s="10" t="s">
        <v>106</v>
      </c>
      <c r="V50" s="10" t="s">
        <v>107</v>
      </c>
      <c r="W50" s="10" t="s">
        <v>108</v>
      </c>
      <c r="X50" s="8" t="s">
        <v>109</v>
      </c>
      <c r="Y50" s="10" t="s">
        <v>30</v>
      </c>
      <c r="Z50" s="10" t="s">
        <v>11</v>
      </c>
    </row>
    <row r="51" spans="1:26" x14ac:dyDescent="0.2">
      <c r="B51" s="158" t="s">
        <v>71</v>
      </c>
      <c r="C51" s="11" t="str">
        <f>$C$4</f>
        <v>RN</v>
      </c>
      <c r="D51" s="137">
        <v>0</v>
      </c>
      <c r="E51" s="18" t="str">
        <f t="shared" ref="E51:E70" si="34">_xlfn.CONCAT(C51,B51,D51)</f>
        <v>RNMale0</v>
      </c>
      <c r="F51" s="19">
        <v>1</v>
      </c>
      <c r="G51" s="104">
        <f>VLOOKUP(E51,'Appendix 4. LT MOH 2019'!$D$5:$G$1684,4,FALSE)</f>
        <v>1.1641179704198361E-2</v>
      </c>
      <c r="H51" s="19">
        <f>VLOOKUP(E51,'Appendix 1a. Person-years 2020'!$E$3:$F$1684,2,FALSE)</f>
        <v>24299.762500000001</v>
      </c>
      <c r="I51" s="19">
        <f>VLOOKUP(E51,'Appendix 2a. Deaths 2020'!$E$3:$G$1683,3,FALSE)</f>
        <v>1</v>
      </c>
      <c r="J51" s="20">
        <f t="shared" ref="J51:J70" si="35">G51*H51</f>
        <v>282.87790203184045</v>
      </c>
      <c r="K51" s="20">
        <f t="shared" ref="K51:K70" si="36">G51*(H51-I51)+I51</f>
        <v>283.86626085213624</v>
      </c>
      <c r="L51" s="73">
        <f t="shared" ref="L51:L70" si="37">J51/K51</f>
        <v>0.99651822369686049</v>
      </c>
      <c r="M51" s="73">
        <f t="shared" ref="M51:M70" si="38">K51/J51</f>
        <v>1.0034939414255997</v>
      </c>
      <c r="N51" s="72">
        <f>VLOOKUP(E51,'Appendix 4. LT MOH 2019'!$D$5:$K$1684,8,FALSE)</f>
        <v>0.98848144245054592</v>
      </c>
      <c r="O51" s="72">
        <f>EXP((1/L51)*LN(N51))</f>
        <v>0.98844143077320101</v>
      </c>
      <c r="P51" s="73">
        <f t="shared" ref="P51:P70" si="39">1-O51</f>
        <v>1.1558569226798987E-2</v>
      </c>
      <c r="Q51" s="72">
        <f>VLOOKUP(E51,'Appendix 4. LT MOH 2019'!$D$5:$I$1684,6,FALSE)</f>
        <v>8.5520754493783741E-2</v>
      </c>
      <c r="R51" s="136">
        <f t="shared" ref="R51:R69" si="40">F51+(Q51-F51)*M51*(1-N51)/(1-O51)</f>
        <v>8.5502281622036103E-2</v>
      </c>
      <c r="S51" s="12">
        <v>100000</v>
      </c>
      <c r="T51" s="12">
        <f t="shared" ref="T51:T70" si="41">P51*S51</f>
        <v>1155.8569226798986</v>
      </c>
      <c r="U51" s="13">
        <f t="shared" ref="U51:U70" si="42">T51/V51</f>
        <v>1.1682051846368315E-2</v>
      </c>
      <c r="V51" s="12">
        <f t="shared" ref="V51:V69" si="43">(S52*F51)+R51*T51</f>
        <v>98942.971481437853</v>
      </c>
      <c r="W51" s="12">
        <f t="shared" ref="W51:W69" si="44">W52+V51</f>
        <v>7133053.5061420286</v>
      </c>
      <c r="X51" s="2">
        <f t="shared" ref="X51:X70" si="45">W51/S51</f>
        <v>71.330535061420292</v>
      </c>
      <c r="Y51" s="105">
        <f>VLOOKUP(E51,'Appendix 4. LT MOH 2019'!$D$5:$P$1684,13,FALSE)</f>
        <v>72.990475933985081</v>
      </c>
      <c r="Z51" s="131">
        <f t="shared" ref="Z51:Z70" si="46">X51-Y51</f>
        <v>-1.6599408725647891</v>
      </c>
    </row>
    <row r="52" spans="1:26" x14ac:dyDescent="0.2">
      <c r="B52" s="158" t="str">
        <f>$B$51</f>
        <v>Male</v>
      </c>
      <c r="C52" s="11" t="str">
        <f>$C$4</f>
        <v>RN</v>
      </c>
      <c r="D52" s="138" t="s">
        <v>1657</v>
      </c>
      <c r="E52" s="18" t="str">
        <f t="shared" si="34"/>
        <v>RNMale1-4</v>
      </c>
      <c r="F52" s="19">
        <v>4</v>
      </c>
      <c r="G52" s="104">
        <f>VLOOKUP(E52,'Appendix 4. LT MOH 2019'!$D$5:$G$1684,4,FALSE)</f>
        <v>5.0984011769777406E-4</v>
      </c>
      <c r="H52" s="19">
        <f>VLOOKUP(E52,'Appendix 1a. Person-years 2020'!$E$3:$F$1684,2,FALSE)</f>
        <v>97204.878100000002</v>
      </c>
      <c r="I52" s="19">
        <f>VLOOKUP(E52,'Appendix 2a. Deaths 2020'!$E$3:$G$1683,3,FALSE)</f>
        <v>3</v>
      </c>
      <c r="J52" s="20">
        <f t="shared" si="35"/>
        <v>49.558946491301782</v>
      </c>
      <c r="K52" s="20">
        <f t="shared" si="36"/>
        <v>52.557416970948687</v>
      </c>
      <c r="L52" s="73">
        <f t="shared" si="37"/>
        <v>0.94294867113990166</v>
      </c>
      <c r="M52" s="73">
        <f t="shared" si="38"/>
        <v>1.0605031117877612</v>
      </c>
      <c r="N52" s="72">
        <f>VLOOKUP(E52,'Appendix 4. LT MOH 2019'!$D$5:$K$1684,8,FALSE)</f>
        <v>0.99796312366545759</v>
      </c>
      <c r="O52" s="72">
        <f t="shared" ref="O52:O69" si="47">EXP((1/L52)*LN(N52))</f>
        <v>0.99784001949722934</v>
      </c>
      <c r="P52" s="73">
        <f t="shared" si="39"/>
        <v>2.1599805027706642E-3</v>
      </c>
      <c r="Q52" s="72">
        <f>VLOOKUP(E52,'Appendix 4. LT MOH 2019'!$D$5:$I$1684,6,FALSE)</f>
        <v>1.6079142492904608</v>
      </c>
      <c r="R52" s="136">
        <f t="shared" si="40"/>
        <v>1.6077667489190106</v>
      </c>
      <c r="S52" s="135">
        <f t="shared" ref="S52:S70" si="48">S51-T51</f>
        <v>98844.143077320099</v>
      </c>
      <c r="T52" s="12">
        <f t="shared" si="41"/>
        <v>213.50142186008534</v>
      </c>
      <c r="U52" s="13">
        <f t="shared" si="42"/>
        <v>5.406935905883873E-4</v>
      </c>
      <c r="V52" s="12">
        <f t="shared" si="43"/>
        <v>394865.82710875361</v>
      </c>
      <c r="W52" s="12">
        <f t="shared" si="44"/>
        <v>7034110.5346605908</v>
      </c>
      <c r="X52" s="2">
        <f t="shared" si="45"/>
        <v>71.163655383791536</v>
      </c>
      <c r="Y52" s="105">
        <f>VLOOKUP(E52,'Appendix 4. LT MOH 2019'!$D$5:$P$1684,13,FALSE)</f>
        <v>72.840021394134027</v>
      </c>
      <c r="Z52" s="131">
        <f t="shared" si="46"/>
        <v>-1.6763660103424911</v>
      </c>
    </row>
    <row r="53" spans="1:26" x14ac:dyDescent="0.2">
      <c r="B53" s="158" t="str">
        <f t="shared" ref="B53:B70" si="49">$B$51</f>
        <v>Male</v>
      </c>
      <c r="C53" s="11" t="str">
        <f t="shared" ref="C53:C70" si="50">$C$4</f>
        <v>RN</v>
      </c>
      <c r="D53" s="138" t="s">
        <v>1658</v>
      </c>
      <c r="E53" s="18" t="str">
        <f t="shared" si="34"/>
        <v>RNMale5-9</v>
      </c>
      <c r="F53" s="19">
        <v>5</v>
      </c>
      <c r="G53" s="104">
        <f>VLOOKUP(E53,'Appendix 4. LT MOH 2019'!$D$5:$G$1684,4,FALSE)</f>
        <v>2.5577047587189652E-4</v>
      </c>
      <c r="H53" s="19">
        <f>VLOOKUP(E53,'Appendix 1a. Person-years 2020'!$E$3:$F$1684,2,FALSE)</f>
        <v>124878.59110000001</v>
      </c>
      <c r="I53" s="19">
        <f>VLOOKUP(E53,'Appendix 2a. Deaths 2020'!$E$3:$G$1683,3,FALSE)</f>
        <v>1</v>
      </c>
      <c r="J53" s="20">
        <f t="shared" si="35"/>
        <v>31.940256671858982</v>
      </c>
      <c r="K53" s="20">
        <f t="shared" si="36"/>
        <v>32.940000901383115</v>
      </c>
      <c r="L53" s="73">
        <f t="shared" si="37"/>
        <v>0.96964953848917002</v>
      </c>
      <c r="M53" s="73">
        <f t="shared" si="38"/>
        <v>1.0313004444452369</v>
      </c>
      <c r="N53" s="72">
        <f>VLOOKUP(E53,'Appendix 4. LT MOH 2019'!$D$5:$K$1684,8,FALSE)</f>
        <v>0.99872196482979969</v>
      </c>
      <c r="O53" s="72">
        <f t="shared" si="47"/>
        <v>0.99868198813462916</v>
      </c>
      <c r="P53" s="73">
        <f t="shared" si="39"/>
        <v>1.3180118653708384E-3</v>
      </c>
      <c r="Q53" s="72">
        <f>VLOOKUP(E53,'Appendix 4. LT MOH 2019'!$D$5:$I$1684,6,FALSE)</f>
        <v>2.5000000000000453</v>
      </c>
      <c r="R53" s="136">
        <f t="shared" si="40"/>
        <v>2.4999499745145446</v>
      </c>
      <c r="S53" s="135">
        <f t="shared" si="48"/>
        <v>98630.641655460015</v>
      </c>
      <c r="T53" s="12">
        <f t="shared" si="41"/>
        <v>129.99635599103556</v>
      </c>
      <c r="U53" s="13">
        <f t="shared" si="42"/>
        <v>2.6377620663761687E-4</v>
      </c>
      <c r="V53" s="12">
        <f t="shared" si="43"/>
        <v>492828.21088419168</v>
      </c>
      <c r="W53" s="12">
        <f t="shared" si="44"/>
        <v>6639244.707551837</v>
      </c>
      <c r="X53" s="2">
        <f t="shared" si="45"/>
        <v>67.314219963652647</v>
      </c>
      <c r="Y53" s="105">
        <f>VLOOKUP(E53,'Appendix 4. LT MOH 2019'!$D$5:$P$1684,13,FALSE)</f>
        <v>68.985408523039169</v>
      </c>
      <c r="Z53" s="131">
        <f t="shared" si="46"/>
        <v>-1.6711885593865219</v>
      </c>
    </row>
    <row r="54" spans="1:26" x14ac:dyDescent="0.2">
      <c r="B54" s="158" t="str">
        <f t="shared" si="49"/>
        <v>Male</v>
      </c>
      <c r="C54" s="11" t="str">
        <f t="shared" si="50"/>
        <v>RN</v>
      </c>
      <c r="D54" s="138" t="s">
        <v>118</v>
      </c>
      <c r="E54" s="18" t="str">
        <f t="shared" si="34"/>
        <v>RNMale10-14</v>
      </c>
      <c r="F54" s="19">
        <v>5</v>
      </c>
      <c r="G54" s="104">
        <f>VLOOKUP(E54,'Appendix 4. LT MOH 2019'!$D$5:$G$1684,4,FALSE)</f>
        <v>2.8459676324176723E-4</v>
      </c>
      <c r="H54" s="19">
        <f>VLOOKUP(E54,'Appendix 1a. Person-years 2020'!$E$3:$F$1684,2,FALSE)</f>
        <v>131507.18340000001</v>
      </c>
      <c r="I54" s="19">
        <f>VLOOKUP(E54,'Appendix 2a. Deaths 2020'!$E$3:$G$1683,3,FALSE)</f>
        <v>1</v>
      </c>
      <c r="J54" s="20">
        <f t="shared" si="35"/>
        <v>37.426518738681466</v>
      </c>
      <c r="K54" s="20">
        <f t="shared" si="36"/>
        <v>38.426234141918222</v>
      </c>
      <c r="L54" s="73">
        <f t="shared" si="37"/>
        <v>0.97398351866736299</v>
      </c>
      <c r="M54" s="73">
        <f t="shared" si="38"/>
        <v>1.0267114184521662</v>
      </c>
      <c r="N54" s="72">
        <f>VLOOKUP(E54,'Appendix 4. LT MOH 2019'!$D$5:$K$1684,8,FALSE)</f>
        <v>0.99857802790543004</v>
      </c>
      <c r="O54" s="72">
        <f t="shared" si="47"/>
        <v>0.99854007275324086</v>
      </c>
      <c r="P54" s="73">
        <f t="shared" si="39"/>
        <v>1.4599272467591407E-3</v>
      </c>
      <c r="Q54" s="72">
        <f>VLOOKUP(E54,'Appendix 4. LT MOH 2019'!$D$5:$I$1684,6,FALSE)</f>
        <v>2.499999999999825</v>
      </c>
      <c r="R54" s="136">
        <f t="shared" si="40"/>
        <v>2.4999524985639852</v>
      </c>
      <c r="S54" s="135">
        <f t="shared" si="48"/>
        <v>98500.645299468975</v>
      </c>
      <c r="T54" s="12">
        <f t="shared" si="41"/>
        <v>143.80377589605243</v>
      </c>
      <c r="U54" s="13">
        <f t="shared" si="42"/>
        <v>2.9219874786128112E-4</v>
      </c>
      <c r="V54" s="12">
        <f t="shared" si="43"/>
        <v>492143.71022671886</v>
      </c>
      <c r="W54" s="12">
        <f t="shared" si="44"/>
        <v>6146416.4966676449</v>
      </c>
      <c r="X54" s="2">
        <f t="shared" si="45"/>
        <v>62.399758681588871</v>
      </c>
      <c r="Y54" s="105">
        <f>VLOOKUP(E54,'Appendix 4. LT MOH 2019'!$D$5:$P$1684,13,FALSE)</f>
        <v>64.070487947934026</v>
      </c>
      <c r="Z54" s="131">
        <f t="shared" si="46"/>
        <v>-1.6707292663451554</v>
      </c>
    </row>
    <row r="55" spans="1:26" x14ac:dyDescent="0.2">
      <c r="B55" s="158" t="str">
        <f t="shared" si="49"/>
        <v>Male</v>
      </c>
      <c r="C55" s="11" t="str">
        <f t="shared" si="50"/>
        <v>RN</v>
      </c>
      <c r="D55" s="137" t="s">
        <v>119</v>
      </c>
      <c r="E55" s="18" t="str">
        <f t="shared" si="34"/>
        <v>RNMale15-19</v>
      </c>
      <c r="F55" s="19">
        <v>5</v>
      </c>
      <c r="G55" s="104">
        <f>VLOOKUP(E55,'Appendix 4. LT MOH 2019'!$D$5:$G$1684,4,FALSE)</f>
        <v>2.3750153147477776E-3</v>
      </c>
      <c r="H55" s="19">
        <f>VLOOKUP(E55,'Appendix 1a. Person-years 2020'!$E$3:$F$1684,2,FALSE)</f>
        <v>138239.32639999999</v>
      </c>
      <c r="I55" s="19">
        <f>VLOOKUP(E55,'Appendix 2a. Deaths 2020'!$E$3:$G$1683,3,FALSE)</f>
        <v>0</v>
      </c>
      <c r="J55" s="20">
        <f t="shared" si="35"/>
        <v>328.32051730041672</v>
      </c>
      <c r="K55" s="20">
        <f t="shared" si="36"/>
        <v>328.32051730041672</v>
      </c>
      <c r="L55" s="73">
        <f t="shared" si="37"/>
        <v>1</v>
      </c>
      <c r="M55" s="73">
        <f t="shared" si="38"/>
        <v>1</v>
      </c>
      <c r="N55" s="72">
        <f>VLOOKUP(E55,'Appendix 4. LT MOH 2019'!$D$5:$K$1684,8,FALSE)</f>
        <v>0.98819501597090975</v>
      </c>
      <c r="O55" s="72">
        <f t="shared" si="47"/>
        <v>0.98819501597090975</v>
      </c>
      <c r="P55" s="73">
        <f t="shared" si="39"/>
        <v>1.1804984029090249E-2</v>
      </c>
      <c r="Q55" s="72">
        <f>VLOOKUP(E55,'Appendix 4. LT MOH 2019'!$D$5:$I$1684,6,FALSE)</f>
        <v>2.4999999999999507</v>
      </c>
      <c r="R55" s="136">
        <f t="shared" si="40"/>
        <v>2.4999999999999507</v>
      </c>
      <c r="S55" s="135">
        <f t="shared" si="48"/>
        <v>98356.841523572919</v>
      </c>
      <c r="T55" s="12">
        <f t="shared" si="41"/>
        <v>1161.1009433375389</v>
      </c>
      <c r="U55" s="13">
        <f t="shared" si="42"/>
        <v>2.3750153147477711E-3</v>
      </c>
      <c r="V55" s="12">
        <f t="shared" si="43"/>
        <v>488881.45525952068</v>
      </c>
      <c r="W55" s="12">
        <f t="shared" si="44"/>
        <v>5654272.7864409257</v>
      </c>
      <c r="X55" s="2">
        <f t="shared" si="45"/>
        <v>57.487335897074139</v>
      </c>
      <c r="Y55" s="105">
        <f>VLOOKUP(E55,'Appendix 4. LT MOH 2019'!$D$5:$P$1684,13,FALSE)</f>
        <v>59.158164136738883</v>
      </c>
      <c r="Z55" s="131">
        <f t="shared" si="46"/>
        <v>-1.6708282396647434</v>
      </c>
    </row>
    <row r="56" spans="1:26" x14ac:dyDescent="0.2">
      <c r="B56" s="158" t="str">
        <f t="shared" si="49"/>
        <v>Male</v>
      </c>
      <c r="C56" s="11" t="str">
        <f t="shared" si="50"/>
        <v>RN</v>
      </c>
      <c r="D56" s="137" t="s">
        <v>120</v>
      </c>
      <c r="E56" s="18" t="str">
        <f t="shared" si="34"/>
        <v>RNMale20-24</v>
      </c>
      <c r="F56" s="19">
        <v>5</v>
      </c>
      <c r="G56" s="104">
        <f>VLOOKUP(E56,'Appendix 4. LT MOH 2019'!$D$5:$G$1684,4,FALSE)</f>
        <v>2.9067650886643271E-3</v>
      </c>
      <c r="H56" s="19">
        <f>VLOOKUP(E56,'Appendix 1a. Person-years 2020'!$E$3:$F$1684,2,FALSE)</f>
        <v>150171.41149999999</v>
      </c>
      <c r="I56" s="19">
        <f>VLOOKUP(E56,'Appendix 2a. Deaths 2020'!$E$3:$G$1683,3,FALSE)</f>
        <v>11</v>
      </c>
      <c r="J56" s="20">
        <f t="shared" si="35"/>
        <v>436.5130162636446</v>
      </c>
      <c r="K56" s="20">
        <f t="shared" si="36"/>
        <v>447.4810418476693</v>
      </c>
      <c r="L56" s="73">
        <f t="shared" si="37"/>
        <v>0.97548940724117106</v>
      </c>
      <c r="M56" s="73">
        <f t="shared" si="38"/>
        <v>1.0251264571166883</v>
      </c>
      <c r="N56" s="72">
        <f>VLOOKUP(E56,'Appendix 4. LT MOH 2019'!$D$5:$K$1684,8,FALSE)</f>
        <v>0.98557102863227097</v>
      </c>
      <c r="O56" s="72">
        <f t="shared" si="47"/>
        <v>0.98521117368944788</v>
      </c>
      <c r="P56" s="73">
        <f t="shared" si="39"/>
        <v>1.4788826310552117E-2</v>
      </c>
      <c r="Q56" s="72">
        <f>VLOOKUP(E56,'Appendix 4. LT MOH 2019'!$D$5:$I$1684,6,FALSE)</f>
        <v>2.4999999999999925</v>
      </c>
      <c r="R56" s="136">
        <f t="shared" si="40"/>
        <v>2.4995445907218143</v>
      </c>
      <c r="S56" s="135">
        <f t="shared" si="48"/>
        <v>97195.740580235375</v>
      </c>
      <c r="T56" s="12">
        <f t="shared" si="41"/>
        <v>1437.410925566583</v>
      </c>
      <c r="U56" s="13">
        <f t="shared" si="42"/>
        <v>2.9798031716593018E-3</v>
      </c>
      <c r="V56" s="12">
        <f t="shared" si="43"/>
        <v>482384.52097698837</v>
      </c>
      <c r="W56" s="12">
        <f t="shared" si="44"/>
        <v>5165391.3311814051</v>
      </c>
      <c r="X56" s="2">
        <f t="shared" si="45"/>
        <v>53.144214966059742</v>
      </c>
      <c r="Y56" s="105">
        <f>VLOOKUP(E56,'Appendix 4. LT MOH 2019'!$D$5:$P$1684,13,FALSE)</f>
        <v>54.835002930642972</v>
      </c>
      <c r="Z56" s="131">
        <f t="shared" si="46"/>
        <v>-1.6907879645832296</v>
      </c>
    </row>
    <row r="57" spans="1:26" x14ac:dyDescent="0.2">
      <c r="B57" s="158" t="str">
        <f t="shared" si="49"/>
        <v>Male</v>
      </c>
      <c r="C57" s="11" t="str">
        <f t="shared" si="50"/>
        <v>RN</v>
      </c>
      <c r="D57" s="137" t="s">
        <v>121</v>
      </c>
      <c r="E57" s="18" t="str">
        <f t="shared" si="34"/>
        <v>RNMale25-29</v>
      </c>
      <c r="F57" s="19">
        <v>5</v>
      </c>
      <c r="G57" s="104">
        <f>VLOOKUP(E57,'Appendix 4. LT MOH 2019'!$D$5:$G$1684,4,FALSE)</f>
        <v>2.7255354852351215E-3</v>
      </c>
      <c r="H57" s="19">
        <f>VLOOKUP(E57,'Appendix 1a. Person-years 2020'!$E$3:$F$1684,2,FALSE)</f>
        <v>147998.72390000001</v>
      </c>
      <c r="I57" s="19">
        <f>VLOOKUP(E57,'Appendix 2a. Deaths 2020'!$E$3:$G$1683,3,FALSE)</f>
        <v>13</v>
      </c>
      <c r="J57" s="20">
        <f t="shared" si="35"/>
        <v>403.37577375896529</v>
      </c>
      <c r="K57" s="20">
        <f t="shared" si="36"/>
        <v>416.34034179765723</v>
      </c>
      <c r="L57" s="73">
        <f t="shared" si="37"/>
        <v>0.96886064900001267</v>
      </c>
      <c r="M57" s="73">
        <f t="shared" si="38"/>
        <v>1.0321401751966364</v>
      </c>
      <c r="N57" s="72">
        <f>VLOOKUP(E57,'Appendix 4. LT MOH 2019'!$D$5:$K$1684,8,FALSE)</f>
        <v>0.98646455094062424</v>
      </c>
      <c r="O57" s="72">
        <f t="shared" si="47"/>
        <v>0.98603257139645162</v>
      </c>
      <c r="P57" s="73">
        <f t="shared" si="39"/>
        <v>1.3967428603548382E-2</v>
      </c>
      <c r="Q57" s="72">
        <f>VLOOKUP(E57,'Appendix 4. LT MOH 2019'!$D$5:$I$1684,6,FALSE)</f>
        <v>2.4999999999999805</v>
      </c>
      <c r="R57" s="136">
        <f t="shared" si="40"/>
        <v>2.4994537004541777</v>
      </c>
      <c r="S57" s="135">
        <f t="shared" si="48"/>
        <v>95758.329654668793</v>
      </c>
      <c r="T57" s="12">
        <f t="shared" si="41"/>
        <v>1337.4976326466362</v>
      </c>
      <c r="U57" s="13">
        <f t="shared" si="42"/>
        <v>2.8131361529647402E-3</v>
      </c>
      <c r="V57" s="12">
        <f t="shared" si="43"/>
        <v>475447.17351737811</v>
      </c>
      <c r="W57" s="12">
        <f t="shared" si="44"/>
        <v>4683006.8102044165</v>
      </c>
      <c r="X57" s="2">
        <f t="shared" si="45"/>
        <v>48.904432931241004</v>
      </c>
      <c r="Y57" s="105">
        <f>VLOOKUP(E57,'Appendix 4. LT MOH 2019'!$D$5:$P$1684,13,FALSE)</f>
        <v>50.601198604905242</v>
      </c>
      <c r="Z57" s="131">
        <f t="shared" si="46"/>
        <v>-1.6967656736642382</v>
      </c>
    </row>
    <row r="58" spans="1:26" x14ac:dyDescent="0.2">
      <c r="B58" s="158" t="str">
        <f t="shared" si="49"/>
        <v>Male</v>
      </c>
      <c r="C58" s="11" t="str">
        <f t="shared" si="50"/>
        <v>RN</v>
      </c>
      <c r="D58" s="137" t="s">
        <v>122</v>
      </c>
      <c r="E58" s="18" t="str">
        <f t="shared" si="34"/>
        <v>RNMale30-34</v>
      </c>
      <c r="F58" s="19">
        <v>5</v>
      </c>
      <c r="G58" s="104">
        <f>VLOOKUP(E58,'Appendix 4. LT MOH 2019'!$D$5:$G$1684,4,FALSE)</f>
        <v>2.4055891155993852E-3</v>
      </c>
      <c r="H58" s="19">
        <f>VLOOKUP(E58,'Appendix 1a. Person-years 2020'!$E$3:$F$1684,2,FALSE)</f>
        <v>153019.1256</v>
      </c>
      <c r="I58" s="19">
        <f>VLOOKUP(E58,'Appendix 2a. Deaths 2020'!$E$3:$G$1683,3,FALSE)</f>
        <v>24</v>
      </c>
      <c r="J58" s="20">
        <f t="shared" si="35"/>
        <v>368.10114302189521</v>
      </c>
      <c r="K58" s="20">
        <f t="shared" si="36"/>
        <v>392.04340888312083</v>
      </c>
      <c r="L58" s="73">
        <f t="shared" si="37"/>
        <v>0.93892955392507704</v>
      </c>
      <c r="M58" s="73">
        <f t="shared" si="38"/>
        <v>1.0650426284055345</v>
      </c>
      <c r="N58" s="72">
        <f>VLOOKUP(E58,'Appendix 4. LT MOH 2019'!$D$5:$K$1684,8,FALSE)</f>
        <v>0.98804395773484976</v>
      </c>
      <c r="O58" s="72">
        <f t="shared" si="47"/>
        <v>0.98727127507104995</v>
      </c>
      <c r="P58" s="73">
        <f t="shared" si="39"/>
        <v>1.2728724928950053E-2</v>
      </c>
      <c r="Q58" s="72">
        <f>VLOOKUP(E58,'Appendix 4. LT MOH 2019'!$D$5:$I$1684,6,FALSE)</f>
        <v>2.5000000000000018</v>
      </c>
      <c r="R58" s="136">
        <f t="shared" si="40"/>
        <v>2.4990239103914678</v>
      </c>
      <c r="S58" s="135">
        <f t="shared" si="48"/>
        <v>94420.83202202215</v>
      </c>
      <c r="T58" s="12">
        <f t="shared" si="41"/>
        <v>1201.8567983709188</v>
      </c>
      <c r="U58" s="13">
        <f t="shared" si="42"/>
        <v>2.5620572129403836E-3</v>
      </c>
      <c r="V58" s="12">
        <f t="shared" si="43"/>
        <v>469098.34499425162</v>
      </c>
      <c r="W58" s="12">
        <f t="shared" si="44"/>
        <v>4207559.6366870385</v>
      </c>
      <c r="X58" s="2">
        <f t="shared" si="45"/>
        <v>44.561772509118455</v>
      </c>
      <c r="Y58" s="105">
        <f>VLOOKUP(E58,'Appendix 4. LT MOH 2019'!$D$5:$P$1684,13,FALSE)</f>
        <v>46.261203389457094</v>
      </c>
      <c r="Z58" s="131">
        <f t="shared" si="46"/>
        <v>-1.6994308803386389</v>
      </c>
    </row>
    <row r="59" spans="1:26" x14ac:dyDescent="0.2">
      <c r="B59" s="158" t="str">
        <f t="shared" si="49"/>
        <v>Male</v>
      </c>
      <c r="C59" s="11" t="str">
        <f t="shared" si="50"/>
        <v>RN</v>
      </c>
      <c r="D59" s="137" t="s">
        <v>123</v>
      </c>
      <c r="E59" s="18" t="str">
        <f t="shared" si="34"/>
        <v>RNMale35-39</v>
      </c>
      <c r="F59" s="19">
        <v>5</v>
      </c>
      <c r="G59" s="104">
        <f>VLOOKUP(E59,'Appendix 4. LT MOH 2019'!$D$5:$G$1684,4,FALSE)</f>
        <v>2.9376726262057128E-3</v>
      </c>
      <c r="H59" s="19">
        <f>VLOOKUP(E59,'Appendix 1a. Person-years 2020'!$E$3:$F$1684,2,FALSE)</f>
        <v>141742.63039999999</v>
      </c>
      <c r="I59" s="19">
        <f>VLOOKUP(E59,'Appendix 2a. Deaths 2020'!$E$3:$G$1683,3,FALSE)</f>
        <v>37</v>
      </c>
      <c r="J59" s="20">
        <f t="shared" si="35"/>
        <v>416.3934452924737</v>
      </c>
      <c r="K59" s="20">
        <f t="shared" si="36"/>
        <v>453.28475140530406</v>
      </c>
      <c r="L59" s="73">
        <f t="shared" si="37"/>
        <v>0.91861339699061695</v>
      </c>
      <c r="M59" s="73">
        <f t="shared" si="38"/>
        <v>1.0885972306478504</v>
      </c>
      <c r="N59" s="72">
        <f>VLOOKUP(E59,'Appendix 4. LT MOH 2019'!$D$5:$K$1684,8,FALSE)</f>
        <v>0.98541872440440226</v>
      </c>
      <c r="O59" s="72">
        <f t="shared" si="47"/>
        <v>0.98413716244496086</v>
      </c>
      <c r="P59" s="73">
        <f t="shared" si="39"/>
        <v>1.5862837555039144E-2</v>
      </c>
      <c r="Q59" s="72">
        <f>VLOOKUP(E59,'Appendix 4. LT MOH 2019'!$D$5:$I$1684,6,FALSE)</f>
        <v>2.5000000000000124</v>
      </c>
      <c r="R59" s="136">
        <f t="shared" si="40"/>
        <v>2.498376917495714</v>
      </c>
      <c r="S59" s="135">
        <f t="shared" si="48"/>
        <v>93218.975223651229</v>
      </c>
      <c r="T59" s="12">
        <f t="shared" si="41"/>
        <v>1478.7174610199982</v>
      </c>
      <c r="U59" s="13">
        <f t="shared" si="42"/>
        <v>3.1979482450874971E-3</v>
      </c>
      <c r="V59" s="12">
        <f t="shared" si="43"/>
        <v>462395.68238526635</v>
      </c>
      <c r="W59" s="12">
        <f t="shared" si="44"/>
        <v>3738461.2916927873</v>
      </c>
      <c r="X59" s="2">
        <f t="shared" si="45"/>
        <v>40.104080555739436</v>
      </c>
      <c r="Y59" s="105">
        <f>VLOOKUP(E59,'Appendix 4. LT MOH 2019'!$D$5:$P$1684,13,FALSE)</f>
        <v>41.790745413576829</v>
      </c>
      <c r="Z59" s="131">
        <f t="shared" si="46"/>
        <v>-1.6866648578373926</v>
      </c>
    </row>
    <row r="60" spans="1:26" x14ac:dyDescent="0.2">
      <c r="B60" s="158" t="str">
        <f t="shared" si="49"/>
        <v>Male</v>
      </c>
      <c r="C60" s="11" t="str">
        <f t="shared" si="50"/>
        <v>RN</v>
      </c>
      <c r="D60" s="137" t="s">
        <v>124</v>
      </c>
      <c r="E60" s="18" t="str">
        <f t="shared" si="34"/>
        <v>RNMale40-44</v>
      </c>
      <c r="F60" s="19">
        <v>5</v>
      </c>
      <c r="G60" s="104">
        <f>VLOOKUP(E60,'Appendix 4. LT MOH 2019'!$D$5:$G$1684,4,FALSE)</f>
        <v>3.8184444085984366E-3</v>
      </c>
      <c r="H60" s="19">
        <f>VLOOKUP(E60,'Appendix 1a. Person-years 2020'!$E$3:$F$1684,2,FALSE)</f>
        <v>122623.96090000001</v>
      </c>
      <c r="I60" s="19">
        <f>VLOOKUP(E60,'Appendix 2a. Deaths 2020'!$E$3:$G$1683,3,FALSE)</f>
        <v>55</v>
      </c>
      <c r="J60" s="20">
        <f t="shared" si="35"/>
        <v>468.23277785879833</v>
      </c>
      <c r="K60" s="20">
        <f t="shared" si="36"/>
        <v>523.02276341632546</v>
      </c>
      <c r="L60" s="73">
        <f t="shared" si="37"/>
        <v>0.89524359284164778</v>
      </c>
      <c r="M60" s="73">
        <f t="shared" si="38"/>
        <v>1.1170144170770757</v>
      </c>
      <c r="N60" s="72">
        <f>VLOOKUP(E60,'Appendix 4. LT MOH 2019'!$D$5:$K$1684,8,FALSE)</f>
        <v>0.98108831103942939</v>
      </c>
      <c r="O60" s="72">
        <f t="shared" si="47"/>
        <v>0.97889887582629942</v>
      </c>
      <c r="P60" s="73">
        <f t="shared" si="39"/>
        <v>2.1101124173700581E-2</v>
      </c>
      <c r="Q60" s="72">
        <f>VLOOKUP(E60,'Appendix 4. LT MOH 2019'!$D$5:$I$1684,6,FALSE)</f>
        <v>2.5000000000000098</v>
      </c>
      <c r="R60" s="136">
        <f t="shared" si="40"/>
        <v>2.4972151902499848</v>
      </c>
      <c r="S60" s="135">
        <f t="shared" si="48"/>
        <v>91740.257762631227</v>
      </c>
      <c r="T60" s="12">
        <f t="shared" si="41"/>
        <v>1935.8225707765801</v>
      </c>
      <c r="U60" s="13">
        <f t="shared" si="42"/>
        <v>4.2652760219832929E-3</v>
      </c>
      <c r="V60" s="12">
        <f t="shared" si="43"/>
        <v>453856.3414886453</v>
      </c>
      <c r="W60" s="12">
        <f t="shared" si="44"/>
        <v>3276065.609307521</v>
      </c>
      <c r="X60" s="2">
        <f t="shared" si="45"/>
        <v>35.710228957324432</v>
      </c>
      <c r="Y60" s="105">
        <f>VLOOKUP(E60,'Appendix 4. LT MOH 2019'!$D$5:$P$1684,13,FALSE)</f>
        <v>37.372131958244026</v>
      </c>
      <c r="Z60" s="131">
        <f t="shared" si="46"/>
        <v>-1.6619030009195939</v>
      </c>
    </row>
    <row r="61" spans="1:26" x14ac:dyDescent="0.2">
      <c r="B61" s="158" t="str">
        <f t="shared" si="49"/>
        <v>Male</v>
      </c>
      <c r="C61" s="11" t="str">
        <f t="shared" si="50"/>
        <v>RN</v>
      </c>
      <c r="D61" s="137" t="s">
        <v>125</v>
      </c>
      <c r="E61" s="18" t="str">
        <f t="shared" si="34"/>
        <v>RNMale45-49</v>
      </c>
      <c r="F61" s="19">
        <v>5</v>
      </c>
      <c r="G61" s="104">
        <f>VLOOKUP(E61,'Appendix 4. LT MOH 2019'!$D$5:$G$1684,4,FALSE)</f>
        <v>4.990481076394806E-3</v>
      </c>
      <c r="H61" s="19">
        <f>VLOOKUP(E61,'Appendix 1a. Person-years 2020'!$E$3:$F$1684,2,FALSE)</f>
        <v>106270.34940000001</v>
      </c>
      <c r="I61" s="19">
        <f>VLOOKUP(E61,'Appendix 2a. Deaths 2020'!$E$3:$G$1683,3,FALSE)</f>
        <v>67</v>
      </c>
      <c r="J61" s="20">
        <f t="shared" si="35"/>
        <v>530.34016766256411</v>
      </c>
      <c r="K61" s="20">
        <f t="shared" si="36"/>
        <v>597.00580543044566</v>
      </c>
      <c r="L61" s="73">
        <f t="shared" si="37"/>
        <v>0.88833335092978682</v>
      </c>
      <c r="M61" s="73">
        <f t="shared" si="38"/>
        <v>1.1257035424295798</v>
      </c>
      <c r="N61" s="72">
        <f>VLOOKUP(E61,'Appendix 4. LT MOH 2019'!$D$5:$K$1684,8,FALSE)</f>
        <v>0.97535506976296837</v>
      </c>
      <c r="O61" s="72">
        <f t="shared" si="47"/>
        <v>0.97230040009715379</v>
      </c>
      <c r="P61" s="73">
        <f t="shared" si="39"/>
        <v>2.7699599902846206E-2</v>
      </c>
      <c r="Q61" s="72">
        <f>VLOOKUP(E61,'Appendix 4. LT MOH 2019'!$D$5:$I$1684,6,FALSE)</f>
        <v>2.5000000000000155</v>
      </c>
      <c r="R61" s="136">
        <f t="shared" si="40"/>
        <v>2.4960933219196484</v>
      </c>
      <c r="S61" s="135">
        <f t="shared" si="48"/>
        <v>89804.435191854645</v>
      </c>
      <c r="T61" s="12">
        <f t="shared" si="41"/>
        <v>2487.5469243154553</v>
      </c>
      <c r="U61" s="13">
        <f t="shared" si="42"/>
        <v>5.6178476317270366E-3</v>
      </c>
      <c r="V61" s="12">
        <f t="shared" si="43"/>
        <v>442793.59060344158</v>
      </c>
      <c r="W61" s="12">
        <f t="shared" si="44"/>
        <v>2822209.2678188756</v>
      </c>
      <c r="X61" s="2">
        <f t="shared" si="45"/>
        <v>31.426168003725198</v>
      </c>
      <c r="Y61" s="105">
        <f>VLOOKUP(E61,'Appendix 4. LT MOH 2019'!$D$5:$P$1684,13,FALSE)</f>
        <v>33.044335373130885</v>
      </c>
      <c r="Z61" s="131">
        <f t="shared" si="46"/>
        <v>-1.6181673694056862</v>
      </c>
    </row>
    <row r="62" spans="1:26" x14ac:dyDescent="0.2">
      <c r="B62" s="158" t="str">
        <f t="shared" si="49"/>
        <v>Male</v>
      </c>
      <c r="C62" s="11" t="str">
        <f t="shared" si="50"/>
        <v>RN</v>
      </c>
      <c r="D62" s="137" t="s">
        <v>126</v>
      </c>
      <c r="E62" s="18" t="str">
        <f t="shared" si="34"/>
        <v>RNMale50-54</v>
      </c>
      <c r="F62" s="19">
        <v>5</v>
      </c>
      <c r="G62" s="104">
        <f>VLOOKUP(E62,'Appendix 4. LT MOH 2019'!$D$5:$G$1684,4,FALSE)</f>
        <v>7.0300015213488921E-3</v>
      </c>
      <c r="H62" s="19">
        <f>VLOOKUP(E62,'Appendix 1a. Person-years 2020'!$E$3:$F$1684,2,FALSE)</f>
        <v>100193.2758</v>
      </c>
      <c r="I62" s="19">
        <f>VLOOKUP(E62,'Appendix 2a. Deaths 2020'!$E$3:$G$1683,3,FALSE)</f>
        <v>114</v>
      </c>
      <c r="J62" s="20">
        <f t="shared" si="35"/>
        <v>704.35888130292915</v>
      </c>
      <c r="K62" s="20">
        <f t="shared" si="36"/>
        <v>817.55746112949544</v>
      </c>
      <c r="L62" s="73">
        <f t="shared" si="37"/>
        <v>0.86154052135959114</v>
      </c>
      <c r="M62" s="73">
        <f t="shared" si="38"/>
        <v>1.1607115106111399</v>
      </c>
      <c r="N62" s="72">
        <f>VLOOKUP(E62,'Appendix 4. LT MOH 2019'!$D$5:$K$1684,8,FALSE)</f>
        <v>0.96545708426861421</v>
      </c>
      <c r="O62" s="72">
        <f t="shared" si="47"/>
        <v>0.96001802382081625</v>
      </c>
      <c r="P62" s="73">
        <f t="shared" si="39"/>
        <v>3.9981976179183754E-2</v>
      </c>
      <c r="Q62" s="72">
        <f>VLOOKUP(E62,'Appendix 4. LT MOH 2019'!$D$5:$I$1684,6,FALSE)</f>
        <v>2.5000000000000102</v>
      </c>
      <c r="R62" s="136">
        <f t="shared" si="40"/>
        <v>2.4929728510790379</v>
      </c>
      <c r="S62" s="135">
        <f t="shared" si="48"/>
        <v>87316.888267539194</v>
      </c>
      <c r="T62" s="12">
        <f t="shared" si="41"/>
        <v>3491.1017467532015</v>
      </c>
      <c r="U62" s="13">
        <f t="shared" si="42"/>
        <v>8.1599798196679216E-3</v>
      </c>
      <c r="V62" s="12">
        <f t="shared" si="43"/>
        <v>427832.1544789403</v>
      </c>
      <c r="W62" s="12">
        <f t="shared" si="44"/>
        <v>2379415.6772154341</v>
      </c>
      <c r="X62" s="2">
        <f t="shared" si="45"/>
        <v>27.250348980885551</v>
      </c>
      <c r="Y62" s="105">
        <f>VLOOKUP(E62,'Appendix 4. LT MOH 2019'!$D$5:$P$1684,13,FALSE)</f>
        <v>28.816118939694231</v>
      </c>
      <c r="Z62" s="131">
        <f t="shared" si="46"/>
        <v>-1.56576995880868</v>
      </c>
    </row>
    <row r="63" spans="1:26" x14ac:dyDescent="0.2">
      <c r="B63" s="158" t="str">
        <f t="shared" si="49"/>
        <v>Male</v>
      </c>
      <c r="C63" s="11" t="str">
        <f t="shared" si="50"/>
        <v>RN</v>
      </c>
      <c r="D63" s="137" t="s">
        <v>127</v>
      </c>
      <c r="E63" s="18" t="str">
        <f t="shared" si="34"/>
        <v>RNMale55-59</v>
      </c>
      <c r="F63" s="19">
        <v>5</v>
      </c>
      <c r="G63" s="104">
        <f>VLOOKUP(E63,'Appendix 4. LT MOH 2019'!$D$5:$G$1684,4,FALSE)</f>
        <v>1.0040172804906379E-2</v>
      </c>
      <c r="H63" s="19">
        <f>VLOOKUP(E63,'Appendix 1a. Person-years 2020'!$E$3:$F$1684,2,FALSE)</f>
        <v>85922.054799999998</v>
      </c>
      <c r="I63" s="19">
        <f>VLOOKUP(E63,'Appendix 2a. Deaths 2020'!$E$3:$G$1683,3,FALSE)</f>
        <v>154</v>
      </c>
      <c r="J63" s="20">
        <f t="shared" si="35"/>
        <v>862.67227794463565</v>
      </c>
      <c r="K63" s="20">
        <f t="shared" si="36"/>
        <v>1015.1260913326801</v>
      </c>
      <c r="L63" s="73">
        <f t="shared" si="37"/>
        <v>0.84981785544700195</v>
      </c>
      <c r="M63" s="73">
        <f t="shared" si="38"/>
        <v>1.1767227454570282</v>
      </c>
      <c r="N63" s="72">
        <f>VLOOKUP(E63,'Appendix 4. LT MOH 2019'!$D$5:$K$1684,8,FALSE)</f>
        <v>0.95102834565586136</v>
      </c>
      <c r="O63" s="72">
        <f t="shared" si="47"/>
        <v>0.94262672819109106</v>
      </c>
      <c r="P63" s="73">
        <f t="shared" si="39"/>
        <v>5.7373271808908943E-2</v>
      </c>
      <c r="Q63" s="72">
        <f>VLOOKUP(E63,'Appendix 4. LT MOH 2019'!$D$5:$I$1684,6,FALSE)</f>
        <v>2.5000000000000009</v>
      </c>
      <c r="R63" s="136">
        <f t="shared" si="40"/>
        <v>2.4889849518543929</v>
      </c>
      <c r="S63" s="135">
        <f t="shared" si="48"/>
        <v>83825.786520785987</v>
      </c>
      <c r="T63" s="12">
        <f t="shared" si="41"/>
        <v>4809.3596346526301</v>
      </c>
      <c r="U63" s="13">
        <f t="shared" si="42"/>
        <v>1.1815082691152555E-2</v>
      </c>
      <c r="V63" s="12">
        <f t="shared" si="43"/>
        <v>407052.55818937311</v>
      </c>
      <c r="W63" s="12">
        <f t="shared" si="44"/>
        <v>1951583.522736494</v>
      </c>
      <c r="X63" s="2">
        <f t="shared" si="45"/>
        <v>23.281422146305381</v>
      </c>
      <c r="Y63" s="105">
        <f>VLOOKUP(E63,'Appendix 4. LT MOH 2019'!$D$5:$P$1684,13,FALSE)</f>
        <v>24.75767863584543</v>
      </c>
      <c r="Z63" s="131">
        <f t="shared" si="46"/>
        <v>-1.4762564895400487</v>
      </c>
    </row>
    <row r="64" spans="1:26" x14ac:dyDescent="0.2">
      <c r="B64" s="158" t="str">
        <f t="shared" si="49"/>
        <v>Male</v>
      </c>
      <c r="C64" s="11" t="str">
        <f t="shared" si="50"/>
        <v>RN</v>
      </c>
      <c r="D64" s="137" t="s">
        <v>128</v>
      </c>
      <c r="E64" s="18" t="str">
        <f t="shared" si="34"/>
        <v>RNMale60-64</v>
      </c>
      <c r="F64" s="19">
        <v>5</v>
      </c>
      <c r="G64" s="104">
        <f>VLOOKUP(E64,'Appendix 4. LT MOH 2019'!$D$5:$G$1684,4,FALSE)</f>
        <v>1.4761162156680311E-2</v>
      </c>
      <c r="H64" s="19">
        <f>VLOOKUP(E64,'Appendix 1a. Person-years 2020'!$E$3:$F$1684,2,FALSE)</f>
        <v>62216.9303</v>
      </c>
      <c r="I64" s="19">
        <f>VLOOKUP(E64,'Appendix 2a. Deaths 2020'!$E$3:$G$1683,3,FALSE)</f>
        <v>168</v>
      </c>
      <c r="J64" s="20">
        <f t="shared" si="35"/>
        <v>918.39419704917657</v>
      </c>
      <c r="K64" s="20">
        <f t="shared" si="36"/>
        <v>1083.9143218068543</v>
      </c>
      <c r="L64" s="73">
        <f t="shared" si="37"/>
        <v>0.84729408826173602</v>
      </c>
      <c r="M64" s="73">
        <f t="shared" si="38"/>
        <v>1.1802277554556617</v>
      </c>
      <c r="N64" s="72">
        <f>VLOOKUP(E64,'Appendix 4. LT MOH 2019'!$D$5:$K$1684,8,FALSE)</f>
        <v>0.92882090463858757</v>
      </c>
      <c r="O64" s="72">
        <f t="shared" si="47"/>
        <v>0.91654213355350511</v>
      </c>
      <c r="P64" s="73">
        <f t="shared" si="39"/>
        <v>8.3457866446494888E-2</v>
      </c>
      <c r="Q64" s="72">
        <f>VLOOKUP(E64,'Appendix 4. LT MOH 2019'!$D$5:$I$1684,6,FALSE)</f>
        <v>2.4999999999999938</v>
      </c>
      <c r="R64" s="136">
        <f t="shared" si="40"/>
        <v>2.4835342811087195</v>
      </c>
      <c r="S64" s="135">
        <f t="shared" si="48"/>
        <v>79016.426886133355</v>
      </c>
      <c r="T64" s="12">
        <f t="shared" si="41"/>
        <v>6594.5424021421459</v>
      </c>
      <c r="U64" s="13">
        <f t="shared" si="42"/>
        <v>1.742342276622846E-2</v>
      </c>
      <c r="V64" s="12">
        <f t="shared" si="43"/>
        <v>378487.19454390107</v>
      </c>
      <c r="W64" s="12">
        <f t="shared" si="44"/>
        <v>1544530.9645471207</v>
      </c>
      <c r="X64" s="2">
        <f t="shared" si="45"/>
        <v>19.546960365252499</v>
      </c>
      <c r="Y64" s="105">
        <f>VLOOKUP(E64,'Appendix 4. LT MOH 2019'!$D$5:$P$1684,13,FALSE)</f>
        <v>20.903801513924154</v>
      </c>
      <c r="Z64" s="131">
        <f t="shared" si="46"/>
        <v>-1.3568411486716556</v>
      </c>
    </row>
    <row r="65" spans="2:26" x14ac:dyDescent="0.2">
      <c r="B65" s="158" t="str">
        <f t="shared" si="49"/>
        <v>Male</v>
      </c>
      <c r="C65" s="11" t="str">
        <f t="shared" si="50"/>
        <v>RN</v>
      </c>
      <c r="D65" s="137" t="s">
        <v>129</v>
      </c>
      <c r="E65" s="18" t="str">
        <f t="shared" si="34"/>
        <v>RNMale65-69</v>
      </c>
      <c r="F65" s="19">
        <v>5</v>
      </c>
      <c r="G65" s="104">
        <f>VLOOKUP(E65,'Appendix 4. LT MOH 2019'!$D$5:$G$1684,4,FALSE)</f>
        <v>2.2845476356637494E-2</v>
      </c>
      <c r="H65" s="19">
        <f>VLOOKUP(E65,'Appendix 1a. Person-years 2020'!$E$3:$F$1684,2,FALSE)</f>
        <v>45276.638200000001</v>
      </c>
      <c r="I65" s="19">
        <f>VLOOKUP(E65,'Appendix 2a. Deaths 2020'!$E$3:$G$1683,3,FALSE)</f>
        <v>169</v>
      </c>
      <c r="J65" s="20">
        <f t="shared" si="35"/>
        <v>1034.36636750613</v>
      </c>
      <c r="K65" s="20">
        <f t="shared" si="36"/>
        <v>1199.5054820018584</v>
      </c>
      <c r="L65" s="73">
        <f t="shared" si="37"/>
        <v>0.86232733657863136</v>
      </c>
      <c r="M65" s="73">
        <f t="shared" si="38"/>
        <v>1.1596524400671309</v>
      </c>
      <c r="N65" s="72">
        <f>VLOOKUP(E65,'Appendix 4. LT MOH 2019'!$D$5:$K$1684,8,FALSE)</f>
        <v>0.89194409005634434</v>
      </c>
      <c r="O65" s="72">
        <f t="shared" si="47"/>
        <v>0.87580801240216921</v>
      </c>
      <c r="P65" s="73">
        <f t="shared" si="39"/>
        <v>0.12419198759783079</v>
      </c>
      <c r="Q65" s="72">
        <f>VLOOKUP(E65,'Appendix 4. LT MOH 2019'!$D$5:$I$1684,6,FALSE)</f>
        <v>2.5000000000000004</v>
      </c>
      <c r="R65" s="136">
        <f t="shared" si="40"/>
        <v>2.4775486314862896</v>
      </c>
      <c r="S65" s="135">
        <f t="shared" si="48"/>
        <v>72421.884483991205</v>
      </c>
      <c r="T65" s="12">
        <f t="shared" si="41"/>
        <v>8994.2177796473698</v>
      </c>
      <c r="U65" s="13">
        <f t="shared" si="42"/>
        <v>2.6498633631700505E-2</v>
      </c>
      <c r="V65" s="12">
        <f t="shared" si="43"/>
        <v>339421.94547297421</v>
      </c>
      <c r="W65" s="12">
        <f t="shared" si="44"/>
        <v>1166043.7700032196</v>
      </c>
      <c r="X65" s="2">
        <f t="shared" si="45"/>
        <v>16.100710141849078</v>
      </c>
      <c r="Y65" s="105">
        <f>VLOOKUP(E65,'Appendix 4. LT MOH 2019'!$D$5:$P$1684,13,FALSE)</f>
        <v>17.314155153070377</v>
      </c>
      <c r="Z65" s="131">
        <f t="shared" si="46"/>
        <v>-1.2134450112212996</v>
      </c>
    </row>
    <row r="66" spans="2:26" x14ac:dyDescent="0.2">
      <c r="B66" s="158" t="str">
        <f t="shared" si="49"/>
        <v>Male</v>
      </c>
      <c r="C66" s="11" t="str">
        <f t="shared" si="50"/>
        <v>RN</v>
      </c>
      <c r="D66" s="137" t="s">
        <v>130</v>
      </c>
      <c r="E66" s="18" t="str">
        <f t="shared" si="34"/>
        <v>RNMale70-74</v>
      </c>
      <c r="F66" s="19">
        <v>5</v>
      </c>
      <c r="G66" s="104">
        <f>VLOOKUP(E66,'Appendix 4. LT MOH 2019'!$D$5:$G$1684,4,FALSE)</f>
        <v>3.1015832339595695E-2</v>
      </c>
      <c r="H66" s="19">
        <f>VLOOKUP(E66,'Appendix 1a. Person-years 2020'!$E$3:$F$1684,2,FALSE)</f>
        <v>37765.856899999999</v>
      </c>
      <c r="I66" s="19">
        <f>VLOOKUP(E66,'Appendix 2a. Deaths 2020'!$E$3:$G$1683,3,FALSE)</f>
        <v>253</v>
      </c>
      <c r="J66" s="20">
        <f t="shared" si="35"/>
        <v>1171.3394857715632</v>
      </c>
      <c r="K66" s="20">
        <f t="shared" si="36"/>
        <v>1416.4924801896454</v>
      </c>
      <c r="L66" s="73">
        <f t="shared" si="37"/>
        <v>0.8269295475643752</v>
      </c>
      <c r="M66" s="73">
        <f t="shared" si="38"/>
        <v>1.2092928629112163</v>
      </c>
      <c r="N66" s="72">
        <f>VLOOKUP(E66,'Appendix 4. LT MOH 2019'!$D$5:$K$1684,8,FALSE)</f>
        <v>0.85608031068724899</v>
      </c>
      <c r="O66" s="72">
        <f t="shared" si="47"/>
        <v>0.828686524991882</v>
      </c>
      <c r="P66" s="73">
        <f t="shared" si="39"/>
        <v>0.171313475008118</v>
      </c>
      <c r="Q66" s="72">
        <f>VLOOKUP(E66,'Appendix 4. LT MOH 2019'!$D$5:$I$1684,6,FALSE)</f>
        <v>2.5000000000000058</v>
      </c>
      <c r="R66" s="136">
        <f t="shared" si="40"/>
        <v>2.4601960950523334</v>
      </c>
      <c r="S66" s="135">
        <f t="shared" si="48"/>
        <v>63427.666704343836</v>
      </c>
      <c r="T66" s="12">
        <f t="shared" si="41"/>
        <v>10866.013994777846</v>
      </c>
      <c r="U66" s="13">
        <f t="shared" si="42"/>
        <v>3.7528439574324758E-2</v>
      </c>
      <c r="V66" s="12">
        <f t="shared" si="43"/>
        <v>289540.7887465664</v>
      </c>
      <c r="W66" s="12">
        <f t="shared" si="44"/>
        <v>826621.82453024539</v>
      </c>
      <c r="X66" s="2">
        <f t="shared" si="45"/>
        <v>13.03251195386688</v>
      </c>
      <c r="Y66" s="105">
        <f>VLOOKUP(E66,'Appendix 4. LT MOH 2019'!$D$5:$P$1684,13,FALSE)</f>
        <v>14.108838287313015</v>
      </c>
      <c r="Z66" s="131">
        <f t="shared" si="46"/>
        <v>-1.0763263334461346</v>
      </c>
    </row>
    <row r="67" spans="2:26" x14ac:dyDescent="0.2">
      <c r="B67" s="158" t="str">
        <f t="shared" si="49"/>
        <v>Male</v>
      </c>
      <c r="C67" s="11" t="str">
        <f t="shared" si="50"/>
        <v>RN</v>
      </c>
      <c r="D67" s="137" t="s">
        <v>131</v>
      </c>
      <c r="E67" s="18" t="str">
        <f t="shared" si="34"/>
        <v>RNMale75-79</v>
      </c>
      <c r="F67" s="19">
        <v>5</v>
      </c>
      <c r="G67" s="104">
        <f>VLOOKUP(E67,'Appendix 4. LT MOH 2019'!$D$5:$G$1684,4,FALSE)</f>
        <v>4.8827024774879074E-2</v>
      </c>
      <c r="H67" s="19">
        <f>VLOOKUP(E67,'Appendix 1a. Person-years 2020'!$E$3:$F$1684,2,FALSE)</f>
        <v>24340.206200000001</v>
      </c>
      <c r="I67" s="19">
        <f>VLOOKUP(E67,'Appendix 2a. Deaths 2020'!$E$3:$G$1683,3,FALSE)</f>
        <v>205</v>
      </c>
      <c r="J67" s="20">
        <f t="shared" si="35"/>
        <v>1188.4598511530653</v>
      </c>
      <c r="K67" s="20">
        <f t="shared" si="36"/>
        <v>1383.4503110742151</v>
      </c>
      <c r="L67" s="73">
        <f t="shared" si="37"/>
        <v>0.85905495964669343</v>
      </c>
      <c r="M67" s="73">
        <f t="shared" si="38"/>
        <v>1.1640698755889536</v>
      </c>
      <c r="N67" s="72">
        <f>VLOOKUP(E67,'Appendix 4. LT MOH 2019'!$D$5:$K$1684,8,FALSE)</f>
        <v>0.78242386451943458</v>
      </c>
      <c r="O67" s="72">
        <f t="shared" si="47"/>
        <v>0.75155219054536448</v>
      </c>
      <c r="P67" s="73">
        <f t="shared" si="39"/>
        <v>0.24844780945463552</v>
      </c>
      <c r="Q67" s="72">
        <f>VLOOKUP(E67,'Appendix 4. LT MOH 2019'!$D$5:$I$1684,6,FALSE)</f>
        <v>2.5000000000000004</v>
      </c>
      <c r="R67" s="136">
        <f t="shared" si="40"/>
        <v>2.4514383371305923</v>
      </c>
      <c r="S67" s="135">
        <f t="shared" si="48"/>
        <v>52561.652709565991</v>
      </c>
      <c r="T67" s="12">
        <f t="shared" si="41"/>
        <v>13058.827477006978</v>
      </c>
      <c r="U67" s="13">
        <f t="shared" si="42"/>
        <v>5.6894506535678208E-2</v>
      </c>
      <c r="V67" s="12">
        <f t="shared" si="43"/>
        <v>229527.03647790433</v>
      </c>
      <c r="W67" s="12">
        <f t="shared" si="44"/>
        <v>537081.03578367899</v>
      </c>
      <c r="X67" s="2">
        <f t="shared" si="45"/>
        <v>10.218115452939944</v>
      </c>
      <c r="Y67" s="105">
        <f>VLOOKUP(E67,'Appendix 4. LT MOH 2019'!$D$5:$P$1684,13,FALSE)</f>
        <v>11.060454717144008</v>
      </c>
      <c r="Z67" s="131">
        <f t="shared" si="46"/>
        <v>-0.84233926420406391</v>
      </c>
    </row>
    <row r="68" spans="2:26" x14ac:dyDescent="0.2">
      <c r="B68" s="158" t="str">
        <f t="shared" si="49"/>
        <v>Male</v>
      </c>
      <c r="C68" s="11" t="str">
        <f t="shared" si="50"/>
        <v>RN</v>
      </c>
      <c r="D68" s="137" t="s">
        <v>132</v>
      </c>
      <c r="E68" s="18" t="str">
        <f t="shared" si="34"/>
        <v>RNMale80-84</v>
      </c>
      <c r="F68" s="19">
        <v>5</v>
      </c>
      <c r="G68" s="104">
        <f>VLOOKUP(E68,'Appendix 4. LT MOH 2019'!$D$5:$G$1684,4,FALSE)</f>
        <v>7.2748560126413439E-2</v>
      </c>
      <c r="H68" s="19">
        <f>VLOOKUP(E68,'Appendix 1a. Person-years 2020'!$E$3:$F$1684,2,FALSE)</f>
        <v>15853.2919</v>
      </c>
      <c r="I68" s="19">
        <f>VLOOKUP(E68,'Appendix 2a. Deaths 2020'!$E$3:$G$1683,3,FALSE)</f>
        <v>210</v>
      </c>
      <c r="J68" s="20">
        <f t="shared" si="35"/>
        <v>1153.3041589887332</v>
      </c>
      <c r="K68" s="20">
        <f t="shared" si="36"/>
        <v>1348.0269613621863</v>
      </c>
      <c r="L68" s="73">
        <f t="shared" si="37"/>
        <v>0.85554977166281232</v>
      </c>
      <c r="M68" s="73">
        <f t="shared" si="38"/>
        <v>1.168839070643944</v>
      </c>
      <c r="N68" s="72">
        <f>VLOOKUP(E68,'Appendix 4. LT MOH 2019'!$D$5:$K$1684,8,FALSE)</f>
        <v>0.69223148936948475</v>
      </c>
      <c r="O68" s="72">
        <f t="shared" si="47"/>
        <v>0.65054828743984794</v>
      </c>
      <c r="P68" s="73">
        <f t="shared" si="39"/>
        <v>0.34945171256015206</v>
      </c>
      <c r="Q68" s="72">
        <f>VLOOKUP(E68,'Appendix 4. LT MOH 2019'!$D$5:$I$1684,6,FALSE)</f>
        <v>2.4999999999999996</v>
      </c>
      <c r="R68" s="136">
        <f t="shared" si="40"/>
        <v>2.4264551652689303</v>
      </c>
      <c r="S68" s="135">
        <f t="shared" si="48"/>
        <v>39502.825232559015</v>
      </c>
      <c r="T68" s="12">
        <f t="shared" si="41"/>
        <v>13804.329928482135</v>
      </c>
      <c r="U68" s="13">
        <f t="shared" si="42"/>
        <v>8.5218191837127977E-2</v>
      </c>
      <c r="V68" s="12">
        <f t="shared" si="43"/>
        <v>161988.06417842634</v>
      </c>
      <c r="W68" s="12">
        <f t="shared" si="44"/>
        <v>307553.99930577463</v>
      </c>
      <c r="X68" s="2">
        <f t="shared" si="45"/>
        <v>7.7856203320941839</v>
      </c>
      <c r="Y68" s="105">
        <f>VLOOKUP(E68,'Appendix 4. LT MOH 2019'!$D$5:$P$1684,13,FALSE)</f>
        <v>8.4409427617623187</v>
      </c>
      <c r="Z68" s="131">
        <f t="shared" si="46"/>
        <v>-0.65532242966813481</v>
      </c>
    </row>
    <row r="69" spans="2:26" x14ac:dyDescent="0.2">
      <c r="B69" s="158" t="str">
        <f t="shared" si="49"/>
        <v>Male</v>
      </c>
      <c r="C69" s="11" t="str">
        <f t="shared" si="50"/>
        <v>RN</v>
      </c>
      <c r="D69" s="137" t="s">
        <v>133</v>
      </c>
      <c r="E69" s="18" t="str">
        <f t="shared" si="34"/>
        <v>RNMale85-89</v>
      </c>
      <c r="F69" s="19">
        <v>5</v>
      </c>
      <c r="G69" s="104">
        <f>VLOOKUP(E69,'Appendix 4. LT MOH 2019'!$D$5:$G$1684,4,FALSE)</f>
        <v>0.13112974530787211</v>
      </c>
      <c r="H69" s="19">
        <f>VLOOKUP(E69,'Appendix 1a. Person-years 2020'!$E$3:$F$1684,2,FALSE)</f>
        <v>7172.2250000000004</v>
      </c>
      <c r="I69" s="19">
        <f>VLOOKUP(E69,'Appendix 2a. Deaths 2020'!$E$3:$G$1683,3,FALSE)</f>
        <v>124</v>
      </c>
      <c r="J69" s="20">
        <f t="shared" si="35"/>
        <v>940.49203754075313</v>
      </c>
      <c r="K69" s="20">
        <f t="shared" si="36"/>
        <v>1048.2319491225769</v>
      </c>
      <c r="L69" s="73">
        <f t="shared" si="37"/>
        <v>0.89721748924748235</v>
      </c>
      <c r="M69" s="73">
        <f t="shared" si="38"/>
        <v>1.1145569630377177</v>
      </c>
      <c r="N69" s="72">
        <f>VLOOKUP(E69,'Appendix 4. LT MOH 2019'!$D$5:$K$1684,8,FALSE)</f>
        <v>0.50622330431950457</v>
      </c>
      <c r="O69" s="72">
        <f t="shared" si="47"/>
        <v>0.46824426524534613</v>
      </c>
      <c r="P69" s="73">
        <f t="shared" si="39"/>
        <v>0.53175573475465387</v>
      </c>
      <c r="Q69" s="72">
        <f>VLOOKUP(E69,'Appendix 4. LT MOH 2019'!$D$5:$I$1684,6,FALSE)</f>
        <v>2.5000000000000004</v>
      </c>
      <c r="R69" s="136">
        <f t="shared" si="40"/>
        <v>2.4126172113104998</v>
      </c>
      <c r="S69" s="135">
        <f t="shared" si="48"/>
        <v>25698.495304076881</v>
      </c>
      <c r="T69" s="12">
        <f t="shared" si="41"/>
        <v>13665.322252508424</v>
      </c>
      <c r="U69" s="13">
        <f t="shared" si="42"/>
        <v>0.14672586997935602</v>
      </c>
      <c r="V69" s="12">
        <f t="shared" si="43"/>
        <v>93135.056922348478</v>
      </c>
      <c r="W69" s="12">
        <f t="shared" si="44"/>
        <v>145565.93512734829</v>
      </c>
      <c r="X69" s="2">
        <f t="shared" si="45"/>
        <v>5.6643758089702354</v>
      </c>
      <c r="Y69" s="105">
        <f>VLOOKUP(E69,'Appendix 4. LT MOH 2019'!$D$5:$P$1684,13,FALSE)</f>
        <v>6.0823064292749729</v>
      </c>
      <c r="Z69" s="131">
        <f t="shared" si="46"/>
        <v>-0.41793062030473749</v>
      </c>
    </row>
    <row r="70" spans="2:26" x14ac:dyDescent="0.2">
      <c r="B70" s="158" t="str">
        <f t="shared" si="49"/>
        <v>Male</v>
      </c>
      <c r="C70" s="11" t="str">
        <f t="shared" si="50"/>
        <v>RN</v>
      </c>
      <c r="D70" s="137" t="s">
        <v>8</v>
      </c>
      <c r="E70" s="18" t="str">
        <f t="shared" si="34"/>
        <v>RNMale90+</v>
      </c>
      <c r="F70" s="19" t="s">
        <v>19</v>
      </c>
      <c r="G70" s="104">
        <f>VLOOKUP(E70,'Appendix 4. LT MOH 2019'!$D$5:$G$1684,4,FALSE)</f>
        <v>0.2185059693615562</v>
      </c>
      <c r="H70" s="19">
        <f>VLOOKUP(E70,'Appendix 1a. Person-years 2020'!$E$3:$F$1684,2,FALSE)</f>
        <v>4926.2456000000002</v>
      </c>
      <c r="I70" s="19">
        <f>VLOOKUP(E70,'Appendix 2a. Deaths 2020'!$E$3:$G$1683,3,FALSE)</f>
        <v>120</v>
      </c>
      <c r="J70" s="20">
        <f t="shared" si="35"/>
        <v>1076.4140701411011</v>
      </c>
      <c r="K70" s="20">
        <f t="shared" si="36"/>
        <v>1170.1933538177143</v>
      </c>
      <c r="L70" s="73">
        <f t="shared" si="37"/>
        <v>0.91986000999692774</v>
      </c>
      <c r="M70" s="73">
        <f t="shared" si="38"/>
        <v>1.0871219415260154</v>
      </c>
      <c r="N70" s="72">
        <f>VLOOKUP(E70,'Appendix 4. LT MOH 2019'!$D$5:$K$1684,8,FALSE)</f>
        <v>0</v>
      </c>
      <c r="O70" s="72">
        <v>0</v>
      </c>
      <c r="P70" s="73">
        <f t="shared" si="39"/>
        <v>1</v>
      </c>
      <c r="Q70" s="72">
        <f>VLOOKUP(E70,'Appendix 4. LT MOH 2019'!$D$5:$I$1684,6,FALSE)</f>
        <v>4.7368019944418549</v>
      </c>
      <c r="R70" s="136">
        <f>Q70*L70</f>
        <v>4.3571947299607521</v>
      </c>
      <c r="S70" s="135">
        <f t="shared" si="48"/>
        <v>12033.173051568458</v>
      </c>
      <c r="T70" s="12">
        <f t="shared" si="41"/>
        <v>12033.173051568458</v>
      </c>
      <c r="U70" s="13">
        <f t="shared" si="42"/>
        <v>0.22950546440438929</v>
      </c>
      <c r="V70" s="12">
        <f>T70*R70</f>
        <v>52430.878204999826</v>
      </c>
      <c r="W70" s="12">
        <f>V70</f>
        <v>52430.878204999826</v>
      </c>
      <c r="X70" s="2">
        <f t="shared" si="45"/>
        <v>4.3571947299607521</v>
      </c>
      <c r="Y70" s="105">
        <f>VLOOKUP(E70,'Appendix 4. LT MOH 2019'!$D$5:$P$1684,13,FALSE)</f>
        <v>4.5765340092165889</v>
      </c>
      <c r="Z70" s="131">
        <f t="shared" si="46"/>
        <v>-0.21933927925583685</v>
      </c>
    </row>
    <row r="71" spans="2:26" x14ac:dyDescent="0.2">
      <c r="K71" s="7"/>
      <c r="L71" s="7"/>
      <c r="M71" s="7"/>
      <c r="N71" s="133"/>
      <c r="O71" s="133"/>
      <c r="P71" s="74"/>
      <c r="Q71" s="133"/>
      <c r="R71" s="107"/>
      <c r="S71" s="7"/>
      <c r="T71" s="7"/>
      <c r="U71" s="7"/>
      <c r="V71" s="107"/>
      <c r="W71" s="107"/>
      <c r="X71" s="7"/>
      <c r="Y71" s="133"/>
      <c r="Z71" s="7"/>
    </row>
    <row r="72" spans="2:26" x14ac:dyDescent="0.2">
      <c r="N72" s="40"/>
      <c r="O72" s="40"/>
      <c r="Q72" s="40"/>
      <c r="R72" s="40"/>
      <c r="V72" s="40"/>
      <c r="W72" s="40"/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8F2E78A-7365-C046-B54B-BD75D470CD07}">
  <sheetPr>
    <tabColor theme="7"/>
  </sheetPr>
  <dimension ref="A1:AA116"/>
  <sheetViews>
    <sheetView zoomScaleNormal="100" workbookViewId="0">
      <pane xSplit="4" ySplit="3" topLeftCell="F4" activePane="bottomRight" state="frozen"/>
      <selection pane="topRight" activeCell="F1" sqref="F1"/>
      <selection pane="bottomLeft" activeCell="A4" sqref="A4"/>
      <selection pane="bottomRight" activeCell="H1" sqref="H1:H1048576"/>
    </sheetView>
  </sheetViews>
  <sheetFormatPr baseColWidth="10" defaultRowHeight="16" x14ac:dyDescent="0.2"/>
  <cols>
    <col min="1" max="1" width="6" customWidth="1"/>
    <col min="2" max="3" width="12.1640625" style="158" customWidth="1"/>
    <col min="4" max="4" width="13.33203125" style="40" customWidth="1"/>
    <col min="5" max="5" width="17.33203125" style="40" hidden="1" customWidth="1"/>
    <col min="6" max="9" width="13.33203125" style="40" customWidth="1"/>
    <col min="10" max="10" width="14.6640625" style="40" customWidth="1"/>
    <col min="11" max="11" width="15.5" customWidth="1"/>
    <col min="17" max="17" width="11.5" customWidth="1"/>
    <col min="18" max="20" width="10.33203125" customWidth="1"/>
    <col min="21" max="21" width="8.33203125" customWidth="1"/>
    <col min="22" max="22" width="10" customWidth="1"/>
    <col min="23" max="23" width="9.6640625" customWidth="1"/>
    <col min="24" max="24" width="10.6640625" customWidth="1"/>
    <col min="25" max="25" width="10.5" style="40" customWidth="1"/>
    <col min="26" max="26" width="17.6640625" bestFit="1" customWidth="1"/>
  </cols>
  <sheetData>
    <row r="1" spans="1:27" ht="18" x14ac:dyDescent="0.2">
      <c r="B1" s="170" t="s">
        <v>52</v>
      </c>
      <c r="C1" s="170"/>
      <c r="K1" s="10"/>
      <c r="N1" s="8"/>
      <c r="O1" s="10"/>
      <c r="Q1" s="10"/>
      <c r="R1" s="10"/>
      <c r="S1" s="8"/>
      <c r="T1" s="8"/>
      <c r="U1" s="10"/>
      <c r="V1" s="10"/>
      <c r="W1" s="10"/>
      <c r="Y1" s="10"/>
    </row>
    <row r="2" spans="1:27" s="3" customFormat="1" ht="100" customHeight="1" x14ac:dyDescent="0.2">
      <c r="B2" s="167" t="s">
        <v>33</v>
      </c>
      <c r="C2" s="167" t="s">
        <v>14</v>
      </c>
      <c r="D2" s="168" t="s">
        <v>31</v>
      </c>
      <c r="E2" s="39"/>
      <c r="F2" s="3" t="s">
        <v>32</v>
      </c>
      <c r="G2" s="106" t="s">
        <v>115</v>
      </c>
      <c r="H2" s="106" t="s">
        <v>1659</v>
      </c>
      <c r="I2" s="106" t="s">
        <v>1660</v>
      </c>
      <c r="J2" s="106" t="s">
        <v>20</v>
      </c>
      <c r="K2" s="4" t="s">
        <v>21</v>
      </c>
      <c r="L2" s="3" t="s">
        <v>16</v>
      </c>
      <c r="M2" s="5" t="s">
        <v>114</v>
      </c>
      <c r="N2" s="3" t="s">
        <v>141</v>
      </c>
      <c r="O2" s="3" t="s">
        <v>22</v>
      </c>
      <c r="P2" s="5" t="s">
        <v>23</v>
      </c>
      <c r="Q2" s="3" t="s">
        <v>140</v>
      </c>
      <c r="R2" s="3" t="s">
        <v>24</v>
      </c>
      <c r="S2" s="5" t="s">
        <v>34</v>
      </c>
      <c r="T2" s="5" t="s">
        <v>35</v>
      </c>
      <c r="U2" s="5" t="s">
        <v>36</v>
      </c>
      <c r="V2" s="3" t="s">
        <v>37</v>
      </c>
      <c r="W2" s="3" t="s">
        <v>38</v>
      </c>
      <c r="X2" s="5" t="s">
        <v>81</v>
      </c>
      <c r="Y2" s="3" t="s">
        <v>26</v>
      </c>
      <c r="Z2" s="5" t="s">
        <v>25</v>
      </c>
    </row>
    <row r="3" spans="1:27" s="11" customFormat="1" ht="47" customHeight="1" x14ac:dyDescent="0.2">
      <c r="A3" s="10"/>
      <c r="B3" s="8" t="s">
        <v>17</v>
      </c>
      <c r="C3" s="8" t="s">
        <v>14</v>
      </c>
      <c r="D3" s="8" t="s">
        <v>0</v>
      </c>
      <c r="E3" s="8" t="s">
        <v>135</v>
      </c>
      <c r="F3" s="8" t="s">
        <v>9</v>
      </c>
      <c r="G3" s="10" t="s">
        <v>116</v>
      </c>
      <c r="H3" s="10" t="s">
        <v>134</v>
      </c>
      <c r="I3" s="10" t="s">
        <v>110</v>
      </c>
      <c r="J3" s="10" t="s">
        <v>1618</v>
      </c>
      <c r="K3" s="10" t="s">
        <v>1830</v>
      </c>
      <c r="L3" s="10" t="s">
        <v>27</v>
      </c>
      <c r="M3" s="10" t="s">
        <v>28</v>
      </c>
      <c r="N3" s="8" t="s">
        <v>1619</v>
      </c>
      <c r="O3" s="10" t="s">
        <v>111</v>
      </c>
      <c r="P3" s="10" t="s">
        <v>112</v>
      </c>
      <c r="Q3" s="10" t="s">
        <v>1620</v>
      </c>
      <c r="R3" s="10" t="s">
        <v>113</v>
      </c>
      <c r="S3" s="8" t="s">
        <v>104</v>
      </c>
      <c r="T3" s="8" t="s">
        <v>105</v>
      </c>
      <c r="U3" s="10" t="s">
        <v>106</v>
      </c>
      <c r="V3" s="10" t="s">
        <v>107</v>
      </c>
      <c r="W3" s="10" t="s">
        <v>108</v>
      </c>
      <c r="X3" s="8" t="s">
        <v>109</v>
      </c>
      <c r="Y3" s="10" t="s">
        <v>30</v>
      </c>
      <c r="Z3" s="10" t="s">
        <v>11</v>
      </c>
    </row>
    <row r="4" spans="1:27" s="9" customFormat="1" ht="17" customHeight="1" x14ac:dyDescent="0.2">
      <c r="A4" s="15"/>
      <c r="B4" s="11" t="s">
        <v>18</v>
      </c>
      <c r="C4" s="11" t="str">
        <f>$B$1</f>
        <v>PB</v>
      </c>
      <c r="D4" s="137">
        <v>0</v>
      </c>
      <c r="E4" s="18" t="str">
        <f t="shared" ref="E4:E23" si="0">_xlfn.CONCAT(C4,B4,D4)</f>
        <v>PBTotal0</v>
      </c>
      <c r="F4" s="19">
        <v>1</v>
      </c>
      <c r="G4" s="104">
        <f>VLOOKUP(E4,'Appendix 4. LT MOH 2019'!$D$5:$G$1684,4,FALSE)</f>
        <v>1.2938175844194337E-2</v>
      </c>
      <c r="H4" s="19">
        <f>VLOOKUP(E4,'Appendix 1a. Person-years 2020'!$E$3:$F$1684,2,FALSE)</f>
        <v>57217.290300000001</v>
      </c>
      <c r="I4" s="19">
        <f>VLOOKUP(E4,'Appendix 2a. Deaths 2020'!$E$3:$G$1683,3,FALSE)</f>
        <v>10</v>
      </c>
      <c r="J4" s="20">
        <f t="shared" ref="J4:J23" si="1">G4*H4</f>
        <v>740.28736322971497</v>
      </c>
      <c r="K4" s="20">
        <f t="shared" ref="K4:K23" si="2">G4*(H4-I4)+I4</f>
        <v>750.15798147127305</v>
      </c>
      <c r="L4" s="72">
        <f t="shared" ref="L4:L23" si="3">J4/K4</f>
        <v>0.98684194731595209</v>
      </c>
      <c r="M4" s="72">
        <f t="shared" ref="M4:M23" si="4">K4/J4</f>
        <v>1.0133334955205702</v>
      </c>
      <c r="N4" s="72">
        <f>VLOOKUP(E4,'Appendix 4. LT MOH 2019'!$D$5:$K$1684,8,FALSE)</f>
        <v>0.98721203874519547</v>
      </c>
      <c r="O4" s="72">
        <f>EXP((1/L4)*LN(N4))</f>
        <v>0.9870426399600658</v>
      </c>
      <c r="P4" s="72">
        <f t="shared" ref="P4:P23" si="5">1-O4</f>
        <v>1.2957360039934196E-2</v>
      </c>
      <c r="Q4" s="72">
        <f>VLOOKUP(E4,'Appendix 4. LT MOH 2019'!$D$5:$I$1684,6,FALSE)</f>
        <v>9.2100548284955189E-2</v>
      </c>
      <c r="R4" s="16">
        <f t="shared" ref="R4:R22" si="6">F4+(Q4-F4)*M4*(1-N4)/(1-O4)</f>
        <v>9.2022811845033914E-2</v>
      </c>
      <c r="S4" s="12">
        <v>100000</v>
      </c>
      <c r="T4" s="12">
        <f t="shared" ref="T4:T23" si="7">P4*S4</f>
        <v>1295.7360039934197</v>
      </c>
      <c r="U4" s="13">
        <f t="shared" ref="U4:U23" si="8">T4/V4</f>
        <v>1.3111618060355252E-2</v>
      </c>
      <c r="V4" s="12">
        <f t="shared" ref="V4:V22" si="9">(S5*F4)+R4*T4</f>
        <v>98823.501266502906</v>
      </c>
      <c r="W4" s="12">
        <f t="shared" ref="W4:W22" si="10">W5+V4</f>
        <v>7479079.4532606341</v>
      </c>
      <c r="X4" s="131">
        <f t="shared" ref="X4:X23" si="11">W4/S4</f>
        <v>74.790794532606341</v>
      </c>
      <c r="Y4" s="105">
        <f>VLOOKUP(E4,'Appendix 4. LT MOH 2019'!$D$5:$P$1684,13,FALSE)</f>
        <v>76.189822068136507</v>
      </c>
      <c r="Z4" s="105">
        <f t="shared" ref="Z4:Z23" si="12">X4-Y4</f>
        <v>-1.3990275355301662</v>
      </c>
    </row>
    <row r="5" spans="1:27" s="9" customFormat="1" x14ac:dyDescent="0.2">
      <c r="A5" s="15"/>
      <c r="B5" s="11" t="str">
        <f>$B$4</f>
        <v>Total</v>
      </c>
      <c r="C5" s="11" t="str">
        <f>$C$4</f>
        <v>PB</v>
      </c>
      <c r="D5" s="138" t="s">
        <v>1657</v>
      </c>
      <c r="E5" s="18" t="str">
        <f t="shared" si="0"/>
        <v>PBTotal1-4</v>
      </c>
      <c r="F5" s="19">
        <v>4</v>
      </c>
      <c r="G5" s="104">
        <f>VLOOKUP(E5,'Appendix 4. LT MOH 2019'!$D$5:$G$1684,4,FALSE)</f>
        <v>5.2720450124310071E-4</v>
      </c>
      <c r="H5" s="19">
        <f>VLOOKUP(E5,'Appendix 1a. Person-years 2020'!$E$3:$F$1684,2,FALSE)</f>
        <v>228650.3487</v>
      </c>
      <c r="I5" s="19">
        <f>VLOOKUP(E5,'Appendix 2a. Deaths 2020'!$E$3:$G$1683,3,FALSE)</f>
        <v>6</v>
      </c>
      <c r="J5" s="20">
        <f t="shared" si="1"/>
        <v>120.54549304544456</v>
      </c>
      <c r="K5" s="20">
        <f t="shared" si="2"/>
        <v>126.54232981843711</v>
      </c>
      <c r="L5" s="72">
        <f t="shared" si="3"/>
        <v>0.95261003348368245</v>
      </c>
      <c r="M5" s="72">
        <f t="shared" si="4"/>
        <v>1.0497474988196513</v>
      </c>
      <c r="N5" s="72">
        <f>VLOOKUP(E5,'Appendix 4. LT MOH 2019'!$D$5:$K$1684,8,FALSE)</f>
        <v>0.99789395645669454</v>
      </c>
      <c r="O5" s="72">
        <f t="shared" ref="O5:O22" si="13">EXP((1/L5)*LN(N5))</f>
        <v>0.99778930194927673</v>
      </c>
      <c r="P5" s="72">
        <f t="shared" si="5"/>
        <v>2.2106980507232699E-3</v>
      </c>
      <c r="Q5" s="72">
        <f>VLOOKUP(E5,'Appendix 4. LT MOH 2019'!$D$5:$I$1684,6,FALSE)</f>
        <v>1.501195536345606</v>
      </c>
      <c r="R5" s="16">
        <f t="shared" si="6"/>
        <v>1.5010645416966715</v>
      </c>
      <c r="S5" s="135">
        <f t="shared" ref="S5:S23" si="14">S4-T4</f>
        <v>98704.263996006586</v>
      </c>
      <c r="T5" s="12">
        <f t="shared" si="7"/>
        <v>218.20532401404679</v>
      </c>
      <c r="U5" s="13">
        <f t="shared" si="8"/>
        <v>5.5343886595664586E-4</v>
      </c>
      <c r="V5" s="12">
        <f t="shared" si="9"/>
        <v>394271.77496265707</v>
      </c>
      <c r="W5" s="12">
        <f t="shared" si="10"/>
        <v>7380255.9519941313</v>
      </c>
      <c r="X5" s="131">
        <f t="shared" si="11"/>
        <v>74.771399463479355</v>
      </c>
      <c r="Y5" s="105">
        <f>VLOOKUP(E5,'Appendix 4. LT MOH 2019'!$D$5:$P$1684,13,FALSE)</f>
        <v>76.175562391574687</v>
      </c>
      <c r="Z5" s="105">
        <f t="shared" si="12"/>
        <v>-1.4041629280953316</v>
      </c>
      <c r="AA5" s="17"/>
    </row>
    <row r="6" spans="1:27" s="9" customFormat="1" x14ac:dyDescent="0.2">
      <c r="A6" s="15"/>
      <c r="B6" s="11" t="str">
        <f t="shared" ref="B6:B23" si="15">$B$4</f>
        <v>Total</v>
      </c>
      <c r="C6" s="11" t="str">
        <f t="shared" ref="C6:C23" si="16">$C$4</f>
        <v>PB</v>
      </c>
      <c r="D6" s="138" t="s">
        <v>1658</v>
      </c>
      <c r="E6" s="18" t="str">
        <f t="shared" si="0"/>
        <v>PBTotal5-9</v>
      </c>
      <c r="F6" s="19">
        <v>5</v>
      </c>
      <c r="G6" s="104">
        <f>VLOOKUP(E6,'Appendix 4. LT MOH 2019'!$D$5:$G$1684,4,FALSE)</f>
        <v>2.503484561504411E-4</v>
      </c>
      <c r="H6" s="19">
        <f>VLOOKUP(E6,'Appendix 1a. Person-years 2020'!$E$3:$F$1684,2,FALSE)</f>
        <v>272312.40130000003</v>
      </c>
      <c r="I6" s="19">
        <f>VLOOKUP(E6,'Appendix 2a. Deaths 2020'!$E$3:$G$1683,3,FALSE)</f>
        <v>4</v>
      </c>
      <c r="J6" s="20">
        <f t="shared" si="1"/>
        <v>68.172989256074374</v>
      </c>
      <c r="K6" s="20">
        <f t="shared" si="2"/>
        <v>72.171987862249779</v>
      </c>
      <c r="L6" s="72">
        <f t="shared" si="3"/>
        <v>0.94459070998836769</v>
      </c>
      <c r="M6" s="72">
        <f t="shared" si="4"/>
        <v>1.0586595754390964</v>
      </c>
      <c r="N6" s="72">
        <f>VLOOKUP(E6,'Appendix 4. LT MOH 2019'!$D$5:$K$1684,8,FALSE)</f>
        <v>0.99874904065859738</v>
      </c>
      <c r="O6" s="72">
        <f t="shared" si="13"/>
        <v>0.99867570852435406</v>
      </c>
      <c r="P6" s="72">
        <f t="shared" si="5"/>
        <v>1.3242914756459445E-3</v>
      </c>
      <c r="Q6" s="72">
        <f>VLOOKUP(E6,'Appendix 4. LT MOH 2019'!$D$5:$I$1684,6,FALSE)</f>
        <v>2.5000000000002127</v>
      </c>
      <c r="R6" s="16">
        <f t="shared" si="6"/>
        <v>2.4999082346754649</v>
      </c>
      <c r="S6" s="135">
        <f t="shared" si="14"/>
        <v>98486.058671992534</v>
      </c>
      <c r="T6" s="12">
        <f t="shared" si="7"/>
        <v>130.42424796928606</v>
      </c>
      <c r="U6" s="13">
        <f t="shared" si="8"/>
        <v>2.6503379256691143E-4</v>
      </c>
      <c r="V6" s="12">
        <f t="shared" si="9"/>
        <v>492104.22077161598</v>
      </c>
      <c r="W6" s="12">
        <f t="shared" si="10"/>
        <v>6985984.1770314742</v>
      </c>
      <c r="X6" s="131">
        <f t="shared" si="11"/>
        <v>70.933736929185784</v>
      </c>
      <c r="Y6" s="105">
        <f>VLOOKUP(E6,'Appendix 4. LT MOH 2019'!$D$5:$P$1684,13,FALSE)</f>
        <v>72.333161770895813</v>
      </c>
      <c r="Z6" s="105">
        <f t="shared" si="12"/>
        <v>-1.3994248417100295</v>
      </c>
    </row>
    <row r="7" spans="1:27" s="9" customFormat="1" x14ac:dyDescent="0.2">
      <c r="A7" s="15"/>
      <c r="B7" s="11" t="str">
        <f t="shared" si="15"/>
        <v>Total</v>
      </c>
      <c r="C7" s="11" t="str">
        <f t="shared" si="16"/>
        <v>PB</v>
      </c>
      <c r="D7" s="138" t="s">
        <v>118</v>
      </c>
      <c r="E7" s="18" t="str">
        <f t="shared" si="0"/>
        <v>PBTotal10-14</v>
      </c>
      <c r="F7" s="19">
        <v>5</v>
      </c>
      <c r="G7" s="104">
        <f>VLOOKUP(E7,'Appendix 4. LT MOH 2019'!$D$5:$G$1684,4,FALSE)</f>
        <v>2.9340903881521006E-4</v>
      </c>
      <c r="H7" s="19">
        <f>VLOOKUP(E7,'Appendix 1a. Person-years 2020'!$E$3:$F$1684,2,FALSE)</f>
        <v>303036.71159999998</v>
      </c>
      <c r="I7" s="19">
        <f>VLOOKUP(E7,'Appendix 2a. Deaths 2020'!$E$3:$G$1683,3,FALSE)</f>
        <v>1</v>
      </c>
      <c r="J7" s="20">
        <f t="shared" si="1"/>
        <v>88.91371027627801</v>
      </c>
      <c r="K7" s="20">
        <f t="shared" si="2"/>
        <v>89.913416867239192</v>
      </c>
      <c r="L7" s="72">
        <f t="shared" si="3"/>
        <v>0.9888814525596632</v>
      </c>
      <c r="M7" s="72">
        <f t="shared" si="4"/>
        <v>1.0112435594899238</v>
      </c>
      <c r="N7" s="72">
        <f>VLOOKUP(E7,'Appendix 4. LT MOH 2019'!$D$5:$K$1684,8,FALSE)</f>
        <v>0.99853403012795172</v>
      </c>
      <c r="O7" s="72">
        <f t="shared" si="13"/>
        <v>0.99851755963181732</v>
      </c>
      <c r="P7" s="72">
        <f t="shared" si="5"/>
        <v>1.4824403681826803E-3</v>
      </c>
      <c r="Q7" s="72">
        <f>VLOOKUP(E7,'Appendix 4. LT MOH 2019'!$D$5:$I$1684,6,FALSE)</f>
        <v>2.5000000000000195</v>
      </c>
      <c r="R7" s="16">
        <f t="shared" si="6"/>
        <v>2.4999793864686572</v>
      </c>
      <c r="S7" s="135">
        <f t="shared" si="14"/>
        <v>98355.634424023243</v>
      </c>
      <c r="T7" s="12">
        <f t="shared" si="7"/>
        <v>145.80636290839013</v>
      </c>
      <c r="U7" s="13">
        <f t="shared" si="8"/>
        <v>2.9670800140934233E-4</v>
      </c>
      <c r="V7" s="12">
        <f t="shared" si="9"/>
        <v>491413.65320726123</v>
      </c>
      <c r="W7" s="12">
        <f t="shared" si="10"/>
        <v>6493879.9562598579</v>
      </c>
      <c r="X7" s="131">
        <f t="shared" si="11"/>
        <v>66.024483440002456</v>
      </c>
      <c r="Y7" s="105">
        <f>VLOOKUP(E7,'Appendix 4. LT MOH 2019'!$D$5:$P$1684,13,FALSE)</f>
        <v>67.420629635695349</v>
      </c>
      <c r="Z7" s="105">
        <f t="shared" si="12"/>
        <v>-1.3961461956928929</v>
      </c>
      <c r="AA7" s="17"/>
    </row>
    <row r="8" spans="1:27" s="9" customFormat="1" x14ac:dyDescent="0.2">
      <c r="A8" s="15"/>
      <c r="B8" s="11" t="str">
        <f t="shared" si="15"/>
        <v>Total</v>
      </c>
      <c r="C8" s="11" t="str">
        <f t="shared" si="16"/>
        <v>PB</v>
      </c>
      <c r="D8" s="137" t="s">
        <v>119</v>
      </c>
      <c r="E8" s="18" t="str">
        <f t="shared" si="0"/>
        <v>PBTotal15-19</v>
      </c>
      <c r="F8" s="19">
        <v>5</v>
      </c>
      <c r="G8" s="104">
        <f>VLOOKUP(E8,'Appendix 4. LT MOH 2019'!$D$5:$G$1684,4,FALSE)</f>
        <v>8.8598051206335697E-4</v>
      </c>
      <c r="H8" s="19">
        <f>VLOOKUP(E8,'Appendix 1a. Person-years 2020'!$E$3:$F$1684,2,FALSE)</f>
        <v>328261.19709999999</v>
      </c>
      <c r="I8" s="19">
        <f>VLOOKUP(E8,'Appendix 2a. Deaths 2020'!$E$3:$G$1683,3,FALSE)</f>
        <v>3</v>
      </c>
      <c r="J8" s="20">
        <f t="shared" si="1"/>
        <v>290.83302349718855</v>
      </c>
      <c r="K8" s="20">
        <f t="shared" si="2"/>
        <v>293.83036555565235</v>
      </c>
      <c r="L8" s="72">
        <f t="shared" si="3"/>
        <v>0.98979907317340865</v>
      </c>
      <c r="M8" s="72">
        <f t="shared" si="4"/>
        <v>1.0103060581718732</v>
      </c>
      <c r="N8" s="72">
        <f>VLOOKUP(E8,'Appendix 4. LT MOH 2019'!$D$5:$K$1684,8,FALSE)</f>
        <v>0.99557988777291906</v>
      </c>
      <c r="O8" s="72">
        <f t="shared" si="13"/>
        <v>0.99553443570215616</v>
      </c>
      <c r="P8" s="72">
        <f t="shared" si="5"/>
        <v>4.4655642978438381E-3</v>
      </c>
      <c r="Q8" s="72">
        <f>VLOOKUP(E8,'Appendix 4. LT MOH 2019'!$D$5:$I$1684,6,FALSE)</f>
        <v>2.4999999999999902</v>
      </c>
      <c r="R8" s="16">
        <f t="shared" si="6"/>
        <v>2.4999429730663185</v>
      </c>
      <c r="S8" s="135">
        <f t="shared" si="14"/>
        <v>98209.828061114851</v>
      </c>
      <c r="T8" s="12">
        <f t="shared" si="7"/>
        <v>438.5623018870964</v>
      </c>
      <c r="U8" s="13">
        <f t="shared" si="8"/>
        <v>8.9511149412350153E-4</v>
      </c>
      <c r="V8" s="12">
        <f t="shared" si="9"/>
        <v>489952.70954099321</v>
      </c>
      <c r="W8" s="12">
        <f t="shared" si="10"/>
        <v>6002466.3030525967</v>
      </c>
      <c r="X8" s="131">
        <f t="shared" si="11"/>
        <v>61.118794539761652</v>
      </c>
      <c r="Y8" s="105">
        <f>VLOOKUP(E8,'Appendix 4. LT MOH 2019'!$D$5:$P$1684,13,FALSE)</f>
        <v>62.515941046472349</v>
      </c>
      <c r="Z8" s="105">
        <f t="shared" si="12"/>
        <v>-1.3971465067106976</v>
      </c>
    </row>
    <row r="9" spans="1:27" s="9" customFormat="1" x14ac:dyDescent="0.2">
      <c r="A9" s="15"/>
      <c r="B9" s="11" t="str">
        <f t="shared" si="15"/>
        <v>Total</v>
      </c>
      <c r="C9" s="11" t="str">
        <f t="shared" si="16"/>
        <v>PB</v>
      </c>
      <c r="D9" s="137" t="s">
        <v>120</v>
      </c>
      <c r="E9" s="18" t="str">
        <f t="shared" si="0"/>
        <v>PBTotal20-24</v>
      </c>
      <c r="F9" s="19">
        <v>5</v>
      </c>
      <c r="G9" s="104">
        <f>VLOOKUP(E9,'Appendix 4. LT MOH 2019'!$D$5:$G$1684,4,FALSE)</f>
        <v>1.3071690626125275E-3</v>
      </c>
      <c r="H9" s="19">
        <f>VLOOKUP(E9,'Appendix 1a. Person-years 2020'!$E$3:$F$1684,2,FALSE)</f>
        <v>336068.16269999999</v>
      </c>
      <c r="I9" s="19">
        <f>VLOOKUP(E9,'Appendix 2a. Deaths 2020'!$E$3:$G$1683,3,FALSE)</f>
        <v>14</v>
      </c>
      <c r="J9" s="20">
        <f t="shared" si="1"/>
        <v>439.29790521047335</v>
      </c>
      <c r="K9" s="20">
        <f t="shared" si="2"/>
        <v>453.27960484359681</v>
      </c>
      <c r="L9" s="72">
        <f t="shared" si="3"/>
        <v>0.96915435972913933</v>
      </c>
      <c r="M9" s="72">
        <f t="shared" si="4"/>
        <v>1.0318273760636865</v>
      </c>
      <c r="N9" s="72">
        <f>VLOOKUP(E9,'Appendix 4. LT MOH 2019'!$D$5:$K$1684,8,FALSE)</f>
        <v>0.99348544375289449</v>
      </c>
      <c r="O9" s="72">
        <f t="shared" si="13"/>
        <v>0.99327880085438391</v>
      </c>
      <c r="P9" s="72">
        <f t="shared" si="5"/>
        <v>6.7211991456160858E-3</v>
      </c>
      <c r="Q9" s="72">
        <f>VLOOKUP(E9,'Appendix 4. LT MOH 2019'!$D$5:$I$1684,6,FALSE)</f>
        <v>2.5000000000000133</v>
      </c>
      <c r="R9" s="16">
        <f t="shared" si="6"/>
        <v>2.49974024982785</v>
      </c>
      <c r="S9" s="135">
        <f t="shared" si="14"/>
        <v>97771.265759227754</v>
      </c>
      <c r="T9" s="12">
        <f t="shared" si="7"/>
        <v>657.14014788672489</v>
      </c>
      <c r="U9" s="13">
        <f t="shared" si="8"/>
        <v>1.3487729859901299E-3</v>
      </c>
      <c r="V9" s="12">
        <f t="shared" si="9"/>
        <v>487213.30773415545</v>
      </c>
      <c r="W9" s="12">
        <f t="shared" si="10"/>
        <v>5512513.5935116038</v>
      </c>
      <c r="X9" s="131">
        <f t="shared" si="11"/>
        <v>56.381734967886793</v>
      </c>
      <c r="Y9" s="105">
        <f>VLOOKUP(E9,'Appendix 4. LT MOH 2019'!$D$5:$P$1684,13,FALSE)</f>
        <v>57.78239600211905</v>
      </c>
      <c r="Z9" s="105">
        <f t="shared" si="12"/>
        <v>-1.4006610342322574</v>
      </c>
    </row>
    <row r="10" spans="1:27" s="9" customFormat="1" x14ac:dyDescent="0.2">
      <c r="A10" s="15"/>
      <c r="B10" s="11" t="str">
        <f t="shared" si="15"/>
        <v>Total</v>
      </c>
      <c r="C10" s="11" t="str">
        <f t="shared" si="16"/>
        <v>PB</v>
      </c>
      <c r="D10" s="137" t="s">
        <v>121</v>
      </c>
      <c r="E10" s="18" t="str">
        <f t="shared" si="0"/>
        <v>PBTotal25-29</v>
      </c>
      <c r="F10" s="19">
        <v>5</v>
      </c>
      <c r="G10" s="104">
        <f>VLOOKUP(E10,'Appendix 4. LT MOH 2019'!$D$5:$G$1684,4,FALSE)</f>
        <v>1.4146197586234306E-3</v>
      </c>
      <c r="H10" s="19">
        <f>VLOOKUP(E10,'Appendix 1a. Person-years 2020'!$E$3:$F$1684,2,FALSE)</f>
        <v>326989.63329999999</v>
      </c>
      <c r="I10" s="19">
        <f>VLOOKUP(E10,'Appendix 2a. Deaths 2020'!$E$3:$G$1683,3,FALSE)</f>
        <v>20</v>
      </c>
      <c r="J10" s="20">
        <f t="shared" si="1"/>
        <v>462.56599613121006</v>
      </c>
      <c r="K10" s="20">
        <f t="shared" si="2"/>
        <v>482.5377037360376</v>
      </c>
      <c r="L10" s="72">
        <f t="shared" si="3"/>
        <v>0.9586110941172119</v>
      </c>
      <c r="M10" s="72">
        <f t="shared" si="4"/>
        <v>1.043175909539106</v>
      </c>
      <c r="N10" s="72">
        <f>VLOOKUP(E10,'Appendix 4. LT MOH 2019'!$D$5:$K$1684,8,FALSE)</f>
        <v>0.99295182741737675</v>
      </c>
      <c r="O10" s="72">
        <f t="shared" si="13"/>
        <v>0.99264863740089404</v>
      </c>
      <c r="P10" s="72">
        <f t="shared" si="5"/>
        <v>7.3513625991059595E-3</v>
      </c>
      <c r="Q10" s="72">
        <f>VLOOKUP(E10,'Appendix 4. LT MOH 2019'!$D$5:$I$1684,6,FALSE)</f>
        <v>2.5000000000000084</v>
      </c>
      <c r="R10" s="16">
        <f t="shared" si="6"/>
        <v>2.4996186947162875</v>
      </c>
      <c r="S10" s="135">
        <f t="shared" si="14"/>
        <v>97114.125611341035</v>
      </c>
      <c r="T10" s="12">
        <f t="shared" si="7"/>
        <v>713.92115086409069</v>
      </c>
      <c r="U10" s="13">
        <f t="shared" si="8"/>
        <v>1.4756975409859008E-3</v>
      </c>
      <c r="V10" s="12">
        <f t="shared" si="9"/>
        <v>483785.55295763799</v>
      </c>
      <c r="W10" s="12">
        <f t="shared" si="10"/>
        <v>5025300.2857774487</v>
      </c>
      <c r="X10" s="131">
        <f t="shared" si="11"/>
        <v>51.746337148615503</v>
      </c>
      <c r="Y10" s="105">
        <f>VLOOKUP(E10,'Appendix 4. LT MOH 2019'!$D$5:$P$1684,13,FALSE)</f>
        <v>53.144897818824219</v>
      </c>
      <c r="Z10" s="105">
        <f t="shared" si="12"/>
        <v>-1.3985606702087168</v>
      </c>
    </row>
    <row r="11" spans="1:27" s="9" customFormat="1" x14ac:dyDescent="0.2">
      <c r="A11" s="15"/>
      <c r="B11" s="11" t="str">
        <f t="shared" si="15"/>
        <v>Total</v>
      </c>
      <c r="C11" s="11" t="str">
        <f t="shared" si="16"/>
        <v>PB</v>
      </c>
      <c r="D11" s="137" t="s">
        <v>122</v>
      </c>
      <c r="E11" s="18" t="str">
        <f t="shared" si="0"/>
        <v>PBTotal30-34</v>
      </c>
      <c r="F11" s="19">
        <v>5</v>
      </c>
      <c r="G11" s="104">
        <f>VLOOKUP(E11,'Appendix 4. LT MOH 2019'!$D$5:$G$1684,4,FALSE)</f>
        <v>1.738191662010641E-3</v>
      </c>
      <c r="H11" s="19">
        <f>VLOOKUP(E11,'Appendix 1a. Person-years 2020'!$E$3:$F$1684,2,FALSE)</f>
        <v>324130.46679999999</v>
      </c>
      <c r="I11" s="19">
        <f>VLOOKUP(E11,'Appendix 2a. Deaths 2020'!$E$3:$G$1683,3,FALSE)</f>
        <v>43</v>
      </c>
      <c r="J11" s="20">
        <f t="shared" si="1"/>
        <v>563.40087479537692</v>
      </c>
      <c r="K11" s="20">
        <f t="shared" si="2"/>
        <v>606.32613255391038</v>
      </c>
      <c r="L11" s="72">
        <f t="shared" si="3"/>
        <v>0.92920434160123089</v>
      </c>
      <c r="M11" s="72">
        <f t="shared" si="4"/>
        <v>1.076189547583013</v>
      </c>
      <c r="N11" s="72">
        <f>VLOOKUP(E11,'Appendix 4. LT MOH 2019'!$D$5:$K$1684,8,FALSE)</f>
        <v>0.9913466446651753</v>
      </c>
      <c r="O11" s="72">
        <f t="shared" si="13"/>
        <v>0.99069042754469983</v>
      </c>
      <c r="P11" s="72">
        <f t="shared" si="5"/>
        <v>9.3095724553001746E-3</v>
      </c>
      <c r="Q11" s="72">
        <f>VLOOKUP(E11,'Appendix 4. LT MOH 2019'!$D$5:$I$1684,6,FALSE)</f>
        <v>2.4999999999999853</v>
      </c>
      <c r="R11" s="16">
        <f t="shared" si="6"/>
        <v>2.49917340254488</v>
      </c>
      <c r="S11" s="135">
        <f t="shared" si="14"/>
        <v>96400.204460476947</v>
      </c>
      <c r="T11" s="12">
        <f t="shared" si="7"/>
        <v>897.44468813056119</v>
      </c>
      <c r="U11" s="13">
        <f t="shared" si="8"/>
        <v>1.8706247282743672E-3</v>
      </c>
      <c r="V11" s="12">
        <f t="shared" si="9"/>
        <v>479756.66875656298</v>
      </c>
      <c r="W11" s="12">
        <f t="shared" si="10"/>
        <v>4541514.7328198105</v>
      </c>
      <c r="X11" s="131">
        <f t="shared" si="11"/>
        <v>47.11104876008622</v>
      </c>
      <c r="Y11" s="105">
        <f>VLOOKUP(E11,'Appendix 4. LT MOH 2019'!$D$5:$P$1684,13,FALSE)</f>
        <v>48.504385530513929</v>
      </c>
      <c r="Z11" s="105">
        <f t="shared" si="12"/>
        <v>-1.3933367704277089</v>
      </c>
    </row>
    <row r="12" spans="1:27" s="9" customFormat="1" x14ac:dyDescent="0.2">
      <c r="A12" s="15"/>
      <c r="B12" s="11" t="str">
        <f t="shared" si="15"/>
        <v>Total</v>
      </c>
      <c r="C12" s="11" t="str">
        <f t="shared" si="16"/>
        <v>PB</v>
      </c>
      <c r="D12" s="137" t="s">
        <v>123</v>
      </c>
      <c r="E12" s="18" t="str">
        <f t="shared" si="0"/>
        <v>PBTotal35-39</v>
      </c>
      <c r="F12" s="19">
        <v>5</v>
      </c>
      <c r="G12" s="104">
        <f>VLOOKUP(E12,'Appendix 4. LT MOH 2019'!$D$5:$G$1684,4,FALSE)</f>
        <v>2.15019491919905E-3</v>
      </c>
      <c r="H12" s="19">
        <f>VLOOKUP(E12,'Appendix 1a. Person-years 2020'!$E$3:$F$1684,2,FALSE)</f>
        <v>316583.93369999999</v>
      </c>
      <c r="I12" s="19">
        <f>VLOOKUP(E12,'Appendix 2a. Deaths 2020'!$E$3:$G$1683,3,FALSE)</f>
        <v>80</v>
      </c>
      <c r="J12" s="20">
        <f t="shared" si="1"/>
        <v>680.7171657417889</v>
      </c>
      <c r="K12" s="20">
        <f t="shared" si="2"/>
        <v>760.54515014825301</v>
      </c>
      <c r="L12" s="72">
        <f t="shared" si="3"/>
        <v>0.89503846761641537</v>
      </c>
      <c r="M12" s="72">
        <f t="shared" si="4"/>
        <v>1.1172704148270951</v>
      </c>
      <c r="N12" s="72">
        <f>VLOOKUP(E12,'Appendix 4. LT MOH 2019'!$D$5:$K$1684,8,FALSE)</f>
        <v>0.98930650813370324</v>
      </c>
      <c r="O12" s="72">
        <f t="shared" si="13"/>
        <v>0.98805999287409763</v>
      </c>
      <c r="P12" s="72">
        <f t="shared" si="5"/>
        <v>1.1940007125902374E-2</v>
      </c>
      <c r="Q12" s="72">
        <f>VLOOKUP(E12,'Appendix 4. LT MOH 2019'!$D$5:$I$1684,6,FALSE)</f>
        <v>2.4999999999999849</v>
      </c>
      <c r="R12" s="16">
        <f t="shared" si="6"/>
        <v>2.498426515280519</v>
      </c>
      <c r="S12" s="135">
        <f t="shared" si="14"/>
        <v>95502.759772346384</v>
      </c>
      <c r="T12" s="12">
        <f t="shared" si="7"/>
        <v>1140.3036322251585</v>
      </c>
      <c r="U12" s="13">
        <f t="shared" si="8"/>
        <v>2.4023525049952669E-3</v>
      </c>
      <c r="V12" s="12">
        <f t="shared" si="9"/>
        <v>474661.24553082814</v>
      </c>
      <c r="W12" s="12">
        <f t="shared" si="10"/>
        <v>4061758.0640632473</v>
      </c>
      <c r="X12" s="131">
        <f t="shared" si="11"/>
        <v>42.530269007360801</v>
      </c>
      <c r="Y12" s="105">
        <f>VLOOKUP(E12,'Appendix 4. LT MOH 2019'!$D$5:$P$1684,13,FALSE)</f>
        <v>43.905952729130171</v>
      </c>
      <c r="Z12" s="105">
        <f t="shared" si="12"/>
        <v>-1.37568372176937</v>
      </c>
    </row>
    <row r="13" spans="1:27" s="9" customFormat="1" x14ac:dyDescent="0.2">
      <c r="A13" s="15"/>
      <c r="B13" s="11" t="str">
        <f t="shared" si="15"/>
        <v>Total</v>
      </c>
      <c r="C13" s="11" t="str">
        <f t="shared" si="16"/>
        <v>PB</v>
      </c>
      <c r="D13" s="137" t="s">
        <v>124</v>
      </c>
      <c r="E13" s="18" t="str">
        <f t="shared" si="0"/>
        <v>PBTotal40-44</v>
      </c>
      <c r="F13" s="19">
        <v>5</v>
      </c>
      <c r="G13" s="104">
        <f>VLOOKUP(E13,'Appendix 4. LT MOH 2019'!$D$5:$G$1684,4,FALSE)</f>
        <v>2.8670568931326015E-3</v>
      </c>
      <c r="H13" s="19">
        <f>VLOOKUP(E13,'Appendix 1a. Person-years 2020'!$E$3:$F$1684,2,FALSE)</f>
        <v>292418.20779999997</v>
      </c>
      <c r="I13" s="19">
        <f>VLOOKUP(E13,'Appendix 2a. Deaths 2020'!$E$3:$G$1683,3,FALSE)</f>
        <v>113</v>
      </c>
      <c r="J13" s="20">
        <f t="shared" si="1"/>
        <v>838.3796383504714</v>
      </c>
      <c r="K13" s="20">
        <f t="shared" si="2"/>
        <v>951.05566092154743</v>
      </c>
      <c r="L13" s="72">
        <f t="shared" si="3"/>
        <v>0.88152531213378615</v>
      </c>
      <c r="M13" s="72">
        <f t="shared" si="4"/>
        <v>1.1343973749085419</v>
      </c>
      <c r="N13" s="72">
        <f>VLOOKUP(E13,'Appendix 4. LT MOH 2019'!$D$5:$K$1684,8,FALSE)</f>
        <v>0.98576673448932239</v>
      </c>
      <c r="O13" s="72">
        <f t="shared" si="13"/>
        <v>0.9838693279364531</v>
      </c>
      <c r="P13" s="72">
        <f t="shared" si="5"/>
        <v>1.6130672063546903E-2</v>
      </c>
      <c r="Q13" s="72">
        <f>VLOOKUP(E13,'Appendix 4. LT MOH 2019'!$D$5:$I$1684,6,FALSE)</f>
        <v>2.5000000000000258</v>
      </c>
      <c r="R13" s="16">
        <f t="shared" si="6"/>
        <v>2.4975966642801977</v>
      </c>
      <c r="S13" s="135">
        <f t="shared" si="14"/>
        <v>94362.456140121227</v>
      </c>
      <c r="T13" s="12">
        <f t="shared" si="7"/>
        <v>1522.1298351071234</v>
      </c>
      <c r="U13" s="13">
        <f t="shared" si="8"/>
        <v>3.2523912584796364E-3</v>
      </c>
      <c r="V13" s="12">
        <f t="shared" si="9"/>
        <v>468003.29792383546</v>
      </c>
      <c r="W13" s="12">
        <f t="shared" si="10"/>
        <v>3587096.8185324189</v>
      </c>
      <c r="X13" s="131">
        <f t="shared" si="11"/>
        <v>38.014025548527975</v>
      </c>
      <c r="Y13" s="105">
        <f>VLOOKUP(E13,'Appendix 4. LT MOH 2019'!$D$5:$P$1684,13,FALSE)</f>
        <v>39.353512929214666</v>
      </c>
      <c r="Z13" s="105">
        <f t="shared" si="12"/>
        <v>-1.3394873806866912</v>
      </c>
    </row>
    <row r="14" spans="1:27" s="9" customFormat="1" x14ac:dyDescent="0.2">
      <c r="A14" s="15"/>
      <c r="B14" s="11" t="str">
        <f t="shared" si="15"/>
        <v>Total</v>
      </c>
      <c r="C14" s="11" t="str">
        <f t="shared" si="16"/>
        <v>PB</v>
      </c>
      <c r="D14" s="137" t="s">
        <v>125</v>
      </c>
      <c r="E14" s="18" t="str">
        <f t="shared" si="0"/>
        <v>PBTotal45-49</v>
      </c>
      <c r="F14" s="19">
        <v>5</v>
      </c>
      <c r="G14" s="104">
        <f>VLOOKUP(E14,'Appendix 4. LT MOH 2019'!$D$5:$G$1684,4,FALSE)</f>
        <v>4.1618505737142904E-3</v>
      </c>
      <c r="H14" s="19">
        <f>VLOOKUP(E14,'Appendix 1a. Person-years 2020'!$E$3:$F$1684,2,FALSE)</f>
        <v>254799.9344</v>
      </c>
      <c r="I14" s="19">
        <f>VLOOKUP(E14,'Appendix 2a. Deaths 2020'!$E$3:$G$1683,3,FALSE)</f>
        <v>132</v>
      </c>
      <c r="J14" s="20">
        <f t="shared" si="1"/>
        <v>1060.4392531650035</v>
      </c>
      <c r="K14" s="20">
        <f t="shared" si="2"/>
        <v>1191.8898888892734</v>
      </c>
      <c r="L14" s="72">
        <f t="shared" si="3"/>
        <v>0.88971243321245952</v>
      </c>
      <c r="M14" s="72">
        <f t="shared" si="4"/>
        <v>1.1239586664978123</v>
      </c>
      <c r="N14" s="72">
        <f>VLOOKUP(E14,'Appendix 4. LT MOH 2019'!$D$5:$K$1684,8,FALSE)</f>
        <v>0.97940503009966684</v>
      </c>
      <c r="O14" s="72">
        <f t="shared" si="13"/>
        <v>0.97688183194979206</v>
      </c>
      <c r="P14" s="72">
        <f t="shared" si="5"/>
        <v>2.3118168050207943E-2</v>
      </c>
      <c r="Q14" s="72">
        <f>VLOOKUP(E14,'Appendix 4. LT MOH 2019'!$D$5:$I$1684,6,FALSE)</f>
        <v>2.5000000000000049</v>
      </c>
      <c r="R14" s="16">
        <f t="shared" si="6"/>
        <v>2.496785336161965</v>
      </c>
      <c r="S14" s="135">
        <f t="shared" si="14"/>
        <v>92840.32630501411</v>
      </c>
      <c r="T14" s="12">
        <f t="shared" si="7"/>
        <v>2146.2982653554573</v>
      </c>
      <c r="U14" s="13">
        <f t="shared" si="8"/>
        <v>4.6777739195832529E-3</v>
      </c>
      <c r="V14" s="12">
        <f t="shared" si="9"/>
        <v>458828.98623426264</v>
      </c>
      <c r="W14" s="12">
        <f t="shared" si="10"/>
        <v>3119093.5206085835</v>
      </c>
      <c r="X14" s="131">
        <f t="shared" si="11"/>
        <v>33.596322252910134</v>
      </c>
      <c r="Y14" s="105">
        <f>VLOOKUP(E14,'Appendix 4. LT MOH 2019'!$D$5:$P$1684,13,FALSE)</f>
        <v>34.885632563779573</v>
      </c>
      <c r="Z14" s="105">
        <f t="shared" si="12"/>
        <v>-1.289310310869439</v>
      </c>
    </row>
    <row r="15" spans="1:27" s="9" customFormat="1" x14ac:dyDescent="0.2">
      <c r="A15" s="15"/>
      <c r="B15" s="11" t="str">
        <f t="shared" si="15"/>
        <v>Total</v>
      </c>
      <c r="C15" s="11" t="str">
        <f t="shared" si="16"/>
        <v>PB</v>
      </c>
      <c r="D15" s="137" t="s">
        <v>126</v>
      </c>
      <c r="E15" s="18" t="str">
        <f t="shared" si="0"/>
        <v>PBTotal50-54</v>
      </c>
      <c r="F15" s="19">
        <v>5</v>
      </c>
      <c r="G15" s="104">
        <f>VLOOKUP(E15,'Appendix 4. LT MOH 2019'!$D$5:$G$1684,4,FALSE)</f>
        <v>5.63636192392183E-3</v>
      </c>
      <c r="H15" s="19">
        <f>VLOOKUP(E15,'Appendix 1a. Person-years 2020'!$E$3:$F$1684,2,FALSE)</f>
        <v>234943.67170000001</v>
      </c>
      <c r="I15" s="19">
        <f>VLOOKUP(E15,'Appendix 2a. Deaths 2020'!$E$3:$G$1683,3,FALSE)</f>
        <v>174</v>
      </c>
      <c r="J15" s="20">
        <f t="shared" si="1"/>
        <v>1324.2275654362709</v>
      </c>
      <c r="K15" s="20">
        <f t="shared" si="2"/>
        <v>1497.2468384615083</v>
      </c>
      <c r="L15" s="72">
        <f t="shared" si="3"/>
        <v>0.88444171757074941</v>
      </c>
      <c r="M15" s="72">
        <f t="shared" si="4"/>
        <v>1.1306567523144979</v>
      </c>
      <c r="N15" s="72">
        <f>VLOOKUP(E15,'Appendix 4. LT MOH 2019'!$D$5:$K$1684,8,FALSE)</f>
        <v>0.97220977972887479</v>
      </c>
      <c r="O15" s="72">
        <f t="shared" si="13"/>
        <v>0.9686363101257921</v>
      </c>
      <c r="P15" s="72">
        <f t="shared" si="5"/>
        <v>3.1363689874207901E-2</v>
      </c>
      <c r="Q15" s="72">
        <f>VLOOKUP(E15,'Appendix 4. LT MOH 2019'!$D$5:$I$1684,6,FALSE)</f>
        <v>2.4999999999999885</v>
      </c>
      <c r="R15" s="16">
        <f t="shared" si="6"/>
        <v>2.4954158515884246</v>
      </c>
      <c r="S15" s="135">
        <f t="shared" si="14"/>
        <v>90694.028039658646</v>
      </c>
      <c r="T15" s="12">
        <f t="shared" si="7"/>
        <v>2844.4993688785694</v>
      </c>
      <c r="U15" s="13">
        <f t="shared" si="8"/>
        <v>6.3728594206866719E-3</v>
      </c>
      <c r="V15" s="12">
        <f t="shared" si="9"/>
        <v>446345.8521688332</v>
      </c>
      <c r="W15" s="12">
        <f t="shared" si="10"/>
        <v>2660264.5343743209</v>
      </c>
      <c r="X15" s="131">
        <f t="shared" si="11"/>
        <v>29.3323010552695</v>
      </c>
      <c r="Y15" s="105">
        <f>VLOOKUP(E15,'Appendix 4. LT MOH 2019'!$D$5:$P$1684,13,FALSE)</f>
        <v>30.566638998662203</v>
      </c>
      <c r="Z15" s="105">
        <f t="shared" si="12"/>
        <v>-1.2343379433927026</v>
      </c>
    </row>
    <row r="16" spans="1:27" s="9" customFormat="1" x14ac:dyDescent="0.2">
      <c r="A16" s="15"/>
      <c r="B16" s="11" t="str">
        <f t="shared" si="15"/>
        <v>Total</v>
      </c>
      <c r="C16" s="11" t="str">
        <f t="shared" si="16"/>
        <v>PB</v>
      </c>
      <c r="D16" s="137" t="s">
        <v>127</v>
      </c>
      <c r="E16" s="18" t="str">
        <f t="shared" si="0"/>
        <v>PBTotal55-59</v>
      </c>
      <c r="F16" s="19">
        <v>5</v>
      </c>
      <c r="G16" s="104">
        <f>VLOOKUP(E16,'Appendix 4. LT MOH 2019'!$D$5:$G$1684,4,FALSE)</f>
        <v>8.0140842747210561E-3</v>
      </c>
      <c r="H16" s="19">
        <f>VLOOKUP(E16,'Appendix 1a. Person-years 2020'!$E$3:$F$1684,2,FALSE)</f>
        <v>202341.43799999999</v>
      </c>
      <c r="I16" s="19">
        <f>VLOOKUP(E16,'Appendix 2a. Deaths 2020'!$E$3:$G$1683,3,FALSE)</f>
        <v>230</v>
      </c>
      <c r="J16" s="20">
        <f t="shared" si="1"/>
        <v>1621.5813364002454</v>
      </c>
      <c r="K16" s="20">
        <f t="shared" si="2"/>
        <v>1849.7380970170595</v>
      </c>
      <c r="L16" s="72">
        <f t="shared" si="3"/>
        <v>0.87665455937532655</v>
      </c>
      <c r="M16" s="72">
        <f t="shared" si="4"/>
        <v>1.1407001643983521</v>
      </c>
      <c r="N16" s="72">
        <f>VLOOKUP(E16,'Appendix 4. LT MOH 2019'!$D$5:$K$1684,8,FALSE)</f>
        <v>0.96071662923613654</v>
      </c>
      <c r="O16" s="72">
        <f t="shared" si="13"/>
        <v>0.95531470988158718</v>
      </c>
      <c r="P16" s="72">
        <f t="shared" si="5"/>
        <v>4.4685290118412824E-2</v>
      </c>
      <c r="Q16" s="72">
        <f>VLOOKUP(E16,'Appendix 4. LT MOH 2019'!$D$5:$I$1684,6,FALSE)</f>
        <v>2.5000000000000009</v>
      </c>
      <c r="R16" s="16">
        <f t="shared" si="6"/>
        <v>2.4929922481360367</v>
      </c>
      <c r="S16" s="135">
        <f t="shared" si="14"/>
        <v>87849.52867078007</v>
      </c>
      <c r="T16" s="12">
        <f t="shared" si="7"/>
        <v>3925.5816754196326</v>
      </c>
      <c r="U16" s="13">
        <f t="shared" si="8"/>
        <v>9.1418844472615796E-3</v>
      </c>
      <c r="V16" s="12">
        <f t="shared" si="9"/>
        <v>429406.17966304824</v>
      </c>
      <c r="W16" s="12">
        <f t="shared" si="10"/>
        <v>2213918.6822054875</v>
      </c>
      <c r="X16" s="131">
        <f t="shared" si="11"/>
        <v>25.201258512179891</v>
      </c>
      <c r="Y16" s="105">
        <f>VLOOKUP(E16,'Appendix 4. LT MOH 2019'!$D$5:$P$1684,13,FALSE)</f>
        <v>26.368912434196343</v>
      </c>
      <c r="Z16" s="105">
        <f t="shared" si="12"/>
        <v>-1.1676539220164521</v>
      </c>
    </row>
    <row r="17" spans="1:26" s="9" customFormat="1" x14ac:dyDescent="0.2">
      <c r="A17" s="15"/>
      <c r="B17" s="11" t="str">
        <f t="shared" si="15"/>
        <v>Total</v>
      </c>
      <c r="C17" s="11" t="str">
        <f t="shared" si="16"/>
        <v>PB</v>
      </c>
      <c r="D17" s="137" t="s">
        <v>128</v>
      </c>
      <c r="E17" s="18" t="str">
        <f t="shared" si="0"/>
        <v>PBTotal60-64</v>
      </c>
      <c r="F17" s="19">
        <v>5</v>
      </c>
      <c r="G17" s="104">
        <f>VLOOKUP(E17,'Appendix 4. LT MOH 2019'!$D$5:$G$1684,4,FALSE)</f>
        <v>1.2149915018885094E-2</v>
      </c>
      <c r="H17" s="19">
        <f>VLOOKUP(E17,'Appendix 1a. Person-years 2020'!$E$3:$F$1684,2,FALSE)</f>
        <v>158302.45420000001</v>
      </c>
      <c r="I17" s="19">
        <f>VLOOKUP(E17,'Appendix 2a. Deaths 2020'!$E$3:$G$1683,3,FALSE)</f>
        <v>264</v>
      </c>
      <c r="J17" s="20">
        <f t="shared" si="1"/>
        <v>1923.3613658109498</v>
      </c>
      <c r="K17" s="20">
        <f t="shared" si="2"/>
        <v>2184.1537882459643</v>
      </c>
      <c r="L17" s="72">
        <f t="shared" si="3"/>
        <v>0.88059795796501583</v>
      </c>
      <c r="M17" s="72">
        <f t="shared" si="4"/>
        <v>1.1355920042228029</v>
      </c>
      <c r="N17" s="72">
        <f>VLOOKUP(E17,'Appendix 4. LT MOH 2019'!$D$5:$K$1684,8,FALSE)</f>
        <v>0.94104128339646331</v>
      </c>
      <c r="O17" s="72">
        <f t="shared" si="13"/>
        <v>0.93331925097042068</v>
      </c>
      <c r="P17" s="72">
        <f t="shared" si="5"/>
        <v>6.6680749029579323E-2</v>
      </c>
      <c r="Q17" s="72">
        <f>VLOOKUP(E17,'Appendix 4. LT MOH 2019'!$D$5:$I$1684,6,FALSE)</f>
        <v>2.5000000000000009</v>
      </c>
      <c r="R17" s="16">
        <f t="shared" si="6"/>
        <v>2.4897909768337207</v>
      </c>
      <c r="S17" s="135">
        <f t="shared" si="14"/>
        <v>83923.946995360442</v>
      </c>
      <c r="T17" s="12">
        <f t="shared" si="7"/>
        <v>5596.1116471693476</v>
      </c>
      <c r="U17" s="13">
        <f t="shared" si="8"/>
        <v>1.3798060917540265E-2</v>
      </c>
      <c r="V17" s="12">
        <f t="shared" si="9"/>
        <v>405572.32502543175</v>
      </c>
      <c r="W17" s="12">
        <f t="shared" si="10"/>
        <v>1784512.5025424394</v>
      </c>
      <c r="X17" s="131">
        <f t="shared" si="11"/>
        <v>21.263448234162443</v>
      </c>
      <c r="Y17" s="105">
        <f>VLOOKUP(E17,'Appendix 4. LT MOH 2019'!$D$5:$P$1684,13,FALSE)</f>
        <v>22.344904010014336</v>
      </c>
      <c r="Z17" s="105">
        <f t="shared" si="12"/>
        <v>-1.081455775851893</v>
      </c>
    </row>
    <row r="18" spans="1:26" s="9" customFormat="1" x14ac:dyDescent="0.2">
      <c r="A18" s="15"/>
      <c r="B18" s="11" t="str">
        <f t="shared" si="15"/>
        <v>Total</v>
      </c>
      <c r="C18" s="11" t="str">
        <f t="shared" si="16"/>
        <v>PB</v>
      </c>
      <c r="D18" s="137" t="s">
        <v>129</v>
      </c>
      <c r="E18" s="18" t="str">
        <f t="shared" si="0"/>
        <v>PBTotal65-69</v>
      </c>
      <c r="F18" s="19">
        <v>5</v>
      </c>
      <c r="G18" s="104">
        <f>VLOOKUP(E18,'Appendix 4. LT MOH 2019'!$D$5:$G$1684,4,FALSE)</f>
        <v>1.815579876029692E-2</v>
      </c>
      <c r="H18" s="19">
        <f>VLOOKUP(E18,'Appendix 1a. Person-years 2020'!$E$3:$F$1684,2,FALSE)</f>
        <v>129305.20600000001</v>
      </c>
      <c r="I18" s="19">
        <f>VLOOKUP(E18,'Appendix 2a. Deaths 2020'!$E$3:$G$1683,3,FALSE)</f>
        <v>371</v>
      </c>
      <c r="J18" s="20">
        <f t="shared" si="1"/>
        <v>2347.6392987947379</v>
      </c>
      <c r="K18" s="20">
        <f t="shared" si="2"/>
        <v>2711.903497454668</v>
      </c>
      <c r="L18" s="72">
        <f t="shared" si="3"/>
        <v>0.86567951293185019</v>
      </c>
      <c r="M18" s="72">
        <f t="shared" si="4"/>
        <v>1.1551619104548732</v>
      </c>
      <c r="N18" s="72">
        <f>VLOOKUP(E18,'Appendix 4. LT MOH 2019'!$D$5:$K$1684,8,FALSE)</f>
        <v>0.9131625159133353</v>
      </c>
      <c r="O18" s="72">
        <f t="shared" si="13"/>
        <v>0.90038165972555617</v>
      </c>
      <c r="P18" s="72">
        <f t="shared" si="5"/>
        <v>9.9618340274443828E-2</v>
      </c>
      <c r="Q18" s="72">
        <f>VLOOKUP(E18,'Appendix 4. LT MOH 2019'!$D$5:$I$1684,6,FALSE)</f>
        <v>2.5000000000000031</v>
      </c>
      <c r="R18" s="16">
        <f t="shared" si="6"/>
        <v>2.4826082792512638</v>
      </c>
      <c r="S18" s="135">
        <f t="shared" si="14"/>
        <v>78327.835348191089</v>
      </c>
      <c r="T18" s="12">
        <f t="shared" si="7"/>
        <v>7802.8889546767095</v>
      </c>
      <c r="U18" s="13">
        <f t="shared" si="8"/>
        <v>2.0975719465413229E-2</v>
      </c>
      <c r="V18" s="12">
        <f t="shared" si="9"/>
        <v>371996.24868853053</v>
      </c>
      <c r="W18" s="12">
        <f t="shared" si="10"/>
        <v>1378940.1775170076</v>
      </c>
      <c r="X18" s="131">
        <f t="shared" si="11"/>
        <v>17.604727251649411</v>
      </c>
      <c r="Y18" s="105">
        <f>VLOOKUP(E18,'Appendix 4. LT MOH 2019'!$D$5:$P$1684,13,FALSE)</f>
        <v>18.588239549267069</v>
      </c>
      <c r="Z18" s="105">
        <f t="shared" si="12"/>
        <v>-0.98351229761765779</v>
      </c>
    </row>
    <row r="19" spans="1:26" s="9" customFormat="1" x14ac:dyDescent="0.2">
      <c r="A19" s="15"/>
      <c r="B19" s="11" t="str">
        <f t="shared" si="15"/>
        <v>Total</v>
      </c>
      <c r="C19" s="11" t="str">
        <f t="shared" si="16"/>
        <v>PB</v>
      </c>
      <c r="D19" s="137" t="s">
        <v>130</v>
      </c>
      <c r="E19" s="18" t="str">
        <f t="shared" si="0"/>
        <v>PBTotal70-74</v>
      </c>
      <c r="F19" s="19">
        <v>5</v>
      </c>
      <c r="G19" s="104">
        <f>VLOOKUP(E19,'Appendix 4. LT MOH 2019'!$D$5:$G$1684,4,FALSE)</f>
        <v>2.5672080542723626E-2</v>
      </c>
      <c r="H19" s="19">
        <f>VLOOKUP(E19,'Appendix 1a. Person-years 2020'!$E$3:$F$1684,2,FALSE)</f>
        <v>106151.1146</v>
      </c>
      <c r="I19" s="19">
        <f>VLOOKUP(E19,'Appendix 2a. Deaths 2020'!$E$3:$G$1683,3,FALSE)</f>
        <v>412</v>
      </c>
      <c r="J19" s="20">
        <f t="shared" si="1"/>
        <v>2725.1199637110858</v>
      </c>
      <c r="K19" s="20">
        <f t="shared" si="2"/>
        <v>3126.5430665274839</v>
      </c>
      <c r="L19" s="72">
        <f t="shared" si="3"/>
        <v>0.87160800466368071</v>
      </c>
      <c r="M19" s="72">
        <f t="shared" si="4"/>
        <v>1.1473047455385184</v>
      </c>
      <c r="N19" s="72">
        <f>VLOOKUP(E19,'Appendix 4. LT MOH 2019'!$D$5:$K$1684,8,FALSE)</f>
        <v>0.87938095206999611</v>
      </c>
      <c r="O19" s="72">
        <f t="shared" si="13"/>
        <v>0.86288728492389377</v>
      </c>
      <c r="P19" s="72">
        <f t="shared" si="5"/>
        <v>0.13711271507610623</v>
      </c>
      <c r="Q19" s="72">
        <f>VLOOKUP(E19,'Appendix 4. LT MOH 2019'!$D$5:$I$1684,6,FALSE)</f>
        <v>2.5000000000000027</v>
      </c>
      <c r="R19" s="16">
        <f t="shared" si="6"/>
        <v>2.4767692767294069</v>
      </c>
      <c r="S19" s="135">
        <f t="shared" si="14"/>
        <v>70524.946393514372</v>
      </c>
      <c r="T19" s="12">
        <f t="shared" si="7"/>
        <v>9669.866880611602</v>
      </c>
      <c r="U19" s="13">
        <f t="shared" si="8"/>
        <v>2.9461053568986265E-2</v>
      </c>
      <c r="V19" s="12">
        <f t="shared" si="9"/>
        <v>328225.42676447588</v>
      </c>
      <c r="W19" s="12">
        <f t="shared" si="10"/>
        <v>1006943.9288284769</v>
      </c>
      <c r="X19" s="131">
        <f t="shared" si="11"/>
        <v>14.27784040004712</v>
      </c>
      <c r="Y19" s="105">
        <f>VLOOKUP(E19,'Appendix 4. LT MOH 2019'!$D$5:$P$1684,13,FALSE)</f>
        <v>15.11815588014559</v>
      </c>
      <c r="Z19" s="105">
        <f t="shared" si="12"/>
        <v>-0.84031548009846979</v>
      </c>
    </row>
    <row r="20" spans="1:26" s="9" customFormat="1" x14ac:dyDescent="0.2">
      <c r="A20" s="15"/>
      <c r="B20" s="11" t="str">
        <f t="shared" si="15"/>
        <v>Total</v>
      </c>
      <c r="C20" s="11" t="str">
        <f t="shared" si="16"/>
        <v>PB</v>
      </c>
      <c r="D20" s="137" t="s">
        <v>131</v>
      </c>
      <c r="E20" s="18" t="str">
        <f t="shared" si="0"/>
        <v>PBTotal75-79</v>
      </c>
      <c r="F20" s="19">
        <v>5</v>
      </c>
      <c r="G20" s="104">
        <f>VLOOKUP(E20,'Appendix 4. LT MOH 2019'!$D$5:$G$1684,4,FALSE)</f>
        <v>4.1159676100088367E-2</v>
      </c>
      <c r="H20" s="19">
        <f>VLOOKUP(E20,'Appendix 1a. Person-years 2020'!$E$3:$F$1684,2,FALSE)</f>
        <v>73819.123200000002</v>
      </c>
      <c r="I20" s="19">
        <f>VLOOKUP(E20,'Appendix 2a. Deaths 2020'!$E$3:$G$1683,3,FALSE)</f>
        <v>438</v>
      </c>
      <c r="J20" s="20">
        <f t="shared" si="1"/>
        <v>3038.3712009045189</v>
      </c>
      <c r="K20" s="20">
        <f t="shared" si="2"/>
        <v>3458.3432627726802</v>
      </c>
      <c r="L20" s="72">
        <f t="shared" si="3"/>
        <v>0.87856264402988893</v>
      </c>
      <c r="M20" s="72">
        <f t="shared" si="4"/>
        <v>1.1382227628221122</v>
      </c>
      <c r="N20" s="72">
        <f>VLOOKUP(E20,'Appendix 4. LT MOH 2019'!$D$5:$K$1684,8,FALSE)</f>
        <v>0.81340236503959062</v>
      </c>
      <c r="O20" s="72">
        <f t="shared" si="13"/>
        <v>0.7905104213860189</v>
      </c>
      <c r="P20" s="72">
        <f t="shared" si="5"/>
        <v>0.2094895786139811</v>
      </c>
      <c r="Q20" s="72">
        <f>VLOOKUP(E20,'Appendix 4. LT MOH 2019'!$D$5:$I$1684,6,FALSE)</f>
        <v>2.4999999999999996</v>
      </c>
      <c r="R20" s="16">
        <f t="shared" si="6"/>
        <v>2.4653909157926188</v>
      </c>
      <c r="S20" s="135">
        <f t="shared" si="14"/>
        <v>60855.079512902768</v>
      </c>
      <c r="T20" s="12">
        <f t="shared" si="7"/>
        <v>12748.504963678315</v>
      </c>
      <c r="U20" s="13">
        <f t="shared" si="8"/>
        <v>4.6875893645194303E-2</v>
      </c>
      <c r="V20" s="12">
        <f t="shared" si="9"/>
        <v>271962.92107351188</v>
      </c>
      <c r="W20" s="12">
        <f t="shared" si="10"/>
        <v>678718.50206400105</v>
      </c>
      <c r="X20" s="131">
        <f t="shared" si="11"/>
        <v>11.153029582684155</v>
      </c>
      <c r="Y20" s="105">
        <f>VLOOKUP(E20,'Appendix 4. LT MOH 2019'!$D$5:$P$1684,13,FALSE)</f>
        <v>11.848907433625218</v>
      </c>
      <c r="Z20" s="105">
        <f t="shared" si="12"/>
        <v>-0.6958778509410628</v>
      </c>
    </row>
    <row r="21" spans="1:26" s="9" customFormat="1" x14ac:dyDescent="0.2">
      <c r="A21" s="15"/>
      <c r="B21" s="11" t="str">
        <f t="shared" si="15"/>
        <v>Total</v>
      </c>
      <c r="C21" s="11" t="str">
        <f t="shared" si="16"/>
        <v>PB</v>
      </c>
      <c r="D21" s="137" t="s">
        <v>132</v>
      </c>
      <c r="E21" s="18" t="str">
        <f t="shared" si="0"/>
        <v>PBTotal80-84</v>
      </c>
      <c r="F21" s="19">
        <v>5</v>
      </c>
      <c r="G21" s="104">
        <f>VLOOKUP(E21,'Appendix 4. LT MOH 2019'!$D$5:$G$1684,4,FALSE)</f>
        <v>6.4020856038313853E-2</v>
      </c>
      <c r="H21" s="19">
        <f>VLOOKUP(E21,'Appendix 1a. Person-years 2020'!$E$3:$F$1684,2,FALSE)</f>
        <v>51468.605900000002</v>
      </c>
      <c r="I21" s="19">
        <f>VLOOKUP(E21,'Appendix 2a. Deaths 2020'!$E$3:$G$1683,3,FALSE)</f>
        <v>455</v>
      </c>
      <c r="J21" s="20">
        <f t="shared" si="1"/>
        <v>3295.064208816611</v>
      </c>
      <c r="K21" s="20">
        <f t="shared" si="2"/>
        <v>3720.9347193191784</v>
      </c>
      <c r="L21" s="72">
        <f t="shared" si="3"/>
        <v>0.88554743831128291</v>
      </c>
      <c r="M21" s="72">
        <f t="shared" si="4"/>
        <v>1.1292449808301352</v>
      </c>
      <c r="N21" s="72">
        <f>VLOOKUP(E21,'Appendix 4. LT MOH 2019'!$D$5:$K$1684,8,FALSE)</f>
        <v>0.7240604373479812</v>
      </c>
      <c r="O21" s="72">
        <f t="shared" si="13"/>
        <v>0.69446668626481556</v>
      </c>
      <c r="P21" s="72">
        <f t="shared" si="5"/>
        <v>0.30553331373518444</v>
      </c>
      <c r="Q21" s="72">
        <f>VLOOKUP(E21,'Appendix 4. LT MOH 2019'!$D$5:$I$1684,6,FALSE)</f>
        <v>2.5</v>
      </c>
      <c r="R21" s="16">
        <f t="shared" si="6"/>
        <v>2.4503323195115514</v>
      </c>
      <c r="S21" s="135">
        <f t="shared" si="14"/>
        <v>48106.574549224453</v>
      </c>
      <c r="T21" s="12">
        <f t="shared" si="7"/>
        <v>14698.161134473234</v>
      </c>
      <c r="U21" s="13">
        <f t="shared" si="8"/>
        <v>7.238425085844423E-2</v>
      </c>
      <c r="V21" s="12">
        <f t="shared" si="9"/>
        <v>203057.44633894446</v>
      </c>
      <c r="W21" s="12">
        <f t="shared" si="10"/>
        <v>406755.58099048911</v>
      </c>
      <c r="X21" s="131">
        <f t="shared" si="11"/>
        <v>8.4553012722675049</v>
      </c>
      <c r="Y21" s="105">
        <f>VLOOKUP(E21,'Appendix 4. LT MOH 2019'!$D$5:$P$1684,13,FALSE)</f>
        <v>8.9935828016312467</v>
      </c>
      <c r="Z21" s="105">
        <f t="shared" si="12"/>
        <v>-0.53828152936374174</v>
      </c>
    </row>
    <row r="22" spans="1:26" s="9" customFormat="1" x14ac:dyDescent="0.2">
      <c r="A22" s="15"/>
      <c r="B22" s="11" t="str">
        <f t="shared" si="15"/>
        <v>Total</v>
      </c>
      <c r="C22" s="11" t="str">
        <f t="shared" si="16"/>
        <v>PB</v>
      </c>
      <c r="D22" s="137" t="s">
        <v>133</v>
      </c>
      <c r="E22" s="18" t="str">
        <f t="shared" si="0"/>
        <v>PBTotal85-89</v>
      </c>
      <c r="F22" s="19">
        <v>5</v>
      </c>
      <c r="G22" s="104">
        <f>VLOOKUP(E22,'Appendix 4. LT MOH 2019'!$D$5:$G$1684,4,FALSE)</f>
        <v>0.1122676952606016</v>
      </c>
      <c r="H22" s="19">
        <f>VLOOKUP(E22,'Appendix 1a. Person-years 2020'!$E$3:$F$1684,2,FALSE)</f>
        <v>24683.054700000001</v>
      </c>
      <c r="I22" s="19">
        <f>VLOOKUP(E22,'Appendix 2a. Deaths 2020'!$E$3:$G$1683,3,FALSE)</f>
        <v>333</v>
      </c>
      <c r="J22" s="20">
        <f t="shared" si="1"/>
        <v>2771.10966316036</v>
      </c>
      <c r="K22" s="20">
        <f t="shared" si="2"/>
        <v>3066.7245206385796</v>
      </c>
      <c r="L22" s="72">
        <f t="shared" si="3"/>
        <v>0.90360566934239528</v>
      </c>
      <c r="M22" s="72">
        <f t="shared" si="4"/>
        <v>1.1066774301313937</v>
      </c>
      <c r="N22" s="72">
        <f>VLOOKUP(E22,'Appendix 4. LT MOH 2019'!$D$5:$K$1684,8,FALSE)</f>
        <v>0.56168348580525418</v>
      </c>
      <c r="O22" s="72">
        <f t="shared" si="13"/>
        <v>0.52816311554283357</v>
      </c>
      <c r="P22" s="72">
        <f t="shared" si="5"/>
        <v>0.47183688445716643</v>
      </c>
      <c r="Q22" s="72">
        <f>VLOOKUP(E22,'Appendix 4. LT MOH 2019'!$D$5:$I$1684,6,FALSE)</f>
        <v>2.4999999999999991</v>
      </c>
      <c r="R22" s="16">
        <f t="shared" si="6"/>
        <v>2.4298586572388481</v>
      </c>
      <c r="S22" s="135">
        <f t="shared" si="14"/>
        <v>33408.413414751223</v>
      </c>
      <c r="T22" s="12">
        <f t="shared" si="7"/>
        <v>15763.321700273222</v>
      </c>
      <c r="U22" s="13">
        <f t="shared" si="8"/>
        <v>0.12458356220586293</v>
      </c>
      <c r="V22" s="12">
        <f t="shared" si="9"/>
        <v>126528.10227263991</v>
      </c>
      <c r="W22" s="12">
        <f t="shared" si="10"/>
        <v>203698.13465154462</v>
      </c>
      <c r="X22" s="131">
        <f t="shared" si="11"/>
        <v>6.0972106673465465</v>
      </c>
      <c r="Y22" s="105">
        <f>VLOOKUP(E22,'Appendix 4. LT MOH 2019'!$D$5:$P$1684,13,FALSE)</f>
        <v>6.4682883730194067</v>
      </c>
      <c r="Z22" s="105">
        <f t="shared" si="12"/>
        <v>-0.37107770567286025</v>
      </c>
    </row>
    <row r="23" spans="1:26" s="9" customFormat="1" x14ac:dyDescent="0.2">
      <c r="A23" s="15"/>
      <c r="B23" s="11" t="str">
        <f t="shared" si="15"/>
        <v>Total</v>
      </c>
      <c r="C23" s="11" t="str">
        <f t="shared" si="16"/>
        <v>PB</v>
      </c>
      <c r="D23" s="137" t="s">
        <v>8</v>
      </c>
      <c r="E23" s="18" t="str">
        <f t="shared" si="0"/>
        <v>PBTotal90+</v>
      </c>
      <c r="F23" s="19" t="s">
        <v>19</v>
      </c>
      <c r="G23" s="104">
        <f>VLOOKUP(E23,'Appendix 4. LT MOH 2019'!$D$5:$G$1684,4,FALSE)</f>
        <v>0.2190585163537658</v>
      </c>
      <c r="H23" s="19">
        <f>VLOOKUP(E23,'Appendix 1a. Person-years 2020'!$E$3:$F$1684,2,FALSE)</f>
        <v>15661.072700000001</v>
      </c>
      <c r="I23" s="19">
        <f>VLOOKUP(E23,'Appendix 2a. Deaths 2020'!$E$3:$G$1683,3,FALSE)</f>
        <v>268</v>
      </c>
      <c r="J23" s="20">
        <f t="shared" si="1"/>
        <v>3430.6913501704653</v>
      </c>
      <c r="K23" s="20">
        <f t="shared" si="2"/>
        <v>3639.983667787656</v>
      </c>
      <c r="L23" s="72">
        <f t="shared" si="3"/>
        <v>0.9425018525579274</v>
      </c>
      <c r="M23" s="72">
        <f t="shared" si="4"/>
        <v>1.061005872069136</v>
      </c>
      <c r="N23" s="72">
        <f>VLOOKUP(E23,'Appendix 4. LT MOH 2019'!$D$5:$K$1684,8,FALSE)</f>
        <v>0</v>
      </c>
      <c r="O23" s="72">
        <v>0</v>
      </c>
      <c r="P23" s="72">
        <f t="shared" si="5"/>
        <v>1</v>
      </c>
      <c r="Q23" s="72">
        <f>VLOOKUP(E23,'Appendix 4. LT MOH 2019'!$D$5:$I$1684,6,FALSE)</f>
        <v>4.640262506235743</v>
      </c>
      <c r="R23" s="16">
        <f>Q23*L23</f>
        <v>4.3734560084822789</v>
      </c>
      <c r="S23" s="135">
        <f t="shared" si="14"/>
        <v>17645.091714478003</v>
      </c>
      <c r="T23" s="12">
        <f t="shared" si="7"/>
        <v>17645.091714478003</v>
      </c>
      <c r="U23" s="13">
        <f t="shared" si="8"/>
        <v>0.22865212272868618</v>
      </c>
      <c r="V23" s="12">
        <f>T23*R23</f>
        <v>77170.032378904696</v>
      </c>
      <c r="W23" s="12">
        <f>V23</f>
        <v>77170.032378904696</v>
      </c>
      <c r="X23" s="131">
        <f t="shared" si="11"/>
        <v>4.3734560084822789</v>
      </c>
      <c r="Y23" s="105">
        <f>VLOOKUP(E23,'Appendix 4. LT MOH 2019'!$D$5:$P$1684,13,FALSE)</f>
        <v>4.5649902895583505</v>
      </c>
      <c r="Z23" s="105">
        <f t="shared" si="12"/>
        <v>-0.19153428107607162</v>
      </c>
    </row>
    <row r="24" spans="1:26" s="7" customFormat="1" x14ac:dyDescent="0.2">
      <c r="B24" s="159"/>
      <c r="C24" s="159"/>
      <c r="D24" s="107"/>
      <c r="E24" s="107"/>
      <c r="F24" s="107"/>
      <c r="G24" s="107"/>
      <c r="H24" s="107"/>
      <c r="I24" s="132"/>
      <c r="J24" s="132"/>
      <c r="N24" s="107"/>
      <c r="O24" s="107"/>
      <c r="P24" s="21"/>
      <c r="Q24" s="107"/>
      <c r="R24" s="107"/>
      <c r="V24" s="107"/>
      <c r="W24" s="107"/>
      <c r="Y24" s="107"/>
    </row>
    <row r="25" spans="1:26" x14ac:dyDescent="0.2">
      <c r="K25" s="40"/>
      <c r="L25" s="70"/>
      <c r="M25" s="70"/>
      <c r="N25" s="133"/>
      <c r="O25" s="133"/>
      <c r="P25" s="71"/>
      <c r="Q25" s="133"/>
      <c r="R25" s="133"/>
      <c r="S25" s="70"/>
      <c r="T25" s="70"/>
      <c r="U25" s="70"/>
      <c r="V25" s="133"/>
      <c r="W25" s="133"/>
      <c r="X25" s="70"/>
      <c r="Y25" s="133"/>
      <c r="Z25" s="70"/>
    </row>
    <row r="26" spans="1:26" ht="16" customHeight="1" x14ac:dyDescent="0.2">
      <c r="K26" s="40"/>
      <c r="L26" s="70"/>
      <c r="M26" s="70"/>
      <c r="N26" s="133"/>
      <c r="O26" s="133"/>
      <c r="P26" s="70"/>
      <c r="Q26" s="133"/>
      <c r="R26" s="133"/>
      <c r="S26" s="70"/>
      <c r="T26" s="70"/>
      <c r="U26" s="70"/>
      <c r="V26" s="133"/>
      <c r="W26" s="133"/>
      <c r="X26" s="70"/>
      <c r="Y26" s="133"/>
      <c r="Z26" s="70"/>
    </row>
    <row r="27" spans="1:26" s="11" customFormat="1" ht="47" customHeight="1" x14ac:dyDescent="0.2">
      <c r="A27" s="10"/>
      <c r="B27" s="8" t="s">
        <v>17</v>
      </c>
      <c r="C27" s="8" t="s">
        <v>14</v>
      </c>
      <c r="D27" s="8" t="s">
        <v>0</v>
      </c>
      <c r="E27" s="8" t="s">
        <v>135</v>
      </c>
      <c r="F27" s="8" t="s">
        <v>9</v>
      </c>
      <c r="G27" s="10" t="s">
        <v>116</v>
      </c>
      <c r="H27" s="10" t="s">
        <v>117</v>
      </c>
      <c r="I27" s="10" t="s">
        <v>110</v>
      </c>
      <c r="J27" s="10" t="s">
        <v>39</v>
      </c>
      <c r="K27" s="10" t="s">
        <v>1830</v>
      </c>
      <c r="L27" s="10" t="s">
        <v>27</v>
      </c>
      <c r="M27" s="10" t="s">
        <v>28</v>
      </c>
      <c r="N27" s="8" t="s">
        <v>10</v>
      </c>
      <c r="O27" s="10" t="s">
        <v>111</v>
      </c>
      <c r="P27" s="10" t="s">
        <v>112</v>
      </c>
      <c r="Q27" s="10" t="s">
        <v>29</v>
      </c>
      <c r="R27" s="10" t="s">
        <v>113</v>
      </c>
      <c r="S27" s="8" t="s">
        <v>104</v>
      </c>
      <c r="T27" s="8" t="s">
        <v>105</v>
      </c>
      <c r="U27" s="10" t="s">
        <v>106</v>
      </c>
      <c r="V27" s="10" t="s">
        <v>107</v>
      </c>
      <c r="W27" s="10" t="s">
        <v>108</v>
      </c>
      <c r="X27" s="8" t="s">
        <v>109</v>
      </c>
      <c r="Y27" s="10" t="s">
        <v>30</v>
      </c>
      <c r="Z27" s="10" t="s">
        <v>11</v>
      </c>
    </row>
    <row r="28" spans="1:26" x14ac:dyDescent="0.2">
      <c r="B28" s="158" t="s">
        <v>70</v>
      </c>
      <c r="C28" s="11" t="str">
        <f>$C$4</f>
        <v>PB</v>
      </c>
      <c r="D28" s="137">
        <v>0</v>
      </c>
      <c r="E28" s="18" t="str">
        <f t="shared" ref="E28:E47" si="17">_xlfn.CONCAT(C28,B28,D28)</f>
        <v>PBFemale0</v>
      </c>
      <c r="F28" s="19">
        <v>1</v>
      </c>
      <c r="G28" s="104">
        <f>VLOOKUP(E28,'Appendix 4. LT MOH 2019'!$D$5:$G$1684,4,FALSE)</f>
        <v>1.2443051619018418E-2</v>
      </c>
      <c r="H28" s="19">
        <f>VLOOKUP(E28,'Appendix 1a. Person-years 2020'!$E$3:$F$1684,2,FALSE)</f>
        <v>27914.375599999999</v>
      </c>
      <c r="I28" s="19">
        <f>VLOOKUP(E28,'Appendix 2a. Deaths 2020'!$E$3:$G$1683,3,FALSE)</f>
        <v>4</v>
      </c>
      <c r="J28" s="20">
        <f t="shared" ref="J28:J47" si="18">G28*H28</f>
        <v>347.34001650346823</v>
      </c>
      <c r="K28" s="20">
        <f t="shared" ref="K28:K47" si="19">G28*(H28-I28)+I28</f>
        <v>351.29024429699217</v>
      </c>
      <c r="L28" s="73">
        <f t="shared" ref="L28:L47" si="20">J28/K28</f>
        <v>0.98875508825635283</v>
      </c>
      <c r="M28" s="73">
        <f t="shared" ref="M28:M47" si="21">K28/J28</f>
        <v>1.0113727978517686</v>
      </c>
      <c r="N28" s="72">
        <f>VLOOKUP(E28,'Appendix 4. LT MOH 2019'!$D$5:$K$1684,8,FALSE)</f>
        <v>0.98769603320643173</v>
      </c>
      <c r="O28" s="72">
        <f>EXP((1/L28)*LN(N28))</f>
        <v>0.98755697687179123</v>
      </c>
      <c r="P28" s="73">
        <f t="shared" ref="P28:P47" si="22">1-O28</f>
        <v>1.2443023128208774E-2</v>
      </c>
      <c r="Q28" s="72">
        <f>VLOOKUP(E28,'Appendix 4. LT MOH 2019'!$D$5:$I$1684,6,FALSE)</f>
        <v>9.1536053077147711E-2</v>
      </c>
      <c r="R28" s="136">
        <f t="shared" ref="R28:R46" si="23">F28+(Q28-F28)*M28*(1-N28)/(1-O28)</f>
        <v>9.1472228366673125E-2</v>
      </c>
      <c r="S28" s="12">
        <v>100000</v>
      </c>
      <c r="T28" s="12">
        <f t="shared" ref="T28:T47" si="24">P28*S28</f>
        <v>1244.3023128208774</v>
      </c>
      <c r="U28" s="13">
        <f t="shared" ref="U28:U47" si="25">T28/V28</f>
        <v>1.2585297806526089E-2</v>
      </c>
      <c r="V28" s="12">
        <f t="shared" ref="V28:V46" si="26">(S29*F28)+R28*T28</f>
        <v>98869.516792494658</v>
      </c>
      <c r="W28" s="12">
        <f t="shared" ref="W28:W46" si="27">W29+V28</f>
        <v>7822837.0860315114</v>
      </c>
      <c r="X28" s="131">
        <f t="shared" ref="X28:X47" si="28">W28/S28</f>
        <v>78.22837086031511</v>
      </c>
      <c r="Y28" s="105">
        <f>VLOOKUP(E28,'Appendix 4. LT MOH 2019'!$D$5:$P$1684,13,FALSE)</f>
        <v>79.417215543255395</v>
      </c>
      <c r="Z28" s="131">
        <f t="shared" ref="Z28:Z47" si="29">X28-Y28</f>
        <v>-1.1888446829402852</v>
      </c>
    </row>
    <row r="29" spans="1:26" x14ac:dyDescent="0.2">
      <c r="B29" s="158" t="str">
        <f>$B$28</f>
        <v>Female</v>
      </c>
      <c r="C29" s="11" t="str">
        <f>$C$4</f>
        <v>PB</v>
      </c>
      <c r="D29" s="138" t="s">
        <v>1657</v>
      </c>
      <c r="E29" s="18" t="str">
        <f t="shared" si="17"/>
        <v>PBFemale1-4</v>
      </c>
      <c r="F29" s="19">
        <v>4</v>
      </c>
      <c r="G29" s="104">
        <f>VLOOKUP(E29,'Appendix 4. LT MOH 2019'!$D$5:$G$1684,4,FALSE)</f>
        <v>4.914971599006405E-4</v>
      </c>
      <c r="H29" s="19">
        <f>VLOOKUP(E29,'Appendix 1a. Person-years 2020'!$E$3:$F$1684,2,FALSE)</f>
        <v>111480.67389999999</v>
      </c>
      <c r="I29" s="19">
        <f>VLOOKUP(E29,'Appendix 2a. Deaths 2020'!$E$3:$G$1683,3,FALSE)</f>
        <v>2</v>
      </c>
      <c r="J29" s="20">
        <f t="shared" si="18"/>
        <v>54.792434605659459</v>
      </c>
      <c r="K29" s="20">
        <f t="shared" si="19"/>
        <v>56.791451611339653</v>
      </c>
      <c r="L29" s="73">
        <f t="shared" si="20"/>
        <v>0.96480074115096137</v>
      </c>
      <c r="M29" s="73">
        <f t="shared" si="21"/>
        <v>1.0364834492219062</v>
      </c>
      <c r="N29" s="72">
        <f>VLOOKUP(E29,'Appendix 4. LT MOH 2019'!$D$5:$K$1684,8,FALSE)</f>
        <v>0.99803642264323456</v>
      </c>
      <c r="O29" s="72">
        <f t="shared" ref="O29:O46" si="30">EXP((1/L29)*LN(N29))</f>
        <v>0.9979648575139215</v>
      </c>
      <c r="P29" s="73">
        <f t="shared" si="22"/>
        <v>2.0351424860785006E-3</v>
      </c>
      <c r="Q29" s="72">
        <f>VLOOKUP(E29,'Appendix 4. LT MOH 2019'!$D$5:$I$1684,6,FALSE)</f>
        <v>1.5015013045830305</v>
      </c>
      <c r="R29" s="136">
        <f t="shared" si="23"/>
        <v>1.5014117510616818</v>
      </c>
      <c r="S29" s="75">
        <f t="shared" ref="S29:S47" si="31">S28-T28</f>
        <v>98755.697687179127</v>
      </c>
      <c r="T29" s="12">
        <f t="shared" si="24"/>
        <v>200.98191610550256</v>
      </c>
      <c r="U29" s="13">
        <f t="shared" si="25"/>
        <v>5.0943323636908424E-4</v>
      </c>
      <c r="V29" s="12">
        <f t="shared" si="26"/>
        <v>394520.61969488621</v>
      </c>
      <c r="W29" s="12">
        <f t="shared" si="27"/>
        <v>7723967.5692390166</v>
      </c>
      <c r="X29" s="131">
        <f t="shared" si="28"/>
        <v>78.212880371780045</v>
      </c>
      <c r="Y29" s="105">
        <f>VLOOKUP(E29,'Appendix 4. LT MOH 2019'!$D$5:$P$1684,13,FALSE)</f>
        <v>79.405394591778929</v>
      </c>
      <c r="Z29" s="131">
        <f t="shared" si="29"/>
        <v>-1.1925142199988841</v>
      </c>
    </row>
    <row r="30" spans="1:26" x14ac:dyDescent="0.2">
      <c r="B30" s="158" t="str">
        <f t="shared" ref="B30:B47" si="32">$B$28</f>
        <v>Female</v>
      </c>
      <c r="C30" s="11" t="str">
        <f t="shared" ref="C30:C47" si="33">$C$4</f>
        <v>PB</v>
      </c>
      <c r="D30" s="138" t="s">
        <v>1658</v>
      </c>
      <c r="E30" s="18" t="str">
        <f t="shared" si="17"/>
        <v>PBFemale5-9</v>
      </c>
      <c r="F30" s="19">
        <v>5</v>
      </c>
      <c r="G30" s="104">
        <f>VLOOKUP(E30,'Appendix 4. LT MOH 2019'!$D$5:$G$1684,4,FALSE)</f>
        <v>2.1916369759937505E-4</v>
      </c>
      <c r="H30" s="19">
        <f>VLOOKUP(E30,'Appendix 1a. Person-years 2020'!$E$3:$F$1684,2,FALSE)</f>
        <v>132647.61489999999</v>
      </c>
      <c r="I30" s="19">
        <f>VLOOKUP(E30,'Appendix 2a. Deaths 2020'!$E$3:$G$1683,3,FALSE)</f>
        <v>3</v>
      </c>
      <c r="J30" s="20">
        <f t="shared" si="18"/>
        <v>29.071541759221954</v>
      </c>
      <c r="K30" s="20">
        <f t="shared" si="19"/>
        <v>32.070884268129156</v>
      </c>
      <c r="L30" s="73">
        <f t="shared" si="20"/>
        <v>0.90647771094082885</v>
      </c>
      <c r="M30" s="73">
        <f t="shared" si="21"/>
        <v>1.1031710851026937</v>
      </c>
      <c r="N30" s="72">
        <f>VLOOKUP(E30,'Appendix 4. LT MOH 2019'!$D$5:$K$1684,8,FALSE)</f>
        <v>0.9989047815922929</v>
      </c>
      <c r="O30" s="72">
        <f t="shared" si="30"/>
        <v>0.9987918550040582</v>
      </c>
      <c r="P30" s="73">
        <f t="shared" si="22"/>
        <v>1.2081449959417956E-3</v>
      </c>
      <c r="Q30" s="72">
        <f>VLOOKUP(E30,'Appendix 4. LT MOH 2019'!$D$5:$I$1684,6,FALSE)</f>
        <v>2.499999999999889</v>
      </c>
      <c r="R30" s="136">
        <f t="shared" si="23"/>
        <v>2.4998587021566689</v>
      </c>
      <c r="S30" s="75">
        <f t="shared" si="31"/>
        <v>98554.715771073621</v>
      </c>
      <c r="T30" s="12">
        <f t="shared" si="24"/>
        <v>119.06838668528856</v>
      </c>
      <c r="U30" s="13">
        <f t="shared" si="25"/>
        <v>2.4177505710565295E-4</v>
      </c>
      <c r="V30" s="12">
        <f t="shared" si="26"/>
        <v>492475.89106454857</v>
      </c>
      <c r="W30" s="12">
        <f t="shared" si="27"/>
        <v>7329446.9495441308</v>
      </c>
      <c r="X30" s="131">
        <f t="shared" si="28"/>
        <v>74.369317512611261</v>
      </c>
      <c r="Y30" s="105">
        <f>VLOOKUP(E30,'Appendix 4. LT MOH 2019'!$D$5:$P$1684,13,FALSE)</f>
        <v>75.558665872658111</v>
      </c>
      <c r="Z30" s="131">
        <f t="shared" si="29"/>
        <v>-1.18934836004685</v>
      </c>
    </row>
    <row r="31" spans="1:26" x14ac:dyDescent="0.2">
      <c r="B31" s="158" t="str">
        <f t="shared" si="32"/>
        <v>Female</v>
      </c>
      <c r="C31" s="11" t="str">
        <f t="shared" si="33"/>
        <v>PB</v>
      </c>
      <c r="D31" s="138" t="s">
        <v>118</v>
      </c>
      <c r="E31" s="18" t="str">
        <f t="shared" si="17"/>
        <v>PBFemale10-14</v>
      </c>
      <c r="F31" s="19">
        <v>5</v>
      </c>
      <c r="G31" s="104">
        <f>VLOOKUP(E31,'Appendix 4. LT MOH 2019'!$D$5:$G$1684,4,FALSE)</f>
        <v>2.7061286347963262E-4</v>
      </c>
      <c r="H31" s="19">
        <f>VLOOKUP(E31,'Appendix 1a. Person-years 2020'!$E$3:$F$1684,2,FALSE)</f>
        <v>147903.405</v>
      </c>
      <c r="I31" s="19">
        <f>VLOOKUP(E31,'Appendix 2a. Deaths 2020'!$E$3:$G$1683,3,FALSE)</f>
        <v>0</v>
      </c>
      <c r="J31" s="20">
        <f t="shared" si="18"/>
        <v>40.024563945437812</v>
      </c>
      <c r="K31" s="20">
        <f t="shared" si="19"/>
        <v>40.024563945437812</v>
      </c>
      <c r="L31" s="73">
        <f t="shared" si="20"/>
        <v>1</v>
      </c>
      <c r="M31" s="73">
        <f t="shared" si="21"/>
        <v>1</v>
      </c>
      <c r="N31" s="72">
        <f>VLOOKUP(E31,'Appendix 4. LT MOH 2019'!$D$5:$K$1684,8,FALSE)</f>
        <v>0.99864785045525228</v>
      </c>
      <c r="O31" s="72">
        <f t="shared" si="30"/>
        <v>0.99864785045525228</v>
      </c>
      <c r="P31" s="73">
        <f t="shared" si="22"/>
        <v>1.3521495447477161E-3</v>
      </c>
      <c r="Q31" s="72">
        <f>VLOOKUP(E31,'Appendix 4. LT MOH 2019'!$D$5:$I$1684,6,FALSE)</f>
        <v>2.5000000000000218</v>
      </c>
      <c r="R31" s="136">
        <f t="shared" si="23"/>
        <v>2.5000000000000218</v>
      </c>
      <c r="S31" s="75">
        <f t="shared" si="31"/>
        <v>98435.647384388329</v>
      </c>
      <c r="T31" s="12">
        <f t="shared" si="24"/>
        <v>133.09971579774739</v>
      </c>
      <c r="U31" s="13">
        <f t="shared" si="25"/>
        <v>2.7061286347962167E-4</v>
      </c>
      <c r="V31" s="12">
        <f t="shared" si="26"/>
        <v>491845.48763244721</v>
      </c>
      <c r="W31" s="12">
        <f t="shared" si="27"/>
        <v>6836971.058479582</v>
      </c>
      <c r="X31" s="131">
        <f t="shared" si="28"/>
        <v>69.456251268215965</v>
      </c>
      <c r="Y31" s="105">
        <f>VLOOKUP(E31,'Appendix 4. LT MOH 2019'!$D$5:$P$1684,13,FALSE)</f>
        <v>70.638768798563333</v>
      </c>
      <c r="Z31" s="131">
        <f t="shared" si="29"/>
        <v>-1.1825175303473685</v>
      </c>
    </row>
    <row r="32" spans="1:26" x14ac:dyDescent="0.2">
      <c r="B32" s="158" t="str">
        <f t="shared" si="32"/>
        <v>Female</v>
      </c>
      <c r="C32" s="11" t="str">
        <f t="shared" si="33"/>
        <v>PB</v>
      </c>
      <c r="D32" s="137" t="s">
        <v>119</v>
      </c>
      <c r="E32" s="18" t="str">
        <f t="shared" si="17"/>
        <v>PBFemale15-19</v>
      </c>
      <c r="F32" s="19">
        <v>5</v>
      </c>
      <c r="G32" s="104">
        <f>VLOOKUP(E32,'Appendix 4. LT MOH 2019'!$D$5:$G$1684,4,FALSE)</f>
        <v>2.982999013810177E-4</v>
      </c>
      <c r="H32" s="19">
        <f>VLOOKUP(E32,'Appendix 1a. Person-years 2020'!$E$3:$F$1684,2,FALSE)</f>
        <v>161818.72390000001</v>
      </c>
      <c r="I32" s="19">
        <f>VLOOKUP(E32,'Appendix 2a. Deaths 2020'!$E$3:$G$1683,3,FALSE)</f>
        <v>2</v>
      </c>
      <c r="J32" s="20">
        <f t="shared" si="18"/>
        <v>48.270509380972136</v>
      </c>
      <c r="K32" s="20">
        <f t="shared" si="19"/>
        <v>50.269912781169374</v>
      </c>
      <c r="L32" s="73">
        <f t="shared" si="20"/>
        <v>0.96022663876699232</v>
      </c>
      <c r="M32" s="73">
        <f t="shared" si="21"/>
        <v>1.0414208059089882</v>
      </c>
      <c r="N32" s="72">
        <f>VLOOKUP(E32,'Appendix 4. LT MOH 2019'!$D$5:$K$1684,8,FALSE)</f>
        <v>0.99850961194961607</v>
      </c>
      <c r="O32" s="72">
        <f t="shared" si="30"/>
        <v>0.99844792680688788</v>
      </c>
      <c r="P32" s="73">
        <f t="shared" si="22"/>
        <v>1.5520731931121245E-3</v>
      </c>
      <c r="Q32" s="72">
        <f>VLOOKUP(E32,'Appendix 4. LT MOH 2019'!$D$5:$I$1684,6,FALSE)</f>
        <v>2.4999999999999307</v>
      </c>
      <c r="R32" s="136">
        <f t="shared" si="23"/>
        <v>2.499922794498211</v>
      </c>
      <c r="S32" s="75">
        <f t="shared" si="31"/>
        <v>98302.547668590574</v>
      </c>
      <c r="T32" s="12">
        <f t="shared" si="24"/>
        <v>152.5727490510462</v>
      </c>
      <c r="U32" s="13">
        <f t="shared" si="25"/>
        <v>3.1065572628003542E-4</v>
      </c>
      <c r="V32" s="12">
        <f t="shared" si="26"/>
        <v>491131.29469086957</v>
      </c>
      <c r="W32" s="12">
        <f t="shared" si="27"/>
        <v>6345125.570847135</v>
      </c>
      <c r="X32" s="131">
        <f t="shared" si="28"/>
        <v>64.546908715312128</v>
      </c>
      <c r="Y32" s="105">
        <f>VLOOKUP(E32,'Appendix 4. LT MOH 2019'!$D$5:$P$1684,13,FALSE)</f>
        <v>65.731027351133832</v>
      </c>
      <c r="Z32" s="131">
        <f t="shared" si="29"/>
        <v>-1.1841186358217044</v>
      </c>
    </row>
    <row r="33" spans="2:26" x14ac:dyDescent="0.2">
      <c r="B33" s="158" t="str">
        <f t="shared" si="32"/>
        <v>Female</v>
      </c>
      <c r="C33" s="11" t="str">
        <f t="shared" si="33"/>
        <v>PB</v>
      </c>
      <c r="D33" s="137" t="s">
        <v>120</v>
      </c>
      <c r="E33" s="18" t="str">
        <f t="shared" si="17"/>
        <v>PBFemale20-24</v>
      </c>
      <c r="F33" s="19">
        <v>5</v>
      </c>
      <c r="G33" s="104">
        <f>VLOOKUP(E33,'Appendix 4. LT MOH 2019'!$D$5:$G$1684,4,FALSE)</f>
        <v>5.3877643639207052E-4</v>
      </c>
      <c r="H33" s="19">
        <f>VLOOKUP(E33,'Appendix 1a. Person-years 2020'!$E$3:$F$1684,2,FALSE)</f>
        <v>167693.11230000001</v>
      </c>
      <c r="I33" s="19">
        <f>VLOOKUP(E33,'Appendix 2a. Deaths 2020'!$E$3:$G$1683,3,FALSE)</f>
        <v>3</v>
      </c>
      <c r="J33" s="20">
        <f t="shared" si="18"/>
        <v>90.349097452489289</v>
      </c>
      <c r="K33" s="20">
        <f t="shared" si="19"/>
        <v>93.347481123180117</v>
      </c>
      <c r="L33" s="73">
        <f t="shared" si="20"/>
        <v>0.96787932963360634</v>
      </c>
      <c r="M33" s="73">
        <f t="shared" si="21"/>
        <v>1.0331866477389833</v>
      </c>
      <c r="N33" s="72">
        <f>VLOOKUP(E33,'Appendix 4. LT MOH 2019'!$D$5:$K$1684,8,FALSE)</f>
        <v>0.99730974143784235</v>
      </c>
      <c r="O33" s="72">
        <f t="shared" si="30"/>
        <v>0.99722058496188459</v>
      </c>
      <c r="P33" s="73">
        <f t="shared" si="22"/>
        <v>2.779415038115407E-3</v>
      </c>
      <c r="Q33" s="72">
        <f>VLOOKUP(E33,'Appendix 4. LT MOH 2019'!$D$5:$I$1684,6,FALSE)</f>
        <v>2.5000000000000879</v>
      </c>
      <c r="R33" s="136">
        <f t="shared" si="23"/>
        <v>2.499888297294973</v>
      </c>
      <c r="S33" s="75">
        <f t="shared" si="31"/>
        <v>98149.974919539527</v>
      </c>
      <c r="T33" s="12">
        <f t="shared" si="24"/>
        <v>272.7995162820182</v>
      </c>
      <c r="U33" s="13">
        <f t="shared" si="25"/>
        <v>5.5665663209507137E-4</v>
      </c>
      <c r="V33" s="12">
        <f t="shared" si="26"/>
        <v>490067.84533454868</v>
      </c>
      <c r="W33" s="12">
        <f t="shared" si="27"/>
        <v>5853994.2761562653</v>
      </c>
      <c r="X33" s="131">
        <f t="shared" si="28"/>
        <v>59.643359878137495</v>
      </c>
      <c r="Y33" s="105">
        <f>VLOOKUP(E33,'Appendix 4. LT MOH 2019'!$D$5:$P$1684,13,FALSE)</f>
        <v>60.825406780685476</v>
      </c>
      <c r="Z33" s="131">
        <f t="shared" si="29"/>
        <v>-1.1820469025479809</v>
      </c>
    </row>
    <row r="34" spans="2:26" x14ac:dyDescent="0.2">
      <c r="B34" s="158" t="str">
        <f t="shared" si="32"/>
        <v>Female</v>
      </c>
      <c r="C34" s="11" t="str">
        <f t="shared" si="33"/>
        <v>PB</v>
      </c>
      <c r="D34" s="137" t="s">
        <v>121</v>
      </c>
      <c r="E34" s="18" t="str">
        <f t="shared" si="17"/>
        <v>PBFemale25-29</v>
      </c>
      <c r="F34" s="19">
        <v>5</v>
      </c>
      <c r="G34" s="104">
        <f>VLOOKUP(E34,'Appendix 4. LT MOH 2019'!$D$5:$G$1684,4,FALSE)</f>
        <v>5.444612797921726E-4</v>
      </c>
      <c r="H34" s="19">
        <f>VLOOKUP(E34,'Appendix 1a. Person-years 2020'!$E$3:$F$1684,2,FALSE)</f>
        <v>166293.64230000001</v>
      </c>
      <c r="I34" s="19">
        <f>VLOOKUP(E34,'Appendix 2a. Deaths 2020'!$E$3:$G$1683,3,FALSE)</f>
        <v>7</v>
      </c>
      <c r="J34" s="20">
        <f t="shared" si="18"/>
        <v>90.540449307959776</v>
      </c>
      <c r="K34" s="20">
        <f t="shared" si="19"/>
        <v>97.536638079001222</v>
      </c>
      <c r="L34" s="73">
        <f t="shared" si="20"/>
        <v>0.92827117164552275</v>
      </c>
      <c r="M34" s="73">
        <f t="shared" si="21"/>
        <v>1.077271416527269</v>
      </c>
      <c r="N34" s="72">
        <f>VLOOKUP(E34,'Appendix 4. LT MOH 2019'!$D$5:$K$1684,8,FALSE)</f>
        <v>0.99728139404023941</v>
      </c>
      <c r="O34" s="72">
        <f t="shared" si="30"/>
        <v>0.99707163137862309</v>
      </c>
      <c r="P34" s="73">
        <f t="shared" si="22"/>
        <v>2.9283686213769089E-3</v>
      </c>
      <c r="Q34" s="72">
        <f>VLOOKUP(E34,'Appendix 4. LT MOH 2019'!$D$5:$I$1684,6,FALSE)</f>
        <v>2.5000000000000839</v>
      </c>
      <c r="R34" s="136">
        <f t="shared" si="23"/>
        <v>2.4997371643450972</v>
      </c>
      <c r="S34" s="75">
        <f t="shared" si="31"/>
        <v>97877.175403257512</v>
      </c>
      <c r="T34" s="12">
        <f t="shared" si="24"/>
        <v>286.62044919990308</v>
      </c>
      <c r="U34" s="13">
        <f t="shared" si="25"/>
        <v>5.8653260640383173E-4</v>
      </c>
      <c r="V34" s="12">
        <f t="shared" si="26"/>
        <v>488669.25055921433</v>
      </c>
      <c r="W34" s="12">
        <f t="shared" si="27"/>
        <v>5363926.4308217168</v>
      </c>
      <c r="X34" s="131">
        <f t="shared" si="28"/>
        <v>54.802627974521592</v>
      </c>
      <c r="Y34" s="105">
        <f>VLOOKUP(E34,'Appendix 4. LT MOH 2019'!$D$5:$P$1684,13,FALSE)</f>
        <v>55.982740473984052</v>
      </c>
      <c r="Z34" s="131">
        <f t="shared" si="29"/>
        <v>-1.1801124994624601</v>
      </c>
    </row>
    <row r="35" spans="2:26" x14ac:dyDescent="0.2">
      <c r="B35" s="158" t="str">
        <f t="shared" si="32"/>
        <v>Female</v>
      </c>
      <c r="C35" s="11" t="str">
        <f t="shared" si="33"/>
        <v>PB</v>
      </c>
      <c r="D35" s="137" t="s">
        <v>122</v>
      </c>
      <c r="E35" s="18" t="str">
        <f t="shared" si="17"/>
        <v>PBFemale30-34</v>
      </c>
      <c r="F35" s="19">
        <v>5</v>
      </c>
      <c r="G35" s="104">
        <f>VLOOKUP(E35,'Appendix 4. LT MOH 2019'!$D$5:$G$1684,4,FALSE)</f>
        <v>8.313979255665649E-4</v>
      </c>
      <c r="H35" s="19">
        <f>VLOOKUP(E35,'Appendix 1a. Person-years 2020'!$E$3:$F$1684,2,FALSE)</f>
        <v>167960.3714</v>
      </c>
      <c r="I35" s="19">
        <f>VLOOKUP(E35,'Appendix 2a. Deaths 2020'!$E$3:$G$1683,3,FALSE)</f>
        <v>8</v>
      </c>
      <c r="J35" s="20">
        <f t="shared" si="18"/>
        <v>139.64190435934981</v>
      </c>
      <c r="K35" s="20">
        <f t="shared" si="19"/>
        <v>147.63525317594528</v>
      </c>
      <c r="L35" s="73">
        <f t="shared" si="20"/>
        <v>0.94585745176276192</v>
      </c>
      <c r="M35" s="73">
        <f t="shared" si="21"/>
        <v>1.0572417631603308</v>
      </c>
      <c r="N35" s="72">
        <f>VLOOKUP(E35,'Appendix 4. LT MOH 2019'!$D$5:$K$1684,8,FALSE)</f>
        <v>0.99585163273201993</v>
      </c>
      <c r="O35" s="72">
        <f t="shared" si="30"/>
        <v>0.99561469428451632</v>
      </c>
      <c r="P35" s="73">
        <f t="shared" si="22"/>
        <v>4.3853057154836783E-3</v>
      </c>
      <c r="Q35" s="72">
        <f>VLOOKUP(E35,'Appendix 4. LT MOH 2019'!$D$5:$I$1684,6,FALSE)</f>
        <v>2.4999999999999805</v>
      </c>
      <c r="R35" s="136">
        <f t="shared" si="23"/>
        <v>2.4997027521078135</v>
      </c>
      <c r="S35" s="75">
        <f t="shared" si="31"/>
        <v>97590.554954057603</v>
      </c>
      <c r="T35" s="12">
        <f t="shared" si="24"/>
        <v>427.96441841725283</v>
      </c>
      <c r="U35" s="13">
        <f t="shared" si="25"/>
        <v>8.789886893146578E-4</v>
      </c>
      <c r="V35" s="12">
        <f t="shared" si="26"/>
        <v>486882.73651272361</v>
      </c>
      <c r="W35" s="12">
        <f t="shared" si="27"/>
        <v>4875257.1802625023</v>
      </c>
      <c r="X35" s="131">
        <f t="shared" si="28"/>
        <v>49.956239951269993</v>
      </c>
      <c r="Y35" s="105">
        <f>VLOOKUP(E35,'Appendix 4. LT MOH 2019'!$D$5:$P$1684,13,FALSE)</f>
        <v>51.128535329744729</v>
      </c>
      <c r="Z35" s="131">
        <f t="shared" si="29"/>
        <v>-1.1722953784747361</v>
      </c>
    </row>
    <row r="36" spans="2:26" x14ac:dyDescent="0.2">
      <c r="B36" s="158" t="str">
        <f t="shared" si="32"/>
        <v>Female</v>
      </c>
      <c r="C36" s="11" t="str">
        <f t="shared" si="33"/>
        <v>PB</v>
      </c>
      <c r="D36" s="137" t="s">
        <v>123</v>
      </c>
      <c r="E36" s="18" t="str">
        <f t="shared" si="17"/>
        <v>PBFemale35-39</v>
      </c>
      <c r="F36" s="19">
        <v>5</v>
      </c>
      <c r="G36" s="104">
        <f>VLOOKUP(E36,'Appendix 4. LT MOH 2019'!$D$5:$G$1684,4,FALSE)</f>
        <v>1.2975797562584442E-3</v>
      </c>
      <c r="H36" s="19">
        <f>VLOOKUP(E36,'Appendix 1a. Person-years 2020'!$E$3:$F$1684,2,FALSE)</f>
        <v>164837.54089999999</v>
      </c>
      <c r="I36" s="19">
        <f>VLOOKUP(E36,'Appendix 2a. Deaths 2020'!$E$3:$G$1683,3,FALSE)</f>
        <v>28</v>
      </c>
      <c r="J36" s="20">
        <f t="shared" si="18"/>
        <v>213.88985614326333</v>
      </c>
      <c r="K36" s="20">
        <f t="shared" si="19"/>
        <v>241.85352391008809</v>
      </c>
      <c r="L36" s="73">
        <f t="shared" si="20"/>
        <v>0.88437767077059182</v>
      </c>
      <c r="M36" s="73">
        <f t="shared" si="21"/>
        <v>1.1307386346928707</v>
      </c>
      <c r="N36" s="72">
        <f>VLOOKUP(E36,'Appendix 4. LT MOH 2019'!$D$5:$K$1684,8,FALSE)</f>
        <v>0.99353307958125947</v>
      </c>
      <c r="O36" s="72">
        <f t="shared" si="30"/>
        <v>0.99269070027425643</v>
      </c>
      <c r="P36" s="73">
        <f t="shared" si="22"/>
        <v>7.3092997257435677E-3</v>
      </c>
      <c r="Q36" s="72">
        <f>VLOOKUP(E36,'Appendix 4. LT MOH 2019'!$D$5:$I$1684,6,FALSE)</f>
        <v>2.5000000000000093</v>
      </c>
      <c r="R36" s="136">
        <f t="shared" si="23"/>
        <v>2.4989407195878113</v>
      </c>
      <c r="S36" s="75">
        <f t="shared" si="31"/>
        <v>97162.590535640353</v>
      </c>
      <c r="T36" s="12">
        <f t="shared" si="24"/>
        <v>710.19049635469059</v>
      </c>
      <c r="U36" s="13">
        <f t="shared" si="25"/>
        <v>1.4672244086583811E-3</v>
      </c>
      <c r="V36" s="12">
        <f t="shared" si="26"/>
        <v>484036.72414643335</v>
      </c>
      <c r="W36" s="12">
        <f t="shared" si="27"/>
        <v>4388374.4437497789</v>
      </c>
      <c r="X36" s="131">
        <f t="shared" si="28"/>
        <v>45.165268027102186</v>
      </c>
      <c r="Y36" s="105">
        <f>VLOOKUP(E36,'Appendix 4. LT MOH 2019'!$D$5:$P$1684,13,FALSE)</f>
        <v>46.331104686083783</v>
      </c>
      <c r="Z36" s="131">
        <f t="shared" si="29"/>
        <v>-1.1658366589815969</v>
      </c>
    </row>
    <row r="37" spans="2:26" x14ac:dyDescent="0.2">
      <c r="B37" s="158" t="str">
        <f t="shared" si="32"/>
        <v>Female</v>
      </c>
      <c r="C37" s="11" t="str">
        <f t="shared" si="33"/>
        <v>PB</v>
      </c>
      <c r="D37" s="137" t="s">
        <v>124</v>
      </c>
      <c r="E37" s="18" t="str">
        <f t="shared" si="17"/>
        <v>PBFemale40-44</v>
      </c>
      <c r="F37" s="19">
        <v>5</v>
      </c>
      <c r="G37" s="104">
        <f>VLOOKUP(E37,'Appendix 4. LT MOH 2019'!$D$5:$G$1684,4,FALSE)</f>
        <v>1.803792650820029E-3</v>
      </c>
      <c r="H37" s="19">
        <f>VLOOKUP(E37,'Appendix 1a. Person-years 2020'!$E$3:$F$1684,2,FALSE)</f>
        <v>153056.34109999999</v>
      </c>
      <c r="I37" s="19">
        <f>VLOOKUP(E37,'Appendix 2a. Deaths 2020'!$E$3:$G$1683,3,FALSE)</f>
        <v>46</v>
      </c>
      <c r="J37" s="20">
        <f t="shared" si="18"/>
        <v>276.0819032375835</v>
      </c>
      <c r="K37" s="20">
        <f t="shared" si="19"/>
        <v>321.99892877564582</v>
      </c>
      <c r="L37" s="73">
        <f t="shared" si="20"/>
        <v>0.85740006740812724</v>
      </c>
      <c r="M37" s="73">
        <f t="shared" si="21"/>
        <v>1.1663166799402576</v>
      </c>
      <c r="N37" s="72">
        <f>VLOOKUP(E37,'Appendix 4. LT MOH 2019'!$D$5:$K$1684,8,FALSE)</f>
        <v>0.99102152501388863</v>
      </c>
      <c r="O37" s="72">
        <f t="shared" si="30"/>
        <v>0.98953609302406598</v>
      </c>
      <c r="P37" s="73">
        <f t="shared" si="22"/>
        <v>1.0463906975934023E-2</v>
      </c>
      <c r="Q37" s="72">
        <f>VLOOKUP(E37,'Appendix 4. LT MOH 2019'!$D$5:$I$1684,6,FALSE)</f>
        <v>2.5000000000000018</v>
      </c>
      <c r="R37" s="136">
        <f t="shared" si="23"/>
        <v>2.4981273340798844</v>
      </c>
      <c r="S37" s="75">
        <f t="shared" si="31"/>
        <v>96452.400039285669</v>
      </c>
      <c r="T37" s="12">
        <f t="shared" si="24"/>
        <v>1009.2689416166603</v>
      </c>
      <c r="U37" s="13">
        <f t="shared" si="25"/>
        <v>2.103796606126238E-3</v>
      </c>
      <c r="V37" s="12">
        <f t="shared" si="26"/>
        <v>479736.93781883555</v>
      </c>
      <c r="W37" s="12">
        <f t="shared" si="27"/>
        <v>3904337.7196033457</v>
      </c>
      <c r="X37" s="131">
        <f t="shared" si="28"/>
        <v>40.479425271046487</v>
      </c>
      <c r="Y37" s="105">
        <f>VLOOKUP(E37,'Appendix 4. LT MOH 2019'!$D$5:$P$1684,13,FALSE)</f>
        <v>41.616401946633836</v>
      </c>
      <c r="Z37" s="131">
        <f t="shared" si="29"/>
        <v>-1.1369766755873485</v>
      </c>
    </row>
    <row r="38" spans="2:26" x14ac:dyDescent="0.2">
      <c r="B38" s="158" t="str">
        <f t="shared" si="32"/>
        <v>Female</v>
      </c>
      <c r="C38" s="11" t="str">
        <f t="shared" si="33"/>
        <v>PB</v>
      </c>
      <c r="D38" s="137" t="s">
        <v>125</v>
      </c>
      <c r="E38" s="18" t="str">
        <f t="shared" si="17"/>
        <v>PBFemale45-49</v>
      </c>
      <c r="F38" s="19">
        <v>5</v>
      </c>
      <c r="G38" s="104">
        <f>VLOOKUP(E38,'Appendix 4. LT MOH 2019'!$D$5:$G$1684,4,FALSE)</f>
        <v>2.844521671257674E-3</v>
      </c>
      <c r="H38" s="19">
        <f>VLOOKUP(E38,'Appendix 1a. Person-years 2020'!$E$3:$F$1684,2,FALSE)</f>
        <v>134208.329</v>
      </c>
      <c r="I38" s="19">
        <f>VLOOKUP(E38,'Appendix 2a. Deaths 2020'!$E$3:$G$1683,3,FALSE)</f>
        <v>43</v>
      </c>
      <c r="J38" s="20">
        <f t="shared" si="18"/>
        <v>381.75850030377978</v>
      </c>
      <c r="K38" s="20">
        <f t="shared" si="19"/>
        <v>424.6361858719157</v>
      </c>
      <c r="L38" s="73">
        <f t="shared" si="20"/>
        <v>0.89902489002416475</v>
      </c>
      <c r="M38" s="73">
        <f t="shared" si="21"/>
        <v>1.1123162563086781</v>
      </c>
      <c r="N38" s="72">
        <f>VLOOKUP(E38,'Appendix 4. LT MOH 2019'!$D$5:$K$1684,8,FALSE)</f>
        <v>0.98587781877009639</v>
      </c>
      <c r="O38" s="72">
        <f t="shared" si="30"/>
        <v>0.98430417854007535</v>
      </c>
      <c r="P38" s="73">
        <f t="shared" si="22"/>
        <v>1.5695821459924653E-2</v>
      </c>
      <c r="Q38" s="72">
        <f>VLOOKUP(E38,'Appendix 4. LT MOH 2019'!$D$5:$I$1684,6,FALSE)</f>
        <v>2.4999999999999822</v>
      </c>
      <c r="R38" s="136">
        <f t="shared" si="23"/>
        <v>2.4980073842158466</v>
      </c>
      <c r="S38" s="75">
        <f t="shared" si="31"/>
        <v>95443.131097669015</v>
      </c>
      <c r="T38" s="12">
        <f t="shared" si="24"/>
        <v>1498.0583452851952</v>
      </c>
      <c r="U38" s="13">
        <f t="shared" si="25"/>
        <v>3.1640149905621689E-3</v>
      </c>
      <c r="V38" s="12">
        <f t="shared" si="26"/>
        <v>473467.52457042766</v>
      </c>
      <c r="W38" s="12">
        <f t="shared" si="27"/>
        <v>3424600.7817845102</v>
      </c>
      <c r="X38" s="131">
        <f t="shared" si="28"/>
        <v>35.881060715412225</v>
      </c>
      <c r="Y38" s="105">
        <f>VLOOKUP(E38,'Appendix 4. LT MOH 2019'!$D$5:$P$1684,13,FALSE)</f>
        <v>36.970789442323806</v>
      </c>
      <c r="Z38" s="131">
        <f t="shared" si="29"/>
        <v>-1.0897287269115807</v>
      </c>
    </row>
    <row r="39" spans="2:26" x14ac:dyDescent="0.2">
      <c r="B39" s="158" t="str">
        <f t="shared" si="32"/>
        <v>Female</v>
      </c>
      <c r="C39" s="11" t="str">
        <f t="shared" si="33"/>
        <v>PB</v>
      </c>
      <c r="D39" s="137" t="s">
        <v>126</v>
      </c>
      <c r="E39" s="18" t="str">
        <f t="shared" si="17"/>
        <v>PBFemale50-54</v>
      </c>
      <c r="F39" s="19">
        <v>5</v>
      </c>
      <c r="G39" s="104">
        <f>VLOOKUP(E39,'Appendix 4. LT MOH 2019'!$D$5:$G$1684,4,FALSE)</f>
        <v>3.7228432454461491E-3</v>
      </c>
      <c r="H39" s="19">
        <f>VLOOKUP(E39,'Appendix 1a. Person-years 2020'!$E$3:$F$1684,2,FALSE)</f>
        <v>125032.052</v>
      </c>
      <c r="I39" s="19">
        <f>VLOOKUP(E39,'Appendix 2a. Deaths 2020'!$E$3:$G$1683,3,FALSE)</f>
        <v>60</v>
      </c>
      <c r="J39" s="20">
        <f t="shared" si="18"/>
        <v>465.47473025247166</v>
      </c>
      <c r="K39" s="20">
        <f t="shared" si="19"/>
        <v>525.25135965774484</v>
      </c>
      <c r="L39" s="73">
        <f t="shared" si="20"/>
        <v>0.88619424146902959</v>
      </c>
      <c r="M39" s="73">
        <f t="shared" si="21"/>
        <v>1.1284207831708728</v>
      </c>
      <c r="N39" s="72">
        <f>VLOOKUP(E39,'Appendix 4. LT MOH 2019'!$D$5:$K$1684,8,FALSE)</f>
        <v>0.98155743075859192</v>
      </c>
      <c r="O39" s="72">
        <f t="shared" si="30"/>
        <v>0.97921379922713936</v>
      </c>
      <c r="P39" s="73">
        <f t="shared" si="22"/>
        <v>2.0786200772860641E-2</v>
      </c>
      <c r="Q39" s="72">
        <f>VLOOKUP(E39,'Appendix 4. LT MOH 2019'!$D$5:$I$1684,6,FALSE)</f>
        <v>2.500000000000004</v>
      </c>
      <c r="R39" s="136">
        <f t="shared" si="23"/>
        <v>2.4970199395162642</v>
      </c>
      <c r="S39" s="75">
        <f t="shared" si="31"/>
        <v>93945.072752383814</v>
      </c>
      <c r="T39" s="12">
        <f t="shared" si="24"/>
        <v>1952.7611438520496</v>
      </c>
      <c r="U39" s="13">
        <f t="shared" si="25"/>
        <v>4.2009531270219272E-3</v>
      </c>
      <c r="V39" s="12">
        <f t="shared" si="26"/>
        <v>464837.64155596995</v>
      </c>
      <c r="W39" s="12">
        <f t="shared" si="27"/>
        <v>2951133.2572140824</v>
      </c>
      <c r="X39" s="131">
        <f t="shared" si="28"/>
        <v>31.413390513758465</v>
      </c>
      <c r="Y39" s="105">
        <f>VLOOKUP(E39,'Appendix 4. LT MOH 2019'!$D$5:$P$1684,13,FALSE)</f>
        <v>32.464565371119569</v>
      </c>
      <c r="Z39" s="131">
        <f t="shared" si="29"/>
        <v>-1.0511748573611044</v>
      </c>
    </row>
    <row r="40" spans="2:26" x14ac:dyDescent="0.2">
      <c r="B40" s="158" t="str">
        <f t="shared" si="32"/>
        <v>Female</v>
      </c>
      <c r="C40" s="11" t="str">
        <f t="shared" si="33"/>
        <v>PB</v>
      </c>
      <c r="D40" s="137" t="s">
        <v>127</v>
      </c>
      <c r="E40" s="18" t="str">
        <f t="shared" si="17"/>
        <v>PBFemale55-59</v>
      </c>
      <c r="F40" s="19">
        <v>5</v>
      </c>
      <c r="G40" s="104">
        <f>VLOOKUP(E40,'Appendix 4. LT MOH 2019'!$D$5:$G$1684,4,FALSE)</f>
        <v>5.6660603496430234E-3</v>
      </c>
      <c r="H40" s="19">
        <f>VLOOKUP(E40,'Appendix 1a. Person-years 2020'!$E$3:$F$1684,2,FALSE)</f>
        <v>108500.91</v>
      </c>
      <c r="I40" s="19">
        <f>VLOOKUP(E40,'Appendix 2a. Deaths 2020'!$E$3:$G$1683,3,FALSE)</f>
        <v>86</v>
      </c>
      <c r="J40" s="20">
        <f t="shared" si="18"/>
        <v>614.77270405118622</v>
      </c>
      <c r="K40" s="20">
        <f t="shared" si="19"/>
        <v>700.2854228611169</v>
      </c>
      <c r="L40" s="73">
        <f t="shared" si="20"/>
        <v>0.87788876361219093</v>
      </c>
      <c r="M40" s="73">
        <f t="shared" si="21"/>
        <v>1.139096479473511</v>
      </c>
      <c r="N40" s="72">
        <f>VLOOKUP(E40,'Appendix 4. LT MOH 2019'!$D$5:$K$1684,8,FALSE)</f>
        <v>0.97206539613020893</v>
      </c>
      <c r="O40" s="72">
        <f t="shared" si="30"/>
        <v>0.96824211357674639</v>
      </c>
      <c r="P40" s="73">
        <f t="shared" si="22"/>
        <v>3.1757886423253612E-2</v>
      </c>
      <c r="Q40" s="72">
        <f>VLOOKUP(E40,'Appendix 4. LT MOH 2019'!$D$5:$I$1684,6,FALSE)</f>
        <v>2.5000000000000075</v>
      </c>
      <c r="R40" s="136">
        <f t="shared" si="23"/>
        <v>2.495093935134582</v>
      </c>
      <c r="S40" s="75">
        <f t="shared" si="31"/>
        <v>91992.31160853176</v>
      </c>
      <c r="T40" s="12">
        <f t="shared" si="24"/>
        <v>2921.4813838763066</v>
      </c>
      <c r="U40" s="13">
        <f t="shared" si="25"/>
        <v>6.4542653201178617E-3</v>
      </c>
      <c r="V40" s="12">
        <f t="shared" si="26"/>
        <v>452643.5216057956</v>
      </c>
      <c r="W40" s="12">
        <f t="shared" si="27"/>
        <v>2486295.6156581123</v>
      </c>
      <c r="X40" s="131">
        <f t="shared" si="28"/>
        <v>27.027210993875304</v>
      </c>
      <c r="Y40" s="105">
        <f>VLOOKUP(E40,'Appendix 4. LT MOH 2019'!$D$5:$P$1684,13,FALSE)</f>
        <v>28.027572235851345</v>
      </c>
      <c r="Z40" s="131">
        <f t="shared" si="29"/>
        <v>-1.0003612419760408</v>
      </c>
    </row>
    <row r="41" spans="2:26" x14ac:dyDescent="0.2">
      <c r="B41" s="158" t="str">
        <f t="shared" si="32"/>
        <v>Female</v>
      </c>
      <c r="C41" s="11" t="str">
        <f t="shared" si="33"/>
        <v>PB</v>
      </c>
      <c r="D41" s="137" t="s">
        <v>128</v>
      </c>
      <c r="E41" s="18" t="str">
        <f t="shared" si="17"/>
        <v>PBFemale60-64</v>
      </c>
      <c r="F41" s="19">
        <v>5</v>
      </c>
      <c r="G41" s="104">
        <f>VLOOKUP(E41,'Appendix 4. LT MOH 2019'!$D$5:$G$1684,4,FALSE)</f>
        <v>9.103395109193519E-3</v>
      </c>
      <c r="H41" s="19">
        <f>VLOOKUP(E41,'Appendix 1a. Person-years 2020'!$E$3:$F$1684,2,FALSE)</f>
        <v>87080.020399999994</v>
      </c>
      <c r="I41" s="19">
        <f>VLOOKUP(E41,'Appendix 2a. Deaths 2020'!$E$3:$G$1683,3,FALSE)</f>
        <v>109</v>
      </c>
      <c r="J41" s="20">
        <f t="shared" si="18"/>
        <v>792.72383181783187</v>
      </c>
      <c r="K41" s="20">
        <f t="shared" si="19"/>
        <v>900.7315617509297</v>
      </c>
      <c r="L41" s="73">
        <f t="shared" si="20"/>
        <v>0.88008888050603906</v>
      </c>
      <c r="M41" s="73">
        <f t="shared" si="21"/>
        <v>1.136248874573911</v>
      </c>
      <c r="N41" s="72">
        <f>VLOOKUP(E41,'Appendix 4. LT MOH 2019'!$D$5:$K$1684,8,FALSE)</f>
        <v>0.95549587112683954</v>
      </c>
      <c r="O41" s="72">
        <f t="shared" si="30"/>
        <v>0.94958755222671476</v>
      </c>
      <c r="P41" s="73">
        <f t="shared" si="22"/>
        <v>5.0412447773285241E-2</v>
      </c>
      <c r="Q41" s="72">
        <f>VLOOKUP(E41,'Appendix 4. LT MOH 2019'!$D$5:$I$1684,6,FALSE)</f>
        <v>2.4999999999999991</v>
      </c>
      <c r="R41" s="136">
        <f t="shared" si="23"/>
        <v>2.492297608051381</v>
      </c>
      <c r="S41" s="75">
        <f t="shared" si="31"/>
        <v>89070.830224655452</v>
      </c>
      <c r="T41" s="12">
        <f t="shared" si="24"/>
        <v>4490.278576823599</v>
      </c>
      <c r="U41" s="13">
        <f t="shared" si="25"/>
        <v>1.0344026717726542E-2</v>
      </c>
      <c r="V41" s="12">
        <f t="shared" si="26"/>
        <v>434093.86879566114</v>
      </c>
      <c r="W41" s="12">
        <f t="shared" si="27"/>
        <v>2033652.0940523166</v>
      </c>
      <c r="X41" s="131">
        <f t="shared" si="28"/>
        <v>22.831852907658057</v>
      </c>
      <c r="Y41" s="105">
        <f>VLOOKUP(E41,'Appendix 4. LT MOH 2019'!$D$5:$P$1684,13,FALSE)</f>
        <v>23.761167548476241</v>
      </c>
      <c r="Z41" s="131">
        <f t="shared" si="29"/>
        <v>-0.92931464081818405</v>
      </c>
    </row>
    <row r="42" spans="2:26" x14ac:dyDescent="0.2">
      <c r="B42" s="158" t="str">
        <f t="shared" si="32"/>
        <v>Female</v>
      </c>
      <c r="C42" s="11" t="str">
        <f t="shared" si="33"/>
        <v>PB</v>
      </c>
      <c r="D42" s="137" t="s">
        <v>129</v>
      </c>
      <c r="E42" s="18" t="str">
        <f t="shared" si="17"/>
        <v>PBFemale65-69</v>
      </c>
      <c r="F42" s="19">
        <v>5</v>
      </c>
      <c r="G42" s="104">
        <f>VLOOKUP(E42,'Appendix 4. LT MOH 2019'!$D$5:$G$1684,4,FALSE)</f>
        <v>1.4500655915796551E-2</v>
      </c>
      <c r="H42" s="19">
        <f>VLOOKUP(E42,'Appendix 1a. Person-years 2020'!$E$3:$F$1684,2,FALSE)</f>
        <v>72749.994200000001</v>
      </c>
      <c r="I42" s="19">
        <f>VLOOKUP(E42,'Appendix 2a. Deaths 2020'!$E$3:$G$1683,3,FALSE)</f>
        <v>159</v>
      </c>
      <c r="J42" s="20">
        <f t="shared" si="18"/>
        <v>1054.9226337703947</v>
      </c>
      <c r="K42" s="20">
        <f t="shared" si="19"/>
        <v>1211.6170294797832</v>
      </c>
      <c r="L42" s="73">
        <f t="shared" si="20"/>
        <v>0.87067333002354175</v>
      </c>
      <c r="M42" s="73">
        <f t="shared" si="21"/>
        <v>1.1485363861701856</v>
      </c>
      <c r="N42" s="72">
        <f>VLOOKUP(E42,'Appendix 4. LT MOH 2019'!$D$5:$K$1684,8,FALSE)</f>
        <v>0.93003313404289389</v>
      </c>
      <c r="O42" s="72">
        <f t="shared" si="30"/>
        <v>0.92006665363385476</v>
      </c>
      <c r="P42" s="73">
        <f t="shared" si="22"/>
        <v>7.9933346366145241E-2</v>
      </c>
      <c r="Q42" s="72">
        <f>VLOOKUP(E42,'Appendix 4. LT MOH 2019'!$D$5:$I$1684,6,FALSE)</f>
        <v>2.5000000000000018</v>
      </c>
      <c r="R42" s="136">
        <f t="shared" si="23"/>
        <v>2.4866718637697489</v>
      </c>
      <c r="S42" s="75">
        <f t="shared" si="31"/>
        <v>84580.55164783186</v>
      </c>
      <c r="T42" s="12">
        <f t="shared" si="24"/>
        <v>6760.8065307057805</v>
      </c>
      <c r="U42" s="13">
        <f t="shared" si="25"/>
        <v>1.665589906175214E-2</v>
      </c>
      <c r="V42" s="12">
        <f t="shared" si="26"/>
        <v>405910.63296192721</v>
      </c>
      <c r="W42" s="12">
        <f t="shared" si="27"/>
        <v>1599558.2252566554</v>
      </c>
      <c r="X42" s="131">
        <f t="shared" si="28"/>
        <v>18.911655151136134</v>
      </c>
      <c r="Y42" s="105">
        <f>VLOOKUP(E42,'Appendix 4. LT MOH 2019'!$D$5:$P$1684,13,FALSE)</f>
        <v>19.75144889784027</v>
      </c>
      <c r="Z42" s="131">
        <f t="shared" si="29"/>
        <v>-0.8397937467041352</v>
      </c>
    </row>
    <row r="43" spans="2:26" x14ac:dyDescent="0.2">
      <c r="B43" s="158" t="str">
        <f t="shared" si="32"/>
        <v>Female</v>
      </c>
      <c r="C43" s="11" t="str">
        <f t="shared" si="33"/>
        <v>PB</v>
      </c>
      <c r="D43" s="137" t="s">
        <v>130</v>
      </c>
      <c r="E43" s="18" t="str">
        <f t="shared" si="17"/>
        <v>PBFemale70-74</v>
      </c>
      <c r="F43" s="19">
        <v>5</v>
      </c>
      <c r="G43" s="104">
        <f>VLOOKUP(E43,'Appendix 4. LT MOH 2019'!$D$5:$G$1684,4,FALSE)</f>
        <v>2.0099320990058844E-2</v>
      </c>
      <c r="H43" s="19">
        <f>VLOOKUP(E43,'Appendix 1a. Person-years 2020'!$E$3:$F$1684,2,FALSE)</f>
        <v>60580.217400000001</v>
      </c>
      <c r="I43" s="19">
        <f>VLOOKUP(E43,'Appendix 2a. Deaths 2020'!$E$3:$G$1683,3,FALSE)</f>
        <v>170</v>
      </c>
      <c r="J43" s="20">
        <f t="shared" si="18"/>
        <v>1217.6212351701481</v>
      </c>
      <c r="K43" s="20">
        <f t="shared" si="19"/>
        <v>1384.2043506018381</v>
      </c>
      <c r="L43" s="73">
        <f t="shared" si="20"/>
        <v>0.87965424660075564</v>
      </c>
      <c r="M43" s="73">
        <f t="shared" si="21"/>
        <v>1.1368102909345301</v>
      </c>
      <c r="N43" s="72">
        <f>VLOOKUP(E43,'Appendix 4. LT MOH 2019'!$D$5:$K$1684,8,FALSE)</f>
        <v>0.90431157592594891</v>
      </c>
      <c r="O43" s="72">
        <f t="shared" si="30"/>
        <v>0.89195296892275966</v>
      </c>
      <c r="P43" s="73">
        <f t="shared" si="22"/>
        <v>0.10804703107724034</v>
      </c>
      <c r="Q43" s="72">
        <f>VLOOKUP(E43,'Appendix 4. LT MOH 2019'!$D$5:$I$1684,6,FALSE)</f>
        <v>2.4999999999999964</v>
      </c>
      <c r="R43" s="136">
        <f t="shared" si="23"/>
        <v>2.4830501096109518</v>
      </c>
      <c r="S43" s="75">
        <f t="shared" si="31"/>
        <v>77819.745117126076</v>
      </c>
      <c r="T43" s="12">
        <f t="shared" si="24"/>
        <v>8408.192419093044</v>
      </c>
      <c r="U43" s="13">
        <f t="shared" si="25"/>
        <v>2.2852340262893615E-2</v>
      </c>
      <c r="V43" s="12">
        <f t="shared" si="26"/>
        <v>367935.72659802414</v>
      </c>
      <c r="W43" s="12">
        <f t="shared" si="27"/>
        <v>1193647.5922947282</v>
      </c>
      <c r="X43" s="131">
        <f t="shared" si="28"/>
        <v>15.338621200804187</v>
      </c>
      <c r="Y43" s="105">
        <f>VLOOKUP(E43,'Appendix 4. LT MOH 2019'!$D$5:$P$1684,13,FALSE)</f>
        <v>16.049284177486751</v>
      </c>
      <c r="Z43" s="131">
        <f t="shared" si="29"/>
        <v>-0.7106629766825634</v>
      </c>
    </row>
    <row r="44" spans="2:26" x14ac:dyDescent="0.2">
      <c r="B44" s="158" t="str">
        <f t="shared" si="32"/>
        <v>Female</v>
      </c>
      <c r="C44" s="11" t="str">
        <f t="shared" si="33"/>
        <v>PB</v>
      </c>
      <c r="D44" s="137" t="s">
        <v>131</v>
      </c>
      <c r="E44" s="18" t="str">
        <f t="shared" si="17"/>
        <v>PBFemale75-79</v>
      </c>
      <c r="F44" s="19">
        <v>5</v>
      </c>
      <c r="G44" s="104">
        <f>VLOOKUP(E44,'Appendix 4. LT MOH 2019'!$D$5:$G$1684,4,FALSE)</f>
        <v>3.4433232994263471E-2</v>
      </c>
      <c r="H44" s="19">
        <f>VLOOKUP(E44,'Appendix 1a. Person-years 2020'!$E$3:$F$1684,2,FALSE)</f>
        <v>43229.501499999998</v>
      </c>
      <c r="I44" s="19">
        <f>VLOOKUP(E44,'Appendix 2a. Deaths 2020'!$E$3:$G$1683,3,FALSE)</f>
        <v>197</v>
      </c>
      <c r="J44" s="20">
        <f t="shared" si="18"/>
        <v>1488.5314973753623</v>
      </c>
      <c r="K44" s="20">
        <f t="shared" si="19"/>
        <v>1678.7481504754924</v>
      </c>
      <c r="L44" s="73">
        <f t="shared" si="20"/>
        <v>0.88669136996740539</v>
      </c>
      <c r="M44" s="73">
        <f t="shared" si="21"/>
        <v>1.1277881277188475</v>
      </c>
      <c r="N44" s="72">
        <f>VLOOKUP(E44,'Appendix 4. LT MOH 2019'!$D$5:$K$1684,8,FALSE)</f>
        <v>0.84147974703989481</v>
      </c>
      <c r="O44" s="72">
        <f t="shared" si="30"/>
        <v>0.82312376056560888</v>
      </c>
      <c r="P44" s="73">
        <f t="shared" si="22"/>
        <v>0.17687623943439112</v>
      </c>
      <c r="Q44" s="72">
        <f>VLOOKUP(E44,'Appendix 4. LT MOH 2019'!$D$5:$I$1684,6,FALSE)</f>
        <v>2.5000000000000022</v>
      </c>
      <c r="R44" s="136">
        <f t="shared" si="23"/>
        <v>2.4731306496694687</v>
      </c>
      <c r="S44" s="75">
        <f t="shared" si="31"/>
        <v>69411.552698033032</v>
      </c>
      <c r="T44" s="12">
        <f t="shared" si="24"/>
        <v>12277.254414530147</v>
      </c>
      <c r="U44" s="13">
        <f t="shared" si="25"/>
        <v>3.8847799443921235E-2</v>
      </c>
      <c r="V44" s="12">
        <f t="shared" si="26"/>
        <v>316034.74560387869</v>
      </c>
      <c r="W44" s="12">
        <f t="shared" si="27"/>
        <v>825711.86569670402</v>
      </c>
      <c r="X44" s="131">
        <f t="shared" si="28"/>
        <v>11.895885246781157</v>
      </c>
      <c r="Y44" s="105">
        <f>VLOOKUP(E44,'Appendix 4. LT MOH 2019'!$D$5:$P$1684,13,FALSE)</f>
        <v>12.482982124953203</v>
      </c>
      <c r="Z44" s="131">
        <f t="shared" si="29"/>
        <v>-0.58709687817204603</v>
      </c>
    </row>
    <row r="45" spans="2:26" x14ac:dyDescent="0.2">
      <c r="B45" s="158" t="str">
        <f t="shared" si="32"/>
        <v>Female</v>
      </c>
      <c r="C45" s="11" t="str">
        <f t="shared" si="33"/>
        <v>PB</v>
      </c>
      <c r="D45" s="137" t="s">
        <v>132</v>
      </c>
      <c r="E45" s="18" t="str">
        <f t="shared" si="17"/>
        <v>PBFemale80-84</v>
      </c>
      <c r="F45" s="19">
        <v>5</v>
      </c>
      <c r="G45" s="104">
        <f>VLOOKUP(E45,'Appendix 4. LT MOH 2019'!$D$5:$G$1684,4,FALSE)</f>
        <v>5.789916401180896E-2</v>
      </c>
      <c r="H45" s="19">
        <f>VLOOKUP(E45,'Appendix 1a. Person-years 2020'!$E$3:$F$1684,2,FALSE)</f>
        <v>31201.485100000002</v>
      </c>
      <c r="I45" s="19">
        <f>VLOOKUP(E45,'Appendix 2a. Deaths 2020'!$E$3:$G$1683,3,FALSE)</f>
        <v>221</v>
      </c>
      <c r="J45" s="20">
        <f t="shared" si="18"/>
        <v>1806.5399032169137</v>
      </c>
      <c r="K45" s="20">
        <f t="shared" si="19"/>
        <v>2014.7441879703038</v>
      </c>
      <c r="L45" s="73">
        <f t="shared" si="20"/>
        <v>0.89665969208570373</v>
      </c>
      <c r="M45" s="73">
        <f t="shared" si="21"/>
        <v>1.1152503104872689</v>
      </c>
      <c r="N45" s="72">
        <f>VLOOKUP(E45,'Appendix 4. LT MOH 2019'!$D$5:$K$1684,8,FALSE)</f>
        <v>0.74710954479787706</v>
      </c>
      <c r="O45" s="72">
        <f t="shared" si="30"/>
        <v>0.72242336604930346</v>
      </c>
      <c r="P45" s="73">
        <f t="shared" si="22"/>
        <v>0.27757663395069654</v>
      </c>
      <c r="Q45" s="72">
        <f>VLOOKUP(E45,'Appendix 4. LT MOH 2019'!$D$5:$I$1684,6,FALSE)</f>
        <v>2.4999999999999996</v>
      </c>
      <c r="R45" s="136">
        <f t="shared" si="23"/>
        <v>2.4598351933548375</v>
      </c>
      <c r="S45" s="75">
        <f t="shared" si="31"/>
        <v>57134.298283502882</v>
      </c>
      <c r="T45" s="12">
        <f t="shared" si="24"/>
        <v>15859.146200669789</v>
      </c>
      <c r="U45" s="13">
        <f t="shared" si="25"/>
        <v>6.4629214486371281E-2</v>
      </c>
      <c r="V45" s="12">
        <f t="shared" si="26"/>
        <v>245386.64637513267</v>
      </c>
      <c r="W45" s="12">
        <f t="shared" si="27"/>
        <v>509677.12009282532</v>
      </c>
      <c r="X45" s="131">
        <f t="shared" si="28"/>
        <v>8.9206857422801491</v>
      </c>
      <c r="Y45" s="105">
        <f>VLOOKUP(E45,'Appendix 4. LT MOH 2019'!$D$5:$P$1684,13,FALSE)</f>
        <v>9.3636035627366159</v>
      </c>
      <c r="Z45" s="131">
        <f t="shared" si="29"/>
        <v>-0.44291782045646677</v>
      </c>
    </row>
    <row r="46" spans="2:26" x14ac:dyDescent="0.2">
      <c r="B46" s="158" t="str">
        <f t="shared" si="32"/>
        <v>Female</v>
      </c>
      <c r="C46" s="11" t="str">
        <f t="shared" si="33"/>
        <v>PB</v>
      </c>
      <c r="D46" s="137" t="s">
        <v>133</v>
      </c>
      <c r="E46" s="18" t="str">
        <f t="shared" si="17"/>
        <v>PBFemale85-89</v>
      </c>
      <c r="F46" s="19">
        <v>5</v>
      </c>
      <c r="G46" s="104">
        <f>VLOOKUP(E46,'Appendix 4. LT MOH 2019'!$D$5:$G$1684,4,FALSE)</f>
        <v>0.10539332550477711</v>
      </c>
      <c r="H46" s="19">
        <f>VLOOKUP(E46,'Appendix 1a. Person-years 2020'!$E$3:$F$1684,2,FALSE)</f>
        <v>15271.7698</v>
      </c>
      <c r="I46" s="19">
        <f>VLOOKUP(E46,'Appendix 2a. Deaths 2020'!$E$3:$G$1683,3,FALSE)</f>
        <v>166</v>
      </c>
      <c r="J46" s="20">
        <f t="shared" si="18"/>
        <v>1609.5426055654248</v>
      </c>
      <c r="K46" s="20">
        <f t="shared" si="19"/>
        <v>1758.0473135316317</v>
      </c>
      <c r="L46" s="73">
        <f t="shared" si="20"/>
        <v>0.91552860561648641</v>
      </c>
      <c r="M46" s="73">
        <f t="shared" si="21"/>
        <v>1.0922651612033829</v>
      </c>
      <c r="N46" s="72">
        <f>VLOOKUP(E46,'Appendix 4. LT MOH 2019'!$D$5:$K$1684,8,FALSE)</f>
        <v>0.58292553468325958</v>
      </c>
      <c r="O46" s="72">
        <f t="shared" si="30"/>
        <v>0.55460953618929598</v>
      </c>
      <c r="P46" s="73">
        <f t="shared" si="22"/>
        <v>0.44539046381070402</v>
      </c>
      <c r="Q46" s="72">
        <f>VLOOKUP(E46,'Appendix 4. LT MOH 2019'!$D$5:$I$1684,6,FALSE)</f>
        <v>2.5000000000000009</v>
      </c>
      <c r="R46" s="136">
        <f t="shared" si="23"/>
        <v>2.442940828844169</v>
      </c>
      <c r="S46" s="75">
        <f t="shared" si="31"/>
        <v>41275.15208283309</v>
      </c>
      <c r="T46" s="12">
        <f t="shared" si="24"/>
        <v>18383.559130030375</v>
      </c>
      <c r="U46" s="13">
        <f t="shared" si="25"/>
        <v>0.11535295220968729</v>
      </c>
      <c r="V46" s="12">
        <f t="shared" si="26"/>
        <v>159367.91194223578</v>
      </c>
      <c r="W46" s="12">
        <f t="shared" si="27"/>
        <v>264290.47371769266</v>
      </c>
      <c r="X46" s="131">
        <f t="shared" si="28"/>
        <v>6.4031374902580858</v>
      </c>
      <c r="Y46" s="105">
        <f>VLOOKUP(E46,'Appendix 4. LT MOH 2019'!$D$5:$P$1684,13,FALSE)</f>
        <v>6.6868770925600947</v>
      </c>
      <c r="Z46" s="131">
        <f t="shared" si="29"/>
        <v>-0.2837396023020089</v>
      </c>
    </row>
    <row r="47" spans="2:26" x14ac:dyDescent="0.2">
      <c r="B47" s="158" t="str">
        <f t="shared" si="32"/>
        <v>Female</v>
      </c>
      <c r="C47" s="11" t="str">
        <f t="shared" si="33"/>
        <v>PB</v>
      </c>
      <c r="D47" s="137" t="s">
        <v>8</v>
      </c>
      <c r="E47" s="18" t="str">
        <f t="shared" si="17"/>
        <v>PBFemale90+</v>
      </c>
      <c r="F47" s="19" t="s">
        <v>19</v>
      </c>
      <c r="G47" s="104">
        <f>VLOOKUP(E47,'Appendix 4. LT MOH 2019'!$D$5:$G$1684,4,FALSE)</f>
        <v>0.21356000211151663</v>
      </c>
      <c r="H47" s="19">
        <f>VLOOKUP(E47,'Appendix 1a. Person-years 2020'!$E$3:$F$1684,2,FALSE)</f>
        <v>9825.7556000000004</v>
      </c>
      <c r="I47" s="19">
        <f>VLOOKUP(E47,'Appendix 2a. Deaths 2020'!$E$3:$G$1683,3,FALSE)</f>
        <v>151</v>
      </c>
      <c r="J47" s="20">
        <f t="shared" si="18"/>
        <v>2098.3883866832466</v>
      </c>
      <c r="K47" s="20">
        <f t="shared" si="19"/>
        <v>2217.1408263644075</v>
      </c>
      <c r="L47" s="73">
        <f t="shared" si="20"/>
        <v>0.94643892788899331</v>
      </c>
      <c r="M47" s="73">
        <f t="shared" si="21"/>
        <v>1.0565922116395541</v>
      </c>
      <c r="N47" s="72">
        <f>VLOOKUP(E47,'Appendix 4. LT MOH 2019'!$D$5:$K$1684,8,FALSE)</f>
        <v>0</v>
      </c>
      <c r="O47" s="72">
        <v>0</v>
      </c>
      <c r="P47" s="73">
        <f t="shared" si="22"/>
        <v>1</v>
      </c>
      <c r="Q47" s="72">
        <f>VLOOKUP(E47,'Appendix 4. LT MOH 2019'!$D$5:$I$1684,6,FALSE)</f>
        <v>4.8428417290918429</v>
      </c>
      <c r="R47" s="136">
        <f>Q47*L47</f>
        <v>4.5834539340177622</v>
      </c>
      <c r="S47" s="75">
        <f t="shared" si="31"/>
        <v>22891.592952802715</v>
      </c>
      <c r="T47" s="12">
        <f t="shared" si="24"/>
        <v>22891.592952802715</v>
      </c>
      <c r="U47" s="13">
        <f t="shared" si="25"/>
        <v>0.21817607734161742</v>
      </c>
      <c r="V47" s="12">
        <f>T47*R47</f>
        <v>104922.5617754569</v>
      </c>
      <c r="W47" s="12">
        <f>V47</f>
        <v>104922.5617754569</v>
      </c>
      <c r="X47" s="131">
        <f t="shared" si="28"/>
        <v>4.5834539340177622</v>
      </c>
      <c r="Y47" s="105">
        <f>VLOOKUP(E47,'Appendix 4. LT MOH 2019'!$D$5:$P$1684,13,FALSE)</f>
        <v>4.6825247710843376</v>
      </c>
      <c r="Z47" s="131">
        <f t="shared" si="29"/>
        <v>-9.9070837066575379E-2</v>
      </c>
    </row>
    <row r="48" spans="2:26" x14ac:dyDescent="0.2">
      <c r="K48" s="40"/>
      <c r="L48" s="7"/>
      <c r="M48" s="7"/>
      <c r="N48" s="133"/>
      <c r="O48" s="133"/>
      <c r="P48" s="74"/>
      <c r="Q48" s="133"/>
      <c r="R48" s="107"/>
      <c r="S48" s="7"/>
      <c r="T48" s="7"/>
      <c r="U48" s="7"/>
      <c r="V48" s="107"/>
      <c r="W48" s="107"/>
      <c r="X48" s="7"/>
      <c r="Y48" s="133"/>
      <c r="Z48" s="7"/>
    </row>
    <row r="49" spans="1:26" x14ac:dyDescent="0.2">
      <c r="K49" s="40"/>
      <c r="L49" s="7"/>
      <c r="M49" s="7"/>
      <c r="N49" s="133"/>
      <c r="O49" s="133"/>
      <c r="P49" s="7"/>
      <c r="Q49" s="133"/>
      <c r="R49" s="107"/>
      <c r="S49" s="7"/>
      <c r="T49" s="7"/>
      <c r="U49" s="7"/>
      <c r="V49" s="107"/>
      <c r="W49" s="107"/>
      <c r="X49" s="7"/>
      <c r="Y49" s="133"/>
      <c r="Z49" s="7"/>
    </row>
    <row r="50" spans="1:26" s="11" customFormat="1" ht="47" customHeight="1" x14ac:dyDescent="0.2">
      <c r="A50" s="10"/>
      <c r="B50" s="8" t="s">
        <v>17</v>
      </c>
      <c r="C50" s="8" t="s">
        <v>14</v>
      </c>
      <c r="D50" s="8" t="s">
        <v>0</v>
      </c>
      <c r="E50" s="8" t="s">
        <v>135</v>
      </c>
      <c r="F50" s="8" t="s">
        <v>9</v>
      </c>
      <c r="G50" s="10" t="s">
        <v>116</v>
      </c>
      <c r="H50" s="10" t="s">
        <v>117</v>
      </c>
      <c r="I50" s="10" t="s">
        <v>110</v>
      </c>
      <c r="J50" s="10" t="s">
        <v>39</v>
      </c>
      <c r="K50" s="10" t="s">
        <v>1830</v>
      </c>
      <c r="L50" s="10" t="s">
        <v>27</v>
      </c>
      <c r="M50" s="10" t="s">
        <v>28</v>
      </c>
      <c r="N50" s="8" t="s">
        <v>10</v>
      </c>
      <c r="O50" s="10" t="s">
        <v>111</v>
      </c>
      <c r="P50" s="10" t="s">
        <v>112</v>
      </c>
      <c r="Q50" s="10" t="s">
        <v>29</v>
      </c>
      <c r="R50" s="10" t="s">
        <v>113</v>
      </c>
      <c r="S50" s="8" t="s">
        <v>104</v>
      </c>
      <c r="T50" s="8" t="s">
        <v>105</v>
      </c>
      <c r="U50" s="10" t="s">
        <v>106</v>
      </c>
      <c r="V50" s="10" t="s">
        <v>107</v>
      </c>
      <c r="W50" s="10" t="s">
        <v>108</v>
      </c>
      <c r="X50" s="8" t="s">
        <v>109</v>
      </c>
      <c r="Y50" s="10" t="s">
        <v>30</v>
      </c>
      <c r="Z50" s="10" t="s">
        <v>11</v>
      </c>
    </row>
    <row r="51" spans="1:26" x14ac:dyDescent="0.2">
      <c r="B51" s="158" t="s">
        <v>71</v>
      </c>
      <c r="C51" s="11" t="str">
        <f>$C$4</f>
        <v>PB</v>
      </c>
      <c r="D51" s="137">
        <v>0</v>
      </c>
      <c r="E51" s="18" t="str">
        <f t="shared" ref="E51:E70" si="34">_xlfn.CONCAT(C51,B51,D51)</f>
        <v>PBMale0</v>
      </c>
      <c r="F51" s="19">
        <v>1</v>
      </c>
      <c r="G51" s="104">
        <f>VLOOKUP(E51,'Appendix 4. LT MOH 2019'!$D$5:$G$1684,4,FALSE)</f>
        <v>1.3409784683049326E-2</v>
      </c>
      <c r="H51" s="19">
        <f>VLOOKUP(E51,'Appendix 1a. Person-years 2020'!$E$3:$F$1684,2,FALSE)</f>
        <v>29302.914700000001</v>
      </c>
      <c r="I51" s="19">
        <f>VLOOKUP(E51,'Appendix 2a. Deaths 2020'!$E$3:$G$1683,3,FALSE)</f>
        <v>6</v>
      </c>
      <c r="J51" s="20">
        <f t="shared" ref="J51:J70" si="35">G51*H51</f>
        <v>392.94577671276096</v>
      </c>
      <c r="K51" s="20">
        <f t="shared" ref="K51:K70" si="36">G51*(H51-I51)+I51</f>
        <v>398.86531800466264</v>
      </c>
      <c r="L51" s="73">
        <f t="shared" ref="L51:L70" si="37">J51/K51</f>
        <v>0.98515904736587678</v>
      </c>
      <c r="M51" s="73">
        <f t="shared" ref="M51:M70" si="38">K51/J51</f>
        <v>1.0150645245291154</v>
      </c>
      <c r="N51" s="72">
        <f>VLOOKUP(E51,'Appendix 4. LT MOH 2019'!$D$5:$K$1684,8,FALSE)</f>
        <v>0.98675304640598249</v>
      </c>
      <c r="O51" s="72">
        <f>EXP((1/L51)*LN(N51))</f>
        <v>0.98655483490915996</v>
      </c>
      <c r="P51" s="73">
        <f t="shared" ref="P51:P70" si="39">1-O51</f>
        <v>1.3445165090840039E-2</v>
      </c>
      <c r="Q51" s="72">
        <f>VLOOKUP(E51,'Appendix 4. LT MOH 2019'!$D$5:$I$1684,6,FALSE)</f>
        <v>8.3358516008818231E-2</v>
      </c>
      <c r="R51" s="136">
        <f t="shared" ref="R51:R69" si="40">F51+(Q51-F51)*M51*(1-N51)/(1-O51)</f>
        <v>8.3266644330323381E-2</v>
      </c>
      <c r="S51" s="12">
        <v>100000</v>
      </c>
      <c r="T51" s="12">
        <f t="shared" ref="T51:T70" si="41">P51*S51</f>
        <v>1344.5165090840039</v>
      </c>
      <c r="U51" s="13">
        <f t="shared" ref="U51:U70" si="42">T51/V51</f>
        <v>1.3612953334700931E-2</v>
      </c>
      <c r="V51" s="12">
        <f t="shared" ref="V51:V69" si="43">(S52*F51)+R51*T51</f>
        <v>98767.436868874138</v>
      </c>
      <c r="W51" s="12">
        <f t="shared" ref="W51:W69" si="44">W52+V51</f>
        <v>7126694.3048889488</v>
      </c>
      <c r="X51" s="2">
        <f t="shared" ref="X51:X70" si="45">W51/S51</f>
        <v>71.266943048889487</v>
      </c>
      <c r="Y51" s="105">
        <f>VLOOKUP(E51,'Appendix 4. LT MOH 2019'!$D$5:$P$1684,13,FALSE)</f>
        <v>72.825997299020628</v>
      </c>
      <c r="Z51" s="131">
        <f t="shared" ref="Z51:Z70" si="46">X51-Y51</f>
        <v>-1.5590542501311404</v>
      </c>
    </row>
    <row r="52" spans="1:26" x14ac:dyDescent="0.2">
      <c r="B52" s="158" t="str">
        <f>$B$51</f>
        <v>Male</v>
      </c>
      <c r="C52" s="11" t="str">
        <f>$C$4</f>
        <v>PB</v>
      </c>
      <c r="D52" s="138" t="s">
        <v>1657</v>
      </c>
      <c r="E52" s="18" t="str">
        <f t="shared" si="34"/>
        <v>PBMale1-4</v>
      </c>
      <c r="F52" s="19">
        <v>4</v>
      </c>
      <c r="G52" s="104">
        <f>VLOOKUP(E52,'Appendix 4. LT MOH 2019'!$D$5:$G$1684,4,FALSE)</f>
        <v>5.6117930054642583E-4</v>
      </c>
      <c r="H52" s="19">
        <f>VLOOKUP(E52,'Appendix 1a. Person-years 2020'!$E$3:$F$1684,2,FALSE)</f>
        <v>117169.67479999999</v>
      </c>
      <c r="I52" s="19">
        <f>VLOOKUP(E52,'Appendix 2a. Deaths 2020'!$E$3:$G$1683,3,FALSE)</f>
        <v>4</v>
      </c>
      <c r="J52" s="20">
        <f t="shared" si="35"/>
        <v>65.753196149516171</v>
      </c>
      <c r="K52" s="20">
        <f t="shared" si="36"/>
        <v>69.750951432313983</v>
      </c>
      <c r="L52" s="73">
        <f t="shared" si="37"/>
        <v>0.94268529388194489</v>
      </c>
      <c r="M52" s="73">
        <f t="shared" si="38"/>
        <v>1.0607994062175672</v>
      </c>
      <c r="N52" s="72">
        <f>VLOOKUP(E52,'Appendix 4. LT MOH 2019'!$D$5:$K$1684,8,FALSE)</f>
        <v>0.99775828919509435</v>
      </c>
      <c r="O52" s="72">
        <f t="shared" ref="O52:O69" si="47">EXP((1/L52)*LN(N52))</f>
        <v>0.99762215667785492</v>
      </c>
      <c r="P52" s="73">
        <f t="shared" si="39"/>
        <v>2.377843322145079E-3</v>
      </c>
      <c r="Q52" s="72">
        <f>VLOOKUP(E52,'Appendix 4. LT MOH 2019'!$D$5:$I$1684,6,FALSE)</f>
        <v>1.610180275222731</v>
      </c>
      <c r="R52" s="136">
        <f t="shared" si="40"/>
        <v>1.6100172898232645</v>
      </c>
      <c r="S52" s="135">
        <f t="shared" ref="S52:S70" si="48">S51-T51</f>
        <v>98655.483490915998</v>
      </c>
      <c r="T52" s="12">
        <f t="shared" si="41"/>
        <v>234.58728261186869</v>
      </c>
      <c r="U52" s="13">
        <f t="shared" si="42"/>
        <v>5.9530661306570333E-4</v>
      </c>
      <c r="V52" s="12">
        <f t="shared" si="43"/>
        <v>394061.27441419428</v>
      </c>
      <c r="W52" s="12">
        <f t="shared" si="44"/>
        <v>7027926.8680200744</v>
      </c>
      <c r="X52" s="2">
        <f t="shared" si="45"/>
        <v>71.237062749453685</v>
      </c>
      <c r="Y52" s="105">
        <f>VLOOKUP(E52,'Appendix 4. LT MOH 2019'!$D$5:$P$1684,13,FALSE)</f>
        <v>72.802552034549137</v>
      </c>
      <c r="Z52" s="131">
        <f t="shared" si="46"/>
        <v>-1.5654892850954525</v>
      </c>
    </row>
    <row r="53" spans="1:26" x14ac:dyDescent="0.2">
      <c r="B53" s="158" t="str">
        <f t="shared" ref="B53:B70" si="49">$B$51</f>
        <v>Male</v>
      </c>
      <c r="C53" s="11" t="str">
        <f t="shared" ref="C53:C70" si="50">$C$4</f>
        <v>PB</v>
      </c>
      <c r="D53" s="138" t="s">
        <v>1658</v>
      </c>
      <c r="E53" s="18" t="str">
        <f t="shared" si="34"/>
        <v>PBMale5-9</v>
      </c>
      <c r="F53" s="19">
        <v>5</v>
      </c>
      <c r="G53" s="104">
        <f>VLOOKUP(E53,'Appendix 4. LT MOH 2019'!$D$5:$G$1684,4,FALSE)</f>
        <v>2.7997083579697199E-4</v>
      </c>
      <c r="H53" s="19">
        <f>VLOOKUP(E53,'Appendix 1a. Person-years 2020'!$E$3:$F$1684,2,FALSE)</f>
        <v>139664.78640000001</v>
      </c>
      <c r="I53" s="19">
        <f>VLOOKUP(E53,'Appendix 2a. Deaths 2020'!$E$3:$G$1683,3,FALSE)</f>
        <v>1</v>
      </c>
      <c r="J53" s="20">
        <f t="shared" si="35"/>
        <v>39.102066979813571</v>
      </c>
      <c r="K53" s="20">
        <f t="shared" si="36"/>
        <v>40.101787008977773</v>
      </c>
      <c r="L53" s="73">
        <f t="shared" si="37"/>
        <v>0.97507043691244011</v>
      </c>
      <c r="M53" s="73">
        <f t="shared" si="38"/>
        <v>1.0255669356221069</v>
      </c>
      <c r="N53" s="72">
        <f>VLOOKUP(E53,'Appendix 4. LT MOH 2019'!$D$5:$K$1684,8,FALSE)</f>
        <v>0.99860112493157038</v>
      </c>
      <c r="O53" s="72">
        <f t="shared" si="47"/>
        <v>0.99856538564933073</v>
      </c>
      <c r="P53" s="73">
        <f t="shared" si="39"/>
        <v>1.4346143506692721E-3</v>
      </c>
      <c r="Q53" s="72">
        <f>VLOOKUP(E53,'Appendix 4. LT MOH 2019'!$D$5:$I$1684,6,FALSE)</f>
        <v>2.4999999999999001</v>
      </c>
      <c r="R53" s="136">
        <f t="shared" si="40"/>
        <v>2.4999552726865226</v>
      </c>
      <c r="S53" s="135">
        <f t="shared" si="48"/>
        <v>98420.896208304126</v>
      </c>
      <c r="T53" s="12">
        <f t="shared" si="41"/>
        <v>141.19603010616405</v>
      </c>
      <c r="U53" s="13">
        <f t="shared" si="42"/>
        <v>2.8712883339109869E-4</v>
      </c>
      <c r="V53" s="12">
        <f t="shared" si="43"/>
        <v>491751.48465093609</v>
      </c>
      <c r="W53" s="12">
        <f t="shared" si="44"/>
        <v>6633865.5936058797</v>
      </c>
      <c r="X53" s="2">
        <f t="shared" si="45"/>
        <v>67.40301957386724</v>
      </c>
      <c r="Y53" s="105">
        <f>VLOOKUP(E53,'Appendix 4. LT MOH 2019'!$D$5:$P$1684,13,FALSE)</f>
        <v>68.962503308046934</v>
      </c>
      <c r="Z53" s="131">
        <f t="shared" si="46"/>
        <v>-1.5594837341796932</v>
      </c>
    </row>
    <row r="54" spans="1:26" x14ac:dyDescent="0.2">
      <c r="B54" s="158" t="str">
        <f t="shared" si="49"/>
        <v>Male</v>
      </c>
      <c r="C54" s="11" t="str">
        <f t="shared" si="50"/>
        <v>PB</v>
      </c>
      <c r="D54" s="138" t="s">
        <v>118</v>
      </c>
      <c r="E54" s="18" t="str">
        <f t="shared" si="34"/>
        <v>PBMale10-14</v>
      </c>
      <c r="F54" s="19">
        <v>5</v>
      </c>
      <c r="G54" s="104">
        <f>VLOOKUP(E54,'Appendix 4. LT MOH 2019'!$D$5:$G$1684,4,FALSE)</f>
        <v>3.151804422214838E-4</v>
      </c>
      <c r="H54" s="19">
        <f>VLOOKUP(E54,'Appendix 1a. Person-years 2020'!$E$3:$F$1684,2,FALSE)</f>
        <v>155133.3112</v>
      </c>
      <c r="I54" s="19">
        <f>VLOOKUP(E54,'Appendix 2a. Deaths 2020'!$E$3:$G$1683,3,FALSE)</f>
        <v>1</v>
      </c>
      <c r="J54" s="20">
        <f t="shared" si="35"/>
        <v>48.894985627299064</v>
      </c>
      <c r="K54" s="20">
        <f t="shared" si="36"/>
        <v>49.894670446856843</v>
      </c>
      <c r="L54" s="73">
        <f t="shared" si="37"/>
        <v>0.97996409615286362</v>
      </c>
      <c r="M54" s="73">
        <f t="shared" si="38"/>
        <v>1.0204455488989781</v>
      </c>
      <c r="N54" s="72">
        <f>VLOOKUP(E54,'Appendix 4. LT MOH 2019'!$D$5:$K$1684,8,FALSE)</f>
        <v>0.99842533854512683</v>
      </c>
      <c r="O54" s="72">
        <f t="shared" si="47"/>
        <v>0.99839316960688396</v>
      </c>
      <c r="P54" s="73">
        <f t="shared" si="39"/>
        <v>1.6068303931160433E-3</v>
      </c>
      <c r="Q54" s="72">
        <f>VLOOKUP(E54,'Appendix 4. LT MOH 2019'!$D$5:$I$1684,6,FALSE)</f>
        <v>2.4999999999997708</v>
      </c>
      <c r="R54" s="136">
        <f t="shared" si="40"/>
        <v>2.4999597351214971</v>
      </c>
      <c r="S54" s="135">
        <f t="shared" si="48"/>
        <v>98279.700178197963</v>
      </c>
      <c r="T54" s="12">
        <f t="shared" si="41"/>
        <v>157.9188092726607</v>
      </c>
      <c r="U54" s="13">
        <f t="shared" si="42"/>
        <v>3.2162448078039825E-4</v>
      </c>
      <c r="V54" s="12">
        <f t="shared" si="43"/>
        <v>491003.69750922651</v>
      </c>
      <c r="W54" s="12">
        <f t="shared" si="44"/>
        <v>6142114.1089549437</v>
      </c>
      <c r="X54" s="2">
        <f t="shared" si="45"/>
        <v>62.496264211411273</v>
      </c>
      <c r="Y54" s="105">
        <f>VLOOKUP(E54,'Appendix 4. LT MOH 2019'!$D$5:$P$1684,13,FALSE)</f>
        <v>64.055606286345125</v>
      </c>
      <c r="Z54" s="131">
        <f t="shared" si="46"/>
        <v>-1.559342074933852</v>
      </c>
    </row>
    <row r="55" spans="1:26" x14ac:dyDescent="0.2">
      <c r="B55" s="158" t="str">
        <f t="shared" si="49"/>
        <v>Male</v>
      </c>
      <c r="C55" s="11" t="str">
        <f t="shared" si="50"/>
        <v>PB</v>
      </c>
      <c r="D55" s="137" t="s">
        <v>119</v>
      </c>
      <c r="E55" s="18" t="str">
        <f t="shared" si="34"/>
        <v>PBMale15-19</v>
      </c>
      <c r="F55" s="19">
        <v>5</v>
      </c>
      <c r="G55" s="104">
        <f>VLOOKUP(E55,'Appendix 4. LT MOH 2019'!$D$5:$G$1684,4,FALSE)</f>
        <v>1.4582079556056057E-3</v>
      </c>
      <c r="H55" s="19">
        <f>VLOOKUP(E55,'Appendix 1a. Person-years 2020'!$E$3:$F$1684,2,FALSE)</f>
        <v>166442.4773</v>
      </c>
      <c r="I55" s="19">
        <f>VLOOKUP(E55,'Appendix 2a. Deaths 2020'!$E$3:$G$1683,3,FALSE)</f>
        <v>1</v>
      </c>
      <c r="J55" s="20">
        <f t="shared" si="35"/>
        <v>242.70774454956543</v>
      </c>
      <c r="K55" s="20">
        <f t="shared" si="36"/>
        <v>243.70628634160983</v>
      </c>
      <c r="L55" s="73">
        <f t="shared" si="37"/>
        <v>0.99590268348414812</v>
      </c>
      <c r="M55" s="73">
        <f t="shared" si="38"/>
        <v>1.0041141735872399</v>
      </c>
      <c r="N55" s="72">
        <f>VLOOKUP(E55,'Appendix 4. LT MOH 2019'!$D$5:$K$1684,8,FALSE)</f>
        <v>0.992735443307878</v>
      </c>
      <c r="O55" s="72">
        <f t="shared" si="47"/>
        <v>0.99270566493133527</v>
      </c>
      <c r="P55" s="73">
        <f t="shared" si="39"/>
        <v>7.2943350686647257E-3</v>
      </c>
      <c r="Q55" s="72">
        <f>VLOOKUP(E55,'Appendix 4. LT MOH 2019'!$D$5:$I$1684,6,FALSE)</f>
        <v>2.5000000000000213</v>
      </c>
      <c r="R55" s="136">
        <f t="shared" si="40"/>
        <v>2.4999625494572419</v>
      </c>
      <c r="S55" s="135">
        <f t="shared" si="48"/>
        <v>98121.781368925309</v>
      </c>
      <c r="T55" s="12">
        <f t="shared" si="41"/>
        <v>715.733150839205</v>
      </c>
      <c r="U55" s="13">
        <f t="shared" si="42"/>
        <v>1.4642073030697287E-3</v>
      </c>
      <c r="V55" s="12">
        <f t="shared" si="43"/>
        <v>488819.54716293357</v>
      </c>
      <c r="W55" s="12">
        <f t="shared" si="44"/>
        <v>5651110.4114457173</v>
      </c>
      <c r="X55" s="2">
        <f t="shared" si="45"/>
        <v>57.592823250917832</v>
      </c>
      <c r="Y55" s="105">
        <f>VLOOKUP(E55,'Appendix 4. LT MOH 2019'!$D$5:$P$1684,13,FALSE)</f>
        <v>59.152688398355316</v>
      </c>
      <c r="Z55" s="131">
        <f t="shared" si="46"/>
        <v>-1.5598651474374847</v>
      </c>
    </row>
    <row r="56" spans="1:26" x14ac:dyDescent="0.2">
      <c r="B56" s="158" t="str">
        <f t="shared" si="49"/>
        <v>Male</v>
      </c>
      <c r="C56" s="11" t="str">
        <f t="shared" si="50"/>
        <v>PB</v>
      </c>
      <c r="D56" s="137" t="s">
        <v>120</v>
      </c>
      <c r="E56" s="18" t="str">
        <f t="shared" si="34"/>
        <v>PBMale20-24</v>
      </c>
      <c r="F56" s="19">
        <v>5</v>
      </c>
      <c r="G56" s="104">
        <f>VLOOKUP(E56,'Appendix 4. LT MOH 2019'!$D$5:$G$1684,4,FALSE)</f>
        <v>2.0740503171922265E-3</v>
      </c>
      <c r="H56" s="19">
        <f>VLOOKUP(E56,'Appendix 1a. Person-years 2020'!$E$3:$F$1684,2,FALSE)</f>
        <v>168375.0583</v>
      </c>
      <c r="I56" s="19">
        <f>VLOOKUP(E56,'Appendix 2a. Deaths 2020'!$E$3:$G$1683,3,FALSE)</f>
        <v>11</v>
      </c>
      <c r="J56" s="20">
        <f t="shared" si="35"/>
        <v>349.21834307437462</v>
      </c>
      <c r="K56" s="20">
        <f t="shared" si="36"/>
        <v>360.19552852088555</v>
      </c>
      <c r="L56" s="73">
        <f t="shared" si="37"/>
        <v>0.96952437057842478</v>
      </c>
      <c r="M56" s="73">
        <f t="shared" si="38"/>
        <v>1.0314335877945937</v>
      </c>
      <c r="N56" s="72">
        <f>VLOOKUP(E56,'Appendix 4. LT MOH 2019'!$D$5:$K$1684,8,FALSE)</f>
        <v>0.98968324210151826</v>
      </c>
      <c r="O56" s="72">
        <f t="shared" si="47"/>
        <v>0.9893606805703431</v>
      </c>
      <c r="P56" s="73">
        <f t="shared" si="39"/>
        <v>1.0639319429656902E-2</v>
      </c>
      <c r="Q56" s="72">
        <f>VLOOKUP(E56,'Appendix 4. LT MOH 2019'!$D$5:$I$1684,6,FALSE)</f>
        <v>2.5000000000000302</v>
      </c>
      <c r="R56" s="136">
        <f t="shared" si="40"/>
        <v>2.4995932108266765</v>
      </c>
      <c r="S56" s="135">
        <f t="shared" si="48"/>
        <v>97406.0482180861</v>
      </c>
      <c r="T56" s="12">
        <f t="shared" si="41"/>
        <v>1036.3340613727805</v>
      </c>
      <c r="U56" s="13">
        <f t="shared" si="42"/>
        <v>2.1392457973336012E-3</v>
      </c>
      <c r="V56" s="12">
        <f t="shared" si="43"/>
        <v>484438.98436752247</v>
      </c>
      <c r="W56" s="12">
        <f t="shared" si="44"/>
        <v>5162290.8642827841</v>
      </c>
      <c r="X56" s="2">
        <f t="shared" si="45"/>
        <v>52.997641919778275</v>
      </c>
      <c r="Y56" s="105">
        <f>VLOOKUP(E56,'Appendix 4. LT MOH 2019'!$D$5:$P$1684,13,FALSE)</f>
        <v>54.567256720062097</v>
      </c>
      <c r="Z56" s="131">
        <f t="shared" si="46"/>
        <v>-1.5696148002838228</v>
      </c>
    </row>
    <row r="57" spans="1:26" x14ac:dyDescent="0.2">
      <c r="B57" s="158" t="str">
        <f t="shared" si="49"/>
        <v>Male</v>
      </c>
      <c r="C57" s="11" t="str">
        <f t="shared" si="50"/>
        <v>PB</v>
      </c>
      <c r="D57" s="137" t="s">
        <v>121</v>
      </c>
      <c r="E57" s="18" t="str">
        <f t="shared" si="34"/>
        <v>PBMale25-29</v>
      </c>
      <c r="F57" s="19">
        <v>5</v>
      </c>
      <c r="G57" s="104">
        <f>VLOOKUP(E57,'Appendix 4. LT MOH 2019'!$D$5:$G$1684,4,FALSE)</f>
        <v>2.3187046340853771E-3</v>
      </c>
      <c r="H57" s="19">
        <f>VLOOKUP(E57,'Appendix 1a. Person-years 2020'!$E$3:$F$1684,2,FALSE)</f>
        <v>160696.01869999999</v>
      </c>
      <c r="I57" s="19">
        <f>VLOOKUP(E57,'Appendix 2a. Deaths 2020'!$E$3:$G$1683,3,FALSE)</f>
        <v>13</v>
      </c>
      <c r="J57" s="20">
        <f t="shared" si="35"/>
        <v>372.60660323876039</v>
      </c>
      <c r="K57" s="20">
        <f t="shared" si="36"/>
        <v>385.57646007851724</v>
      </c>
      <c r="L57" s="73">
        <f t="shared" si="37"/>
        <v>0.96636242565971031</v>
      </c>
      <c r="M57" s="73">
        <f t="shared" si="38"/>
        <v>1.0348084460313387</v>
      </c>
      <c r="N57" s="72">
        <f>VLOOKUP(E57,'Appendix 4. LT MOH 2019'!$D$5:$K$1684,8,FALSE)</f>
        <v>0.98847329439383502</v>
      </c>
      <c r="O57" s="72">
        <f t="shared" si="47"/>
        <v>0.98807446951100653</v>
      </c>
      <c r="P57" s="73">
        <f t="shared" si="39"/>
        <v>1.1925530488993474E-2</v>
      </c>
      <c r="Q57" s="72">
        <f>VLOOKUP(E57,'Appendix 4. LT MOH 2019'!$D$5:$I$1684,6,FALSE)</f>
        <v>2.500000000000004</v>
      </c>
      <c r="R57" s="136">
        <f t="shared" si="40"/>
        <v>2.4994964946873806</v>
      </c>
      <c r="S57" s="135">
        <f t="shared" si="48"/>
        <v>96369.714156713322</v>
      </c>
      <c r="T57" s="12">
        <f t="shared" si="41"/>
        <v>1149.2599643914707</v>
      </c>
      <c r="U57" s="13">
        <f t="shared" si="42"/>
        <v>2.3994161344235675E-3</v>
      </c>
      <c r="V57" s="12">
        <f t="shared" si="43"/>
        <v>478974.84221409028</v>
      </c>
      <c r="W57" s="12">
        <f t="shared" si="44"/>
        <v>4677851.8799152616</v>
      </c>
      <c r="X57" s="2">
        <f t="shared" si="45"/>
        <v>48.540684392902627</v>
      </c>
      <c r="Y57" s="105">
        <f>VLOOKUP(E57,'Appendix 4. LT MOH 2019'!$D$5:$P$1684,13,FALSE)</f>
        <v>50.110021575692421</v>
      </c>
      <c r="Z57" s="131">
        <f t="shared" si="46"/>
        <v>-1.5693371827897948</v>
      </c>
    </row>
    <row r="58" spans="1:26" x14ac:dyDescent="0.2">
      <c r="B58" s="158" t="str">
        <f t="shared" si="49"/>
        <v>Male</v>
      </c>
      <c r="C58" s="11" t="str">
        <f t="shared" si="50"/>
        <v>PB</v>
      </c>
      <c r="D58" s="137" t="s">
        <v>122</v>
      </c>
      <c r="E58" s="18" t="str">
        <f t="shared" si="34"/>
        <v>PBMale30-34</v>
      </c>
      <c r="F58" s="19">
        <v>5</v>
      </c>
      <c r="G58" s="104">
        <f>VLOOKUP(E58,'Appendix 4. LT MOH 2019'!$D$5:$G$1684,4,FALSE)</f>
        <v>2.7128921548405295E-3</v>
      </c>
      <c r="H58" s="19">
        <f>VLOOKUP(E58,'Appendix 1a. Person-years 2020'!$E$3:$F$1684,2,FALSE)</f>
        <v>156170.09589999999</v>
      </c>
      <c r="I58" s="19">
        <f>VLOOKUP(E58,'Appendix 2a. Deaths 2020'!$E$3:$G$1683,3,FALSE)</f>
        <v>35</v>
      </c>
      <c r="J58" s="20">
        <f t="shared" si="35"/>
        <v>423.67262798780308</v>
      </c>
      <c r="K58" s="20">
        <f t="shared" si="36"/>
        <v>458.5776767623837</v>
      </c>
      <c r="L58" s="73">
        <f t="shared" si="37"/>
        <v>0.92388410831287149</v>
      </c>
      <c r="M58" s="73">
        <f t="shared" si="38"/>
        <v>1.082386839433926</v>
      </c>
      <c r="N58" s="72">
        <f>VLOOKUP(E58,'Appendix 4. LT MOH 2019'!$D$5:$K$1684,8,FALSE)</f>
        <v>0.98652691678021853</v>
      </c>
      <c r="O58" s="72">
        <f t="shared" si="47"/>
        <v>0.985425039256002</v>
      </c>
      <c r="P58" s="73">
        <f t="shared" si="39"/>
        <v>1.4574960743998E-2</v>
      </c>
      <c r="Q58" s="72">
        <f>VLOOKUP(E58,'Appendix 4. LT MOH 2019'!$D$5:$I$1684,6,FALSE)</f>
        <v>2.5000000000000129</v>
      </c>
      <c r="R58" s="136">
        <f t="shared" si="40"/>
        <v>2.4986059619929342</v>
      </c>
      <c r="S58" s="135">
        <f t="shared" si="48"/>
        <v>95220.454192321849</v>
      </c>
      <c r="T58" s="12">
        <f t="shared" si="41"/>
        <v>1387.8343818787507</v>
      </c>
      <c r="U58" s="13">
        <f t="shared" si="42"/>
        <v>2.9364030608663304E-3</v>
      </c>
      <c r="V58" s="12">
        <f t="shared" si="43"/>
        <v>472630.75031303649</v>
      </c>
      <c r="W58" s="12">
        <f t="shared" si="44"/>
        <v>4198877.0377011709</v>
      </c>
      <c r="X58" s="2">
        <f t="shared" si="45"/>
        <v>44.096376910999332</v>
      </c>
      <c r="Y58" s="105">
        <f>VLOOKUP(E58,'Appendix 4. LT MOH 2019'!$D$5:$P$1684,13,FALSE)</f>
        <v>45.665207745838472</v>
      </c>
      <c r="Z58" s="131">
        <f t="shared" si="46"/>
        <v>-1.5688308348391402</v>
      </c>
    </row>
    <row r="59" spans="1:26" x14ac:dyDescent="0.2">
      <c r="B59" s="158" t="str">
        <f t="shared" si="49"/>
        <v>Male</v>
      </c>
      <c r="C59" s="11" t="str">
        <f t="shared" si="50"/>
        <v>PB</v>
      </c>
      <c r="D59" s="137" t="s">
        <v>123</v>
      </c>
      <c r="E59" s="18" t="str">
        <f t="shared" si="34"/>
        <v>PBMale35-39</v>
      </c>
      <c r="F59" s="19">
        <v>5</v>
      </c>
      <c r="G59" s="104">
        <f>VLOOKUP(E59,'Appendix 4. LT MOH 2019'!$D$5:$G$1684,4,FALSE)</f>
        <v>3.0755141429656772E-3</v>
      </c>
      <c r="H59" s="19">
        <f>VLOOKUP(E59,'Appendix 1a. Person-years 2020'!$E$3:$F$1684,2,FALSE)</f>
        <v>151746.39430000001</v>
      </c>
      <c r="I59" s="19">
        <f>VLOOKUP(E59,'Appendix 2a. Deaths 2020'!$E$3:$G$1683,3,FALSE)</f>
        <v>52</v>
      </c>
      <c r="J59" s="20">
        <f t="shared" si="35"/>
        <v>466.69818181369624</v>
      </c>
      <c r="K59" s="20">
        <f t="shared" si="36"/>
        <v>518.53825507826207</v>
      </c>
      <c r="L59" s="73">
        <f t="shared" si="37"/>
        <v>0.90002652117394555</v>
      </c>
      <c r="M59" s="73">
        <f t="shared" si="38"/>
        <v>1.1110783698858724</v>
      </c>
      <c r="N59" s="72">
        <f>VLOOKUP(E59,'Appendix 4. LT MOH 2019'!$D$5:$K$1684,8,FALSE)</f>
        <v>0.98473976197981195</v>
      </c>
      <c r="O59" s="72">
        <f t="shared" si="47"/>
        <v>0.9830591153997591</v>
      </c>
      <c r="P59" s="73">
        <f t="shared" si="39"/>
        <v>1.6940884600240902E-2</v>
      </c>
      <c r="Q59" s="72">
        <f>VLOOKUP(E59,'Appendix 4. LT MOH 2019'!$D$5:$I$1684,6,FALSE)</f>
        <v>2.5000000000000311</v>
      </c>
      <c r="R59" s="136">
        <f t="shared" si="40"/>
        <v>2.497869682776241</v>
      </c>
      <c r="S59" s="135">
        <f t="shared" si="48"/>
        <v>93832.619810443095</v>
      </c>
      <c r="T59" s="12">
        <f t="shared" si="41"/>
        <v>1589.6075839469947</v>
      </c>
      <c r="U59" s="13">
        <f t="shared" si="42"/>
        <v>3.4171463254206533E-3</v>
      </c>
      <c r="V59" s="12">
        <f t="shared" si="43"/>
        <v>465185.6937239329</v>
      </c>
      <c r="W59" s="12">
        <f t="shared" si="44"/>
        <v>3726246.2873881343</v>
      </c>
      <c r="X59" s="2">
        <f t="shared" si="45"/>
        <v>39.711630080410714</v>
      </c>
      <c r="Y59" s="105">
        <f>VLOOKUP(E59,'Appendix 4. LT MOH 2019'!$D$5:$P$1684,13,FALSE)</f>
        <v>41.254718712307522</v>
      </c>
      <c r="Z59" s="131">
        <f t="shared" si="46"/>
        <v>-1.5430886318968078</v>
      </c>
    </row>
    <row r="60" spans="1:26" x14ac:dyDescent="0.2">
      <c r="B60" s="158" t="str">
        <f t="shared" si="49"/>
        <v>Male</v>
      </c>
      <c r="C60" s="11" t="str">
        <f t="shared" si="50"/>
        <v>PB</v>
      </c>
      <c r="D60" s="137" t="s">
        <v>124</v>
      </c>
      <c r="E60" s="18" t="str">
        <f t="shared" si="34"/>
        <v>PBMale40-44</v>
      </c>
      <c r="F60" s="19">
        <v>5</v>
      </c>
      <c r="G60" s="104">
        <f>VLOOKUP(E60,'Appendix 4. LT MOH 2019'!$D$5:$G$1684,4,FALSE)</f>
        <v>4.0345365601648676E-3</v>
      </c>
      <c r="H60" s="19">
        <f>VLOOKUP(E60,'Appendix 1a. Person-years 2020'!$E$3:$F$1684,2,FALSE)</f>
        <v>139361.86679999999</v>
      </c>
      <c r="I60" s="19">
        <f>VLOOKUP(E60,'Appendix 2a. Deaths 2020'!$E$3:$G$1683,3,FALSE)</f>
        <v>67</v>
      </c>
      <c r="J60" s="20">
        <f t="shared" si="35"/>
        <v>562.26054669742643</v>
      </c>
      <c r="K60" s="20">
        <f t="shared" si="36"/>
        <v>628.99023274789533</v>
      </c>
      <c r="L60" s="73">
        <f t="shared" si="37"/>
        <v>0.89390982152625142</v>
      </c>
      <c r="M60" s="73">
        <f t="shared" si="38"/>
        <v>1.1186810748903189</v>
      </c>
      <c r="N60" s="72">
        <f>VLOOKUP(E60,'Appendix 4. LT MOH 2019'!$D$5:$K$1684,8,FALSE)</f>
        <v>0.98002875400447809</v>
      </c>
      <c r="O60" s="72">
        <f t="shared" si="47"/>
        <v>0.97768517883773998</v>
      </c>
      <c r="P60" s="73">
        <f t="shared" si="39"/>
        <v>2.2314821162260023E-2</v>
      </c>
      <c r="Q60" s="72">
        <f>VLOOKUP(E60,'Appendix 4. LT MOH 2019'!$D$5:$I$1684,6,FALSE)</f>
        <v>2.499999999999968</v>
      </c>
      <c r="R60" s="136">
        <f t="shared" si="40"/>
        <v>2.4970161339501638</v>
      </c>
      <c r="S60" s="135">
        <f t="shared" si="48"/>
        <v>92243.012226496096</v>
      </c>
      <c r="T60" s="12">
        <f t="shared" si="41"/>
        <v>2058.3863213024251</v>
      </c>
      <c r="U60" s="13">
        <f t="shared" si="42"/>
        <v>4.513381992653556E-3</v>
      </c>
      <c r="V60" s="12">
        <f t="shared" si="43"/>
        <v>456062.95338016283</v>
      </c>
      <c r="W60" s="12">
        <f t="shared" si="44"/>
        <v>3261060.5936642014</v>
      </c>
      <c r="X60" s="2">
        <f t="shared" si="45"/>
        <v>35.352928259290806</v>
      </c>
      <c r="Y60" s="105">
        <f>VLOOKUP(E60,'Appendix 4. LT MOH 2019'!$D$5:$P$1684,13,FALSE)</f>
        <v>36.855289802040133</v>
      </c>
      <c r="Z60" s="131">
        <f t="shared" si="46"/>
        <v>-1.5023615427493269</v>
      </c>
    </row>
    <row r="61" spans="1:26" x14ac:dyDescent="0.2">
      <c r="B61" s="158" t="str">
        <f t="shared" si="49"/>
        <v>Male</v>
      </c>
      <c r="C61" s="11" t="str">
        <f t="shared" si="50"/>
        <v>PB</v>
      </c>
      <c r="D61" s="137" t="s">
        <v>125</v>
      </c>
      <c r="E61" s="18" t="str">
        <f t="shared" si="34"/>
        <v>PBMale45-49</v>
      </c>
      <c r="F61" s="19">
        <v>5</v>
      </c>
      <c r="G61" s="104">
        <f>VLOOKUP(E61,'Appendix 4. LT MOH 2019'!$D$5:$G$1684,4,FALSE)</f>
        <v>5.6292432817667548E-3</v>
      </c>
      <c r="H61" s="19">
        <f>VLOOKUP(E61,'Appendix 1a. Person-years 2020'!$E$3:$F$1684,2,FALSE)</f>
        <v>120591.6066</v>
      </c>
      <c r="I61" s="19">
        <f>VLOOKUP(E61,'Appendix 2a. Deaths 2020'!$E$3:$G$1683,3,FALSE)</f>
        <v>89</v>
      </c>
      <c r="J61" s="20">
        <f t="shared" si="35"/>
        <v>678.8394912905095</v>
      </c>
      <c r="K61" s="20">
        <f t="shared" si="36"/>
        <v>767.33848863843218</v>
      </c>
      <c r="L61" s="73">
        <f t="shared" si="37"/>
        <v>0.88466758978172</v>
      </c>
      <c r="M61" s="73">
        <f t="shared" si="38"/>
        <v>1.1303680744614333</v>
      </c>
      <c r="N61" s="72">
        <f>VLOOKUP(E61,'Appendix 4. LT MOH 2019'!$D$5:$K$1684,8,FALSE)</f>
        <v>0.97224439127601825</v>
      </c>
      <c r="O61" s="72">
        <f t="shared" si="47"/>
        <v>0.96868317137707161</v>
      </c>
      <c r="P61" s="73">
        <f t="shared" si="39"/>
        <v>3.1316828622928394E-2</v>
      </c>
      <c r="Q61" s="72">
        <f>VLOOKUP(E61,'Appendix 4. LT MOH 2019'!$D$5:$I$1684,6,FALSE)</f>
        <v>2.5000000000000058</v>
      </c>
      <c r="R61" s="136">
        <f t="shared" si="40"/>
        <v>2.4954317400244479</v>
      </c>
      <c r="S61" s="135">
        <f t="shared" si="48"/>
        <v>90184.625905193665</v>
      </c>
      <c r="T61" s="12">
        <f t="shared" si="41"/>
        <v>2824.2964738958585</v>
      </c>
      <c r="U61" s="13">
        <f t="shared" si="42"/>
        <v>6.3631851823110607E-3</v>
      </c>
      <c r="V61" s="12">
        <f t="shared" si="43"/>
        <v>443849.48622068792</v>
      </c>
      <c r="W61" s="12">
        <f t="shared" si="44"/>
        <v>2804997.6402840386</v>
      </c>
      <c r="X61" s="2">
        <f t="shared" si="45"/>
        <v>31.102836122342897</v>
      </c>
      <c r="Y61" s="105">
        <f>VLOOKUP(E61,'Appendix 4. LT MOH 2019'!$D$5:$P$1684,13,FALSE)</f>
        <v>32.555389611439047</v>
      </c>
      <c r="Z61" s="131">
        <f t="shared" si="46"/>
        <v>-1.4525534890961502</v>
      </c>
    </row>
    <row r="62" spans="1:26" x14ac:dyDescent="0.2">
      <c r="B62" s="158" t="str">
        <f t="shared" si="49"/>
        <v>Male</v>
      </c>
      <c r="C62" s="11" t="str">
        <f t="shared" si="50"/>
        <v>PB</v>
      </c>
      <c r="D62" s="137" t="s">
        <v>126</v>
      </c>
      <c r="E62" s="18" t="str">
        <f t="shared" si="34"/>
        <v>PBMale50-54</v>
      </c>
      <c r="F62" s="19">
        <v>5</v>
      </c>
      <c r="G62" s="104">
        <f>VLOOKUP(E62,'Appendix 4. LT MOH 2019'!$D$5:$G$1684,4,FALSE)</f>
        <v>7.8094227032147199E-3</v>
      </c>
      <c r="H62" s="19">
        <f>VLOOKUP(E62,'Appendix 1a. Person-years 2020'!$E$3:$F$1684,2,FALSE)</f>
        <v>109911.6232</v>
      </c>
      <c r="I62" s="19">
        <f>VLOOKUP(E62,'Appendix 2a. Deaths 2020'!$E$3:$G$1683,3,FALSE)</f>
        <v>114</v>
      </c>
      <c r="J62" s="20">
        <f t="shared" si="35"/>
        <v>858.34632556526174</v>
      </c>
      <c r="K62" s="20">
        <f t="shared" si="36"/>
        <v>971.45605137709526</v>
      </c>
      <c r="L62" s="73">
        <f t="shared" si="37"/>
        <v>0.8835668112299121</v>
      </c>
      <c r="M62" s="73">
        <f t="shared" si="38"/>
        <v>1.1317763266911469</v>
      </c>
      <c r="N62" s="72">
        <f>VLOOKUP(E62,'Appendix 4. LT MOH 2019'!$D$5:$K$1684,8,FALSE)</f>
        <v>0.96170062647670573</v>
      </c>
      <c r="O62" s="72">
        <f t="shared" si="47"/>
        <v>0.95676429369843052</v>
      </c>
      <c r="P62" s="73">
        <f t="shared" si="39"/>
        <v>4.3235706301569476E-2</v>
      </c>
      <c r="Q62" s="72">
        <f>VLOOKUP(E62,'Appendix 4. LT MOH 2019'!$D$5:$I$1684,6,FALSE)</f>
        <v>2.4999999999999987</v>
      </c>
      <c r="R62" s="136">
        <f t="shared" si="40"/>
        <v>2.4936037832697155</v>
      </c>
      <c r="S62" s="135">
        <f t="shared" si="48"/>
        <v>87360.329431297811</v>
      </c>
      <c r="T62" s="12">
        <f t="shared" si="41"/>
        <v>3777.0855456999479</v>
      </c>
      <c r="U62" s="13">
        <f t="shared" si="42"/>
        <v>8.8387039235600512E-3</v>
      </c>
      <c r="V62" s="12">
        <f t="shared" si="43"/>
        <v>427334.77423448011</v>
      </c>
      <c r="W62" s="12">
        <f t="shared" si="44"/>
        <v>2361148.1540633505</v>
      </c>
      <c r="X62" s="2">
        <f t="shared" si="45"/>
        <v>27.027692883418123</v>
      </c>
      <c r="Y62" s="105">
        <f>VLOOKUP(E62,'Appendix 4. LT MOH 2019'!$D$5:$P$1684,13,FALSE)</f>
        <v>28.413410127255112</v>
      </c>
      <c r="Z62" s="131">
        <f t="shared" si="46"/>
        <v>-1.3857172438369894</v>
      </c>
    </row>
    <row r="63" spans="1:26" x14ac:dyDescent="0.2">
      <c r="B63" s="158" t="str">
        <f t="shared" si="49"/>
        <v>Male</v>
      </c>
      <c r="C63" s="11" t="str">
        <f t="shared" si="50"/>
        <v>PB</v>
      </c>
      <c r="D63" s="137" t="s">
        <v>127</v>
      </c>
      <c r="E63" s="18" t="str">
        <f t="shared" si="34"/>
        <v>PBMale55-59</v>
      </c>
      <c r="F63" s="19">
        <v>5</v>
      </c>
      <c r="G63" s="104">
        <f>VLOOKUP(E63,'Appendix 4. LT MOH 2019'!$D$5:$G$1684,4,FALSE)</f>
        <v>1.0734262486460667E-2</v>
      </c>
      <c r="H63" s="19">
        <f>VLOOKUP(E63,'Appendix 1a. Person-years 2020'!$E$3:$F$1684,2,FALSE)</f>
        <v>93840.532200000001</v>
      </c>
      <c r="I63" s="19">
        <f>VLOOKUP(E63,'Appendix 2a. Deaths 2020'!$E$3:$G$1683,3,FALSE)</f>
        <v>144</v>
      </c>
      <c r="J63" s="20">
        <f t="shared" si="35"/>
        <v>1007.3089045039643</v>
      </c>
      <c r="K63" s="20">
        <f t="shared" si="36"/>
        <v>1149.763170705914</v>
      </c>
      <c r="L63" s="73">
        <f t="shared" si="37"/>
        <v>0.87610120950866099</v>
      </c>
      <c r="M63" s="73">
        <f t="shared" si="38"/>
        <v>1.1414206362765149</v>
      </c>
      <c r="N63" s="72">
        <f>VLOOKUP(E63,'Appendix 4. LT MOH 2019'!$D$5:$K$1684,8,FALSE)</f>
        <v>0.9477313510614932</v>
      </c>
      <c r="O63" s="72">
        <f t="shared" si="47"/>
        <v>0.94056336777080296</v>
      </c>
      <c r="P63" s="73">
        <f t="shared" si="39"/>
        <v>5.9436632229197039E-2</v>
      </c>
      <c r="Q63" s="72">
        <f>VLOOKUP(E63,'Appendix 4. LT MOH 2019'!$D$5:$I$1684,6,FALSE)</f>
        <v>2.4999999999999978</v>
      </c>
      <c r="R63" s="136">
        <f t="shared" si="40"/>
        <v>2.4905831517066823</v>
      </c>
      <c r="S63" s="135">
        <f t="shared" si="48"/>
        <v>83583.243885597869</v>
      </c>
      <c r="T63" s="12">
        <f t="shared" si="41"/>
        <v>4967.9065273515625</v>
      </c>
      <c r="U63" s="13">
        <f t="shared" si="42"/>
        <v>1.2252831563598318E-2</v>
      </c>
      <c r="V63" s="12">
        <f t="shared" si="43"/>
        <v>405449.67108750704</v>
      </c>
      <c r="W63" s="12">
        <f t="shared" si="44"/>
        <v>1933813.3798288703</v>
      </c>
      <c r="X63" s="2">
        <f t="shared" si="45"/>
        <v>23.136376263114663</v>
      </c>
      <c r="Y63" s="105">
        <f>VLOOKUP(E63,'Appendix 4. LT MOH 2019'!$D$5:$P$1684,13,FALSE)</f>
        <v>24.445402148890864</v>
      </c>
      <c r="Z63" s="131">
        <f t="shared" si="46"/>
        <v>-1.3090258857762009</v>
      </c>
    </row>
    <row r="64" spans="1:26" x14ac:dyDescent="0.2">
      <c r="B64" s="158" t="str">
        <f t="shared" si="49"/>
        <v>Male</v>
      </c>
      <c r="C64" s="11" t="str">
        <f t="shared" si="50"/>
        <v>PB</v>
      </c>
      <c r="D64" s="137" t="s">
        <v>128</v>
      </c>
      <c r="E64" s="18" t="str">
        <f t="shared" si="34"/>
        <v>PBMale60-64</v>
      </c>
      <c r="F64" s="19">
        <v>5</v>
      </c>
      <c r="G64" s="104">
        <f>VLOOKUP(E64,'Appendix 4. LT MOH 2019'!$D$5:$G$1684,4,FALSE)</f>
        <v>1.5896158837330487E-2</v>
      </c>
      <c r="H64" s="19">
        <f>VLOOKUP(E64,'Appendix 1a. Person-years 2020'!$E$3:$F$1684,2,FALSE)</f>
        <v>71222.463499999998</v>
      </c>
      <c r="I64" s="19">
        <f>VLOOKUP(E64,'Appendix 2a. Deaths 2020'!$E$3:$G$1683,3,FALSE)</f>
        <v>155</v>
      </c>
      <c r="J64" s="20">
        <f t="shared" si="35"/>
        <v>1132.163592581973</v>
      </c>
      <c r="K64" s="20">
        <f t="shared" si="36"/>
        <v>1284.6996879621868</v>
      </c>
      <c r="L64" s="73">
        <f t="shared" si="37"/>
        <v>0.88126711883757891</v>
      </c>
      <c r="M64" s="73">
        <f t="shared" si="38"/>
        <v>1.1347297302082866</v>
      </c>
      <c r="N64" s="72">
        <f>VLOOKUP(E64,'Appendix 4. LT MOH 2019'!$D$5:$K$1684,8,FALSE)</f>
        <v>0.92355707789285957</v>
      </c>
      <c r="O64" s="72">
        <f t="shared" si="47"/>
        <v>0.91371484336554465</v>
      </c>
      <c r="P64" s="73">
        <f t="shared" si="39"/>
        <v>8.6285156634455351E-2</v>
      </c>
      <c r="Q64" s="72">
        <f>VLOOKUP(E64,'Appendix 4. LT MOH 2019'!$D$5:$I$1684,6,FALSE)</f>
        <v>2.500000000000004</v>
      </c>
      <c r="R64" s="136">
        <f t="shared" si="40"/>
        <v>2.4867619251579764</v>
      </c>
      <c r="S64" s="135">
        <f t="shared" si="48"/>
        <v>78615.33735824631</v>
      </c>
      <c r="T64" s="12">
        <f t="shared" si="41"/>
        <v>6783.3366978268323</v>
      </c>
      <c r="U64" s="13">
        <f t="shared" si="42"/>
        <v>1.8039419498481649E-2</v>
      </c>
      <c r="V64" s="12">
        <f t="shared" si="43"/>
        <v>376028.54672777996</v>
      </c>
      <c r="W64" s="12">
        <f t="shared" si="44"/>
        <v>1528363.7087413634</v>
      </c>
      <c r="X64" s="2">
        <f t="shared" si="45"/>
        <v>19.441037335713304</v>
      </c>
      <c r="Y64" s="105">
        <f>VLOOKUP(E64,'Appendix 4. LT MOH 2019'!$D$5:$P$1684,13,FALSE)</f>
        <v>20.65572036770887</v>
      </c>
      <c r="Z64" s="131">
        <f t="shared" si="46"/>
        <v>-1.2146830319955662</v>
      </c>
    </row>
    <row r="65" spans="2:26" x14ac:dyDescent="0.2">
      <c r="B65" s="158" t="str">
        <f t="shared" si="49"/>
        <v>Male</v>
      </c>
      <c r="C65" s="11" t="str">
        <f t="shared" si="50"/>
        <v>PB</v>
      </c>
      <c r="D65" s="137" t="s">
        <v>129</v>
      </c>
      <c r="E65" s="18" t="str">
        <f t="shared" si="34"/>
        <v>PBMale65-69</v>
      </c>
      <c r="F65" s="19">
        <v>5</v>
      </c>
      <c r="G65" s="104">
        <f>VLOOKUP(E65,'Appendix 4. LT MOH 2019'!$D$5:$G$1684,4,FALSE)</f>
        <v>2.28528577732021E-2</v>
      </c>
      <c r="H65" s="19">
        <f>VLOOKUP(E65,'Appendix 1a. Person-years 2020'!$E$3:$F$1684,2,FALSE)</f>
        <v>56555.212399999997</v>
      </c>
      <c r="I65" s="19">
        <f>VLOOKUP(E65,'Appendix 2a. Deaths 2020'!$E$3:$G$1683,3,FALSE)</f>
        <v>212</v>
      </c>
      <c r="J65" s="20">
        <f t="shared" si="35"/>
        <v>1292.4482253104356</v>
      </c>
      <c r="K65" s="20">
        <f t="shared" si="36"/>
        <v>1499.603419462517</v>
      </c>
      <c r="L65" s="73">
        <f t="shared" si="37"/>
        <v>0.86186001481222996</v>
      </c>
      <c r="M65" s="73">
        <f t="shared" si="38"/>
        <v>1.1602812322345248</v>
      </c>
      <c r="N65" s="72">
        <f>VLOOKUP(E65,'Appendix 4. LT MOH 2019'!$D$5:$K$1684,8,FALSE)</f>
        <v>0.89191106384595242</v>
      </c>
      <c r="O65" s="72">
        <f t="shared" si="47"/>
        <v>0.87570741733823254</v>
      </c>
      <c r="P65" s="73">
        <f t="shared" si="39"/>
        <v>0.12429258266176746</v>
      </c>
      <c r="Q65" s="72">
        <f>VLOOKUP(E65,'Appendix 4. LT MOH 2019'!$D$5:$I$1684,6,FALSE)</f>
        <v>2.5</v>
      </c>
      <c r="R65" s="136">
        <f t="shared" si="40"/>
        <v>2.4774527701902329</v>
      </c>
      <c r="S65" s="135">
        <f t="shared" si="48"/>
        <v>71832.000660419479</v>
      </c>
      <c r="T65" s="12">
        <f t="shared" si="41"/>
        <v>8928.1848798453229</v>
      </c>
      <c r="U65" s="13">
        <f t="shared" si="42"/>
        <v>2.6521600770586556E-2</v>
      </c>
      <c r="V65" s="12">
        <f t="shared" si="43"/>
        <v>336638.23526621412</v>
      </c>
      <c r="W65" s="12">
        <f t="shared" si="44"/>
        <v>1152335.1620135834</v>
      </c>
      <c r="X65" s="2">
        <f t="shared" si="45"/>
        <v>16.042086415790692</v>
      </c>
      <c r="Y65" s="105">
        <f>VLOOKUP(E65,'Appendix 4. LT MOH 2019'!$D$5:$P$1684,13,FALSE)</f>
        <v>17.158471362844221</v>
      </c>
      <c r="Z65" s="131">
        <f t="shared" si="46"/>
        <v>-1.116384947053529</v>
      </c>
    </row>
    <row r="66" spans="2:26" x14ac:dyDescent="0.2">
      <c r="B66" s="158" t="str">
        <f t="shared" si="49"/>
        <v>Male</v>
      </c>
      <c r="C66" s="11" t="str">
        <f t="shared" si="50"/>
        <v>PB</v>
      </c>
      <c r="D66" s="137" t="s">
        <v>130</v>
      </c>
      <c r="E66" s="18" t="str">
        <f t="shared" si="34"/>
        <v>PBMale70-74</v>
      </c>
      <c r="F66" s="19">
        <v>5</v>
      </c>
      <c r="G66" s="104">
        <f>VLOOKUP(E66,'Appendix 4. LT MOH 2019'!$D$5:$G$1684,4,FALSE)</f>
        <v>3.3058427363184553E-2</v>
      </c>
      <c r="H66" s="19">
        <f>VLOOKUP(E66,'Appendix 1a. Person-years 2020'!$E$3:$F$1684,2,FALSE)</f>
        <v>45570.902399999999</v>
      </c>
      <c r="I66" s="19">
        <f>VLOOKUP(E66,'Appendix 2a. Deaths 2020'!$E$3:$G$1683,3,FALSE)</f>
        <v>242</v>
      </c>
      <c r="J66" s="20">
        <f t="shared" si="35"/>
        <v>1506.5023668651727</v>
      </c>
      <c r="K66" s="20">
        <f t="shared" si="36"/>
        <v>1740.502227443282</v>
      </c>
      <c r="L66" s="73">
        <f t="shared" si="37"/>
        <v>0.86555612691065364</v>
      </c>
      <c r="M66" s="73">
        <f t="shared" si="38"/>
        <v>1.1553265801135324</v>
      </c>
      <c r="N66" s="72">
        <f>VLOOKUP(E66,'Appendix 4. LT MOH 2019'!$D$5:$K$1684,8,FALSE)</f>
        <v>0.84732578666360836</v>
      </c>
      <c r="O66" s="72">
        <f t="shared" si="47"/>
        <v>0.82579974005410028</v>
      </c>
      <c r="P66" s="73">
        <f t="shared" si="39"/>
        <v>0.17420025994589972</v>
      </c>
      <c r="Q66" s="72">
        <f>VLOOKUP(E66,'Appendix 4. LT MOH 2019'!$D$5:$I$1684,6,FALSE)</f>
        <v>2.4999999999999969</v>
      </c>
      <c r="R66" s="136">
        <f t="shared" si="40"/>
        <v>2.4685948112213301</v>
      </c>
      <c r="S66" s="135">
        <f t="shared" si="48"/>
        <v>62903.815780574158</v>
      </c>
      <c r="T66" s="12">
        <f t="shared" si="41"/>
        <v>10957.861060565006</v>
      </c>
      <c r="U66" s="13">
        <f t="shared" si="42"/>
        <v>3.8209951468042562E-2</v>
      </c>
      <c r="V66" s="12">
        <f t="shared" si="43"/>
        <v>286780.29255624075</v>
      </c>
      <c r="W66" s="12">
        <f t="shared" si="44"/>
        <v>815696.92674736911</v>
      </c>
      <c r="X66" s="2">
        <f t="shared" si="45"/>
        <v>12.967367982774602</v>
      </c>
      <c r="Y66" s="105">
        <f>VLOOKUP(E66,'Appendix 4. LT MOH 2019'!$D$5:$P$1684,13,FALSE)</f>
        <v>13.934902488636444</v>
      </c>
      <c r="Z66" s="131">
        <f t="shared" si="46"/>
        <v>-0.96753450586184186</v>
      </c>
    </row>
    <row r="67" spans="2:26" x14ac:dyDescent="0.2">
      <c r="B67" s="158" t="str">
        <f t="shared" si="49"/>
        <v>Male</v>
      </c>
      <c r="C67" s="11" t="str">
        <f t="shared" si="50"/>
        <v>PB</v>
      </c>
      <c r="D67" s="137" t="s">
        <v>131</v>
      </c>
      <c r="E67" s="18" t="str">
        <f t="shared" si="34"/>
        <v>PBMale75-79</v>
      </c>
      <c r="F67" s="19">
        <v>5</v>
      </c>
      <c r="G67" s="104">
        <f>VLOOKUP(E67,'Appendix 4. LT MOH 2019'!$D$5:$G$1684,4,FALSE)</f>
        <v>5.0689712225849358E-2</v>
      </c>
      <c r="H67" s="19">
        <f>VLOOKUP(E67,'Appendix 1a. Person-years 2020'!$E$3:$F$1684,2,FALSE)</f>
        <v>30589.624299999999</v>
      </c>
      <c r="I67" s="19">
        <f>VLOOKUP(E67,'Appendix 2a. Deaths 2020'!$E$3:$G$1683,3,FALSE)</f>
        <v>241</v>
      </c>
      <c r="J67" s="20">
        <f t="shared" si="35"/>
        <v>1550.5792528638485</v>
      </c>
      <c r="K67" s="20">
        <f t="shared" si="36"/>
        <v>1779.3630322174188</v>
      </c>
      <c r="L67" s="73">
        <f t="shared" si="37"/>
        <v>0.87142377625522383</v>
      </c>
      <c r="M67" s="73">
        <f t="shared" si="38"/>
        <v>1.1475472981668091</v>
      </c>
      <c r="N67" s="72">
        <f>VLOOKUP(E67,'Appendix 4. LT MOH 2019'!$D$5:$K$1684,8,FALSE)</f>
        <v>0.77505715861360613</v>
      </c>
      <c r="O67" s="72">
        <f t="shared" si="47"/>
        <v>0.74645773556824735</v>
      </c>
      <c r="P67" s="73">
        <f t="shared" si="39"/>
        <v>0.25354226443175265</v>
      </c>
      <c r="Q67" s="72">
        <f>VLOOKUP(E67,'Appendix 4. LT MOH 2019'!$D$5:$I$1684,6,FALSE)</f>
        <v>2.4999999999999996</v>
      </c>
      <c r="R67" s="136">
        <f t="shared" si="40"/>
        <v>2.454738458956176</v>
      </c>
      <c r="S67" s="135">
        <f t="shared" si="48"/>
        <v>51945.954720009147</v>
      </c>
      <c r="T67" s="12">
        <f t="shared" si="41"/>
        <v>13170.494987780408</v>
      </c>
      <c r="U67" s="13">
        <f t="shared" si="42"/>
        <v>5.822309026178691E-2</v>
      </c>
      <c r="V67" s="12">
        <f t="shared" si="43"/>
        <v>226207.41923113781</v>
      </c>
      <c r="W67" s="12">
        <f t="shared" si="44"/>
        <v>528916.63419112843</v>
      </c>
      <c r="X67" s="2">
        <f t="shared" si="45"/>
        <v>10.182056274487802</v>
      </c>
      <c r="Y67" s="105">
        <f>VLOOKUP(E67,'Appendix 4. LT MOH 2019'!$D$5:$P$1684,13,FALSE)</f>
        <v>10.995284421428975</v>
      </c>
      <c r="Z67" s="131">
        <f t="shared" si="46"/>
        <v>-0.81322814694117262</v>
      </c>
    </row>
    <row r="68" spans="2:26" x14ac:dyDescent="0.2">
      <c r="B68" s="158" t="str">
        <f t="shared" si="49"/>
        <v>Male</v>
      </c>
      <c r="C68" s="11" t="str">
        <f t="shared" si="50"/>
        <v>PB</v>
      </c>
      <c r="D68" s="137" t="s">
        <v>132</v>
      </c>
      <c r="E68" s="18" t="str">
        <f t="shared" si="34"/>
        <v>PBMale80-84</v>
      </c>
      <c r="F68" s="19">
        <v>5</v>
      </c>
      <c r="G68" s="104">
        <f>VLOOKUP(E68,'Appendix 4. LT MOH 2019'!$D$5:$G$1684,4,FALSE)</f>
        <v>7.3386646665383443E-2</v>
      </c>
      <c r="H68" s="19">
        <f>VLOOKUP(E68,'Appendix 1a. Person-years 2020'!$E$3:$F$1684,2,FALSE)</f>
        <v>20267.130099999998</v>
      </c>
      <c r="I68" s="19">
        <f>VLOOKUP(E68,'Appendix 2a. Deaths 2020'!$E$3:$G$1683,3,FALSE)</f>
        <v>234</v>
      </c>
      <c r="J68" s="20">
        <f t="shared" si="35"/>
        <v>1487.3367155700573</v>
      </c>
      <c r="K68" s="20">
        <f t="shared" si="36"/>
        <v>1704.1642402503576</v>
      </c>
      <c r="L68" s="73">
        <f t="shared" si="37"/>
        <v>0.87276606352892006</v>
      </c>
      <c r="M68" s="73">
        <f t="shared" si="38"/>
        <v>1.1457824058335009</v>
      </c>
      <c r="N68" s="72">
        <f>VLOOKUP(E68,'Appendix 4. LT MOH 2019'!$D$5:$K$1684,8,FALSE)</f>
        <v>0.68995049952367049</v>
      </c>
      <c r="O68" s="72">
        <f t="shared" si="47"/>
        <v>0.65361261243298108</v>
      </c>
      <c r="P68" s="73">
        <f t="shared" si="39"/>
        <v>0.34638738756701892</v>
      </c>
      <c r="Q68" s="72">
        <f>VLOOKUP(E68,'Appendix 4. LT MOH 2019'!$D$5:$I$1684,6,FALSE)</f>
        <v>2.5000000000000004</v>
      </c>
      <c r="R68" s="136">
        <f t="shared" si="40"/>
        <v>2.4360407210661617</v>
      </c>
      <c r="S68" s="135">
        <f t="shared" si="48"/>
        <v>38775.459732228737</v>
      </c>
      <c r="T68" s="12">
        <f t="shared" si="41"/>
        <v>13431.330198356851</v>
      </c>
      <c r="U68" s="13">
        <f t="shared" si="42"/>
        <v>8.4240700961424608E-2</v>
      </c>
      <c r="V68" s="12">
        <f t="shared" si="43"/>
        <v>159439.91497064236</v>
      </c>
      <c r="W68" s="12">
        <f t="shared" si="44"/>
        <v>302709.21495999058</v>
      </c>
      <c r="X68" s="2">
        <f t="shared" si="45"/>
        <v>7.8067214947393602</v>
      </c>
      <c r="Y68" s="105">
        <f>VLOOKUP(E68,'Appendix 4. LT MOH 2019'!$D$5:$P$1684,13,FALSE)</f>
        <v>8.4608489219363232</v>
      </c>
      <c r="Z68" s="131">
        <f t="shared" si="46"/>
        <v>-0.65412742719696304</v>
      </c>
    </row>
    <row r="69" spans="2:26" x14ac:dyDescent="0.2">
      <c r="B69" s="158" t="str">
        <f t="shared" si="49"/>
        <v>Male</v>
      </c>
      <c r="C69" s="11" t="str">
        <f t="shared" si="50"/>
        <v>PB</v>
      </c>
      <c r="D69" s="137" t="s">
        <v>133</v>
      </c>
      <c r="E69" s="18" t="str">
        <f t="shared" si="34"/>
        <v>PBMale85-89</v>
      </c>
      <c r="F69" s="19">
        <v>5</v>
      </c>
      <c r="G69" s="104">
        <f>VLOOKUP(E69,'Appendix 4. LT MOH 2019'!$D$5:$G$1684,4,FALSE)</f>
        <v>0.12331063337159831</v>
      </c>
      <c r="H69" s="19">
        <f>VLOOKUP(E69,'Appendix 1a. Person-years 2020'!$E$3:$F$1684,2,FALSE)</f>
        <v>9411.2968000000001</v>
      </c>
      <c r="I69" s="19">
        <f>VLOOKUP(E69,'Appendix 2a. Deaths 2020'!$E$3:$G$1683,3,FALSE)</f>
        <v>167</v>
      </c>
      <c r="J69" s="20">
        <f t="shared" si="35"/>
        <v>1160.5129692560963</v>
      </c>
      <c r="K69" s="20">
        <f t="shared" si="36"/>
        <v>1306.9200934830394</v>
      </c>
      <c r="L69" s="73">
        <f t="shared" si="37"/>
        <v>0.88797545851731674</v>
      </c>
      <c r="M69" s="73">
        <f t="shared" si="38"/>
        <v>1.1261572495142316</v>
      </c>
      <c r="N69" s="72">
        <f>VLOOKUP(E69,'Appendix 4. LT MOH 2019'!$D$5:$K$1684,8,FALSE)</f>
        <v>0.52872873009619692</v>
      </c>
      <c r="O69" s="72">
        <f t="shared" si="47"/>
        <v>0.48788417874501577</v>
      </c>
      <c r="P69" s="73">
        <f t="shared" si="39"/>
        <v>0.51211582125498423</v>
      </c>
      <c r="Q69" s="72">
        <f>VLOOKUP(E69,'Appendix 4. LT MOH 2019'!$D$5:$I$1684,6,FALSE)</f>
        <v>2.5000000000000004</v>
      </c>
      <c r="R69" s="136">
        <f t="shared" si="40"/>
        <v>2.4091527001189061</v>
      </c>
      <c r="S69" s="135">
        <f t="shared" si="48"/>
        <v>25344.129533871885</v>
      </c>
      <c r="T69" s="12">
        <f t="shared" si="41"/>
        <v>12979.1297102315</v>
      </c>
      <c r="U69" s="13">
        <f t="shared" si="42"/>
        <v>0.13942005830869403</v>
      </c>
      <c r="V69" s="12">
        <f t="shared" si="43"/>
        <v>93093.704504799651</v>
      </c>
      <c r="W69" s="12">
        <f t="shared" si="44"/>
        <v>143269.29998934822</v>
      </c>
      <c r="X69" s="2">
        <f t="shared" si="45"/>
        <v>5.6529580074104295</v>
      </c>
      <c r="Y69" s="105">
        <f>VLOOKUP(E69,'Appendix 4. LT MOH 2019'!$D$5:$P$1684,13,FALSE)</f>
        <v>6.1395312794926413</v>
      </c>
      <c r="Z69" s="131">
        <f t="shared" si="46"/>
        <v>-0.48657327208221179</v>
      </c>
    </row>
    <row r="70" spans="2:26" x14ac:dyDescent="0.2">
      <c r="B70" s="158" t="str">
        <f t="shared" si="49"/>
        <v>Male</v>
      </c>
      <c r="C70" s="11" t="str">
        <f t="shared" si="50"/>
        <v>PB</v>
      </c>
      <c r="D70" s="137" t="s">
        <v>8</v>
      </c>
      <c r="E70" s="18" t="str">
        <f t="shared" si="34"/>
        <v>PBMale90+</v>
      </c>
      <c r="F70" s="19" t="s">
        <v>19</v>
      </c>
      <c r="G70" s="104">
        <f>VLOOKUP(E70,'Appendix 4. LT MOH 2019'!$D$5:$G$1684,4,FALSE)</f>
        <v>0.2281255440047385</v>
      </c>
      <c r="H70" s="19">
        <f>VLOOKUP(E70,'Appendix 1a. Person-years 2020'!$E$3:$F$1684,2,FALSE)</f>
        <v>5835.3487999999998</v>
      </c>
      <c r="I70" s="19">
        <f>VLOOKUP(E70,'Appendix 2a. Deaths 2020'!$E$3:$G$1683,3,FALSE)</f>
        <v>117</v>
      </c>
      <c r="J70" s="20">
        <f t="shared" si="35"/>
        <v>1331.1921194573979</v>
      </c>
      <c r="K70" s="20">
        <f t="shared" si="36"/>
        <v>1421.5014308088435</v>
      </c>
      <c r="L70" s="73">
        <f t="shared" si="37"/>
        <v>0.93646906756888804</v>
      </c>
      <c r="M70" s="73">
        <f t="shared" si="38"/>
        <v>1.0678409299690388</v>
      </c>
      <c r="N70" s="72">
        <f>VLOOKUP(E70,'Appendix 4. LT MOH 2019'!$D$5:$K$1684,8,FALSE)</f>
        <v>0</v>
      </c>
      <c r="O70" s="72">
        <v>0</v>
      </c>
      <c r="P70" s="73">
        <f t="shared" si="39"/>
        <v>1</v>
      </c>
      <c r="Q70" s="72">
        <f>VLOOKUP(E70,'Appendix 4. LT MOH 2019'!$D$5:$I$1684,6,FALSE)</f>
        <v>4.3331625805228908</v>
      </c>
      <c r="R70" s="136">
        <f>Q70*L70</f>
        <v>4.0578727214066683</v>
      </c>
      <c r="S70" s="135">
        <f t="shared" si="48"/>
        <v>12364.999823640384</v>
      </c>
      <c r="T70" s="12">
        <f t="shared" si="41"/>
        <v>12364.999823640384</v>
      </c>
      <c r="U70" s="13">
        <f t="shared" si="42"/>
        <v>0.24643454062140921</v>
      </c>
      <c r="V70" s="12">
        <f>T70*R70</f>
        <v>50175.595484548583</v>
      </c>
      <c r="W70" s="12">
        <f>V70</f>
        <v>50175.595484548583</v>
      </c>
      <c r="X70" s="2">
        <f t="shared" si="45"/>
        <v>4.0578727214066683</v>
      </c>
      <c r="Y70" s="105">
        <f>VLOOKUP(E70,'Appendix 4. LT MOH 2019'!$D$5:$P$1684,13,FALSE)</f>
        <v>4.3835511904761901</v>
      </c>
      <c r="Z70" s="131">
        <f t="shared" si="46"/>
        <v>-0.3256784690695218</v>
      </c>
    </row>
    <row r="71" spans="2:26" x14ac:dyDescent="0.2">
      <c r="K71" s="7"/>
      <c r="L71" s="7"/>
      <c r="M71" s="7"/>
      <c r="N71" s="133"/>
      <c r="O71" s="133"/>
      <c r="P71" s="74"/>
      <c r="Q71" s="133"/>
      <c r="R71" s="107"/>
      <c r="S71" s="7"/>
      <c r="T71" s="7"/>
      <c r="U71" s="7"/>
      <c r="V71" s="107"/>
      <c r="W71" s="107"/>
      <c r="X71" s="7"/>
      <c r="Y71" s="133"/>
      <c r="Z71" s="7"/>
    </row>
    <row r="72" spans="2:26" x14ac:dyDescent="0.2">
      <c r="N72" s="40"/>
      <c r="O72" s="40"/>
      <c r="Q72" s="40"/>
      <c r="R72" s="40"/>
      <c r="V72" s="40"/>
      <c r="W72" s="40"/>
    </row>
    <row r="73" spans="2:26" x14ac:dyDescent="0.2">
      <c r="K73" s="45"/>
      <c r="L73" s="45"/>
      <c r="M73" s="45"/>
      <c r="N73" s="45"/>
      <c r="O73" s="45"/>
      <c r="P73" s="44"/>
      <c r="Q73" s="43"/>
      <c r="R73" s="12"/>
      <c r="S73" s="13"/>
      <c r="T73" s="12"/>
      <c r="U73" s="12"/>
      <c r="V73" s="2"/>
      <c r="W73" s="2"/>
      <c r="X73" s="6"/>
    </row>
    <row r="74" spans="2:26" x14ac:dyDescent="0.2">
      <c r="K74" s="45"/>
      <c r="L74" s="45"/>
      <c r="M74" s="45"/>
      <c r="N74" s="45"/>
      <c r="O74" s="45"/>
      <c r="P74" s="44"/>
      <c r="Q74" s="43"/>
      <c r="R74" s="12"/>
      <c r="S74" s="13"/>
      <c r="T74" s="12"/>
      <c r="U74" s="12"/>
      <c r="V74" s="2"/>
      <c r="W74" s="2"/>
      <c r="X74" s="6"/>
    </row>
    <row r="75" spans="2:26" x14ac:dyDescent="0.2">
      <c r="K75" s="45"/>
      <c r="L75" s="45"/>
      <c r="M75" s="45"/>
      <c r="N75" s="45"/>
      <c r="O75" s="45"/>
      <c r="P75" s="44"/>
      <c r="Q75" s="43"/>
      <c r="R75" s="12"/>
      <c r="S75" s="13"/>
      <c r="T75" s="12"/>
      <c r="U75" s="12"/>
      <c r="V75" s="2"/>
      <c r="W75" s="2"/>
      <c r="X75" s="6"/>
    </row>
    <row r="76" spans="2:26" x14ac:dyDescent="0.2">
      <c r="K76" s="45"/>
      <c r="L76" s="45"/>
      <c r="M76" s="45"/>
      <c r="N76" s="45"/>
      <c r="O76" s="45"/>
      <c r="P76" s="44"/>
      <c r="Q76" s="43"/>
      <c r="R76" s="12"/>
      <c r="S76" s="13"/>
      <c r="T76" s="12"/>
      <c r="U76" s="12"/>
      <c r="V76" s="2"/>
      <c r="W76" s="2"/>
      <c r="X76" s="6"/>
    </row>
    <row r="77" spans="2:26" x14ac:dyDescent="0.2">
      <c r="K77" s="45"/>
      <c r="L77" s="45"/>
      <c r="M77" s="45"/>
      <c r="N77" s="45"/>
      <c r="O77" s="45"/>
      <c r="P77" s="44"/>
      <c r="Q77" s="43"/>
      <c r="R77" s="12"/>
      <c r="S77" s="13"/>
      <c r="T77" s="12"/>
      <c r="U77" s="12"/>
      <c r="V77" s="2"/>
      <c r="W77" s="2"/>
      <c r="X77" s="6"/>
    </row>
    <row r="78" spans="2:26" x14ac:dyDescent="0.2">
      <c r="N78" s="41"/>
    </row>
    <row r="81" spans="1:25" s="11" customFormat="1" ht="47" customHeight="1" x14ac:dyDescent="0.2">
      <c r="A81" s="10"/>
      <c r="B81" s="8"/>
      <c r="C81" s="8"/>
      <c r="D81" s="40"/>
      <c r="E81" s="40"/>
      <c r="F81" s="40"/>
      <c r="G81" s="40"/>
      <c r="H81" s="40"/>
      <c r="I81" s="40"/>
      <c r="J81" s="40"/>
      <c r="K81" s="10"/>
      <c r="L81" s="8"/>
      <c r="M81" s="10"/>
      <c r="N81" s="10"/>
      <c r="O81" s="10"/>
      <c r="P81" s="10"/>
      <c r="Q81" s="8"/>
      <c r="R81" s="8"/>
      <c r="S81" s="10"/>
      <c r="T81" s="10"/>
      <c r="U81" s="10"/>
      <c r="V81" s="8"/>
      <c r="W81" s="10"/>
      <c r="X81" s="10"/>
      <c r="Y81" s="40"/>
    </row>
    <row r="82" spans="1:25" x14ac:dyDescent="0.2">
      <c r="K82" s="48"/>
      <c r="L82" s="48"/>
      <c r="M82" s="48"/>
      <c r="N82" s="48"/>
      <c r="O82" s="48"/>
      <c r="P82" s="44"/>
      <c r="Q82" s="12"/>
      <c r="R82" s="12"/>
      <c r="S82" s="13"/>
      <c r="T82" s="12"/>
      <c r="U82" s="12"/>
      <c r="V82" s="2"/>
      <c r="W82" s="2"/>
      <c r="X82" s="6"/>
    </row>
    <row r="83" spans="1:25" x14ac:dyDescent="0.2">
      <c r="K83" s="48"/>
      <c r="L83" s="48"/>
      <c r="M83" s="48"/>
      <c r="N83" s="48"/>
      <c r="O83" s="48"/>
      <c r="P83" s="44"/>
      <c r="Q83" s="43"/>
      <c r="R83" s="12"/>
      <c r="S83" s="13"/>
      <c r="T83" s="12"/>
      <c r="U83" s="12"/>
      <c r="V83" s="2"/>
      <c r="W83" s="2"/>
      <c r="X83" s="6"/>
    </row>
    <row r="84" spans="1:25" x14ac:dyDescent="0.2">
      <c r="K84" s="48"/>
      <c r="L84" s="48"/>
      <c r="M84" s="48"/>
      <c r="N84" s="48"/>
      <c r="O84" s="48"/>
      <c r="P84" s="44"/>
      <c r="Q84" s="43"/>
      <c r="R84" s="12"/>
      <c r="S84" s="13"/>
      <c r="T84" s="12"/>
      <c r="U84" s="12"/>
      <c r="V84" s="2"/>
      <c r="W84" s="2"/>
      <c r="X84" s="6"/>
    </row>
    <row r="85" spans="1:25" x14ac:dyDescent="0.2">
      <c r="K85" s="48"/>
      <c r="L85" s="48"/>
      <c r="M85" s="48"/>
      <c r="N85" s="48"/>
      <c r="O85" s="48"/>
      <c r="P85" s="44"/>
      <c r="Q85" s="43"/>
      <c r="R85" s="12"/>
      <c r="S85" s="13"/>
      <c r="T85" s="12"/>
      <c r="U85" s="12"/>
      <c r="V85" s="2"/>
      <c r="W85" s="2"/>
      <c r="X85" s="6"/>
    </row>
    <row r="86" spans="1:25" x14ac:dyDescent="0.2">
      <c r="K86" s="48"/>
      <c r="L86" s="48"/>
      <c r="M86" s="48"/>
      <c r="N86" s="48"/>
      <c r="O86" s="48"/>
      <c r="P86" s="44"/>
      <c r="Q86" s="43"/>
      <c r="R86" s="12"/>
      <c r="S86" s="13"/>
      <c r="T86" s="12"/>
      <c r="U86" s="12"/>
      <c r="V86" s="2"/>
      <c r="W86" s="2"/>
      <c r="X86" s="6"/>
    </row>
    <row r="87" spans="1:25" x14ac:dyDescent="0.2">
      <c r="K87" s="48"/>
      <c r="L87" s="48"/>
      <c r="M87" s="48"/>
      <c r="N87" s="48"/>
      <c r="O87" s="48"/>
      <c r="P87" s="44"/>
      <c r="Q87" s="43"/>
      <c r="R87" s="12"/>
      <c r="S87" s="13"/>
      <c r="T87" s="12"/>
      <c r="U87" s="12"/>
      <c r="V87" s="2"/>
      <c r="W87" s="2"/>
      <c r="X87" s="6"/>
    </row>
    <row r="88" spans="1:25" x14ac:dyDescent="0.2">
      <c r="K88" s="48"/>
      <c r="L88" s="48"/>
      <c r="M88" s="48"/>
      <c r="N88" s="48"/>
      <c r="O88" s="48"/>
      <c r="P88" s="44"/>
      <c r="Q88" s="43"/>
      <c r="R88" s="12"/>
      <c r="S88" s="13"/>
      <c r="T88" s="12"/>
      <c r="U88" s="12"/>
      <c r="V88" s="2"/>
      <c r="W88" s="2"/>
      <c r="X88" s="6"/>
    </row>
    <row r="89" spans="1:25" x14ac:dyDescent="0.2">
      <c r="K89" s="48"/>
      <c r="L89" s="48"/>
      <c r="M89" s="48"/>
      <c r="N89" s="48"/>
      <c r="O89" s="48"/>
      <c r="P89" s="44"/>
      <c r="Q89" s="43"/>
      <c r="R89" s="12"/>
      <c r="S89" s="13"/>
      <c r="T89" s="12"/>
      <c r="U89" s="12"/>
      <c r="V89" s="2"/>
      <c r="W89" s="2"/>
      <c r="X89" s="6"/>
    </row>
    <row r="90" spans="1:25" x14ac:dyDescent="0.2">
      <c r="K90" s="48"/>
      <c r="L90" s="48"/>
      <c r="M90" s="48"/>
      <c r="N90" s="48"/>
      <c r="O90" s="48"/>
      <c r="P90" s="44"/>
      <c r="Q90" s="43"/>
      <c r="R90" s="12"/>
      <c r="S90" s="13"/>
      <c r="T90" s="12"/>
      <c r="U90" s="12"/>
      <c r="V90" s="2"/>
      <c r="W90" s="2"/>
      <c r="X90" s="6"/>
    </row>
    <row r="91" spans="1:25" x14ac:dyDescent="0.2">
      <c r="K91" s="48"/>
      <c r="L91" s="48"/>
      <c r="M91" s="48"/>
      <c r="N91" s="48"/>
      <c r="O91" s="48"/>
      <c r="P91" s="44"/>
      <c r="Q91" s="43"/>
      <c r="R91" s="12"/>
      <c r="S91" s="13"/>
      <c r="T91" s="12"/>
      <c r="U91" s="12"/>
      <c r="V91" s="2"/>
      <c r="W91" s="2"/>
      <c r="X91" s="6"/>
    </row>
    <row r="92" spans="1:25" x14ac:dyDescent="0.2">
      <c r="K92" s="48"/>
      <c r="L92" s="48"/>
      <c r="M92" s="48"/>
      <c r="N92" s="48"/>
      <c r="O92" s="48"/>
      <c r="P92" s="44"/>
      <c r="Q92" s="43"/>
      <c r="R92" s="12"/>
      <c r="S92" s="13"/>
      <c r="T92" s="12"/>
      <c r="U92" s="12"/>
      <c r="V92" s="2"/>
      <c r="W92" s="2"/>
      <c r="X92" s="6"/>
    </row>
    <row r="93" spans="1:25" x14ac:dyDescent="0.2">
      <c r="K93" s="48"/>
      <c r="L93" s="48"/>
      <c r="M93" s="48"/>
      <c r="N93" s="48"/>
      <c r="O93" s="48"/>
      <c r="P93" s="44"/>
      <c r="Q93" s="43"/>
      <c r="R93" s="12"/>
      <c r="S93" s="13"/>
      <c r="T93" s="12"/>
      <c r="U93" s="12"/>
      <c r="V93" s="2"/>
      <c r="W93" s="2"/>
      <c r="X93" s="6"/>
    </row>
    <row r="94" spans="1:25" x14ac:dyDescent="0.2">
      <c r="K94" s="48"/>
      <c r="L94" s="48"/>
      <c r="M94" s="48"/>
      <c r="N94" s="48"/>
      <c r="O94" s="48"/>
      <c r="P94" s="44"/>
      <c r="Q94" s="43"/>
      <c r="R94" s="12"/>
      <c r="S94" s="13"/>
      <c r="T94" s="12"/>
      <c r="U94" s="12"/>
      <c r="V94" s="2"/>
      <c r="W94" s="2"/>
      <c r="X94" s="6"/>
    </row>
    <row r="95" spans="1:25" x14ac:dyDescent="0.2">
      <c r="K95" s="48"/>
      <c r="L95" s="48"/>
      <c r="M95" s="48"/>
      <c r="N95" s="48"/>
      <c r="O95" s="48"/>
      <c r="P95" s="44"/>
      <c r="Q95" s="43"/>
      <c r="R95" s="12"/>
      <c r="S95" s="13"/>
      <c r="T95" s="12"/>
      <c r="U95" s="12"/>
      <c r="V95" s="2"/>
      <c r="W95" s="2"/>
      <c r="X95" s="6"/>
    </row>
    <row r="96" spans="1:25" x14ac:dyDescent="0.2">
      <c r="K96" s="48"/>
      <c r="L96" s="48"/>
      <c r="M96" s="48"/>
      <c r="N96" s="48"/>
      <c r="O96" s="48"/>
      <c r="P96" s="44"/>
      <c r="Q96" s="43"/>
      <c r="R96" s="12"/>
      <c r="S96" s="13"/>
      <c r="T96" s="12"/>
      <c r="U96" s="12"/>
      <c r="V96" s="2"/>
      <c r="W96" s="2"/>
      <c r="X96" s="6"/>
    </row>
    <row r="97" spans="1:25" x14ac:dyDescent="0.2">
      <c r="K97" s="48"/>
      <c r="L97" s="48"/>
      <c r="M97" s="48"/>
      <c r="N97" s="48"/>
      <c r="O97" s="48"/>
      <c r="P97" s="44"/>
      <c r="Q97" s="43"/>
      <c r="R97" s="12"/>
      <c r="S97" s="13"/>
      <c r="T97" s="12"/>
      <c r="U97" s="12"/>
      <c r="V97" s="2"/>
      <c r="W97" s="2"/>
      <c r="X97" s="6"/>
    </row>
    <row r="98" spans="1:25" x14ac:dyDescent="0.2">
      <c r="N98" s="47"/>
    </row>
    <row r="99" spans="1:25" x14ac:dyDescent="0.2">
      <c r="N99" s="47"/>
    </row>
    <row r="100" spans="1:25" s="11" customFormat="1" ht="47" customHeight="1" x14ac:dyDescent="0.2">
      <c r="A100" s="10"/>
      <c r="B100" s="8"/>
      <c r="C100" s="8"/>
      <c r="D100" s="40"/>
      <c r="E100" s="40"/>
      <c r="F100" s="40"/>
      <c r="G100" s="40"/>
      <c r="H100" s="40"/>
      <c r="I100" s="40"/>
      <c r="J100" s="40"/>
      <c r="K100" s="10"/>
      <c r="L100" s="8"/>
      <c r="M100" s="10"/>
      <c r="N100" s="10"/>
      <c r="O100" s="10"/>
      <c r="P100" s="10"/>
      <c r="Q100" s="8"/>
      <c r="R100" s="8"/>
      <c r="S100" s="10"/>
      <c r="T100" s="10"/>
      <c r="U100" s="10"/>
      <c r="V100" s="8"/>
      <c r="W100" s="10"/>
      <c r="X100" s="10"/>
      <c r="Y100" s="40"/>
    </row>
    <row r="101" spans="1:25" x14ac:dyDescent="0.2">
      <c r="K101" s="45"/>
      <c r="L101" s="45"/>
      <c r="M101" s="45"/>
      <c r="N101" s="45"/>
      <c r="O101" s="45"/>
      <c r="P101" s="44"/>
      <c r="Q101" s="12"/>
      <c r="R101" s="12"/>
      <c r="S101" s="13"/>
      <c r="T101" s="12"/>
      <c r="U101" s="12"/>
      <c r="V101" s="2"/>
      <c r="W101" s="2"/>
      <c r="X101" s="6"/>
    </row>
    <row r="102" spans="1:25" x14ac:dyDescent="0.2">
      <c r="K102" s="45"/>
      <c r="L102" s="45"/>
      <c r="M102" s="45"/>
      <c r="N102" s="45"/>
      <c r="O102" s="45"/>
      <c r="P102" s="44"/>
      <c r="Q102" s="43"/>
      <c r="R102" s="12"/>
      <c r="S102" s="13"/>
      <c r="T102" s="12"/>
      <c r="U102" s="12"/>
      <c r="V102" s="2"/>
      <c r="W102" s="2"/>
      <c r="X102" s="6"/>
    </row>
    <row r="103" spans="1:25" x14ac:dyDescent="0.2">
      <c r="K103" s="45"/>
      <c r="L103" s="45"/>
      <c r="M103" s="45"/>
      <c r="N103" s="45"/>
      <c r="O103" s="45"/>
      <c r="P103" s="44"/>
      <c r="Q103" s="43"/>
      <c r="R103" s="12"/>
      <c r="S103" s="13"/>
      <c r="T103" s="12"/>
      <c r="U103" s="12"/>
      <c r="V103" s="2"/>
      <c r="W103" s="2"/>
      <c r="X103" s="6"/>
    </row>
    <row r="104" spans="1:25" x14ac:dyDescent="0.2">
      <c r="K104" s="45"/>
      <c r="L104" s="45"/>
      <c r="M104" s="45"/>
      <c r="N104" s="45"/>
      <c r="O104" s="45"/>
      <c r="P104" s="44"/>
      <c r="Q104" s="43"/>
      <c r="R104" s="12"/>
      <c r="S104" s="13"/>
      <c r="T104" s="12"/>
      <c r="U104" s="12"/>
      <c r="V104" s="2"/>
      <c r="W104" s="2"/>
      <c r="X104" s="6"/>
    </row>
    <row r="105" spans="1:25" x14ac:dyDescent="0.2">
      <c r="K105" s="45"/>
      <c r="L105" s="45"/>
      <c r="M105" s="45"/>
      <c r="N105" s="45"/>
      <c r="O105" s="45"/>
      <c r="P105" s="44"/>
      <c r="Q105" s="43"/>
      <c r="R105" s="12"/>
      <c r="S105" s="13"/>
      <c r="T105" s="12"/>
      <c r="U105" s="12"/>
      <c r="V105" s="2"/>
      <c r="W105" s="2"/>
      <c r="X105" s="6"/>
    </row>
    <row r="106" spans="1:25" x14ac:dyDescent="0.2">
      <c r="K106" s="45"/>
      <c r="L106" s="45"/>
      <c r="M106" s="45"/>
      <c r="N106" s="45"/>
      <c r="O106" s="45"/>
      <c r="P106" s="44"/>
      <c r="Q106" s="43"/>
      <c r="R106" s="12"/>
      <c r="S106" s="13"/>
      <c r="T106" s="12"/>
      <c r="U106" s="12"/>
      <c r="V106" s="2"/>
      <c r="W106" s="2"/>
      <c r="X106" s="6"/>
    </row>
    <row r="107" spans="1:25" x14ac:dyDescent="0.2">
      <c r="K107" s="45"/>
      <c r="L107" s="45"/>
      <c r="M107" s="45"/>
      <c r="N107" s="45"/>
      <c r="O107" s="45"/>
      <c r="P107" s="44"/>
      <c r="Q107" s="43"/>
      <c r="R107" s="12"/>
      <c r="S107" s="13"/>
      <c r="T107" s="12"/>
      <c r="U107" s="12"/>
      <c r="V107" s="2"/>
      <c r="W107" s="2"/>
      <c r="X107" s="6"/>
    </row>
    <row r="108" spans="1:25" x14ac:dyDescent="0.2">
      <c r="K108" s="45"/>
      <c r="L108" s="45"/>
      <c r="M108" s="45"/>
      <c r="N108" s="45"/>
      <c r="O108" s="45"/>
      <c r="P108" s="44"/>
      <c r="Q108" s="43"/>
      <c r="R108" s="12"/>
      <c r="S108" s="13"/>
      <c r="T108" s="12"/>
      <c r="U108" s="12"/>
      <c r="V108" s="2"/>
      <c r="W108" s="2"/>
      <c r="X108" s="6"/>
    </row>
    <row r="109" spans="1:25" x14ac:dyDescent="0.2">
      <c r="K109" s="45"/>
      <c r="L109" s="45"/>
      <c r="M109" s="45"/>
      <c r="N109" s="45"/>
      <c r="O109" s="45"/>
      <c r="P109" s="44"/>
      <c r="Q109" s="43"/>
      <c r="R109" s="12"/>
      <c r="S109" s="13"/>
      <c r="T109" s="12"/>
      <c r="U109" s="12"/>
      <c r="V109" s="2"/>
      <c r="W109" s="2"/>
      <c r="X109" s="6"/>
    </row>
    <row r="110" spans="1:25" x14ac:dyDescent="0.2">
      <c r="K110" s="45"/>
      <c r="L110" s="45"/>
      <c r="M110" s="45"/>
      <c r="N110" s="45"/>
      <c r="O110" s="45"/>
      <c r="P110" s="44"/>
      <c r="Q110" s="43"/>
      <c r="R110" s="12"/>
      <c r="S110" s="13"/>
      <c r="T110" s="12"/>
      <c r="U110" s="12"/>
      <c r="V110" s="2"/>
      <c r="W110" s="2"/>
      <c r="X110" s="6"/>
    </row>
    <row r="111" spans="1:25" x14ac:dyDescent="0.2">
      <c r="K111" s="45"/>
      <c r="L111" s="45"/>
      <c r="M111" s="45"/>
      <c r="N111" s="45"/>
      <c r="O111" s="45"/>
      <c r="P111" s="44"/>
      <c r="Q111" s="43"/>
      <c r="R111" s="12"/>
      <c r="S111" s="13"/>
      <c r="T111" s="12"/>
      <c r="U111" s="12"/>
      <c r="V111" s="2"/>
      <c r="W111" s="2"/>
      <c r="X111" s="6"/>
    </row>
    <row r="112" spans="1:25" x14ac:dyDescent="0.2">
      <c r="K112" s="45"/>
      <c r="L112" s="45"/>
      <c r="M112" s="45"/>
      <c r="N112" s="45"/>
      <c r="O112" s="45"/>
      <c r="P112" s="44"/>
      <c r="Q112" s="43"/>
      <c r="R112" s="12"/>
      <c r="S112" s="13"/>
      <c r="T112" s="12"/>
      <c r="U112" s="12"/>
      <c r="V112" s="2"/>
      <c r="W112" s="2"/>
      <c r="X112" s="6"/>
    </row>
    <row r="113" spans="11:24" x14ac:dyDescent="0.2">
      <c r="K113" s="45"/>
      <c r="L113" s="45"/>
      <c r="M113" s="45"/>
      <c r="N113" s="45"/>
      <c r="O113" s="45"/>
      <c r="P113" s="44"/>
      <c r="Q113" s="43"/>
      <c r="R113" s="12"/>
      <c r="S113" s="13"/>
      <c r="T113" s="12"/>
      <c r="U113" s="12"/>
      <c r="V113" s="2"/>
      <c r="W113" s="2"/>
      <c r="X113" s="6"/>
    </row>
    <row r="114" spans="11:24" x14ac:dyDescent="0.2">
      <c r="K114" s="45"/>
      <c r="L114" s="45"/>
      <c r="M114" s="45"/>
      <c r="N114" s="45"/>
      <c r="O114" s="45"/>
      <c r="P114" s="44"/>
      <c r="Q114" s="43"/>
      <c r="R114" s="12"/>
      <c r="S114" s="13"/>
      <c r="T114" s="12"/>
      <c r="U114" s="12"/>
      <c r="V114" s="2"/>
      <c r="W114" s="2"/>
      <c r="X114" s="6"/>
    </row>
    <row r="115" spans="11:24" x14ac:dyDescent="0.2">
      <c r="K115" s="45"/>
      <c r="L115" s="45"/>
      <c r="M115" s="45"/>
      <c r="N115" s="45"/>
      <c r="O115" s="45"/>
      <c r="P115" s="44"/>
      <c r="Q115" s="43"/>
      <c r="R115" s="12"/>
      <c r="S115" s="13"/>
      <c r="T115" s="12"/>
      <c r="U115" s="12"/>
      <c r="V115" s="2"/>
      <c r="W115" s="2"/>
      <c r="X115" s="6"/>
    </row>
    <row r="116" spans="11:24" x14ac:dyDescent="0.2">
      <c r="K116" s="45"/>
      <c r="L116" s="45"/>
      <c r="M116" s="45"/>
      <c r="N116" s="45"/>
      <c r="O116" s="45"/>
      <c r="P116" s="44"/>
      <c r="Q116" s="43"/>
      <c r="R116" s="12"/>
      <c r="S116" s="13"/>
      <c r="T116" s="12"/>
      <c r="U116" s="12"/>
      <c r="V116" s="2"/>
      <c r="W116" s="2"/>
      <c r="X116" s="6"/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E304162-C99D-CD45-91F7-9F004C5F8BF6}">
  <sheetPr>
    <tabColor theme="7"/>
  </sheetPr>
  <dimension ref="A1:AA72"/>
  <sheetViews>
    <sheetView zoomScaleNormal="100" workbookViewId="0">
      <pane xSplit="4" ySplit="1" topLeftCell="E2" activePane="bottomRight" state="frozen"/>
      <selection pane="topRight" activeCell="F1" sqref="F1"/>
      <selection pane="bottomLeft" activeCell="A4" sqref="A4"/>
      <selection pane="bottomRight" activeCell="B2" sqref="B2"/>
    </sheetView>
  </sheetViews>
  <sheetFormatPr baseColWidth="10" defaultRowHeight="16" x14ac:dyDescent="0.2"/>
  <cols>
    <col min="1" max="1" width="5.83203125" customWidth="1"/>
    <col min="2" max="3" width="12.1640625" style="158" customWidth="1"/>
    <col min="4" max="4" width="13.33203125" style="40" customWidth="1"/>
    <col min="5" max="5" width="17.33203125" style="40" hidden="1" customWidth="1"/>
    <col min="6" max="9" width="13.33203125" style="40" customWidth="1"/>
    <col min="10" max="10" width="14.6640625" style="40" customWidth="1"/>
    <col min="11" max="11" width="15.5" customWidth="1"/>
    <col min="17" max="17" width="11.5" customWidth="1"/>
    <col min="18" max="20" width="10.33203125" customWidth="1"/>
    <col min="21" max="21" width="8.33203125" customWidth="1"/>
    <col min="22" max="22" width="10" customWidth="1"/>
    <col min="23" max="23" width="8.33203125" customWidth="1"/>
    <col min="24" max="24" width="12" customWidth="1"/>
    <col min="25" max="25" width="10.5" style="40" customWidth="1"/>
    <col min="26" max="26" width="17.6640625" bestFit="1" customWidth="1"/>
  </cols>
  <sheetData>
    <row r="1" spans="1:27" ht="18" x14ac:dyDescent="0.2">
      <c r="B1" s="161" t="s">
        <v>53</v>
      </c>
      <c r="C1" s="170"/>
      <c r="K1" s="10"/>
      <c r="N1" s="8"/>
      <c r="O1" s="10"/>
      <c r="Q1" s="10"/>
      <c r="R1" s="10"/>
      <c r="S1" s="8"/>
      <c r="T1" s="8"/>
      <c r="U1" s="10"/>
      <c r="V1" s="10"/>
      <c r="W1" s="10"/>
      <c r="Y1" s="10"/>
    </row>
    <row r="2" spans="1:27" s="3" customFormat="1" ht="100" customHeight="1" x14ac:dyDescent="0.2">
      <c r="B2" s="167" t="s">
        <v>33</v>
      </c>
      <c r="C2" s="167" t="s">
        <v>14</v>
      </c>
      <c r="D2" s="39" t="s">
        <v>31</v>
      </c>
      <c r="E2" s="39"/>
      <c r="F2" s="3" t="s">
        <v>32</v>
      </c>
      <c r="G2" s="106" t="s">
        <v>115</v>
      </c>
      <c r="H2" s="106" t="s">
        <v>1659</v>
      </c>
      <c r="I2" s="106" t="s">
        <v>1660</v>
      </c>
      <c r="J2" s="106" t="s">
        <v>20</v>
      </c>
      <c r="K2" s="4" t="s">
        <v>21</v>
      </c>
      <c r="L2" s="3" t="s">
        <v>16</v>
      </c>
      <c r="M2" s="5" t="s">
        <v>114</v>
      </c>
      <c r="N2" s="3" t="s">
        <v>141</v>
      </c>
      <c r="O2" s="3" t="s">
        <v>22</v>
      </c>
      <c r="P2" s="5" t="s">
        <v>23</v>
      </c>
      <c r="Q2" s="3" t="s">
        <v>140</v>
      </c>
      <c r="R2" s="3" t="s">
        <v>24</v>
      </c>
      <c r="S2" s="5" t="s">
        <v>34</v>
      </c>
      <c r="T2" s="5" t="s">
        <v>35</v>
      </c>
      <c r="U2" s="5" t="s">
        <v>36</v>
      </c>
      <c r="V2" s="3" t="s">
        <v>37</v>
      </c>
      <c r="W2" s="3" t="s">
        <v>38</v>
      </c>
      <c r="X2" s="5" t="s">
        <v>81</v>
      </c>
      <c r="Y2" s="3" t="s">
        <v>26</v>
      </c>
      <c r="Z2" s="5" t="s">
        <v>25</v>
      </c>
    </row>
    <row r="3" spans="1:27" s="11" customFormat="1" ht="47" customHeight="1" x14ac:dyDescent="0.2">
      <c r="A3" s="10"/>
      <c r="B3" s="8" t="s">
        <v>17</v>
      </c>
      <c r="C3" s="8" t="s">
        <v>14</v>
      </c>
      <c r="D3" s="8" t="s">
        <v>0</v>
      </c>
      <c r="E3" s="8" t="s">
        <v>135</v>
      </c>
      <c r="F3" s="8" t="s">
        <v>9</v>
      </c>
      <c r="G3" s="10" t="s">
        <v>116</v>
      </c>
      <c r="H3" s="10" t="s">
        <v>134</v>
      </c>
      <c r="I3" s="10" t="s">
        <v>110</v>
      </c>
      <c r="J3" s="10" t="s">
        <v>1618</v>
      </c>
      <c r="K3" s="10" t="s">
        <v>1830</v>
      </c>
      <c r="L3" s="10" t="s">
        <v>27</v>
      </c>
      <c r="M3" s="10" t="s">
        <v>28</v>
      </c>
      <c r="N3" s="8" t="s">
        <v>1619</v>
      </c>
      <c r="O3" s="10" t="s">
        <v>111</v>
      </c>
      <c r="P3" s="10" t="s">
        <v>112</v>
      </c>
      <c r="Q3" s="10" t="s">
        <v>1620</v>
      </c>
      <c r="R3" s="10" t="s">
        <v>113</v>
      </c>
      <c r="S3" s="8" t="s">
        <v>104</v>
      </c>
      <c r="T3" s="8" t="s">
        <v>105</v>
      </c>
      <c r="U3" s="10" t="s">
        <v>106</v>
      </c>
      <c r="V3" s="10" t="s">
        <v>107</v>
      </c>
      <c r="W3" s="10" t="s">
        <v>108</v>
      </c>
      <c r="X3" s="8" t="s">
        <v>109</v>
      </c>
      <c r="Y3" s="10" t="s">
        <v>30</v>
      </c>
      <c r="Z3" s="10" t="s">
        <v>11</v>
      </c>
    </row>
    <row r="4" spans="1:27" s="9" customFormat="1" ht="17" customHeight="1" x14ac:dyDescent="0.2">
      <c r="A4" s="15"/>
      <c r="B4" s="11" t="s">
        <v>18</v>
      </c>
      <c r="C4" s="11" t="str">
        <f>$B$1</f>
        <v>PE</v>
      </c>
      <c r="D4" s="137">
        <v>0</v>
      </c>
      <c r="E4" s="18" t="str">
        <f t="shared" ref="E4:E23" si="0">_xlfn.CONCAT(C4,B4,D4)</f>
        <v>PETotal0</v>
      </c>
      <c r="F4" s="19">
        <v>1</v>
      </c>
      <c r="G4" s="104">
        <f>VLOOKUP(E4,'Appendix 4. LT MOH 2019'!$D$5:$G$1684,4,FALSE)</f>
        <v>1.163532541954373E-2</v>
      </c>
      <c r="H4" s="19">
        <f>VLOOKUP(E4,'Appendix 1a. Person-years 2020'!$E$3:$F$1684,2,FALSE)</f>
        <v>137084.3279</v>
      </c>
      <c r="I4" s="19">
        <f>VLOOKUP(E4,'Appendix 2a. Deaths 2020'!$E$3:$G$1683,3,FALSE)</f>
        <v>24</v>
      </c>
      <c r="J4" s="20">
        <f t="shared" ref="J4:J23" si="1">G4*H4</f>
        <v>1595.0207650359378</v>
      </c>
      <c r="K4" s="20">
        <f t="shared" ref="K4:K23" si="2">G4*(H4-I4)+I4</f>
        <v>1618.7415172258686</v>
      </c>
      <c r="L4" s="72">
        <f t="shared" ref="L4:L23" si="3">J4/K4</f>
        <v>0.98534617668262292</v>
      </c>
      <c r="M4" s="72">
        <f t="shared" ref="M4:M23" si="4">K4/J4</f>
        <v>1.0148717513338432</v>
      </c>
      <c r="N4" s="72">
        <f>VLOOKUP(E4,'Appendix 4. LT MOH 2019'!$D$5:$K$1684,8,FALSE)</f>
        <v>0.98848736232660894</v>
      </c>
      <c r="O4" s="72">
        <f>EXP((1/L4)*LN(N4))</f>
        <v>0.98831715325903646</v>
      </c>
      <c r="P4" s="72">
        <f t="shared" ref="P4:P23" si="5">1-O4</f>
        <v>1.1682846740963537E-2</v>
      </c>
      <c r="Q4" s="72">
        <f>VLOOKUP(E4,'Appendix 4. LT MOH 2019'!$D$5:$I$1684,6,FALSE)</f>
        <v>8.410050974084618E-2</v>
      </c>
      <c r="R4" s="16">
        <f t="shared" ref="R4:R22" si="6">F4+(Q4-F4)*M4*(1-N4)/(1-O4)</f>
        <v>8.4021797867526171E-2</v>
      </c>
      <c r="S4" s="12">
        <v>100000</v>
      </c>
      <c r="T4" s="12">
        <f t="shared" ref="T4:T23" si="7">P4*S4</f>
        <v>1168.2846740963537</v>
      </c>
      <c r="U4" s="13">
        <f t="shared" ref="U4:U23" si="8">T4/V4</f>
        <v>1.1809219954698798E-2</v>
      </c>
      <c r="V4" s="12">
        <f t="shared" ref="V4:V22" si="9">(S5*F4)+R4*T4</f>
        <v>98929.876704642302</v>
      </c>
      <c r="W4" s="12">
        <f t="shared" ref="W4:W22" si="10">W5+V4</f>
        <v>7353761.6229167441</v>
      </c>
      <c r="X4" s="131">
        <f t="shared" ref="X4:X23" si="11">W4/S4</f>
        <v>73.53761622916744</v>
      </c>
      <c r="Y4" s="105">
        <f>VLOOKUP(E4,'Appendix 4. LT MOH 2019'!$D$5:$P$1684,13,FALSE)</f>
        <v>75.273573151692872</v>
      </c>
      <c r="Z4" s="105">
        <f t="shared" ref="Z4:Z23" si="12">X4-Y4</f>
        <v>-1.7359569225254319</v>
      </c>
    </row>
    <row r="5" spans="1:27" s="9" customFormat="1" x14ac:dyDescent="0.2">
      <c r="A5" s="15"/>
      <c r="B5" s="11" t="str">
        <f>$B$4</f>
        <v>Total</v>
      </c>
      <c r="C5" s="11" t="str">
        <f>$C$4</f>
        <v>PE</v>
      </c>
      <c r="D5" s="138" t="s">
        <v>1657</v>
      </c>
      <c r="E5" s="18" t="str">
        <f t="shared" si="0"/>
        <v>PETotal1-4</v>
      </c>
      <c r="F5" s="19">
        <v>4</v>
      </c>
      <c r="G5" s="104">
        <f>VLOOKUP(E5,'Appendix 4. LT MOH 2019'!$D$5:$G$1684,4,FALSE)</f>
        <v>4.4835661252872535E-4</v>
      </c>
      <c r="H5" s="19">
        <f>VLOOKUP(E5,'Appendix 1a. Person-years 2020'!$E$3:$F$1684,2,FALSE)</f>
        <v>547903.68449999997</v>
      </c>
      <c r="I5" s="19">
        <f>VLOOKUP(E5,'Appendix 2a. Deaths 2020'!$E$3:$G$1683,3,FALSE)</f>
        <v>9</v>
      </c>
      <c r="J5" s="20">
        <f t="shared" si="1"/>
        <v>245.65623997442748</v>
      </c>
      <c r="K5" s="20">
        <f t="shared" si="2"/>
        <v>254.6522047649147</v>
      </c>
      <c r="L5" s="72">
        <f t="shared" si="3"/>
        <v>0.96467352482264213</v>
      </c>
      <c r="M5" s="72">
        <f t="shared" si="4"/>
        <v>1.0366201354845441</v>
      </c>
      <c r="N5" s="72">
        <f>VLOOKUP(E5,'Appendix 4. LT MOH 2019'!$D$5:$K$1684,8,FALSE)</f>
        <v>0.99820857709985844</v>
      </c>
      <c r="O5" s="72">
        <f t="shared" ref="O5:O22" si="13">EXP((1/L5)*LN(N5))</f>
        <v>0.99814303589803455</v>
      </c>
      <c r="P5" s="72">
        <f t="shared" si="5"/>
        <v>1.8569641019654526E-3</v>
      </c>
      <c r="Q5" s="72">
        <f>VLOOKUP(E5,'Appendix 4. LT MOH 2019'!$D$5:$I$1684,6,FALSE)</f>
        <v>1.5055288905571289</v>
      </c>
      <c r="R5" s="16">
        <f t="shared" si="6"/>
        <v>1.5054470194259886</v>
      </c>
      <c r="S5" s="135">
        <f t="shared" ref="S5:S23" si="14">S4-T4</f>
        <v>98831.715325903642</v>
      </c>
      <c r="T5" s="12">
        <f t="shared" si="7"/>
        <v>183.52694749587192</v>
      </c>
      <c r="U5" s="13">
        <f t="shared" si="8"/>
        <v>4.6477927420733578E-4</v>
      </c>
      <c r="V5" s="12">
        <f t="shared" si="9"/>
        <v>394869.0436097231</v>
      </c>
      <c r="W5" s="12">
        <f t="shared" si="10"/>
        <v>7254831.7462121015</v>
      </c>
      <c r="X5" s="131">
        <f t="shared" si="11"/>
        <v>73.405907428489414</v>
      </c>
      <c r="Y5" s="105">
        <f>VLOOKUP(E5,'Appendix 4. LT MOH 2019'!$D$5:$P$1684,13,FALSE)</f>
        <v>75.149284049344317</v>
      </c>
      <c r="Z5" s="105">
        <f t="shared" si="12"/>
        <v>-1.7433766208549031</v>
      </c>
      <c r="AA5" s="17"/>
    </row>
    <row r="6" spans="1:27" s="9" customFormat="1" x14ac:dyDescent="0.2">
      <c r="A6" s="15"/>
      <c r="B6" s="11" t="str">
        <f t="shared" ref="B6:B23" si="15">$B$4</f>
        <v>Total</v>
      </c>
      <c r="C6" s="11" t="str">
        <f t="shared" ref="C6:C23" si="16">$C$4</f>
        <v>PE</v>
      </c>
      <c r="D6" s="138" t="s">
        <v>1658</v>
      </c>
      <c r="E6" s="18" t="str">
        <f t="shared" si="0"/>
        <v>PETotal5-9</v>
      </c>
      <c r="F6" s="19">
        <v>5</v>
      </c>
      <c r="G6" s="104">
        <f>VLOOKUP(E6,'Appendix 4. LT MOH 2019'!$D$5:$G$1684,4,FALSE)</f>
        <v>1.9530802596016619E-4</v>
      </c>
      <c r="H6" s="19">
        <f>VLOOKUP(E6,'Appendix 1a. Person-years 2020'!$E$3:$F$1684,2,FALSE)</f>
        <v>706981.06019999995</v>
      </c>
      <c r="I6" s="19">
        <f>VLOOKUP(E6,'Appendix 2a. Deaths 2020'!$E$3:$G$1683,3,FALSE)</f>
        <v>5</v>
      </c>
      <c r="J6" s="20">
        <f t="shared" si="1"/>
        <v>138.0790752588874</v>
      </c>
      <c r="K6" s="20">
        <f t="shared" si="2"/>
        <v>143.07809871875762</v>
      </c>
      <c r="L6" s="72">
        <f t="shared" si="3"/>
        <v>0.96506087581093336</v>
      </c>
      <c r="M6" s="72">
        <f t="shared" si="4"/>
        <v>1.036204062422184</v>
      </c>
      <c r="N6" s="72">
        <f>VLOOKUP(E6,'Appendix 4. LT MOH 2019'!$D$5:$K$1684,8,FALSE)</f>
        <v>0.99902393645281073</v>
      </c>
      <c r="O6" s="72">
        <f t="shared" si="13"/>
        <v>0.99898861686300089</v>
      </c>
      <c r="P6" s="72">
        <f t="shared" si="5"/>
        <v>1.0113831369991111E-3</v>
      </c>
      <c r="Q6" s="72">
        <f>VLOOKUP(E6,'Appendix 4. LT MOH 2019'!$D$5:$I$1684,6,FALSE)</f>
        <v>2.4999999999996909</v>
      </c>
      <c r="R6" s="16">
        <f t="shared" si="6"/>
        <v>2.49995581352881</v>
      </c>
      <c r="S6" s="135">
        <f t="shared" si="14"/>
        <v>98648.188378407765</v>
      </c>
      <c r="T6" s="12">
        <f t="shared" si="7"/>
        <v>99.771114221433294</v>
      </c>
      <c r="U6" s="13">
        <f t="shared" si="8"/>
        <v>2.0237897054771088E-4</v>
      </c>
      <c r="V6" s="12">
        <f t="shared" si="9"/>
        <v>492991.50969795173</v>
      </c>
      <c r="W6" s="12">
        <f t="shared" si="10"/>
        <v>6859962.7026023781</v>
      </c>
      <c r="X6" s="131">
        <f t="shared" si="11"/>
        <v>69.539672399132414</v>
      </c>
      <c r="Y6" s="105">
        <f>VLOOKUP(E6,'Appendix 4. LT MOH 2019'!$D$5:$P$1684,13,FALSE)</f>
        <v>71.281447920172965</v>
      </c>
      <c r="Z6" s="105">
        <f t="shared" si="12"/>
        <v>-1.7417755210405517</v>
      </c>
    </row>
    <row r="7" spans="1:27" s="9" customFormat="1" x14ac:dyDescent="0.2">
      <c r="A7" s="15"/>
      <c r="B7" s="11" t="str">
        <f t="shared" si="15"/>
        <v>Total</v>
      </c>
      <c r="C7" s="11" t="str">
        <f t="shared" si="16"/>
        <v>PE</v>
      </c>
      <c r="D7" s="138" t="s">
        <v>118</v>
      </c>
      <c r="E7" s="18" t="str">
        <f t="shared" si="0"/>
        <v>PETotal10-14</v>
      </c>
      <c r="F7" s="19">
        <v>5</v>
      </c>
      <c r="G7" s="104">
        <f>VLOOKUP(E7,'Appendix 4. LT MOH 2019'!$D$5:$G$1684,4,FALSE)</f>
        <v>3.0968032729567678E-4</v>
      </c>
      <c r="H7" s="19">
        <f>VLOOKUP(E7,'Appendix 1a. Person-years 2020'!$E$3:$F$1684,2,FALSE)</f>
        <v>731704.20250000001</v>
      </c>
      <c r="I7" s="19">
        <f>VLOOKUP(E7,'Appendix 2a. Deaths 2020'!$E$3:$G$1683,3,FALSE)</f>
        <v>9</v>
      </c>
      <c r="J7" s="20">
        <f t="shared" si="1"/>
        <v>226.59439691382218</v>
      </c>
      <c r="K7" s="20">
        <f t="shared" si="2"/>
        <v>235.5916097908765</v>
      </c>
      <c r="L7" s="72">
        <f t="shared" si="3"/>
        <v>0.96181013031389051</v>
      </c>
      <c r="M7" s="72">
        <f t="shared" si="4"/>
        <v>1.0397062460484234</v>
      </c>
      <c r="N7" s="72">
        <f>VLOOKUP(E7,'Appendix 4. LT MOH 2019'!$D$5:$K$1684,8,FALSE)</f>
        <v>0.99845279620996186</v>
      </c>
      <c r="O7" s="72">
        <f t="shared" si="13"/>
        <v>0.99839141199231629</v>
      </c>
      <c r="P7" s="72">
        <f t="shared" si="5"/>
        <v>1.6085880076837089E-3</v>
      </c>
      <c r="Q7" s="72">
        <f>VLOOKUP(E7,'Appendix 4. LT MOH 2019'!$D$5:$I$1684,6,FALSE)</f>
        <v>2.5000000000001092</v>
      </c>
      <c r="R7" s="16">
        <f t="shared" si="6"/>
        <v>2.4999231675102087</v>
      </c>
      <c r="S7" s="135">
        <f t="shared" si="14"/>
        <v>98548.417264186326</v>
      </c>
      <c r="T7" s="12">
        <f t="shared" si="7"/>
        <v>158.52380218738031</v>
      </c>
      <c r="U7" s="13">
        <f t="shared" si="8"/>
        <v>3.2197657332277708E-4</v>
      </c>
      <c r="V7" s="12">
        <f t="shared" si="9"/>
        <v>492345.76463568478</v>
      </c>
      <c r="W7" s="12">
        <f t="shared" si="10"/>
        <v>6366971.1929044267</v>
      </c>
      <c r="X7" s="131">
        <f t="shared" si="11"/>
        <v>64.607543882069635</v>
      </c>
      <c r="Y7" s="105">
        <f>VLOOKUP(E7,'Appendix 4. LT MOH 2019'!$D$5:$P$1684,13,FALSE)</f>
        <v>66.348648576321565</v>
      </c>
      <c r="Z7" s="105">
        <f t="shared" si="12"/>
        <v>-1.7411046942519306</v>
      </c>
      <c r="AA7" s="17"/>
    </row>
    <row r="8" spans="1:27" s="9" customFormat="1" x14ac:dyDescent="0.2">
      <c r="A8" s="15"/>
      <c r="B8" s="11" t="str">
        <f t="shared" si="15"/>
        <v>Total</v>
      </c>
      <c r="C8" s="11" t="str">
        <f t="shared" si="16"/>
        <v>PE</v>
      </c>
      <c r="D8" s="137" t="s">
        <v>119</v>
      </c>
      <c r="E8" s="18" t="str">
        <f t="shared" si="0"/>
        <v>PETotal15-19</v>
      </c>
      <c r="F8" s="19">
        <v>5</v>
      </c>
      <c r="G8" s="104">
        <f>VLOOKUP(E8,'Appendix 4. LT MOH 2019'!$D$5:$G$1684,4,FALSE)</f>
        <v>1.2169003170681085E-3</v>
      </c>
      <c r="H8" s="19">
        <f>VLOOKUP(E8,'Appendix 1a. Person-years 2020'!$E$3:$F$1684,2,FALSE)</f>
        <v>776893.82799999998</v>
      </c>
      <c r="I8" s="19">
        <f>VLOOKUP(E8,'Appendix 2a. Deaths 2020'!$E$3:$G$1683,3,FALSE)</f>
        <v>21</v>
      </c>
      <c r="J8" s="20">
        <f t="shared" si="1"/>
        <v>945.40234562145645</v>
      </c>
      <c r="K8" s="20">
        <f t="shared" si="2"/>
        <v>966.37679071479806</v>
      </c>
      <c r="L8" s="72">
        <f t="shared" si="3"/>
        <v>0.97829578970141917</v>
      </c>
      <c r="M8" s="72">
        <f t="shared" si="4"/>
        <v>1.022185734137939</v>
      </c>
      <c r="N8" s="72">
        <f>VLOOKUP(E8,'Appendix 4. LT MOH 2019'!$D$5:$K$1684,8,FALSE)</f>
        <v>0.99393395285140562</v>
      </c>
      <c r="O8" s="72">
        <f t="shared" si="13"/>
        <v>0.99379979120880912</v>
      </c>
      <c r="P8" s="72">
        <f t="shared" si="5"/>
        <v>6.2002087911908754E-3</v>
      </c>
      <c r="Q8" s="72">
        <f>VLOOKUP(E8,'Appendix 4. LT MOH 2019'!$D$5:$I$1684,6,FALSE)</f>
        <v>2.5000000000000981</v>
      </c>
      <c r="R8" s="16">
        <f t="shared" si="6"/>
        <v>2.4998314303903881</v>
      </c>
      <c r="S8" s="135">
        <f t="shared" si="14"/>
        <v>98389.893461998945</v>
      </c>
      <c r="T8" s="12">
        <f t="shared" si="7"/>
        <v>610.03788240741949</v>
      </c>
      <c r="U8" s="13">
        <f t="shared" si="8"/>
        <v>1.243898232633055E-3</v>
      </c>
      <c r="V8" s="12">
        <f t="shared" si="9"/>
        <v>490424.26977012854</v>
      </c>
      <c r="W8" s="12">
        <f t="shared" si="10"/>
        <v>5874625.4282687418</v>
      </c>
      <c r="X8" s="131">
        <f t="shared" si="11"/>
        <v>59.707610421772578</v>
      </c>
      <c r="Y8" s="105">
        <f>VLOOKUP(E8,'Appendix 4. LT MOH 2019'!$D$5:$P$1684,13,FALSE)</f>
        <v>61.447588527655348</v>
      </c>
      <c r="Z8" s="105">
        <f t="shared" si="12"/>
        <v>-1.7399781058827699</v>
      </c>
    </row>
    <row r="9" spans="1:27" s="9" customFormat="1" x14ac:dyDescent="0.2">
      <c r="A9" s="15"/>
      <c r="B9" s="11" t="str">
        <f t="shared" si="15"/>
        <v>Total</v>
      </c>
      <c r="C9" s="11" t="str">
        <f t="shared" si="16"/>
        <v>PE</v>
      </c>
      <c r="D9" s="137" t="s">
        <v>120</v>
      </c>
      <c r="E9" s="18" t="str">
        <f t="shared" si="0"/>
        <v>PETotal20-24</v>
      </c>
      <c r="F9" s="19">
        <v>5</v>
      </c>
      <c r="G9" s="104">
        <f>VLOOKUP(E9,'Appendix 4. LT MOH 2019'!$D$5:$G$1684,4,FALSE)</f>
        <v>1.7060988059100434E-3</v>
      </c>
      <c r="H9" s="19">
        <f>VLOOKUP(E9,'Appendix 1a. Person-years 2020'!$E$3:$F$1684,2,FALSE)</f>
        <v>817953.15410000004</v>
      </c>
      <c r="I9" s="19">
        <f>VLOOKUP(E9,'Appendix 2a. Deaths 2020'!$E$3:$G$1683,3,FALSE)</f>
        <v>40</v>
      </c>
      <c r="J9" s="20">
        <f t="shared" si="1"/>
        <v>1395.5088995003639</v>
      </c>
      <c r="K9" s="20">
        <f t="shared" si="2"/>
        <v>1435.4406555481273</v>
      </c>
      <c r="L9" s="72">
        <f t="shared" si="3"/>
        <v>0.97218153471310498</v>
      </c>
      <c r="M9" s="72">
        <f t="shared" si="4"/>
        <v>1.0286144760968994</v>
      </c>
      <c r="N9" s="72">
        <f>VLOOKUP(E9,'Appendix 4. LT MOH 2019'!$D$5:$K$1684,8,FALSE)</f>
        <v>0.99150573610417414</v>
      </c>
      <c r="O9" s="72">
        <f t="shared" si="13"/>
        <v>0.99126374196783096</v>
      </c>
      <c r="P9" s="72">
        <f t="shared" si="5"/>
        <v>8.736258032169042E-3</v>
      </c>
      <c r="Q9" s="72">
        <f>VLOOKUP(E9,'Appendix 4. LT MOH 2019'!$D$5:$I$1684,6,FALSE)</f>
        <v>2.4999999999999765</v>
      </c>
      <c r="R9" s="16">
        <f t="shared" si="6"/>
        <v>2.4996953000756035</v>
      </c>
      <c r="S9" s="135">
        <f t="shared" si="14"/>
        <v>97779.855579591531</v>
      </c>
      <c r="T9" s="12">
        <f t="shared" si="7"/>
        <v>854.23004869153544</v>
      </c>
      <c r="U9" s="13">
        <f t="shared" si="8"/>
        <v>1.7549182500591694E-3</v>
      </c>
      <c r="V9" s="12">
        <f t="shared" si="9"/>
        <v>486763.44249239756</v>
      </c>
      <c r="W9" s="12">
        <f t="shared" si="10"/>
        <v>5384201.1584986132</v>
      </c>
      <c r="X9" s="131">
        <f t="shared" si="11"/>
        <v>55.064523531801939</v>
      </c>
      <c r="Y9" s="105">
        <f>VLOOKUP(E9,'Appendix 4. LT MOH 2019'!$D$5:$P$1684,13,FALSE)</f>
        <v>56.807349707237627</v>
      </c>
      <c r="Z9" s="105">
        <f t="shared" si="12"/>
        <v>-1.7428261754356882</v>
      </c>
    </row>
    <row r="10" spans="1:27" s="9" customFormat="1" x14ac:dyDescent="0.2">
      <c r="A10" s="15"/>
      <c r="B10" s="11" t="str">
        <f t="shared" si="15"/>
        <v>Total</v>
      </c>
      <c r="C10" s="11" t="str">
        <f t="shared" si="16"/>
        <v>PE</v>
      </c>
      <c r="D10" s="137" t="s">
        <v>121</v>
      </c>
      <c r="E10" s="18" t="str">
        <f t="shared" si="0"/>
        <v>PETotal25-29</v>
      </c>
      <c r="F10" s="19">
        <v>5</v>
      </c>
      <c r="G10" s="104">
        <f>VLOOKUP(E10,'Appendix 4. LT MOH 2019'!$D$5:$G$1684,4,FALSE)</f>
        <v>1.7058674981173588E-3</v>
      </c>
      <c r="H10" s="19">
        <f>VLOOKUP(E10,'Appendix 1a. Person-years 2020'!$E$3:$F$1684,2,FALSE)</f>
        <v>773834.99470000004</v>
      </c>
      <c r="I10" s="19">
        <f>VLOOKUP(E10,'Appendix 2a. Deaths 2020'!$E$3:$G$1683,3,FALSE)</f>
        <v>62</v>
      </c>
      <c r="J10" s="20">
        <f t="shared" si="1"/>
        <v>1320.0599663645487</v>
      </c>
      <c r="K10" s="20">
        <f t="shared" si="2"/>
        <v>1381.9542025796654</v>
      </c>
      <c r="L10" s="72">
        <f t="shared" si="3"/>
        <v>0.95521252723166949</v>
      </c>
      <c r="M10" s="72">
        <f t="shared" si="4"/>
        <v>1.046887442837596</v>
      </c>
      <c r="N10" s="72">
        <f>VLOOKUP(E10,'Appendix 4. LT MOH 2019'!$D$5:$K$1684,8,FALSE)</f>
        <v>0.99150688284071253</v>
      </c>
      <c r="O10" s="72">
        <f t="shared" si="13"/>
        <v>0.99111043744892946</v>
      </c>
      <c r="P10" s="72">
        <f t="shared" si="5"/>
        <v>8.8895625510705401E-3</v>
      </c>
      <c r="Q10" s="72">
        <f>VLOOKUP(E10,'Appendix 4. LT MOH 2019'!$D$5:$I$1684,6,FALSE)</f>
        <v>2.5000000000000351</v>
      </c>
      <c r="R10" s="16">
        <f t="shared" si="6"/>
        <v>2.4995007759027223</v>
      </c>
      <c r="S10" s="135">
        <f t="shared" si="14"/>
        <v>96925.625530899997</v>
      </c>
      <c r="T10" s="12">
        <f t="shared" si="7"/>
        <v>861.62641095857521</v>
      </c>
      <c r="U10" s="13">
        <f t="shared" si="8"/>
        <v>1.7858518160073608E-3</v>
      </c>
      <c r="V10" s="12">
        <f t="shared" si="9"/>
        <v>482473.63148243638</v>
      </c>
      <c r="W10" s="12">
        <f t="shared" si="10"/>
        <v>4897437.7160062157</v>
      </c>
      <c r="X10" s="131">
        <f t="shared" si="11"/>
        <v>50.527790655783875</v>
      </c>
      <c r="Y10" s="105">
        <f>VLOOKUP(E10,'Appendix 4. LT MOH 2019'!$D$5:$P$1684,13,FALSE)</f>
        <v>52.272602648394297</v>
      </c>
      <c r="Z10" s="105">
        <f t="shared" si="12"/>
        <v>-1.7448119926104226</v>
      </c>
    </row>
    <row r="11" spans="1:27" s="9" customFormat="1" x14ac:dyDescent="0.2">
      <c r="A11" s="15"/>
      <c r="B11" s="11" t="str">
        <f t="shared" si="15"/>
        <v>Total</v>
      </c>
      <c r="C11" s="11" t="str">
        <f t="shared" si="16"/>
        <v>PE</v>
      </c>
      <c r="D11" s="137" t="s">
        <v>122</v>
      </c>
      <c r="E11" s="18" t="str">
        <f t="shared" si="0"/>
        <v>PETotal30-34</v>
      </c>
      <c r="F11" s="19">
        <v>5</v>
      </c>
      <c r="G11" s="104">
        <f>VLOOKUP(E11,'Appendix 4. LT MOH 2019'!$D$5:$G$1684,4,FALSE)</f>
        <v>1.8882313761291593E-3</v>
      </c>
      <c r="H11" s="19">
        <f>VLOOKUP(E11,'Appendix 1a. Person-years 2020'!$E$3:$F$1684,2,FALSE)</f>
        <v>778094.7807</v>
      </c>
      <c r="I11" s="19">
        <f>VLOOKUP(E11,'Appendix 2a. Deaths 2020'!$E$3:$G$1683,3,FALSE)</f>
        <v>120</v>
      </c>
      <c r="J11" s="20">
        <f t="shared" si="1"/>
        <v>1469.2229785200775</v>
      </c>
      <c r="K11" s="20">
        <f t="shared" si="2"/>
        <v>1588.996390754942</v>
      </c>
      <c r="L11" s="72">
        <f t="shared" si="3"/>
        <v>0.92462323204021912</v>
      </c>
      <c r="M11" s="72">
        <f t="shared" si="4"/>
        <v>1.0815216029057142</v>
      </c>
      <c r="N11" s="72">
        <f>VLOOKUP(E11,'Appendix 4. LT MOH 2019'!$D$5:$K$1684,8,FALSE)</f>
        <v>0.99060320144402558</v>
      </c>
      <c r="O11" s="72">
        <f t="shared" si="13"/>
        <v>0.98984106319474419</v>
      </c>
      <c r="P11" s="72">
        <f t="shared" si="5"/>
        <v>1.0158936805255814E-2</v>
      </c>
      <c r="Q11" s="72">
        <f>VLOOKUP(E11,'Appendix 4. LT MOH 2019'!$D$5:$I$1684,6,FALSE)</f>
        <v>2.5000000000000333</v>
      </c>
      <c r="R11" s="16">
        <f t="shared" si="6"/>
        <v>2.4990393110867704</v>
      </c>
      <c r="S11" s="135">
        <f t="shared" si="14"/>
        <v>96063.999119941422</v>
      </c>
      <c r="T11" s="12">
        <f t="shared" si="7"/>
        <v>975.90809631963498</v>
      </c>
      <c r="U11" s="13">
        <f t="shared" si="8"/>
        <v>2.0421644570161909E-3</v>
      </c>
      <c r="V11" s="12">
        <f t="shared" si="9"/>
        <v>477879.28781481955</v>
      </c>
      <c r="W11" s="12">
        <f t="shared" si="10"/>
        <v>4414964.0845237793</v>
      </c>
      <c r="X11" s="131">
        <f t="shared" si="11"/>
        <v>45.95857058804561</v>
      </c>
      <c r="Y11" s="105">
        <f>VLOOKUP(E11,'Appendix 4. LT MOH 2019'!$D$5:$P$1684,13,FALSE)</f>
        <v>47.698948196701892</v>
      </c>
      <c r="Z11" s="105">
        <f t="shared" si="12"/>
        <v>-1.7403776086562814</v>
      </c>
    </row>
    <row r="12" spans="1:27" s="9" customFormat="1" x14ac:dyDescent="0.2">
      <c r="A12" s="15"/>
      <c r="B12" s="11" t="str">
        <f t="shared" si="15"/>
        <v>Total</v>
      </c>
      <c r="C12" s="11" t="str">
        <f t="shared" si="16"/>
        <v>PE</v>
      </c>
      <c r="D12" s="137" t="s">
        <v>123</v>
      </c>
      <c r="E12" s="18" t="str">
        <f t="shared" si="0"/>
        <v>PETotal35-39</v>
      </c>
      <c r="F12" s="19">
        <v>5</v>
      </c>
      <c r="G12" s="104">
        <f>VLOOKUP(E12,'Appendix 4. LT MOH 2019'!$D$5:$G$1684,4,FALSE)</f>
        <v>2.2072153496023369E-3</v>
      </c>
      <c r="H12" s="19">
        <f>VLOOKUP(E12,'Appendix 1a. Person-years 2020'!$E$3:$F$1684,2,FALSE)</f>
        <v>753725.59420000005</v>
      </c>
      <c r="I12" s="19">
        <f>VLOOKUP(E12,'Appendix 2a. Deaths 2020'!$E$3:$G$1683,3,FALSE)</f>
        <v>176</v>
      </c>
      <c r="J12" s="20">
        <f t="shared" si="1"/>
        <v>1663.6347009063822</v>
      </c>
      <c r="K12" s="20">
        <f t="shared" si="2"/>
        <v>1839.2462310048522</v>
      </c>
      <c r="L12" s="72">
        <f t="shared" si="3"/>
        <v>0.90451983691029425</v>
      </c>
      <c r="M12" s="72">
        <f t="shared" si="4"/>
        <v>1.1055589487300266</v>
      </c>
      <c r="N12" s="72">
        <f>VLOOKUP(E12,'Appendix 4. LT MOH 2019'!$D$5:$K$1684,8,FALSE)</f>
        <v>0.98902448655634478</v>
      </c>
      <c r="O12" s="72">
        <f t="shared" si="13"/>
        <v>0.98787297506746274</v>
      </c>
      <c r="P12" s="72">
        <f t="shared" si="5"/>
        <v>1.2127024932537256E-2</v>
      </c>
      <c r="Q12" s="72">
        <f>VLOOKUP(E12,'Appendix 4. LT MOH 2019'!$D$5:$I$1684,6,FALSE)</f>
        <v>2.5000000000000382</v>
      </c>
      <c r="R12" s="16">
        <f t="shared" si="6"/>
        <v>2.498546186710771</v>
      </c>
      <c r="S12" s="135">
        <f t="shared" si="14"/>
        <v>95088.09102362179</v>
      </c>
      <c r="T12" s="12">
        <f t="shared" si="7"/>
        <v>1153.1356506308334</v>
      </c>
      <c r="U12" s="13">
        <f t="shared" si="8"/>
        <v>2.440209833643796E-3</v>
      </c>
      <c r="V12" s="12">
        <f t="shared" si="9"/>
        <v>472555.93954759865</v>
      </c>
      <c r="W12" s="12">
        <f t="shared" si="10"/>
        <v>3937084.7967089601</v>
      </c>
      <c r="X12" s="131">
        <f t="shared" si="11"/>
        <v>41.404604449687703</v>
      </c>
      <c r="Y12" s="105">
        <f>VLOOKUP(E12,'Appendix 4. LT MOH 2019'!$D$5:$P$1684,13,FALSE)</f>
        <v>43.12770252590979</v>
      </c>
      <c r="Z12" s="105">
        <f t="shared" si="12"/>
        <v>-1.7230980762220867</v>
      </c>
    </row>
    <row r="13" spans="1:27" s="9" customFormat="1" x14ac:dyDescent="0.2">
      <c r="A13" s="15"/>
      <c r="B13" s="11" t="str">
        <f t="shared" si="15"/>
        <v>Total</v>
      </c>
      <c r="C13" s="11" t="str">
        <f t="shared" si="16"/>
        <v>PE</v>
      </c>
      <c r="D13" s="137" t="s">
        <v>124</v>
      </c>
      <c r="E13" s="18" t="str">
        <f t="shared" si="0"/>
        <v>PETotal40-44</v>
      </c>
      <c r="F13" s="19">
        <v>5</v>
      </c>
      <c r="G13" s="104">
        <f>VLOOKUP(E13,'Appendix 4. LT MOH 2019'!$D$5:$G$1684,4,FALSE)</f>
        <v>3.0634866116274659E-3</v>
      </c>
      <c r="H13" s="19">
        <f>VLOOKUP(E13,'Appendix 1a. Person-years 2020'!$E$3:$F$1684,2,FALSE)</f>
        <v>698493.5344</v>
      </c>
      <c r="I13" s="19">
        <f>VLOOKUP(E13,'Appendix 2a. Deaths 2020'!$E$3:$G$1683,3,FALSE)</f>
        <v>272</v>
      </c>
      <c r="J13" s="20">
        <f t="shared" si="1"/>
        <v>2139.8255909427489</v>
      </c>
      <c r="K13" s="20">
        <f t="shared" si="2"/>
        <v>2410.9923225843863</v>
      </c>
      <c r="L13" s="72">
        <f t="shared" si="3"/>
        <v>0.88752899414006892</v>
      </c>
      <c r="M13" s="72">
        <f t="shared" si="4"/>
        <v>1.1267237539308841</v>
      </c>
      <c r="N13" s="72">
        <f>VLOOKUP(E13,'Appendix 4. LT MOH 2019'!$D$5:$K$1684,8,FALSE)</f>
        <v>0.98479898718992975</v>
      </c>
      <c r="O13" s="72">
        <f t="shared" si="13"/>
        <v>0.98288922775386045</v>
      </c>
      <c r="P13" s="72">
        <f t="shared" si="5"/>
        <v>1.711077224613955E-2</v>
      </c>
      <c r="Q13" s="72">
        <f>VLOOKUP(E13,'Appendix 4. LT MOH 2019'!$D$5:$I$1684,6,FALSE)</f>
        <v>2.5000000000000115</v>
      </c>
      <c r="R13" s="16">
        <f t="shared" si="6"/>
        <v>2.4975790147668646</v>
      </c>
      <c r="S13" s="135">
        <f t="shared" si="14"/>
        <v>93934.955372990953</v>
      </c>
      <c r="T13" s="12">
        <f t="shared" si="7"/>
        <v>1607.2996273385309</v>
      </c>
      <c r="U13" s="13">
        <f t="shared" si="8"/>
        <v>3.4517137908936487E-3</v>
      </c>
      <c r="V13" s="12">
        <f t="shared" si="9"/>
        <v>465652.63654794538</v>
      </c>
      <c r="W13" s="12">
        <f t="shared" si="10"/>
        <v>3464528.8571613613</v>
      </c>
      <c r="X13" s="131">
        <f t="shared" si="11"/>
        <v>36.882211136468101</v>
      </c>
      <c r="Y13" s="105">
        <f>VLOOKUP(E13,'Appendix 4. LT MOH 2019'!$D$5:$P$1684,13,FALSE)</f>
        <v>38.578560822462741</v>
      </c>
      <c r="Z13" s="105">
        <f t="shared" si="12"/>
        <v>-1.6963496859946403</v>
      </c>
    </row>
    <row r="14" spans="1:27" s="9" customFormat="1" x14ac:dyDescent="0.2">
      <c r="A14" s="15"/>
      <c r="B14" s="11" t="str">
        <f t="shared" si="15"/>
        <v>Total</v>
      </c>
      <c r="C14" s="11" t="str">
        <f t="shared" si="16"/>
        <v>PE</v>
      </c>
      <c r="D14" s="137" t="s">
        <v>125</v>
      </c>
      <c r="E14" s="18" t="str">
        <f t="shared" si="0"/>
        <v>PETotal45-49</v>
      </c>
      <c r="F14" s="19">
        <v>5</v>
      </c>
      <c r="G14" s="104">
        <f>VLOOKUP(E14,'Appendix 4. LT MOH 2019'!$D$5:$G$1684,4,FALSE)</f>
        <v>3.9726321535411635E-3</v>
      </c>
      <c r="H14" s="19">
        <f>VLOOKUP(E14,'Appendix 1a. Person-years 2020'!$E$3:$F$1684,2,FALSE)</f>
        <v>616346.77830000001</v>
      </c>
      <c r="I14" s="19">
        <f>VLOOKUP(E14,'Appendix 2a. Deaths 2020'!$E$3:$G$1683,3,FALSE)</f>
        <v>353</v>
      </c>
      <c r="J14" s="20">
        <f t="shared" si="1"/>
        <v>2448.519029206087</v>
      </c>
      <c r="K14" s="20">
        <f t="shared" si="2"/>
        <v>2800.1166900558869</v>
      </c>
      <c r="L14" s="72">
        <f t="shared" si="3"/>
        <v>0.87443463977825064</v>
      </c>
      <c r="M14" s="72">
        <f t="shared" si="4"/>
        <v>1.1435960499615976</v>
      </c>
      <c r="N14" s="72">
        <f>VLOOKUP(E14,'Appendix 4. LT MOH 2019'!$D$5:$K$1684,8,FALSE)</f>
        <v>0.98033217184855603</v>
      </c>
      <c r="O14" s="72">
        <f t="shared" si="13"/>
        <v>0.977539890662664</v>
      </c>
      <c r="P14" s="72">
        <f t="shared" si="5"/>
        <v>2.2460109337335998E-2</v>
      </c>
      <c r="Q14" s="72">
        <f>VLOOKUP(E14,'Appendix 4. LT MOH 2019'!$D$5:$I$1684,6,FALSE)</f>
        <v>2.5000000000000164</v>
      </c>
      <c r="R14" s="16">
        <f t="shared" si="6"/>
        <v>2.4964446691355162</v>
      </c>
      <c r="S14" s="135">
        <f t="shared" si="14"/>
        <v>92327.655745652417</v>
      </c>
      <c r="T14" s="12">
        <f t="shared" si="7"/>
        <v>2073.6892429072714</v>
      </c>
      <c r="U14" s="13">
        <f t="shared" si="8"/>
        <v>4.5431138406263043E-3</v>
      </c>
      <c r="V14" s="12">
        <f t="shared" si="9"/>
        <v>456446.68296962528</v>
      </c>
      <c r="W14" s="12">
        <f t="shared" si="10"/>
        <v>2998876.2206134158</v>
      </c>
      <c r="X14" s="131">
        <f t="shared" si="11"/>
        <v>32.480801081691375</v>
      </c>
      <c r="Y14" s="105">
        <f>VLOOKUP(E14,'Appendix 4. LT MOH 2019'!$D$5:$P$1684,13,FALSE)</f>
        <v>34.135456871671799</v>
      </c>
      <c r="Z14" s="105">
        <f t="shared" si="12"/>
        <v>-1.6546557899804242</v>
      </c>
    </row>
    <row r="15" spans="1:27" s="9" customFormat="1" x14ac:dyDescent="0.2">
      <c r="A15" s="15"/>
      <c r="B15" s="11" t="str">
        <f t="shared" si="15"/>
        <v>Total</v>
      </c>
      <c r="C15" s="11" t="str">
        <f t="shared" si="16"/>
        <v>PE</v>
      </c>
      <c r="D15" s="137" t="s">
        <v>126</v>
      </c>
      <c r="E15" s="18" t="str">
        <f t="shared" si="0"/>
        <v>PETotal50-54</v>
      </c>
      <c r="F15" s="19">
        <v>5</v>
      </c>
      <c r="G15" s="104">
        <f>VLOOKUP(E15,'Appendix 4. LT MOH 2019'!$D$5:$G$1684,4,FALSE)</f>
        <v>6.1545631787744788E-3</v>
      </c>
      <c r="H15" s="19">
        <f>VLOOKUP(E15,'Appendix 1a. Person-years 2020'!$E$3:$F$1684,2,FALSE)</f>
        <v>552598.46109999996</v>
      </c>
      <c r="I15" s="19">
        <f>VLOOKUP(E15,'Appendix 2a. Deaths 2020'!$E$3:$G$1683,3,FALSE)</f>
        <v>573</v>
      </c>
      <c r="J15" s="20">
        <f t="shared" si="1"/>
        <v>3401.0021413335007</v>
      </c>
      <c r="K15" s="20">
        <f t="shared" si="2"/>
        <v>3970.4755766320632</v>
      </c>
      <c r="L15" s="72">
        <f t="shared" si="3"/>
        <v>0.85657299124312569</v>
      </c>
      <c r="M15" s="72">
        <f t="shared" si="4"/>
        <v>1.1674428335041498</v>
      </c>
      <c r="N15" s="72">
        <f>VLOOKUP(E15,'Appendix 4. LT MOH 2019'!$D$5:$K$1684,8,FALSE)</f>
        <v>0.96969349239557623</v>
      </c>
      <c r="O15" s="72">
        <f t="shared" si="13"/>
        <v>0.96470942323662412</v>
      </c>
      <c r="P15" s="72">
        <f t="shared" si="5"/>
        <v>3.529057676337588E-2</v>
      </c>
      <c r="Q15" s="72">
        <f>VLOOKUP(E15,'Appendix 4. LT MOH 2019'!$D$5:$I$1684,6,FALSE)</f>
        <v>2.4999999999999942</v>
      </c>
      <c r="R15" s="16">
        <f t="shared" si="6"/>
        <v>2.4935862235580046</v>
      </c>
      <c r="S15" s="135">
        <f t="shared" si="14"/>
        <v>90253.966502745141</v>
      </c>
      <c r="T15" s="12">
        <f t="shared" si="7"/>
        <v>3185.1145330642826</v>
      </c>
      <c r="U15" s="13">
        <f t="shared" si="8"/>
        <v>7.1852260069006904E-3</v>
      </c>
      <c r="V15" s="12">
        <f t="shared" si="9"/>
        <v>443286.61756850779</v>
      </c>
      <c r="W15" s="12">
        <f t="shared" si="10"/>
        <v>2542429.5376437907</v>
      </c>
      <c r="X15" s="131">
        <f t="shared" si="11"/>
        <v>28.169726341794195</v>
      </c>
      <c r="Y15" s="105">
        <f>VLOOKUP(E15,'Appendix 4. LT MOH 2019'!$D$5:$P$1684,13,FALSE)</f>
        <v>29.770140448434571</v>
      </c>
      <c r="Z15" s="105">
        <f t="shared" si="12"/>
        <v>-1.6004141066403754</v>
      </c>
    </row>
    <row r="16" spans="1:27" s="9" customFormat="1" x14ac:dyDescent="0.2">
      <c r="A16" s="15"/>
      <c r="B16" s="11" t="str">
        <f t="shared" si="15"/>
        <v>Total</v>
      </c>
      <c r="C16" s="11" t="str">
        <f t="shared" si="16"/>
        <v>PE</v>
      </c>
      <c r="D16" s="137" t="s">
        <v>127</v>
      </c>
      <c r="E16" s="18" t="str">
        <f t="shared" si="0"/>
        <v>PETotal55-59</v>
      </c>
      <c r="F16" s="19">
        <v>5</v>
      </c>
      <c r="G16" s="104">
        <f>VLOOKUP(E16,'Appendix 4. LT MOH 2019'!$D$5:$G$1684,4,FALSE)</f>
        <v>8.9466235855475591E-3</v>
      </c>
      <c r="H16" s="19">
        <f>VLOOKUP(E16,'Appendix 1a. Person-years 2020'!$E$3:$F$1684,2,FALSE)</f>
        <v>470951.08919999999</v>
      </c>
      <c r="I16" s="19">
        <f>VLOOKUP(E16,'Appendix 2a. Deaths 2020'!$E$3:$G$1683,3,FALSE)</f>
        <v>739</v>
      </c>
      <c r="J16" s="20">
        <f t="shared" si="1"/>
        <v>4213.4221222760325</v>
      </c>
      <c r="K16" s="20">
        <f t="shared" si="2"/>
        <v>4945.8105674463122</v>
      </c>
      <c r="L16" s="72">
        <f t="shared" si="3"/>
        <v>0.85191740864664045</v>
      </c>
      <c r="M16" s="72">
        <f t="shared" si="4"/>
        <v>1.173822708457859</v>
      </c>
      <c r="N16" s="72">
        <f>VLOOKUP(E16,'Appendix 4. LT MOH 2019'!$D$5:$K$1684,8,FALSE)</f>
        <v>0.95624551924598045</v>
      </c>
      <c r="O16" s="72">
        <f t="shared" si="13"/>
        <v>0.94883770834316528</v>
      </c>
      <c r="P16" s="72">
        <f t="shared" si="5"/>
        <v>5.1162291656834724E-2</v>
      </c>
      <c r="Q16" s="72">
        <f>VLOOKUP(E16,'Appendix 4. LT MOH 2019'!$D$5:$I$1684,6,FALSE)</f>
        <v>2.4999999999999916</v>
      </c>
      <c r="R16" s="16">
        <f t="shared" si="6"/>
        <v>2.4903390054172085</v>
      </c>
      <c r="S16" s="135">
        <f t="shared" si="14"/>
        <v>87068.851969680865</v>
      </c>
      <c r="T16" s="12">
        <f t="shared" si="7"/>
        <v>4454.6419986985811</v>
      </c>
      <c r="U16" s="13">
        <f t="shared" si="8"/>
        <v>1.0502153653497831E-2</v>
      </c>
      <c r="V16" s="12">
        <f t="shared" si="9"/>
        <v>424164.61857944017</v>
      </c>
      <c r="W16" s="12">
        <f t="shared" si="10"/>
        <v>2099142.9200752829</v>
      </c>
      <c r="X16" s="131">
        <f t="shared" si="11"/>
        <v>24.108999631765524</v>
      </c>
      <c r="Y16" s="105">
        <f>VLOOKUP(E16,'Appendix 4. LT MOH 2019'!$D$5:$P$1684,13,FALSE)</f>
        <v>25.622433183567257</v>
      </c>
      <c r="Z16" s="105">
        <f t="shared" si="12"/>
        <v>-1.5134335518017323</v>
      </c>
    </row>
    <row r="17" spans="1:26" s="9" customFormat="1" x14ac:dyDescent="0.2">
      <c r="A17" s="15"/>
      <c r="B17" s="11" t="str">
        <f t="shared" si="15"/>
        <v>Total</v>
      </c>
      <c r="C17" s="11" t="str">
        <f t="shared" si="16"/>
        <v>PE</v>
      </c>
      <c r="D17" s="137" t="s">
        <v>128</v>
      </c>
      <c r="E17" s="18" t="str">
        <f t="shared" si="0"/>
        <v>PETotal60-64</v>
      </c>
      <c r="F17" s="19">
        <v>5</v>
      </c>
      <c r="G17" s="104">
        <f>VLOOKUP(E17,'Appendix 4. LT MOH 2019'!$D$5:$G$1684,4,FALSE)</f>
        <v>1.2809427934441928E-2</v>
      </c>
      <c r="H17" s="19">
        <f>VLOOKUP(E17,'Appendix 1a. Person-years 2020'!$E$3:$F$1684,2,FALSE)</f>
        <v>379075.71149999998</v>
      </c>
      <c r="I17" s="19">
        <f>VLOOKUP(E17,'Appendix 2a. Deaths 2020'!$E$3:$G$1683,3,FALSE)</f>
        <v>1013</v>
      </c>
      <c r="J17" s="20">
        <f t="shared" si="1"/>
        <v>4855.743008156549</v>
      </c>
      <c r="K17" s="20">
        <f t="shared" si="2"/>
        <v>5855.7670576589589</v>
      </c>
      <c r="L17" s="72">
        <f t="shared" si="3"/>
        <v>0.82922407266961817</v>
      </c>
      <c r="M17" s="72">
        <f t="shared" si="4"/>
        <v>1.2059466590020509</v>
      </c>
      <c r="N17" s="72">
        <f>VLOOKUP(E17,'Appendix 4. LT MOH 2019'!$D$5:$K$1684,8,FALSE)</f>
        <v>0.93794023552932915</v>
      </c>
      <c r="O17" s="72">
        <f t="shared" si="13"/>
        <v>0.92564558708628453</v>
      </c>
      <c r="P17" s="72">
        <f t="shared" si="5"/>
        <v>7.4354412913715473E-2</v>
      </c>
      <c r="Q17" s="72">
        <f>VLOOKUP(E17,'Appendix 4. LT MOH 2019'!$D$5:$I$1684,6,FALSE)</f>
        <v>2.4999999999999947</v>
      </c>
      <c r="R17" s="16">
        <f t="shared" si="6"/>
        <v>2.4836474834147113</v>
      </c>
      <c r="S17" s="135">
        <f t="shared" si="14"/>
        <v>82614.20997098228</v>
      </c>
      <c r="T17" s="12">
        <f t="shared" si="7"/>
        <v>6142.7310807228068</v>
      </c>
      <c r="U17" s="13">
        <f t="shared" si="8"/>
        <v>1.5448989691023297E-2</v>
      </c>
      <c r="V17" s="12">
        <f t="shared" si="9"/>
        <v>397613.77304122789</v>
      </c>
      <c r="W17" s="12">
        <f t="shared" si="10"/>
        <v>1674978.3014958429</v>
      </c>
      <c r="X17" s="131">
        <f t="shared" si="11"/>
        <v>20.274699740930384</v>
      </c>
      <c r="Y17" s="105">
        <f>VLOOKUP(E17,'Appendix 4. LT MOH 2019'!$D$5:$P$1684,13,FALSE)</f>
        <v>21.68043558708623</v>
      </c>
      <c r="Z17" s="105">
        <f t="shared" si="12"/>
        <v>-1.4057358461558458</v>
      </c>
    </row>
    <row r="18" spans="1:26" s="9" customFormat="1" x14ac:dyDescent="0.2">
      <c r="A18" s="15"/>
      <c r="B18" s="11" t="str">
        <f t="shared" si="15"/>
        <v>Total</v>
      </c>
      <c r="C18" s="11" t="str">
        <f t="shared" si="16"/>
        <v>PE</v>
      </c>
      <c r="D18" s="137" t="s">
        <v>129</v>
      </c>
      <c r="E18" s="18" t="str">
        <f t="shared" si="0"/>
        <v>PETotal65-69</v>
      </c>
      <c r="F18" s="19">
        <v>5</v>
      </c>
      <c r="G18" s="104">
        <f>VLOOKUP(E18,'Appendix 4. LT MOH 2019'!$D$5:$G$1684,4,FALSE)</f>
        <v>1.9690492014051739E-2</v>
      </c>
      <c r="H18" s="19">
        <f>VLOOKUP(E18,'Appendix 1a. Person-years 2020'!$E$3:$F$1684,2,FALSE)</f>
        <v>297418.78840000002</v>
      </c>
      <c r="I18" s="19">
        <f>VLOOKUP(E18,'Appendix 2a. Deaths 2020'!$E$3:$G$1683,3,FALSE)</f>
        <v>1179</v>
      </c>
      <c r="J18" s="20">
        <f t="shared" si="1"/>
        <v>5856.3222778191448</v>
      </c>
      <c r="K18" s="20">
        <f t="shared" si="2"/>
        <v>7012.1071877345776</v>
      </c>
      <c r="L18" s="72">
        <f t="shared" si="3"/>
        <v>0.83517295458102725</v>
      </c>
      <c r="M18" s="72">
        <f t="shared" si="4"/>
        <v>1.197356780430779</v>
      </c>
      <c r="N18" s="72">
        <f>VLOOKUP(E18,'Appendix 4. LT MOH 2019'!$D$5:$K$1684,8,FALSE)</f>
        <v>0.90616660425372475</v>
      </c>
      <c r="O18" s="72">
        <f t="shared" si="13"/>
        <v>0.88871553486451671</v>
      </c>
      <c r="P18" s="72">
        <f t="shared" si="5"/>
        <v>0.11128446513548329</v>
      </c>
      <c r="Q18" s="72">
        <f>VLOOKUP(E18,'Appendix 4. LT MOH 2019'!$D$5:$I$1684,6,FALSE)</f>
        <v>2.5</v>
      </c>
      <c r="R18" s="16">
        <f t="shared" si="6"/>
        <v>2.4760166998407134</v>
      </c>
      <c r="S18" s="135">
        <f t="shared" si="14"/>
        <v>76471.478890259474</v>
      </c>
      <c r="T18" s="12">
        <f t="shared" si="7"/>
        <v>8510.087626421926</v>
      </c>
      <c r="U18" s="13">
        <f t="shared" si="8"/>
        <v>2.3581614419233985E-2</v>
      </c>
      <c r="V18" s="12">
        <f t="shared" si="9"/>
        <v>360878.07539931627</v>
      </c>
      <c r="W18" s="12">
        <f t="shared" si="10"/>
        <v>1277364.528454615</v>
      </c>
      <c r="X18" s="131">
        <f t="shared" si="11"/>
        <v>16.703803130153911</v>
      </c>
      <c r="Y18" s="105">
        <f>VLOOKUP(E18,'Appendix 4. LT MOH 2019'!$D$5:$P$1684,13,FALSE)</f>
        <v>17.949528509949996</v>
      </c>
      <c r="Z18" s="105">
        <f t="shared" si="12"/>
        <v>-1.2457253797960846</v>
      </c>
    </row>
    <row r="19" spans="1:26" s="9" customFormat="1" x14ac:dyDescent="0.2">
      <c r="A19" s="15"/>
      <c r="B19" s="11" t="str">
        <f t="shared" si="15"/>
        <v>Total</v>
      </c>
      <c r="C19" s="11" t="str">
        <f t="shared" si="16"/>
        <v>PE</v>
      </c>
      <c r="D19" s="137" t="s">
        <v>130</v>
      </c>
      <c r="E19" s="18" t="str">
        <f t="shared" si="0"/>
        <v>PETotal70-74</v>
      </c>
      <c r="F19" s="19">
        <v>5</v>
      </c>
      <c r="G19" s="104">
        <f>VLOOKUP(E19,'Appendix 4. LT MOH 2019'!$D$5:$G$1684,4,FALSE)</f>
        <v>2.8651975084922933E-2</v>
      </c>
      <c r="H19" s="19">
        <f>VLOOKUP(E19,'Appendix 1a. Person-years 2020'!$E$3:$F$1684,2,FALSE)</f>
        <v>231569.42920000001</v>
      </c>
      <c r="I19" s="19">
        <f>VLOOKUP(E19,'Appendix 2a. Deaths 2020'!$E$3:$G$1683,3,FALSE)</f>
        <v>1373</v>
      </c>
      <c r="J19" s="20">
        <f t="shared" si="1"/>
        <v>6634.9215158682255</v>
      </c>
      <c r="K19" s="20">
        <f t="shared" si="2"/>
        <v>7968.582354076626</v>
      </c>
      <c r="L19" s="72">
        <f t="shared" si="3"/>
        <v>0.83263511890215747</v>
      </c>
      <c r="M19" s="72">
        <f t="shared" si="4"/>
        <v>1.2010062718931622</v>
      </c>
      <c r="N19" s="72">
        <f>VLOOKUP(E19,'Appendix 4. LT MOH 2019'!$D$5:$K$1684,8,FALSE)</f>
        <v>0.86631590777461598</v>
      </c>
      <c r="O19" s="72">
        <f t="shared" si="13"/>
        <v>0.84168353670408125</v>
      </c>
      <c r="P19" s="72">
        <f t="shared" si="5"/>
        <v>0.15831646329591875</v>
      </c>
      <c r="Q19" s="72">
        <f>VLOOKUP(E19,'Appendix 4. LT MOH 2019'!$D$5:$I$1684,6,FALSE)</f>
        <v>2.4999999999999964</v>
      </c>
      <c r="R19" s="16">
        <f t="shared" si="6"/>
        <v>2.4646440762934647</v>
      </c>
      <c r="S19" s="135">
        <f t="shared" si="14"/>
        <v>67961.391263837548</v>
      </c>
      <c r="T19" s="12">
        <f t="shared" si="7"/>
        <v>10759.407105560911</v>
      </c>
      <c r="U19" s="13">
        <f t="shared" si="8"/>
        <v>3.4427014796673865E-2</v>
      </c>
      <c r="V19" s="12">
        <f t="shared" si="9"/>
        <v>312528.02977853373</v>
      </c>
      <c r="W19" s="12">
        <f t="shared" si="10"/>
        <v>916486.45305529877</v>
      </c>
      <c r="X19" s="131">
        <f t="shared" si="11"/>
        <v>13.485398636077715</v>
      </c>
      <c r="Y19" s="105">
        <f>VLOOKUP(E19,'Appendix 4. LT MOH 2019'!$D$5:$P$1684,13,FALSE)</f>
        <v>14.549324525343202</v>
      </c>
      <c r="Z19" s="105">
        <f t="shared" si="12"/>
        <v>-1.0639258892654873</v>
      </c>
    </row>
    <row r="20" spans="1:26" s="9" customFormat="1" x14ac:dyDescent="0.2">
      <c r="A20" s="15"/>
      <c r="B20" s="11" t="str">
        <f t="shared" si="15"/>
        <v>Total</v>
      </c>
      <c r="C20" s="11" t="str">
        <f t="shared" si="16"/>
        <v>PE</v>
      </c>
      <c r="D20" s="137" t="s">
        <v>131</v>
      </c>
      <c r="E20" s="18" t="str">
        <f t="shared" si="0"/>
        <v>PETotal75-79</v>
      </c>
      <c r="F20" s="19">
        <v>5</v>
      </c>
      <c r="G20" s="104">
        <f>VLOOKUP(E20,'Appendix 4. LT MOH 2019'!$D$5:$G$1684,4,FALSE)</f>
        <v>4.6428732856342032E-2</v>
      </c>
      <c r="H20" s="19">
        <f>VLOOKUP(E20,'Appendix 1a. Person-years 2020'!$E$3:$F$1684,2,FALSE)</f>
        <v>156355.66250000001</v>
      </c>
      <c r="I20" s="19">
        <f>VLOOKUP(E20,'Appendix 2a. Deaths 2020'!$E$3:$G$1683,3,FALSE)</f>
        <v>1329</v>
      </c>
      <c r="J20" s="20">
        <f t="shared" si="1"/>
        <v>7259.3952847888759</v>
      </c>
      <c r="K20" s="20">
        <f t="shared" si="2"/>
        <v>8526.6914988227982</v>
      </c>
      <c r="L20" s="72">
        <f t="shared" si="3"/>
        <v>0.85137304261460778</v>
      </c>
      <c r="M20" s="72">
        <f t="shared" si="4"/>
        <v>1.1745732480898756</v>
      </c>
      <c r="N20" s="72">
        <f>VLOOKUP(E20,'Appendix 4. LT MOH 2019'!$D$5:$K$1684,8,FALSE)</f>
        <v>0.79199935201624894</v>
      </c>
      <c r="O20" s="72">
        <f t="shared" si="13"/>
        <v>0.76040487105573362</v>
      </c>
      <c r="P20" s="72">
        <f t="shared" si="5"/>
        <v>0.23959512894426638</v>
      </c>
      <c r="Q20" s="72">
        <f>VLOOKUP(E20,'Appendix 4. LT MOH 2019'!$D$5:$I$1684,6,FALSE)</f>
        <v>2.4999999999999996</v>
      </c>
      <c r="R20" s="16">
        <f t="shared" si="6"/>
        <v>2.4507829334470297</v>
      </c>
      <c r="S20" s="135">
        <f t="shared" si="14"/>
        <v>57201.984158276638</v>
      </c>
      <c r="T20" s="12">
        <f t="shared" si="7"/>
        <v>13705.316770270174</v>
      </c>
      <c r="U20" s="13">
        <f t="shared" si="8"/>
        <v>5.4587176877642828E-2</v>
      </c>
      <c r="V20" s="12">
        <f t="shared" si="9"/>
        <v>251072.09337809583</v>
      </c>
      <c r="W20" s="12">
        <f t="shared" si="10"/>
        <v>603958.42327676504</v>
      </c>
      <c r="X20" s="131">
        <f t="shared" si="11"/>
        <v>10.558347444830328</v>
      </c>
      <c r="Y20" s="105">
        <f>VLOOKUP(E20,'Appendix 4. LT MOH 2019'!$D$5:$P$1684,13,FALSE)</f>
        <v>11.408695912436137</v>
      </c>
      <c r="Z20" s="105">
        <f t="shared" si="12"/>
        <v>-0.85034846760580862</v>
      </c>
    </row>
    <row r="21" spans="1:26" s="9" customFormat="1" x14ac:dyDescent="0.2">
      <c r="A21" s="15"/>
      <c r="B21" s="11" t="str">
        <f t="shared" si="15"/>
        <v>Total</v>
      </c>
      <c r="C21" s="11" t="str">
        <f t="shared" si="16"/>
        <v>PE</v>
      </c>
      <c r="D21" s="137" t="s">
        <v>132</v>
      </c>
      <c r="E21" s="18" t="str">
        <f t="shared" si="0"/>
        <v>PETotal80-84</v>
      </c>
      <c r="F21" s="19">
        <v>5</v>
      </c>
      <c r="G21" s="104">
        <f>VLOOKUP(E21,'Appendix 4. LT MOH 2019'!$D$5:$G$1684,4,FALSE)</f>
        <v>7.0686747752523788E-2</v>
      </c>
      <c r="H21" s="19">
        <f>VLOOKUP(E21,'Appendix 1a. Person-years 2020'!$E$3:$F$1684,2,FALSE)</f>
        <v>103408.0067</v>
      </c>
      <c r="I21" s="19">
        <f>VLOOKUP(E21,'Appendix 2a. Deaths 2020'!$E$3:$G$1683,3,FALSE)</f>
        <v>1284</v>
      </c>
      <c r="J21" s="20">
        <f t="shared" si="1"/>
        <v>7309.5756851941896</v>
      </c>
      <c r="K21" s="20">
        <f t="shared" si="2"/>
        <v>8502.8139010799496</v>
      </c>
      <c r="L21" s="72">
        <f t="shared" si="3"/>
        <v>0.85966549076956678</v>
      </c>
      <c r="M21" s="72">
        <f t="shared" si="4"/>
        <v>1.1632431576435698</v>
      </c>
      <c r="N21" s="72">
        <f>VLOOKUP(E21,'Appendix 4. LT MOH 2019'!$D$5:$K$1684,8,FALSE)</f>
        <v>0.69964419822718593</v>
      </c>
      <c r="O21" s="72">
        <f t="shared" si="13"/>
        <v>0.6600160664302378</v>
      </c>
      <c r="P21" s="72">
        <f t="shared" si="5"/>
        <v>0.3399839335697622</v>
      </c>
      <c r="Q21" s="72">
        <f>VLOOKUP(E21,'Appendix 4. LT MOH 2019'!$D$5:$I$1684,6,FALSE)</f>
        <v>2.5000000000000009</v>
      </c>
      <c r="R21" s="16">
        <f t="shared" si="6"/>
        <v>2.4308577790552959</v>
      </c>
      <c r="S21" s="135">
        <f t="shared" si="14"/>
        <v>43496.667388006463</v>
      </c>
      <c r="T21" s="12">
        <f t="shared" si="7"/>
        <v>14788.168075750031</v>
      </c>
      <c r="U21" s="13">
        <f t="shared" si="8"/>
        <v>8.2389730073826828E-2</v>
      </c>
      <c r="V21" s="12">
        <f t="shared" si="9"/>
        <v>179490.4299661963</v>
      </c>
      <c r="W21" s="12">
        <f t="shared" si="10"/>
        <v>352886.32989866921</v>
      </c>
      <c r="X21" s="131">
        <f t="shared" si="11"/>
        <v>8.1129509704914131</v>
      </c>
      <c r="Y21" s="105">
        <f>VLOOKUP(E21,'Appendix 4. LT MOH 2019'!$D$5:$P$1684,13,FALSE)</f>
        <v>8.748362627768115</v>
      </c>
      <c r="Z21" s="105">
        <f t="shared" si="12"/>
        <v>-0.6354116572767019</v>
      </c>
    </row>
    <row r="22" spans="1:26" s="9" customFormat="1" x14ac:dyDescent="0.2">
      <c r="A22" s="15"/>
      <c r="B22" s="11" t="str">
        <f t="shared" si="15"/>
        <v>Total</v>
      </c>
      <c r="C22" s="11" t="str">
        <f t="shared" si="16"/>
        <v>PE</v>
      </c>
      <c r="D22" s="137" t="s">
        <v>133</v>
      </c>
      <c r="E22" s="18" t="str">
        <f t="shared" si="0"/>
        <v>PETotal85-89</v>
      </c>
      <c r="F22" s="19">
        <v>5</v>
      </c>
      <c r="G22" s="104">
        <f>VLOOKUP(E22,'Appendix 4. LT MOH 2019'!$D$5:$G$1684,4,FALSE)</f>
        <v>0.117085542523509</v>
      </c>
      <c r="H22" s="19">
        <f>VLOOKUP(E22,'Appendix 1a. Person-years 2020'!$E$3:$F$1684,2,FALSE)</f>
        <v>50436.135000000002</v>
      </c>
      <c r="I22" s="19">
        <f>VLOOKUP(E22,'Appendix 2a. Deaths 2020'!$E$3:$G$1683,3,FALSE)</f>
        <v>902</v>
      </c>
      <c r="J22" s="20">
        <f t="shared" si="1"/>
        <v>5905.3422292639407</v>
      </c>
      <c r="K22" s="20">
        <f t="shared" si="2"/>
        <v>6701.7310699077361</v>
      </c>
      <c r="L22" s="72">
        <f t="shared" si="3"/>
        <v>0.88116669673306369</v>
      </c>
      <c r="M22" s="72">
        <f t="shared" si="4"/>
        <v>1.1348590496071995</v>
      </c>
      <c r="N22" s="72">
        <f>VLOOKUP(E22,'Appendix 4. LT MOH 2019'!$D$5:$K$1684,8,FALSE)</f>
        <v>0.54713279372653989</v>
      </c>
      <c r="O22" s="72">
        <f t="shared" si="13"/>
        <v>0.50439663744832164</v>
      </c>
      <c r="P22" s="72">
        <f t="shared" si="5"/>
        <v>0.49560336255167836</v>
      </c>
      <c r="Q22" s="72">
        <f>VLOOKUP(E22,'Appendix 4. LT MOH 2019'!$D$5:$I$1684,6,FALSE)</f>
        <v>2.4999999999999996</v>
      </c>
      <c r="R22" s="16">
        <f t="shared" si="6"/>
        <v>2.4075012089119139</v>
      </c>
      <c r="S22" s="135">
        <f t="shared" si="14"/>
        <v>28708.499312256434</v>
      </c>
      <c r="T22" s="12">
        <f t="shared" si="7"/>
        <v>14228.028792966834</v>
      </c>
      <c r="U22" s="13">
        <f t="shared" si="8"/>
        <v>0.13340067338606476</v>
      </c>
      <c r="V22" s="12">
        <f t="shared" si="9"/>
        <v>106656.34911594918</v>
      </c>
      <c r="W22" s="12">
        <f t="shared" si="10"/>
        <v>173395.89993247291</v>
      </c>
      <c r="X22" s="131">
        <f t="shared" si="11"/>
        <v>6.0398803172008897</v>
      </c>
      <c r="Y22" s="105">
        <f>VLOOKUP(E22,'Appendix 4. LT MOH 2019'!$D$5:$P$1684,13,FALSE)</f>
        <v>6.4307717316897799</v>
      </c>
      <c r="Z22" s="105">
        <f t="shared" si="12"/>
        <v>-0.3908914144888902</v>
      </c>
    </row>
    <row r="23" spans="1:26" s="9" customFormat="1" x14ac:dyDescent="0.2">
      <c r="A23" s="15"/>
      <c r="B23" s="11" t="str">
        <f t="shared" si="15"/>
        <v>Total</v>
      </c>
      <c r="C23" s="11" t="str">
        <f t="shared" si="16"/>
        <v>PE</v>
      </c>
      <c r="D23" s="137" t="s">
        <v>8</v>
      </c>
      <c r="E23" s="18" t="str">
        <f t="shared" si="0"/>
        <v>PETotal90+</v>
      </c>
      <c r="F23" s="19" t="s">
        <v>19</v>
      </c>
      <c r="G23" s="104">
        <f>VLOOKUP(E23,'Appendix 4. LT MOH 2019'!$D$5:$G$1684,4,FALSE)</f>
        <v>0.21347860178424263</v>
      </c>
      <c r="H23" s="19">
        <f>VLOOKUP(E23,'Appendix 1a. Person-years 2020'!$E$3:$F$1684,2,FALSE)</f>
        <v>30663.067899999998</v>
      </c>
      <c r="I23" s="19">
        <f>VLOOKUP(E23,'Appendix 2a. Deaths 2020'!$E$3:$G$1683,3,FALSE)</f>
        <v>771</v>
      </c>
      <c r="J23" s="20">
        <f t="shared" si="1"/>
        <v>6545.908861707293</v>
      </c>
      <c r="K23" s="20">
        <f t="shared" si="2"/>
        <v>7152.3168597316417</v>
      </c>
      <c r="L23" s="72">
        <f t="shared" si="3"/>
        <v>0.91521516595014196</v>
      </c>
      <c r="M23" s="72">
        <f t="shared" si="4"/>
        <v>1.0926392363284732</v>
      </c>
      <c r="N23" s="72">
        <f>VLOOKUP(E23,'Appendix 4. LT MOH 2019'!$D$5:$K$1684,8,FALSE)</f>
        <v>0</v>
      </c>
      <c r="O23" s="72">
        <v>0</v>
      </c>
      <c r="P23" s="72">
        <f t="shared" si="5"/>
        <v>1</v>
      </c>
      <c r="Q23" s="72">
        <f>VLOOKUP(E23,'Appendix 4. LT MOH 2019'!$D$5:$I$1684,6,FALSE)</f>
        <v>5.0359034770266113</v>
      </c>
      <c r="R23" s="16">
        <f>Q23*L23</f>
        <v>4.6089352364358067</v>
      </c>
      <c r="S23" s="135">
        <f t="shared" si="14"/>
        <v>14480.4705192896</v>
      </c>
      <c r="T23" s="12">
        <f t="shared" si="7"/>
        <v>14480.4705192896</v>
      </c>
      <c r="U23" s="13">
        <f t="shared" si="8"/>
        <v>0.21696985284031078</v>
      </c>
      <c r="V23" s="12">
        <f>T23*R23</f>
        <v>66739.550816523741</v>
      </c>
      <c r="W23" s="12">
        <f>V23</f>
        <v>66739.550816523741</v>
      </c>
      <c r="X23" s="131">
        <f t="shared" si="11"/>
        <v>4.6089352364358067</v>
      </c>
      <c r="Y23" s="105">
        <f>VLOOKUP(E23,'Appendix 4. LT MOH 2019'!$D$5:$P$1684,13,FALSE)</f>
        <v>4.6843102383192221</v>
      </c>
      <c r="Z23" s="105">
        <f t="shared" si="12"/>
        <v>-7.5375001883415393E-2</v>
      </c>
    </row>
    <row r="24" spans="1:26" s="7" customFormat="1" x14ac:dyDescent="0.2">
      <c r="B24" s="159"/>
      <c r="C24" s="159"/>
      <c r="D24" s="107"/>
      <c r="E24" s="107"/>
      <c r="F24" s="107"/>
      <c r="G24" s="107"/>
      <c r="H24" s="107"/>
      <c r="I24" s="132"/>
      <c r="J24" s="132"/>
      <c r="N24" s="107"/>
      <c r="O24" s="107"/>
      <c r="P24" s="21"/>
      <c r="Q24" s="107"/>
      <c r="R24" s="107"/>
      <c r="V24" s="107"/>
      <c r="W24" s="107"/>
      <c r="Y24" s="107"/>
    </row>
    <row r="25" spans="1:26" x14ac:dyDescent="0.2">
      <c r="K25" s="40"/>
      <c r="L25" s="70"/>
      <c r="M25" s="70"/>
      <c r="N25" s="133"/>
      <c r="O25" s="133"/>
      <c r="P25" s="71"/>
      <c r="Q25" s="133"/>
      <c r="R25" s="133"/>
      <c r="S25" s="70"/>
      <c r="T25" s="70"/>
      <c r="U25" s="70"/>
      <c r="V25" s="133"/>
      <c r="W25" s="133"/>
      <c r="X25" s="70"/>
      <c r="Y25" s="133"/>
      <c r="Z25" s="70"/>
    </row>
    <row r="26" spans="1:26" ht="16" customHeight="1" x14ac:dyDescent="0.2">
      <c r="K26" s="40"/>
      <c r="L26" s="70"/>
      <c r="M26" s="70"/>
      <c r="N26" s="133"/>
      <c r="O26" s="133"/>
      <c r="P26" s="70"/>
      <c r="Q26" s="133"/>
      <c r="R26" s="133"/>
      <c r="S26" s="70"/>
      <c r="T26" s="70"/>
      <c r="U26" s="70"/>
      <c r="V26" s="133"/>
      <c r="W26" s="133"/>
      <c r="X26" s="70"/>
      <c r="Y26" s="133"/>
      <c r="Z26" s="70"/>
    </row>
    <row r="27" spans="1:26" s="11" customFormat="1" ht="47" customHeight="1" x14ac:dyDescent="0.2">
      <c r="A27" s="10"/>
      <c r="B27" s="8" t="s">
        <v>17</v>
      </c>
      <c r="C27" s="8" t="s">
        <v>14</v>
      </c>
      <c r="D27" s="8" t="s">
        <v>0</v>
      </c>
      <c r="E27" s="8" t="s">
        <v>135</v>
      </c>
      <c r="F27" s="8" t="s">
        <v>9</v>
      </c>
      <c r="G27" s="10" t="s">
        <v>116</v>
      </c>
      <c r="H27" s="10" t="s">
        <v>117</v>
      </c>
      <c r="I27" s="10" t="s">
        <v>110</v>
      </c>
      <c r="J27" s="10" t="s">
        <v>39</v>
      </c>
      <c r="K27" s="10" t="s">
        <v>1830</v>
      </c>
      <c r="L27" s="10" t="s">
        <v>27</v>
      </c>
      <c r="M27" s="10" t="s">
        <v>28</v>
      </c>
      <c r="N27" s="8" t="s">
        <v>10</v>
      </c>
      <c r="O27" s="10" t="s">
        <v>111</v>
      </c>
      <c r="P27" s="10" t="s">
        <v>112</v>
      </c>
      <c r="Q27" s="10" t="s">
        <v>29</v>
      </c>
      <c r="R27" s="10" t="s">
        <v>113</v>
      </c>
      <c r="S27" s="8" t="s">
        <v>104</v>
      </c>
      <c r="T27" s="8" t="s">
        <v>105</v>
      </c>
      <c r="U27" s="10" t="s">
        <v>106</v>
      </c>
      <c r="V27" s="10" t="s">
        <v>107</v>
      </c>
      <c r="W27" s="10" t="s">
        <v>108</v>
      </c>
      <c r="X27" s="8" t="s">
        <v>109</v>
      </c>
      <c r="Y27" s="10" t="s">
        <v>30</v>
      </c>
      <c r="Z27" s="10" t="s">
        <v>11</v>
      </c>
    </row>
    <row r="28" spans="1:26" x14ac:dyDescent="0.2">
      <c r="B28" s="158" t="s">
        <v>70</v>
      </c>
      <c r="C28" s="11" t="str">
        <f>$C$4</f>
        <v>PE</v>
      </c>
      <c r="D28" s="137">
        <v>0</v>
      </c>
      <c r="E28" s="18" t="str">
        <f t="shared" ref="E28:E47" si="17">_xlfn.CONCAT(C28,B28,D28)</f>
        <v>PEFemale0</v>
      </c>
      <c r="F28" s="19">
        <v>1</v>
      </c>
      <c r="G28" s="104">
        <f>VLOOKUP(E28,'Appendix 4. LT MOH 2019'!$D$5:$G$1684,4,FALSE)</f>
        <v>1.0676662510542558E-2</v>
      </c>
      <c r="H28" s="19">
        <f>VLOOKUP(E28,'Appendix 1a. Person-years 2020'!$E$3:$F$1684,2,FALSE)</f>
        <v>66939.234299999996</v>
      </c>
      <c r="I28" s="19">
        <f>VLOOKUP(E28,'Appendix 2a. Deaths 2020'!$E$3:$G$1683,3,FALSE)</f>
        <v>7</v>
      </c>
      <c r="J28" s="20">
        <f t="shared" ref="J28:J47" si="18">G28*H28</f>
        <v>714.68761333523446</v>
      </c>
      <c r="K28" s="20">
        <f t="shared" ref="K28:K47" si="19">G28*(H28-I28)+I28</f>
        <v>721.61287669766068</v>
      </c>
      <c r="L28" s="73">
        <f t="shared" ref="L28:L47" si="20">J28/K28</f>
        <v>0.99040307679358697</v>
      </c>
      <c r="M28" s="73">
        <f t="shared" ref="M28:M47" si="21">K28/J28</f>
        <v>1.0096899165918212</v>
      </c>
      <c r="N28" s="72">
        <f>VLOOKUP(E28,'Appendix 4. LT MOH 2019'!$D$5:$K$1684,8,FALSE)</f>
        <v>0.98942710950302271</v>
      </c>
      <c r="O28" s="72">
        <f>EXP((1/L28)*LN(N28))</f>
        <v>0.98932520784127032</v>
      </c>
      <c r="P28" s="73">
        <f t="shared" ref="P28:P47" si="22">1-O28</f>
        <v>1.0674792158729685E-2</v>
      </c>
      <c r="Q28" s="72">
        <f>VLOOKUP(E28,'Appendix 4. LT MOH 2019'!$D$5:$I$1684,6,FALSE)</f>
        <v>8.0713262521030518E-2</v>
      </c>
      <c r="R28" s="136">
        <f t="shared" ref="R28:R46" si="23">F28+(Q28-F28)*M28*(1-N28)/(1-O28)</f>
        <v>8.0666004208855946E-2</v>
      </c>
      <c r="S28" s="12">
        <v>100000</v>
      </c>
      <c r="T28" s="12">
        <f t="shared" ref="T28:T47" si="24">P28*S28</f>
        <v>1067.4792158729686</v>
      </c>
      <c r="U28" s="13">
        <f t="shared" ref="U28:U47" si="25">T28/V28</f>
        <v>1.0780589623893574E-2</v>
      </c>
      <c r="V28" s="12">
        <f t="shared" ref="V28:V46" si="26">(S29*F28)+R28*T28</f>
        <v>99018.630067047503</v>
      </c>
      <c r="W28" s="12">
        <f t="shared" ref="W28:W46" si="27">W29+V28</f>
        <v>7725676.3723455612</v>
      </c>
      <c r="X28" s="131">
        <f t="shared" ref="X28:X47" si="28">W28/S28</f>
        <v>77.256763723455606</v>
      </c>
      <c r="Y28" s="105">
        <f>VLOOKUP(E28,'Appendix 4. LT MOH 2019'!$D$5:$P$1684,13,FALSE)</f>
        <v>78.885973490113386</v>
      </c>
      <c r="Z28" s="131">
        <f t="shared" ref="Z28:Z47" si="29">X28-Y28</f>
        <v>-1.6292097666577803</v>
      </c>
    </row>
    <row r="29" spans="1:26" x14ac:dyDescent="0.2">
      <c r="B29" s="158" t="str">
        <f>$B$28</f>
        <v>Female</v>
      </c>
      <c r="C29" s="11" t="str">
        <f>$C$4</f>
        <v>PE</v>
      </c>
      <c r="D29" s="138" t="s">
        <v>1657</v>
      </c>
      <c r="E29" s="18" t="str">
        <f t="shared" si="17"/>
        <v>PEFemale1-4</v>
      </c>
      <c r="F29" s="19">
        <v>4</v>
      </c>
      <c r="G29" s="104">
        <f>VLOOKUP(E29,'Appendix 4. LT MOH 2019'!$D$5:$G$1684,4,FALSE)</f>
        <v>4.3311381521053222E-4</v>
      </c>
      <c r="H29" s="19">
        <f>VLOOKUP(E29,'Appendix 1a. Person-years 2020'!$E$3:$F$1684,2,FALSE)</f>
        <v>267553.44579999999</v>
      </c>
      <c r="I29" s="19">
        <f>VLOOKUP(E29,'Appendix 2a. Deaths 2020'!$E$3:$G$1683,3,FALSE)</f>
        <v>7</v>
      </c>
      <c r="J29" s="20">
        <f t="shared" si="18"/>
        <v>115.88109368316235</v>
      </c>
      <c r="K29" s="20">
        <f t="shared" si="19"/>
        <v>122.87806188645587</v>
      </c>
      <c r="L29" s="73">
        <f t="shared" si="20"/>
        <v>0.94305762887309375</v>
      </c>
      <c r="M29" s="73">
        <f t="shared" si="21"/>
        <v>1.0603805847951726</v>
      </c>
      <c r="N29" s="72">
        <f>VLOOKUP(E29,'Appendix 4. LT MOH 2019'!$D$5:$K$1684,8,FALSE)</f>
        <v>0.99826941307256667</v>
      </c>
      <c r="O29" s="72">
        <f t="shared" ref="O29:O46" si="30">EXP((1/L29)*LN(N29))</f>
        <v>0.99816501515118994</v>
      </c>
      <c r="P29" s="73">
        <f t="shared" si="22"/>
        <v>1.8349848488100617E-3</v>
      </c>
      <c r="Q29" s="72">
        <f>VLOOKUP(E29,'Appendix 4. LT MOH 2019'!$D$5:$I$1684,6,FALSE)</f>
        <v>1.5073636494677332</v>
      </c>
      <c r="R29" s="136">
        <f t="shared" si="23"/>
        <v>1.5072333394210022</v>
      </c>
      <c r="S29" s="75">
        <f t="shared" ref="S29:S47" si="31">S28-T28</f>
        <v>98932.520784127031</v>
      </c>
      <c r="T29" s="12">
        <f t="shared" si="24"/>
        <v>181.53967669345963</v>
      </c>
      <c r="U29" s="13">
        <f t="shared" si="25"/>
        <v>4.5927141076747724E-4</v>
      </c>
      <c r="V29" s="12">
        <f t="shared" si="26"/>
        <v>395277.5470828744</v>
      </c>
      <c r="W29" s="12">
        <f t="shared" si="27"/>
        <v>7626657.7422785135</v>
      </c>
      <c r="X29" s="131">
        <f t="shared" si="28"/>
        <v>77.089491724566997</v>
      </c>
      <c r="Y29" s="105">
        <f>VLOOKUP(E29,'Appendix 4. LT MOH 2019'!$D$5:$P$1684,13,FALSE)</f>
        <v>78.728076338286456</v>
      </c>
      <c r="Z29" s="131">
        <f t="shared" si="29"/>
        <v>-1.6385846137194591</v>
      </c>
    </row>
    <row r="30" spans="1:26" x14ac:dyDescent="0.2">
      <c r="B30" s="158" t="str">
        <f t="shared" ref="B30:B47" si="32">$B$28</f>
        <v>Female</v>
      </c>
      <c r="C30" s="11" t="str">
        <f t="shared" ref="C30:C47" si="33">$C$4</f>
        <v>PE</v>
      </c>
      <c r="D30" s="138" t="s">
        <v>1658</v>
      </c>
      <c r="E30" s="18" t="str">
        <f t="shared" si="17"/>
        <v>PEFemale5-9</v>
      </c>
      <c r="F30" s="19">
        <v>5</v>
      </c>
      <c r="G30" s="104">
        <f>VLOOKUP(E30,'Appendix 4. LT MOH 2019'!$D$5:$G$1684,4,FALSE)</f>
        <v>2.027096275844727E-4</v>
      </c>
      <c r="H30" s="19">
        <f>VLOOKUP(E30,'Appendix 1a. Person-years 2020'!$E$3:$F$1684,2,FALSE)</f>
        <v>345431.6703</v>
      </c>
      <c r="I30" s="19">
        <f>VLOOKUP(E30,'Appendix 2a. Deaths 2020'!$E$3:$G$1683,3,FALSE)</f>
        <v>3</v>
      </c>
      <c r="J30" s="20">
        <f t="shared" si="18"/>
        <v>70.022325242395354</v>
      </c>
      <c r="K30" s="20">
        <f t="shared" si="19"/>
        <v>73.021717113512608</v>
      </c>
      <c r="L30" s="73">
        <f t="shared" si="20"/>
        <v>0.95892465981791852</v>
      </c>
      <c r="M30" s="73">
        <f t="shared" si="21"/>
        <v>1.0428347939137168</v>
      </c>
      <c r="N30" s="72">
        <f>VLOOKUP(E30,'Appendix 4. LT MOH 2019'!$D$5:$K$1684,8,FALSE)</f>
        <v>0.99898696524182407</v>
      </c>
      <c r="O30" s="72">
        <f t="shared" si="30"/>
        <v>0.9989435950350013</v>
      </c>
      <c r="P30" s="73">
        <f t="shared" si="22"/>
        <v>1.0564049649987028E-3</v>
      </c>
      <c r="Q30" s="72">
        <f>VLOOKUP(E30,'Appendix 4. LT MOH 2019'!$D$5:$I$1684,6,FALSE)</f>
        <v>2.5000000000002669</v>
      </c>
      <c r="R30" s="136">
        <f t="shared" si="23"/>
        <v>2.4999457398635538</v>
      </c>
      <c r="S30" s="75">
        <f t="shared" si="31"/>
        <v>98750.981107433574</v>
      </c>
      <c r="T30" s="12">
        <f t="shared" si="24"/>
        <v>104.32102674038593</v>
      </c>
      <c r="U30" s="13">
        <f t="shared" si="25"/>
        <v>2.1139265354756055E-4</v>
      </c>
      <c r="V30" s="12">
        <f t="shared" si="26"/>
        <v>493494.09730984375</v>
      </c>
      <c r="W30" s="12">
        <f t="shared" si="27"/>
        <v>7231380.1951956395</v>
      </c>
      <c r="X30" s="131">
        <f t="shared" si="28"/>
        <v>73.228438989668831</v>
      </c>
      <c r="Y30" s="105">
        <f>VLOOKUP(E30,'Appendix 4. LT MOH 2019'!$D$5:$P$1684,13,FALSE)</f>
        <v>74.861945165835763</v>
      </c>
      <c r="Z30" s="131">
        <f t="shared" si="29"/>
        <v>-1.6335061761669323</v>
      </c>
    </row>
    <row r="31" spans="1:26" x14ac:dyDescent="0.2">
      <c r="B31" s="158" t="str">
        <f t="shared" si="32"/>
        <v>Female</v>
      </c>
      <c r="C31" s="11" t="str">
        <f t="shared" si="33"/>
        <v>PE</v>
      </c>
      <c r="D31" s="138" t="s">
        <v>118</v>
      </c>
      <c r="E31" s="18" t="str">
        <f t="shared" si="17"/>
        <v>PEFemale10-14</v>
      </c>
      <c r="F31" s="19">
        <v>5</v>
      </c>
      <c r="G31" s="104">
        <f>VLOOKUP(E31,'Appendix 4. LT MOH 2019'!$D$5:$G$1684,4,FALSE)</f>
        <v>2.1980009828372383E-4</v>
      </c>
      <c r="H31" s="19">
        <f>VLOOKUP(E31,'Appendix 1a. Person-years 2020'!$E$3:$F$1684,2,FALSE)</f>
        <v>358331.66869999998</v>
      </c>
      <c r="I31" s="19">
        <f>VLOOKUP(E31,'Appendix 2a. Deaths 2020'!$E$3:$G$1683,3,FALSE)</f>
        <v>7</v>
      </c>
      <c r="J31" s="20">
        <f t="shared" si="18"/>
        <v>78.761335998430766</v>
      </c>
      <c r="K31" s="20">
        <f t="shared" si="19"/>
        <v>85.759797397742773</v>
      </c>
      <c r="L31" s="73">
        <f t="shared" si="20"/>
        <v>0.91839461365732877</v>
      </c>
      <c r="M31" s="73">
        <f t="shared" si="21"/>
        <v>1.0888565602728151</v>
      </c>
      <c r="N31" s="72">
        <f>VLOOKUP(E31,'Appendix 4. LT MOH 2019'!$D$5:$K$1684,8,FALSE)</f>
        <v>0.99890160307795994</v>
      </c>
      <c r="O31" s="72">
        <f t="shared" si="30"/>
        <v>0.99880406168963631</v>
      </c>
      <c r="P31" s="73">
        <f t="shared" si="22"/>
        <v>1.1959383103636867E-3</v>
      </c>
      <c r="Q31" s="72">
        <f>VLOOKUP(E31,'Appendix 4. LT MOH 2019'!$D$5:$I$1684,6,FALSE)</f>
        <v>2.5000000000000751</v>
      </c>
      <c r="R31" s="136">
        <f t="shared" si="23"/>
        <v>2.4998779536064797</v>
      </c>
      <c r="S31" s="75">
        <f t="shared" si="31"/>
        <v>98646.660080693182</v>
      </c>
      <c r="T31" s="12">
        <f t="shared" si="24"/>
        <v>117.97531997992515</v>
      </c>
      <c r="U31" s="13">
        <f t="shared" si="25"/>
        <v>2.3933078148449279E-4</v>
      </c>
      <c r="V31" s="12">
        <f t="shared" si="26"/>
        <v>492938.34770505375</v>
      </c>
      <c r="W31" s="12">
        <f t="shared" si="27"/>
        <v>6737886.0978857959</v>
      </c>
      <c r="X31" s="131">
        <f t="shared" si="28"/>
        <v>68.303235936971305</v>
      </c>
      <c r="Y31" s="105">
        <f>VLOOKUP(E31,'Appendix 4. LT MOH 2019'!$D$5:$P$1684,13,FALSE)</f>
        <v>69.935324667443652</v>
      </c>
      <c r="Z31" s="131">
        <f t="shared" si="29"/>
        <v>-1.632088730472347</v>
      </c>
    </row>
    <row r="32" spans="1:26" x14ac:dyDescent="0.2">
      <c r="B32" s="158" t="str">
        <f t="shared" si="32"/>
        <v>Female</v>
      </c>
      <c r="C32" s="11" t="str">
        <f t="shared" si="33"/>
        <v>PE</v>
      </c>
      <c r="D32" s="137" t="s">
        <v>119</v>
      </c>
      <c r="E32" s="18" t="str">
        <f t="shared" si="17"/>
        <v>PEFemale15-19</v>
      </c>
      <c r="F32" s="19">
        <v>5</v>
      </c>
      <c r="G32" s="104">
        <f>VLOOKUP(E32,'Appendix 4. LT MOH 2019'!$D$5:$G$1684,4,FALSE)</f>
        <v>4.079511129243754E-4</v>
      </c>
      <c r="H32" s="19">
        <f>VLOOKUP(E32,'Appendix 1a. Person-years 2020'!$E$3:$F$1684,2,FALSE)</f>
        <v>382782.76449999999</v>
      </c>
      <c r="I32" s="19">
        <f>VLOOKUP(E32,'Appendix 2a. Deaths 2020'!$E$3:$G$1683,3,FALSE)</f>
        <v>11</v>
      </c>
      <c r="J32" s="20">
        <f t="shared" si="18"/>
        <v>156.1566547860441</v>
      </c>
      <c r="K32" s="20">
        <f t="shared" si="19"/>
        <v>167.15216732380193</v>
      </c>
      <c r="L32" s="73">
        <f t="shared" si="20"/>
        <v>0.93421854640713287</v>
      </c>
      <c r="M32" s="73">
        <f t="shared" si="21"/>
        <v>1.0704133458341765</v>
      </c>
      <c r="N32" s="72">
        <f>VLOOKUP(E32,'Appendix 4. LT MOH 2019'!$D$5:$K$1684,8,FALSE)</f>
        <v>0.99796232261726825</v>
      </c>
      <c r="O32" s="72">
        <f t="shared" si="30"/>
        <v>0.99781899950977671</v>
      </c>
      <c r="P32" s="73">
        <f t="shared" si="22"/>
        <v>2.1810004902232949E-3</v>
      </c>
      <c r="Q32" s="72">
        <f>VLOOKUP(E32,'Appendix 4. LT MOH 2019'!$D$5:$I$1684,6,FALSE)</f>
        <v>2.5000000000001488</v>
      </c>
      <c r="R32" s="136">
        <f t="shared" si="23"/>
        <v>2.4998205241610467</v>
      </c>
      <c r="S32" s="75">
        <f t="shared" si="31"/>
        <v>98528.684760713251</v>
      </c>
      <c r="T32" s="12">
        <f t="shared" si="24"/>
        <v>214.89110976417209</v>
      </c>
      <c r="U32" s="13">
        <f t="shared" si="25"/>
        <v>4.3667632787348443E-4</v>
      </c>
      <c r="V32" s="12">
        <f t="shared" si="26"/>
        <v>492106.15746139362</v>
      </c>
      <c r="W32" s="12">
        <f t="shared" si="27"/>
        <v>6244947.7501807418</v>
      </c>
      <c r="X32" s="131">
        <f t="shared" si="28"/>
        <v>63.38202692289277</v>
      </c>
      <c r="Y32" s="105">
        <f>VLOOKUP(E32,'Appendix 4. LT MOH 2019'!$D$5:$P$1684,13,FALSE)</f>
        <v>65.009476869045159</v>
      </c>
      <c r="Z32" s="131">
        <f t="shared" si="29"/>
        <v>-1.6274499461523888</v>
      </c>
    </row>
    <row r="33" spans="2:26" x14ac:dyDescent="0.2">
      <c r="B33" s="158" t="str">
        <f t="shared" si="32"/>
        <v>Female</v>
      </c>
      <c r="C33" s="11" t="str">
        <f t="shared" si="33"/>
        <v>PE</v>
      </c>
      <c r="D33" s="137" t="s">
        <v>120</v>
      </c>
      <c r="E33" s="18" t="str">
        <f t="shared" si="17"/>
        <v>PEFemale20-24</v>
      </c>
      <c r="F33" s="19">
        <v>5</v>
      </c>
      <c r="G33" s="104">
        <f>VLOOKUP(E33,'Appendix 4. LT MOH 2019'!$D$5:$G$1684,4,FALSE)</f>
        <v>5.4363306413762692E-4</v>
      </c>
      <c r="H33" s="19">
        <f>VLOOKUP(E33,'Appendix 1a. Person-years 2020'!$E$3:$F$1684,2,FALSE)</f>
        <v>407217.93219999998</v>
      </c>
      <c r="I33" s="19">
        <f>VLOOKUP(E33,'Appendix 2a. Deaths 2020'!$E$3:$G$1683,3,FALSE)</f>
        <v>21</v>
      </c>
      <c r="J33" s="20">
        <f t="shared" si="18"/>
        <v>221.3771322536744</v>
      </c>
      <c r="K33" s="20">
        <f t="shared" si="19"/>
        <v>242.3657159593275</v>
      </c>
      <c r="L33" s="73">
        <f t="shared" si="20"/>
        <v>0.91340118538392912</v>
      </c>
      <c r="M33" s="73">
        <f t="shared" si="21"/>
        <v>1.0948091769551087</v>
      </c>
      <c r="N33" s="72">
        <f>VLOOKUP(E33,'Appendix 4. LT MOH 2019'!$D$5:$K$1684,8,FALSE)</f>
        <v>0.99728552387674285</v>
      </c>
      <c r="O33" s="72">
        <f t="shared" si="30"/>
        <v>0.99702854935467577</v>
      </c>
      <c r="P33" s="73">
        <f t="shared" si="22"/>
        <v>2.9714506453242251E-3</v>
      </c>
      <c r="Q33" s="72">
        <f>VLOOKUP(E33,'Appendix 4. LT MOH 2019'!$D$5:$I$1684,6,FALSE)</f>
        <v>2.4999999999998752</v>
      </c>
      <c r="R33" s="136">
        <f t="shared" si="23"/>
        <v>2.4996779981488353</v>
      </c>
      <c r="S33" s="75">
        <f t="shared" si="31"/>
        <v>98313.793650949083</v>
      </c>
      <c r="T33" s="12">
        <f t="shared" si="24"/>
        <v>292.13458558838533</v>
      </c>
      <c r="U33" s="13">
        <f t="shared" si="25"/>
        <v>5.9517450879806408E-4</v>
      </c>
      <c r="V33" s="12">
        <f t="shared" si="26"/>
        <v>490838.53772289708</v>
      </c>
      <c r="W33" s="12">
        <f t="shared" si="27"/>
        <v>5752841.5927193481</v>
      </c>
      <c r="X33" s="131">
        <f t="shared" si="28"/>
        <v>58.515101280132654</v>
      </c>
      <c r="Y33" s="105">
        <f>VLOOKUP(E33,'Appendix 4. LT MOH 2019'!$D$5:$P$1684,13,FALSE)</f>
        <v>60.137111093640321</v>
      </c>
      <c r="Z33" s="131">
        <f t="shared" si="29"/>
        <v>-1.6220098135076668</v>
      </c>
    </row>
    <row r="34" spans="2:26" x14ac:dyDescent="0.2">
      <c r="B34" s="158" t="str">
        <f t="shared" si="32"/>
        <v>Female</v>
      </c>
      <c r="C34" s="11" t="str">
        <f t="shared" si="33"/>
        <v>PE</v>
      </c>
      <c r="D34" s="137" t="s">
        <v>121</v>
      </c>
      <c r="E34" s="18" t="str">
        <f t="shared" si="17"/>
        <v>PEFemale25-29</v>
      </c>
      <c r="F34" s="19">
        <v>5</v>
      </c>
      <c r="G34" s="104">
        <f>VLOOKUP(E34,'Appendix 4. LT MOH 2019'!$D$5:$G$1684,4,FALSE)</f>
        <v>6.3185724081566796E-4</v>
      </c>
      <c r="H34" s="19">
        <f>VLOOKUP(E34,'Appendix 1a. Person-years 2020'!$E$3:$F$1684,2,FALSE)</f>
        <v>393993.86589999998</v>
      </c>
      <c r="I34" s="19">
        <f>VLOOKUP(E34,'Appendix 2a. Deaths 2020'!$E$3:$G$1683,3,FALSE)</f>
        <v>31</v>
      </c>
      <c r="J34" s="20">
        <f t="shared" si="18"/>
        <v>248.94787700587227</v>
      </c>
      <c r="K34" s="20">
        <f t="shared" si="19"/>
        <v>279.92828943140699</v>
      </c>
      <c r="L34" s="73">
        <f t="shared" si="20"/>
        <v>0.8893273256216353</v>
      </c>
      <c r="M34" s="73">
        <f t="shared" si="21"/>
        <v>1.1244453770730647</v>
      </c>
      <c r="N34" s="72">
        <f>VLOOKUP(E34,'Appendix 4. LT MOH 2019'!$D$5:$K$1684,8,FALSE)</f>
        <v>0.99684569646973498</v>
      </c>
      <c r="O34" s="72">
        <f t="shared" si="30"/>
        <v>0.99645385475532233</v>
      </c>
      <c r="P34" s="73">
        <f t="shared" si="22"/>
        <v>3.5461452446776676E-3</v>
      </c>
      <c r="Q34" s="72">
        <f>VLOOKUP(E34,'Appendix 4. LT MOH 2019'!$D$5:$I$1684,6,FALSE)</f>
        <v>2.4999999999999298</v>
      </c>
      <c r="R34" s="136">
        <f t="shared" si="23"/>
        <v>2.4995087780067449</v>
      </c>
      <c r="S34" s="75">
        <f t="shared" si="31"/>
        <v>98021.659065360698</v>
      </c>
      <c r="T34" s="12">
        <f t="shared" si="24"/>
        <v>347.59904017004442</v>
      </c>
      <c r="U34" s="13">
        <f t="shared" si="25"/>
        <v>7.1048904513643844E-4</v>
      </c>
      <c r="V34" s="12">
        <f t="shared" si="26"/>
        <v>489239.12697808503</v>
      </c>
      <c r="W34" s="12">
        <f t="shared" si="27"/>
        <v>5262003.0549964514</v>
      </c>
      <c r="X34" s="131">
        <f t="shared" si="28"/>
        <v>53.682044409060204</v>
      </c>
      <c r="Y34" s="105">
        <f>VLOOKUP(E34,'Appendix 4. LT MOH 2019'!$D$5:$P$1684,13,FALSE)</f>
        <v>55.293991503644691</v>
      </c>
      <c r="Z34" s="131">
        <f t="shared" si="29"/>
        <v>-1.6119470945844867</v>
      </c>
    </row>
    <row r="35" spans="2:26" x14ac:dyDescent="0.2">
      <c r="B35" s="158" t="str">
        <f t="shared" si="32"/>
        <v>Female</v>
      </c>
      <c r="C35" s="11" t="str">
        <f t="shared" si="33"/>
        <v>PE</v>
      </c>
      <c r="D35" s="137" t="s">
        <v>122</v>
      </c>
      <c r="E35" s="18" t="str">
        <f t="shared" si="17"/>
        <v>PEFemale30-34</v>
      </c>
      <c r="F35" s="19">
        <v>5</v>
      </c>
      <c r="G35" s="104">
        <f>VLOOKUP(E35,'Appendix 4. LT MOH 2019'!$D$5:$G$1684,4,FALSE)</f>
        <v>8.7242618729250923E-4</v>
      </c>
      <c r="H35" s="19">
        <f>VLOOKUP(E35,'Appendix 1a. Person-years 2020'!$E$3:$F$1684,2,FALSE)</f>
        <v>403354.87660000002</v>
      </c>
      <c r="I35" s="19">
        <f>VLOOKUP(E35,'Appendix 2a. Deaths 2020'!$E$3:$G$1683,3,FALSE)</f>
        <v>42</v>
      </c>
      <c r="J35" s="20">
        <f t="shared" si="18"/>
        <v>351.89735711797857</v>
      </c>
      <c r="K35" s="20">
        <f t="shared" si="19"/>
        <v>393.86071521811226</v>
      </c>
      <c r="L35" s="73">
        <f t="shared" si="20"/>
        <v>0.89345635023057524</v>
      </c>
      <c r="M35" s="73">
        <f t="shared" si="21"/>
        <v>1.1192488583711213</v>
      </c>
      <c r="N35" s="72">
        <f>VLOOKUP(E35,'Appendix 4. LT MOH 2019'!$D$5:$K$1684,8,FALSE)</f>
        <v>0.99564736245099128</v>
      </c>
      <c r="O35" s="72">
        <f t="shared" si="30"/>
        <v>0.99512958132809082</v>
      </c>
      <c r="P35" s="73">
        <f t="shared" si="22"/>
        <v>4.8704186719091824E-3</v>
      </c>
      <c r="Q35" s="72">
        <f>VLOOKUP(E35,'Appendix 4. LT MOH 2019'!$D$5:$I$1684,6,FALSE)</f>
        <v>2.499999999999849</v>
      </c>
      <c r="R35" s="136">
        <f t="shared" si="23"/>
        <v>2.499350191529889</v>
      </c>
      <c r="S35" s="75">
        <f t="shared" si="31"/>
        <v>97674.060025190658</v>
      </c>
      <c r="T35" s="12">
        <f t="shared" si="24"/>
        <v>475.71356570786685</v>
      </c>
      <c r="U35" s="13">
        <f t="shared" si="25"/>
        <v>9.7646224242000192E-4</v>
      </c>
      <c r="V35" s="12">
        <f t="shared" si="26"/>
        <v>487180.70708897931</v>
      </c>
      <c r="W35" s="12">
        <f t="shared" si="27"/>
        <v>4772763.928018366</v>
      </c>
      <c r="X35" s="131">
        <f t="shared" si="28"/>
        <v>48.864191032782344</v>
      </c>
      <c r="Y35" s="105">
        <f>VLOOKUP(E35,'Appendix 4. LT MOH 2019'!$D$5:$P$1684,13,FALSE)</f>
        <v>50.461046720281004</v>
      </c>
      <c r="Z35" s="131">
        <f t="shared" si="29"/>
        <v>-1.5968556874986604</v>
      </c>
    </row>
    <row r="36" spans="2:26" x14ac:dyDescent="0.2">
      <c r="B36" s="158" t="str">
        <f t="shared" si="32"/>
        <v>Female</v>
      </c>
      <c r="C36" s="11" t="str">
        <f t="shared" si="33"/>
        <v>PE</v>
      </c>
      <c r="D36" s="137" t="s">
        <v>123</v>
      </c>
      <c r="E36" s="18" t="str">
        <f t="shared" si="17"/>
        <v>PEFemale35-39</v>
      </c>
      <c r="F36" s="19">
        <v>5</v>
      </c>
      <c r="G36" s="104">
        <f>VLOOKUP(E36,'Appendix 4. LT MOH 2019'!$D$5:$G$1684,4,FALSE)</f>
        <v>1.2167462203548824E-3</v>
      </c>
      <c r="H36" s="19">
        <f>VLOOKUP(E36,'Appendix 1a. Person-years 2020'!$E$3:$F$1684,2,FALSE)</f>
        <v>394290.86700000003</v>
      </c>
      <c r="I36" s="19">
        <f>VLOOKUP(E36,'Appendix 2a. Deaths 2020'!$E$3:$G$1683,3,FALSE)</f>
        <v>64</v>
      </c>
      <c r="J36" s="20">
        <f t="shared" si="18"/>
        <v>479.7519221426997</v>
      </c>
      <c r="K36" s="20">
        <f t="shared" si="19"/>
        <v>543.67405038459697</v>
      </c>
      <c r="L36" s="73">
        <f t="shared" si="20"/>
        <v>0.88242564051626426</v>
      </c>
      <c r="M36" s="73">
        <f t="shared" si="21"/>
        <v>1.1332399627632632</v>
      </c>
      <c r="N36" s="72">
        <f>VLOOKUP(E36,'Appendix 4. LT MOH 2019'!$D$5:$K$1684,8,FALSE)</f>
        <v>0.99393471866856409</v>
      </c>
      <c r="O36" s="72">
        <f t="shared" si="30"/>
        <v>0.99312936302572241</v>
      </c>
      <c r="P36" s="73">
        <f t="shared" si="22"/>
        <v>6.8706369742775886E-3</v>
      </c>
      <c r="Q36" s="72">
        <f>VLOOKUP(E36,'Appendix 4. LT MOH 2019'!$D$5:$I$1684,6,FALSE)</f>
        <v>2.4999999999999183</v>
      </c>
      <c r="R36" s="136">
        <f t="shared" si="23"/>
        <v>2.4989876426602802</v>
      </c>
      <c r="S36" s="75">
        <f t="shared" si="31"/>
        <v>97198.346459482796</v>
      </c>
      <c r="T36" s="12">
        <f t="shared" si="24"/>
        <v>667.81455302316567</v>
      </c>
      <c r="U36" s="13">
        <f t="shared" si="25"/>
        <v>1.378866157409034E-3</v>
      </c>
      <c r="V36" s="12">
        <f t="shared" si="26"/>
        <v>484321.5198478917</v>
      </c>
      <c r="W36" s="12">
        <f t="shared" si="27"/>
        <v>4285583.220929387</v>
      </c>
      <c r="X36" s="131">
        <f t="shared" si="28"/>
        <v>44.09111242150437</v>
      </c>
      <c r="Y36" s="105">
        <f>VLOOKUP(E36,'Appendix 4. LT MOH 2019'!$D$5:$P$1684,13,FALSE)</f>
        <v>45.670716389199278</v>
      </c>
      <c r="Z36" s="131">
        <f t="shared" si="29"/>
        <v>-1.5796039676949079</v>
      </c>
    </row>
    <row r="37" spans="2:26" x14ac:dyDescent="0.2">
      <c r="B37" s="158" t="str">
        <f t="shared" si="32"/>
        <v>Female</v>
      </c>
      <c r="C37" s="11" t="str">
        <f t="shared" si="33"/>
        <v>PE</v>
      </c>
      <c r="D37" s="137" t="s">
        <v>124</v>
      </c>
      <c r="E37" s="18" t="str">
        <f t="shared" si="17"/>
        <v>PEFemale40-44</v>
      </c>
      <c r="F37" s="19">
        <v>5</v>
      </c>
      <c r="G37" s="104">
        <f>VLOOKUP(E37,'Appendix 4. LT MOH 2019'!$D$5:$G$1684,4,FALSE)</f>
        <v>2.0025119526529481E-3</v>
      </c>
      <c r="H37" s="19">
        <f>VLOOKUP(E37,'Appendix 1a. Person-years 2020'!$E$3:$F$1684,2,FALSE)</f>
        <v>368161.05670000002</v>
      </c>
      <c r="I37" s="19">
        <f>VLOOKUP(E37,'Appendix 2a. Deaths 2020'!$E$3:$G$1683,3,FALSE)</f>
        <v>93</v>
      </c>
      <c r="J37" s="20">
        <f t="shared" si="18"/>
        <v>737.24691654308981</v>
      </c>
      <c r="K37" s="20">
        <f t="shared" si="19"/>
        <v>830.06068293149303</v>
      </c>
      <c r="L37" s="73">
        <f t="shared" si="20"/>
        <v>0.88818436013543434</v>
      </c>
      <c r="M37" s="73">
        <f t="shared" si="21"/>
        <v>1.1258923764966042</v>
      </c>
      <c r="N37" s="72">
        <f>VLOOKUP(E37,'Appendix 4. LT MOH 2019'!$D$5:$K$1684,8,FALSE)</f>
        <v>0.9900373162201096</v>
      </c>
      <c r="O37" s="72">
        <f t="shared" si="30"/>
        <v>0.98879014506740226</v>
      </c>
      <c r="P37" s="73">
        <f t="shared" si="22"/>
        <v>1.120985493259774E-2</v>
      </c>
      <c r="Q37" s="72">
        <f>VLOOKUP(E37,'Appendix 4. LT MOH 2019'!$D$5:$I$1684,6,FALSE)</f>
        <v>2.4999999999999747</v>
      </c>
      <c r="R37" s="136">
        <f t="shared" si="23"/>
        <v>2.4984266556815924</v>
      </c>
      <c r="S37" s="75">
        <f t="shared" si="31"/>
        <v>96530.531906459626</v>
      </c>
      <c r="T37" s="12">
        <f t="shared" si="24"/>
        <v>1082.0932592379099</v>
      </c>
      <c r="U37" s="13">
        <f t="shared" si="25"/>
        <v>2.2546158980070305E-3</v>
      </c>
      <c r="V37" s="12">
        <f t="shared" si="26"/>
        <v>479945.72387892194</v>
      </c>
      <c r="W37" s="12">
        <f t="shared" si="27"/>
        <v>3801261.7010814953</v>
      </c>
      <c r="X37" s="131">
        <f t="shared" si="28"/>
        <v>39.378853778253372</v>
      </c>
      <c r="Y37" s="105">
        <f>VLOOKUP(E37,'Appendix 4. LT MOH 2019'!$D$5:$P$1684,13,FALSE)</f>
        <v>40.934156769399372</v>
      </c>
      <c r="Z37" s="131">
        <f t="shared" si="29"/>
        <v>-1.5553029911460001</v>
      </c>
    </row>
    <row r="38" spans="2:26" x14ac:dyDescent="0.2">
      <c r="B38" s="158" t="str">
        <f t="shared" si="32"/>
        <v>Female</v>
      </c>
      <c r="C38" s="11" t="str">
        <f t="shared" si="33"/>
        <v>PE</v>
      </c>
      <c r="D38" s="137" t="s">
        <v>125</v>
      </c>
      <c r="E38" s="18" t="str">
        <f t="shared" si="17"/>
        <v>PEFemale45-49</v>
      </c>
      <c r="F38" s="19">
        <v>5</v>
      </c>
      <c r="G38" s="104">
        <f>VLOOKUP(E38,'Appendix 4. LT MOH 2019'!$D$5:$G$1684,4,FALSE)</f>
        <v>2.661328564754083E-3</v>
      </c>
      <c r="H38" s="19">
        <f>VLOOKUP(E38,'Appendix 1a. Person-years 2020'!$E$3:$F$1684,2,FALSE)</f>
        <v>328670.5368</v>
      </c>
      <c r="I38" s="19">
        <f>VLOOKUP(E38,'Appendix 2a. Deaths 2020'!$E$3:$G$1683,3,FALSE)</f>
        <v>139</v>
      </c>
      <c r="J38" s="20">
        <f t="shared" si="18"/>
        <v>874.70028797889802</v>
      </c>
      <c r="K38" s="20">
        <f t="shared" si="19"/>
        <v>1013.3303633083972</v>
      </c>
      <c r="L38" s="73">
        <f t="shared" si="20"/>
        <v>0.86319360363693309</v>
      </c>
      <c r="M38" s="73">
        <f t="shared" si="21"/>
        <v>1.1584886586122212</v>
      </c>
      <c r="N38" s="72">
        <f>VLOOKUP(E38,'Appendix 4. LT MOH 2019'!$D$5:$K$1684,8,FALSE)</f>
        <v>0.9867813054000486</v>
      </c>
      <c r="O38" s="72">
        <f t="shared" si="30"/>
        <v>0.984702393277888</v>
      </c>
      <c r="P38" s="73">
        <f t="shared" si="22"/>
        <v>1.5297606722112E-2</v>
      </c>
      <c r="Q38" s="72">
        <f>VLOOKUP(E38,'Appendix 4. LT MOH 2019'!$D$5:$I$1684,6,FALSE)</f>
        <v>2.4999999999999831</v>
      </c>
      <c r="R38" s="136">
        <f t="shared" si="23"/>
        <v>2.497368697293163</v>
      </c>
      <c r="S38" s="75">
        <f t="shared" si="31"/>
        <v>95448.438647221716</v>
      </c>
      <c r="T38" s="12">
        <f t="shared" si="24"/>
        <v>1460.1326766648338</v>
      </c>
      <c r="U38" s="13">
        <f t="shared" si="25"/>
        <v>3.0831284081611729E-3</v>
      </c>
      <c r="V38" s="12">
        <f t="shared" si="26"/>
        <v>473588.01949338213</v>
      </c>
      <c r="W38" s="12">
        <f t="shared" si="27"/>
        <v>3321315.9772025733</v>
      </c>
      <c r="X38" s="131">
        <f t="shared" si="28"/>
        <v>34.796964982090351</v>
      </c>
      <c r="Y38" s="105">
        <f>VLOOKUP(E38,'Appendix 4. LT MOH 2019'!$D$5:$P$1684,13,FALSE)</f>
        <v>36.320917292429122</v>
      </c>
      <c r="Z38" s="131">
        <f t="shared" si="29"/>
        <v>-1.5239523103387711</v>
      </c>
    </row>
    <row r="39" spans="2:26" x14ac:dyDescent="0.2">
      <c r="B39" s="158" t="str">
        <f t="shared" si="32"/>
        <v>Female</v>
      </c>
      <c r="C39" s="11" t="str">
        <f t="shared" si="33"/>
        <v>PE</v>
      </c>
      <c r="D39" s="137" t="s">
        <v>126</v>
      </c>
      <c r="E39" s="18" t="str">
        <f t="shared" si="17"/>
        <v>PEFemale50-54</v>
      </c>
      <c r="F39" s="19">
        <v>5</v>
      </c>
      <c r="G39" s="104">
        <f>VLOOKUP(E39,'Appendix 4. LT MOH 2019'!$D$5:$G$1684,4,FALSE)</f>
        <v>4.2908378645794927E-3</v>
      </c>
      <c r="H39" s="19">
        <f>VLOOKUP(E39,'Appendix 1a. Person-years 2020'!$E$3:$F$1684,2,FALSE)</f>
        <v>298236.38040000002</v>
      </c>
      <c r="I39" s="19">
        <f>VLOOKUP(E39,'Appendix 2a. Deaths 2020'!$E$3:$G$1683,3,FALSE)</f>
        <v>242</v>
      </c>
      <c r="J39" s="20">
        <f t="shared" si="18"/>
        <v>1279.6839536154534</v>
      </c>
      <c r="K39" s="20">
        <f t="shared" si="19"/>
        <v>1520.6455708522251</v>
      </c>
      <c r="L39" s="73">
        <f t="shared" si="20"/>
        <v>0.84153992103384878</v>
      </c>
      <c r="M39" s="73">
        <f t="shared" si="21"/>
        <v>1.1882977562983343</v>
      </c>
      <c r="N39" s="72">
        <f>VLOOKUP(E39,'Appendix 4. LT MOH 2019'!$D$5:$K$1684,8,FALSE)</f>
        <v>0.97877350925267936</v>
      </c>
      <c r="O39" s="72">
        <f t="shared" si="30"/>
        <v>0.97482730868286083</v>
      </c>
      <c r="P39" s="73">
        <f t="shared" si="22"/>
        <v>2.5172691317139173E-2</v>
      </c>
      <c r="Q39" s="72">
        <f>VLOOKUP(E39,'Appendix 4. LT MOH 2019'!$D$5:$I$1684,6,FALSE)</f>
        <v>2.5000000000000275</v>
      </c>
      <c r="R39" s="136">
        <f t="shared" si="23"/>
        <v>2.4949647803496391</v>
      </c>
      <c r="S39" s="75">
        <f t="shared" si="31"/>
        <v>93988.305970556888</v>
      </c>
      <c r="T39" s="12">
        <f t="shared" si="24"/>
        <v>2365.9386136176572</v>
      </c>
      <c r="U39" s="13">
        <f t="shared" si="25"/>
        <v>5.0988433236672202E-3</v>
      </c>
      <c r="V39" s="12">
        <f t="shared" si="26"/>
        <v>464014.77029814146</v>
      </c>
      <c r="W39" s="12">
        <f t="shared" si="27"/>
        <v>2847727.9577091914</v>
      </c>
      <c r="X39" s="131">
        <f t="shared" si="28"/>
        <v>30.298747576121659</v>
      </c>
      <c r="Y39" s="105">
        <f>VLOOKUP(E39,'Appendix 4. LT MOH 2019'!$D$5:$P$1684,13,FALSE)</f>
        <v>31.773974493991723</v>
      </c>
      <c r="Z39" s="131">
        <f t="shared" si="29"/>
        <v>-1.4752269178700637</v>
      </c>
    </row>
    <row r="40" spans="2:26" x14ac:dyDescent="0.2">
      <c r="B40" s="158" t="str">
        <f t="shared" si="32"/>
        <v>Female</v>
      </c>
      <c r="C40" s="11" t="str">
        <f t="shared" si="33"/>
        <v>PE</v>
      </c>
      <c r="D40" s="137" t="s">
        <v>127</v>
      </c>
      <c r="E40" s="18" t="str">
        <f t="shared" si="17"/>
        <v>PEFemale55-59</v>
      </c>
      <c r="F40" s="19">
        <v>5</v>
      </c>
      <c r="G40" s="104">
        <f>VLOOKUP(E40,'Appendix 4. LT MOH 2019'!$D$5:$G$1684,4,FALSE)</f>
        <v>6.5978888471861187E-3</v>
      </c>
      <c r="H40" s="19">
        <f>VLOOKUP(E40,'Appendix 1a. Person-years 2020'!$E$3:$F$1684,2,FALSE)</f>
        <v>256999.98920000001</v>
      </c>
      <c r="I40" s="19">
        <f>VLOOKUP(E40,'Appendix 2a. Deaths 2020'!$E$3:$G$1683,3,FALSE)</f>
        <v>318</v>
      </c>
      <c r="J40" s="20">
        <f t="shared" si="18"/>
        <v>1695.657362469633</v>
      </c>
      <c r="K40" s="20">
        <f t="shared" si="19"/>
        <v>2011.5592338162278</v>
      </c>
      <c r="L40" s="73">
        <f t="shared" si="20"/>
        <v>0.84295671435571806</v>
      </c>
      <c r="M40" s="73">
        <f t="shared" si="21"/>
        <v>1.1863005335503045</v>
      </c>
      <c r="N40" s="72">
        <f>VLOOKUP(E40,'Appendix 4. LT MOH 2019'!$D$5:$K$1684,8,FALSE)</f>
        <v>0.96754587749634957</v>
      </c>
      <c r="O40" s="72">
        <f t="shared" si="30"/>
        <v>0.96161708783926414</v>
      </c>
      <c r="P40" s="73">
        <f t="shared" si="22"/>
        <v>3.838291216073586E-2</v>
      </c>
      <c r="Q40" s="72">
        <f>VLOOKUP(E40,'Appendix 4. LT MOH 2019'!$D$5:$I$1684,6,FALSE)</f>
        <v>2.5000000000000049</v>
      </c>
      <c r="R40" s="136">
        <f t="shared" si="23"/>
        <v>2.492351369747575</v>
      </c>
      <c r="S40" s="75">
        <f t="shared" si="31"/>
        <v>91622.367356939227</v>
      </c>
      <c r="T40" s="12">
        <f t="shared" si="24"/>
        <v>3516.733278220071</v>
      </c>
      <c r="U40" s="13">
        <f t="shared" si="25"/>
        <v>7.8272585000291623E-3</v>
      </c>
      <c r="V40" s="12">
        <f t="shared" si="26"/>
        <v>449293.10539660451</v>
      </c>
      <c r="W40" s="12">
        <f t="shared" si="27"/>
        <v>2383713.1874110498</v>
      </c>
      <c r="X40" s="131">
        <f t="shared" si="28"/>
        <v>26.016716836453952</v>
      </c>
      <c r="Y40" s="105">
        <f>VLOOKUP(E40,'Appendix 4. LT MOH 2019'!$D$5:$P$1684,13,FALSE)</f>
        <v>27.40883408393757</v>
      </c>
      <c r="Z40" s="131">
        <f t="shared" si="29"/>
        <v>-1.3921172474836183</v>
      </c>
    </row>
    <row r="41" spans="2:26" x14ac:dyDescent="0.2">
      <c r="B41" s="158" t="str">
        <f t="shared" si="32"/>
        <v>Female</v>
      </c>
      <c r="C41" s="11" t="str">
        <f t="shared" si="33"/>
        <v>PE</v>
      </c>
      <c r="D41" s="137" t="s">
        <v>128</v>
      </c>
      <c r="E41" s="18" t="str">
        <f t="shared" si="17"/>
        <v>PEFemale60-64</v>
      </c>
      <c r="F41" s="19">
        <v>5</v>
      </c>
      <c r="G41" s="104">
        <f>VLOOKUP(E41,'Appendix 4. LT MOH 2019'!$D$5:$G$1684,4,FALSE)</f>
        <v>9.5341399172611183E-3</v>
      </c>
      <c r="H41" s="19">
        <f>VLOOKUP(E41,'Appendix 1a. Person-years 2020'!$E$3:$F$1684,2,FALSE)</f>
        <v>210568.9192</v>
      </c>
      <c r="I41" s="19">
        <f>VLOOKUP(E41,'Appendix 2a. Deaths 2020'!$E$3:$G$1683,3,FALSE)</f>
        <v>470</v>
      </c>
      <c r="J41" s="20">
        <f t="shared" si="18"/>
        <v>2007.5935378792512</v>
      </c>
      <c r="K41" s="20">
        <f t="shared" si="19"/>
        <v>2473.1124921181381</v>
      </c>
      <c r="L41" s="73">
        <f t="shared" si="20"/>
        <v>0.81176798236129344</v>
      </c>
      <c r="M41" s="73">
        <f t="shared" si="21"/>
        <v>1.2318790858086961</v>
      </c>
      <c r="N41" s="72">
        <f>VLOOKUP(E41,'Appendix 4. LT MOH 2019'!$D$5:$K$1684,8,FALSE)</f>
        <v>0.95343909585077657</v>
      </c>
      <c r="O41" s="72">
        <f t="shared" si="30"/>
        <v>0.94295599479287329</v>
      </c>
      <c r="P41" s="73">
        <f t="shared" si="22"/>
        <v>5.7044005207126713E-2</v>
      </c>
      <c r="Q41" s="72">
        <f>VLOOKUP(E41,'Appendix 4. LT MOH 2019'!$D$5:$I$1684,6,FALSE)</f>
        <v>2.499999999999996</v>
      </c>
      <c r="R41" s="136">
        <f t="shared" si="23"/>
        <v>2.4862650409316847</v>
      </c>
      <c r="S41" s="75">
        <f t="shared" si="31"/>
        <v>88105.634078719158</v>
      </c>
      <c r="T41" s="12">
        <f t="shared" si="24"/>
        <v>5025.8982491636561</v>
      </c>
      <c r="U41" s="13">
        <f t="shared" si="25"/>
        <v>1.1745651068434792E-2</v>
      </c>
      <c r="V41" s="12">
        <f t="shared" si="26"/>
        <v>427894.39426395285</v>
      </c>
      <c r="W41" s="12">
        <f t="shared" si="27"/>
        <v>1934420.0820144452</v>
      </c>
      <c r="X41" s="131">
        <f t="shared" si="28"/>
        <v>21.955691054741308</v>
      </c>
      <c r="Y41" s="105">
        <f>VLOOKUP(E41,'Appendix 4. LT MOH 2019'!$D$5:$P$1684,13,FALSE)</f>
        <v>23.244344183856594</v>
      </c>
      <c r="Z41" s="131">
        <f t="shared" si="29"/>
        <v>-1.2886531291152856</v>
      </c>
    </row>
    <row r="42" spans="2:26" x14ac:dyDescent="0.2">
      <c r="B42" s="158" t="str">
        <f t="shared" si="32"/>
        <v>Female</v>
      </c>
      <c r="C42" s="11" t="str">
        <f t="shared" si="33"/>
        <v>PE</v>
      </c>
      <c r="D42" s="137" t="s">
        <v>129</v>
      </c>
      <c r="E42" s="18" t="str">
        <f t="shared" si="17"/>
        <v>PEFemale65-69</v>
      </c>
      <c r="F42" s="19">
        <v>5</v>
      </c>
      <c r="G42" s="104">
        <f>VLOOKUP(E42,'Appendix 4. LT MOH 2019'!$D$5:$G$1684,4,FALSE)</f>
        <v>1.5432479227757775E-2</v>
      </c>
      <c r="H42" s="19">
        <f>VLOOKUP(E42,'Appendix 1a. Person-years 2020'!$E$3:$F$1684,2,FALSE)</f>
        <v>170208.75339999999</v>
      </c>
      <c r="I42" s="19">
        <f>VLOOKUP(E42,'Appendix 2a. Deaths 2020'!$E$3:$G$1683,3,FALSE)</f>
        <v>514</v>
      </c>
      <c r="J42" s="20">
        <f t="shared" si="18"/>
        <v>2626.7430512280453</v>
      </c>
      <c r="K42" s="20">
        <f t="shared" si="19"/>
        <v>3132.810756904978</v>
      </c>
      <c r="L42" s="73">
        <f t="shared" si="20"/>
        <v>0.83846208885694196</v>
      </c>
      <c r="M42" s="73">
        <f t="shared" si="21"/>
        <v>1.1926597675552384</v>
      </c>
      <c r="N42" s="72">
        <f>VLOOKUP(E42,'Appendix 4. LT MOH 2019'!$D$5:$K$1684,8,FALSE)</f>
        <v>0.9257040313436975</v>
      </c>
      <c r="O42" s="72">
        <f t="shared" si="30"/>
        <v>0.91203748479348412</v>
      </c>
      <c r="P42" s="73">
        <f t="shared" si="22"/>
        <v>8.7962515206515879E-2</v>
      </c>
      <c r="Q42" s="72">
        <f>VLOOKUP(E42,'Appendix 4. LT MOH 2019'!$D$5:$I$1684,6,FALSE)</f>
        <v>2.5000000000000004</v>
      </c>
      <c r="R42" s="136">
        <f t="shared" si="23"/>
        <v>2.4816030299985905</v>
      </c>
      <c r="S42" s="75">
        <f t="shared" si="31"/>
        <v>83079.735829555502</v>
      </c>
      <c r="T42" s="12">
        <f t="shared" si="24"/>
        <v>7307.9025262605983</v>
      </c>
      <c r="U42" s="13">
        <f t="shared" si="25"/>
        <v>1.840807089862373E-2</v>
      </c>
      <c r="V42" s="12">
        <f t="shared" si="26"/>
        <v>396994.47956857714</v>
      </c>
      <c r="W42" s="12">
        <f t="shared" si="27"/>
        <v>1506525.6877504922</v>
      </c>
      <c r="X42" s="131">
        <f t="shared" si="28"/>
        <v>18.133491551312176</v>
      </c>
      <c r="Y42" s="105">
        <f>VLOOKUP(E42,'Appendix 4. LT MOH 2019'!$D$5:$P$1684,13,FALSE)</f>
        <v>19.257387833300371</v>
      </c>
      <c r="Z42" s="131">
        <f t="shared" si="29"/>
        <v>-1.1238962819881948</v>
      </c>
    </row>
    <row r="43" spans="2:26" x14ac:dyDescent="0.2">
      <c r="B43" s="158" t="str">
        <f t="shared" si="32"/>
        <v>Female</v>
      </c>
      <c r="C43" s="11" t="str">
        <f t="shared" si="33"/>
        <v>PE</v>
      </c>
      <c r="D43" s="137" t="s">
        <v>130</v>
      </c>
      <c r="E43" s="18" t="str">
        <f t="shared" si="17"/>
        <v>PEFemale70-74</v>
      </c>
      <c r="F43" s="19">
        <v>5</v>
      </c>
      <c r="G43" s="104">
        <f>VLOOKUP(E43,'Appendix 4. LT MOH 2019'!$D$5:$G$1684,4,FALSE)</f>
        <v>2.3266555844317138E-2</v>
      </c>
      <c r="H43" s="19">
        <f>VLOOKUP(E43,'Appendix 1a. Person-years 2020'!$E$3:$F$1684,2,FALSE)</f>
        <v>134186.62419999999</v>
      </c>
      <c r="I43" s="19">
        <f>VLOOKUP(E43,'Appendix 2a. Deaths 2020'!$E$3:$G$1683,3,FALSE)</f>
        <v>608</v>
      </c>
      <c r="J43" s="20">
        <f t="shared" si="18"/>
        <v>3122.0605855096974</v>
      </c>
      <c r="K43" s="20">
        <f t="shared" si="19"/>
        <v>3715.9145195563524</v>
      </c>
      <c r="L43" s="73">
        <f t="shared" si="20"/>
        <v>0.84018633073465965</v>
      </c>
      <c r="M43" s="73">
        <f t="shared" si="21"/>
        <v>1.1902121748703043</v>
      </c>
      <c r="N43" s="72">
        <f>VLOOKUP(E43,'Appendix 4. LT MOH 2019'!$D$5:$K$1684,8,FALSE)</f>
        <v>0.89006192186431632</v>
      </c>
      <c r="O43" s="72">
        <f t="shared" si="30"/>
        <v>0.87056124980898952</v>
      </c>
      <c r="P43" s="73">
        <f t="shared" si="22"/>
        <v>0.12943875019101048</v>
      </c>
      <c r="Q43" s="72">
        <f>VLOOKUP(E43,'Appendix 4. LT MOH 2019'!$D$5:$I$1684,6,FALSE)</f>
        <v>2.5000000000000009</v>
      </c>
      <c r="R43" s="136">
        <f t="shared" si="23"/>
        <v>2.472749874248612</v>
      </c>
      <c r="S43" s="75">
        <f t="shared" si="31"/>
        <v>75771.833303294901</v>
      </c>
      <c r="T43" s="12">
        <f t="shared" si="24"/>
        <v>9807.8114024600764</v>
      </c>
      <c r="U43" s="13">
        <f t="shared" si="25"/>
        <v>2.7700018767292018E-2</v>
      </c>
      <c r="V43" s="12">
        <f t="shared" si="26"/>
        <v>354072.37391626136</v>
      </c>
      <c r="W43" s="12">
        <f t="shared" si="27"/>
        <v>1109531.2081819151</v>
      </c>
      <c r="X43" s="131">
        <f t="shared" si="28"/>
        <v>14.64305613064357</v>
      </c>
      <c r="Y43" s="105">
        <f>VLOOKUP(E43,'Appendix 4. LT MOH 2019'!$D$5:$P$1684,13,FALSE)</f>
        <v>15.602317010520453</v>
      </c>
      <c r="Z43" s="131">
        <f t="shared" si="29"/>
        <v>-0.95926087987688291</v>
      </c>
    </row>
    <row r="44" spans="2:26" x14ac:dyDescent="0.2">
      <c r="B44" s="158" t="str">
        <f t="shared" si="32"/>
        <v>Female</v>
      </c>
      <c r="C44" s="11" t="str">
        <f t="shared" si="33"/>
        <v>PE</v>
      </c>
      <c r="D44" s="137" t="s">
        <v>131</v>
      </c>
      <c r="E44" s="18" t="str">
        <f t="shared" si="17"/>
        <v>PEFemale75-79</v>
      </c>
      <c r="F44" s="19">
        <v>5</v>
      </c>
      <c r="G44" s="104">
        <f>VLOOKUP(E44,'Appendix 4. LT MOH 2019'!$D$5:$G$1684,4,FALSE)</f>
        <v>3.8512460309208435E-2</v>
      </c>
      <c r="H44" s="19">
        <f>VLOOKUP(E44,'Appendix 1a. Person-years 2020'!$E$3:$F$1684,2,FALSE)</f>
        <v>93728.182000000001</v>
      </c>
      <c r="I44" s="19">
        <f>VLOOKUP(E44,'Appendix 2a. Deaths 2020'!$E$3:$G$1683,3,FALSE)</f>
        <v>610</v>
      </c>
      <c r="J44" s="20">
        <f t="shared" si="18"/>
        <v>3609.7028891292643</v>
      </c>
      <c r="K44" s="20">
        <f t="shared" si="19"/>
        <v>4196.2102883406478</v>
      </c>
      <c r="L44" s="73">
        <f t="shared" si="20"/>
        <v>0.86022926428615365</v>
      </c>
      <c r="M44" s="73">
        <f t="shared" si="21"/>
        <v>1.162480796128033</v>
      </c>
      <c r="N44" s="72">
        <f>VLOOKUP(E44,'Appendix 4. LT MOH 2019'!$D$5:$K$1684,8,FALSE)</f>
        <v>0.82434952802913686</v>
      </c>
      <c r="O44" s="72">
        <f t="shared" si="30"/>
        <v>0.79887918577552985</v>
      </c>
      <c r="P44" s="73">
        <f t="shared" si="22"/>
        <v>0.20112081422447015</v>
      </c>
      <c r="Q44" s="72">
        <f>VLOOKUP(E44,'Appendix 4. LT MOH 2019'!$D$5:$I$1684,6,FALSE)</f>
        <v>2.5000000000000004</v>
      </c>
      <c r="R44" s="136">
        <f t="shared" si="23"/>
        <v>2.4618452435626859</v>
      </c>
      <c r="S44" s="75">
        <f t="shared" si="31"/>
        <v>65964.021900834821</v>
      </c>
      <c r="T44" s="12">
        <f t="shared" si="24"/>
        <v>13266.73779421668</v>
      </c>
      <c r="U44" s="13">
        <f t="shared" si="25"/>
        <v>4.4797801076612125E-2</v>
      </c>
      <c r="V44" s="12">
        <f t="shared" si="26"/>
        <v>296147.07586937636</v>
      </c>
      <c r="W44" s="12">
        <f t="shared" si="27"/>
        <v>755458.83426565374</v>
      </c>
      <c r="X44" s="131">
        <f t="shared" si="28"/>
        <v>11.452589040149064</v>
      </c>
      <c r="Y44" s="105">
        <f>VLOOKUP(E44,'Appendix 4. LT MOH 2019'!$D$5:$P$1684,13,FALSE)</f>
        <v>12.22068031297918</v>
      </c>
      <c r="Z44" s="131">
        <f t="shared" si="29"/>
        <v>-0.76809127283011591</v>
      </c>
    </row>
    <row r="45" spans="2:26" x14ac:dyDescent="0.2">
      <c r="B45" s="158" t="str">
        <f t="shared" si="32"/>
        <v>Female</v>
      </c>
      <c r="C45" s="11" t="str">
        <f t="shared" si="33"/>
        <v>PE</v>
      </c>
      <c r="D45" s="137" t="s">
        <v>132</v>
      </c>
      <c r="E45" s="18" t="str">
        <f t="shared" si="17"/>
        <v>PEFemale80-84</v>
      </c>
      <c r="F45" s="19">
        <v>5</v>
      </c>
      <c r="G45" s="104">
        <f>VLOOKUP(E45,'Appendix 4. LT MOH 2019'!$D$5:$G$1684,4,FALSE)</f>
        <v>6.2604216466699475E-2</v>
      </c>
      <c r="H45" s="19">
        <f>VLOOKUP(E45,'Appendix 1a. Person-years 2020'!$E$3:$F$1684,2,FALSE)</f>
        <v>64325.7094</v>
      </c>
      <c r="I45" s="19">
        <f>VLOOKUP(E45,'Appendix 2a. Deaths 2020'!$E$3:$G$1683,3,FALSE)</f>
        <v>642</v>
      </c>
      <c r="J45" s="20">
        <f t="shared" si="18"/>
        <v>4027.060635651605</v>
      </c>
      <c r="K45" s="20">
        <f t="shared" si="19"/>
        <v>4628.8687286799841</v>
      </c>
      <c r="L45" s="73">
        <f t="shared" si="20"/>
        <v>0.86998808384872972</v>
      </c>
      <c r="M45" s="73">
        <f t="shared" si="21"/>
        <v>1.1494410309347136</v>
      </c>
      <c r="N45" s="72">
        <f>VLOOKUP(E45,'Appendix 4. LT MOH 2019'!$D$5:$K$1684,8,FALSE)</f>
        <v>0.72934005251892886</v>
      </c>
      <c r="O45" s="72">
        <f t="shared" si="30"/>
        <v>0.69573874816117476</v>
      </c>
      <c r="P45" s="73">
        <f t="shared" si="22"/>
        <v>0.30426125183882524</v>
      </c>
      <c r="Q45" s="72">
        <f>VLOOKUP(E45,'Appendix 4. LT MOH 2019'!$D$5:$I$1684,6,FALSE)</f>
        <v>2.5000000000000018</v>
      </c>
      <c r="R45" s="136">
        <f t="shared" si="23"/>
        <v>2.4437457350781959</v>
      </c>
      <c r="S45" s="75">
        <f t="shared" si="31"/>
        <v>52697.284106618143</v>
      </c>
      <c r="T45" s="12">
        <f t="shared" si="24"/>
        <v>16033.741630785866</v>
      </c>
      <c r="U45" s="13">
        <f t="shared" si="25"/>
        <v>7.2061727716499865E-2</v>
      </c>
      <c r="V45" s="12">
        <f t="shared" si="26"/>
        <v>222500.10010674008</v>
      </c>
      <c r="W45" s="12">
        <f t="shared" si="27"/>
        <v>459311.75839627738</v>
      </c>
      <c r="X45" s="131">
        <f t="shared" si="28"/>
        <v>8.7160423195052932</v>
      </c>
      <c r="Y45" s="105">
        <f>VLOOKUP(E45,'Appendix 4. LT MOH 2019'!$D$5:$P$1684,13,FALSE)</f>
        <v>9.2919401691409735</v>
      </c>
      <c r="Z45" s="131">
        <f t="shared" si="29"/>
        <v>-0.57589784963568036</v>
      </c>
    </row>
    <row r="46" spans="2:26" x14ac:dyDescent="0.2">
      <c r="B46" s="158" t="str">
        <f t="shared" si="32"/>
        <v>Female</v>
      </c>
      <c r="C46" s="11" t="str">
        <f t="shared" si="33"/>
        <v>PE</v>
      </c>
      <c r="D46" s="137" t="s">
        <v>133</v>
      </c>
      <c r="E46" s="18" t="str">
        <f t="shared" si="17"/>
        <v>PEFemale85-89</v>
      </c>
      <c r="F46" s="19">
        <v>5</v>
      </c>
      <c r="G46" s="104">
        <f>VLOOKUP(E46,'Appendix 4. LT MOH 2019'!$D$5:$G$1684,4,FALSE)</f>
        <v>0.10694725129589648</v>
      </c>
      <c r="H46" s="19">
        <f>VLOOKUP(E46,'Appendix 1a. Person-years 2020'!$E$3:$F$1684,2,FALSE)</f>
        <v>32566.208500000001</v>
      </c>
      <c r="I46" s="19">
        <f>VLOOKUP(E46,'Appendix 2a. Deaths 2020'!$E$3:$G$1683,3,FALSE)</f>
        <v>471</v>
      </c>
      <c r="J46" s="20">
        <f t="shared" si="18"/>
        <v>3482.8664842040603</v>
      </c>
      <c r="K46" s="20">
        <f t="shared" si="19"/>
        <v>3903.494328843693</v>
      </c>
      <c r="L46" s="73">
        <f t="shared" si="20"/>
        <v>0.89224325458051001</v>
      </c>
      <c r="M46" s="73">
        <f t="shared" si="21"/>
        <v>1.1207705912779942</v>
      </c>
      <c r="N46" s="72">
        <f>VLOOKUP(E46,'Appendix 4. LT MOH 2019'!$D$5:$K$1684,8,FALSE)</f>
        <v>0.5780734542992001</v>
      </c>
      <c r="O46" s="72">
        <f t="shared" si="30"/>
        <v>0.5410502175422085</v>
      </c>
      <c r="P46" s="73">
        <f t="shared" si="22"/>
        <v>0.4589497824577915</v>
      </c>
      <c r="Q46" s="72">
        <f>VLOOKUP(E46,'Appendix 4. LT MOH 2019'!$D$5:$I$1684,6,FALSE)</f>
        <v>2.5</v>
      </c>
      <c r="R46" s="136">
        <f t="shared" si="23"/>
        <v>2.4241034521872935</v>
      </c>
      <c r="S46" s="75">
        <f t="shared" si="31"/>
        <v>36663.542475832277</v>
      </c>
      <c r="T46" s="12">
        <f t="shared" si="24"/>
        <v>16826.724843415221</v>
      </c>
      <c r="U46" s="13">
        <f t="shared" si="25"/>
        <v>0.12021338027553519</v>
      </c>
      <c r="V46" s="12">
        <f t="shared" si="26"/>
        <v>139973.8099440138</v>
      </c>
      <c r="W46" s="12">
        <f t="shared" si="27"/>
        <v>236811.6582895373</v>
      </c>
      <c r="X46" s="131">
        <f t="shared" si="28"/>
        <v>6.459050116219343</v>
      </c>
      <c r="Y46" s="105">
        <f>VLOOKUP(E46,'Appendix 4. LT MOH 2019'!$D$5:$P$1684,13,FALSE)</f>
        <v>6.8124464311038198</v>
      </c>
      <c r="Z46" s="131">
        <f t="shared" si="29"/>
        <v>-0.35339631488447676</v>
      </c>
    </row>
    <row r="47" spans="2:26" x14ac:dyDescent="0.2">
      <c r="B47" s="158" t="str">
        <f t="shared" si="32"/>
        <v>Female</v>
      </c>
      <c r="C47" s="11" t="str">
        <f t="shared" si="33"/>
        <v>PE</v>
      </c>
      <c r="D47" s="137" t="s">
        <v>8</v>
      </c>
      <c r="E47" s="18" t="str">
        <f t="shared" si="17"/>
        <v>PEFemale90+</v>
      </c>
      <c r="F47" s="19" t="s">
        <v>19</v>
      </c>
      <c r="G47" s="104">
        <f>VLOOKUP(E47,'Appendix 4. LT MOH 2019'!$D$5:$G$1684,4,FALSE)</f>
        <v>0.20161160505954351</v>
      </c>
      <c r="H47" s="19">
        <f>VLOOKUP(E47,'Appendix 1a. Person-years 2020'!$E$3:$F$1684,2,FALSE)</f>
        <v>20552.0828</v>
      </c>
      <c r="I47" s="19">
        <f>VLOOKUP(E47,'Appendix 2a. Deaths 2020'!$E$3:$G$1683,3,FALSE)</f>
        <v>438</v>
      </c>
      <c r="J47" s="20">
        <f t="shared" si="18"/>
        <v>4143.5384006246368</v>
      </c>
      <c r="K47" s="20">
        <f t="shared" si="19"/>
        <v>4493.2325176085569</v>
      </c>
      <c r="L47" s="73">
        <f t="shared" si="20"/>
        <v>0.9221731536007759</v>
      </c>
      <c r="M47" s="73">
        <f t="shared" si="21"/>
        <v>1.0843950467386048</v>
      </c>
      <c r="N47" s="72">
        <f>VLOOKUP(E47,'Appendix 4. LT MOH 2019'!$D$5:$K$1684,8,FALSE)</f>
        <v>0</v>
      </c>
      <c r="O47" s="72">
        <v>0</v>
      </c>
      <c r="P47" s="73">
        <f t="shared" si="22"/>
        <v>1</v>
      </c>
      <c r="Q47" s="72">
        <f>VLOOKUP(E47,'Appendix 4. LT MOH 2019'!$D$5:$I$1684,6,FALSE)</f>
        <v>5.2937162113696683</v>
      </c>
      <c r="R47" s="136">
        <f>Q47*L47</f>
        <v>4.881722972906319</v>
      </c>
      <c r="S47" s="75">
        <f t="shared" si="31"/>
        <v>19836.817632417056</v>
      </c>
      <c r="T47" s="12">
        <f t="shared" si="24"/>
        <v>19836.817632417056</v>
      </c>
      <c r="U47" s="13">
        <f t="shared" si="25"/>
        <v>0.20484570827759466</v>
      </c>
      <c r="V47" s="12">
        <f>T47*R47</f>
        <v>96837.848345523482</v>
      </c>
      <c r="W47" s="12">
        <f>V47</f>
        <v>96837.848345523482</v>
      </c>
      <c r="X47" s="131">
        <f t="shared" si="28"/>
        <v>4.881722972906319</v>
      </c>
      <c r="Y47" s="105">
        <f>VLOOKUP(E47,'Appendix 4. LT MOH 2019'!$D$5:$P$1684,13,FALSE)</f>
        <v>4.9600319371727748</v>
      </c>
      <c r="Z47" s="131">
        <f t="shared" si="29"/>
        <v>-7.8308964266455838E-2</v>
      </c>
    </row>
    <row r="48" spans="2:26" x14ac:dyDescent="0.2">
      <c r="K48" s="40"/>
      <c r="L48" s="7"/>
      <c r="M48" s="7"/>
      <c r="N48" s="133"/>
      <c r="O48" s="133"/>
      <c r="P48" s="74"/>
      <c r="Q48" s="133"/>
      <c r="R48" s="107"/>
      <c r="S48" s="7"/>
      <c r="T48" s="7"/>
      <c r="U48" s="7"/>
      <c r="V48" s="107"/>
      <c r="W48" s="107"/>
      <c r="X48" s="7"/>
      <c r="Y48" s="133"/>
      <c r="Z48" s="7"/>
    </row>
    <row r="49" spans="1:26" x14ac:dyDescent="0.2">
      <c r="K49" s="40"/>
      <c r="L49" s="7"/>
      <c r="M49" s="7"/>
      <c r="N49" s="133"/>
      <c r="O49" s="133"/>
      <c r="P49" s="7"/>
      <c r="Q49" s="133"/>
      <c r="R49" s="107"/>
      <c r="S49" s="7"/>
      <c r="T49" s="7"/>
      <c r="U49" s="7"/>
      <c r="V49" s="107"/>
      <c r="W49" s="107"/>
      <c r="X49" s="7"/>
      <c r="Y49" s="133"/>
      <c r="Z49" s="7"/>
    </row>
    <row r="50" spans="1:26" s="11" customFormat="1" ht="47" customHeight="1" x14ac:dyDescent="0.2">
      <c r="A50" s="10"/>
      <c r="B50" s="8" t="s">
        <v>17</v>
      </c>
      <c r="C50" s="8" t="s">
        <v>14</v>
      </c>
      <c r="D50" s="8" t="s">
        <v>0</v>
      </c>
      <c r="E50" s="8" t="s">
        <v>135</v>
      </c>
      <c r="F50" s="8" t="s">
        <v>9</v>
      </c>
      <c r="G50" s="10" t="s">
        <v>116</v>
      </c>
      <c r="H50" s="10" t="s">
        <v>117</v>
      </c>
      <c r="I50" s="10" t="s">
        <v>110</v>
      </c>
      <c r="J50" s="10" t="s">
        <v>39</v>
      </c>
      <c r="K50" s="10" t="s">
        <v>1830</v>
      </c>
      <c r="L50" s="10" t="s">
        <v>27</v>
      </c>
      <c r="M50" s="10" t="s">
        <v>28</v>
      </c>
      <c r="N50" s="8" t="s">
        <v>10</v>
      </c>
      <c r="O50" s="10" t="s">
        <v>111</v>
      </c>
      <c r="P50" s="10" t="s">
        <v>112</v>
      </c>
      <c r="Q50" s="10" t="s">
        <v>29</v>
      </c>
      <c r="R50" s="10" t="s">
        <v>113</v>
      </c>
      <c r="S50" s="8" t="s">
        <v>104</v>
      </c>
      <c r="T50" s="8" t="s">
        <v>105</v>
      </c>
      <c r="U50" s="10" t="s">
        <v>106</v>
      </c>
      <c r="V50" s="10" t="s">
        <v>107</v>
      </c>
      <c r="W50" s="10" t="s">
        <v>108</v>
      </c>
      <c r="X50" s="8" t="s">
        <v>109</v>
      </c>
      <c r="Y50" s="10" t="s">
        <v>30</v>
      </c>
      <c r="Z50" s="10" t="s">
        <v>11</v>
      </c>
    </row>
    <row r="51" spans="1:26" x14ac:dyDescent="0.2">
      <c r="B51" s="158" t="s">
        <v>71</v>
      </c>
      <c r="C51" s="11" t="str">
        <f>$C$4</f>
        <v>PE</v>
      </c>
      <c r="D51" s="137">
        <v>0</v>
      </c>
      <c r="E51" s="18" t="str">
        <f t="shared" ref="E51:E70" si="34">_xlfn.CONCAT(C51,B51,D51)</f>
        <v>PEMale0</v>
      </c>
      <c r="F51" s="19">
        <v>1</v>
      </c>
      <c r="G51" s="104">
        <f>VLOOKUP(E51,'Appendix 4. LT MOH 2019'!$D$5:$G$1684,4,FALSE)</f>
        <v>1.2550294953696563E-2</v>
      </c>
      <c r="H51" s="19">
        <f>VLOOKUP(E51,'Appendix 1a. Person-years 2020'!$E$3:$F$1684,2,FALSE)</f>
        <v>70145.093599999993</v>
      </c>
      <c r="I51" s="19">
        <f>VLOOKUP(E51,'Appendix 2a. Deaths 2020'!$E$3:$G$1683,3,FALSE)</f>
        <v>17</v>
      </c>
      <c r="J51" s="20">
        <f t="shared" ref="J51:J70" si="35">G51*H51</f>
        <v>880.34161423465298</v>
      </c>
      <c r="K51" s="20">
        <f t="shared" ref="K51:K70" si="36">G51*(H51-I51)+I51</f>
        <v>897.1282592204401</v>
      </c>
      <c r="L51" s="73">
        <f t="shared" ref="L51:L70" si="37">J51/K51</f>
        <v>0.98128846704664741</v>
      </c>
      <c r="M51" s="73">
        <f t="shared" ref="M51:M70" si="38">K51/J51</f>
        <v>1.0190683306506885</v>
      </c>
      <c r="N51" s="72">
        <f>VLOOKUP(E51,'Appendix 4. LT MOH 2019'!$D$5:$K$1684,8,FALSE)</f>
        <v>0.98759322802846017</v>
      </c>
      <c r="O51" s="72">
        <f>EXP((1/L51)*LN(N51))</f>
        <v>0.98735815326195286</v>
      </c>
      <c r="P51" s="73">
        <f t="shared" ref="P51:P70" si="39">1-O51</f>
        <v>1.2641846738047136E-2</v>
      </c>
      <c r="Q51" s="72">
        <f>VLOOKUP(E51,'Appendix 4. LT MOH 2019'!$D$5:$I$1684,6,FALSE)</f>
        <v>7.8259401080156998E-2</v>
      </c>
      <c r="R51" s="136">
        <f t="shared" ref="R51:R69" si="40">F51+(Q51-F51)*M51*(1-N51)/(1-O51)</f>
        <v>7.8149911978097397E-2</v>
      </c>
      <c r="S51" s="12">
        <v>100000</v>
      </c>
      <c r="T51" s="12">
        <f t="shared" ref="T51:T70" si="41">P51*S51</f>
        <v>1264.1846738047136</v>
      </c>
      <c r="U51" s="13">
        <f t="shared" ref="U51:U70" si="42">T51/V51</f>
        <v>1.2790910571227851E-2</v>
      </c>
      <c r="V51" s="12">
        <f t="shared" ref="V51:V69" si="43">(S52*F51)+R51*T51</f>
        <v>98834.611247177178</v>
      </c>
      <c r="W51" s="12">
        <f t="shared" ref="W51:W69" si="44">W52+V51</f>
        <v>6970874.7213036297</v>
      </c>
      <c r="X51" s="2">
        <f t="shared" ref="X51:X70" si="45">W51/S51</f>
        <v>69.708747213036304</v>
      </c>
      <c r="Y51" s="105">
        <f>VLOOKUP(E51,'Appendix 4. LT MOH 2019'!$D$5:$P$1684,13,FALSE)</f>
        <v>71.492970802840574</v>
      </c>
      <c r="Z51" s="131">
        <f t="shared" ref="Z51:Z70" si="46">X51-Y51</f>
        <v>-1.7842235898042702</v>
      </c>
    </row>
    <row r="52" spans="1:26" x14ac:dyDescent="0.2">
      <c r="B52" s="158" t="str">
        <f>$B$51</f>
        <v>Male</v>
      </c>
      <c r="C52" s="11" t="str">
        <f>$C$4</f>
        <v>PE</v>
      </c>
      <c r="D52" s="138" t="s">
        <v>1657</v>
      </c>
      <c r="E52" s="18" t="str">
        <f t="shared" si="34"/>
        <v>PEMale1-4</v>
      </c>
      <c r="F52" s="19">
        <v>4</v>
      </c>
      <c r="G52" s="104">
        <f>VLOOKUP(E52,'Appendix 4. LT MOH 2019'!$D$5:$G$1684,4,FALSE)</f>
        <v>4.6290687493064168E-4</v>
      </c>
      <c r="H52" s="19">
        <f>VLOOKUP(E52,'Appendix 1a. Person-years 2020'!$E$3:$F$1684,2,FALSE)</f>
        <v>280350.2389</v>
      </c>
      <c r="I52" s="19">
        <f>VLOOKUP(E52,'Appendix 2a. Deaths 2020'!$E$3:$G$1683,3,FALSE)</f>
        <v>2</v>
      </c>
      <c r="J52" s="20">
        <f t="shared" si="35"/>
        <v>129.77605297525781</v>
      </c>
      <c r="K52" s="20">
        <f t="shared" si="36"/>
        <v>131.77512716150795</v>
      </c>
      <c r="L52" s="73">
        <f t="shared" si="37"/>
        <v>0.98482965466009376</v>
      </c>
      <c r="M52" s="73">
        <f t="shared" si="38"/>
        <v>1.015404029791469</v>
      </c>
      <c r="N52" s="72">
        <f>VLOOKUP(E52,'Appendix 4. LT MOH 2019'!$D$5:$K$1684,8,FALSE)</f>
        <v>0.99815041405523786</v>
      </c>
      <c r="O52" s="72">
        <f t="shared" ref="O52:O69" si="47">EXP((1/L52)*LN(N52))</f>
        <v>0.99812194974871693</v>
      </c>
      <c r="P52" s="73">
        <f t="shared" si="39"/>
        <v>1.8780502512830699E-3</v>
      </c>
      <c r="Q52" s="72">
        <f>VLOOKUP(E52,'Appendix 4. LT MOH 2019'!$D$5:$I$1684,6,FALSE)</f>
        <v>1.6155241476679414</v>
      </c>
      <c r="R52" s="136">
        <f t="shared" si="40"/>
        <v>1.615490158402245</v>
      </c>
      <c r="S52" s="135">
        <f t="shared" ref="S52:S70" si="48">S51-T51</f>
        <v>98735.815326195283</v>
      </c>
      <c r="T52" s="12">
        <f t="shared" si="41"/>
        <v>185.43082278399984</v>
      </c>
      <c r="U52" s="13">
        <f t="shared" si="42"/>
        <v>4.7003879820117382E-4</v>
      </c>
      <c r="V52" s="12">
        <f t="shared" si="43"/>
        <v>394501.09968291712</v>
      </c>
      <c r="W52" s="12">
        <f t="shared" si="44"/>
        <v>6872040.1100564525</v>
      </c>
      <c r="X52" s="2">
        <f t="shared" si="45"/>
        <v>69.600277137056807</v>
      </c>
      <c r="Y52" s="105">
        <f>VLOOKUP(E52,'Appendix 4. LT MOH 2019'!$D$5:$P$1684,13,FALSE)</f>
        <v>71.39012766320478</v>
      </c>
      <c r="Z52" s="131">
        <f t="shared" si="46"/>
        <v>-1.7898505261479727</v>
      </c>
    </row>
    <row r="53" spans="1:26" x14ac:dyDescent="0.2">
      <c r="B53" s="158" t="str">
        <f t="shared" ref="B53:B70" si="49">$B$51</f>
        <v>Male</v>
      </c>
      <c r="C53" s="11" t="str">
        <f t="shared" ref="C53:C70" si="50">$C$4</f>
        <v>PE</v>
      </c>
      <c r="D53" s="138" t="s">
        <v>1658</v>
      </c>
      <c r="E53" s="18" t="str">
        <f t="shared" si="34"/>
        <v>PEMale5-9</v>
      </c>
      <c r="F53" s="19">
        <v>5</v>
      </c>
      <c r="G53" s="104">
        <f>VLOOKUP(E53,'Appendix 4. LT MOH 2019'!$D$5:$G$1684,4,FALSE)</f>
        <v>1.8823287077249719E-4</v>
      </c>
      <c r="H53" s="19">
        <f>VLOOKUP(E53,'Appendix 1a. Person-years 2020'!$E$3:$F$1684,2,FALSE)</f>
        <v>361549.39079999999</v>
      </c>
      <c r="I53" s="19">
        <f>VLOOKUP(E53,'Appendix 2a. Deaths 2020'!$E$3:$G$1683,3,FALSE)</f>
        <v>2</v>
      </c>
      <c r="J53" s="20">
        <f t="shared" si="35"/>
        <v>68.055479756331479</v>
      </c>
      <c r="K53" s="20">
        <f t="shared" si="36"/>
        <v>70.05510329058994</v>
      </c>
      <c r="L53" s="73">
        <f t="shared" si="37"/>
        <v>0.97145641872849742</v>
      </c>
      <c r="M53" s="73">
        <f t="shared" si="38"/>
        <v>1.0293822560860344</v>
      </c>
      <c r="N53" s="72">
        <f>VLOOKUP(E53,'Appendix 4. LT MOH 2019'!$D$5:$K$1684,8,FALSE)</f>
        <v>0.99905927833298747</v>
      </c>
      <c r="O53" s="72">
        <f t="shared" si="47"/>
        <v>0.99903165119515647</v>
      </c>
      <c r="P53" s="73">
        <f t="shared" si="39"/>
        <v>9.6834880484353292E-4</v>
      </c>
      <c r="Q53" s="72">
        <f>VLOOKUP(E53,'Appendix 4. LT MOH 2019'!$D$5:$I$1684,6,FALSE)</f>
        <v>2.499999999999984</v>
      </c>
      <c r="R53" s="136">
        <f t="shared" si="40"/>
        <v>2.4999654383451921</v>
      </c>
      <c r="S53" s="135">
        <f t="shared" si="48"/>
        <v>98550.384503411289</v>
      </c>
      <c r="T53" s="12">
        <f t="shared" si="41"/>
        <v>95.431147050748947</v>
      </c>
      <c r="U53" s="13">
        <f t="shared" si="42"/>
        <v>1.9376357763008242E-4</v>
      </c>
      <c r="V53" s="12">
        <f t="shared" si="43"/>
        <v>492513.3413511712</v>
      </c>
      <c r="W53" s="12">
        <f t="shared" si="44"/>
        <v>6477539.0103735356</v>
      </c>
      <c r="X53" s="2">
        <f t="shared" si="45"/>
        <v>65.728196221794732</v>
      </c>
      <c r="Y53" s="105">
        <f>VLOOKUP(E53,'Appendix 4. LT MOH 2019'!$D$5:$P$1684,13,FALSE)</f>
        <v>67.519420928174114</v>
      </c>
      <c r="Z53" s="131">
        <f t="shared" si="46"/>
        <v>-1.7912247063793814</v>
      </c>
    </row>
    <row r="54" spans="1:26" x14ac:dyDescent="0.2">
      <c r="B54" s="158" t="str">
        <f t="shared" si="49"/>
        <v>Male</v>
      </c>
      <c r="C54" s="11" t="str">
        <f t="shared" si="50"/>
        <v>PE</v>
      </c>
      <c r="D54" s="138" t="s">
        <v>118</v>
      </c>
      <c r="E54" s="18" t="str">
        <f t="shared" si="34"/>
        <v>PEMale10-14</v>
      </c>
      <c r="F54" s="19">
        <v>5</v>
      </c>
      <c r="G54" s="104">
        <f>VLOOKUP(E54,'Appendix 4. LT MOH 2019'!$D$5:$G$1684,4,FALSE)</f>
        <v>3.9605603388093554E-4</v>
      </c>
      <c r="H54" s="19">
        <f>VLOOKUP(E54,'Appendix 1a. Person-years 2020'!$E$3:$F$1684,2,FALSE)</f>
        <v>373372.5405</v>
      </c>
      <c r="I54" s="19">
        <f>VLOOKUP(E54,'Appendix 2a. Deaths 2020'!$E$3:$G$1683,3,FALSE)</f>
        <v>2</v>
      </c>
      <c r="J54" s="20">
        <f t="shared" si="35"/>
        <v>147.87644755047899</v>
      </c>
      <c r="K54" s="20">
        <f t="shared" si="36"/>
        <v>149.87565543841123</v>
      </c>
      <c r="L54" s="73">
        <f t="shared" si="37"/>
        <v>0.9866608897750323</v>
      </c>
      <c r="M54" s="73">
        <f t="shared" si="38"/>
        <v>1.0135194476270455</v>
      </c>
      <c r="N54" s="72">
        <f>VLOOKUP(E54,'Appendix 4. LT MOH 2019'!$D$5:$K$1684,8,FALSE)</f>
        <v>0.99802167864586844</v>
      </c>
      <c r="O54" s="72">
        <f t="shared" si="47"/>
        <v>0.99799495966496654</v>
      </c>
      <c r="P54" s="73">
        <f t="shared" si="39"/>
        <v>2.0050403350334589E-3</v>
      </c>
      <c r="Q54" s="72">
        <f>VLOOKUP(E54,'Appendix 4. LT MOH 2019'!$D$5:$I$1684,6,FALSE)</f>
        <v>2.4999999999998068</v>
      </c>
      <c r="R54" s="136">
        <f t="shared" si="40"/>
        <v>2.4999665455172679</v>
      </c>
      <c r="S54" s="135">
        <f t="shared" si="48"/>
        <v>98454.953356360536</v>
      </c>
      <c r="T54" s="12">
        <f t="shared" si="41"/>
        <v>197.40615266334069</v>
      </c>
      <c r="U54" s="13">
        <f t="shared" si="42"/>
        <v>4.014104945080184E-4</v>
      </c>
      <c r="V54" s="12">
        <f t="shared" si="43"/>
        <v>491781.24479602359</v>
      </c>
      <c r="W54" s="12">
        <f t="shared" si="44"/>
        <v>5985025.6690223645</v>
      </c>
      <c r="X54" s="2">
        <f t="shared" si="45"/>
        <v>60.789482550048973</v>
      </c>
      <c r="Y54" s="105">
        <f>VLOOKUP(E54,'Appendix 4. LT MOH 2019'!$D$5:$P$1684,13,FALSE)</f>
        <v>62.580643699805648</v>
      </c>
      <c r="Z54" s="131">
        <f t="shared" si="46"/>
        <v>-1.7911611497566753</v>
      </c>
    </row>
    <row r="55" spans="1:26" x14ac:dyDescent="0.2">
      <c r="B55" s="158" t="str">
        <f t="shared" si="49"/>
        <v>Male</v>
      </c>
      <c r="C55" s="11" t="str">
        <f t="shared" si="50"/>
        <v>PE</v>
      </c>
      <c r="D55" s="137" t="s">
        <v>119</v>
      </c>
      <c r="E55" s="18" t="str">
        <f t="shared" si="34"/>
        <v>PEMale15-19</v>
      </c>
      <c r="F55" s="19">
        <v>5</v>
      </c>
      <c r="G55" s="104">
        <f>VLOOKUP(E55,'Appendix 4. LT MOH 2019'!$D$5:$G$1684,4,FALSE)</f>
        <v>2.003590308077465E-3</v>
      </c>
      <c r="H55" s="19">
        <f>VLOOKUP(E55,'Appendix 1a. Person-years 2020'!$E$3:$F$1684,2,FALSE)</f>
        <v>394111.07</v>
      </c>
      <c r="I55" s="19">
        <f>VLOOKUP(E55,'Appendix 2a. Deaths 2020'!$E$3:$G$1683,3,FALSE)</f>
        <v>10</v>
      </c>
      <c r="J55" s="20">
        <f t="shared" si="35"/>
        <v>789.63712015803935</v>
      </c>
      <c r="K55" s="20">
        <f t="shared" si="36"/>
        <v>799.61708425495863</v>
      </c>
      <c r="L55" s="73">
        <f t="shared" si="37"/>
        <v>0.98751907094854274</v>
      </c>
      <c r="M55" s="73">
        <f t="shared" si="38"/>
        <v>1.0126386714126634</v>
      </c>
      <c r="N55" s="72">
        <f>VLOOKUP(E55,'Appendix 4. LT MOH 2019'!$D$5:$K$1684,8,FALSE)</f>
        <v>0.99003197804008669</v>
      </c>
      <c r="O55" s="72">
        <f t="shared" si="47"/>
        <v>0.98990663341649776</v>
      </c>
      <c r="P55" s="73">
        <f t="shared" si="39"/>
        <v>1.0093366583502239E-2</v>
      </c>
      <c r="Q55" s="72">
        <f>VLOOKUP(E55,'Appendix 4. LT MOH 2019'!$D$5:$I$1684,6,FALSE)</f>
        <v>2.5000000000000169</v>
      </c>
      <c r="R55" s="136">
        <f t="shared" si="40"/>
        <v>2.4998419926118598</v>
      </c>
      <c r="S55" s="135">
        <f t="shared" si="48"/>
        <v>98257.547203697191</v>
      </c>
      <c r="T55" s="12">
        <f t="shared" si="41"/>
        <v>991.74944352269108</v>
      </c>
      <c r="U55" s="13">
        <f t="shared" si="42"/>
        <v>2.0289132464345605E-3</v>
      </c>
      <c r="V55" s="12">
        <f t="shared" si="43"/>
        <v>488808.20570593991</v>
      </c>
      <c r="W55" s="12">
        <f t="shared" si="44"/>
        <v>5493244.4242263408</v>
      </c>
      <c r="X55" s="2">
        <f t="shared" si="45"/>
        <v>55.906590186281825</v>
      </c>
      <c r="Y55" s="105">
        <f>VLOOKUP(E55,'Appendix 4. LT MOH 2019'!$D$5:$P$1684,13,FALSE)</f>
        <v>57.69973812725592</v>
      </c>
      <c r="Z55" s="131">
        <f t="shared" si="46"/>
        <v>-1.7931479409740945</v>
      </c>
    </row>
    <row r="56" spans="1:26" x14ac:dyDescent="0.2">
      <c r="B56" s="158" t="str">
        <f t="shared" si="49"/>
        <v>Male</v>
      </c>
      <c r="C56" s="11" t="str">
        <f t="shared" si="50"/>
        <v>PE</v>
      </c>
      <c r="D56" s="137" t="s">
        <v>120</v>
      </c>
      <c r="E56" s="18" t="str">
        <f t="shared" si="34"/>
        <v>PEMale20-24</v>
      </c>
      <c r="F56" s="19">
        <v>5</v>
      </c>
      <c r="G56" s="104">
        <f>VLOOKUP(E56,'Appendix 4. LT MOH 2019'!$D$5:$G$1684,4,FALSE)</f>
        <v>2.8626172763045071E-3</v>
      </c>
      <c r="H56" s="19">
        <f>VLOOKUP(E56,'Appendix 1a. Person-years 2020'!$E$3:$F$1684,2,FALSE)</f>
        <v>410735.27399999998</v>
      </c>
      <c r="I56" s="19">
        <f>VLOOKUP(E56,'Appendix 2a. Deaths 2020'!$E$3:$G$1683,3,FALSE)</f>
        <v>19</v>
      </c>
      <c r="J56" s="20">
        <f t="shared" si="35"/>
        <v>1175.7778913400653</v>
      </c>
      <c r="K56" s="20">
        <f t="shared" si="36"/>
        <v>1194.7235016118157</v>
      </c>
      <c r="L56" s="73">
        <f t="shared" si="37"/>
        <v>0.98414226367340174</v>
      </c>
      <c r="M56" s="73">
        <f t="shared" si="38"/>
        <v>1.0161132560930854</v>
      </c>
      <c r="N56" s="72">
        <f>VLOOKUP(E56,'Appendix 4. LT MOH 2019'!$D$5:$K$1684,8,FALSE)</f>
        <v>0.98578861798764927</v>
      </c>
      <c r="O56" s="72">
        <f t="shared" si="47"/>
        <v>0.9855612874730203</v>
      </c>
      <c r="P56" s="73">
        <f t="shared" si="39"/>
        <v>1.4438712526979702E-2</v>
      </c>
      <c r="Q56" s="72">
        <f>VLOOKUP(E56,'Appendix 4. LT MOH 2019'!$D$5:$I$1684,6,FALSE)</f>
        <v>2.5000000000000266</v>
      </c>
      <c r="R56" s="136">
        <f t="shared" si="40"/>
        <v>2.4997123837791215</v>
      </c>
      <c r="S56" s="135">
        <f t="shared" si="48"/>
        <v>97265.797760174493</v>
      </c>
      <c r="T56" s="12">
        <f t="shared" si="41"/>
        <v>1404.3928925665057</v>
      </c>
      <c r="U56" s="13">
        <f t="shared" si="42"/>
        <v>2.908744181814998E-3</v>
      </c>
      <c r="V56" s="12">
        <f t="shared" si="43"/>
        <v>482817.60264327977</v>
      </c>
      <c r="W56" s="12">
        <f t="shared" si="44"/>
        <v>5004436.218520401</v>
      </c>
      <c r="X56" s="2">
        <f t="shared" si="45"/>
        <v>51.451140418954843</v>
      </c>
      <c r="Y56" s="105">
        <f>VLOOKUP(E56,'Appendix 4. LT MOH 2019'!$D$5:$P$1684,13,FALSE)</f>
        <v>53.255510278094143</v>
      </c>
      <c r="Z56" s="131">
        <f t="shared" si="46"/>
        <v>-1.8043698591392996</v>
      </c>
    </row>
    <row r="57" spans="1:26" x14ac:dyDescent="0.2">
      <c r="B57" s="158" t="str">
        <f t="shared" si="49"/>
        <v>Male</v>
      </c>
      <c r="C57" s="11" t="str">
        <f t="shared" si="50"/>
        <v>PE</v>
      </c>
      <c r="D57" s="137" t="s">
        <v>121</v>
      </c>
      <c r="E57" s="18" t="str">
        <f t="shared" si="34"/>
        <v>PEMale25-29</v>
      </c>
      <c r="F57" s="19">
        <v>5</v>
      </c>
      <c r="G57" s="104">
        <f>VLOOKUP(E57,'Appendix 4. LT MOH 2019'!$D$5:$G$1684,4,FALSE)</f>
        <v>2.82615926710087E-3</v>
      </c>
      <c r="H57" s="19">
        <f>VLOOKUP(E57,'Appendix 1a. Person-years 2020'!$E$3:$F$1684,2,FALSE)</f>
        <v>379841.26049999997</v>
      </c>
      <c r="I57" s="19">
        <f>VLOOKUP(E57,'Appendix 2a. Deaths 2020'!$E$3:$G$1683,3,FALSE)</f>
        <v>31</v>
      </c>
      <c r="J57" s="20">
        <f t="shared" si="35"/>
        <v>1073.4918983893506</v>
      </c>
      <c r="K57" s="20">
        <f t="shared" si="36"/>
        <v>1104.4042874520705</v>
      </c>
      <c r="L57" s="73">
        <f t="shared" si="37"/>
        <v>0.97200989763084245</v>
      </c>
      <c r="M57" s="73">
        <f t="shared" si="38"/>
        <v>1.0287961083908508</v>
      </c>
      <c r="N57" s="72">
        <f>VLOOKUP(E57,'Appendix 4. LT MOH 2019'!$D$5:$K$1684,8,FALSE)</f>
        <v>0.98596834290879831</v>
      </c>
      <c r="O57" s="72">
        <f t="shared" si="47"/>
        <v>0.9855672155571833</v>
      </c>
      <c r="P57" s="73">
        <f t="shared" si="39"/>
        <v>1.4432784442816704E-2</v>
      </c>
      <c r="Q57" s="72">
        <f>VLOOKUP(E57,'Appendix 4. LT MOH 2019'!$D$5:$I$1684,6,FALSE)</f>
        <v>2.5000000000000515</v>
      </c>
      <c r="R57" s="136">
        <f t="shared" si="40"/>
        <v>2.4994925153046887</v>
      </c>
      <c r="S57" s="135">
        <f t="shared" si="48"/>
        <v>95861.404867607984</v>
      </c>
      <c r="T57" s="12">
        <f t="shared" si="41"/>
        <v>1383.5469928397661</v>
      </c>
      <c r="U57" s="13">
        <f t="shared" si="42"/>
        <v>2.9075431193248216E-3</v>
      </c>
      <c r="V57" s="12">
        <f t="shared" si="43"/>
        <v>475847.45472701639</v>
      </c>
      <c r="W57" s="12">
        <f t="shared" si="44"/>
        <v>4521618.6158771217</v>
      </c>
      <c r="X57" s="2">
        <f t="shared" si="45"/>
        <v>47.168290743514838</v>
      </c>
      <c r="Y57" s="105">
        <f>VLOOKUP(E57,'Appendix 4. LT MOH 2019'!$D$5:$P$1684,13,FALSE)</f>
        <v>48.987214755739899</v>
      </c>
      <c r="Z57" s="131">
        <f t="shared" si="46"/>
        <v>-1.8189240122250609</v>
      </c>
    </row>
    <row r="58" spans="1:26" x14ac:dyDescent="0.2">
      <c r="B58" s="158" t="str">
        <f t="shared" si="49"/>
        <v>Male</v>
      </c>
      <c r="C58" s="11" t="str">
        <f t="shared" si="50"/>
        <v>PE</v>
      </c>
      <c r="D58" s="137" t="s">
        <v>122</v>
      </c>
      <c r="E58" s="18" t="str">
        <f t="shared" si="34"/>
        <v>PEMale30-34</v>
      </c>
      <c r="F58" s="19">
        <v>5</v>
      </c>
      <c r="G58" s="104">
        <f>VLOOKUP(E58,'Appendix 4. LT MOH 2019'!$D$5:$G$1684,4,FALSE)</f>
        <v>2.9828778319486412E-3</v>
      </c>
      <c r="H58" s="19">
        <f>VLOOKUP(E58,'Appendix 1a. Person-years 2020'!$E$3:$F$1684,2,FALSE)</f>
        <v>374739.90990000003</v>
      </c>
      <c r="I58" s="19">
        <f>VLOOKUP(E58,'Appendix 2a. Deaths 2020'!$E$3:$G$1683,3,FALSE)</f>
        <v>78</v>
      </c>
      <c r="J58" s="20">
        <f t="shared" si="35"/>
        <v>1117.8033699871412</v>
      </c>
      <c r="K58" s="20">
        <f t="shared" si="36"/>
        <v>1195.5707055162493</v>
      </c>
      <c r="L58" s="73">
        <f t="shared" si="37"/>
        <v>0.93495379640008158</v>
      </c>
      <c r="M58" s="73">
        <f t="shared" si="38"/>
        <v>1.069571570114342</v>
      </c>
      <c r="N58" s="72">
        <f>VLOOKUP(E58,'Appendix 4. LT MOH 2019'!$D$5:$K$1684,8,FALSE)</f>
        <v>0.98519600709590172</v>
      </c>
      <c r="O58" s="72">
        <f t="shared" si="47"/>
        <v>0.98417426174857825</v>
      </c>
      <c r="P58" s="73">
        <f t="shared" si="39"/>
        <v>1.582573825142175E-2</v>
      </c>
      <c r="Q58" s="72">
        <f>VLOOKUP(E58,'Appendix 4. LT MOH 2019'!$D$5:$I$1684,6,FALSE)</f>
        <v>2.4999999999999942</v>
      </c>
      <c r="R58" s="136">
        <f t="shared" si="40"/>
        <v>2.4987059556328233</v>
      </c>
      <c r="S58" s="135">
        <f t="shared" si="48"/>
        <v>94477.857874768219</v>
      </c>
      <c r="T58" s="12">
        <f t="shared" si="41"/>
        <v>1495.1818492811071</v>
      </c>
      <c r="U58" s="13">
        <f t="shared" si="42"/>
        <v>3.1904059826803732E-3</v>
      </c>
      <c r="V58" s="12">
        <f t="shared" si="43"/>
        <v>468649.39991898835</v>
      </c>
      <c r="W58" s="12">
        <f t="shared" si="44"/>
        <v>4045771.1611501058</v>
      </c>
      <c r="X58" s="2">
        <f t="shared" si="45"/>
        <v>42.822426885597203</v>
      </c>
      <c r="Y58" s="105">
        <f>VLOOKUP(E58,'Appendix 4. LT MOH 2019'!$D$5:$P$1684,13,FALSE)</f>
        <v>44.648790415109652</v>
      </c>
      <c r="Z58" s="131">
        <f t="shared" si="46"/>
        <v>-1.8263635295124487</v>
      </c>
    </row>
    <row r="59" spans="1:26" x14ac:dyDescent="0.2">
      <c r="B59" s="158" t="str">
        <f t="shared" si="49"/>
        <v>Male</v>
      </c>
      <c r="C59" s="11" t="str">
        <f t="shared" si="50"/>
        <v>PE</v>
      </c>
      <c r="D59" s="137" t="s">
        <v>123</v>
      </c>
      <c r="E59" s="18" t="str">
        <f t="shared" si="34"/>
        <v>PEMale35-39</v>
      </c>
      <c r="F59" s="19">
        <v>5</v>
      </c>
      <c r="G59" s="104">
        <f>VLOOKUP(E59,'Appendix 4. LT MOH 2019'!$D$5:$G$1684,4,FALSE)</f>
        <v>3.2945973362050159E-3</v>
      </c>
      <c r="H59" s="19">
        <f>VLOOKUP(E59,'Appendix 1a. Person-years 2020'!$E$3:$F$1684,2,FALSE)</f>
        <v>359434.72989999998</v>
      </c>
      <c r="I59" s="19">
        <f>VLOOKUP(E59,'Appendix 2a. Deaths 2020'!$E$3:$G$1683,3,FALSE)</f>
        <v>112</v>
      </c>
      <c r="J59" s="20">
        <f t="shared" si="35"/>
        <v>1184.1927036681093</v>
      </c>
      <c r="K59" s="20">
        <f t="shared" si="36"/>
        <v>1295.8237087664543</v>
      </c>
      <c r="L59" s="73">
        <f t="shared" si="37"/>
        <v>0.91385324690145475</v>
      </c>
      <c r="M59" s="73">
        <f t="shared" si="38"/>
        <v>1.0942676008326695</v>
      </c>
      <c r="N59" s="72">
        <f>VLOOKUP(E59,'Appendix 4. LT MOH 2019'!$D$5:$K$1684,8,FALSE)</f>
        <v>0.98366158456886799</v>
      </c>
      <c r="O59" s="72">
        <f t="shared" si="47"/>
        <v>0.98213523795216473</v>
      </c>
      <c r="P59" s="73">
        <f t="shared" si="39"/>
        <v>1.786476204783527E-2</v>
      </c>
      <c r="Q59" s="72">
        <f>VLOOKUP(E59,'Appendix 4. LT MOH 2019'!$D$5:$I$1684,6,FALSE)</f>
        <v>2.4999999999999818</v>
      </c>
      <c r="R59" s="136">
        <f t="shared" si="40"/>
        <v>2.4980637011340949</v>
      </c>
      <c r="S59" s="135">
        <f t="shared" si="48"/>
        <v>92982.676025487104</v>
      </c>
      <c r="T59" s="12">
        <f t="shared" si="41"/>
        <v>1661.1133817662844</v>
      </c>
      <c r="U59" s="13">
        <f t="shared" si="42"/>
        <v>3.605180194455283E-3</v>
      </c>
      <c r="V59" s="12">
        <f t="shared" si="43"/>
        <v>460757.38026106259</v>
      </c>
      <c r="W59" s="12">
        <f t="shared" si="44"/>
        <v>3577121.7612311174</v>
      </c>
      <c r="X59" s="2">
        <f t="shared" si="45"/>
        <v>38.470841173151513</v>
      </c>
      <c r="Y59" s="105">
        <f>VLOOKUP(E59,'Appendix 4. LT MOH 2019'!$D$5:$P$1684,13,FALSE)</f>
        <v>40.282136865691513</v>
      </c>
      <c r="Z59" s="131">
        <f t="shared" si="46"/>
        <v>-1.8112956925399999</v>
      </c>
    </row>
    <row r="60" spans="1:26" x14ac:dyDescent="0.2">
      <c r="B60" s="158" t="str">
        <f t="shared" si="49"/>
        <v>Male</v>
      </c>
      <c r="C60" s="11" t="str">
        <f t="shared" si="50"/>
        <v>PE</v>
      </c>
      <c r="D60" s="137" t="s">
        <v>124</v>
      </c>
      <c r="E60" s="18" t="str">
        <f t="shared" si="34"/>
        <v>PEMale40-44</v>
      </c>
      <c r="F60" s="19">
        <v>5</v>
      </c>
      <c r="G60" s="104">
        <f>VLOOKUP(E60,'Appendix 4. LT MOH 2019'!$D$5:$G$1684,4,FALSE)</f>
        <v>4.2476011633072004E-3</v>
      </c>
      <c r="H60" s="19">
        <f>VLOOKUP(E60,'Appendix 1a. Person-years 2020'!$E$3:$F$1684,2,FALSE)</f>
        <v>330332.48509999999</v>
      </c>
      <c r="I60" s="19">
        <f>VLOOKUP(E60,'Appendix 2a. Deaths 2020'!$E$3:$G$1683,3,FALSE)</f>
        <v>179</v>
      </c>
      <c r="J60" s="20">
        <f t="shared" si="35"/>
        <v>1403.1206479889183</v>
      </c>
      <c r="K60" s="20">
        <f t="shared" si="36"/>
        <v>1581.3603273806864</v>
      </c>
      <c r="L60" s="73">
        <f t="shared" si="37"/>
        <v>0.88728711837168794</v>
      </c>
      <c r="M60" s="73">
        <f t="shared" si="38"/>
        <v>1.127030900476903</v>
      </c>
      <c r="N60" s="72">
        <f>VLOOKUP(E60,'Appendix 4. LT MOH 2019'!$D$5:$K$1684,8,FALSE)</f>
        <v>0.9789851509268882</v>
      </c>
      <c r="O60" s="72">
        <f t="shared" si="47"/>
        <v>0.97634742411776565</v>
      </c>
      <c r="P60" s="73">
        <f t="shared" si="39"/>
        <v>2.365257588223435E-2</v>
      </c>
      <c r="Q60" s="72">
        <f>VLOOKUP(E60,'Appendix 4. LT MOH 2019'!$D$5:$I$1684,6,FALSE)</f>
        <v>2.4999999999999938</v>
      </c>
      <c r="R60" s="136">
        <f t="shared" si="40"/>
        <v>2.4966379568784092</v>
      </c>
      <c r="S60" s="135">
        <f t="shared" si="48"/>
        <v>91321.562643720827</v>
      </c>
      <c r="T60" s="12">
        <f t="shared" si="41"/>
        <v>2159.9901901148246</v>
      </c>
      <c r="U60" s="13">
        <f t="shared" si="42"/>
        <v>4.7872061919722528E-3</v>
      </c>
      <c r="V60" s="12">
        <f t="shared" si="43"/>
        <v>451200.57576315571</v>
      </c>
      <c r="W60" s="12">
        <f t="shared" si="44"/>
        <v>3116364.3809700548</v>
      </c>
      <c r="X60" s="2">
        <f t="shared" si="45"/>
        <v>34.125175815575389</v>
      </c>
      <c r="Y60" s="105">
        <f>VLOOKUP(E60,'Appendix 4. LT MOH 2019'!$D$5:$P$1684,13,FALSE)</f>
        <v>35.909690343098191</v>
      </c>
      <c r="Z60" s="131">
        <f t="shared" si="46"/>
        <v>-1.784514527522802</v>
      </c>
    </row>
    <row r="61" spans="1:26" x14ac:dyDescent="0.2">
      <c r="B61" s="158" t="str">
        <f t="shared" si="49"/>
        <v>Male</v>
      </c>
      <c r="C61" s="11" t="str">
        <f t="shared" si="50"/>
        <v>PE</v>
      </c>
      <c r="D61" s="137" t="s">
        <v>125</v>
      </c>
      <c r="E61" s="18" t="str">
        <f t="shared" si="34"/>
        <v>PEMale45-49</v>
      </c>
      <c r="F61" s="19">
        <v>5</v>
      </c>
      <c r="G61" s="104">
        <f>VLOOKUP(E61,'Appendix 4. LT MOH 2019'!$D$5:$G$1684,4,FALSE)</f>
        <v>5.4739636240066433E-3</v>
      </c>
      <c r="H61" s="19">
        <f>VLOOKUP(E61,'Appendix 1a. Person-years 2020'!$E$3:$F$1684,2,FALSE)</f>
        <v>287676.25709999999</v>
      </c>
      <c r="I61" s="19">
        <f>VLOOKUP(E61,'Appendix 2a. Deaths 2020'!$E$3:$G$1683,3,FALSE)</f>
        <v>214</v>
      </c>
      <c r="J61" s="20">
        <f t="shared" si="35"/>
        <v>1574.7293668557827</v>
      </c>
      <c r="K61" s="20">
        <f t="shared" si="36"/>
        <v>1787.5579386402453</v>
      </c>
      <c r="L61" s="73">
        <f t="shared" si="37"/>
        <v>0.88093892388945083</v>
      </c>
      <c r="M61" s="73">
        <f t="shared" si="38"/>
        <v>1.1351524752531994</v>
      </c>
      <c r="N61" s="72">
        <f>VLOOKUP(E61,'Appendix 4. LT MOH 2019'!$D$5:$K$1684,8,FALSE)</f>
        <v>0.97299967881990757</v>
      </c>
      <c r="O61" s="72">
        <f t="shared" si="47"/>
        <v>0.96940688186444091</v>
      </c>
      <c r="P61" s="73">
        <f t="shared" si="39"/>
        <v>3.0593118135559094E-2</v>
      </c>
      <c r="Q61" s="72">
        <f>VLOOKUP(E61,'Appendix 4. LT MOH 2019'!$D$5:$I$1684,6,FALSE)</f>
        <v>2.499999999999996</v>
      </c>
      <c r="R61" s="136">
        <f t="shared" si="40"/>
        <v>2.4953941206315977</v>
      </c>
      <c r="S61" s="135">
        <f t="shared" si="48"/>
        <v>89161.572453606001</v>
      </c>
      <c r="T61" s="12">
        <f t="shared" si="41"/>
        <v>2727.7305192253798</v>
      </c>
      <c r="U61" s="13">
        <f t="shared" si="42"/>
        <v>6.2138492557681554E-3</v>
      </c>
      <c r="V61" s="12">
        <f t="shared" si="43"/>
        <v>438975.97237224545</v>
      </c>
      <c r="W61" s="12">
        <f t="shared" si="44"/>
        <v>2665163.8052068991</v>
      </c>
      <c r="X61" s="2">
        <f t="shared" si="45"/>
        <v>29.891395271137466</v>
      </c>
      <c r="Y61" s="105">
        <f>VLOOKUP(E61,'Appendix 4. LT MOH 2019'!$D$5:$P$1684,13,FALSE)</f>
        <v>31.62686118013783</v>
      </c>
      <c r="Z61" s="131">
        <f t="shared" si="46"/>
        <v>-1.7354659090003643</v>
      </c>
    </row>
    <row r="62" spans="1:26" x14ac:dyDescent="0.2">
      <c r="B62" s="158" t="str">
        <f t="shared" si="49"/>
        <v>Male</v>
      </c>
      <c r="C62" s="11" t="str">
        <f t="shared" si="50"/>
        <v>PE</v>
      </c>
      <c r="D62" s="137" t="s">
        <v>126</v>
      </c>
      <c r="E62" s="18" t="str">
        <f t="shared" si="34"/>
        <v>PEMale50-54</v>
      </c>
      <c r="F62" s="19">
        <v>5</v>
      </c>
      <c r="G62" s="104">
        <f>VLOOKUP(E62,'Appendix 4. LT MOH 2019'!$D$5:$G$1684,4,FALSE)</f>
        <v>8.3417522002646374E-3</v>
      </c>
      <c r="H62" s="19">
        <f>VLOOKUP(E62,'Appendix 1a. Person-years 2020'!$E$3:$F$1684,2,FALSE)</f>
        <v>254362.08350000001</v>
      </c>
      <c r="I62" s="19">
        <f>VLOOKUP(E62,'Appendix 2a. Deaths 2020'!$E$3:$G$1683,3,FALSE)</f>
        <v>331</v>
      </c>
      <c r="J62" s="20">
        <f t="shared" si="35"/>
        <v>2121.8254697000225</v>
      </c>
      <c r="K62" s="20">
        <f t="shared" si="36"/>
        <v>2450.0643497217347</v>
      </c>
      <c r="L62" s="73">
        <f t="shared" si="37"/>
        <v>0.86602846571805681</v>
      </c>
      <c r="M62" s="73">
        <f t="shared" si="38"/>
        <v>1.1546964558155284</v>
      </c>
      <c r="N62" s="72">
        <f>VLOOKUP(E62,'Appendix 4. LT MOH 2019'!$D$5:$K$1684,8,FALSE)</f>
        <v>0.95914328057164455</v>
      </c>
      <c r="O62" s="72">
        <f t="shared" si="47"/>
        <v>0.95297372918641099</v>
      </c>
      <c r="P62" s="73">
        <f t="shared" si="39"/>
        <v>4.7026270813589011E-2</v>
      </c>
      <c r="Q62" s="72">
        <f>VLOOKUP(E62,'Appendix 4. LT MOH 2019'!$D$5:$I$1684,6,FALSE)</f>
        <v>2.5000000000000044</v>
      </c>
      <c r="R62" s="136">
        <f t="shared" si="40"/>
        <v>2.4919811679741573</v>
      </c>
      <c r="S62" s="135">
        <f t="shared" si="48"/>
        <v>86433.841934380616</v>
      </c>
      <c r="T62" s="12">
        <f t="shared" si="41"/>
        <v>4064.6612582651292</v>
      </c>
      <c r="U62" s="13">
        <f t="shared" si="42"/>
        <v>9.6324702118586302E-3</v>
      </c>
      <c r="V62" s="12">
        <f t="shared" si="43"/>
        <v>421974.96269036829</v>
      </c>
      <c r="W62" s="12">
        <f t="shared" si="44"/>
        <v>2226187.8328346536</v>
      </c>
      <c r="X62" s="2">
        <f t="shared" si="45"/>
        <v>25.755974546691384</v>
      </c>
      <c r="Y62" s="105">
        <f>VLOOKUP(E62,'Appendix 4. LT MOH 2019'!$D$5:$P$1684,13,FALSE)</f>
        <v>27.435119007915851</v>
      </c>
      <c r="Z62" s="131">
        <f t="shared" si="46"/>
        <v>-1.6791444612244675</v>
      </c>
    </row>
    <row r="63" spans="1:26" x14ac:dyDescent="0.2">
      <c r="B63" s="158" t="str">
        <f t="shared" si="49"/>
        <v>Male</v>
      </c>
      <c r="C63" s="11" t="str">
        <f t="shared" si="50"/>
        <v>PE</v>
      </c>
      <c r="D63" s="137" t="s">
        <v>127</v>
      </c>
      <c r="E63" s="18" t="str">
        <f t="shared" si="34"/>
        <v>PEMale55-59</v>
      </c>
      <c r="F63" s="19">
        <v>5</v>
      </c>
      <c r="G63" s="104">
        <f>VLOOKUP(E63,'Appendix 4. LT MOH 2019'!$D$5:$G$1684,4,FALSE)</f>
        <v>1.1770248324239551E-2</v>
      </c>
      <c r="H63" s="19">
        <f>VLOOKUP(E63,'Appendix 1a. Person-years 2020'!$E$3:$F$1684,2,FALSE)</f>
        <v>213951.10190000001</v>
      </c>
      <c r="I63" s="19">
        <f>VLOOKUP(E63,'Appendix 2a. Deaths 2020'!$E$3:$G$1683,3,FALSE)</f>
        <v>421</v>
      </c>
      <c r="J63" s="20">
        <f t="shared" si="35"/>
        <v>2518.2575986076804</v>
      </c>
      <c r="K63" s="20">
        <f t="shared" si="36"/>
        <v>2934.3023240631755</v>
      </c>
      <c r="L63" s="73">
        <f t="shared" si="37"/>
        <v>0.85821340833094817</v>
      </c>
      <c r="M63" s="73">
        <f t="shared" si="38"/>
        <v>1.1652113452116741</v>
      </c>
      <c r="N63" s="72">
        <f>VLOOKUP(E63,'Appendix 4. LT MOH 2019'!$D$5:$K$1684,8,FALSE)</f>
        <v>0.9428309919323199</v>
      </c>
      <c r="O63" s="72">
        <f t="shared" si="47"/>
        <v>0.93370574671371454</v>
      </c>
      <c r="P63" s="73">
        <f t="shared" si="39"/>
        <v>6.6294253286285465E-2</v>
      </c>
      <c r="Q63" s="72">
        <f>VLOOKUP(E63,'Appendix 4. LT MOH 2019'!$D$5:$I$1684,6,FALSE)</f>
        <v>2.4999999999999898</v>
      </c>
      <c r="R63" s="136">
        <f t="shared" si="40"/>
        <v>2.4879430156904894</v>
      </c>
      <c r="S63" s="135">
        <f t="shared" si="48"/>
        <v>82369.180676115488</v>
      </c>
      <c r="T63" s="12">
        <f t="shared" si="41"/>
        <v>5460.6033267262101</v>
      </c>
      <c r="U63" s="13">
        <f t="shared" si="42"/>
        <v>1.3715678605431766E-2</v>
      </c>
      <c r="V63" s="12">
        <f t="shared" si="43"/>
        <v>398128.55665513111</v>
      </c>
      <c r="W63" s="12">
        <f t="shared" si="44"/>
        <v>1804212.8701442855</v>
      </c>
      <c r="X63" s="2">
        <f t="shared" si="45"/>
        <v>21.903979805731531</v>
      </c>
      <c r="Y63" s="105">
        <f>VLOOKUP(E63,'Appendix 4. LT MOH 2019'!$D$5:$P$1684,13,FALSE)</f>
        <v>23.497282692795018</v>
      </c>
      <c r="Z63" s="131">
        <f t="shared" si="46"/>
        <v>-1.5933028870634871</v>
      </c>
    </row>
    <row r="64" spans="1:26" x14ac:dyDescent="0.2">
      <c r="B64" s="158" t="str">
        <f t="shared" si="49"/>
        <v>Male</v>
      </c>
      <c r="C64" s="11" t="str">
        <f t="shared" si="50"/>
        <v>PE</v>
      </c>
      <c r="D64" s="137" t="s">
        <v>128</v>
      </c>
      <c r="E64" s="18" t="str">
        <f t="shared" si="34"/>
        <v>PEMale60-64</v>
      </c>
      <c r="F64" s="19">
        <v>5</v>
      </c>
      <c r="G64" s="104">
        <f>VLOOKUP(E64,'Appendix 4. LT MOH 2019'!$D$5:$G$1684,4,FALSE)</f>
        <v>1.6926236931726398E-2</v>
      </c>
      <c r="H64" s="19">
        <f>VLOOKUP(E64,'Appendix 1a. Person-years 2020'!$E$3:$F$1684,2,FALSE)</f>
        <v>168506.86480000001</v>
      </c>
      <c r="I64" s="19">
        <f>VLOOKUP(E64,'Appendix 2a. Deaths 2020'!$E$3:$G$1683,3,FALSE)</f>
        <v>543</v>
      </c>
      <c r="J64" s="20">
        <f t="shared" si="35"/>
        <v>2852.1871182271871</v>
      </c>
      <c r="K64" s="20">
        <f t="shared" si="36"/>
        <v>3385.9961715732597</v>
      </c>
      <c r="L64" s="73">
        <f t="shared" si="37"/>
        <v>0.84234800445800706</v>
      </c>
      <c r="M64" s="73">
        <f t="shared" si="38"/>
        <v>1.1871577954807777</v>
      </c>
      <c r="N64" s="72">
        <f>VLOOKUP(E64,'Appendix 4. LT MOH 2019'!$D$5:$K$1684,8,FALSE)</f>
        <v>0.91880464488734903</v>
      </c>
      <c r="O64" s="72">
        <f t="shared" si="47"/>
        <v>0.90435743596939</v>
      </c>
      <c r="P64" s="73">
        <f t="shared" si="39"/>
        <v>9.564256403061E-2</v>
      </c>
      <c r="Q64" s="72">
        <f>VLOOKUP(E64,'Appendix 4. LT MOH 2019'!$D$5:$I$1684,6,FALSE)</f>
        <v>2.5</v>
      </c>
      <c r="R64" s="136">
        <f t="shared" si="40"/>
        <v>2.4804183745020718</v>
      </c>
      <c r="S64" s="135">
        <f t="shared" si="48"/>
        <v>76908.577349389278</v>
      </c>
      <c r="T64" s="12">
        <f t="shared" si="41"/>
        <v>7355.7335336420856</v>
      </c>
      <c r="U64" s="13">
        <f t="shared" si="42"/>
        <v>2.0097110097545633E-2</v>
      </c>
      <c r="V64" s="12">
        <f t="shared" si="43"/>
        <v>366009.51569352287</v>
      </c>
      <c r="W64" s="12">
        <f t="shared" si="44"/>
        <v>1406084.3134891544</v>
      </c>
      <c r="X64" s="2">
        <f t="shared" si="45"/>
        <v>18.282542233247018</v>
      </c>
      <c r="Y64" s="105">
        <f>VLOOKUP(E64,'Appendix 4. LT MOH 2019'!$D$5:$P$1684,13,FALSE)</f>
        <v>19.770462969997794</v>
      </c>
      <c r="Z64" s="131">
        <f t="shared" si="46"/>
        <v>-1.4879207367507767</v>
      </c>
    </row>
    <row r="65" spans="2:26" x14ac:dyDescent="0.2">
      <c r="B65" s="158" t="str">
        <f t="shared" si="49"/>
        <v>Male</v>
      </c>
      <c r="C65" s="11" t="str">
        <f t="shared" si="50"/>
        <v>PE</v>
      </c>
      <c r="D65" s="137" t="s">
        <v>129</v>
      </c>
      <c r="E65" s="18" t="str">
        <f t="shared" si="34"/>
        <v>PEMale65-69</v>
      </c>
      <c r="F65" s="19">
        <v>5</v>
      </c>
      <c r="G65" s="104">
        <f>VLOOKUP(E65,'Appendix 4. LT MOH 2019'!$D$5:$G$1684,4,FALSE)</f>
        <v>2.5383234473001871E-2</v>
      </c>
      <c r="H65" s="19">
        <f>VLOOKUP(E65,'Appendix 1a. Person-years 2020'!$E$3:$F$1684,2,FALSE)</f>
        <v>127210.0353</v>
      </c>
      <c r="I65" s="19">
        <f>VLOOKUP(E65,'Appendix 2a. Deaths 2020'!$E$3:$G$1683,3,FALSE)</f>
        <v>665</v>
      </c>
      <c r="J65" s="20">
        <f t="shared" si="35"/>
        <v>3229.0021533387448</v>
      </c>
      <c r="K65" s="20">
        <f t="shared" si="36"/>
        <v>3877.1223024141987</v>
      </c>
      <c r="L65" s="73">
        <f t="shared" si="37"/>
        <v>0.83283474223346432</v>
      </c>
      <c r="M65" s="73">
        <f t="shared" si="38"/>
        <v>1.2007184010098308</v>
      </c>
      <c r="N65" s="72">
        <f>VLOOKUP(E65,'Appendix 4. LT MOH 2019'!$D$5:$K$1684,8,FALSE)</f>
        <v>0.88065709968824413</v>
      </c>
      <c r="O65" s="72">
        <f t="shared" si="47"/>
        <v>0.85847678999189014</v>
      </c>
      <c r="P65" s="73">
        <f t="shared" si="39"/>
        <v>0.14152321000810986</v>
      </c>
      <c r="Q65" s="72">
        <f>VLOOKUP(E65,'Appendix 4. LT MOH 2019'!$D$5:$I$1684,6,FALSE)</f>
        <v>2.4999999999999973</v>
      </c>
      <c r="R65" s="136">
        <f t="shared" si="40"/>
        <v>2.4686622705562611</v>
      </c>
      <c r="S65" s="135">
        <f t="shared" si="48"/>
        <v>69552.843815747197</v>
      </c>
      <c r="T65" s="12">
        <f t="shared" si="41"/>
        <v>9843.3417219972562</v>
      </c>
      <c r="U65" s="13">
        <f t="shared" si="42"/>
        <v>3.0489146946031911E-2</v>
      </c>
      <c r="V65" s="12">
        <f t="shared" si="43"/>
        <v>322847.39679403667</v>
      </c>
      <c r="W65" s="12">
        <f t="shared" si="44"/>
        <v>1040074.7977956317</v>
      </c>
      <c r="X65" s="2">
        <f t="shared" si="45"/>
        <v>14.953735041386651</v>
      </c>
      <c r="Y65" s="105">
        <f>VLOOKUP(E65,'Appendix 4. LT MOH 2019'!$D$5:$P$1684,13,FALSE)</f>
        <v>16.296664847199654</v>
      </c>
      <c r="Z65" s="131">
        <f t="shared" si="46"/>
        <v>-1.3429298058130037</v>
      </c>
    </row>
    <row r="66" spans="2:26" x14ac:dyDescent="0.2">
      <c r="B66" s="158" t="str">
        <f t="shared" si="49"/>
        <v>Male</v>
      </c>
      <c r="C66" s="11" t="str">
        <f t="shared" si="50"/>
        <v>PE</v>
      </c>
      <c r="D66" s="137" t="s">
        <v>130</v>
      </c>
      <c r="E66" s="18" t="str">
        <f t="shared" si="34"/>
        <v>PEMale70-74</v>
      </c>
      <c r="F66" s="19">
        <v>5</v>
      </c>
      <c r="G66" s="104">
        <f>VLOOKUP(E66,'Appendix 4. LT MOH 2019'!$D$5:$G$1684,4,FALSE)</f>
        <v>3.6052178078823043E-2</v>
      </c>
      <c r="H66" s="19">
        <f>VLOOKUP(E66,'Appendix 1a. Person-years 2020'!$E$3:$F$1684,2,FALSE)</f>
        <v>97382.814100000003</v>
      </c>
      <c r="I66" s="19">
        <f>VLOOKUP(E66,'Appendix 2a. Deaths 2020'!$E$3:$G$1683,3,FALSE)</f>
        <v>765</v>
      </c>
      <c r="J66" s="20">
        <f t="shared" si="35"/>
        <v>3510.8625557501196</v>
      </c>
      <c r="K66" s="20">
        <f t="shared" si="36"/>
        <v>4248.2826395198199</v>
      </c>
      <c r="L66" s="73">
        <f t="shared" si="37"/>
        <v>0.82641925070855216</v>
      </c>
      <c r="M66" s="73">
        <f t="shared" si="38"/>
        <v>1.2100395763320178</v>
      </c>
      <c r="N66" s="72">
        <f>VLOOKUP(E66,'Appendix 4. LT MOH 2019'!$D$5:$K$1684,8,FALSE)</f>
        <v>0.83464282537166423</v>
      </c>
      <c r="O66" s="72">
        <f t="shared" si="47"/>
        <v>0.8035496150069833</v>
      </c>
      <c r="P66" s="73">
        <f t="shared" si="39"/>
        <v>0.1964503849930167</v>
      </c>
      <c r="Q66" s="72">
        <f>VLOOKUP(E66,'Appendix 4. LT MOH 2019'!$D$5:$I$1684,6,FALSE)</f>
        <v>2.4999999999999978</v>
      </c>
      <c r="R66" s="136">
        <f t="shared" si="40"/>
        <v>2.4536989894694825</v>
      </c>
      <c r="S66" s="135">
        <f t="shared" si="48"/>
        <v>59709.502093749943</v>
      </c>
      <c r="T66" s="12">
        <f t="shared" si="41"/>
        <v>11729.954674058514</v>
      </c>
      <c r="U66" s="13">
        <f t="shared" si="42"/>
        <v>4.3657793087816081E-2</v>
      </c>
      <c r="V66" s="12">
        <f t="shared" si="43"/>
        <v>268679.51502871735</v>
      </c>
      <c r="W66" s="12">
        <f t="shared" si="44"/>
        <v>717227.40100159508</v>
      </c>
      <c r="X66" s="2">
        <f t="shared" si="45"/>
        <v>12.011947443063178</v>
      </c>
      <c r="Y66" s="105">
        <f>VLOOKUP(E66,'Appendix 4. LT MOH 2019'!$D$5:$P$1684,13,FALSE)</f>
        <v>13.166330121092219</v>
      </c>
      <c r="Z66" s="131">
        <f t="shared" si="46"/>
        <v>-1.1543826780290409</v>
      </c>
    </row>
    <row r="67" spans="2:26" x14ac:dyDescent="0.2">
      <c r="B67" s="158" t="str">
        <f t="shared" si="49"/>
        <v>Male</v>
      </c>
      <c r="C67" s="11" t="str">
        <f t="shared" si="50"/>
        <v>PE</v>
      </c>
      <c r="D67" s="137" t="s">
        <v>131</v>
      </c>
      <c r="E67" s="18" t="str">
        <f t="shared" si="34"/>
        <v>PEMale75-79</v>
      </c>
      <c r="F67" s="19">
        <v>5</v>
      </c>
      <c r="G67" s="104">
        <f>VLOOKUP(E67,'Appendix 4. LT MOH 2019'!$D$5:$G$1684,4,FALSE)</f>
        <v>5.8296472252583775E-2</v>
      </c>
      <c r="H67" s="19">
        <f>VLOOKUP(E67,'Appendix 1a. Person-years 2020'!$E$3:$F$1684,2,FALSE)</f>
        <v>62627.483500000002</v>
      </c>
      <c r="I67" s="19">
        <f>VLOOKUP(E67,'Appendix 2a. Deaths 2020'!$E$3:$G$1683,3,FALSE)</f>
        <v>719</v>
      </c>
      <c r="J67" s="20">
        <f t="shared" si="35"/>
        <v>3650.9613541068984</v>
      </c>
      <c r="K67" s="20">
        <f t="shared" si="36"/>
        <v>4328.0461905572902</v>
      </c>
      <c r="L67" s="73">
        <f t="shared" si="37"/>
        <v>0.84355877764714693</v>
      </c>
      <c r="M67" s="73">
        <f t="shared" si="38"/>
        <v>1.1854538492139206</v>
      </c>
      <c r="N67" s="72">
        <f>VLOOKUP(E67,'Appendix 4. LT MOH 2019'!$D$5:$K$1684,8,FALSE)</f>
        <v>0.74559493348901684</v>
      </c>
      <c r="O67" s="72">
        <f t="shared" si="47"/>
        <v>0.70608685947179284</v>
      </c>
      <c r="P67" s="73">
        <f t="shared" si="39"/>
        <v>0.29391314052820716</v>
      </c>
      <c r="Q67" s="72">
        <f>VLOOKUP(E67,'Appendix 4. LT MOH 2019'!$D$5:$I$1684,6,FALSE)</f>
        <v>2.4999999999999996</v>
      </c>
      <c r="R67" s="136">
        <f t="shared" si="40"/>
        <v>2.4347398621496388</v>
      </c>
      <c r="S67" s="135">
        <f t="shared" si="48"/>
        <v>47979.547419691429</v>
      </c>
      <c r="T67" s="12">
        <f t="shared" si="41"/>
        <v>14101.819463243546</v>
      </c>
      <c r="U67" s="13">
        <f t="shared" si="42"/>
        <v>6.922059003449002E-2</v>
      </c>
      <c r="V67" s="12">
        <f t="shared" si="43"/>
        <v>203722.90175823608</v>
      </c>
      <c r="W67" s="12">
        <f t="shared" si="44"/>
        <v>448547.88597287773</v>
      </c>
      <c r="X67" s="2">
        <f t="shared" si="45"/>
        <v>9.3487310759581668</v>
      </c>
      <c r="Y67" s="105">
        <f>VLOOKUP(E67,'Appendix 4. LT MOH 2019'!$D$5:$P$1684,13,FALSE)</f>
        <v>10.279514538260758</v>
      </c>
      <c r="Z67" s="131">
        <f t="shared" si="46"/>
        <v>-0.93078346230259079</v>
      </c>
    </row>
    <row r="68" spans="2:26" x14ac:dyDescent="0.2">
      <c r="B68" s="158" t="str">
        <f t="shared" si="49"/>
        <v>Male</v>
      </c>
      <c r="C68" s="11" t="str">
        <f t="shared" si="50"/>
        <v>PE</v>
      </c>
      <c r="D68" s="137" t="s">
        <v>132</v>
      </c>
      <c r="E68" s="18" t="str">
        <f t="shared" si="34"/>
        <v>PEMale80-84</v>
      </c>
      <c r="F68" s="19">
        <v>5</v>
      </c>
      <c r="G68" s="104">
        <f>VLOOKUP(E68,'Appendix 4. LT MOH 2019'!$D$5:$G$1684,4,FALSE)</f>
        <v>8.3938702808425261E-2</v>
      </c>
      <c r="H68" s="19">
        <f>VLOOKUP(E68,'Appendix 1a. Person-years 2020'!$E$3:$F$1684,2,FALSE)</f>
        <v>39082.303899999999</v>
      </c>
      <c r="I68" s="19">
        <f>VLOOKUP(E68,'Appendix 2a. Deaths 2020'!$E$3:$G$1683,3,FALSE)</f>
        <v>642</v>
      </c>
      <c r="J68" s="20">
        <f t="shared" si="35"/>
        <v>3280.5178921306597</v>
      </c>
      <c r="K68" s="20">
        <f t="shared" si="36"/>
        <v>3868.6292449276502</v>
      </c>
      <c r="L68" s="73">
        <f t="shared" si="37"/>
        <v>0.8479793964314124</v>
      </c>
      <c r="M68" s="73">
        <f t="shared" si="38"/>
        <v>1.1792739354379862</v>
      </c>
      <c r="N68" s="72">
        <f>VLOOKUP(E68,'Appendix 4. LT MOH 2019'!$D$5:$K$1684,8,FALSE)</f>
        <v>0.65310192253148347</v>
      </c>
      <c r="O68" s="72">
        <f t="shared" si="47"/>
        <v>0.60507870835999966</v>
      </c>
      <c r="P68" s="73">
        <f t="shared" si="39"/>
        <v>0.39492129164000034</v>
      </c>
      <c r="Q68" s="72">
        <f>VLOOKUP(E68,'Appendix 4. LT MOH 2019'!$D$5:$I$1684,6,FALSE)</f>
        <v>2.4999999999999996</v>
      </c>
      <c r="R68" s="136">
        <f t="shared" si="40"/>
        <v>2.4103202988034735</v>
      </c>
      <c r="S68" s="135">
        <f t="shared" si="48"/>
        <v>33877.727956447881</v>
      </c>
      <c r="T68" s="12">
        <f t="shared" si="41"/>
        <v>13379.036082388946</v>
      </c>
      <c r="U68" s="13">
        <f t="shared" si="42"/>
        <v>9.9294305942314795E-2</v>
      </c>
      <c r="V68" s="12">
        <f t="shared" si="43"/>
        <v>134741.22161810086</v>
      </c>
      <c r="W68" s="12">
        <f t="shared" si="44"/>
        <v>244824.98421464162</v>
      </c>
      <c r="X68" s="2">
        <f t="shared" si="45"/>
        <v>7.2267238384280299</v>
      </c>
      <c r="Y68" s="105">
        <f>VLOOKUP(E68,'Appendix 4. LT MOH 2019'!$D$5:$P$1684,13,FALSE)</f>
        <v>7.9339691551503249</v>
      </c>
      <c r="Z68" s="131">
        <f t="shared" si="46"/>
        <v>-0.70724531672229496</v>
      </c>
    </row>
    <row r="69" spans="2:26" x14ac:dyDescent="0.2">
      <c r="B69" s="158" t="str">
        <f t="shared" si="49"/>
        <v>Male</v>
      </c>
      <c r="C69" s="11" t="str">
        <f t="shared" si="50"/>
        <v>PE</v>
      </c>
      <c r="D69" s="137" t="s">
        <v>133</v>
      </c>
      <c r="E69" s="18" t="str">
        <f t="shared" si="34"/>
        <v>PEMale85-89</v>
      </c>
      <c r="F69" s="19">
        <v>5</v>
      </c>
      <c r="G69" s="104">
        <f>VLOOKUP(E69,'Appendix 4. LT MOH 2019'!$D$5:$G$1684,4,FALSE)</f>
        <v>0.13536880907099832</v>
      </c>
      <c r="H69" s="19">
        <f>VLOOKUP(E69,'Appendix 1a. Person-years 2020'!$E$3:$F$1684,2,FALSE)</f>
        <v>17869.952700000002</v>
      </c>
      <c r="I69" s="19">
        <f>VLOOKUP(E69,'Appendix 2a. Deaths 2020'!$E$3:$G$1683,3,FALSE)</f>
        <v>431</v>
      </c>
      <c r="J69" s="20">
        <f t="shared" si="35"/>
        <v>2419.0342151540713</v>
      </c>
      <c r="K69" s="20">
        <f t="shared" si="36"/>
        <v>2791.6902584444711</v>
      </c>
      <c r="L69" s="73">
        <f t="shared" si="37"/>
        <v>0.86651239615026499</v>
      </c>
      <c r="M69" s="73">
        <f t="shared" si="38"/>
        <v>1.1540515801537206</v>
      </c>
      <c r="N69" s="72">
        <f>VLOOKUP(E69,'Appendix 4. LT MOH 2019'!$D$5:$K$1684,8,FALSE)</f>
        <v>0.494296990122014</v>
      </c>
      <c r="O69" s="72">
        <f t="shared" si="47"/>
        <v>0.443451704529982</v>
      </c>
      <c r="P69" s="73">
        <f t="shared" si="39"/>
        <v>0.55654829547001805</v>
      </c>
      <c r="Q69" s="72">
        <f>VLOOKUP(E69,'Appendix 4. LT MOH 2019'!$D$5:$I$1684,6,FALSE)</f>
        <v>2.5</v>
      </c>
      <c r="R69" s="136">
        <f t="shared" si="40"/>
        <v>2.3784514192730022</v>
      </c>
      <c r="S69" s="135">
        <f t="shared" si="48"/>
        <v>20498.691874058935</v>
      </c>
      <c r="T69" s="12">
        <f t="shared" si="41"/>
        <v>11408.51202187261</v>
      </c>
      <c r="U69" s="13">
        <f t="shared" si="42"/>
        <v>0.15717345002356983</v>
      </c>
      <c r="V69" s="12">
        <f t="shared" si="43"/>
        <v>72585.490871147646</v>
      </c>
      <c r="W69" s="12">
        <f t="shared" si="44"/>
        <v>110083.76259654076</v>
      </c>
      <c r="X69" s="2">
        <f t="shared" si="45"/>
        <v>5.3702823220564433</v>
      </c>
      <c r="Y69" s="105">
        <f>VLOOKUP(E69,'Appendix 4. LT MOH 2019'!$D$5:$P$1684,13,FALSE)</f>
        <v>5.8202467603950057</v>
      </c>
      <c r="Z69" s="131">
        <f t="shared" si="46"/>
        <v>-0.44996443833856237</v>
      </c>
    </row>
    <row r="70" spans="2:26" x14ac:dyDescent="0.2">
      <c r="B70" s="158" t="str">
        <f t="shared" si="49"/>
        <v>Male</v>
      </c>
      <c r="C70" s="11" t="str">
        <f t="shared" si="50"/>
        <v>PE</v>
      </c>
      <c r="D70" s="137" t="s">
        <v>8</v>
      </c>
      <c r="E70" s="18" t="str">
        <f t="shared" si="34"/>
        <v>PEMale90+</v>
      </c>
      <c r="F70" s="19" t="s">
        <v>19</v>
      </c>
      <c r="G70" s="104">
        <f>VLOOKUP(E70,'Appendix 4. LT MOH 2019'!$D$5:$G$1684,4,FALSE)</f>
        <v>0.23712927512676196</v>
      </c>
      <c r="H70" s="19">
        <f>VLOOKUP(E70,'Appendix 1a. Person-years 2020'!$E$3:$F$1684,2,FALSE)</f>
        <v>10111.040199999999</v>
      </c>
      <c r="I70" s="19">
        <f>VLOOKUP(E70,'Appendix 2a. Deaths 2020'!$E$3:$G$1683,3,FALSE)</f>
        <v>333</v>
      </c>
      <c r="J70" s="20">
        <f t="shared" si="35"/>
        <v>2397.6236334035502</v>
      </c>
      <c r="K70" s="20">
        <f t="shared" si="36"/>
        <v>2651.6595847863387</v>
      </c>
      <c r="L70" s="73">
        <f t="shared" si="37"/>
        <v>0.90419737403688727</v>
      </c>
      <c r="M70" s="73">
        <f t="shared" si="38"/>
        <v>1.1059532229510816</v>
      </c>
      <c r="N70" s="72">
        <f>VLOOKUP(E70,'Appendix 4. LT MOH 2019'!$D$5:$K$1684,8,FALSE)</f>
        <v>0</v>
      </c>
      <c r="O70" s="72">
        <v>0</v>
      </c>
      <c r="P70" s="73">
        <f t="shared" si="39"/>
        <v>1</v>
      </c>
      <c r="Q70" s="72">
        <f>VLOOKUP(E70,'Appendix 4. LT MOH 2019'!$D$5:$I$1684,6,FALSE)</f>
        <v>4.562212755319627</v>
      </c>
      <c r="R70" s="136">
        <f>Q70*L70</f>
        <v>4.1251407931575992</v>
      </c>
      <c r="S70" s="135">
        <f t="shared" si="48"/>
        <v>9090.1798521863257</v>
      </c>
      <c r="T70" s="12">
        <f t="shared" si="41"/>
        <v>9090.1798521863257</v>
      </c>
      <c r="U70" s="13">
        <f t="shared" si="42"/>
        <v>0.24241596836129986</v>
      </c>
      <c r="V70" s="12">
        <f>T70*R70</f>
        <v>37498.271725393126</v>
      </c>
      <c r="W70" s="12">
        <f>V70</f>
        <v>37498.271725393126</v>
      </c>
      <c r="X70" s="2">
        <f t="shared" si="45"/>
        <v>4.1251407931575992</v>
      </c>
      <c r="Y70" s="105">
        <f>VLOOKUP(E70,'Appendix 4. LT MOH 2019'!$D$5:$P$1684,13,FALSE)</f>
        <v>4.2171089987325727</v>
      </c>
      <c r="Z70" s="131">
        <f t="shared" si="46"/>
        <v>-9.1968205574973538E-2</v>
      </c>
    </row>
    <row r="71" spans="2:26" x14ac:dyDescent="0.2">
      <c r="K71" s="7"/>
      <c r="L71" s="7"/>
      <c r="M71" s="7"/>
      <c r="N71" s="133"/>
      <c r="O71" s="133"/>
      <c r="P71" s="74"/>
      <c r="Q71" s="133"/>
      <c r="R71" s="107"/>
      <c r="S71" s="7"/>
      <c r="T71" s="7"/>
      <c r="U71" s="7"/>
      <c r="V71" s="107"/>
      <c r="W71" s="107"/>
      <c r="X71" s="7"/>
      <c r="Y71" s="133"/>
      <c r="Z71" s="7"/>
    </row>
    <row r="72" spans="2:26" x14ac:dyDescent="0.2">
      <c r="N72" s="40"/>
      <c r="O72" s="40"/>
      <c r="Q72" s="40"/>
      <c r="R72" s="40"/>
      <c r="V72" s="40"/>
      <c r="W72" s="40"/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26E6F71-E78C-FE45-B5DC-AE143AE07E6F}">
  <sheetPr>
    <tabColor theme="7"/>
  </sheetPr>
  <dimension ref="A1:AA72"/>
  <sheetViews>
    <sheetView zoomScaleNormal="100" workbookViewId="0">
      <pane xSplit="4" ySplit="1" topLeftCell="F2" activePane="bottomRight" state="frozen"/>
      <selection pane="topRight" activeCell="F1" sqref="F1"/>
      <selection pane="bottomLeft" activeCell="A4" sqref="A4"/>
      <selection pane="bottomRight" activeCell="B2" sqref="B2"/>
    </sheetView>
  </sheetViews>
  <sheetFormatPr baseColWidth="10" defaultRowHeight="16" x14ac:dyDescent="0.2"/>
  <cols>
    <col min="1" max="1" width="5.83203125" customWidth="1"/>
    <col min="2" max="3" width="12.1640625" style="158" customWidth="1"/>
    <col min="4" max="4" width="13.33203125" style="40" customWidth="1"/>
    <col min="5" max="5" width="17.33203125" style="40" hidden="1" customWidth="1"/>
    <col min="6" max="9" width="13.33203125" style="40" customWidth="1"/>
    <col min="10" max="10" width="14.6640625" style="40" customWidth="1"/>
    <col min="11" max="11" width="15.5" customWidth="1"/>
    <col min="17" max="17" width="11.5" customWidth="1"/>
    <col min="18" max="20" width="10.33203125" customWidth="1"/>
    <col min="21" max="21" width="8.33203125" customWidth="1"/>
    <col min="22" max="22" width="10" customWidth="1"/>
    <col min="23" max="23" width="8.33203125" customWidth="1"/>
    <col min="24" max="24" width="9.6640625" customWidth="1"/>
    <col min="25" max="25" width="10.5" style="40" customWidth="1"/>
    <col min="26" max="26" width="17.6640625" bestFit="1" customWidth="1"/>
  </cols>
  <sheetData>
    <row r="1" spans="1:27" ht="18" x14ac:dyDescent="0.2">
      <c r="B1" s="161" t="s">
        <v>54</v>
      </c>
      <c r="C1" s="161"/>
      <c r="K1" s="10"/>
      <c r="N1" s="8"/>
      <c r="O1" s="10"/>
      <c r="Q1" s="10"/>
      <c r="R1" s="10"/>
      <c r="S1" s="8"/>
      <c r="T1" s="8"/>
      <c r="U1" s="10"/>
      <c r="V1" s="10"/>
      <c r="W1" s="10"/>
      <c r="Y1" s="10"/>
    </row>
    <row r="2" spans="1:27" s="3" customFormat="1" ht="100" customHeight="1" x14ac:dyDescent="0.2">
      <c r="B2" s="167" t="s">
        <v>33</v>
      </c>
      <c r="C2" s="167" t="s">
        <v>14</v>
      </c>
      <c r="D2" s="39" t="s">
        <v>31</v>
      </c>
      <c r="E2" s="39"/>
      <c r="F2" s="3" t="s">
        <v>32</v>
      </c>
      <c r="G2" s="106" t="s">
        <v>115</v>
      </c>
      <c r="H2" s="106" t="s">
        <v>1659</v>
      </c>
      <c r="I2" s="106" t="s">
        <v>1660</v>
      </c>
      <c r="J2" s="106" t="s">
        <v>20</v>
      </c>
      <c r="K2" s="4" t="s">
        <v>21</v>
      </c>
      <c r="L2" s="3" t="s">
        <v>16</v>
      </c>
      <c r="M2" s="5" t="s">
        <v>114</v>
      </c>
      <c r="N2" s="3" t="s">
        <v>141</v>
      </c>
      <c r="O2" s="3" t="s">
        <v>22</v>
      </c>
      <c r="P2" s="5" t="s">
        <v>23</v>
      </c>
      <c r="Q2" s="3" t="s">
        <v>140</v>
      </c>
      <c r="R2" s="3" t="s">
        <v>24</v>
      </c>
      <c r="S2" s="5" t="s">
        <v>34</v>
      </c>
      <c r="T2" s="5" t="s">
        <v>35</v>
      </c>
      <c r="U2" s="5" t="s">
        <v>36</v>
      </c>
      <c r="V2" s="3" t="s">
        <v>37</v>
      </c>
      <c r="W2" s="3" t="s">
        <v>38</v>
      </c>
      <c r="X2" s="5" t="s">
        <v>81</v>
      </c>
      <c r="Y2" s="3" t="s">
        <v>26</v>
      </c>
      <c r="Z2" s="5" t="s">
        <v>25</v>
      </c>
    </row>
    <row r="3" spans="1:27" s="11" customFormat="1" ht="47" customHeight="1" x14ac:dyDescent="0.2">
      <c r="A3" s="10"/>
      <c r="B3" s="8" t="s">
        <v>17</v>
      </c>
      <c r="C3" s="8" t="s">
        <v>14</v>
      </c>
      <c r="D3" s="8" t="s">
        <v>0</v>
      </c>
      <c r="E3" s="8" t="s">
        <v>135</v>
      </c>
      <c r="F3" s="8" t="s">
        <v>9</v>
      </c>
      <c r="G3" s="10" t="s">
        <v>116</v>
      </c>
      <c r="H3" s="10" t="s">
        <v>134</v>
      </c>
      <c r="I3" s="10" t="s">
        <v>110</v>
      </c>
      <c r="J3" s="10" t="s">
        <v>1618</v>
      </c>
      <c r="K3" s="10" t="s">
        <v>1830</v>
      </c>
      <c r="L3" s="10" t="s">
        <v>27</v>
      </c>
      <c r="M3" s="10" t="s">
        <v>28</v>
      </c>
      <c r="N3" s="8" t="s">
        <v>1619</v>
      </c>
      <c r="O3" s="10" t="s">
        <v>111</v>
      </c>
      <c r="P3" s="10" t="s">
        <v>112</v>
      </c>
      <c r="Q3" s="10" t="s">
        <v>1620</v>
      </c>
      <c r="R3" s="10" t="s">
        <v>113</v>
      </c>
      <c r="S3" s="8" t="s">
        <v>104</v>
      </c>
      <c r="T3" s="8" t="s">
        <v>105</v>
      </c>
      <c r="U3" s="10" t="s">
        <v>106</v>
      </c>
      <c r="V3" s="10" t="s">
        <v>107</v>
      </c>
      <c r="W3" s="10" t="s">
        <v>108</v>
      </c>
      <c r="X3" s="8" t="s">
        <v>109</v>
      </c>
      <c r="Y3" s="10" t="s">
        <v>30</v>
      </c>
      <c r="Z3" s="10" t="s">
        <v>11</v>
      </c>
    </row>
    <row r="4" spans="1:27" s="9" customFormat="1" ht="17" customHeight="1" x14ac:dyDescent="0.2">
      <c r="A4" s="15"/>
      <c r="B4" s="11" t="s">
        <v>18</v>
      </c>
      <c r="C4" s="11" t="str">
        <f>$B$1</f>
        <v>AL</v>
      </c>
      <c r="D4" s="137">
        <v>0</v>
      </c>
      <c r="E4" s="18" t="str">
        <f t="shared" ref="E4:E23" si="0">_xlfn.CONCAT(C4,B4,D4)</f>
        <v>ALTotal0</v>
      </c>
      <c r="F4" s="19">
        <v>1</v>
      </c>
      <c r="G4" s="104">
        <f>VLOOKUP(E4,'Appendix 4. LT MOH 2019'!$D$5:$G$1684,4,FALSE)</f>
        <v>1.2835516015124931E-2</v>
      </c>
      <c r="H4" s="19">
        <f>VLOOKUP(E4,'Appendix 1a. Person-years 2020'!$E$3:$F$1684,2,FALSE)</f>
        <v>50458.128400000001</v>
      </c>
      <c r="I4" s="19">
        <f>VLOOKUP(E4,'Appendix 2a. Deaths 2020'!$E$3:$G$1683,3,FALSE)</f>
        <v>7</v>
      </c>
      <c r="J4" s="20">
        <f t="shared" ref="J4:J23" si="1">G4*H4</f>
        <v>647.65611517143009</v>
      </c>
      <c r="K4" s="20">
        <f t="shared" ref="K4:K23" si="2">G4*(H4-I4)+I4</f>
        <v>654.56626655932428</v>
      </c>
      <c r="L4" s="72">
        <f t="shared" ref="L4:L23" si="3">J4/K4</f>
        <v>0.9894431599351784</v>
      </c>
      <c r="M4" s="72">
        <f t="shared" ref="M4:M23" si="4">K4/J4</f>
        <v>1.0106694760167054</v>
      </c>
      <c r="N4" s="72">
        <f>VLOOKUP(E4,'Appendix 4. LT MOH 2019'!$D$5:$K$1684,8,FALSE)</f>
        <v>0.98731120961559538</v>
      </c>
      <c r="O4" s="72">
        <f>EXP((1/L4)*LN(N4))</f>
        <v>0.98717669861236323</v>
      </c>
      <c r="P4" s="72">
        <f t="shared" ref="P4:P23" si="5">1-O4</f>
        <v>1.2823301387636765E-2</v>
      </c>
      <c r="Q4" s="72">
        <f>VLOOKUP(E4,'Appendix 4. LT MOH 2019'!$D$5:$I$1684,6,FALSE)</f>
        <v>9.9108624863499112E-2</v>
      </c>
      <c r="R4" s="16">
        <f t="shared" ref="R4:R22" si="6">F4+(Q4-F4)*M4*(1-N4)/(1-O4)</f>
        <v>9.904738132451818E-2</v>
      </c>
      <c r="S4" s="12">
        <v>100000</v>
      </c>
      <c r="T4" s="12">
        <f t="shared" ref="T4:T23" si="7">P4*S4</f>
        <v>1282.3301387636766</v>
      </c>
      <c r="U4" s="13">
        <f t="shared" ref="U4:U23" si="8">T4/V4</f>
        <v>1.2973182996327826E-2</v>
      </c>
      <c r="V4" s="12">
        <f t="shared" ref="V4:V22" si="9">(S5*F4)+R4*T4</f>
        <v>98844.681303474368</v>
      </c>
      <c r="W4" s="12">
        <f t="shared" ref="W4:W22" si="10">W5+V4</f>
        <v>7296638.8126597116</v>
      </c>
      <c r="X4" s="131">
        <f t="shared" ref="X4:X23" si="11">W4/S4</f>
        <v>72.96638812659711</v>
      </c>
      <c r="Y4" s="105">
        <f>VLOOKUP(E4,'Appendix 4. LT MOH 2019'!$D$5:$P$1684,13,FALSE)</f>
        <v>74.857375135223677</v>
      </c>
      <c r="Z4" s="105">
        <f t="shared" ref="Z4:Z23" si="12">X4-Y4</f>
        <v>-1.890987008626567</v>
      </c>
    </row>
    <row r="5" spans="1:27" s="9" customFormat="1" x14ac:dyDescent="0.2">
      <c r="A5" s="15"/>
      <c r="B5" s="11" t="str">
        <f>$B$4</f>
        <v>Total</v>
      </c>
      <c r="C5" s="11" t="str">
        <f>$C$4</f>
        <v>AL</v>
      </c>
      <c r="D5" s="138" t="s">
        <v>1657</v>
      </c>
      <c r="E5" s="18" t="str">
        <f t="shared" si="0"/>
        <v>ALTotal1-4</v>
      </c>
      <c r="F5" s="19">
        <v>4</v>
      </c>
      <c r="G5" s="104">
        <f>VLOOKUP(E5,'Appendix 4. LT MOH 2019'!$D$5:$G$1684,4,FALSE)</f>
        <v>6.0100713978353325E-4</v>
      </c>
      <c r="H5" s="19">
        <f>VLOOKUP(E5,'Appendix 1a. Person-years 2020'!$E$3:$F$1684,2,FALSE)</f>
        <v>201456.83489999999</v>
      </c>
      <c r="I5" s="19">
        <f>VLOOKUP(E5,'Appendix 2a. Deaths 2020'!$E$3:$G$1683,3,FALSE)</f>
        <v>6</v>
      </c>
      <c r="J5" s="20">
        <f t="shared" si="1"/>
        <v>121.07699613309246</v>
      </c>
      <c r="K5" s="20">
        <f t="shared" si="2"/>
        <v>127.07339009025377</v>
      </c>
      <c r="L5" s="72">
        <f t="shared" si="3"/>
        <v>0.9528115685518237</v>
      </c>
      <c r="M5" s="72">
        <f t="shared" si="4"/>
        <v>1.0495254602333364</v>
      </c>
      <c r="N5" s="72">
        <f>VLOOKUP(E5,'Appendix 4. LT MOH 2019'!$D$5:$K$1684,8,FALSE)</f>
        <v>0.99759958186362863</v>
      </c>
      <c r="O5" s="72">
        <f t="shared" ref="O5:O22" si="13">EXP((1/L5)*LN(N5))</f>
        <v>0.99748084991416486</v>
      </c>
      <c r="P5" s="72">
        <f t="shared" si="5"/>
        <v>2.5191500858351423E-3</v>
      </c>
      <c r="Q5" s="72">
        <f>VLOOKUP(E5,'Appendix 4. LT MOH 2019'!$D$5:$I$1684,6,FALSE)</f>
        <v>1.4973994948656173</v>
      </c>
      <c r="R5" s="16">
        <f t="shared" si="6"/>
        <v>1.4972506159028001</v>
      </c>
      <c r="S5" s="135">
        <f t="shared" ref="S5:S23" si="14">S4-T4</f>
        <v>98717.669861236325</v>
      </c>
      <c r="T5" s="12">
        <f t="shared" si="7"/>
        <v>248.68462650437874</v>
      </c>
      <c r="U5" s="13">
        <f t="shared" si="8"/>
        <v>6.3078175987777319E-4</v>
      </c>
      <c r="V5" s="12">
        <f t="shared" si="9"/>
        <v>394248.28414912702</v>
      </c>
      <c r="W5" s="12">
        <f t="shared" si="10"/>
        <v>7197794.1313562375</v>
      </c>
      <c r="X5" s="131">
        <f t="shared" si="11"/>
        <v>72.912925735320769</v>
      </c>
      <c r="Y5" s="105">
        <f>VLOOKUP(E5,'Appendix 4. LT MOH 2019'!$D$5:$P$1684,13,FALSE)</f>
        <v>74.818158284460637</v>
      </c>
      <c r="Z5" s="105">
        <f t="shared" si="12"/>
        <v>-1.9052325491398676</v>
      </c>
      <c r="AA5" s="17"/>
    </row>
    <row r="6" spans="1:27" s="9" customFormat="1" x14ac:dyDescent="0.2">
      <c r="A6" s="15"/>
      <c r="B6" s="11" t="str">
        <f t="shared" ref="B6:B23" si="15">$B$4</f>
        <v>Total</v>
      </c>
      <c r="C6" s="11" t="str">
        <f t="shared" ref="C6:C23" si="16">$C$4</f>
        <v>AL</v>
      </c>
      <c r="D6" s="138" t="s">
        <v>1658</v>
      </c>
      <c r="E6" s="18" t="str">
        <f t="shared" si="0"/>
        <v>ALTotal5-9</v>
      </c>
      <c r="F6" s="19">
        <v>5</v>
      </c>
      <c r="G6" s="104">
        <f>VLOOKUP(E6,'Appendix 4. LT MOH 2019'!$D$5:$G$1684,4,FALSE)</f>
        <v>2.7610714547621635E-4</v>
      </c>
      <c r="H6" s="19">
        <f>VLOOKUP(E6,'Appendix 1a. Person-years 2020'!$E$3:$F$1684,2,FALSE)</f>
        <v>261192.5288</v>
      </c>
      <c r="I6" s="19">
        <f>VLOOKUP(E6,'Appendix 2a. Deaths 2020'!$E$3:$G$1683,3,FALSE)</f>
        <v>3</v>
      </c>
      <c r="J6" s="20">
        <f t="shared" si="1"/>
        <v>72.117123546682436</v>
      </c>
      <c r="K6" s="20">
        <f t="shared" si="2"/>
        <v>75.116295225246006</v>
      </c>
      <c r="L6" s="72">
        <f t="shared" si="3"/>
        <v>0.96007295528127201</v>
      </c>
      <c r="M6" s="72">
        <f t="shared" si="4"/>
        <v>1.0415875111355788</v>
      </c>
      <c r="N6" s="72">
        <f>VLOOKUP(E6,'Appendix 4. LT MOH 2019'!$D$5:$K$1684,8,FALSE)</f>
        <v>0.99862041655473643</v>
      </c>
      <c r="O6" s="72">
        <f t="shared" si="13"/>
        <v>0.99856308435260543</v>
      </c>
      <c r="P6" s="72">
        <f t="shared" si="5"/>
        <v>1.4369156473945655E-3</v>
      </c>
      <c r="Q6" s="72">
        <f>VLOOKUP(E6,'Appendix 4. LT MOH 2019'!$D$5:$I$1684,6,FALSE)</f>
        <v>2.4999999999998064</v>
      </c>
      <c r="R6" s="16">
        <f t="shared" si="6"/>
        <v>2.4999282495086872</v>
      </c>
      <c r="S6" s="135">
        <f t="shared" si="14"/>
        <v>98468.985234731939</v>
      </c>
      <c r="T6" s="12">
        <f t="shared" si="7"/>
        <v>141.49162566685075</v>
      </c>
      <c r="U6" s="13">
        <f t="shared" si="8"/>
        <v>2.8758975651956627E-4</v>
      </c>
      <c r="V6" s="12">
        <f t="shared" si="9"/>
        <v>491991.1869573989</v>
      </c>
      <c r="W6" s="12">
        <f t="shared" si="10"/>
        <v>6803545.8472071104</v>
      </c>
      <c r="X6" s="131">
        <f t="shared" si="11"/>
        <v>69.093286896261901</v>
      </c>
      <c r="Y6" s="105">
        <f>VLOOKUP(E6,'Appendix 4. LT MOH 2019'!$D$5:$P$1684,13,FALSE)</f>
        <v>70.994582254930094</v>
      </c>
      <c r="Z6" s="105">
        <f t="shared" si="12"/>
        <v>-1.9012953586681931</v>
      </c>
    </row>
    <row r="7" spans="1:27" s="9" customFormat="1" x14ac:dyDescent="0.2">
      <c r="A7" s="15"/>
      <c r="B7" s="11" t="str">
        <f t="shared" si="15"/>
        <v>Total</v>
      </c>
      <c r="C7" s="11" t="str">
        <f t="shared" si="16"/>
        <v>AL</v>
      </c>
      <c r="D7" s="138" t="s">
        <v>118</v>
      </c>
      <c r="E7" s="18" t="str">
        <f t="shared" si="0"/>
        <v>ALTotal10-14</v>
      </c>
      <c r="F7" s="19">
        <v>5</v>
      </c>
      <c r="G7" s="104">
        <f>VLOOKUP(E7,'Appendix 4. LT MOH 2019'!$D$5:$G$1684,4,FALSE)</f>
        <v>3.2707261818427284E-4</v>
      </c>
      <c r="H7" s="19">
        <f>VLOOKUP(E7,'Appendix 1a. Person-years 2020'!$E$3:$F$1684,2,FALSE)</f>
        <v>280844.80849999998</v>
      </c>
      <c r="I7" s="19">
        <f>VLOOKUP(E7,'Appendix 2a. Deaths 2020'!$E$3:$G$1683,3,FALSE)</f>
        <v>6</v>
      </c>
      <c r="J7" s="20">
        <f t="shared" si="1"/>
        <v>91.856646819555721</v>
      </c>
      <c r="K7" s="20">
        <f t="shared" si="2"/>
        <v>97.854684383846617</v>
      </c>
      <c r="L7" s="72">
        <f t="shared" si="3"/>
        <v>0.93870464554601307</v>
      </c>
      <c r="M7" s="72">
        <f t="shared" si="4"/>
        <v>1.0652978066581671</v>
      </c>
      <c r="N7" s="72">
        <f>VLOOKUP(E7,'Appendix 4. LT MOH 2019'!$D$5:$K$1684,8,FALSE)</f>
        <v>0.99836597302278274</v>
      </c>
      <c r="O7" s="72">
        <f t="shared" si="13"/>
        <v>0.99825936755875233</v>
      </c>
      <c r="P7" s="72">
        <f t="shared" si="5"/>
        <v>1.7406324412476692E-3</v>
      </c>
      <c r="Q7" s="72">
        <f>VLOOKUP(E7,'Appendix 4. LT MOH 2019'!$D$5:$I$1684,6,FALSE)</f>
        <v>2.500000000000318</v>
      </c>
      <c r="R7" s="16">
        <f t="shared" si="6"/>
        <v>2.4998665519501251</v>
      </c>
      <c r="S7" s="135">
        <f t="shared" si="14"/>
        <v>98327.493609065088</v>
      </c>
      <c r="T7" s="12">
        <f t="shared" si="7"/>
        <v>171.15202524251157</v>
      </c>
      <c r="U7" s="13">
        <f t="shared" si="8"/>
        <v>3.4842974849833133E-4</v>
      </c>
      <c r="V7" s="12">
        <f t="shared" si="9"/>
        <v>491209.56514231517</v>
      </c>
      <c r="W7" s="12">
        <f t="shared" si="10"/>
        <v>6311554.660249711</v>
      </c>
      <c r="X7" s="131">
        <f t="shared" si="11"/>
        <v>64.189113630247476</v>
      </c>
      <c r="Y7" s="105">
        <f>VLOOKUP(E7,'Appendix 4. LT MOH 2019'!$D$5:$P$1684,13,FALSE)</f>
        <v>66.089206789140164</v>
      </c>
      <c r="Z7" s="105">
        <f t="shared" si="12"/>
        <v>-1.9000931588926875</v>
      </c>
      <c r="AA7" s="17"/>
    </row>
    <row r="8" spans="1:27" s="9" customFormat="1" x14ac:dyDescent="0.2">
      <c r="A8" s="15"/>
      <c r="B8" s="11" t="str">
        <f t="shared" si="15"/>
        <v>Total</v>
      </c>
      <c r="C8" s="11" t="str">
        <f t="shared" si="16"/>
        <v>AL</v>
      </c>
      <c r="D8" s="137" t="s">
        <v>119</v>
      </c>
      <c r="E8" s="18" t="str">
        <f t="shared" si="0"/>
        <v>ALTotal15-19</v>
      </c>
      <c r="F8" s="19">
        <v>5</v>
      </c>
      <c r="G8" s="104">
        <f>VLOOKUP(E8,'Appendix 4. LT MOH 2019'!$D$5:$G$1684,4,FALSE)</f>
        <v>1.2170950840990006E-3</v>
      </c>
      <c r="H8" s="19">
        <f>VLOOKUP(E8,'Appendix 1a. Person-years 2020'!$E$3:$F$1684,2,FALSE)</f>
        <v>305452.50449999998</v>
      </c>
      <c r="I8" s="19">
        <f>VLOOKUP(E8,'Appendix 2a. Deaths 2020'!$E$3:$G$1683,3,FALSE)</f>
        <v>13</v>
      </c>
      <c r="J8" s="20">
        <f t="shared" si="1"/>
        <v>371.76474165267786</v>
      </c>
      <c r="K8" s="20">
        <f t="shared" si="2"/>
        <v>384.74891941658456</v>
      </c>
      <c r="L8" s="72">
        <f t="shared" si="3"/>
        <v>0.96625285450159204</v>
      </c>
      <c r="M8" s="72">
        <f t="shared" si="4"/>
        <v>1.034925791257626</v>
      </c>
      <c r="N8" s="72">
        <f>VLOOKUP(E8,'Appendix 4. LT MOH 2019'!$D$5:$K$1684,8,FALSE)</f>
        <v>0.99393298491509252</v>
      </c>
      <c r="O8" s="72">
        <f t="shared" si="13"/>
        <v>0.99372175615071667</v>
      </c>
      <c r="P8" s="72">
        <f t="shared" si="5"/>
        <v>6.278243849283327E-3</v>
      </c>
      <c r="Q8" s="72">
        <f>VLOOKUP(E8,'Appendix 4. LT MOH 2019'!$D$5:$I$1684,6,FALSE)</f>
        <v>2.499999999999968</v>
      </c>
      <c r="R8" s="16">
        <f t="shared" si="6"/>
        <v>2.4997345842035683</v>
      </c>
      <c r="S8" s="135">
        <f t="shared" si="14"/>
        <v>98156.341583822577</v>
      </c>
      <c r="T8" s="12">
        <f t="shared" si="7"/>
        <v>616.24944781678732</v>
      </c>
      <c r="U8" s="13">
        <f t="shared" si="8"/>
        <v>1.2596032377834758E-3</v>
      </c>
      <c r="V8" s="12">
        <f t="shared" si="9"/>
        <v>489240.92073723284</v>
      </c>
      <c r="W8" s="12">
        <f t="shared" si="10"/>
        <v>5820345.0951073961</v>
      </c>
      <c r="X8" s="131">
        <f t="shared" si="11"/>
        <v>59.296679167051025</v>
      </c>
      <c r="Y8" s="105">
        <f>VLOOKUP(E8,'Appendix 4. LT MOH 2019'!$D$5:$P$1684,13,FALSE)</f>
        <v>61.193283332372808</v>
      </c>
      <c r="Z8" s="105">
        <f t="shared" si="12"/>
        <v>-1.8966041653217829</v>
      </c>
    </row>
    <row r="9" spans="1:27" s="9" customFormat="1" x14ac:dyDescent="0.2">
      <c r="A9" s="15"/>
      <c r="B9" s="11" t="str">
        <f t="shared" si="15"/>
        <v>Total</v>
      </c>
      <c r="C9" s="11" t="str">
        <f t="shared" si="16"/>
        <v>AL</v>
      </c>
      <c r="D9" s="137" t="s">
        <v>120</v>
      </c>
      <c r="E9" s="18" t="str">
        <f t="shared" si="0"/>
        <v>ALTotal20-24</v>
      </c>
      <c r="F9" s="19">
        <v>5</v>
      </c>
      <c r="G9" s="104">
        <f>VLOOKUP(E9,'Appendix 4. LT MOH 2019'!$D$5:$G$1684,4,FALSE)</f>
        <v>1.7252912769472944E-3</v>
      </c>
      <c r="H9" s="19">
        <f>VLOOKUP(E9,'Appendix 1a. Person-years 2020'!$E$3:$F$1684,2,FALSE)</f>
        <v>315067.03200000001</v>
      </c>
      <c r="I9" s="19">
        <f>VLOOKUP(E9,'Appendix 2a. Deaths 2020'!$E$3:$G$1683,3,FALSE)</f>
        <v>18</v>
      </c>
      <c r="J9" s="20">
        <f t="shared" si="1"/>
        <v>543.58240196327404</v>
      </c>
      <c r="K9" s="20">
        <f t="shared" si="2"/>
        <v>561.55134672028908</v>
      </c>
      <c r="L9" s="72">
        <f t="shared" si="3"/>
        <v>0.96800124358714179</v>
      </c>
      <c r="M9" s="72">
        <f t="shared" si="4"/>
        <v>1.0330565240745764</v>
      </c>
      <c r="N9" s="72">
        <f>VLOOKUP(E9,'Appendix 4. LT MOH 2019'!$D$5:$K$1684,8,FALSE)</f>
        <v>0.99141059169332768</v>
      </c>
      <c r="O9" s="72">
        <f t="shared" si="13"/>
        <v>0.99112791894407537</v>
      </c>
      <c r="P9" s="72">
        <f t="shared" si="5"/>
        <v>8.8720810559246299E-3</v>
      </c>
      <c r="Q9" s="72">
        <f>VLOOKUP(E9,'Appendix 4. LT MOH 2019'!$D$5:$I$1684,6,FALSE)</f>
        <v>2.5000000000000129</v>
      </c>
      <c r="R9" s="16">
        <f t="shared" si="6"/>
        <v>2.4996440425826925</v>
      </c>
      <c r="S9" s="135">
        <f t="shared" si="14"/>
        <v>97540.092136005784</v>
      </c>
      <c r="T9" s="12">
        <f t="shared" si="7"/>
        <v>865.38360363299989</v>
      </c>
      <c r="U9" s="13">
        <f t="shared" si="8"/>
        <v>1.7823237975300391E-3</v>
      </c>
      <c r="V9" s="12">
        <f t="shared" si="9"/>
        <v>485536.69363123388</v>
      </c>
      <c r="W9" s="12">
        <f t="shared" si="10"/>
        <v>5331104.1743701631</v>
      </c>
      <c r="X9" s="131">
        <f t="shared" si="11"/>
        <v>54.655517107126542</v>
      </c>
      <c r="Y9" s="105">
        <f>VLOOKUP(E9,'Appendix 4. LT MOH 2019'!$D$5:$P$1684,13,FALSE)</f>
        <v>56.551549976869644</v>
      </c>
      <c r="Z9" s="105">
        <f t="shared" si="12"/>
        <v>-1.8960328697431024</v>
      </c>
    </row>
    <row r="10" spans="1:27" s="9" customFormat="1" x14ac:dyDescent="0.2">
      <c r="A10" s="15"/>
      <c r="B10" s="11" t="str">
        <f t="shared" si="15"/>
        <v>Total</v>
      </c>
      <c r="C10" s="11" t="str">
        <f t="shared" si="16"/>
        <v>AL</v>
      </c>
      <c r="D10" s="137" t="s">
        <v>121</v>
      </c>
      <c r="E10" s="18" t="str">
        <f t="shared" si="0"/>
        <v>ALTotal25-29</v>
      </c>
      <c r="F10" s="19">
        <v>5</v>
      </c>
      <c r="G10" s="104">
        <f>VLOOKUP(E10,'Appendix 4. LT MOH 2019'!$D$5:$G$1684,4,FALSE)</f>
        <v>1.6032444718457226E-3</v>
      </c>
      <c r="H10" s="19">
        <f>VLOOKUP(E10,'Appendix 1a. Person-years 2020'!$E$3:$F$1684,2,FALSE)</f>
        <v>277494.08779999998</v>
      </c>
      <c r="I10" s="19">
        <f>VLOOKUP(E10,'Appendix 2a. Deaths 2020'!$E$3:$G$1683,3,FALSE)</f>
        <v>17</v>
      </c>
      <c r="J10" s="20">
        <f t="shared" si="1"/>
        <v>444.89086223522156</v>
      </c>
      <c r="K10" s="20">
        <f t="shared" si="2"/>
        <v>461.86360707920016</v>
      </c>
      <c r="L10" s="72">
        <f t="shared" si="3"/>
        <v>0.96325160808552701</v>
      </c>
      <c r="M10" s="72">
        <f t="shared" si="4"/>
        <v>1.0381503561541006</v>
      </c>
      <c r="N10" s="72">
        <f>VLOOKUP(E10,'Appendix 4. LT MOH 2019'!$D$5:$K$1684,8,FALSE)</f>
        <v>0.99201577928507934</v>
      </c>
      <c r="O10" s="72">
        <f t="shared" si="13"/>
        <v>0.99171244405657499</v>
      </c>
      <c r="P10" s="72">
        <f t="shared" si="5"/>
        <v>8.2875559434250068E-3</v>
      </c>
      <c r="Q10" s="72">
        <f>VLOOKUP(E10,'Appendix 4. LT MOH 2019'!$D$5:$I$1684,6,FALSE)</f>
        <v>2.500000000000032</v>
      </c>
      <c r="R10" s="16">
        <f t="shared" si="6"/>
        <v>2.4996182121148371</v>
      </c>
      <c r="S10" s="135">
        <f t="shared" si="14"/>
        <v>96674.708532372781</v>
      </c>
      <c r="T10" s="12">
        <f t="shared" si="7"/>
        <v>801.1970552763463</v>
      </c>
      <c r="U10" s="13">
        <f t="shared" si="8"/>
        <v>1.6644091840654254E-3</v>
      </c>
      <c r="V10" s="12">
        <f t="shared" si="9"/>
        <v>481370.24413634365</v>
      </c>
      <c r="W10" s="12">
        <f t="shared" si="10"/>
        <v>4845567.4807389295</v>
      </c>
      <c r="X10" s="131">
        <f t="shared" si="11"/>
        <v>50.122390377999729</v>
      </c>
      <c r="Y10" s="105">
        <f>VLOOKUP(E10,'Appendix 4. LT MOH 2019'!$D$5:$P$1684,13,FALSE)</f>
        <v>52.019843170678342</v>
      </c>
      <c r="Z10" s="105">
        <f t="shared" si="12"/>
        <v>-1.8974527926786138</v>
      </c>
    </row>
    <row r="11" spans="1:27" s="9" customFormat="1" x14ac:dyDescent="0.2">
      <c r="A11" s="15"/>
      <c r="B11" s="11" t="str">
        <f t="shared" si="15"/>
        <v>Total</v>
      </c>
      <c r="C11" s="11" t="str">
        <f t="shared" si="16"/>
        <v>AL</v>
      </c>
      <c r="D11" s="137" t="s">
        <v>122</v>
      </c>
      <c r="E11" s="18" t="str">
        <f t="shared" si="0"/>
        <v>ALTotal30-34</v>
      </c>
      <c r="F11" s="19">
        <v>5</v>
      </c>
      <c r="G11" s="104">
        <f>VLOOKUP(E11,'Appendix 4. LT MOH 2019'!$D$5:$G$1684,4,FALSE)</f>
        <v>1.7420987396245579E-3</v>
      </c>
      <c r="H11" s="19">
        <f>VLOOKUP(E11,'Appendix 1a. Person-years 2020'!$E$3:$F$1684,2,FALSE)</f>
        <v>259268.10769999999</v>
      </c>
      <c r="I11" s="19">
        <f>VLOOKUP(E11,'Appendix 2a. Deaths 2020'!$E$3:$G$1683,3,FALSE)</f>
        <v>45</v>
      </c>
      <c r="J11" s="20">
        <f t="shared" si="1"/>
        <v>451.6706436490141</v>
      </c>
      <c r="K11" s="20">
        <f t="shared" si="2"/>
        <v>496.59224920573104</v>
      </c>
      <c r="L11" s="72">
        <f t="shared" si="3"/>
        <v>0.90954026038753866</v>
      </c>
      <c r="M11" s="72">
        <f t="shared" si="4"/>
        <v>1.0994565535492822</v>
      </c>
      <c r="N11" s="72">
        <f>VLOOKUP(E11,'Appendix 4. LT MOH 2019'!$D$5:$K$1684,8,FALSE)</f>
        <v>0.99132727814640287</v>
      </c>
      <c r="O11" s="72">
        <f t="shared" si="13"/>
        <v>0.99046884224268028</v>
      </c>
      <c r="P11" s="72">
        <f t="shared" si="5"/>
        <v>9.5311577573197193E-3</v>
      </c>
      <c r="Q11" s="72">
        <f>VLOOKUP(E11,'Appendix 4. LT MOH 2019'!$D$5:$I$1684,6,FALSE)</f>
        <v>2.5000000000000084</v>
      </c>
      <c r="R11" s="16">
        <f t="shared" si="6"/>
        <v>2.4989185149819479</v>
      </c>
      <c r="S11" s="135">
        <f t="shared" si="14"/>
        <v>95873.511477096428</v>
      </c>
      <c r="T11" s="12">
        <f t="shared" si="7"/>
        <v>913.78556263640871</v>
      </c>
      <c r="U11" s="13">
        <f t="shared" si="8"/>
        <v>1.9153633150612098E-3</v>
      </c>
      <c r="V11" s="12">
        <f t="shared" si="9"/>
        <v>477082.10523349541</v>
      </c>
      <c r="W11" s="12">
        <f t="shared" si="10"/>
        <v>4364197.2366025858</v>
      </c>
      <c r="X11" s="131">
        <f t="shared" si="11"/>
        <v>45.520365003478197</v>
      </c>
      <c r="Y11" s="105">
        <f>VLOOKUP(E11,'Appendix 4. LT MOH 2019'!$D$5:$P$1684,13,FALSE)</f>
        <v>47.418402715696757</v>
      </c>
      <c r="Z11" s="105">
        <f t="shared" si="12"/>
        <v>-1.8980377122185601</v>
      </c>
    </row>
    <row r="12" spans="1:27" s="9" customFormat="1" x14ac:dyDescent="0.2">
      <c r="A12" s="15"/>
      <c r="B12" s="11" t="str">
        <f t="shared" si="15"/>
        <v>Total</v>
      </c>
      <c r="C12" s="11" t="str">
        <f t="shared" si="16"/>
        <v>AL</v>
      </c>
      <c r="D12" s="137" t="s">
        <v>123</v>
      </c>
      <c r="E12" s="18" t="str">
        <f t="shared" si="0"/>
        <v>ALTotal35-39</v>
      </c>
      <c r="F12" s="19">
        <v>5</v>
      </c>
      <c r="G12" s="104">
        <f>VLOOKUP(E12,'Appendix 4. LT MOH 2019'!$D$5:$G$1684,4,FALSE)</f>
        <v>2.2123301250716572E-3</v>
      </c>
      <c r="H12" s="19">
        <f>VLOOKUP(E12,'Appendix 1a. Person-years 2020'!$E$3:$F$1684,2,FALSE)</f>
        <v>253334.6623</v>
      </c>
      <c r="I12" s="19">
        <f>VLOOKUP(E12,'Appendix 2a. Deaths 2020'!$E$3:$G$1683,3,FALSE)</f>
        <v>64</v>
      </c>
      <c r="J12" s="20">
        <f t="shared" si="1"/>
        <v>560.45990513114509</v>
      </c>
      <c r="K12" s="20">
        <f t="shared" si="2"/>
        <v>624.31831600314047</v>
      </c>
      <c r="L12" s="72">
        <f t="shared" si="3"/>
        <v>0.89771498090779356</v>
      </c>
      <c r="M12" s="72">
        <f t="shared" si="4"/>
        <v>1.1139393028606619</v>
      </c>
      <c r="N12" s="72">
        <f>VLOOKUP(E12,'Appendix 4. LT MOH 2019'!$D$5:$K$1684,8,FALSE)</f>
        <v>0.98899919291691674</v>
      </c>
      <c r="O12" s="72">
        <f t="shared" si="13"/>
        <v>0.98775347358574994</v>
      </c>
      <c r="P12" s="72">
        <f t="shared" si="5"/>
        <v>1.2246526414250059E-2</v>
      </c>
      <c r="Q12" s="72">
        <f>VLOOKUP(E12,'Appendix 4. LT MOH 2019'!$D$5:$I$1684,6,FALSE)</f>
        <v>2.500000000000004</v>
      </c>
      <c r="R12" s="16">
        <f t="shared" si="6"/>
        <v>2.4984271134271676</v>
      </c>
      <c r="S12" s="135">
        <f t="shared" si="14"/>
        <v>94959.725914460025</v>
      </c>
      <c r="T12" s="12">
        <f t="shared" si="7"/>
        <v>1162.9267917013806</v>
      </c>
      <c r="U12" s="13">
        <f t="shared" si="8"/>
        <v>2.4644049772440143E-3</v>
      </c>
      <c r="V12" s="12">
        <f t="shared" si="9"/>
        <v>471889.48344111087</v>
      </c>
      <c r="W12" s="12">
        <f t="shared" si="10"/>
        <v>3887115.1313690906</v>
      </c>
      <c r="X12" s="131">
        <f t="shared" si="11"/>
        <v>40.934355000883365</v>
      </c>
      <c r="Y12" s="105">
        <f>VLOOKUP(E12,'Appendix 4. LT MOH 2019'!$D$5:$P$1684,13,FALSE)</f>
        <v>42.811375673718764</v>
      </c>
      <c r="Z12" s="105">
        <f t="shared" si="12"/>
        <v>-1.8770206728353998</v>
      </c>
    </row>
    <row r="13" spans="1:27" s="9" customFormat="1" x14ac:dyDescent="0.2">
      <c r="A13" s="15"/>
      <c r="B13" s="11" t="str">
        <f t="shared" si="15"/>
        <v>Total</v>
      </c>
      <c r="C13" s="11" t="str">
        <f t="shared" si="16"/>
        <v>AL</v>
      </c>
      <c r="D13" s="137" t="s">
        <v>124</v>
      </c>
      <c r="E13" s="18" t="str">
        <f t="shared" si="0"/>
        <v>ALTotal40-44</v>
      </c>
      <c r="F13" s="19">
        <v>5</v>
      </c>
      <c r="G13" s="104">
        <f>VLOOKUP(E13,'Appendix 4. LT MOH 2019'!$D$5:$G$1684,4,FALSE)</f>
        <v>2.9602268498529843E-3</v>
      </c>
      <c r="H13" s="19">
        <f>VLOOKUP(E13,'Appendix 1a. Person-years 2020'!$E$3:$F$1684,2,FALSE)</f>
        <v>233644.1961</v>
      </c>
      <c r="I13" s="19">
        <f>VLOOKUP(E13,'Appendix 2a. Deaths 2020'!$E$3:$G$1683,3,FALSE)</f>
        <v>104</v>
      </c>
      <c r="J13" s="20">
        <f t="shared" si="1"/>
        <v>691.63982260753596</v>
      </c>
      <c r="K13" s="20">
        <f t="shared" si="2"/>
        <v>795.33195901515126</v>
      </c>
      <c r="L13" s="72">
        <f t="shared" si="3"/>
        <v>0.86962407931398122</v>
      </c>
      <c r="M13" s="72">
        <f t="shared" si="4"/>
        <v>1.1499221603763181</v>
      </c>
      <c r="N13" s="72">
        <f>VLOOKUP(E13,'Appendix 4. LT MOH 2019'!$D$5:$K$1684,8,FALSE)</f>
        <v>0.98530759785900168</v>
      </c>
      <c r="O13" s="72">
        <f t="shared" si="13"/>
        <v>0.98312356676732027</v>
      </c>
      <c r="P13" s="72">
        <f t="shared" si="5"/>
        <v>1.6876433232679733E-2</v>
      </c>
      <c r="Q13" s="72">
        <f>VLOOKUP(E13,'Appendix 4. LT MOH 2019'!$D$5:$I$1684,6,FALSE)</f>
        <v>2.4999999999999942</v>
      </c>
      <c r="R13" s="16">
        <f t="shared" si="6"/>
        <v>2.4972320012532996</v>
      </c>
      <c r="S13" s="135">
        <f t="shared" si="14"/>
        <v>93796.799122758646</v>
      </c>
      <c r="T13" s="12">
        <f t="shared" si="7"/>
        <v>1582.9554178343092</v>
      </c>
      <c r="U13" s="13">
        <f t="shared" si="8"/>
        <v>3.4040424977547371E-3</v>
      </c>
      <c r="V13" s="12">
        <f t="shared" si="9"/>
        <v>465022.22545059479</v>
      </c>
      <c r="W13" s="12">
        <f t="shared" si="10"/>
        <v>3415225.6479279799</v>
      </c>
      <c r="X13" s="131">
        <f t="shared" si="11"/>
        <v>36.410897598522816</v>
      </c>
      <c r="Y13" s="105">
        <f>VLOOKUP(E13,'Appendix 4. LT MOH 2019'!$D$5:$P$1684,13,FALSE)</f>
        <v>38.259765996194517</v>
      </c>
      <c r="Z13" s="105">
        <f t="shared" si="12"/>
        <v>-1.8488683976717013</v>
      </c>
    </row>
    <row r="14" spans="1:27" s="9" customFormat="1" x14ac:dyDescent="0.2">
      <c r="A14" s="15"/>
      <c r="B14" s="11" t="str">
        <f t="shared" si="15"/>
        <v>Total</v>
      </c>
      <c r="C14" s="11" t="str">
        <f t="shared" si="16"/>
        <v>AL</v>
      </c>
      <c r="D14" s="137" t="s">
        <v>125</v>
      </c>
      <c r="E14" s="18" t="str">
        <f t="shared" si="0"/>
        <v>ALTotal45-49</v>
      </c>
      <c r="F14" s="19">
        <v>5</v>
      </c>
      <c r="G14" s="104">
        <f>VLOOKUP(E14,'Appendix 4. LT MOH 2019'!$D$5:$G$1684,4,FALSE)</f>
        <v>4.1714865564417957E-3</v>
      </c>
      <c r="H14" s="19">
        <f>VLOOKUP(E14,'Appendix 1a. Person-years 2020'!$E$3:$F$1684,2,FALSE)</f>
        <v>200180.43470000001</v>
      </c>
      <c r="I14" s="19">
        <f>VLOOKUP(E14,'Appendix 2a. Deaths 2020'!$E$3:$G$1683,3,FALSE)</f>
        <v>164</v>
      </c>
      <c r="J14" s="20">
        <f t="shared" si="1"/>
        <v>835.04999221372475</v>
      </c>
      <c r="K14" s="20">
        <f t="shared" si="2"/>
        <v>998.36586841846838</v>
      </c>
      <c r="L14" s="72">
        <f t="shared" si="3"/>
        <v>0.83641680733391299</v>
      </c>
      <c r="M14" s="72">
        <f t="shared" si="4"/>
        <v>1.1955761663703413</v>
      </c>
      <c r="N14" s="72">
        <f>VLOOKUP(E14,'Appendix 4. LT MOH 2019'!$D$5:$K$1684,8,FALSE)</f>
        <v>0.97935783846612712</v>
      </c>
      <c r="O14" s="72">
        <f t="shared" si="13"/>
        <v>0.97537081851688712</v>
      </c>
      <c r="P14" s="72">
        <f t="shared" si="5"/>
        <v>2.4629181483112883E-2</v>
      </c>
      <c r="Q14" s="72">
        <f>VLOOKUP(E14,'Appendix 4. LT MOH 2019'!$D$5:$I$1684,6,FALSE)</f>
        <v>2.5000000000000262</v>
      </c>
      <c r="R14" s="16">
        <f t="shared" si="6"/>
        <v>2.4949150899324173</v>
      </c>
      <c r="S14" s="135">
        <f t="shared" si="14"/>
        <v>92213.843704924337</v>
      </c>
      <c r="T14" s="12">
        <f t="shared" si="7"/>
        <v>2271.1514918639878</v>
      </c>
      <c r="U14" s="13">
        <f t="shared" si="8"/>
        <v>4.9873787457929948E-3</v>
      </c>
      <c r="V14" s="12">
        <f t="shared" si="9"/>
        <v>455379.79119387572</v>
      </c>
      <c r="W14" s="12">
        <f t="shared" si="10"/>
        <v>2950203.422477385</v>
      </c>
      <c r="X14" s="131">
        <f t="shared" si="11"/>
        <v>31.993064207558245</v>
      </c>
      <c r="Y14" s="105">
        <f>VLOOKUP(E14,'Appendix 4. LT MOH 2019'!$D$5:$P$1684,13,FALSE)</f>
        <v>33.792997307539054</v>
      </c>
      <c r="Z14" s="105">
        <f t="shared" si="12"/>
        <v>-1.7999330999808087</v>
      </c>
    </row>
    <row r="15" spans="1:27" s="9" customFormat="1" x14ac:dyDescent="0.2">
      <c r="A15" s="15"/>
      <c r="B15" s="11" t="str">
        <f t="shared" si="15"/>
        <v>Total</v>
      </c>
      <c r="C15" s="11" t="str">
        <f t="shared" si="16"/>
        <v>AL</v>
      </c>
      <c r="D15" s="137" t="s">
        <v>126</v>
      </c>
      <c r="E15" s="18" t="str">
        <f t="shared" si="0"/>
        <v>ALTotal50-54</v>
      </c>
      <c r="F15" s="19">
        <v>5</v>
      </c>
      <c r="G15" s="104">
        <f>VLOOKUP(E15,'Appendix 4. LT MOH 2019'!$D$5:$G$1684,4,FALSE)</f>
        <v>6.3336575609924508E-3</v>
      </c>
      <c r="H15" s="19">
        <f>VLOOKUP(E15,'Appendix 1a. Person-years 2020'!$E$3:$F$1684,2,FALSE)</f>
        <v>180690.6545</v>
      </c>
      <c r="I15" s="19">
        <f>VLOOKUP(E15,'Appendix 2a. Deaths 2020'!$E$3:$G$1683,3,FALSE)</f>
        <v>195</v>
      </c>
      <c r="J15" s="20">
        <f t="shared" si="1"/>
        <v>1144.4327300745997</v>
      </c>
      <c r="K15" s="20">
        <f t="shared" si="2"/>
        <v>1338.1976668502061</v>
      </c>
      <c r="L15" s="72">
        <f t="shared" si="3"/>
        <v>0.85520454744799979</v>
      </c>
      <c r="M15" s="72">
        <f t="shared" si="4"/>
        <v>1.1693109010985521</v>
      </c>
      <c r="N15" s="72">
        <f>VLOOKUP(E15,'Appendix 4. LT MOH 2019'!$D$5:$K$1684,8,FALSE)</f>
        <v>0.9688253363060787</v>
      </c>
      <c r="O15" s="72">
        <f t="shared" si="13"/>
        <v>0.96364417137467717</v>
      </c>
      <c r="P15" s="72">
        <f t="shared" si="5"/>
        <v>3.6355828625322828E-2</v>
      </c>
      <c r="Q15" s="72">
        <f>VLOOKUP(E15,'Appendix 4. LT MOH 2019'!$D$5:$I$1684,6,FALSE)</f>
        <v>2.4999999999999893</v>
      </c>
      <c r="R15" s="16">
        <f t="shared" si="6"/>
        <v>2.4933266910884568</v>
      </c>
      <c r="S15" s="135">
        <f t="shared" si="14"/>
        <v>89942.692213060349</v>
      </c>
      <c r="T15" s="12">
        <f t="shared" si="7"/>
        <v>3269.9411041981803</v>
      </c>
      <c r="U15" s="13">
        <f t="shared" si="8"/>
        <v>7.4061535158874295E-3</v>
      </c>
      <c r="V15" s="12">
        <f t="shared" si="9"/>
        <v>441516.78697769542</v>
      </c>
      <c r="W15" s="12">
        <f t="shared" si="10"/>
        <v>2494823.6312835091</v>
      </c>
      <c r="X15" s="131">
        <f t="shared" si="11"/>
        <v>27.737924781856176</v>
      </c>
      <c r="Y15" s="105">
        <f>VLOOKUP(E15,'Appendix 4. LT MOH 2019'!$D$5:$P$1684,13,FALSE)</f>
        <v>29.452567364498993</v>
      </c>
      <c r="Z15" s="105">
        <f t="shared" si="12"/>
        <v>-1.7146425826428171</v>
      </c>
    </row>
    <row r="16" spans="1:27" s="9" customFormat="1" x14ac:dyDescent="0.2">
      <c r="A16" s="15"/>
      <c r="B16" s="11" t="str">
        <f t="shared" si="15"/>
        <v>Total</v>
      </c>
      <c r="C16" s="11" t="str">
        <f t="shared" si="16"/>
        <v>AL</v>
      </c>
      <c r="D16" s="137" t="s">
        <v>127</v>
      </c>
      <c r="E16" s="18" t="str">
        <f t="shared" si="0"/>
        <v>ALTotal55-59</v>
      </c>
      <c r="F16" s="19">
        <v>5</v>
      </c>
      <c r="G16" s="104">
        <f>VLOOKUP(E16,'Appendix 4. LT MOH 2019'!$D$5:$G$1684,4,FALSE)</f>
        <v>9.1742468945342787E-3</v>
      </c>
      <c r="H16" s="19">
        <f>VLOOKUP(E16,'Appendix 1a. Person-years 2020'!$E$3:$F$1684,2,FALSE)</f>
        <v>148542.40090000001</v>
      </c>
      <c r="I16" s="19">
        <f>VLOOKUP(E16,'Appendix 2a. Deaths 2020'!$E$3:$G$1683,3,FALSE)</f>
        <v>265</v>
      </c>
      <c r="J16" s="20">
        <f t="shared" si="1"/>
        <v>1362.7646601634908</v>
      </c>
      <c r="K16" s="20">
        <f t="shared" si="2"/>
        <v>1625.3334847364392</v>
      </c>
      <c r="L16" s="72">
        <f t="shared" si="3"/>
        <v>0.83845233791173257</v>
      </c>
      <c r="M16" s="72">
        <f t="shared" si="4"/>
        <v>1.1926736378249256</v>
      </c>
      <c r="N16" s="72">
        <f>VLOOKUP(E16,'Appendix 4. LT MOH 2019'!$D$5:$K$1684,8,FALSE)</f>
        <v>0.95515726141533552</v>
      </c>
      <c r="O16" s="72">
        <f t="shared" si="13"/>
        <v>0.94675113981372405</v>
      </c>
      <c r="P16" s="72">
        <f t="shared" si="5"/>
        <v>5.3248860186275948E-2</v>
      </c>
      <c r="Q16" s="72">
        <f>VLOOKUP(E16,'Appendix 4. LT MOH 2019'!$D$5:$I$1684,6,FALSE)</f>
        <v>2.5000000000000049</v>
      </c>
      <c r="R16" s="16">
        <f t="shared" si="6"/>
        <v>2.4890189212168257</v>
      </c>
      <c r="S16" s="135">
        <f t="shared" si="14"/>
        <v>86672.751108862169</v>
      </c>
      <c r="T16" s="12">
        <f t="shared" si="7"/>
        <v>4615.2252057556952</v>
      </c>
      <c r="U16" s="13">
        <f t="shared" si="8"/>
        <v>1.0942386510123093E-2</v>
      </c>
      <c r="V16" s="12">
        <f t="shared" si="9"/>
        <v>421775.01237833517</v>
      </c>
      <c r="W16" s="12">
        <f t="shared" si="10"/>
        <v>2053306.8443058135</v>
      </c>
      <c r="X16" s="131">
        <f t="shared" si="11"/>
        <v>23.690338867019829</v>
      </c>
      <c r="Y16" s="105">
        <f>VLOOKUP(E16,'Appendix 4. LT MOH 2019'!$D$5:$P$1684,13,FALSE)</f>
        <v>25.319841569444598</v>
      </c>
      <c r="Z16" s="105">
        <f t="shared" si="12"/>
        <v>-1.6295027024247695</v>
      </c>
    </row>
    <row r="17" spans="1:26" s="9" customFormat="1" x14ac:dyDescent="0.2">
      <c r="A17" s="15"/>
      <c r="B17" s="11" t="str">
        <f t="shared" si="15"/>
        <v>Total</v>
      </c>
      <c r="C17" s="11" t="str">
        <f t="shared" si="16"/>
        <v>AL</v>
      </c>
      <c r="D17" s="137" t="s">
        <v>128</v>
      </c>
      <c r="E17" s="18" t="str">
        <f t="shared" si="0"/>
        <v>ALTotal60-64</v>
      </c>
      <c r="F17" s="19">
        <v>5</v>
      </c>
      <c r="G17" s="104">
        <f>VLOOKUP(E17,'Appendix 4. LT MOH 2019'!$D$5:$G$1684,4,FALSE)</f>
        <v>1.3624395190749677E-2</v>
      </c>
      <c r="H17" s="19">
        <f>VLOOKUP(E17,'Appendix 1a. Person-years 2020'!$E$3:$F$1684,2,FALSE)</f>
        <v>119189.4764</v>
      </c>
      <c r="I17" s="19">
        <f>VLOOKUP(E17,'Appendix 2a. Deaths 2020'!$E$3:$G$1683,3,FALSE)</f>
        <v>373</v>
      </c>
      <c r="J17" s="20">
        <f t="shared" si="1"/>
        <v>1623.8845290521322</v>
      </c>
      <c r="K17" s="20">
        <f t="shared" si="2"/>
        <v>1991.8026296459825</v>
      </c>
      <c r="L17" s="72">
        <f t="shared" si="3"/>
        <v>0.81528385638327872</v>
      </c>
      <c r="M17" s="72">
        <f t="shared" si="4"/>
        <v>1.2265666640771593</v>
      </c>
      <c r="N17" s="72">
        <f>VLOOKUP(E17,'Appendix 4. LT MOH 2019'!$D$5:$K$1684,8,FALSE)</f>
        <v>0.93412189730991779</v>
      </c>
      <c r="O17" s="72">
        <f t="shared" si="13"/>
        <v>0.91980969841343274</v>
      </c>
      <c r="P17" s="72">
        <f t="shared" si="5"/>
        <v>8.0190301586567259E-2</v>
      </c>
      <c r="Q17" s="72">
        <f>VLOOKUP(E17,'Appendix 4. LT MOH 2019'!$D$5:$I$1684,6,FALSE)</f>
        <v>2.4999999999999987</v>
      </c>
      <c r="R17" s="16">
        <f t="shared" si="6"/>
        <v>2.4808710326061978</v>
      </c>
      <c r="S17" s="135">
        <f t="shared" si="14"/>
        <v>82057.525903106478</v>
      </c>
      <c r="T17" s="12">
        <f t="shared" si="7"/>
        <v>6580.2177496176637</v>
      </c>
      <c r="U17" s="13">
        <f t="shared" si="8"/>
        <v>1.6713310525233008E-2</v>
      </c>
      <c r="V17" s="12">
        <f t="shared" si="9"/>
        <v>393711.21237071167</v>
      </c>
      <c r="W17" s="12">
        <f t="shared" si="10"/>
        <v>1631531.8319274783</v>
      </c>
      <c r="X17" s="131">
        <f t="shared" si="11"/>
        <v>19.882781182727726</v>
      </c>
      <c r="Y17" s="105">
        <f>VLOOKUP(E17,'Appendix 4. LT MOH 2019'!$D$5:$P$1684,13,FALSE)</f>
        <v>21.391187861180626</v>
      </c>
      <c r="Z17" s="105">
        <f t="shared" si="12"/>
        <v>-1.5084066784529</v>
      </c>
    </row>
    <row r="18" spans="1:26" s="9" customFormat="1" x14ac:dyDescent="0.2">
      <c r="A18" s="15"/>
      <c r="B18" s="11" t="str">
        <f t="shared" si="15"/>
        <v>Total</v>
      </c>
      <c r="C18" s="11" t="str">
        <f t="shared" si="16"/>
        <v>AL</v>
      </c>
      <c r="D18" s="137" t="s">
        <v>129</v>
      </c>
      <c r="E18" s="18" t="str">
        <f t="shared" si="0"/>
        <v>ALTotal65-69</v>
      </c>
      <c r="F18" s="19">
        <v>5</v>
      </c>
      <c r="G18" s="104">
        <f>VLOOKUP(E18,'Appendix 4. LT MOH 2019'!$D$5:$G$1684,4,FALSE)</f>
        <v>2.0805037075819377E-2</v>
      </c>
      <c r="H18" s="19">
        <f>VLOOKUP(E18,'Appendix 1a. Person-years 2020'!$E$3:$F$1684,2,FALSE)</f>
        <v>94835.5579</v>
      </c>
      <c r="I18" s="19">
        <f>VLOOKUP(E18,'Appendix 2a. Deaths 2020'!$E$3:$G$1683,3,FALSE)</f>
        <v>421</v>
      </c>
      <c r="J18" s="20">
        <f t="shared" si="1"/>
        <v>1973.0572982155152</v>
      </c>
      <c r="K18" s="20">
        <f t="shared" si="2"/>
        <v>2385.2983776065953</v>
      </c>
      <c r="L18" s="72">
        <f t="shared" si="3"/>
        <v>0.82717420878610493</v>
      </c>
      <c r="M18" s="72">
        <f t="shared" si="4"/>
        <v>1.2089351788029277</v>
      </c>
      <c r="N18" s="72">
        <f>VLOOKUP(E18,'Appendix 4. LT MOH 2019'!$D$5:$K$1684,8,FALSE)</f>
        <v>0.90111792757808273</v>
      </c>
      <c r="O18" s="72">
        <f t="shared" si="13"/>
        <v>0.88172655724377613</v>
      </c>
      <c r="P18" s="72">
        <f t="shared" si="5"/>
        <v>0.11827344275622387</v>
      </c>
      <c r="Q18" s="72">
        <f>VLOOKUP(E18,'Appendix 4. LT MOH 2019'!$D$5:$I$1684,6,FALSE)</f>
        <v>2.4999999999999978</v>
      </c>
      <c r="R18" s="16">
        <f t="shared" si="6"/>
        <v>2.4731855876093523</v>
      </c>
      <c r="S18" s="135">
        <f t="shared" si="14"/>
        <v>75477.308153488819</v>
      </c>
      <c r="T18" s="12">
        <f t="shared" si="7"/>
        <v>8926.9610852855294</v>
      </c>
      <c r="U18" s="13">
        <f t="shared" si="8"/>
        <v>2.5158433478761084E-2</v>
      </c>
      <c r="V18" s="12">
        <f t="shared" si="9"/>
        <v>354829.76683829416</v>
      </c>
      <c r="W18" s="12">
        <f t="shared" si="10"/>
        <v>1237820.6195567667</v>
      </c>
      <c r="X18" s="131">
        <f t="shared" si="11"/>
        <v>16.399904154498525</v>
      </c>
      <c r="Y18" s="105">
        <f>VLOOKUP(E18,'Appendix 4. LT MOH 2019'!$D$5:$P$1684,13,FALSE)</f>
        <v>17.723471814099884</v>
      </c>
      <c r="Z18" s="105">
        <f t="shared" si="12"/>
        <v>-1.323567659601359</v>
      </c>
    </row>
    <row r="19" spans="1:26" s="9" customFormat="1" x14ac:dyDescent="0.2">
      <c r="A19" s="15"/>
      <c r="B19" s="11" t="str">
        <f t="shared" si="15"/>
        <v>Total</v>
      </c>
      <c r="C19" s="11" t="str">
        <f t="shared" si="16"/>
        <v>AL</v>
      </c>
      <c r="D19" s="137" t="s">
        <v>130</v>
      </c>
      <c r="E19" s="18" t="str">
        <f t="shared" si="0"/>
        <v>ALTotal70-74</v>
      </c>
      <c r="F19" s="19">
        <v>5</v>
      </c>
      <c r="G19" s="104">
        <f>VLOOKUP(E19,'Appendix 4. LT MOH 2019'!$D$5:$G$1684,4,FALSE)</f>
        <v>3.1013692905384808E-2</v>
      </c>
      <c r="H19" s="19">
        <f>VLOOKUP(E19,'Appendix 1a. Person-years 2020'!$E$3:$F$1684,2,FALSE)</f>
        <v>69731.720199999996</v>
      </c>
      <c r="I19" s="19">
        <f>VLOOKUP(E19,'Appendix 2a. Deaths 2020'!$E$3:$G$1683,3,FALSE)</f>
        <v>446</v>
      </c>
      <c r="J19" s="20">
        <f t="shared" si="1"/>
        <v>2162.6381560470186</v>
      </c>
      <c r="K19" s="20">
        <f t="shared" si="2"/>
        <v>2594.8060490112166</v>
      </c>
      <c r="L19" s="72">
        <f t="shared" si="3"/>
        <v>0.83344886484718927</v>
      </c>
      <c r="M19" s="72">
        <f t="shared" si="4"/>
        <v>1.1998336576813833</v>
      </c>
      <c r="N19" s="72">
        <f>VLOOKUP(E19,'Appendix 4. LT MOH 2019'!$D$5:$K$1684,8,FALSE)</f>
        <v>0.85608952376279668</v>
      </c>
      <c r="O19" s="72">
        <f t="shared" si="13"/>
        <v>0.82991620340175731</v>
      </c>
      <c r="P19" s="72">
        <f t="shared" si="5"/>
        <v>0.17008379659824269</v>
      </c>
      <c r="Q19" s="72">
        <f>VLOOKUP(E19,'Appendix 4. LT MOH 2019'!$D$5:$I$1684,6,FALSE)</f>
        <v>2.5000000000000013</v>
      </c>
      <c r="R19" s="16">
        <f t="shared" si="6"/>
        <v>2.4620064265995842</v>
      </c>
      <c r="S19" s="135">
        <f t="shared" si="14"/>
        <v>66550.347068203293</v>
      </c>
      <c r="T19" s="12">
        <f t="shared" si="7"/>
        <v>11319.135694290746</v>
      </c>
      <c r="U19" s="13">
        <f t="shared" si="8"/>
        <v>3.7231079086688268E-2</v>
      </c>
      <c r="V19" s="12">
        <f t="shared" si="9"/>
        <v>304023.8416924593</v>
      </c>
      <c r="W19" s="12">
        <f t="shared" si="10"/>
        <v>882990.85271847248</v>
      </c>
      <c r="X19" s="131">
        <f t="shared" si="11"/>
        <v>13.268012739491056</v>
      </c>
      <c r="Y19" s="105">
        <f>VLOOKUP(E19,'Appendix 4. LT MOH 2019'!$D$5:$P$1684,13,FALSE)</f>
        <v>14.393983959475442</v>
      </c>
      <c r="Z19" s="105">
        <f t="shared" si="12"/>
        <v>-1.1259712199843861</v>
      </c>
    </row>
    <row r="20" spans="1:26" s="9" customFormat="1" x14ac:dyDescent="0.2">
      <c r="A20" s="15"/>
      <c r="B20" s="11" t="str">
        <f t="shared" si="15"/>
        <v>Total</v>
      </c>
      <c r="C20" s="11" t="str">
        <f t="shared" si="16"/>
        <v>AL</v>
      </c>
      <c r="D20" s="137" t="s">
        <v>131</v>
      </c>
      <c r="E20" s="18" t="str">
        <f t="shared" si="0"/>
        <v>ALTotal75-79</v>
      </c>
      <c r="F20" s="19">
        <v>5</v>
      </c>
      <c r="G20" s="104">
        <f>VLOOKUP(E20,'Appendix 4. LT MOH 2019'!$D$5:$G$1684,4,FALSE)</f>
        <v>4.6948260220272507E-2</v>
      </c>
      <c r="H20" s="19">
        <f>VLOOKUP(E20,'Appendix 1a. Person-years 2020'!$E$3:$F$1684,2,FALSE)</f>
        <v>46820.481899999999</v>
      </c>
      <c r="I20" s="19">
        <f>VLOOKUP(E20,'Appendix 2a. Deaths 2020'!$E$3:$G$1683,3,FALSE)</f>
        <v>451</v>
      </c>
      <c r="J20" s="20">
        <f t="shared" si="1"/>
        <v>2198.1401678797588</v>
      </c>
      <c r="K20" s="20">
        <f t="shared" si="2"/>
        <v>2627.9665025204158</v>
      </c>
      <c r="L20" s="72">
        <f t="shared" si="3"/>
        <v>0.83644147129408941</v>
      </c>
      <c r="M20" s="72">
        <f t="shared" si="4"/>
        <v>1.1955409126867695</v>
      </c>
      <c r="N20" s="72">
        <f>VLOOKUP(E20,'Appendix 4. LT MOH 2019'!$D$5:$K$1684,8,FALSE)</f>
        <v>0.78991635319428388</v>
      </c>
      <c r="O20" s="72">
        <f t="shared" si="13"/>
        <v>0.75431721736569579</v>
      </c>
      <c r="P20" s="72">
        <f t="shared" si="5"/>
        <v>0.24568278263430421</v>
      </c>
      <c r="Q20" s="72">
        <f>VLOOKUP(E20,'Appendix 4. LT MOH 2019'!$D$5:$I$1684,6,FALSE)</f>
        <v>2.4999999999999987</v>
      </c>
      <c r="R20" s="16">
        <f t="shared" si="6"/>
        <v>2.4442287718577655</v>
      </c>
      <c r="S20" s="135">
        <f t="shared" si="14"/>
        <v>55231.211373912549</v>
      </c>
      <c r="T20" s="12">
        <f t="shared" si="7"/>
        <v>13569.357698606267</v>
      </c>
      <c r="U20" s="13">
        <f t="shared" si="8"/>
        <v>5.6193428249728609E-2</v>
      </c>
      <c r="V20" s="12">
        <f t="shared" si="9"/>
        <v>241475.88287909451</v>
      </c>
      <c r="W20" s="12">
        <f t="shared" si="10"/>
        <v>578967.01102601318</v>
      </c>
      <c r="X20" s="131">
        <f t="shared" si="11"/>
        <v>10.482605697463983</v>
      </c>
      <c r="Y20" s="105">
        <f>VLOOKUP(E20,'Appendix 4. LT MOH 2019'!$D$5:$P$1684,13,FALSE)</f>
        <v>11.393388050349509</v>
      </c>
      <c r="Z20" s="105">
        <f t="shared" si="12"/>
        <v>-0.91078235288552634</v>
      </c>
    </row>
    <row r="21" spans="1:26" s="9" customFormat="1" x14ac:dyDescent="0.2">
      <c r="A21" s="15"/>
      <c r="B21" s="11" t="str">
        <f t="shared" si="15"/>
        <v>Total</v>
      </c>
      <c r="C21" s="11" t="str">
        <f t="shared" si="16"/>
        <v>AL</v>
      </c>
      <c r="D21" s="137" t="s">
        <v>132</v>
      </c>
      <c r="E21" s="18" t="str">
        <f t="shared" si="0"/>
        <v>ALTotal80-84</v>
      </c>
      <c r="F21" s="19">
        <v>5</v>
      </c>
      <c r="G21" s="104">
        <f>VLOOKUP(E21,'Appendix 4. LT MOH 2019'!$D$5:$G$1684,4,FALSE)</f>
        <v>7.4149590172583879E-2</v>
      </c>
      <c r="H21" s="19">
        <f>VLOOKUP(E21,'Appendix 1a. Person-years 2020'!$E$3:$F$1684,2,FALSE)</f>
        <v>28483.8207</v>
      </c>
      <c r="I21" s="19">
        <f>VLOOKUP(E21,'Appendix 2a. Deaths 2020'!$E$3:$G$1683,3,FALSE)</f>
        <v>393</v>
      </c>
      <c r="J21" s="20">
        <f t="shared" si="1"/>
        <v>2112.0636314543613</v>
      </c>
      <c r="K21" s="20">
        <f t="shared" si="2"/>
        <v>2475.9228425165356</v>
      </c>
      <c r="L21" s="72">
        <f t="shared" si="3"/>
        <v>0.85304097332356821</v>
      </c>
      <c r="M21" s="72">
        <f t="shared" si="4"/>
        <v>1.1722766329779666</v>
      </c>
      <c r="N21" s="72">
        <f>VLOOKUP(E21,'Appendix 4. LT MOH 2019'!$D$5:$K$1684,8,FALSE)</f>
        <v>0.68723123794921159</v>
      </c>
      <c r="O21" s="72">
        <f t="shared" si="13"/>
        <v>0.64422789641900169</v>
      </c>
      <c r="P21" s="72">
        <f t="shared" si="5"/>
        <v>0.35577210358099831</v>
      </c>
      <c r="Q21" s="72">
        <f>VLOOKUP(E21,'Appendix 4. LT MOH 2019'!$D$5:$I$1684,6,FALSE)</f>
        <v>2.4999999999999987</v>
      </c>
      <c r="R21" s="16">
        <f t="shared" si="6"/>
        <v>2.4235507254006077</v>
      </c>
      <c r="S21" s="135">
        <f t="shared" si="14"/>
        <v>41661.85367530628</v>
      </c>
      <c r="T21" s="12">
        <f t="shared" si="7"/>
        <v>14822.125321147461</v>
      </c>
      <c r="U21" s="13">
        <f t="shared" si="8"/>
        <v>8.7127053666123375E-2</v>
      </c>
      <c r="V21" s="12">
        <f t="shared" si="9"/>
        <v>170120.81434483972</v>
      </c>
      <c r="W21" s="12">
        <f t="shared" si="10"/>
        <v>337491.12814691872</v>
      </c>
      <c r="X21" s="131">
        <f t="shared" si="11"/>
        <v>8.1007228045389574</v>
      </c>
      <c r="Y21" s="105">
        <f>VLOOKUP(E21,'Appendix 4. LT MOH 2019'!$D$5:$P$1684,13,FALSE)</f>
        <v>8.7586453165404148</v>
      </c>
      <c r="Z21" s="105">
        <f t="shared" si="12"/>
        <v>-0.65792251200145735</v>
      </c>
    </row>
    <row r="22" spans="1:26" s="9" customFormat="1" x14ac:dyDescent="0.2">
      <c r="A22" s="15"/>
      <c r="B22" s="11" t="str">
        <f t="shared" si="15"/>
        <v>Total</v>
      </c>
      <c r="C22" s="11" t="str">
        <f t="shared" si="16"/>
        <v>AL</v>
      </c>
      <c r="D22" s="137" t="s">
        <v>133</v>
      </c>
      <c r="E22" s="18" t="str">
        <f t="shared" si="0"/>
        <v>ALTotal85-89</v>
      </c>
      <c r="F22" s="19">
        <v>5</v>
      </c>
      <c r="G22" s="104">
        <f>VLOOKUP(E22,'Appendix 4. LT MOH 2019'!$D$5:$G$1684,4,FALSE)</f>
        <v>0.1206336157089212</v>
      </c>
      <c r="H22" s="19">
        <f>VLOOKUP(E22,'Appendix 1a. Person-years 2020'!$E$3:$F$1684,2,FALSE)</f>
        <v>14184.988600000001</v>
      </c>
      <c r="I22" s="19">
        <f>VLOOKUP(E22,'Appendix 2a. Deaths 2020'!$E$3:$G$1683,3,FALSE)</f>
        <v>219</v>
      </c>
      <c r="J22" s="20">
        <f t="shared" si="1"/>
        <v>1711.1864636078283</v>
      </c>
      <c r="K22" s="20">
        <f t="shared" si="2"/>
        <v>1903.7677017675744</v>
      </c>
      <c r="L22" s="72">
        <f t="shared" si="3"/>
        <v>0.89884204990927097</v>
      </c>
      <c r="M22" s="72">
        <f t="shared" si="4"/>
        <v>1.1125425207921011</v>
      </c>
      <c r="N22" s="72">
        <f>VLOOKUP(E22,'Appendix 4. LT MOH 2019'!$D$5:$K$1684,8,FALSE)</f>
        <v>0.53658921718045294</v>
      </c>
      <c r="O22" s="72">
        <f t="shared" si="13"/>
        <v>0.50028232991775667</v>
      </c>
      <c r="P22" s="72">
        <f t="shared" si="5"/>
        <v>0.49971767008224333</v>
      </c>
      <c r="Q22" s="72">
        <f>VLOOKUP(E22,'Appendix 4. LT MOH 2019'!$D$5:$I$1684,6,FALSE)</f>
        <v>2.5000000000000004</v>
      </c>
      <c r="R22" s="16">
        <f t="shared" si="6"/>
        <v>2.4207225832366084</v>
      </c>
      <c r="S22" s="135">
        <f t="shared" si="14"/>
        <v>26839.728354158819</v>
      </c>
      <c r="T22" s="12">
        <f t="shared" si="7"/>
        <v>13412.286518780567</v>
      </c>
      <c r="U22" s="13">
        <f t="shared" si="8"/>
        <v>0.13465524618684904</v>
      </c>
      <c r="V22" s="12">
        <f t="shared" si="9"/>
        <v>99604.634045743282</v>
      </c>
      <c r="W22" s="12">
        <f t="shared" si="10"/>
        <v>167370.31380207904</v>
      </c>
      <c r="X22" s="131">
        <f t="shared" si="11"/>
        <v>6.2359168317046318</v>
      </c>
      <c r="Y22" s="105">
        <f>VLOOKUP(E22,'Appendix 4. LT MOH 2019'!$D$5:$P$1684,13,FALSE)</f>
        <v>6.6070442828196168</v>
      </c>
      <c r="Z22" s="105">
        <f t="shared" si="12"/>
        <v>-0.37112745111498491</v>
      </c>
    </row>
    <row r="23" spans="1:26" s="9" customFormat="1" x14ac:dyDescent="0.2">
      <c r="A23" s="15"/>
      <c r="B23" s="11" t="str">
        <f t="shared" si="15"/>
        <v>Total</v>
      </c>
      <c r="C23" s="11" t="str">
        <f t="shared" si="16"/>
        <v>AL</v>
      </c>
      <c r="D23" s="137" t="s">
        <v>8</v>
      </c>
      <c r="E23" s="18" t="str">
        <f t="shared" si="0"/>
        <v>ALTotal90+</v>
      </c>
      <c r="F23" s="19" t="s">
        <v>19</v>
      </c>
      <c r="G23" s="104">
        <f>VLOOKUP(E23,'Appendix 4. LT MOH 2019'!$D$5:$G$1684,4,FALSE)</f>
        <v>0.19402473147137958</v>
      </c>
      <c r="H23" s="19">
        <f>VLOOKUP(E23,'Appendix 1a. Person-years 2020'!$E$3:$F$1684,2,FALSE)</f>
        <v>8656.6131999999998</v>
      </c>
      <c r="I23" s="19">
        <f>VLOOKUP(E23,'Appendix 2a. Deaths 2020'!$E$3:$G$1683,3,FALSE)</f>
        <v>169</v>
      </c>
      <c r="J23" s="20">
        <f t="shared" si="1"/>
        <v>1679.5970515815998</v>
      </c>
      <c r="K23" s="20">
        <f t="shared" si="2"/>
        <v>1815.8068719629366</v>
      </c>
      <c r="L23" s="72">
        <f t="shared" si="3"/>
        <v>0.92498661477468125</v>
      </c>
      <c r="M23" s="72">
        <f t="shared" si="4"/>
        <v>1.0810967251062238</v>
      </c>
      <c r="N23" s="72">
        <f>VLOOKUP(E23,'Appendix 4. LT MOH 2019'!$D$5:$K$1684,8,FALSE)</f>
        <v>0</v>
      </c>
      <c r="O23" s="72">
        <v>0</v>
      </c>
      <c r="P23" s="72">
        <f t="shared" si="5"/>
        <v>1</v>
      </c>
      <c r="Q23" s="72">
        <f>VLOOKUP(E23,'Appendix 4. LT MOH 2019'!$D$5:$I$1684,6,FALSE)</f>
        <v>5.4560842904673761</v>
      </c>
      <c r="R23" s="16">
        <f>Q23*L23</f>
        <v>5.0468049377647368</v>
      </c>
      <c r="S23" s="135">
        <f t="shared" si="14"/>
        <v>13427.441835378251</v>
      </c>
      <c r="T23" s="12">
        <f t="shared" si="7"/>
        <v>13427.441835378251</v>
      </c>
      <c r="U23" s="13">
        <f t="shared" si="8"/>
        <v>0.19814516557140935</v>
      </c>
      <c r="V23" s="12">
        <f>T23*R23</f>
        <v>67765.679756335754</v>
      </c>
      <c r="W23" s="12">
        <f>V23</f>
        <v>67765.679756335754</v>
      </c>
      <c r="X23" s="131">
        <f t="shared" si="11"/>
        <v>5.0468049377647368</v>
      </c>
      <c r="Y23" s="105">
        <f>VLOOKUP(E23,'Appendix 4. LT MOH 2019'!$D$5:$P$1684,13,FALSE)</f>
        <v>5.1539821362799261</v>
      </c>
      <c r="Z23" s="105">
        <f t="shared" si="12"/>
        <v>-0.10717719851518925</v>
      </c>
    </row>
    <row r="24" spans="1:26" s="7" customFormat="1" x14ac:dyDescent="0.2">
      <c r="B24" s="159"/>
      <c r="C24" s="159"/>
      <c r="D24" s="107"/>
      <c r="E24" s="107"/>
      <c r="F24" s="107"/>
      <c r="G24" s="107"/>
      <c r="H24" s="107"/>
      <c r="I24" s="132"/>
      <c r="J24" s="132"/>
      <c r="N24" s="107"/>
      <c r="O24" s="107"/>
      <c r="P24" s="21"/>
      <c r="Q24" s="107"/>
      <c r="R24" s="107"/>
      <c r="V24" s="107"/>
      <c r="W24" s="107"/>
      <c r="Y24" s="107"/>
    </row>
    <row r="25" spans="1:26" x14ac:dyDescent="0.2">
      <c r="K25" s="40"/>
      <c r="L25" s="70"/>
      <c r="M25" s="70"/>
      <c r="N25" s="133"/>
      <c r="O25" s="133"/>
      <c r="P25" s="71"/>
      <c r="Q25" s="133"/>
      <c r="R25" s="133"/>
      <c r="S25" s="70"/>
      <c r="T25" s="70"/>
      <c r="U25" s="70"/>
      <c r="V25" s="133"/>
      <c r="W25" s="133"/>
      <c r="X25" s="70"/>
      <c r="Y25" s="133"/>
      <c r="Z25" s="70"/>
    </row>
    <row r="26" spans="1:26" ht="16" customHeight="1" x14ac:dyDescent="0.2">
      <c r="K26" s="40"/>
      <c r="L26" s="70"/>
      <c r="M26" s="70"/>
      <c r="N26" s="133"/>
      <c r="O26" s="133"/>
      <c r="P26" s="70"/>
      <c r="Q26" s="133"/>
      <c r="R26" s="133"/>
      <c r="S26" s="70"/>
      <c r="T26" s="70"/>
      <c r="U26" s="70"/>
      <c r="V26" s="133"/>
      <c r="W26" s="133"/>
      <c r="X26" s="70"/>
      <c r="Y26" s="133"/>
      <c r="Z26" s="70"/>
    </row>
    <row r="27" spans="1:26" s="11" customFormat="1" ht="47" customHeight="1" x14ac:dyDescent="0.2">
      <c r="A27" s="10"/>
      <c r="B27" s="8" t="s">
        <v>17</v>
      </c>
      <c r="C27" s="8" t="s">
        <v>14</v>
      </c>
      <c r="D27" s="8" t="s">
        <v>0</v>
      </c>
      <c r="E27" s="8" t="s">
        <v>135</v>
      </c>
      <c r="F27" s="8" t="s">
        <v>9</v>
      </c>
      <c r="G27" s="10" t="s">
        <v>116</v>
      </c>
      <c r="H27" s="10" t="s">
        <v>117</v>
      </c>
      <c r="I27" s="10" t="s">
        <v>110</v>
      </c>
      <c r="J27" s="10" t="s">
        <v>39</v>
      </c>
      <c r="K27" s="10" t="s">
        <v>1830</v>
      </c>
      <c r="L27" s="10" t="s">
        <v>27</v>
      </c>
      <c r="M27" s="10" t="s">
        <v>28</v>
      </c>
      <c r="N27" s="8" t="s">
        <v>10</v>
      </c>
      <c r="O27" s="10" t="s">
        <v>111</v>
      </c>
      <c r="P27" s="10" t="s">
        <v>112</v>
      </c>
      <c r="Q27" s="10" t="s">
        <v>29</v>
      </c>
      <c r="R27" s="10" t="s">
        <v>113</v>
      </c>
      <c r="S27" s="8" t="s">
        <v>104</v>
      </c>
      <c r="T27" s="8" t="s">
        <v>105</v>
      </c>
      <c r="U27" s="10" t="s">
        <v>106</v>
      </c>
      <c r="V27" s="10" t="s">
        <v>107</v>
      </c>
      <c r="W27" s="10" t="s">
        <v>108</v>
      </c>
      <c r="X27" s="8" t="s">
        <v>109</v>
      </c>
      <c r="Y27" s="10" t="s">
        <v>30</v>
      </c>
      <c r="Z27" s="10" t="s">
        <v>11</v>
      </c>
    </row>
    <row r="28" spans="1:26" x14ac:dyDescent="0.2">
      <c r="B28" s="158" t="s">
        <v>70</v>
      </c>
      <c r="C28" s="11" t="str">
        <f>$C$4</f>
        <v>AL</v>
      </c>
      <c r="D28" s="137">
        <v>0</v>
      </c>
      <c r="E28" s="18" t="str">
        <f t="shared" ref="E28:E47" si="17">_xlfn.CONCAT(C28,B28,D28)</f>
        <v>ALFemale0</v>
      </c>
      <c r="F28" s="19">
        <v>1</v>
      </c>
      <c r="G28" s="104">
        <f>VLOOKUP(E28,'Appendix 4. LT MOH 2019'!$D$5:$G$1684,4,FALSE)</f>
        <v>1.1516329216610726E-2</v>
      </c>
      <c r="H28" s="19">
        <f>VLOOKUP(E28,'Appendix 1a. Person-years 2020'!$E$3:$F$1684,2,FALSE)</f>
        <v>24629.590800000002</v>
      </c>
      <c r="I28" s="19">
        <f>VLOOKUP(E28,'Appendix 2a. Deaths 2020'!$E$3:$G$1683,3,FALSE)</f>
        <v>3</v>
      </c>
      <c r="J28" s="20">
        <f t="shared" ref="J28:J47" si="18">G28*H28</f>
        <v>283.64247612320679</v>
      </c>
      <c r="K28" s="20">
        <f t="shared" ref="K28:K47" si="19">G28*(H28-I28)+I28</f>
        <v>286.60792713555696</v>
      </c>
      <c r="L28" s="73">
        <f t="shared" ref="L28:L47" si="20">J28/K28</f>
        <v>0.98965328334778546</v>
      </c>
      <c r="M28" s="73">
        <f t="shared" ref="M28:M47" si="21">K28/J28</f>
        <v>1.01045489044124</v>
      </c>
      <c r="N28" s="72">
        <f>VLOOKUP(E28,'Appendix 4. LT MOH 2019'!$D$5:$K$1684,8,FALSE)</f>
        <v>0.98860215616288394</v>
      </c>
      <c r="O28" s="72">
        <f>EXP((1/L28)*LN(N28))</f>
        <v>0.98848368175059953</v>
      </c>
      <c r="P28" s="73">
        <f t="shared" ref="P28:P47" si="22">1-O28</f>
        <v>1.151631824940047E-2</v>
      </c>
      <c r="Q28" s="72">
        <f>VLOOKUP(E28,'Appendix 4. LT MOH 2019'!$D$5:$I$1684,6,FALSE)</f>
        <v>9.7332118095088849E-2</v>
      </c>
      <c r="R28" s="136">
        <f t="shared" ref="R28:R46" si="23">F28+(Q28-F28)*M28*(1-N28)/(1-O28)</f>
        <v>9.7278129113296252E-2</v>
      </c>
      <c r="S28" s="12">
        <v>100000</v>
      </c>
      <c r="T28" s="12">
        <f t="shared" ref="T28:T47" si="24">P28*S28</f>
        <v>1151.631824940047</v>
      </c>
      <c r="U28" s="13">
        <f t="shared" ref="U28:U47" si="25">T28/V28</f>
        <v>1.1637299996700616E-2</v>
      </c>
      <c r="V28" s="12">
        <f t="shared" ref="V28:V46" si="26">(S29*F28)+R28*T28</f>
        <v>98960.396764417455</v>
      </c>
      <c r="W28" s="12">
        <f t="shared" ref="W28:W46" si="27">W29+V28</f>
        <v>7643136.5345326997</v>
      </c>
      <c r="X28" s="131">
        <f t="shared" ref="X28:X47" si="28">W28/S28</f>
        <v>76.431365345326995</v>
      </c>
      <c r="Y28" s="105">
        <f>VLOOKUP(E28,'Appendix 4. LT MOH 2019'!$D$5:$P$1684,13,FALSE)</f>
        <v>78.143558736568394</v>
      </c>
      <c r="Z28" s="131">
        <f t="shared" ref="Z28:Z47" si="29">X28-Y28</f>
        <v>-1.7121933912413994</v>
      </c>
    </row>
    <row r="29" spans="1:26" x14ac:dyDescent="0.2">
      <c r="B29" s="158" t="str">
        <f>$B$28</f>
        <v>Female</v>
      </c>
      <c r="C29" s="11" t="str">
        <f>$C$4</f>
        <v>AL</v>
      </c>
      <c r="D29" s="138" t="s">
        <v>1657</v>
      </c>
      <c r="E29" s="18" t="str">
        <f t="shared" si="17"/>
        <v>ALFemale1-4</v>
      </c>
      <c r="F29" s="19">
        <v>4</v>
      </c>
      <c r="G29" s="104">
        <f>VLOOKUP(E29,'Appendix 4. LT MOH 2019'!$D$5:$G$1684,4,FALSE)</f>
        <v>5.4463468485798695E-4</v>
      </c>
      <c r="H29" s="19">
        <f>VLOOKUP(E29,'Appendix 1a. Person-years 2020'!$E$3:$F$1684,2,FALSE)</f>
        <v>98383.290800000002</v>
      </c>
      <c r="I29" s="19">
        <f>VLOOKUP(E29,'Appendix 2a. Deaths 2020'!$E$3:$G$1683,3,FALSE)</f>
        <v>3</v>
      </c>
      <c r="J29" s="20">
        <f t="shared" si="18"/>
        <v>53.582952580149687</v>
      </c>
      <c r="K29" s="20">
        <f t="shared" si="19"/>
        <v>56.581318676095115</v>
      </c>
      <c r="L29" s="73">
        <f t="shared" si="20"/>
        <v>0.94700784347021238</v>
      </c>
      <c r="M29" s="73">
        <f t="shared" si="21"/>
        <v>1.0559574631774995</v>
      </c>
      <c r="N29" s="72">
        <f>VLOOKUP(E29,'Appendix 4. LT MOH 2019'!$D$5:$K$1684,8,FALSE)</f>
        <v>0.99782442543511551</v>
      </c>
      <c r="O29" s="72">
        <f t="shared" ref="O29:O46" si="30">EXP((1/L29)*LN(N29))</f>
        <v>0.99770282573444091</v>
      </c>
      <c r="P29" s="73">
        <f t="shared" si="22"/>
        <v>2.2971742655590877E-3</v>
      </c>
      <c r="Q29" s="72">
        <f>VLOOKUP(E29,'Appendix 4. LT MOH 2019'!$D$5:$I$1684,6,FALSE)</f>
        <v>1.4983617693651856</v>
      </c>
      <c r="R29" s="136">
        <f t="shared" si="23"/>
        <v>1.4982093814631328</v>
      </c>
      <c r="S29" s="75">
        <f t="shared" ref="S29:S47" si="31">S28-T28</f>
        <v>98848.36817505995</v>
      </c>
      <c r="T29" s="12">
        <f t="shared" si="24"/>
        <v>227.07192756425763</v>
      </c>
      <c r="U29" s="13">
        <f t="shared" si="25"/>
        <v>5.7511987692199999E-4</v>
      </c>
      <c r="V29" s="12">
        <f t="shared" si="26"/>
        <v>394825.38628212642</v>
      </c>
      <c r="W29" s="12">
        <f t="shared" si="27"/>
        <v>7544176.1377682826</v>
      </c>
      <c r="X29" s="131">
        <f t="shared" si="28"/>
        <v>76.320694787875354</v>
      </c>
      <c r="Y29" s="105">
        <f>VLOOKUP(E29,'Appendix 4. LT MOH 2019'!$D$5:$P$1684,13,FALSE)</f>
        <v>78.043373386504243</v>
      </c>
      <c r="Z29" s="131">
        <f t="shared" si="29"/>
        <v>-1.7226785986288888</v>
      </c>
    </row>
    <row r="30" spans="1:26" x14ac:dyDescent="0.2">
      <c r="B30" s="158" t="str">
        <f t="shared" ref="B30:B47" si="32">$B$28</f>
        <v>Female</v>
      </c>
      <c r="C30" s="11" t="str">
        <f t="shared" ref="C30:C47" si="33">$C$4</f>
        <v>AL</v>
      </c>
      <c r="D30" s="138" t="s">
        <v>1658</v>
      </c>
      <c r="E30" s="18" t="str">
        <f t="shared" si="17"/>
        <v>ALFemale5-9</v>
      </c>
      <c r="F30" s="19">
        <v>5</v>
      </c>
      <c r="G30" s="104">
        <f>VLOOKUP(E30,'Appendix 4. LT MOH 2019'!$D$5:$G$1684,4,FALSE)</f>
        <v>2.4749948409505976E-4</v>
      </c>
      <c r="H30" s="19">
        <f>VLOOKUP(E30,'Appendix 1a. Person-years 2020'!$E$3:$F$1684,2,FALSE)</f>
        <v>127687.6081</v>
      </c>
      <c r="I30" s="19">
        <f>VLOOKUP(E30,'Appendix 2a. Deaths 2020'!$E$3:$G$1683,3,FALSE)</f>
        <v>2</v>
      </c>
      <c r="J30" s="20">
        <f t="shared" si="18"/>
        <v>31.602617130082173</v>
      </c>
      <c r="K30" s="20">
        <f t="shared" si="19"/>
        <v>33.602122131113987</v>
      </c>
      <c r="L30" s="73">
        <f t="shared" si="20"/>
        <v>0.9404946808648027</v>
      </c>
      <c r="M30" s="73">
        <f t="shared" si="21"/>
        <v>1.0632702346391594</v>
      </c>
      <c r="N30" s="72">
        <f>VLOOKUP(E30,'Appendix 4. LT MOH 2019'!$D$5:$K$1684,8,FALSE)</f>
        <v>0.99876326780597469</v>
      </c>
      <c r="O30" s="72">
        <f t="shared" si="30"/>
        <v>0.9986850709372711</v>
      </c>
      <c r="P30" s="73">
        <f t="shared" si="22"/>
        <v>1.3149290627288979E-3</v>
      </c>
      <c r="Q30" s="72">
        <f>VLOOKUP(E30,'Appendix 4. LT MOH 2019'!$D$5:$I$1684,6,FALSE)</f>
        <v>2.4999999999997535</v>
      </c>
      <c r="R30" s="136">
        <f t="shared" si="23"/>
        <v>2.499902147956516</v>
      </c>
      <c r="S30" s="75">
        <f t="shared" si="31"/>
        <v>98621.296247495688</v>
      </c>
      <c r="T30" s="12">
        <f t="shared" si="24"/>
        <v>129.68000863982849</v>
      </c>
      <c r="U30" s="13">
        <f t="shared" si="25"/>
        <v>2.6315883691921941E-4</v>
      </c>
      <c r="V30" s="12">
        <f t="shared" si="26"/>
        <v>492782.26852642506</v>
      </c>
      <c r="W30" s="12">
        <f t="shared" si="27"/>
        <v>7149350.7514861561</v>
      </c>
      <c r="X30" s="131">
        <f t="shared" si="28"/>
        <v>72.4929708239127</v>
      </c>
      <c r="Y30" s="105">
        <f>VLOOKUP(E30,'Appendix 4. LT MOH 2019'!$D$5:$P$1684,13,FALSE)</f>
        <v>74.21026585385431</v>
      </c>
      <c r="Z30" s="131">
        <f t="shared" si="29"/>
        <v>-1.7172950299416101</v>
      </c>
    </row>
    <row r="31" spans="1:26" x14ac:dyDescent="0.2">
      <c r="B31" s="158" t="str">
        <f t="shared" si="32"/>
        <v>Female</v>
      </c>
      <c r="C31" s="11" t="str">
        <f t="shared" si="33"/>
        <v>AL</v>
      </c>
      <c r="D31" s="138" t="s">
        <v>118</v>
      </c>
      <c r="E31" s="18" t="str">
        <f t="shared" si="17"/>
        <v>ALFemale10-14</v>
      </c>
      <c r="F31" s="19">
        <v>5</v>
      </c>
      <c r="G31" s="104">
        <f>VLOOKUP(E31,'Appendix 4. LT MOH 2019'!$D$5:$G$1684,4,FALSE)</f>
        <v>2.1292204319725791E-4</v>
      </c>
      <c r="H31" s="19">
        <f>VLOOKUP(E31,'Appendix 1a. Person-years 2020'!$E$3:$F$1684,2,FALSE)</f>
        <v>137525.8205</v>
      </c>
      <c r="I31" s="19">
        <f>VLOOKUP(E31,'Appendix 2a. Deaths 2020'!$E$3:$G$1683,3,FALSE)</f>
        <v>4</v>
      </c>
      <c r="J31" s="20">
        <f t="shared" si="18"/>
        <v>29.282278693239338</v>
      </c>
      <c r="K31" s="20">
        <f t="shared" si="19"/>
        <v>33.281427005066547</v>
      </c>
      <c r="L31" s="73">
        <f t="shared" si="20"/>
        <v>0.8798384362780356</v>
      </c>
      <c r="M31" s="73">
        <f t="shared" si="21"/>
        <v>1.1365723055135915</v>
      </c>
      <c r="N31" s="72">
        <f>VLOOKUP(E31,'Appendix 4. LT MOH 2019'!$D$5:$K$1684,8,FALSE)</f>
        <v>0.99893595617997422</v>
      </c>
      <c r="O31" s="72">
        <f t="shared" si="30"/>
        <v>0.9987907251608712</v>
      </c>
      <c r="P31" s="73">
        <f t="shared" si="22"/>
        <v>1.2092748391288044E-3</v>
      </c>
      <c r="Q31" s="72">
        <f>VLOOKUP(E31,'Appendix 4. LT MOH 2019'!$D$5:$I$1684,6,FALSE)</f>
        <v>2.5000000000000315</v>
      </c>
      <c r="R31" s="136">
        <f t="shared" si="23"/>
        <v>2.4998182824893682</v>
      </c>
      <c r="S31" s="75">
        <f t="shared" si="31"/>
        <v>98491.616238855859</v>
      </c>
      <c r="T31" s="12">
        <f t="shared" si="24"/>
        <v>119.10343338277836</v>
      </c>
      <c r="U31" s="13">
        <f t="shared" si="25"/>
        <v>2.4200130150401714E-4</v>
      </c>
      <c r="V31" s="12">
        <f t="shared" si="26"/>
        <v>492160.30096764286</v>
      </c>
      <c r="W31" s="12">
        <f t="shared" si="27"/>
        <v>6656568.4829597315</v>
      </c>
      <c r="X31" s="131">
        <f t="shared" si="28"/>
        <v>67.585127924153738</v>
      </c>
      <c r="Y31" s="105">
        <f>VLOOKUP(E31,'Appendix 4. LT MOH 2019'!$D$5:$P$1684,13,FALSE)</f>
        <v>69.299062065411434</v>
      </c>
      <c r="Z31" s="131">
        <f t="shared" si="29"/>
        <v>-1.7139341412576954</v>
      </c>
    </row>
    <row r="32" spans="1:26" x14ac:dyDescent="0.2">
      <c r="B32" s="158" t="str">
        <f t="shared" si="32"/>
        <v>Female</v>
      </c>
      <c r="C32" s="11" t="str">
        <f t="shared" si="33"/>
        <v>AL</v>
      </c>
      <c r="D32" s="137" t="s">
        <v>119</v>
      </c>
      <c r="E32" s="18" t="str">
        <f t="shared" si="17"/>
        <v>ALFemale15-19</v>
      </c>
      <c r="F32" s="19">
        <v>5</v>
      </c>
      <c r="G32" s="104">
        <f>VLOOKUP(E32,'Appendix 4. LT MOH 2019'!$D$5:$G$1684,4,FALSE)</f>
        <v>4.6430409842491624E-4</v>
      </c>
      <c r="H32" s="19">
        <f>VLOOKUP(E32,'Appendix 1a. Person-years 2020'!$E$3:$F$1684,2,FALSE)</f>
        <v>151185.94630000001</v>
      </c>
      <c r="I32" s="19">
        <f>VLOOKUP(E32,'Appendix 2a. Deaths 2020'!$E$3:$G$1683,3,FALSE)</f>
        <v>4</v>
      </c>
      <c r="J32" s="20">
        <f t="shared" si="18"/>
        <v>70.196254491339303</v>
      </c>
      <c r="K32" s="20">
        <f t="shared" si="19"/>
        <v>74.194397274945601</v>
      </c>
      <c r="L32" s="73">
        <f t="shared" si="20"/>
        <v>0.94611260512313089</v>
      </c>
      <c r="M32" s="73">
        <f t="shared" si="21"/>
        <v>1.0569566398175787</v>
      </c>
      <c r="N32" s="72">
        <f>VLOOKUP(E32,'Appendix 4. LT MOH 2019'!$D$5:$K$1684,8,FALSE)</f>
        <v>0.99768117111226573</v>
      </c>
      <c r="O32" s="72">
        <f t="shared" si="30"/>
        <v>0.99754926037721336</v>
      </c>
      <c r="P32" s="73">
        <f t="shared" si="22"/>
        <v>2.4507396227866352E-3</v>
      </c>
      <c r="Q32" s="72">
        <f>VLOOKUP(E32,'Appendix 4. LT MOH 2019'!$D$5:$I$1684,6,FALSE)</f>
        <v>2.499999999999809</v>
      </c>
      <c r="R32" s="136">
        <f t="shared" si="23"/>
        <v>2.4998347777303702</v>
      </c>
      <c r="S32" s="75">
        <f t="shared" si="31"/>
        <v>98372.512805473074</v>
      </c>
      <c r="T32" s="12">
        <f t="shared" si="24"/>
        <v>241.08541492545851</v>
      </c>
      <c r="U32" s="13">
        <f t="shared" si="25"/>
        <v>4.9074931369381405E-4</v>
      </c>
      <c r="V32" s="12">
        <f t="shared" si="26"/>
        <v>491259.81065737229</v>
      </c>
      <c r="W32" s="12">
        <f t="shared" si="27"/>
        <v>6164408.1819920884</v>
      </c>
      <c r="X32" s="131">
        <f t="shared" si="28"/>
        <v>62.663929243953646</v>
      </c>
      <c r="Y32" s="105">
        <f>VLOOKUP(E32,'Appendix 4. LT MOH 2019'!$D$5:$P$1684,13,FALSE)</f>
        <v>64.370214904324172</v>
      </c>
      <c r="Z32" s="131">
        <f t="shared" si="29"/>
        <v>-1.7062856603705256</v>
      </c>
    </row>
    <row r="33" spans="2:26" x14ac:dyDescent="0.2">
      <c r="B33" s="158" t="str">
        <f t="shared" si="32"/>
        <v>Female</v>
      </c>
      <c r="C33" s="11" t="str">
        <f t="shared" si="33"/>
        <v>AL</v>
      </c>
      <c r="D33" s="137" t="s">
        <v>120</v>
      </c>
      <c r="E33" s="18" t="str">
        <f t="shared" si="17"/>
        <v>ALFemale20-24</v>
      </c>
      <c r="F33" s="19">
        <v>5</v>
      </c>
      <c r="G33" s="104">
        <f>VLOOKUP(E33,'Appendix 4. LT MOH 2019'!$D$5:$G$1684,4,FALSE)</f>
        <v>6.3286140877067147E-4</v>
      </c>
      <c r="H33" s="19">
        <f>VLOOKUP(E33,'Appendix 1a. Person-years 2020'!$E$3:$F$1684,2,FALSE)</f>
        <v>158238.95910000001</v>
      </c>
      <c r="I33" s="19">
        <f>VLOOKUP(E33,'Appendix 2a. Deaths 2020'!$E$3:$G$1683,3,FALSE)</f>
        <v>10</v>
      </c>
      <c r="J33" s="20">
        <f t="shared" si="18"/>
        <v>100.14333057843066</v>
      </c>
      <c r="K33" s="20">
        <f t="shared" si="19"/>
        <v>110.13700196434296</v>
      </c>
      <c r="L33" s="73">
        <f t="shared" si="20"/>
        <v>0.90926145430081928</v>
      </c>
      <c r="M33" s="73">
        <f t="shared" si="21"/>
        <v>1.0997936790017724</v>
      </c>
      <c r="N33" s="72">
        <f>VLOOKUP(E33,'Appendix 4. LT MOH 2019'!$D$5:$K$1684,8,FALSE)</f>
        <v>0.9968406914672685</v>
      </c>
      <c r="O33" s="72">
        <f t="shared" si="30"/>
        <v>0.99652596069800414</v>
      </c>
      <c r="P33" s="73">
        <f t="shared" si="22"/>
        <v>3.4740393019958571E-3</v>
      </c>
      <c r="Q33" s="72">
        <f>VLOOKUP(E33,'Appendix 4. LT MOH 2019'!$D$5:$I$1684,6,FALSE)</f>
        <v>2.4999999999999232</v>
      </c>
      <c r="R33" s="136">
        <f t="shared" si="23"/>
        <v>2.4996054647982828</v>
      </c>
      <c r="S33" s="75">
        <f t="shared" si="31"/>
        <v>98131.427390547615</v>
      </c>
      <c r="T33" s="12">
        <f t="shared" si="24"/>
        <v>340.91243551571517</v>
      </c>
      <c r="U33" s="13">
        <f t="shared" si="25"/>
        <v>6.9601704648282144E-4</v>
      </c>
      <c r="V33" s="12">
        <f t="shared" si="26"/>
        <v>489804.7213619923</v>
      </c>
      <c r="W33" s="12">
        <f t="shared" si="27"/>
        <v>5673148.3713347157</v>
      </c>
      <c r="X33" s="131">
        <f t="shared" si="28"/>
        <v>57.811738014942748</v>
      </c>
      <c r="Y33" s="105">
        <f>VLOOKUP(E33,'Appendix 4. LT MOH 2019'!$D$5:$P$1684,13,FALSE)</f>
        <v>59.51401479327118</v>
      </c>
      <c r="Z33" s="131">
        <f t="shared" si="29"/>
        <v>-1.7022767783284323</v>
      </c>
    </row>
    <row r="34" spans="2:26" x14ac:dyDescent="0.2">
      <c r="B34" s="158" t="str">
        <f t="shared" si="32"/>
        <v>Female</v>
      </c>
      <c r="C34" s="11" t="str">
        <f t="shared" si="33"/>
        <v>AL</v>
      </c>
      <c r="D34" s="137" t="s">
        <v>121</v>
      </c>
      <c r="E34" s="18" t="str">
        <f t="shared" si="17"/>
        <v>ALFemale25-29</v>
      </c>
      <c r="F34" s="19">
        <v>5</v>
      </c>
      <c r="G34" s="104">
        <f>VLOOKUP(E34,'Appendix 4. LT MOH 2019'!$D$5:$G$1684,4,FALSE)</f>
        <v>6.456502825742149E-4</v>
      </c>
      <c r="H34" s="19">
        <f>VLOOKUP(E34,'Appendix 1a. Person-years 2020'!$E$3:$F$1684,2,FALSE)</f>
        <v>143493.88860000001</v>
      </c>
      <c r="I34" s="19">
        <f>VLOOKUP(E34,'Appendix 2a. Deaths 2020'!$E$3:$G$1683,3,FALSE)</f>
        <v>8</v>
      </c>
      <c r="J34" s="20">
        <f t="shared" si="18"/>
        <v>92.64686972226292</v>
      </c>
      <c r="K34" s="20">
        <f t="shared" si="19"/>
        <v>100.64170452000232</v>
      </c>
      <c r="L34" s="73">
        <f t="shared" si="20"/>
        <v>0.92056141302584515</v>
      </c>
      <c r="M34" s="73">
        <f t="shared" si="21"/>
        <v>1.0862936310930562</v>
      </c>
      <c r="N34" s="72">
        <f>VLOOKUP(E34,'Appendix 4. LT MOH 2019'!$D$5:$K$1684,8,FALSE)</f>
        <v>0.99677695099338359</v>
      </c>
      <c r="O34" s="72">
        <f t="shared" si="30"/>
        <v>0.99649930975891654</v>
      </c>
      <c r="P34" s="73">
        <f t="shared" si="22"/>
        <v>3.5006902410834595E-3</v>
      </c>
      <c r="Q34" s="72">
        <f>VLOOKUP(E34,'Appendix 4. LT MOH 2019'!$D$5:$I$1684,6,FALSE)</f>
        <v>2.5000000000001332</v>
      </c>
      <c r="R34" s="136">
        <f t="shared" si="23"/>
        <v>2.4996519489936304</v>
      </c>
      <c r="S34" s="75">
        <f t="shared" si="31"/>
        <v>97790.514955031904</v>
      </c>
      <c r="T34" s="12">
        <f t="shared" si="24"/>
        <v>342.33430137360631</v>
      </c>
      <c r="U34" s="13">
        <f t="shared" si="25"/>
        <v>7.0136585142390872E-4</v>
      </c>
      <c r="V34" s="12">
        <f t="shared" si="26"/>
        <v>488096.61987192743</v>
      </c>
      <c r="W34" s="12">
        <f t="shared" si="27"/>
        <v>5183343.6499727238</v>
      </c>
      <c r="X34" s="131">
        <f t="shared" si="28"/>
        <v>53.004564423822067</v>
      </c>
      <c r="Y34" s="105">
        <f>VLOOKUP(E34,'Appendix 4. LT MOH 2019'!$D$5:$P$1684,13,FALSE)</f>
        <v>54.694710530276595</v>
      </c>
      <c r="Z34" s="131">
        <f t="shared" si="29"/>
        <v>-1.6901461064545273</v>
      </c>
    </row>
    <row r="35" spans="2:26" x14ac:dyDescent="0.2">
      <c r="B35" s="158" t="str">
        <f t="shared" si="32"/>
        <v>Female</v>
      </c>
      <c r="C35" s="11" t="str">
        <f t="shared" si="33"/>
        <v>AL</v>
      </c>
      <c r="D35" s="137" t="s">
        <v>122</v>
      </c>
      <c r="E35" s="18" t="str">
        <f t="shared" si="17"/>
        <v>ALFemale30-34</v>
      </c>
      <c r="F35" s="19">
        <v>5</v>
      </c>
      <c r="G35" s="104">
        <f>VLOOKUP(E35,'Appendix 4. LT MOH 2019'!$D$5:$G$1684,4,FALSE)</f>
        <v>7.1366770019854809E-4</v>
      </c>
      <c r="H35" s="19">
        <f>VLOOKUP(E35,'Appendix 1a. Person-years 2020'!$E$3:$F$1684,2,FALSE)</f>
        <v>138400.1747</v>
      </c>
      <c r="I35" s="19">
        <f>VLOOKUP(E35,'Appendix 2a. Deaths 2020'!$E$3:$G$1683,3,FALSE)</f>
        <v>16</v>
      </c>
      <c r="J35" s="20">
        <f t="shared" si="18"/>
        <v>98.771734385226281</v>
      </c>
      <c r="K35" s="20">
        <f t="shared" si="19"/>
        <v>114.76031570202311</v>
      </c>
      <c r="L35" s="73">
        <f t="shared" si="20"/>
        <v>0.86067848263583191</v>
      </c>
      <c r="M35" s="73">
        <f t="shared" si="21"/>
        <v>1.1618740565437342</v>
      </c>
      <c r="N35" s="72">
        <f>VLOOKUP(E35,'Appendix 4. LT MOH 2019'!$D$5:$K$1684,8,FALSE)</f>
        <v>0.99643801668011733</v>
      </c>
      <c r="O35" s="72">
        <f t="shared" si="30"/>
        <v>0.99586261831639578</v>
      </c>
      <c r="P35" s="73">
        <f t="shared" si="22"/>
        <v>4.1373816836042243E-3</v>
      </c>
      <c r="Q35" s="72">
        <f>VLOOKUP(E35,'Appendix 4. LT MOH 2019'!$D$5:$I$1684,6,FALSE)</f>
        <v>2.4999999999999858</v>
      </c>
      <c r="R35" s="136">
        <f t="shared" si="23"/>
        <v>2.4992783324694674</v>
      </c>
      <c r="S35" s="75">
        <f t="shared" si="31"/>
        <v>97448.180653658303</v>
      </c>
      <c r="T35" s="12">
        <f t="shared" si="24"/>
        <v>403.18031773700136</v>
      </c>
      <c r="U35" s="13">
        <f t="shared" si="25"/>
        <v>8.2919217414030707E-4</v>
      </c>
      <c r="V35" s="12">
        <f t="shared" si="26"/>
        <v>486232.66151180473</v>
      </c>
      <c r="W35" s="12">
        <f t="shared" si="27"/>
        <v>4695247.0301007964</v>
      </c>
      <c r="X35" s="131">
        <f t="shared" si="28"/>
        <v>48.181987581566325</v>
      </c>
      <c r="Y35" s="105">
        <f>VLOOKUP(E35,'Appendix 4. LT MOH 2019'!$D$5:$P$1684,13,FALSE)</f>
        <v>49.863480594389308</v>
      </c>
      <c r="Z35" s="131">
        <f t="shared" si="29"/>
        <v>-1.6814930128229832</v>
      </c>
    </row>
    <row r="36" spans="2:26" x14ac:dyDescent="0.2">
      <c r="B36" s="158" t="str">
        <f t="shared" si="32"/>
        <v>Female</v>
      </c>
      <c r="C36" s="11" t="str">
        <f t="shared" si="33"/>
        <v>AL</v>
      </c>
      <c r="D36" s="137" t="s">
        <v>123</v>
      </c>
      <c r="E36" s="18" t="str">
        <f t="shared" si="17"/>
        <v>ALFemale35-39</v>
      </c>
      <c r="F36" s="19">
        <v>5</v>
      </c>
      <c r="G36" s="104">
        <f>VLOOKUP(E36,'Appendix 4. LT MOH 2019'!$D$5:$G$1684,4,FALSE)</f>
        <v>1.2730492073124602E-3</v>
      </c>
      <c r="H36" s="19">
        <f>VLOOKUP(E36,'Appendix 1a. Person-years 2020'!$E$3:$F$1684,2,FALSE)</f>
        <v>135211.4491</v>
      </c>
      <c r="I36" s="19">
        <f>VLOOKUP(E36,'Appendix 2a. Deaths 2020'!$E$3:$G$1683,3,FALSE)</f>
        <v>31</v>
      </c>
      <c r="J36" s="20">
        <f t="shared" si="18"/>
        <v>172.13082809632405</v>
      </c>
      <c r="K36" s="20">
        <f t="shared" si="19"/>
        <v>203.09136357089739</v>
      </c>
      <c r="L36" s="73">
        <f t="shared" si="20"/>
        <v>0.84755365796849713</v>
      </c>
      <c r="M36" s="73">
        <f t="shared" si="21"/>
        <v>1.1798663017948643</v>
      </c>
      <c r="N36" s="72">
        <f>VLOOKUP(E36,'Appendix 4. LT MOH 2019'!$D$5:$K$1684,8,FALSE)</f>
        <v>0.99365494787239117</v>
      </c>
      <c r="O36" s="72">
        <f t="shared" si="30"/>
        <v>0.99251796616189736</v>
      </c>
      <c r="P36" s="73">
        <f t="shared" si="22"/>
        <v>7.4820338381026419E-3</v>
      </c>
      <c r="Q36" s="72">
        <f>VLOOKUP(E36,'Appendix 4. LT MOH 2019'!$D$5:$I$1684,6,FALSE)</f>
        <v>2.4999999999999702</v>
      </c>
      <c r="R36" s="136">
        <f t="shared" si="23"/>
        <v>2.4985701246186829</v>
      </c>
      <c r="S36" s="75">
        <f t="shared" si="31"/>
        <v>97045.000335921301</v>
      </c>
      <c r="T36" s="12">
        <f t="shared" si="24"/>
        <v>726.09397633204537</v>
      </c>
      <c r="U36" s="13">
        <f t="shared" si="25"/>
        <v>1.5020290977424966E-3</v>
      </c>
      <c r="V36" s="12">
        <f t="shared" si="26"/>
        <v>483408.72851487511</v>
      </c>
      <c r="W36" s="12">
        <f t="shared" si="27"/>
        <v>4209014.3685889915</v>
      </c>
      <c r="X36" s="131">
        <f t="shared" si="28"/>
        <v>43.371779628208429</v>
      </c>
      <c r="Y36" s="105">
        <f>VLOOKUP(E36,'Appendix 4. LT MOH 2019'!$D$5:$P$1684,13,FALSE)</f>
        <v>45.032791605234621</v>
      </c>
      <c r="Z36" s="131">
        <f t="shared" si="29"/>
        <v>-1.6610119770261917</v>
      </c>
    </row>
    <row r="37" spans="2:26" x14ac:dyDescent="0.2">
      <c r="B37" s="158" t="str">
        <f t="shared" si="32"/>
        <v>Female</v>
      </c>
      <c r="C37" s="11" t="str">
        <f t="shared" si="33"/>
        <v>AL</v>
      </c>
      <c r="D37" s="137" t="s">
        <v>124</v>
      </c>
      <c r="E37" s="18" t="str">
        <f t="shared" si="17"/>
        <v>ALFemale40-44</v>
      </c>
      <c r="F37" s="19">
        <v>5</v>
      </c>
      <c r="G37" s="104">
        <f>VLOOKUP(E37,'Appendix 4. LT MOH 2019'!$D$5:$G$1684,4,FALSE)</f>
        <v>2.0013519222091139E-3</v>
      </c>
      <c r="H37" s="19">
        <f>VLOOKUP(E37,'Appendix 1a. Person-years 2020'!$E$3:$F$1684,2,FALSE)</f>
        <v>125118.4201</v>
      </c>
      <c r="I37" s="19">
        <f>VLOOKUP(E37,'Appendix 2a. Deaths 2020'!$E$3:$G$1683,3,FALSE)</f>
        <v>45</v>
      </c>
      <c r="J37" s="20">
        <f t="shared" si="18"/>
        <v>250.40599057090245</v>
      </c>
      <c r="K37" s="20">
        <f t="shared" si="19"/>
        <v>295.31592973440303</v>
      </c>
      <c r="L37" s="73">
        <f t="shared" si="20"/>
        <v>0.84792578170811495</v>
      </c>
      <c r="M37" s="73">
        <f t="shared" si="21"/>
        <v>1.1793485014520224</v>
      </c>
      <c r="N37" s="72">
        <f>VLOOKUP(E37,'Appendix 4. LT MOH 2019'!$D$5:$K$1684,8,FALSE)</f>
        <v>0.99004305874774079</v>
      </c>
      <c r="O37" s="72">
        <f t="shared" si="30"/>
        <v>0.98826780978304762</v>
      </c>
      <c r="P37" s="73">
        <f t="shared" si="22"/>
        <v>1.1732190216952376E-2</v>
      </c>
      <c r="Q37" s="72">
        <f>VLOOKUP(E37,'Appendix 4. LT MOH 2019'!$D$5:$I$1684,6,FALSE)</f>
        <v>2.5000000000000266</v>
      </c>
      <c r="R37" s="136">
        <f t="shared" si="23"/>
        <v>2.4977596834540683</v>
      </c>
      <c r="S37" s="75">
        <f t="shared" si="31"/>
        <v>96318.906359589251</v>
      </c>
      <c r="T37" s="12">
        <f t="shared" si="24"/>
        <v>1130.031730899525</v>
      </c>
      <c r="U37" s="13">
        <f t="shared" si="25"/>
        <v>2.3602961727438487E-3</v>
      </c>
      <c r="V37" s="12">
        <f t="shared" si="26"/>
        <v>478766.92084191326</v>
      </c>
      <c r="W37" s="12">
        <f t="shared" si="27"/>
        <v>3725605.6400741162</v>
      </c>
      <c r="X37" s="131">
        <f t="shared" si="28"/>
        <v>38.679899729812547</v>
      </c>
      <c r="Y37" s="105">
        <f>VLOOKUP(E37,'Appendix 4. LT MOH 2019'!$D$5:$P$1684,13,FALSE)</f>
        <v>40.304387676331316</v>
      </c>
      <c r="Z37" s="131">
        <f t="shared" si="29"/>
        <v>-1.6244879465187694</v>
      </c>
    </row>
    <row r="38" spans="2:26" x14ac:dyDescent="0.2">
      <c r="B38" s="158" t="str">
        <f t="shared" si="32"/>
        <v>Female</v>
      </c>
      <c r="C38" s="11" t="str">
        <f t="shared" si="33"/>
        <v>AL</v>
      </c>
      <c r="D38" s="137" t="s">
        <v>125</v>
      </c>
      <c r="E38" s="18" t="str">
        <f t="shared" si="17"/>
        <v>ALFemale45-49</v>
      </c>
      <c r="F38" s="19">
        <v>5</v>
      </c>
      <c r="G38" s="104">
        <f>VLOOKUP(E38,'Appendix 4. LT MOH 2019'!$D$5:$G$1684,4,FALSE)</f>
        <v>2.8707676548951747E-3</v>
      </c>
      <c r="H38" s="19">
        <f>VLOOKUP(E38,'Appendix 1a. Person-years 2020'!$E$3:$F$1684,2,FALSE)</f>
        <v>108201.49340000001</v>
      </c>
      <c r="I38" s="19">
        <f>VLOOKUP(E38,'Appendix 2a. Deaths 2020'!$E$3:$G$1683,3,FALSE)</f>
        <v>63</v>
      </c>
      <c r="J38" s="20">
        <f t="shared" si="18"/>
        <v>310.62134746407372</v>
      </c>
      <c r="K38" s="20">
        <f t="shared" si="19"/>
        <v>373.44048910181533</v>
      </c>
      <c r="L38" s="73">
        <f t="shared" si="20"/>
        <v>0.83178272450094581</v>
      </c>
      <c r="M38" s="73">
        <f t="shared" si="21"/>
        <v>1.202237039246014</v>
      </c>
      <c r="N38" s="72">
        <f>VLOOKUP(E38,'Appendix 4. LT MOH 2019'!$D$5:$K$1684,8,FALSE)</f>
        <v>0.98574844399058348</v>
      </c>
      <c r="O38" s="72">
        <f t="shared" si="30"/>
        <v>0.98289103705852288</v>
      </c>
      <c r="P38" s="73">
        <f t="shared" si="22"/>
        <v>1.7108962941477124E-2</v>
      </c>
      <c r="Q38" s="72">
        <f>VLOOKUP(E38,'Appendix 4. LT MOH 2019'!$D$5:$I$1684,6,FALSE)</f>
        <v>2.5000000000000027</v>
      </c>
      <c r="R38" s="136">
        <f t="shared" si="23"/>
        <v>2.4963782784471951</v>
      </c>
      <c r="S38" s="75">
        <f t="shared" si="31"/>
        <v>95188.874628689722</v>
      </c>
      <c r="T38" s="12">
        <f t="shared" si="24"/>
        <v>1628.5829284631645</v>
      </c>
      <c r="U38" s="13">
        <f t="shared" si="25"/>
        <v>3.451359955024034E-3</v>
      </c>
      <c r="V38" s="12">
        <f t="shared" si="26"/>
        <v>471867.01754839817</v>
      </c>
      <c r="W38" s="12">
        <f t="shared" si="27"/>
        <v>3246838.719232203</v>
      </c>
      <c r="X38" s="131">
        <f t="shared" si="28"/>
        <v>34.109434867229879</v>
      </c>
      <c r="Y38" s="105">
        <f>VLOOKUP(E38,'Appendix 4. LT MOH 2019'!$D$5:$P$1684,13,FALSE)</f>
        <v>35.684589389625465</v>
      </c>
      <c r="Z38" s="131">
        <f t="shared" si="29"/>
        <v>-1.5751545223955858</v>
      </c>
    </row>
    <row r="39" spans="2:26" x14ac:dyDescent="0.2">
      <c r="B39" s="158" t="str">
        <f t="shared" si="32"/>
        <v>Female</v>
      </c>
      <c r="C39" s="11" t="str">
        <f t="shared" si="33"/>
        <v>AL</v>
      </c>
      <c r="D39" s="137" t="s">
        <v>126</v>
      </c>
      <c r="E39" s="18" t="str">
        <f t="shared" si="17"/>
        <v>ALFemale50-54</v>
      </c>
      <c r="F39" s="19">
        <v>5</v>
      </c>
      <c r="G39" s="104">
        <f>VLOOKUP(E39,'Appendix 4. LT MOH 2019'!$D$5:$G$1684,4,FALSE)</f>
        <v>4.9298319228965578E-3</v>
      </c>
      <c r="H39" s="19">
        <f>VLOOKUP(E39,'Appendix 1a. Person-years 2020'!$E$3:$F$1684,2,FALSE)</f>
        <v>97874.667700000005</v>
      </c>
      <c r="I39" s="19">
        <f>VLOOKUP(E39,'Appendix 2a. Deaths 2020'!$E$3:$G$1683,3,FALSE)</f>
        <v>90</v>
      </c>
      <c r="J39" s="20">
        <f t="shared" si="18"/>
        <v>482.50566127035262</v>
      </c>
      <c r="K39" s="20">
        <f t="shared" si="19"/>
        <v>572.06197639729203</v>
      </c>
      <c r="L39" s="73">
        <f t="shared" si="20"/>
        <v>0.84344997776124986</v>
      </c>
      <c r="M39" s="73">
        <f t="shared" si="21"/>
        <v>1.1856067655064468</v>
      </c>
      <c r="N39" s="72">
        <f>VLOOKUP(E39,'Appendix 4. LT MOH 2019'!$D$5:$K$1684,8,FALSE)</f>
        <v>0.97565093241223455</v>
      </c>
      <c r="O39" s="72">
        <f t="shared" si="30"/>
        <v>0.97119725001804491</v>
      </c>
      <c r="P39" s="73">
        <f t="shared" si="22"/>
        <v>2.8802749981955089E-2</v>
      </c>
      <c r="Q39" s="72">
        <f>VLOOKUP(E39,'Appendix 4. LT MOH 2019'!$D$5:$I$1684,6,FALSE)</f>
        <v>2.4999999999999858</v>
      </c>
      <c r="R39" s="136">
        <f t="shared" si="23"/>
        <v>2.4943000855895119</v>
      </c>
      <c r="S39" s="75">
        <f t="shared" si="31"/>
        <v>93560.29170022656</v>
      </c>
      <c r="T39" s="12">
        <f t="shared" si="24"/>
        <v>2694.7936900804134</v>
      </c>
      <c r="U39" s="13">
        <f t="shared" si="25"/>
        <v>5.8449167500481455E-3</v>
      </c>
      <c r="V39" s="12">
        <f t="shared" si="26"/>
        <v>461049.11418254435</v>
      </c>
      <c r="W39" s="12">
        <f t="shared" si="27"/>
        <v>2774971.7016838049</v>
      </c>
      <c r="X39" s="131">
        <f t="shared" si="28"/>
        <v>29.659716224218283</v>
      </c>
      <c r="Y39" s="105">
        <f>VLOOKUP(E39,'Appendix 4. LT MOH 2019'!$D$5:$P$1684,13,FALSE)</f>
        <v>31.164358885807648</v>
      </c>
      <c r="Z39" s="131">
        <f t="shared" si="29"/>
        <v>-1.5046426615893651</v>
      </c>
    </row>
    <row r="40" spans="2:26" x14ac:dyDescent="0.2">
      <c r="B40" s="158" t="str">
        <f t="shared" si="32"/>
        <v>Female</v>
      </c>
      <c r="C40" s="11" t="str">
        <f t="shared" si="33"/>
        <v>AL</v>
      </c>
      <c r="D40" s="137" t="s">
        <v>127</v>
      </c>
      <c r="E40" s="18" t="str">
        <f t="shared" si="17"/>
        <v>ALFemale55-59</v>
      </c>
      <c r="F40" s="19">
        <v>5</v>
      </c>
      <c r="G40" s="104">
        <f>VLOOKUP(E40,'Appendix 4. LT MOH 2019'!$D$5:$G$1684,4,FALSE)</f>
        <v>6.9366349317759477E-3</v>
      </c>
      <c r="H40" s="19">
        <f>VLOOKUP(E40,'Appendix 1a. Person-years 2020'!$E$3:$F$1684,2,FALSE)</f>
        <v>80468.6878</v>
      </c>
      <c r="I40" s="19">
        <f>VLOOKUP(E40,'Appendix 2a. Deaths 2020'!$E$3:$G$1683,3,FALSE)</f>
        <v>122</v>
      </c>
      <c r="J40" s="20">
        <f t="shared" si="18"/>
        <v>558.18191070765306</v>
      </c>
      <c r="K40" s="20">
        <f t="shared" si="19"/>
        <v>679.33564124597638</v>
      </c>
      <c r="L40" s="73">
        <f t="shared" si="20"/>
        <v>0.82165850989929801</v>
      </c>
      <c r="M40" s="73">
        <f t="shared" si="21"/>
        <v>1.2170506213372747</v>
      </c>
      <c r="N40" s="72">
        <f>VLOOKUP(E40,'Appendix 4. LT MOH 2019'!$D$5:$K$1684,8,FALSE)</f>
        <v>0.9659080341442402</v>
      </c>
      <c r="O40" s="72">
        <f t="shared" si="30"/>
        <v>0.95866325130639207</v>
      </c>
      <c r="P40" s="73">
        <f t="shared" si="22"/>
        <v>4.1336748693607928E-2</v>
      </c>
      <c r="Q40" s="72">
        <f>VLOOKUP(E40,'Appendix 4. LT MOH 2019'!$D$5:$I$1684,6,FALSE)</f>
        <v>2.4999999999999987</v>
      </c>
      <c r="R40" s="136">
        <f t="shared" si="23"/>
        <v>2.4906318506746961</v>
      </c>
      <c r="S40" s="75">
        <f t="shared" si="31"/>
        <v>90865.498010146141</v>
      </c>
      <c r="T40" s="12">
        <f t="shared" si="24"/>
        <v>3756.0842561649424</v>
      </c>
      <c r="U40" s="13">
        <f t="shared" si="25"/>
        <v>8.4424962816613373E-3</v>
      </c>
      <c r="V40" s="12">
        <f t="shared" si="26"/>
        <v>444902.09185212816</v>
      </c>
      <c r="W40" s="12">
        <f t="shared" si="27"/>
        <v>2313922.5875012605</v>
      </c>
      <c r="X40" s="131">
        <f t="shared" si="28"/>
        <v>25.465359659866557</v>
      </c>
      <c r="Y40" s="105">
        <f>VLOOKUP(E40,'Appendix 4. LT MOH 2019'!$D$5:$P$1684,13,FALSE)</f>
        <v>26.879727865310244</v>
      </c>
      <c r="Z40" s="131">
        <f t="shared" si="29"/>
        <v>-1.4143682054436866</v>
      </c>
    </row>
    <row r="41" spans="2:26" x14ac:dyDescent="0.2">
      <c r="B41" s="158" t="str">
        <f t="shared" si="32"/>
        <v>Female</v>
      </c>
      <c r="C41" s="11" t="str">
        <f t="shared" si="33"/>
        <v>AL</v>
      </c>
      <c r="D41" s="137" t="s">
        <v>128</v>
      </c>
      <c r="E41" s="18" t="str">
        <f t="shared" si="17"/>
        <v>ALFemale60-64</v>
      </c>
      <c r="F41" s="19">
        <v>5</v>
      </c>
      <c r="G41" s="104">
        <f>VLOOKUP(E41,'Appendix 4. LT MOH 2019'!$D$5:$G$1684,4,FALSE)</f>
        <v>1.1224543583247192E-2</v>
      </c>
      <c r="H41" s="19">
        <f>VLOOKUP(E41,'Appendix 1a. Person-years 2020'!$E$3:$F$1684,2,FALSE)</f>
        <v>65730.433199999999</v>
      </c>
      <c r="I41" s="19">
        <f>VLOOKUP(E41,'Appendix 2a. Deaths 2020'!$E$3:$G$1683,3,FALSE)</f>
        <v>173</v>
      </c>
      <c r="J41" s="20">
        <f t="shared" si="18"/>
        <v>737.79411219911822</v>
      </c>
      <c r="K41" s="20">
        <f t="shared" si="19"/>
        <v>908.85226615921647</v>
      </c>
      <c r="L41" s="73">
        <f t="shared" si="20"/>
        <v>0.81178662327268536</v>
      </c>
      <c r="M41" s="73">
        <f t="shared" si="21"/>
        <v>1.2318507983890397</v>
      </c>
      <c r="N41" s="72">
        <f>VLOOKUP(E41,'Appendix 4. LT MOH 2019'!$D$5:$K$1684,8,FALSE)</f>
        <v>0.94540917482482456</v>
      </c>
      <c r="O41" s="72">
        <f t="shared" si="30"/>
        <v>0.93318392005778128</v>
      </c>
      <c r="P41" s="73">
        <f t="shared" si="22"/>
        <v>6.681607994221872E-2</v>
      </c>
      <c r="Q41" s="72">
        <f>VLOOKUP(E41,'Appendix 4. LT MOH 2019'!$D$5:$I$1684,6,FALSE)</f>
        <v>2.4999999999999889</v>
      </c>
      <c r="R41" s="136">
        <f t="shared" si="23"/>
        <v>2.4838485124048271</v>
      </c>
      <c r="S41" s="75">
        <f t="shared" si="31"/>
        <v>87109.413753981193</v>
      </c>
      <c r="T41" s="12">
        <f t="shared" si="24"/>
        <v>5820.3095531058143</v>
      </c>
      <c r="U41" s="13">
        <f t="shared" si="25"/>
        <v>1.382817275141765E-2</v>
      </c>
      <c r="V41" s="12">
        <f t="shared" si="26"/>
        <v>420902.28822959436</v>
      </c>
      <c r="W41" s="12">
        <f t="shared" si="27"/>
        <v>1869020.4956491324</v>
      </c>
      <c r="X41" s="131">
        <f t="shared" si="28"/>
        <v>21.456010494201173</v>
      </c>
      <c r="Y41" s="105">
        <f>VLOOKUP(E41,'Appendix 4. LT MOH 2019'!$D$5:$P$1684,13,FALSE)</f>
        <v>22.74021646316443</v>
      </c>
      <c r="Z41" s="131">
        <f t="shared" si="29"/>
        <v>-1.2842059689632563</v>
      </c>
    </row>
    <row r="42" spans="2:26" x14ac:dyDescent="0.2">
      <c r="B42" s="158" t="str">
        <f t="shared" si="32"/>
        <v>Female</v>
      </c>
      <c r="C42" s="11" t="str">
        <f t="shared" si="33"/>
        <v>AL</v>
      </c>
      <c r="D42" s="137" t="s">
        <v>129</v>
      </c>
      <c r="E42" s="18" t="str">
        <f t="shared" si="17"/>
        <v>ALFemale65-69</v>
      </c>
      <c r="F42" s="19">
        <v>5</v>
      </c>
      <c r="G42" s="104">
        <f>VLOOKUP(E42,'Appendix 4. LT MOH 2019'!$D$5:$G$1684,4,FALSE)</f>
        <v>1.7409685046220619E-2</v>
      </c>
      <c r="H42" s="19">
        <f>VLOOKUP(E42,'Appendix 1a. Person-years 2020'!$E$3:$F$1684,2,FALSE)</f>
        <v>53260.521399999998</v>
      </c>
      <c r="I42" s="19">
        <f>VLOOKUP(E42,'Appendix 2a. Deaths 2020'!$E$3:$G$1683,3,FALSE)</f>
        <v>172</v>
      </c>
      <c r="J42" s="20">
        <f t="shared" si="18"/>
        <v>927.24890297149318</v>
      </c>
      <c r="K42" s="20">
        <f t="shared" si="19"/>
        <v>1096.2544371435433</v>
      </c>
      <c r="L42" s="73">
        <f t="shared" si="20"/>
        <v>0.8458336601013724</v>
      </c>
      <c r="M42" s="73">
        <f t="shared" si="21"/>
        <v>1.182265553111413</v>
      </c>
      <c r="N42" s="72">
        <f>VLOOKUP(E42,'Appendix 4. LT MOH 2019'!$D$5:$K$1684,8,FALSE)</f>
        <v>0.91658226596111292</v>
      </c>
      <c r="O42" s="72">
        <f t="shared" si="30"/>
        <v>0.90214554478718512</v>
      </c>
      <c r="P42" s="73">
        <f t="shared" si="22"/>
        <v>9.7854455212814884E-2</v>
      </c>
      <c r="Q42" s="72">
        <f>VLOOKUP(E42,'Appendix 4. LT MOH 2019'!$D$5:$I$1684,6,FALSE)</f>
        <v>2.5000000000000004</v>
      </c>
      <c r="R42" s="136">
        <f t="shared" si="23"/>
        <v>2.4803928636079573</v>
      </c>
      <c r="S42" s="75">
        <f t="shared" si="31"/>
        <v>81289.104200875372</v>
      </c>
      <c r="T42" s="12">
        <f t="shared" si="24"/>
        <v>7954.5010063144009</v>
      </c>
      <c r="U42" s="13">
        <f t="shared" si="25"/>
        <v>2.058600672979078E-2</v>
      </c>
      <c r="V42" s="12">
        <f t="shared" si="26"/>
        <v>386403.30350242939</v>
      </c>
      <c r="W42" s="12">
        <f t="shared" si="27"/>
        <v>1448118.2074195379</v>
      </c>
      <c r="X42" s="131">
        <f t="shared" si="28"/>
        <v>17.814419554200768</v>
      </c>
      <c r="Y42" s="105">
        <f>VLOOKUP(E42,'Appendix 4. LT MOH 2019'!$D$5:$P$1684,13,FALSE)</f>
        <v>18.908948635298312</v>
      </c>
      <c r="Z42" s="131">
        <f t="shared" si="29"/>
        <v>-1.0945290810975443</v>
      </c>
    </row>
    <row r="43" spans="2:26" x14ac:dyDescent="0.2">
      <c r="B43" s="158" t="str">
        <f t="shared" si="32"/>
        <v>Female</v>
      </c>
      <c r="C43" s="11" t="str">
        <f t="shared" si="33"/>
        <v>AL</v>
      </c>
      <c r="D43" s="137" t="s">
        <v>130</v>
      </c>
      <c r="E43" s="18" t="str">
        <f t="shared" si="17"/>
        <v>ALFemale70-74</v>
      </c>
      <c r="F43" s="19">
        <v>5</v>
      </c>
      <c r="G43" s="104">
        <f>VLOOKUP(E43,'Appendix 4. LT MOH 2019'!$D$5:$G$1684,4,FALSE)</f>
        <v>2.6034970193260083E-2</v>
      </c>
      <c r="H43" s="19">
        <f>VLOOKUP(E43,'Appendix 1a. Person-years 2020'!$E$3:$F$1684,2,FALSE)</f>
        <v>39128.869500000001</v>
      </c>
      <c r="I43" s="19">
        <f>VLOOKUP(E43,'Appendix 2a. Deaths 2020'!$E$3:$G$1683,3,FALSE)</f>
        <v>183</v>
      </c>
      <c r="J43" s="20">
        <f t="shared" si="18"/>
        <v>1018.7189511284636</v>
      </c>
      <c r="K43" s="20">
        <f t="shared" si="19"/>
        <v>1196.9545515830969</v>
      </c>
      <c r="L43" s="73">
        <f t="shared" si="20"/>
        <v>0.85109242433733334</v>
      </c>
      <c r="M43" s="73">
        <f t="shared" si="21"/>
        <v>1.1749605229756419</v>
      </c>
      <c r="N43" s="72">
        <f>VLOOKUP(E43,'Appendix 4. LT MOH 2019'!$D$5:$K$1684,8,FALSE)</f>
        <v>0.87778012597674804</v>
      </c>
      <c r="O43" s="72">
        <f t="shared" si="30"/>
        <v>0.85798655782675293</v>
      </c>
      <c r="P43" s="73">
        <f t="shared" si="22"/>
        <v>0.14201344217324707</v>
      </c>
      <c r="Q43" s="72">
        <f>VLOOKUP(E43,'Appendix 4. LT MOH 2019'!$D$5:$I$1684,6,FALSE)</f>
        <v>2.5</v>
      </c>
      <c r="R43" s="136">
        <f t="shared" si="23"/>
        <v>2.4720081968510006</v>
      </c>
      <c r="S43" s="75">
        <f t="shared" si="31"/>
        <v>73334.603194560972</v>
      </c>
      <c r="T43" s="12">
        <f t="shared" si="24"/>
        <v>10414.499430068805</v>
      </c>
      <c r="U43" s="13">
        <f t="shared" si="25"/>
        <v>3.0599808660792663E-2</v>
      </c>
      <c r="V43" s="12">
        <f t="shared" si="26"/>
        <v>340345.24677969102</v>
      </c>
      <c r="W43" s="12">
        <f t="shared" si="27"/>
        <v>1061714.9039171087</v>
      </c>
      <c r="X43" s="131">
        <f t="shared" si="28"/>
        <v>14.47767980826619</v>
      </c>
      <c r="Y43" s="105">
        <f>VLOOKUP(E43,'Appendix 4. LT MOH 2019'!$D$5:$P$1684,13,FALSE)</f>
        <v>15.402319567673677</v>
      </c>
      <c r="Z43" s="131">
        <f t="shared" si="29"/>
        <v>-0.92463975940748711</v>
      </c>
    </row>
    <row r="44" spans="2:26" x14ac:dyDescent="0.2">
      <c r="B44" s="158" t="str">
        <f t="shared" si="32"/>
        <v>Female</v>
      </c>
      <c r="C44" s="11" t="str">
        <f t="shared" si="33"/>
        <v>AL</v>
      </c>
      <c r="D44" s="137" t="s">
        <v>131</v>
      </c>
      <c r="E44" s="18" t="str">
        <f t="shared" si="17"/>
        <v>ALFemale75-79</v>
      </c>
      <c r="F44" s="19">
        <v>5</v>
      </c>
      <c r="G44" s="104">
        <f>VLOOKUP(E44,'Appendix 4. LT MOH 2019'!$D$5:$G$1684,4,FALSE)</f>
        <v>4.0592818899357848E-2</v>
      </c>
      <c r="H44" s="19">
        <f>VLOOKUP(E44,'Appendix 1a. Person-years 2020'!$E$3:$F$1684,2,FALSE)</f>
        <v>27206.043699999998</v>
      </c>
      <c r="I44" s="19">
        <f>VLOOKUP(E44,'Appendix 2a. Deaths 2020'!$E$3:$G$1683,3,FALSE)</f>
        <v>183</v>
      </c>
      <c r="J44" s="20">
        <f t="shared" si="18"/>
        <v>1104.3700048821154</v>
      </c>
      <c r="K44" s="20">
        <f t="shared" si="19"/>
        <v>1279.9415190235329</v>
      </c>
      <c r="L44" s="73">
        <f t="shared" si="20"/>
        <v>0.86282848744889451</v>
      </c>
      <c r="M44" s="73">
        <f t="shared" si="21"/>
        <v>1.1589788869357771</v>
      </c>
      <c r="N44" s="72">
        <f>VLOOKUP(E44,'Appendix 4. LT MOH 2019'!$D$5:$K$1684,8,FALSE)</f>
        <v>0.81573544933953979</v>
      </c>
      <c r="O44" s="72">
        <f t="shared" si="30"/>
        <v>0.78974620503968607</v>
      </c>
      <c r="P44" s="73">
        <f t="shared" si="22"/>
        <v>0.21025379496031393</v>
      </c>
      <c r="Q44" s="72">
        <f>VLOOKUP(E44,'Appendix 4. LT MOH 2019'!$D$5:$I$1684,6,FALSE)</f>
        <v>2.4999999999999987</v>
      </c>
      <c r="R44" s="136">
        <f t="shared" si="23"/>
        <v>2.4607031009060827</v>
      </c>
      <c r="S44" s="75">
        <f t="shared" si="31"/>
        <v>62920.103764492167</v>
      </c>
      <c r="T44" s="12">
        <f t="shared" si="24"/>
        <v>13229.190595781212</v>
      </c>
      <c r="U44" s="13">
        <f t="shared" si="25"/>
        <v>4.7077684055897615E-2</v>
      </c>
      <c r="V44" s="12">
        <f t="shared" si="26"/>
        <v>281007.6761650712</v>
      </c>
      <c r="W44" s="12">
        <f t="shared" si="27"/>
        <v>721369.65713741758</v>
      </c>
      <c r="X44" s="131">
        <f t="shared" si="28"/>
        <v>11.464851676619606</v>
      </c>
      <c r="Y44" s="105">
        <f>VLOOKUP(E44,'Appendix 4. LT MOH 2019'!$D$5:$P$1684,13,FALSE)</f>
        <v>12.19880575538965</v>
      </c>
      <c r="Z44" s="131">
        <f t="shared" si="29"/>
        <v>-0.73395407877004359</v>
      </c>
    </row>
    <row r="45" spans="2:26" x14ac:dyDescent="0.2">
      <c r="B45" s="158" t="str">
        <f t="shared" si="32"/>
        <v>Female</v>
      </c>
      <c r="C45" s="11" t="str">
        <f t="shared" si="33"/>
        <v>AL</v>
      </c>
      <c r="D45" s="137" t="s">
        <v>132</v>
      </c>
      <c r="E45" s="18" t="str">
        <f t="shared" si="17"/>
        <v>ALFemale80-84</v>
      </c>
      <c r="F45" s="19">
        <v>5</v>
      </c>
      <c r="G45" s="104">
        <f>VLOOKUP(E45,'Appendix 4. LT MOH 2019'!$D$5:$G$1684,4,FALSE)</f>
        <v>6.5624479408266573E-2</v>
      </c>
      <c r="H45" s="19">
        <f>VLOOKUP(E45,'Appendix 1a. Person-years 2020'!$E$3:$F$1684,2,FALSE)</f>
        <v>17439.437099999999</v>
      </c>
      <c r="I45" s="19">
        <f>VLOOKUP(E45,'Appendix 2a. Deaths 2020'!$E$3:$G$1683,3,FALSE)</f>
        <v>179</v>
      </c>
      <c r="J45" s="20">
        <f t="shared" si="18"/>
        <v>1144.4539808607101</v>
      </c>
      <c r="K45" s="20">
        <f t="shared" si="19"/>
        <v>1311.7071990466304</v>
      </c>
      <c r="L45" s="73">
        <f t="shared" si="20"/>
        <v>0.87249195681209757</v>
      </c>
      <c r="M45" s="73">
        <f t="shared" si="21"/>
        <v>1.1461423709323237</v>
      </c>
      <c r="N45" s="72">
        <f>VLOOKUP(E45,'Appendix 4. LT MOH 2019'!$D$5:$K$1684,8,FALSE)</f>
        <v>0.71812272631514273</v>
      </c>
      <c r="O45" s="72">
        <f t="shared" si="30"/>
        <v>0.6842002110749007</v>
      </c>
      <c r="P45" s="73">
        <f t="shared" si="22"/>
        <v>0.3157997889250993</v>
      </c>
      <c r="Q45" s="72">
        <f>VLOOKUP(E45,'Appendix 4. LT MOH 2019'!$D$5:$I$1684,6,FALSE)</f>
        <v>2.5000000000000018</v>
      </c>
      <c r="R45" s="136">
        <f t="shared" si="23"/>
        <v>2.4424342724170804</v>
      </c>
      <c r="S45" s="75">
        <f t="shared" si="31"/>
        <v>49690.913168710955</v>
      </c>
      <c r="T45" s="12">
        <f t="shared" si="24"/>
        <v>15692.379890174358</v>
      </c>
      <c r="U45" s="13">
        <f t="shared" si="25"/>
        <v>7.5328145817595671E-2</v>
      </c>
      <c r="V45" s="12">
        <f t="shared" si="26"/>
        <v>208320.27285223344</v>
      </c>
      <c r="W45" s="12">
        <f t="shared" si="27"/>
        <v>440361.98097234638</v>
      </c>
      <c r="X45" s="131">
        <f t="shared" si="28"/>
        <v>8.8620223073225919</v>
      </c>
      <c r="Y45" s="105">
        <f>VLOOKUP(E45,'Appendix 4. LT MOH 2019'!$D$5:$P$1684,13,FALSE)</f>
        <v>9.3896460405665678</v>
      </c>
      <c r="Z45" s="131">
        <f t="shared" si="29"/>
        <v>-0.52762373324397593</v>
      </c>
    </row>
    <row r="46" spans="2:26" x14ac:dyDescent="0.2">
      <c r="B46" s="158" t="str">
        <f t="shared" si="32"/>
        <v>Female</v>
      </c>
      <c r="C46" s="11" t="str">
        <f t="shared" si="33"/>
        <v>AL</v>
      </c>
      <c r="D46" s="137" t="s">
        <v>133</v>
      </c>
      <c r="E46" s="18" t="str">
        <f t="shared" si="17"/>
        <v>ALFemale85-89</v>
      </c>
      <c r="F46" s="19">
        <v>5</v>
      </c>
      <c r="G46" s="104">
        <f>VLOOKUP(E46,'Appendix 4. LT MOH 2019'!$D$5:$G$1684,4,FALSE)</f>
        <v>0.10628750210880149</v>
      </c>
      <c r="H46" s="19">
        <f>VLOOKUP(E46,'Appendix 1a. Person-years 2020'!$E$3:$F$1684,2,FALSE)</f>
        <v>9126.6402999999991</v>
      </c>
      <c r="I46" s="19">
        <f>VLOOKUP(E46,'Appendix 2a. Deaths 2020'!$E$3:$G$1683,3,FALSE)</f>
        <v>103</v>
      </c>
      <c r="J46" s="20">
        <f t="shared" si="18"/>
        <v>970.04780013252253</v>
      </c>
      <c r="K46" s="20">
        <f t="shared" si="19"/>
        <v>1062.100187415316</v>
      </c>
      <c r="L46" s="73">
        <f t="shared" si="20"/>
        <v>0.91332984555175678</v>
      </c>
      <c r="M46" s="73">
        <f t="shared" si="21"/>
        <v>1.0948946920659144</v>
      </c>
      <c r="N46" s="72">
        <f>VLOOKUP(E46,'Appendix 4. LT MOH 2019'!$D$5:$K$1684,8,FALSE)</f>
        <v>0.580129860341841</v>
      </c>
      <c r="O46" s="72">
        <f t="shared" si="30"/>
        <v>0.55091553440923025</v>
      </c>
      <c r="P46" s="73">
        <f t="shared" si="22"/>
        <v>0.44908446559076975</v>
      </c>
      <c r="Q46" s="72">
        <f>VLOOKUP(E46,'Appendix 4. LT MOH 2019'!$D$5:$I$1684,6,FALSE)</f>
        <v>2.5000000000000004</v>
      </c>
      <c r="R46" s="136">
        <f t="shared" si="23"/>
        <v>2.4408289392512166</v>
      </c>
      <c r="S46" s="75">
        <f t="shared" si="31"/>
        <v>33998.533278536597</v>
      </c>
      <c r="T46" s="12">
        <f t="shared" si="24"/>
        <v>15268.21314826161</v>
      </c>
      <c r="U46" s="13">
        <f t="shared" si="25"/>
        <v>0.11662362580850981</v>
      </c>
      <c r="V46" s="12">
        <f t="shared" si="26"/>
        <v>130918.6971543078</v>
      </c>
      <c r="W46" s="12">
        <f t="shared" si="27"/>
        <v>232041.70812011295</v>
      </c>
      <c r="X46" s="131">
        <f t="shared" si="28"/>
        <v>6.8250505461246398</v>
      </c>
      <c r="Y46" s="105">
        <f>VLOOKUP(E46,'Appendix 4. LT MOH 2019'!$D$5:$P$1684,13,FALSE)</f>
        <v>7.0939674210269992</v>
      </c>
      <c r="Z46" s="131">
        <f t="shared" si="29"/>
        <v>-0.26891687490235938</v>
      </c>
    </row>
    <row r="47" spans="2:26" x14ac:dyDescent="0.2">
      <c r="B47" s="158" t="str">
        <f t="shared" si="32"/>
        <v>Female</v>
      </c>
      <c r="C47" s="11" t="str">
        <f t="shared" si="33"/>
        <v>AL</v>
      </c>
      <c r="D47" s="137" t="s">
        <v>8</v>
      </c>
      <c r="E47" s="18" t="str">
        <f t="shared" si="17"/>
        <v>ALFemale90+</v>
      </c>
      <c r="F47" s="19" t="s">
        <v>19</v>
      </c>
      <c r="G47" s="104">
        <f>VLOOKUP(E47,'Appendix 4. LT MOH 2019'!$D$5:$G$1684,4,FALSE)</f>
        <v>0.18454064369089457</v>
      </c>
      <c r="H47" s="19">
        <f>VLOOKUP(E47,'Appendix 1a. Person-years 2020'!$E$3:$F$1684,2,FALSE)</f>
        <v>5713.3179</v>
      </c>
      <c r="I47" s="19">
        <f>VLOOKUP(E47,'Appendix 2a. Deaths 2020'!$E$3:$G$1683,3,FALSE)</f>
        <v>90</v>
      </c>
      <c r="J47" s="20">
        <f t="shared" si="18"/>
        <v>1054.3393628767101</v>
      </c>
      <c r="K47" s="20">
        <f t="shared" si="19"/>
        <v>1127.7307049445294</v>
      </c>
      <c r="L47" s="73">
        <f t="shared" si="20"/>
        <v>0.93492121678869311</v>
      </c>
      <c r="M47" s="73">
        <f t="shared" si="21"/>
        <v>1.0696088419458938</v>
      </c>
      <c r="N47" s="72">
        <f>VLOOKUP(E47,'Appendix 4. LT MOH 2019'!$D$5:$K$1684,8,FALSE)</f>
        <v>0</v>
      </c>
      <c r="O47" s="72">
        <v>0</v>
      </c>
      <c r="P47" s="73">
        <f t="shared" si="22"/>
        <v>1</v>
      </c>
      <c r="Q47" s="72">
        <f>VLOOKUP(E47,'Appendix 4. LT MOH 2019'!$D$5:$I$1684,6,FALSE)</f>
        <v>5.7747046447106714</v>
      </c>
      <c r="R47" s="136">
        <f>Q47*L47</f>
        <v>5.3988938930282186</v>
      </c>
      <c r="S47" s="75">
        <f t="shared" si="31"/>
        <v>18730.320130274988</v>
      </c>
      <c r="T47" s="12">
        <f t="shared" si="24"/>
        <v>18730.320130274988</v>
      </c>
      <c r="U47" s="13">
        <f t="shared" si="25"/>
        <v>0.18522312529448581</v>
      </c>
      <c r="V47" s="12">
        <f>T47*R47</f>
        <v>101123.01096580514</v>
      </c>
      <c r="W47" s="12">
        <f>V47</f>
        <v>101123.01096580514</v>
      </c>
      <c r="X47" s="131">
        <f t="shared" si="28"/>
        <v>5.3988938930282186</v>
      </c>
      <c r="Y47" s="105">
        <f>VLOOKUP(E47,'Appendix 4. LT MOH 2019'!$D$5:$P$1684,13,FALSE)</f>
        <v>5.4188604743083006</v>
      </c>
      <c r="Z47" s="131">
        <f t="shared" si="29"/>
        <v>-1.9966581280081996E-2</v>
      </c>
    </row>
    <row r="48" spans="2:26" x14ac:dyDescent="0.2">
      <c r="K48" s="40"/>
      <c r="L48" s="7"/>
      <c r="M48" s="7"/>
      <c r="N48" s="133"/>
      <c r="O48" s="133"/>
      <c r="P48" s="74"/>
      <c r="Q48" s="133"/>
      <c r="R48" s="107"/>
      <c r="S48" s="7"/>
      <c r="T48" s="7"/>
      <c r="U48" s="7"/>
      <c r="V48" s="107"/>
      <c r="W48" s="107"/>
      <c r="X48" s="7"/>
      <c r="Y48" s="133"/>
      <c r="Z48" s="7"/>
    </row>
    <row r="49" spans="1:26" x14ac:dyDescent="0.2">
      <c r="K49" s="40"/>
      <c r="L49" s="7"/>
      <c r="M49" s="7"/>
      <c r="N49" s="133"/>
      <c r="O49" s="133"/>
      <c r="P49" s="7"/>
      <c r="Q49" s="133"/>
      <c r="R49" s="107"/>
      <c r="S49" s="7"/>
      <c r="T49" s="7"/>
      <c r="U49" s="7"/>
      <c r="V49" s="107"/>
      <c r="W49" s="107"/>
      <c r="X49" s="7"/>
      <c r="Y49" s="133"/>
      <c r="Z49" s="7"/>
    </row>
    <row r="50" spans="1:26" s="11" customFormat="1" ht="47" customHeight="1" x14ac:dyDescent="0.2">
      <c r="A50" s="10"/>
      <c r="B50" s="8" t="s">
        <v>17</v>
      </c>
      <c r="C50" s="8" t="s">
        <v>14</v>
      </c>
      <c r="D50" s="8" t="s">
        <v>0</v>
      </c>
      <c r="E50" s="8" t="s">
        <v>135</v>
      </c>
      <c r="F50" s="8" t="s">
        <v>9</v>
      </c>
      <c r="G50" s="10" t="s">
        <v>116</v>
      </c>
      <c r="H50" s="10" t="s">
        <v>117</v>
      </c>
      <c r="I50" s="10" t="s">
        <v>110</v>
      </c>
      <c r="J50" s="10" t="s">
        <v>39</v>
      </c>
      <c r="K50" s="10" t="s">
        <v>1830</v>
      </c>
      <c r="L50" s="10" t="s">
        <v>27</v>
      </c>
      <c r="M50" s="10" t="s">
        <v>28</v>
      </c>
      <c r="N50" s="8" t="s">
        <v>10</v>
      </c>
      <c r="O50" s="10" t="s">
        <v>111</v>
      </c>
      <c r="P50" s="10" t="s">
        <v>112</v>
      </c>
      <c r="Q50" s="10" t="s">
        <v>29</v>
      </c>
      <c r="R50" s="10" t="s">
        <v>113</v>
      </c>
      <c r="S50" s="8" t="s">
        <v>104</v>
      </c>
      <c r="T50" s="8" t="s">
        <v>105</v>
      </c>
      <c r="U50" s="10" t="s">
        <v>106</v>
      </c>
      <c r="V50" s="10" t="s">
        <v>107</v>
      </c>
      <c r="W50" s="10" t="s">
        <v>108</v>
      </c>
      <c r="X50" s="8" t="s">
        <v>109</v>
      </c>
      <c r="Y50" s="10" t="s">
        <v>30</v>
      </c>
      <c r="Z50" s="10" t="s">
        <v>11</v>
      </c>
    </row>
    <row r="51" spans="1:26" x14ac:dyDescent="0.2">
      <c r="B51" s="158" t="s">
        <v>71</v>
      </c>
      <c r="C51" s="11" t="str">
        <f>$C$4</f>
        <v>AL</v>
      </c>
      <c r="D51" s="137">
        <v>0</v>
      </c>
      <c r="E51" s="18" t="str">
        <f t="shared" ref="E51:E70" si="34">_xlfn.CONCAT(C51,B51,D51)</f>
        <v>ALMale0</v>
      </c>
      <c r="F51" s="19">
        <v>1</v>
      </c>
      <c r="G51" s="104">
        <f>VLOOKUP(E51,'Appendix 4. LT MOH 2019'!$D$5:$G$1684,4,FALSE)</f>
        <v>1.4093614317760388E-2</v>
      </c>
      <c r="H51" s="19">
        <f>VLOOKUP(E51,'Appendix 1a. Person-years 2020'!$E$3:$F$1684,2,FALSE)</f>
        <v>25828.5376</v>
      </c>
      <c r="I51" s="19">
        <f>VLOOKUP(E51,'Appendix 2a. Deaths 2020'!$E$3:$G$1683,3,FALSE)</f>
        <v>4</v>
      </c>
      <c r="J51" s="20">
        <f t="shared" ref="J51:J70" si="35">G51*H51</f>
        <v>364.01744732617254</v>
      </c>
      <c r="K51" s="20">
        <f t="shared" ref="K51:K70" si="36">G51*(H51-I51)+I51</f>
        <v>367.96107286890151</v>
      </c>
      <c r="L51" s="73">
        <f t="shared" ref="L51:L70" si="37">J51/K51</f>
        <v>0.9892824925419923</v>
      </c>
      <c r="M51" s="73">
        <f t="shared" ref="M51:M70" si="38">K51/J51</f>
        <v>1.0108336168271499</v>
      </c>
      <c r="N51" s="72">
        <f>VLOOKUP(E51,'Appendix 4. LT MOH 2019'!$D$5:$K$1684,8,FALSE)</f>
        <v>0.98608462526432961</v>
      </c>
      <c r="O51" s="72">
        <f>EXP((1/L51)*LN(N51))</f>
        <v>0.98593493658651576</v>
      </c>
      <c r="P51" s="73">
        <f t="shared" ref="P51:P70" si="39">1-O51</f>
        <v>1.4065063413484236E-2</v>
      </c>
      <c r="Q51" s="72">
        <f>VLOOKUP(E51,'Appendix 4. LT MOH 2019'!$D$5:$I$1684,6,FALSE)</f>
        <v>9.1161185582975687E-2</v>
      </c>
      <c r="R51" s="136">
        <f t="shared" ref="R51:R69" si="40">F51+(Q51-F51)*M51*(1-N51)/(1-O51)</f>
        <v>9.1092358390765349E-2</v>
      </c>
      <c r="S51" s="12">
        <v>100000</v>
      </c>
      <c r="T51" s="12">
        <f t="shared" ref="T51:T70" si="41">P51*S51</f>
        <v>1406.5063413484236</v>
      </c>
      <c r="U51" s="13">
        <f t="shared" ref="U51:U70" si="42">T51/V51</f>
        <v>1.4247197356458831E-2</v>
      </c>
      <c r="V51" s="12">
        <f t="shared" ref="V51:V69" si="43">(S52*F51)+R51*T51</f>
        <v>98721.615638376577</v>
      </c>
      <c r="W51" s="12">
        <f t="shared" ref="W51:W69" si="44">W52+V51</f>
        <v>6940941.3257244946</v>
      </c>
      <c r="X51" s="2">
        <f t="shared" ref="X51:X70" si="45">W51/S51</f>
        <v>69.40941325724495</v>
      </c>
      <c r="Y51" s="105">
        <f>VLOOKUP(E51,'Appendix 4. LT MOH 2019'!$D$5:$P$1684,13,FALSE)</f>
        <v>71.409591496382689</v>
      </c>
      <c r="Z51" s="131">
        <f t="shared" ref="Z51:Z70" si="46">X51-Y51</f>
        <v>-2.000178239137739</v>
      </c>
    </row>
    <row r="52" spans="1:26" x14ac:dyDescent="0.2">
      <c r="B52" s="158" t="str">
        <f>$B$51</f>
        <v>Male</v>
      </c>
      <c r="C52" s="11" t="str">
        <f>$C$4</f>
        <v>AL</v>
      </c>
      <c r="D52" s="138" t="s">
        <v>1657</v>
      </c>
      <c r="E52" s="18" t="str">
        <f t="shared" si="34"/>
        <v>ALMale1-4</v>
      </c>
      <c r="F52" s="19">
        <v>4</v>
      </c>
      <c r="G52" s="104">
        <f>VLOOKUP(E52,'Appendix 4. LT MOH 2019'!$D$5:$G$1684,4,FALSE)</f>
        <v>6.5483111933359013E-4</v>
      </c>
      <c r="H52" s="19">
        <f>VLOOKUP(E52,'Appendix 1a. Person-years 2020'!$E$3:$F$1684,2,FALSE)</f>
        <v>103073.5442</v>
      </c>
      <c r="I52" s="19">
        <f>VLOOKUP(E52,'Appendix 2a. Deaths 2020'!$E$3:$G$1683,3,FALSE)</f>
        <v>3</v>
      </c>
      <c r="J52" s="20">
        <f t="shared" si="35"/>
        <v>67.495764322166281</v>
      </c>
      <c r="K52" s="20">
        <f t="shared" si="36"/>
        <v>70.493799828808278</v>
      </c>
      <c r="L52" s="73">
        <f t="shared" si="37"/>
        <v>0.95747093341651857</v>
      </c>
      <c r="M52" s="73">
        <f t="shared" si="38"/>
        <v>1.0444181281114466</v>
      </c>
      <c r="N52" s="72">
        <f>VLOOKUP(E52,'Appendix 4. LT MOH 2019'!$D$5:$K$1684,8,FALSE)</f>
        <v>0.99738478215481252</v>
      </c>
      <c r="O52" s="72">
        <f t="shared" ref="O52:O69" si="47">EXP((1/L52)*LN(N52))</f>
        <v>0.99726877784865953</v>
      </c>
      <c r="P52" s="73">
        <f t="shared" si="39"/>
        <v>2.7312221513404733E-3</v>
      </c>
      <c r="Q52" s="72">
        <f>VLOOKUP(E52,'Appendix 4. LT MOH 2019'!$D$5:$I$1684,6,FALSE)</f>
        <v>1.6020030775090361</v>
      </c>
      <c r="R52" s="136">
        <f t="shared" si="40"/>
        <v>1.6018636738789671</v>
      </c>
      <c r="S52" s="135">
        <f t="shared" ref="S52:S70" si="48">S51-T51</f>
        <v>98593.493658651583</v>
      </c>
      <c r="T52" s="12">
        <f t="shared" si="41"/>
        <v>269.28073385855566</v>
      </c>
      <c r="U52" s="13">
        <f t="shared" si="42"/>
        <v>6.8392543890680158E-4</v>
      </c>
      <c r="V52" s="12">
        <f t="shared" si="43"/>
        <v>393728.20272481558</v>
      </c>
      <c r="W52" s="12">
        <f t="shared" si="44"/>
        <v>6842219.7100861184</v>
      </c>
      <c r="X52" s="2">
        <f t="shared" si="45"/>
        <v>69.398288428393812</v>
      </c>
      <c r="Y52" s="105">
        <f>VLOOKUP(E52,'Appendix 4. LT MOH 2019'!$D$5:$P$1684,13,FALSE)</f>
        <v>71.416018995511934</v>
      </c>
      <c r="Z52" s="131">
        <f t="shared" si="46"/>
        <v>-2.0177305671181216</v>
      </c>
    </row>
    <row r="53" spans="1:26" x14ac:dyDescent="0.2">
      <c r="B53" s="158" t="str">
        <f t="shared" ref="B53:B70" si="49">$B$51</f>
        <v>Male</v>
      </c>
      <c r="C53" s="11" t="str">
        <f t="shared" ref="C53:C70" si="50">$C$4</f>
        <v>AL</v>
      </c>
      <c r="D53" s="138" t="s">
        <v>1658</v>
      </c>
      <c r="E53" s="18" t="str">
        <f t="shared" si="34"/>
        <v>ALMale5-9</v>
      </c>
      <c r="F53" s="19">
        <v>5</v>
      </c>
      <c r="G53" s="104">
        <f>VLOOKUP(E53,'Appendix 4. LT MOH 2019'!$D$5:$G$1684,4,FALSE)</f>
        <v>3.0348582965296562E-4</v>
      </c>
      <c r="H53" s="19">
        <f>VLOOKUP(E53,'Appendix 1a. Person-years 2020'!$E$3:$F$1684,2,FALSE)</f>
        <v>133504.92120000001</v>
      </c>
      <c r="I53" s="19">
        <f>VLOOKUP(E53,'Appendix 2a. Deaths 2020'!$E$3:$G$1683,3,FALSE)</f>
        <v>1</v>
      </c>
      <c r="J53" s="20">
        <f t="shared" si="35"/>
        <v>40.516851773135798</v>
      </c>
      <c r="K53" s="20">
        <f t="shared" si="36"/>
        <v>41.516548287306151</v>
      </c>
      <c r="L53" s="73">
        <f t="shared" si="37"/>
        <v>0.97592052915256411</v>
      </c>
      <c r="M53" s="73">
        <f t="shared" si="38"/>
        <v>1.0246735980319475</v>
      </c>
      <c r="N53" s="72">
        <f>VLOOKUP(E53,'Appendix 4. LT MOH 2019'!$D$5:$K$1684,8,FALSE)</f>
        <v>0.99848372127450269</v>
      </c>
      <c r="O53" s="72">
        <f t="shared" si="47"/>
        <v>0.99844633830044294</v>
      </c>
      <c r="P53" s="73">
        <f t="shared" si="39"/>
        <v>1.5536616995570629E-3</v>
      </c>
      <c r="Q53" s="72">
        <f>VLOOKUP(E53,'Appendix 4. LT MOH 2019'!$D$5:$I$1684,6,FALSE)</f>
        <v>2.5000000000000311</v>
      </c>
      <c r="R53" s="136">
        <f t="shared" si="40"/>
        <v>2.4999532109893177</v>
      </c>
      <c r="S53" s="135">
        <f t="shared" si="48"/>
        <v>98324.212924793028</v>
      </c>
      <c r="T53" s="12">
        <f t="shared" si="41"/>
        <v>152.76256376034448</v>
      </c>
      <c r="U53" s="13">
        <f t="shared" si="42"/>
        <v>3.1097391856603712E-4</v>
      </c>
      <c r="V53" s="12">
        <f t="shared" si="43"/>
        <v>491239.151066955</v>
      </c>
      <c r="W53" s="12">
        <f t="shared" si="44"/>
        <v>6448491.5073613031</v>
      </c>
      <c r="X53" s="2">
        <f t="shared" si="45"/>
        <v>65.583962642992873</v>
      </c>
      <c r="Y53" s="105">
        <f>VLOOKUP(E53,'Appendix 4. LT MOH 2019'!$D$5:$P$1684,13,FALSE)</f>
        <v>67.599076591276031</v>
      </c>
      <c r="Z53" s="131">
        <f t="shared" si="46"/>
        <v>-2.0151139482831582</v>
      </c>
    </row>
    <row r="54" spans="1:26" x14ac:dyDescent="0.2">
      <c r="B54" s="158" t="str">
        <f t="shared" si="49"/>
        <v>Male</v>
      </c>
      <c r="C54" s="11" t="str">
        <f t="shared" si="50"/>
        <v>AL</v>
      </c>
      <c r="D54" s="138" t="s">
        <v>118</v>
      </c>
      <c r="E54" s="18" t="str">
        <f t="shared" si="34"/>
        <v>ALMale10-14</v>
      </c>
      <c r="F54" s="19">
        <v>5</v>
      </c>
      <c r="G54" s="104">
        <f>VLOOKUP(E54,'Appendix 4. LT MOH 2019'!$D$5:$G$1684,4,FALSE)</f>
        <v>4.3685611985536999E-4</v>
      </c>
      <c r="H54" s="19">
        <f>VLOOKUP(E54,'Appendix 1a. Person-years 2020'!$E$3:$F$1684,2,FALSE)</f>
        <v>143318.9952</v>
      </c>
      <c r="I54" s="19">
        <f>VLOOKUP(E54,'Appendix 2a. Deaths 2020'!$E$3:$G$1683,3,FALSE)</f>
        <v>2</v>
      </c>
      <c r="J54" s="20">
        <f t="shared" si="35"/>
        <v>62.6097801446424</v>
      </c>
      <c r="K54" s="20">
        <f t="shared" si="36"/>
        <v>64.608906432402691</v>
      </c>
      <c r="L54" s="73">
        <f t="shared" si="37"/>
        <v>0.96905803861806761</v>
      </c>
      <c r="M54" s="73">
        <f t="shared" si="38"/>
        <v>1.0319299362358703</v>
      </c>
      <c r="N54" s="72">
        <f>VLOOKUP(E54,'Appendix 4. LT MOH 2019'!$D$5:$K$1684,8,FALSE)</f>
        <v>0.9978181023390883</v>
      </c>
      <c r="O54" s="72">
        <f t="shared" si="47"/>
        <v>0.99774851297205069</v>
      </c>
      <c r="P54" s="73">
        <f t="shared" si="39"/>
        <v>2.251487027949306E-3</v>
      </c>
      <c r="Q54" s="72">
        <f>VLOOKUP(E54,'Appendix 4. LT MOH 2019'!$D$5:$I$1684,6,FALSE)</f>
        <v>2.4999999999999467</v>
      </c>
      <c r="R54" s="136">
        <f t="shared" si="40"/>
        <v>2.4999128507653219</v>
      </c>
      <c r="S54" s="135">
        <f t="shared" si="48"/>
        <v>98171.450361032679</v>
      </c>
      <c r="T54" s="12">
        <f t="shared" si="41"/>
        <v>221.03174700283429</v>
      </c>
      <c r="U54" s="13">
        <f t="shared" si="42"/>
        <v>4.5080491398882279E-4</v>
      </c>
      <c r="V54" s="12">
        <f t="shared" si="43"/>
        <v>490304.65317490866</v>
      </c>
      <c r="W54" s="12">
        <f t="shared" si="44"/>
        <v>5957252.3562943479</v>
      </c>
      <c r="X54" s="2">
        <f t="shared" si="45"/>
        <v>60.682126365517846</v>
      </c>
      <c r="Y54" s="105">
        <f>VLOOKUP(E54,'Appendix 4. LT MOH 2019'!$D$5:$P$1684,13,FALSE)</f>
        <v>62.697934832809381</v>
      </c>
      <c r="Z54" s="131">
        <f t="shared" si="46"/>
        <v>-2.0158084672915351</v>
      </c>
    </row>
    <row r="55" spans="1:26" x14ac:dyDescent="0.2">
      <c r="B55" s="158" t="str">
        <f t="shared" si="49"/>
        <v>Male</v>
      </c>
      <c r="C55" s="11" t="str">
        <f t="shared" si="50"/>
        <v>AL</v>
      </c>
      <c r="D55" s="137" t="s">
        <v>119</v>
      </c>
      <c r="E55" s="18" t="str">
        <f t="shared" si="34"/>
        <v>ALMale15-19</v>
      </c>
      <c r="F55" s="19">
        <v>5</v>
      </c>
      <c r="G55" s="104">
        <f>VLOOKUP(E55,'Appendix 4. LT MOH 2019'!$D$5:$G$1684,4,FALSE)</f>
        <v>1.9560716382940957E-3</v>
      </c>
      <c r="H55" s="19">
        <f>VLOOKUP(E55,'Appendix 1a. Person-years 2020'!$E$3:$F$1684,2,FALSE)</f>
        <v>154266.5626</v>
      </c>
      <c r="I55" s="19">
        <f>VLOOKUP(E55,'Appendix 2a. Deaths 2020'!$E$3:$G$1683,3,FALSE)</f>
        <v>9</v>
      </c>
      <c r="J55" s="20">
        <f t="shared" si="35"/>
        <v>301.75644783898071</v>
      </c>
      <c r="K55" s="20">
        <f t="shared" si="36"/>
        <v>310.73884319423604</v>
      </c>
      <c r="L55" s="73">
        <f t="shared" si="37"/>
        <v>0.97109342603286763</v>
      </c>
      <c r="M55" s="73">
        <f t="shared" si="38"/>
        <v>1.0297670370246683</v>
      </c>
      <c r="N55" s="72">
        <f>VLOOKUP(E55,'Appendix 4. LT MOH 2019'!$D$5:$K$1684,8,FALSE)</f>
        <v>0.99026723676385064</v>
      </c>
      <c r="O55" s="72">
        <f t="shared" si="47"/>
        <v>0.98997897766603615</v>
      </c>
      <c r="P55" s="73">
        <f t="shared" si="39"/>
        <v>1.0021022333963847E-2</v>
      </c>
      <c r="Q55" s="72">
        <f>VLOOKUP(E55,'Appendix 4. LT MOH 2019'!$D$5:$I$1684,6,FALSE)</f>
        <v>2.500000000000052</v>
      </c>
      <c r="R55" s="136">
        <f t="shared" si="40"/>
        <v>2.4996366573839595</v>
      </c>
      <c r="S55" s="135">
        <f t="shared" si="48"/>
        <v>97950.418614029841</v>
      </c>
      <c r="T55" s="12">
        <f t="shared" si="41"/>
        <v>981.56333255230118</v>
      </c>
      <c r="U55" s="13">
        <f t="shared" si="42"/>
        <v>2.014298599256191E-3</v>
      </c>
      <c r="V55" s="12">
        <f t="shared" si="43"/>
        <v>487297.82809497946</v>
      </c>
      <c r="W55" s="12">
        <f t="shared" si="44"/>
        <v>5466947.7031194391</v>
      </c>
      <c r="X55" s="2">
        <f t="shared" si="45"/>
        <v>55.813418466966979</v>
      </c>
      <c r="Y55" s="105">
        <f>VLOOKUP(E55,'Appendix 4. LT MOH 2019'!$D$5:$P$1684,13,FALSE)</f>
        <v>57.82956777562282</v>
      </c>
      <c r="Z55" s="131">
        <f t="shared" si="46"/>
        <v>-2.0161493086558409</v>
      </c>
    </row>
    <row r="56" spans="1:26" x14ac:dyDescent="0.2">
      <c r="B56" s="158" t="str">
        <f t="shared" si="49"/>
        <v>Male</v>
      </c>
      <c r="C56" s="11" t="str">
        <f t="shared" si="50"/>
        <v>AL</v>
      </c>
      <c r="D56" s="137" t="s">
        <v>120</v>
      </c>
      <c r="E56" s="18" t="str">
        <f t="shared" si="34"/>
        <v>ALMale20-24</v>
      </c>
      <c r="F56" s="19">
        <v>5</v>
      </c>
      <c r="G56" s="104">
        <f>VLOOKUP(E56,'Appendix 4. LT MOH 2019'!$D$5:$G$1684,4,FALSE)</f>
        <v>2.8308401724713331E-3</v>
      </c>
      <c r="H56" s="19">
        <f>VLOOKUP(E56,'Appendix 1a. Person-years 2020'!$E$3:$F$1684,2,FALSE)</f>
        <v>156828.08799999999</v>
      </c>
      <c r="I56" s="19">
        <f>VLOOKUP(E56,'Appendix 2a. Deaths 2020'!$E$3:$G$1683,3,FALSE)</f>
        <v>8</v>
      </c>
      <c r="J56" s="20">
        <f t="shared" si="35"/>
        <v>443.95525168226936</v>
      </c>
      <c r="K56" s="20">
        <f t="shared" si="36"/>
        <v>451.93260496088959</v>
      </c>
      <c r="L56" s="73">
        <f t="shared" si="37"/>
        <v>0.98234835638975282</v>
      </c>
      <c r="M56" s="73">
        <f t="shared" si="38"/>
        <v>1.0179688228676016</v>
      </c>
      <c r="N56" s="72">
        <f>VLOOKUP(E56,'Appendix 4. LT MOH 2019'!$D$5:$K$1684,8,FALSE)</f>
        <v>0.98594526590238563</v>
      </c>
      <c r="O56" s="72">
        <f t="shared" si="47"/>
        <v>0.9856945338757872</v>
      </c>
      <c r="P56" s="73">
        <f t="shared" si="39"/>
        <v>1.4305466124212796E-2</v>
      </c>
      <c r="Q56" s="72">
        <f>VLOOKUP(E56,'Appendix 4. LT MOH 2019'!$D$5:$I$1684,6,FALSE)</f>
        <v>2.5000000000000071</v>
      </c>
      <c r="R56" s="136">
        <f t="shared" si="40"/>
        <v>2.4996828134020501</v>
      </c>
      <c r="S56" s="135">
        <f t="shared" si="48"/>
        <v>96968.855281477547</v>
      </c>
      <c r="T56" s="12">
        <f t="shared" si="41"/>
        <v>1387.1846743328701</v>
      </c>
      <c r="U56" s="13">
        <f t="shared" si="42"/>
        <v>2.8817079275625427E-3</v>
      </c>
      <c r="V56" s="12">
        <f t="shared" si="43"/>
        <v>481375.87472516805</v>
      </c>
      <c r="W56" s="12">
        <f t="shared" si="44"/>
        <v>4979649.8750244593</v>
      </c>
      <c r="X56" s="2">
        <f t="shared" si="45"/>
        <v>51.353085076334239</v>
      </c>
      <c r="Y56" s="105">
        <f>VLOOKUP(E56,'Appendix 4. LT MOH 2019'!$D$5:$P$1684,13,FALSE)</f>
        <v>53.373370057599189</v>
      </c>
      <c r="Z56" s="131">
        <f t="shared" si="46"/>
        <v>-2.0202849812649504</v>
      </c>
    </row>
    <row r="57" spans="1:26" x14ac:dyDescent="0.2">
      <c r="B57" s="158" t="str">
        <f t="shared" si="49"/>
        <v>Male</v>
      </c>
      <c r="C57" s="11" t="str">
        <f t="shared" si="50"/>
        <v>AL</v>
      </c>
      <c r="D57" s="137" t="s">
        <v>121</v>
      </c>
      <c r="E57" s="18" t="str">
        <f t="shared" si="34"/>
        <v>ALMale25-29</v>
      </c>
      <c r="F57" s="19">
        <v>5</v>
      </c>
      <c r="G57" s="104">
        <f>VLOOKUP(E57,'Appendix 4. LT MOH 2019'!$D$5:$G$1684,4,FALSE)</f>
        <v>2.6373303238201246E-3</v>
      </c>
      <c r="H57" s="19">
        <f>VLOOKUP(E57,'Appendix 1a. Person-years 2020'!$E$3:$F$1684,2,FALSE)</f>
        <v>134000.30540000001</v>
      </c>
      <c r="I57" s="19">
        <f>VLOOKUP(E57,'Appendix 2a. Deaths 2020'!$E$3:$G$1683,3,FALSE)</f>
        <v>9</v>
      </c>
      <c r="J57" s="20">
        <f t="shared" si="35"/>
        <v>353.40306883257762</v>
      </c>
      <c r="K57" s="20">
        <f t="shared" si="36"/>
        <v>362.37933285966324</v>
      </c>
      <c r="L57" s="73">
        <f t="shared" si="37"/>
        <v>0.97522964691101244</v>
      </c>
      <c r="M57" s="73">
        <f t="shared" si="38"/>
        <v>1.0253995078671432</v>
      </c>
      <c r="N57" s="72">
        <f>VLOOKUP(E57,'Appendix 4. LT MOH 2019'!$D$5:$K$1684,8,FALSE)</f>
        <v>0.98689972277682714</v>
      </c>
      <c r="O57" s="72">
        <f t="shared" si="47"/>
        <v>0.98656922661079238</v>
      </c>
      <c r="P57" s="73">
        <f t="shared" si="39"/>
        <v>1.3430773389207618E-2</v>
      </c>
      <c r="Q57" s="72">
        <f>VLOOKUP(E57,'Appendix 4. LT MOH 2019'!$D$5:$I$1684,6,FALSE)</f>
        <v>2.5000000000000049</v>
      </c>
      <c r="R57" s="136">
        <f t="shared" si="40"/>
        <v>2.4995822228005951</v>
      </c>
      <c r="S57" s="135">
        <f t="shared" si="48"/>
        <v>95581.670607144682</v>
      </c>
      <c r="T57" s="12">
        <f t="shared" si="41"/>
        <v>1283.7357580864466</v>
      </c>
      <c r="U57" s="13">
        <f t="shared" si="42"/>
        <v>2.7043182554967499E-3</v>
      </c>
      <c r="V57" s="12">
        <f t="shared" si="43"/>
        <v>474698.47732497746</v>
      </c>
      <c r="W57" s="12">
        <f t="shared" si="44"/>
        <v>4498274.0002992917</v>
      </c>
      <c r="X57" s="2">
        <f t="shared" si="45"/>
        <v>47.062098535480587</v>
      </c>
      <c r="Y57" s="105">
        <f>VLOOKUP(E57,'Appendix 4. LT MOH 2019'!$D$5:$P$1684,13,FALSE)</f>
        <v>49.098574299190297</v>
      </c>
      <c r="Z57" s="131">
        <f t="shared" si="46"/>
        <v>-2.03647576370971</v>
      </c>
    </row>
    <row r="58" spans="1:26" x14ac:dyDescent="0.2">
      <c r="B58" s="158" t="str">
        <f t="shared" si="49"/>
        <v>Male</v>
      </c>
      <c r="C58" s="11" t="str">
        <f t="shared" si="50"/>
        <v>AL</v>
      </c>
      <c r="D58" s="137" t="s">
        <v>122</v>
      </c>
      <c r="E58" s="18" t="str">
        <f t="shared" si="34"/>
        <v>ALMale30-34</v>
      </c>
      <c r="F58" s="19">
        <v>5</v>
      </c>
      <c r="G58" s="104">
        <f>VLOOKUP(E58,'Appendix 4. LT MOH 2019'!$D$5:$G$1684,4,FALSE)</f>
        <v>2.9181150529458961E-3</v>
      </c>
      <c r="H58" s="19">
        <f>VLOOKUP(E58,'Appendix 1a. Person-years 2020'!$E$3:$F$1684,2,FALSE)</f>
        <v>120867.9351</v>
      </c>
      <c r="I58" s="19">
        <f>VLOOKUP(E58,'Appendix 2a. Deaths 2020'!$E$3:$G$1683,3,FALSE)</f>
        <v>29</v>
      </c>
      <c r="J58" s="20">
        <f t="shared" si="35"/>
        <v>352.70654083379765</v>
      </c>
      <c r="K58" s="20">
        <f t="shared" si="36"/>
        <v>381.62191549726219</v>
      </c>
      <c r="L58" s="73">
        <f t="shared" si="37"/>
        <v>0.92423030887577007</v>
      </c>
      <c r="M58" s="73">
        <f t="shared" si="38"/>
        <v>1.0819813961916007</v>
      </c>
      <c r="N58" s="72">
        <f>VLOOKUP(E58,'Appendix 4. LT MOH 2019'!$D$5:$K$1684,8,FALSE)</f>
        <v>0.9855150962742768</v>
      </c>
      <c r="O58" s="72">
        <f t="shared" si="47"/>
        <v>0.9843369506056886</v>
      </c>
      <c r="P58" s="73">
        <f t="shared" si="39"/>
        <v>1.5663049394311401E-2</v>
      </c>
      <c r="Q58" s="72">
        <f>VLOOKUP(E58,'Appendix 4. LT MOH 2019'!$D$5:$I$1684,6,FALSE)</f>
        <v>2.5000000000000284</v>
      </c>
      <c r="R58" s="136">
        <f t="shared" si="40"/>
        <v>2.4985081189632972</v>
      </c>
      <c r="S58" s="135">
        <f t="shared" si="48"/>
        <v>94297.934849058234</v>
      </c>
      <c r="T58" s="12">
        <f t="shared" si="41"/>
        <v>1476.9932113223576</v>
      </c>
      <c r="U58" s="13">
        <f t="shared" si="42"/>
        <v>3.1573515110216092E-3</v>
      </c>
      <c r="V58" s="12">
        <f t="shared" si="43"/>
        <v>467794.98771882197</v>
      </c>
      <c r="W58" s="12">
        <f t="shared" si="44"/>
        <v>4023575.5229743142</v>
      </c>
      <c r="X58" s="2">
        <f t="shared" si="45"/>
        <v>42.668755465480885</v>
      </c>
      <c r="Y58" s="105">
        <f>VLOOKUP(E58,'Appendix 4. LT MOH 2019'!$D$5:$P$1684,13,FALSE)</f>
        <v>44.717131815658519</v>
      </c>
      <c r="Z58" s="131">
        <f t="shared" si="46"/>
        <v>-2.0483763501776338</v>
      </c>
    </row>
    <row r="59" spans="1:26" x14ac:dyDescent="0.2">
      <c r="B59" s="158" t="str">
        <f t="shared" si="49"/>
        <v>Male</v>
      </c>
      <c r="C59" s="11" t="str">
        <f t="shared" si="50"/>
        <v>AL</v>
      </c>
      <c r="D59" s="137" t="s">
        <v>123</v>
      </c>
      <c r="E59" s="18" t="str">
        <f t="shared" si="34"/>
        <v>ALMale35-39</v>
      </c>
      <c r="F59" s="19">
        <v>5</v>
      </c>
      <c r="G59" s="104">
        <f>VLOOKUP(E59,'Appendix 4. LT MOH 2019'!$D$5:$G$1684,4,FALSE)</f>
        <v>3.2824536200011757E-3</v>
      </c>
      <c r="H59" s="19">
        <f>VLOOKUP(E59,'Appendix 1a. Person-years 2020'!$E$3:$F$1684,2,FALSE)</f>
        <v>118123.2433</v>
      </c>
      <c r="I59" s="19">
        <f>VLOOKUP(E59,'Appendix 2a. Deaths 2020'!$E$3:$G$1683,3,FALSE)</f>
        <v>33</v>
      </c>
      <c r="J59" s="20">
        <f t="shared" si="35"/>
        <v>387.73406757636462</v>
      </c>
      <c r="K59" s="20">
        <f t="shared" si="36"/>
        <v>420.62574660690461</v>
      </c>
      <c r="L59" s="73">
        <f t="shared" si="37"/>
        <v>0.92180298211445699</v>
      </c>
      <c r="M59" s="73">
        <f t="shared" si="38"/>
        <v>1.0848305108605447</v>
      </c>
      <c r="N59" s="72">
        <f>VLOOKUP(E59,'Appendix 4. LT MOH 2019'!$D$5:$K$1684,8,FALSE)</f>
        <v>0.98372131695521714</v>
      </c>
      <c r="O59" s="72">
        <f t="shared" si="47"/>
        <v>0.98235264231915298</v>
      </c>
      <c r="P59" s="73">
        <f t="shared" si="39"/>
        <v>1.764735768084702E-2</v>
      </c>
      <c r="Q59" s="72">
        <f>VLOOKUP(E59,'Appendix 4. LT MOH 2019'!$D$5:$I$1684,6,FALSE)</f>
        <v>2.5</v>
      </c>
      <c r="R59" s="136">
        <f t="shared" si="40"/>
        <v>2.4982639946751122</v>
      </c>
      <c r="S59" s="135">
        <f t="shared" si="48"/>
        <v>92820.941637735872</v>
      </c>
      <c r="T59" s="12">
        <f t="shared" si="41"/>
        <v>1638.0443573541511</v>
      </c>
      <c r="U59" s="13">
        <f t="shared" si="42"/>
        <v>3.5609137135201702E-3</v>
      </c>
      <c r="V59" s="12">
        <f t="shared" si="43"/>
        <v>460006.75364156719</v>
      </c>
      <c r="W59" s="12">
        <f t="shared" si="44"/>
        <v>3555780.5352554922</v>
      </c>
      <c r="X59" s="2">
        <f t="shared" si="45"/>
        <v>38.307955861222467</v>
      </c>
      <c r="Y59" s="105">
        <f>VLOOKUP(E59,'Appendix 4. LT MOH 2019'!$D$5:$P$1684,13,FALSE)</f>
        <v>40.337630773247078</v>
      </c>
      <c r="Z59" s="131">
        <f t="shared" si="46"/>
        <v>-2.0296749120246105</v>
      </c>
    </row>
    <row r="60" spans="1:26" x14ac:dyDescent="0.2">
      <c r="B60" s="158" t="str">
        <f t="shared" si="49"/>
        <v>Male</v>
      </c>
      <c r="C60" s="11" t="str">
        <f t="shared" si="50"/>
        <v>AL</v>
      </c>
      <c r="D60" s="137" t="s">
        <v>124</v>
      </c>
      <c r="E60" s="18" t="str">
        <f t="shared" si="34"/>
        <v>ALMale40-44</v>
      </c>
      <c r="F60" s="19">
        <v>5</v>
      </c>
      <c r="G60" s="104">
        <f>VLOOKUP(E60,'Appendix 4. LT MOH 2019'!$D$5:$G$1684,4,FALSE)</f>
        <v>4.0646796247605574E-3</v>
      </c>
      <c r="H60" s="19">
        <f>VLOOKUP(E60,'Appendix 1a. Person-years 2020'!$E$3:$F$1684,2,FALSE)</f>
        <v>108525.77710000001</v>
      </c>
      <c r="I60" s="19">
        <f>VLOOKUP(E60,'Appendix 2a. Deaths 2020'!$E$3:$G$1683,3,FALSE)</f>
        <v>59</v>
      </c>
      <c r="J60" s="20">
        <f t="shared" si="35"/>
        <v>441.12251493967591</v>
      </c>
      <c r="K60" s="20">
        <f t="shared" si="36"/>
        <v>499.88269884181506</v>
      </c>
      <c r="L60" s="73">
        <f t="shared" si="37"/>
        <v>0.88245205517558134</v>
      </c>
      <c r="M60" s="73">
        <f t="shared" si="38"/>
        <v>1.1332060412064315</v>
      </c>
      <c r="N60" s="72">
        <f>VLOOKUP(E60,'Appendix 4. LT MOH 2019'!$D$5:$K$1684,8,FALSE)</f>
        <v>0.97988104464594494</v>
      </c>
      <c r="O60" s="72">
        <f t="shared" si="47"/>
        <v>0.97723180769708495</v>
      </c>
      <c r="P60" s="73">
        <f t="shared" si="39"/>
        <v>2.2768192302915047E-2</v>
      </c>
      <c r="Q60" s="72">
        <f>VLOOKUP(E60,'Appendix 4. LT MOH 2019'!$D$5:$I$1684,6,FALSE)</f>
        <v>2.5000000000000062</v>
      </c>
      <c r="R60" s="136">
        <f t="shared" si="40"/>
        <v>2.4966258358751396</v>
      </c>
      <c r="S60" s="135">
        <f t="shared" si="48"/>
        <v>91182.897280381716</v>
      </c>
      <c r="T60" s="12">
        <f t="shared" si="41"/>
        <v>2076.0697400166805</v>
      </c>
      <c r="U60" s="13">
        <f t="shared" si="42"/>
        <v>4.6061460421752713E-3</v>
      </c>
      <c r="V60" s="12">
        <f t="shared" si="43"/>
        <v>450717.30705182941</v>
      </c>
      <c r="W60" s="12">
        <f t="shared" si="44"/>
        <v>3095773.781613925</v>
      </c>
      <c r="X60" s="2">
        <f t="shared" si="45"/>
        <v>33.951254829012662</v>
      </c>
      <c r="Y60" s="105">
        <f>VLOOKUP(E60,'Appendix 4. LT MOH 2019'!$D$5:$P$1684,13,FALSE)</f>
        <v>35.963770298646068</v>
      </c>
      <c r="Z60" s="131">
        <f t="shared" si="46"/>
        <v>-2.0125154696334064</v>
      </c>
    </row>
    <row r="61" spans="1:26" x14ac:dyDescent="0.2">
      <c r="B61" s="158" t="str">
        <f t="shared" si="49"/>
        <v>Male</v>
      </c>
      <c r="C61" s="11" t="str">
        <f t="shared" si="50"/>
        <v>AL</v>
      </c>
      <c r="D61" s="137" t="s">
        <v>125</v>
      </c>
      <c r="E61" s="18" t="str">
        <f t="shared" si="34"/>
        <v>ALMale45-49</v>
      </c>
      <c r="F61" s="19">
        <v>5</v>
      </c>
      <c r="G61" s="104">
        <f>VLOOKUP(E61,'Appendix 4. LT MOH 2019'!$D$5:$G$1684,4,FALSE)</f>
        <v>5.6973143737825884E-3</v>
      </c>
      <c r="H61" s="19">
        <f>VLOOKUP(E61,'Appendix 1a. Person-years 2020'!$E$3:$F$1684,2,FALSE)</f>
        <v>91978.949399999998</v>
      </c>
      <c r="I61" s="19">
        <f>VLOOKUP(E61,'Appendix 2a. Deaths 2020'!$E$3:$G$1683,3,FALSE)</f>
        <v>101</v>
      </c>
      <c r="J61" s="20">
        <f t="shared" si="35"/>
        <v>524.03299050204134</v>
      </c>
      <c r="K61" s="20">
        <f t="shared" si="36"/>
        <v>624.4575617502893</v>
      </c>
      <c r="L61" s="73">
        <f t="shared" si="37"/>
        <v>0.8391811110962154</v>
      </c>
      <c r="M61" s="73">
        <f t="shared" si="38"/>
        <v>1.1916378798060745</v>
      </c>
      <c r="N61" s="72">
        <f>VLOOKUP(E61,'Appendix 4. LT MOH 2019'!$D$5:$K$1684,8,FALSE)</f>
        <v>0.97191347257214789</v>
      </c>
      <c r="O61" s="72">
        <f t="shared" si="47"/>
        <v>0.96662179287430183</v>
      </c>
      <c r="P61" s="73">
        <f t="shared" si="39"/>
        <v>3.3378207125698167E-2</v>
      </c>
      <c r="Q61" s="72">
        <f>VLOOKUP(E61,'Appendix 4. LT MOH 2019'!$D$5:$I$1684,6,FALSE)</f>
        <v>2.4999999999999964</v>
      </c>
      <c r="R61" s="136">
        <f t="shared" si="40"/>
        <v>2.4932019364310873</v>
      </c>
      <c r="S61" s="135">
        <f t="shared" si="48"/>
        <v>89106.827540365033</v>
      </c>
      <c r="T61" s="12">
        <f t="shared" si="41"/>
        <v>2974.2261459561701</v>
      </c>
      <c r="U61" s="13">
        <f t="shared" si="42"/>
        <v>6.7892561299919881E-3</v>
      </c>
      <c r="V61" s="12">
        <f t="shared" si="43"/>
        <v>438078.35335852619</v>
      </c>
      <c r="W61" s="12">
        <f t="shared" si="44"/>
        <v>2645056.4745620955</v>
      </c>
      <c r="X61" s="2">
        <f t="shared" si="45"/>
        <v>29.684105557050557</v>
      </c>
      <c r="Y61" s="105">
        <f>VLOOKUP(E61,'Appendix 4. LT MOH 2019'!$D$5:$P$1684,13,FALSE)</f>
        <v>31.650849719454822</v>
      </c>
      <c r="Z61" s="131">
        <f t="shared" si="46"/>
        <v>-1.9667441624042645</v>
      </c>
    </row>
    <row r="62" spans="1:26" x14ac:dyDescent="0.2">
      <c r="B62" s="158" t="str">
        <f t="shared" si="49"/>
        <v>Male</v>
      </c>
      <c r="C62" s="11" t="str">
        <f t="shared" si="50"/>
        <v>AL</v>
      </c>
      <c r="D62" s="137" t="s">
        <v>126</v>
      </c>
      <c r="E62" s="18" t="str">
        <f t="shared" si="34"/>
        <v>ALMale50-54</v>
      </c>
      <c r="F62" s="19">
        <v>5</v>
      </c>
      <c r="G62" s="104">
        <f>VLOOKUP(E62,'Appendix 4. LT MOH 2019'!$D$5:$G$1684,4,FALSE)</f>
        <v>7.9835352980579151E-3</v>
      </c>
      <c r="H62" s="19">
        <f>VLOOKUP(E62,'Appendix 1a. Person-years 2020'!$E$3:$F$1684,2,FALSE)</f>
        <v>82816.016799999998</v>
      </c>
      <c r="I62" s="19">
        <f>VLOOKUP(E62,'Appendix 2a. Deaths 2020'!$E$3:$G$1683,3,FALSE)</f>
        <v>105</v>
      </c>
      <c r="J62" s="20">
        <f t="shared" si="35"/>
        <v>661.16459336735727</v>
      </c>
      <c r="K62" s="20">
        <f t="shared" si="36"/>
        <v>765.32632216106117</v>
      </c>
      <c r="L62" s="73">
        <f t="shared" si="37"/>
        <v>0.86389893333397816</v>
      </c>
      <c r="M62" s="73">
        <f t="shared" si="38"/>
        <v>1.1575428113341657</v>
      </c>
      <c r="N62" s="72">
        <f>VLOOKUP(E62,'Appendix 4. LT MOH 2019'!$D$5:$K$1684,8,FALSE)</f>
        <v>0.96086344370624943</v>
      </c>
      <c r="O62" s="72">
        <f t="shared" si="47"/>
        <v>0.9548389834286527</v>
      </c>
      <c r="P62" s="73">
        <f t="shared" si="39"/>
        <v>4.5161016571347301E-2</v>
      </c>
      <c r="Q62" s="72">
        <f>VLOOKUP(E62,'Appendix 4. LT MOH 2019'!$D$5:$I$1684,6,FALSE)</f>
        <v>2.499999999999996</v>
      </c>
      <c r="R62" s="136">
        <f t="shared" si="40"/>
        <v>2.4921822604106167</v>
      </c>
      <c r="S62" s="135">
        <f t="shared" si="48"/>
        <v>86132.601394408863</v>
      </c>
      <c r="T62" s="12">
        <f t="shared" si="41"/>
        <v>3889.8358389061505</v>
      </c>
      <c r="U62" s="13">
        <f t="shared" si="42"/>
        <v>9.2415344165419321E-3</v>
      </c>
      <c r="V62" s="12">
        <f t="shared" si="43"/>
        <v>420908.00765114493</v>
      </c>
      <c r="W62" s="12">
        <f t="shared" si="44"/>
        <v>2206978.1212035692</v>
      </c>
      <c r="X62" s="2">
        <f t="shared" si="45"/>
        <v>25.623028742596773</v>
      </c>
      <c r="Y62" s="105">
        <f>VLOOKUP(E62,'Appendix 4. LT MOH 2019'!$D$5:$P$1684,13,FALSE)</f>
        <v>27.493256130412238</v>
      </c>
      <c r="Z62" s="131">
        <f t="shared" si="46"/>
        <v>-1.8702273878154649</v>
      </c>
    </row>
    <row r="63" spans="1:26" x14ac:dyDescent="0.2">
      <c r="B63" s="158" t="str">
        <f t="shared" si="49"/>
        <v>Male</v>
      </c>
      <c r="C63" s="11" t="str">
        <f t="shared" si="50"/>
        <v>AL</v>
      </c>
      <c r="D63" s="137" t="s">
        <v>127</v>
      </c>
      <c r="E63" s="18" t="str">
        <f t="shared" si="34"/>
        <v>ALMale55-59</v>
      </c>
      <c r="F63" s="19">
        <v>5</v>
      </c>
      <c r="G63" s="104">
        <f>VLOOKUP(E63,'Appendix 4. LT MOH 2019'!$D$5:$G$1684,4,FALSE)</f>
        <v>1.1812190657183235E-2</v>
      </c>
      <c r="H63" s="19">
        <f>VLOOKUP(E63,'Appendix 1a. Person-years 2020'!$E$3:$F$1684,2,FALSE)</f>
        <v>68073.719299999997</v>
      </c>
      <c r="I63" s="19">
        <f>VLOOKUP(E63,'Appendix 2a. Deaths 2020'!$E$3:$G$1683,3,FALSE)</f>
        <v>143</v>
      </c>
      <c r="J63" s="20">
        <f t="shared" si="35"/>
        <v>804.09975111517406</v>
      </c>
      <c r="K63" s="20">
        <f t="shared" si="36"/>
        <v>945.4106078511968</v>
      </c>
      <c r="L63" s="73">
        <f t="shared" si="37"/>
        <v>0.85052964758116567</v>
      </c>
      <c r="M63" s="73">
        <f t="shared" si="38"/>
        <v>1.1757379685045846</v>
      </c>
      <c r="N63" s="72">
        <f>VLOOKUP(E63,'Appendix 4. LT MOH 2019'!$D$5:$K$1684,8,FALSE)</f>
        <v>0.94263311808068162</v>
      </c>
      <c r="O63" s="72">
        <f t="shared" si="47"/>
        <v>0.93289707454635729</v>
      </c>
      <c r="P63" s="73">
        <f t="shared" si="39"/>
        <v>6.7102925453642714E-2</v>
      </c>
      <c r="Q63" s="72">
        <f>VLOOKUP(E63,'Appendix 4. LT MOH 2019'!$D$5:$I$1684,6,FALSE)</f>
        <v>2.4999999999999956</v>
      </c>
      <c r="R63" s="136">
        <f t="shared" si="40"/>
        <v>2.4871281411621218</v>
      </c>
      <c r="S63" s="135">
        <f t="shared" si="48"/>
        <v>82242.765555502716</v>
      </c>
      <c r="T63" s="12">
        <f t="shared" si="41"/>
        <v>5518.7301661723131</v>
      </c>
      <c r="U63" s="13">
        <f t="shared" si="42"/>
        <v>1.3888979976526538E-2</v>
      </c>
      <c r="V63" s="12">
        <f t="shared" si="43"/>
        <v>397345.96604641946</v>
      </c>
      <c r="W63" s="12">
        <f t="shared" si="44"/>
        <v>1786070.1135524241</v>
      </c>
      <c r="X63" s="2">
        <f t="shared" si="45"/>
        <v>21.717048320159773</v>
      </c>
      <c r="Y63" s="105">
        <f>VLOOKUP(E63,'Appendix 4. LT MOH 2019'!$D$5:$P$1684,13,FALSE)</f>
        <v>23.511246753241096</v>
      </c>
      <c r="Z63" s="131">
        <f t="shared" si="46"/>
        <v>-1.7941984330813234</v>
      </c>
    </row>
    <row r="64" spans="1:26" x14ac:dyDescent="0.2">
      <c r="B64" s="158" t="str">
        <f t="shared" si="49"/>
        <v>Male</v>
      </c>
      <c r="C64" s="11" t="str">
        <f t="shared" si="50"/>
        <v>AL</v>
      </c>
      <c r="D64" s="137" t="s">
        <v>128</v>
      </c>
      <c r="E64" s="18" t="str">
        <f t="shared" si="34"/>
        <v>ALMale60-64</v>
      </c>
      <c r="F64" s="19">
        <v>5</v>
      </c>
      <c r="G64" s="104">
        <f>VLOOKUP(E64,'Appendix 4. LT MOH 2019'!$D$5:$G$1684,4,FALSE)</f>
        <v>1.6580621904810963E-2</v>
      </c>
      <c r="H64" s="19">
        <f>VLOOKUP(E64,'Appendix 1a. Person-years 2020'!$E$3:$F$1684,2,FALSE)</f>
        <v>53459.0458</v>
      </c>
      <c r="I64" s="19">
        <f>VLOOKUP(E64,'Appendix 2a. Deaths 2020'!$E$3:$G$1683,3,FALSE)</f>
        <v>200</v>
      </c>
      <c r="J64" s="20">
        <f t="shared" si="35"/>
        <v>886.38422580177246</v>
      </c>
      <c r="K64" s="20">
        <f t="shared" si="36"/>
        <v>1083.0681014208103</v>
      </c>
      <c r="L64" s="73">
        <f t="shared" si="37"/>
        <v>0.81840119253718169</v>
      </c>
      <c r="M64" s="73">
        <f t="shared" si="38"/>
        <v>1.221894602694592</v>
      </c>
      <c r="N64" s="72">
        <f>VLOOKUP(E64,'Appendix 4. LT MOH 2019'!$D$5:$K$1684,8,FALSE)</f>
        <v>0.92039657615855375</v>
      </c>
      <c r="O64" s="72">
        <f t="shared" si="47"/>
        <v>0.90361044037443294</v>
      </c>
      <c r="P64" s="73">
        <f t="shared" si="39"/>
        <v>9.6389559625567056E-2</v>
      </c>
      <c r="Q64" s="72">
        <f>VLOOKUP(E64,'Appendix 4. LT MOH 2019'!$D$5:$I$1684,6,FALSE)</f>
        <v>2.499999999999988</v>
      </c>
      <c r="R64" s="136">
        <f t="shared" si="40"/>
        <v>2.4772424958233272</v>
      </c>
      <c r="S64" s="135">
        <f t="shared" si="48"/>
        <v>76724.035389330398</v>
      </c>
      <c r="T64" s="12">
        <f t="shared" si="41"/>
        <v>7395.3959838739793</v>
      </c>
      <c r="U64" s="13">
        <f t="shared" si="42"/>
        <v>2.02633915150419E-2</v>
      </c>
      <c r="V64" s="12">
        <f t="shared" si="43"/>
        <v>364963.38623197586</v>
      </c>
      <c r="W64" s="12">
        <f t="shared" si="44"/>
        <v>1388724.1475060047</v>
      </c>
      <c r="X64" s="2">
        <f t="shared" si="45"/>
        <v>18.100249034856255</v>
      </c>
      <c r="Y64" s="105">
        <f>VLOOKUP(E64,'Appendix 4. LT MOH 2019'!$D$5:$P$1684,13,FALSE)</f>
        <v>19.789951785295443</v>
      </c>
      <c r="Z64" s="131">
        <f t="shared" si="46"/>
        <v>-1.6897027504391886</v>
      </c>
    </row>
    <row r="65" spans="2:26" x14ac:dyDescent="0.2">
      <c r="B65" s="158" t="str">
        <f t="shared" si="49"/>
        <v>Male</v>
      </c>
      <c r="C65" s="11" t="str">
        <f t="shared" si="50"/>
        <v>AL</v>
      </c>
      <c r="D65" s="137" t="s">
        <v>129</v>
      </c>
      <c r="E65" s="18" t="str">
        <f t="shared" si="34"/>
        <v>ALMale65-69</v>
      </c>
      <c r="F65" s="19">
        <v>5</v>
      </c>
      <c r="G65" s="104">
        <f>VLOOKUP(E65,'Appendix 4. LT MOH 2019'!$D$5:$G$1684,4,FALSE)</f>
        <v>2.5117008409406116E-2</v>
      </c>
      <c r="H65" s="19">
        <f>VLOOKUP(E65,'Appendix 1a. Person-years 2020'!$E$3:$F$1684,2,FALSE)</f>
        <v>41575.073100000001</v>
      </c>
      <c r="I65" s="19">
        <f>VLOOKUP(E65,'Appendix 2a. Deaths 2020'!$E$3:$G$1683,3,FALSE)</f>
        <v>249</v>
      </c>
      <c r="J65" s="20">
        <f t="shared" si="35"/>
        <v>1044.2414606743741</v>
      </c>
      <c r="K65" s="20">
        <f t="shared" si="36"/>
        <v>1286.9873255804318</v>
      </c>
      <c r="L65" s="73">
        <f t="shared" si="37"/>
        <v>0.81138441686161966</v>
      </c>
      <c r="M65" s="73">
        <f t="shared" si="38"/>
        <v>1.2324614316207017</v>
      </c>
      <c r="N65" s="72">
        <f>VLOOKUP(E65,'Appendix 4. LT MOH 2019'!$D$5:$K$1684,8,FALSE)</f>
        <v>0.8818348458774562</v>
      </c>
      <c r="O65" s="72">
        <f t="shared" si="47"/>
        <v>0.85643005437349984</v>
      </c>
      <c r="P65" s="73">
        <f t="shared" si="39"/>
        <v>0.14356994562650016</v>
      </c>
      <c r="Q65" s="72">
        <f>VLOOKUP(E65,'Appendix 4. LT MOH 2019'!$D$5:$I$1684,6,FALSE)</f>
        <v>2.5000000000000044</v>
      </c>
      <c r="R65" s="136">
        <f t="shared" si="40"/>
        <v>2.4640584702103943</v>
      </c>
      <c r="S65" s="135">
        <f t="shared" si="48"/>
        <v>69328.639405456415</v>
      </c>
      <c r="T65" s="12">
        <f t="shared" si="41"/>
        <v>9953.5089898006136</v>
      </c>
      <c r="U65" s="13">
        <f t="shared" si="42"/>
        <v>3.0969063332857854E-2</v>
      </c>
      <c r="V65" s="12">
        <f t="shared" si="43"/>
        <v>321401.6802129125</v>
      </c>
      <c r="W65" s="12">
        <f t="shared" si="44"/>
        <v>1023760.7612740287</v>
      </c>
      <c r="X65" s="2">
        <f t="shared" si="45"/>
        <v>14.766779934721393</v>
      </c>
      <c r="Y65" s="105">
        <f>VLOOKUP(E65,'Appendix 4. LT MOH 2019'!$D$5:$P$1684,13,FALSE)</f>
        <v>16.285328230422447</v>
      </c>
      <c r="Z65" s="131">
        <f t="shared" si="46"/>
        <v>-1.5185482957010539</v>
      </c>
    </row>
    <row r="66" spans="2:26" x14ac:dyDescent="0.2">
      <c r="B66" s="158" t="str">
        <f t="shared" si="49"/>
        <v>Male</v>
      </c>
      <c r="C66" s="11" t="str">
        <f t="shared" si="50"/>
        <v>AL</v>
      </c>
      <c r="D66" s="137" t="s">
        <v>130</v>
      </c>
      <c r="E66" s="18" t="str">
        <f t="shared" si="34"/>
        <v>ALMale70-74</v>
      </c>
      <c r="F66" s="19">
        <v>5</v>
      </c>
      <c r="G66" s="104">
        <f>VLOOKUP(E66,'Appendix 4. LT MOH 2019'!$D$5:$G$1684,4,FALSE)</f>
        <v>3.7318563012423984E-2</v>
      </c>
      <c r="H66" s="19">
        <f>VLOOKUP(E66,'Appendix 1a. Person-years 2020'!$E$3:$F$1684,2,FALSE)</f>
        <v>30602.886699999999</v>
      </c>
      <c r="I66" s="19">
        <f>VLOOKUP(E66,'Appendix 2a. Deaths 2020'!$E$3:$G$1683,3,FALSE)</f>
        <v>263</v>
      </c>
      <c r="J66" s="20">
        <f t="shared" si="35"/>
        <v>1142.0557556760218</v>
      </c>
      <c r="K66" s="20">
        <f t="shared" si="36"/>
        <v>1395.2409736037544</v>
      </c>
      <c r="L66" s="73">
        <f t="shared" si="37"/>
        <v>0.81853656628662297</v>
      </c>
      <c r="M66" s="73">
        <f t="shared" si="38"/>
        <v>1.22169251953716</v>
      </c>
      <c r="N66" s="72">
        <f>VLOOKUP(E66,'Appendix 4. LT MOH 2019'!$D$5:$K$1684,8,FALSE)</f>
        <v>0.82933007574451501</v>
      </c>
      <c r="O66" s="72">
        <f t="shared" si="47"/>
        <v>0.79562769369193009</v>
      </c>
      <c r="P66" s="73">
        <f t="shared" si="39"/>
        <v>0.20437230630806991</v>
      </c>
      <c r="Q66" s="72">
        <f>VLOOKUP(E66,'Appendix 4. LT MOH 2019'!$D$5:$I$1684,6,FALSE)</f>
        <v>2.4999999999999973</v>
      </c>
      <c r="R66" s="136">
        <f t="shared" si="40"/>
        <v>2.4494321963246009</v>
      </c>
      <c r="S66" s="135">
        <f t="shared" si="48"/>
        <v>59375.130415655804</v>
      </c>
      <c r="T66" s="12">
        <f t="shared" si="41"/>
        <v>12134.632340390006</v>
      </c>
      <c r="U66" s="13">
        <f t="shared" si="42"/>
        <v>4.5631707541446014E-2</v>
      </c>
      <c r="V66" s="12">
        <f t="shared" si="43"/>
        <v>265925.449521442</v>
      </c>
      <c r="W66" s="12">
        <f t="shared" si="44"/>
        <v>702359.08106111619</v>
      </c>
      <c r="X66" s="2">
        <f t="shared" si="45"/>
        <v>11.829179593278347</v>
      </c>
      <c r="Y66" s="105">
        <f>VLOOKUP(E66,'Appendix 4. LT MOH 2019'!$D$5:$P$1684,13,FALSE)</f>
        <v>13.132551032507189</v>
      </c>
      <c r="Z66" s="131">
        <f t="shared" si="46"/>
        <v>-1.303371439228842</v>
      </c>
    </row>
    <row r="67" spans="2:26" x14ac:dyDescent="0.2">
      <c r="B67" s="158" t="str">
        <f t="shared" si="49"/>
        <v>Male</v>
      </c>
      <c r="C67" s="11" t="str">
        <f t="shared" si="50"/>
        <v>AL</v>
      </c>
      <c r="D67" s="137" t="s">
        <v>131</v>
      </c>
      <c r="E67" s="18" t="str">
        <f t="shared" si="34"/>
        <v>ALMale75-79</v>
      </c>
      <c r="F67" s="19">
        <v>5</v>
      </c>
      <c r="G67" s="104">
        <f>VLOOKUP(E67,'Appendix 4. LT MOH 2019'!$D$5:$G$1684,4,FALSE)</f>
        <v>5.5761319522757313E-2</v>
      </c>
      <c r="H67" s="19">
        <f>VLOOKUP(E67,'Appendix 1a. Person-years 2020'!$E$3:$F$1684,2,FALSE)</f>
        <v>19614.438200000001</v>
      </c>
      <c r="I67" s="19">
        <f>VLOOKUP(E67,'Appendix 2a. Deaths 2020'!$E$3:$G$1683,3,FALSE)</f>
        <v>268</v>
      </c>
      <c r="J67" s="20">
        <f t="shared" si="35"/>
        <v>1093.7269557295767</v>
      </c>
      <c r="K67" s="20">
        <f t="shared" si="36"/>
        <v>1346.7829220974779</v>
      </c>
      <c r="L67" s="73">
        <f t="shared" si="37"/>
        <v>0.81210337448161862</v>
      </c>
      <c r="M67" s="73">
        <f t="shared" si="38"/>
        <v>1.2313703297173459</v>
      </c>
      <c r="N67" s="72">
        <f>VLOOKUP(E67,'Appendix 4. LT MOH 2019'!$D$5:$K$1684,8,FALSE)</f>
        <v>0.75530473019892597</v>
      </c>
      <c r="O67" s="72">
        <f t="shared" si="47"/>
        <v>0.70782076440287311</v>
      </c>
      <c r="P67" s="73">
        <f t="shared" si="39"/>
        <v>0.29217923559712689</v>
      </c>
      <c r="Q67" s="72">
        <f>VLOOKUP(E67,'Appendix 4. LT MOH 2019'!$D$5:$I$1684,6,FALSE)</f>
        <v>2.5</v>
      </c>
      <c r="R67" s="136">
        <f t="shared" si="40"/>
        <v>2.4218693669364031</v>
      </c>
      <c r="S67" s="135">
        <f t="shared" si="48"/>
        <v>47240.498075265801</v>
      </c>
      <c r="T67" s="12">
        <f t="shared" si="41"/>
        <v>13802.692616858705</v>
      </c>
      <c r="U67" s="13">
        <f t="shared" si="42"/>
        <v>6.8801092782786219E-2</v>
      </c>
      <c r="V67" s="12">
        <f t="shared" si="43"/>
        <v>200617.34572204482</v>
      </c>
      <c r="W67" s="12">
        <f t="shared" si="44"/>
        <v>436433.63153967413</v>
      </c>
      <c r="X67" s="2">
        <f t="shared" si="45"/>
        <v>9.2385484768667627</v>
      </c>
      <c r="Y67" s="105">
        <f>VLOOKUP(E67,'Appendix 4. LT MOH 2019'!$D$5:$P$1684,13,FALSE)</f>
        <v>10.320650478595056</v>
      </c>
      <c r="Z67" s="131">
        <f t="shared" si="46"/>
        <v>-1.082102001728293</v>
      </c>
    </row>
    <row r="68" spans="2:26" x14ac:dyDescent="0.2">
      <c r="B68" s="158" t="str">
        <f t="shared" si="49"/>
        <v>Male</v>
      </c>
      <c r="C68" s="11" t="str">
        <f t="shared" si="50"/>
        <v>AL</v>
      </c>
      <c r="D68" s="137" t="s">
        <v>132</v>
      </c>
      <c r="E68" s="18" t="str">
        <f t="shared" si="34"/>
        <v>ALMale80-84</v>
      </c>
      <c r="F68" s="19">
        <v>5</v>
      </c>
      <c r="G68" s="104">
        <f>VLOOKUP(E68,'Appendix 4. LT MOH 2019'!$D$5:$G$1684,4,FALSE)</f>
        <v>8.7565470826133751E-2</v>
      </c>
      <c r="H68" s="19">
        <f>VLOOKUP(E68,'Appendix 1a. Person-years 2020'!$E$3:$F$1684,2,FALSE)</f>
        <v>11044.385</v>
      </c>
      <c r="I68" s="19">
        <f>VLOOKUP(E68,'Appendix 2a. Deaths 2020'!$E$3:$G$1683,3,FALSE)</f>
        <v>214</v>
      </c>
      <c r="J68" s="20">
        <f t="shared" si="35"/>
        <v>967.10677251008917</v>
      </c>
      <c r="K68" s="20">
        <f t="shared" si="36"/>
        <v>1162.3677617532967</v>
      </c>
      <c r="L68" s="73">
        <f t="shared" si="37"/>
        <v>0.83201444872431851</v>
      </c>
      <c r="M68" s="73">
        <f t="shared" si="38"/>
        <v>1.2019022043826815</v>
      </c>
      <c r="N68" s="72">
        <f>VLOOKUP(E68,'Appendix 4. LT MOH 2019'!$D$5:$K$1684,8,FALSE)</f>
        <v>0.64080528230285738</v>
      </c>
      <c r="O68" s="72">
        <f t="shared" si="47"/>
        <v>0.5857383415244648</v>
      </c>
      <c r="P68" s="73">
        <f t="shared" si="39"/>
        <v>0.4142616584755352</v>
      </c>
      <c r="Q68" s="72">
        <f>VLOOKUP(E68,'Appendix 4. LT MOH 2019'!$D$5:$I$1684,6,FALSE)</f>
        <v>2.5000000000000004</v>
      </c>
      <c r="R68" s="136">
        <f t="shared" si="40"/>
        <v>2.3946603905397015</v>
      </c>
      <c r="S68" s="135">
        <f t="shared" si="48"/>
        <v>33437.805458407092</v>
      </c>
      <c r="T68" s="12">
        <f t="shared" si="41"/>
        <v>13852.000744982026</v>
      </c>
      <c r="U68" s="13">
        <f t="shared" si="42"/>
        <v>0.10565991932240372</v>
      </c>
      <c r="V68" s="12">
        <f t="shared" si="43"/>
        <v>131099.86108086022</v>
      </c>
      <c r="W68" s="12">
        <f t="shared" si="44"/>
        <v>235816.28581762931</v>
      </c>
      <c r="X68" s="2">
        <f t="shared" si="45"/>
        <v>7.0523852443294617</v>
      </c>
      <c r="Y68" s="105">
        <f>VLOOKUP(E68,'Appendix 4. LT MOH 2019'!$D$5:$P$1684,13,FALSE)</f>
        <v>7.8542982930019729</v>
      </c>
      <c r="Z68" s="131">
        <f t="shared" si="46"/>
        <v>-0.80191304867251123</v>
      </c>
    </row>
    <row r="69" spans="2:26" x14ac:dyDescent="0.2">
      <c r="B69" s="158" t="str">
        <f t="shared" si="49"/>
        <v>Male</v>
      </c>
      <c r="C69" s="11" t="str">
        <f t="shared" si="50"/>
        <v>AL</v>
      </c>
      <c r="D69" s="137" t="s">
        <v>133</v>
      </c>
      <c r="E69" s="18" t="str">
        <f t="shared" si="34"/>
        <v>ALMale85-89</v>
      </c>
      <c r="F69" s="19">
        <v>5</v>
      </c>
      <c r="G69" s="104">
        <f>VLOOKUP(E69,'Appendix 4. LT MOH 2019'!$D$5:$G$1684,4,FALSE)</f>
        <v>0.14615425136041502</v>
      </c>
      <c r="H69" s="19">
        <f>VLOOKUP(E69,'Appendix 1a. Person-years 2020'!$E$3:$F$1684,2,FALSE)</f>
        <v>5058.3630000000003</v>
      </c>
      <c r="I69" s="19">
        <f>VLOOKUP(E69,'Appendix 2a. Deaths 2020'!$E$3:$G$1683,3,FALSE)</f>
        <v>116</v>
      </c>
      <c r="J69" s="20">
        <f t="shared" si="35"/>
        <v>739.30125737422304</v>
      </c>
      <c r="K69" s="20">
        <f t="shared" si="36"/>
        <v>838.34736421641492</v>
      </c>
      <c r="L69" s="73">
        <f t="shared" si="37"/>
        <v>0.88185552782793308</v>
      </c>
      <c r="M69" s="73">
        <f t="shared" si="38"/>
        <v>1.1339725935188776</v>
      </c>
      <c r="N69" s="72">
        <f>VLOOKUP(E69,'Appendix 4. LT MOH 2019'!$D$5:$K$1684,8,FALSE)</f>
        <v>0.46478764562810038</v>
      </c>
      <c r="O69" s="72">
        <f t="shared" si="47"/>
        <v>0.41944575957654279</v>
      </c>
      <c r="P69" s="73">
        <f t="shared" si="39"/>
        <v>0.58055424042345716</v>
      </c>
      <c r="Q69" s="72">
        <f>VLOOKUP(E69,'Appendix 4. LT MOH 2019'!$D$5:$I$1684,6,FALSE)</f>
        <v>2.4999999999999996</v>
      </c>
      <c r="R69" s="136">
        <f t="shared" si="40"/>
        <v>2.3864795943624397</v>
      </c>
      <c r="S69" s="135">
        <f t="shared" si="48"/>
        <v>19585.804713425066</v>
      </c>
      <c r="T69" s="12">
        <f t="shared" si="41"/>
        <v>11370.621978484656</v>
      </c>
      <c r="U69" s="13">
        <f t="shared" si="42"/>
        <v>0.16669613588888355</v>
      </c>
      <c r="V69" s="12">
        <f t="shared" si="43"/>
        <v>68211.671001564755</v>
      </c>
      <c r="W69" s="12">
        <f t="shared" si="44"/>
        <v>104716.4247367691</v>
      </c>
      <c r="X69" s="2">
        <f t="shared" si="45"/>
        <v>5.3465469644446806</v>
      </c>
      <c r="Y69" s="105">
        <f>VLOOKUP(E69,'Appendix 4. LT MOH 2019'!$D$5:$P$1684,13,FALSE)</f>
        <v>5.8555776471758616</v>
      </c>
      <c r="Z69" s="131">
        <f t="shared" si="46"/>
        <v>-0.50903068273118102</v>
      </c>
    </row>
    <row r="70" spans="2:26" x14ac:dyDescent="0.2">
      <c r="B70" s="158" t="str">
        <f t="shared" si="49"/>
        <v>Male</v>
      </c>
      <c r="C70" s="11" t="str">
        <f t="shared" si="50"/>
        <v>AL</v>
      </c>
      <c r="D70" s="137" t="s">
        <v>8</v>
      </c>
      <c r="E70" s="18" t="str">
        <f t="shared" si="34"/>
        <v>ALMale90+</v>
      </c>
      <c r="F70" s="19" t="s">
        <v>19</v>
      </c>
      <c r="G70" s="104">
        <f>VLOOKUP(E70,'Appendix 4. LT MOH 2019'!$D$5:$G$1684,4,FALSE)</f>
        <v>0.21188267578904577</v>
      </c>
      <c r="H70" s="19">
        <f>VLOOKUP(E70,'Appendix 1a. Person-years 2020'!$E$3:$F$1684,2,FALSE)</f>
        <v>2943.3334</v>
      </c>
      <c r="I70" s="19">
        <f>VLOOKUP(E70,'Appendix 2a. Deaths 2020'!$E$3:$G$1683,3,FALSE)</f>
        <v>79</v>
      </c>
      <c r="J70" s="20">
        <f t="shared" si="35"/>
        <v>623.64135653126971</v>
      </c>
      <c r="K70" s="20">
        <f t="shared" si="36"/>
        <v>685.9026251439351</v>
      </c>
      <c r="L70" s="73">
        <f t="shared" si="37"/>
        <v>0.90922724840191416</v>
      </c>
      <c r="M70" s="73">
        <f t="shared" si="38"/>
        <v>1.0998350541711446</v>
      </c>
      <c r="N70" s="72">
        <f>VLOOKUP(E70,'Appendix 4. LT MOH 2019'!$D$5:$K$1684,8,FALSE)</f>
        <v>0</v>
      </c>
      <c r="O70" s="72">
        <v>0</v>
      </c>
      <c r="P70" s="73">
        <f t="shared" si="39"/>
        <v>1</v>
      </c>
      <c r="Q70" s="72">
        <f>VLOOKUP(E70,'Appendix 4. LT MOH 2019'!$D$5:$I$1684,6,FALSE)</f>
        <v>4.8871959513574952</v>
      </c>
      <c r="R70" s="136">
        <f>Q70*L70</f>
        <v>4.44357172725375</v>
      </c>
      <c r="S70" s="135">
        <f t="shared" si="48"/>
        <v>8215.1827349404102</v>
      </c>
      <c r="T70" s="12">
        <f t="shared" si="41"/>
        <v>8215.1827349404102</v>
      </c>
      <c r="U70" s="13">
        <f t="shared" si="42"/>
        <v>0.22504418998498482</v>
      </c>
      <c r="V70" s="12">
        <f>T70*R70</f>
        <v>36504.753735204344</v>
      </c>
      <c r="W70" s="12">
        <f>V70</f>
        <v>36504.753735204344</v>
      </c>
      <c r="X70" s="2">
        <f t="shared" si="45"/>
        <v>4.44357172725375</v>
      </c>
      <c r="Y70" s="105">
        <f>VLOOKUP(E70,'Appendix 4. LT MOH 2019'!$D$5:$P$1684,13,FALSE)</f>
        <v>4.7195930307941651</v>
      </c>
      <c r="Z70" s="131">
        <f t="shared" si="46"/>
        <v>-0.2760213035404151</v>
      </c>
    </row>
    <row r="71" spans="2:26" x14ac:dyDescent="0.2">
      <c r="K71" s="7"/>
      <c r="L71" s="7"/>
      <c r="M71" s="7"/>
      <c r="N71" s="133"/>
      <c r="O71" s="133"/>
      <c r="P71" s="74"/>
      <c r="Q71" s="133"/>
      <c r="R71" s="107"/>
      <c r="S71" s="7"/>
      <c r="T71" s="7"/>
      <c r="U71" s="7"/>
      <c r="V71" s="107"/>
      <c r="W71" s="107"/>
      <c r="X71" s="7"/>
      <c r="Y71" s="133"/>
      <c r="Z71" s="7"/>
    </row>
    <row r="72" spans="2:26" x14ac:dyDescent="0.2">
      <c r="N72" s="40"/>
      <c r="O72" s="40"/>
      <c r="Q72" s="40"/>
      <c r="R72" s="40"/>
      <c r="V72" s="40"/>
      <c r="W72" s="40"/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D742ECC-EFF7-5C47-B206-FECB2AA50567}">
  <sheetPr>
    <tabColor theme="7"/>
  </sheetPr>
  <dimension ref="A1:AA72"/>
  <sheetViews>
    <sheetView zoomScaleNormal="100" workbookViewId="0">
      <pane xSplit="4" ySplit="1" topLeftCell="F2" activePane="bottomRight" state="frozen"/>
      <selection pane="topRight" activeCell="F1" sqref="F1"/>
      <selection pane="bottomLeft" activeCell="A4" sqref="A4"/>
      <selection pane="bottomRight" activeCell="B2" sqref="B2:D2"/>
    </sheetView>
  </sheetViews>
  <sheetFormatPr baseColWidth="10" defaultRowHeight="16" x14ac:dyDescent="0.2"/>
  <cols>
    <col min="1" max="1" width="5.83203125" customWidth="1"/>
    <col min="2" max="3" width="12.1640625" style="158" customWidth="1"/>
    <col min="4" max="4" width="13.33203125" style="40" customWidth="1"/>
    <col min="5" max="5" width="17.33203125" style="40" hidden="1" customWidth="1"/>
    <col min="6" max="9" width="13.33203125" style="40" customWidth="1"/>
    <col min="10" max="10" width="14.6640625" style="40" customWidth="1"/>
    <col min="11" max="11" width="15.6640625" customWidth="1"/>
    <col min="17" max="17" width="11.5" customWidth="1"/>
    <col min="18" max="20" width="10.33203125" customWidth="1"/>
    <col min="21" max="21" width="8.33203125" customWidth="1"/>
    <col min="22" max="22" width="10" customWidth="1"/>
    <col min="23" max="23" width="8.33203125" customWidth="1"/>
    <col min="24" max="24" width="11" customWidth="1"/>
    <col min="25" max="25" width="10.5" style="40" customWidth="1"/>
    <col min="26" max="26" width="17.6640625" bestFit="1" customWidth="1"/>
  </cols>
  <sheetData>
    <row r="1" spans="1:27" ht="18" x14ac:dyDescent="0.2">
      <c r="B1" s="161" t="s">
        <v>55</v>
      </c>
      <c r="C1" s="161"/>
      <c r="K1" s="10"/>
      <c r="N1" s="8"/>
      <c r="O1" s="10"/>
      <c r="Q1" s="10"/>
      <c r="R1" s="10"/>
      <c r="S1" s="8"/>
      <c r="T1" s="8"/>
      <c r="U1" s="10"/>
      <c r="V1" s="10"/>
      <c r="W1" s="10"/>
      <c r="Y1" s="10"/>
    </row>
    <row r="2" spans="1:27" s="3" customFormat="1" ht="100" customHeight="1" x14ac:dyDescent="0.2">
      <c r="B2" s="167" t="s">
        <v>33</v>
      </c>
      <c r="C2" s="167" t="s">
        <v>14</v>
      </c>
      <c r="D2" s="168" t="s">
        <v>31</v>
      </c>
      <c r="E2" s="39"/>
      <c r="F2" s="3" t="s">
        <v>32</v>
      </c>
      <c r="G2" s="106" t="s">
        <v>115</v>
      </c>
      <c r="H2" s="106" t="s">
        <v>1659</v>
      </c>
      <c r="I2" s="106" t="s">
        <v>1660</v>
      </c>
      <c r="J2" s="106" t="s">
        <v>20</v>
      </c>
      <c r="K2" s="4" t="s">
        <v>21</v>
      </c>
      <c r="L2" s="3" t="s">
        <v>16</v>
      </c>
      <c r="M2" s="5" t="s">
        <v>114</v>
      </c>
      <c r="N2" s="3" t="s">
        <v>141</v>
      </c>
      <c r="O2" s="3" t="s">
        <v>22</v>
      </c>
      <c r="P2" s="5" t="s">
        <v>23</v>
      </c>
      <c r="Q2" s="3" t="s">
        <v>140</v>
      </c>
      <c r="R2" s="3" t="s">
        <v>24</v>
      </c>
      <c r="S2" s="5" t="s">
        <v>34</v>
      </c>
      <c r="T2" s="5" t="s">
        <v>35</v>
      </c>
      <c r="U2" s="5" t="s">
        <v>36</v>
      </c>
      <c r="V2" s="3" t="s">
        <v>37</v>
      </c>
      <c r="W2" s="3" t="s">
        <v>38</v>
      </c>
      <c r="X2" s="5" t="s">
        <v>81</v>
      </c>
      <c r="Y2" s="3" t="s">
        <v>26</v>
      </c>
      <c r="Z2" s="5" t="s">
        <v>25</v>
      </c>
    </row>
    <row r="3" spans="1:27" s="11" customFormat="1" ht="47" customHeight="1" x14ac:dyDescent="0.2">
      <c r="A3" s="10"/>
      <c r="B3" s="8" t="s">
        <v>17</v>
      </c>
      <c r="C3" s="8" t="s">
        <v>14</v>
      </c>
      <c r="D3" s="8" t="s">
        <v>0</v>
      </c>
      <c r="E3" s="8" t="s">
        <v>135</v>
      </c>
      <c r="F3" s="8" t="s">
        <v>9</v>
      </c>
      <c r="G3" s="10" t="s">
        <v>116</v>
      </c>
      <c r="H3" s="10" t="s">
        <v>134</v>
      </c>
      <c r="I3" s="10" t="s">
        <v>110</v>
      </c>
      <c r="J3" s="10" t="s">
        <v>1618</v>
      </c>
      <c r="K3" s="10" t="s">
        <v>1830</v>
      </c>
      <c r="L3" s="10" t="s">
        <v>27</v>
      </c>
      <c r="M3" s="10" t="s">
        <v>28</v>
      </c>
      <c r="N3" s="8" t="s">
        <v>1619</v>
      </c>
      <c r="O3" s="10" t="s">
        <v>111</v>
      </c>
      <c r="P3" s="10" t="s">
        <v>112</v>
      </c>
      <c r="Q3" s="10" t="s">
        <v>1620</v>
      </c>
      <c r="R3" s="10" t="s">
        <v>113</v>
      </c>
      <c r="S3" s="8" t="s">
        <v>104</v>
      </c>
      <c r="T3" s="8" t="s">
        <v>105</v>
      </c>
      <c r="U3" s="10" t="s">
        <v>106</v>
      </c>
      <c r="V3" s="10" t="s">
        <v>107</v>
      </c>
      <c r="W3" s="10" t="s">
        <v>108</v>
      </c>
      <c r="X3" s="8" t="s">
        <v>109</v>
      </c>
      <c r="Y3" s="10" t="s">
        <v>30</v>
      </c>
      <c r="Z3" s="10" t="s">
        <v>11</v>
      </c>
    </row>
    <row r="4" spans="1:27" s="9" customFormat="1" ht="17" customHeight="1" x14ac:dyDescent="0.2">
      <c r="A4" s="15"/>
      <c r="B4" s="11" t="s">
        <v>18</v>
      </c>
      <c r="C4" s="11" t="str">
        <f>$B$1</f>
        <v>SE</v>
      </c>
      <c r="D4" s="137">
        <v>0</v>
      </c>
      <c r="E4" s="18" t="str">
        <f t="shared" ref="E4:E23" si="0">_xlfn.CONCAT(C4,B4,D4)</f>
        <v>SETotal0</v>
      </c>
      <c r="F4" s="19">
        <v>1</v>
      </c>
      <c r="G4" s="104">
        <f>VLOOKUP(E4,'Appendix 4. LT MOH 2019'!$D$5:$G$1684,4,FALSE)</f>
        <v>1.6138107241800845E-2</v>
      </c>
      <c r="H4" s="19">
        <f>VLOOKUP(E4,'Appendix 1a. Person-years 2020'!$E$3:$F$1684,2,FALSE)</f>
        <v>34096.155299999999</v>
      </c>
      <c r="I4" s="19">
        <f>VLOOKUP(E4,'Appendix 2a. Deaths 2020'!$E$3:$G$1683,3,FALSE)</f>
        <v>14</v>
      </c>
      <c r="J4" s="20">
        <f t="shared" ref="J4:J23" si="1">G4*H4</f>
        <v>550.24741076449629</v>
      </c>
      <c r="K4" s="20">
        <f t="shared" ref="K4:K23" si="2">G4*(H4-I4)+I4</f>
        <v>564.02147726311102</v>
      </c>
      <c r="L4" s="72">
        <f t="shared" ref="L4:L23" si="3">J4/K4</f>
        <v>0.97557882624354519</v>
      </c>
      <c r="M4" s="72">
        <f t="shared" ref="M4:M23" si="4">K4/J4</f>
        <v>1.0250324967081217</v>
      </c>
      <c r="N4" s="72">
        <f>VLOOKUP(E4,'Appendix 4. LT MOH 2019'!$D$5:$K$1684,8,FALSE)</f>
        <v>0.98409485535857943</v>
      </c>
      <c r="O4" s="72">
        <f>EXP((1/L4)*LN(N4))</f>
        <v>0.98369997232754647</v>
      </c>
      <c r="P4" s="72">
        <f t="shared" ref="P4:P23" si="5">1-O4</f>
        <v>1.6300027672453532E-2</v>
      </c>
      <c r="Q4" s="72">
        <f>VLOOKUP(E4,'Appendix 4. LT MOH 2019'!$D$5:$I$1684,6,FALSE)</f>
        <v>9.23968692979283E-2</v>
      </c>
      <c r="R4" s="16">
        <f t="shared" ref="R4:R22" si="6">F4+(Q4-F4)*M4*(1-N4)/(1-O4)</f>
        <v>9.2215212569908056E-2</v>
      </c>
      <c r="S4" s="12">
        <v>100000</v>
      </c>
      <c r="T4" s="12">
        <f t="shared" ref="T4:T23" si="7">P4*S4</f>
        <v>1630.0027672453532</v>
      </c>
      <c r="U4" s="13">
        <f t="shared" ref="U4:U23" si="8">T4/V4</f>
        <v>1.6544840303783614E-2</v>
      </c>
      <c r="V4" s="12">
        <f t="shared" ref="V4:V22" si="9">(S5*F4)+R4*T4</f>
        <v>98520.308284425715</v>
      </c>
      <c r="W4" s="12">
        <f t="shared" ref="W4:W22" si="10">W5+V4</f>
        <v>7362941.6372292535</v>
      </c>
      <c r="X4" s="131">
        <f t="shared" ref="X4:X23" si="11">W4/S4</f>
        <v>73.629416372292539</v>
      </c>
      <c r="Y4" s="105">
        <f>VLOOKUP(E4,'Appendix 4. LT MOH 2019'!$D$5:$P$1684,13,FALSE)</f>
        <v>75.288434489539725</v>
      </c>
      <c r="Z4" s="105">
        <f t="shared" ref="Z4:Z23" si="12">X4-Y4</f>
        <v>-1.6590181172471858</v>
      </c>
    </row>
    <row r="5" spans="1:27" s="9" customFormat="1" x14ac:dyDescent="0.2">
      <c r="A5" s="15"/>
      <c r="B5" s="11" t="str">
        <f>$B$4</f>
        <v>Total</v>
      </c>
      <c r="C5" s="11" t="str">
        <f>$C$4</f>
        <v>SE</v>
      </c>
      <c r="D5" s="138" t="s">
        <v>1657</v>
      </c>
      <c r="E5" s="18" t="str">
        <f t="shared" si="0"/>
        <v>SETotal1-4</v>
      </c>
      <c r="F5" s="19">
        <v>4</v>
      </c>
      <c r="G5" s="104">
        <f>VLOOKUP(E5,'Appendix 4. LT MOH 2019'!$D$5:$G$1684,4,FALSE)</f>
        <v>4.640019416669442E-4</v>
      </c>
      <c r="H5" s="19">
        <f>VLOOKUP(E5,'Appendix 1a. Person-years 2020'!$E$3:$F$1684,2,FALSE)</f>
        <v>135543.19020000001</v>
      </c>
      <c r="I5" s="19">
        <f>VLOOKUP(E5,'Appendix 2a. Deaths 2020'!$E$3:$G$1683,3,FALSE)</f>
        <v>5</v>
      </c>
      <c r="J5" s="20">
        <f t="shared" si="1"/>
        <v>62.892303432531925</v>
      </c>
      <c r="K5" s="20">
        <f t="shared" si="2"/>
        <v>67.88998342282359</v>
      </c>
      <c r="L5" s="72">
        <f t="shared" si="3"/>
        <v>0.92638560597127029</v>
      </c>
      <c r="M5" s="72">
        <f t="shared" si="4"/>
        <v>1.0794640952474091</v>
      </c>
      <c r="N5" s="72">
        <f>VLOOKUP(E5,'Appendix 4. LT MOH 2019'!$D$5:$K$1684,8,FALSE)</f>
        <v>0.99814614182748562</v>
      </c>
      <c r="O5" s="72">
        <f t="shared" ref="O5:O22" si="13">EXP((1/L5)*LN(N5))</f>
        <v>0.9979989741506009</v>
      </c>
      <c r="P5" s="72">
        <f t="shared" si="5"/>
        <v>2.0010258493990962E-3</v>
      </c>
      <c r="Q5" s="72">
        <f>VLOOKUP(E5,'Appendix 4. LT MOH 2019'!$D$5:$I$1684,6,FALSE)</f>
        <v>1.5010350291302899</v>
      </c>
      <c r="R5" s="16">
        <f t="shared" si="6"/>
        <v>1.5008508430408454</v>
      </c>
      <c r="S5" s="135">
        <f t="shared" ref="S5:S23" si="14">S4-T4</f>
        <v>98369.997232754642</v>
      </c>
      <c r="T5" s="12">
        <f t="shared" si="7"/>
        <v>196.8409072680596</v>
      </c>
      <c r="U5" s="13">
        <f t="shared" si="8"/>
        <v>5.008826736401271E-4</v>
      </c>
      <c r="V5" s="12">
        <f t="shared" si="9"/>
        <v>392988.05414356448</v>
      </c>
      <c r="W5" s="12">
        <f t="shared" si="10"/>
        <v>7264421.3289448274</v>
      </c>
      <c r="X5" s="131">
        <f t="shared" si="11"/>
        <v>73.847936701231959</v>
      </c>
      <c r="Y5" s="105">
        <f>VLOOKUP(E5,'Appendix 4. LT MOH 2019'!$D$5:$P$1684,13,FALSE)</f>
        <v>75.503768406081605</v>
      </c>
      <c r="Z5" s="105">
        <f t="shared" si="12"/>
        <v>-1.6558317048496463</v>
      </c>
      <c r="AA5" s="17"/>
    </row>
    <row r="6" spans="1:27" s="9" customFormat="1" x14ac:dyDescent="0.2">
      <c r="A6" s="15"/>
      <c r="B6" s="11" t="str">
        <f t="shared" ref="B6:B23" si="15">$B$4</f>
        <v>Total</v>
      </c>
      <c r="C6" s="11" t="str">
        <f t="shared" ref="C6:C23" si="16">$C$4</f>
        <v>SE</v>
      </c>
      <c r="D6" s="138" t="s">
        <v>1658</v>
      </c>
      <c r="E6" s="18" t="str">
        <f t="shared" si="0"/>
        <v>SETotal5-9</v>
      </c>
      <c r="F6" s="19">
        <v>5</v>
      </c>
      <c r="G6" s="104">
        <f>VLOOKUP(E6,'Appendix 4. LT MOH 2019'!$D$5:$G$1684,4,FALSE)</f>
        <v>2.2778214159040717E-4</v>
      </c>
      <c r="H6" s="19">
        <f>VLOOKUP(E6,'Appendix 1a. Person-years 2020'!$E$3:$F$1684,2,FALSE)</f>
        <v>171192.21059999999</v>
      </c>
      <c r="I6" s="19">
        <f>VLOOKUP(E6,'Appendix 2a. Deaths 2020'!$E$3:$G$1683,3,FALSE)</f>
        <v>4</v>
      </c>
      <c r="J6" s="20">
        <f t="shared" si="1"/>
        <v>38.994528354064002</v>
      </c>
      <c r="K6" s="20">
        <f t="shared" si="2"/>
        <v>42.993617225497637</v>
      </c>
      <c r="L6" s="72">
        <f t="shared" si="3"/>
        <v>0.90698412626091041</v>
      </c>
      <c r="M6" s="72">
        <f t="shared" si="4"/>
        <v>1.1025551286355499</v>
      </c>
      <c r="N6" s="72">
        <f>VLOOKUP(E6,'Appendix 4. LT MOH 2019'!$D$5:$K$1684,8,FALSE)</f>
        <v>0.99886173748173324</v>
      </c>
      <c r="O6" s="72">
        <f t="shared" si="13"/>
        <v>0.99874507609854113</v>
      </c>
      <c r="P6" s="72">
        <f t="shared" si="5"/>
        <v>1.2549239014588709E-3</v>
      </c>
      <c r="Q6" s="72">
        <f>VLOOKUP(E6,'Appendix 4. LT MOH 2019'!$D$5:$I$1684,6,FALSE)</f>
        <v>2.4999999999999361</v>
      </c>
      <c r="R6" s="16">
        <f t="shared" si="6"/>
        <v>2.4998540234397622</v>
      </c>
      <c r="S6" s="135">
        <f t="shared" si="14"/>
        <v>98173.156325486576</v>
      </c>
      <c r="T6" s="12">
        <f t="shared" si="7"/>
        <v>123.19984035451124</v>
      </c>
      <c r="U6" s="13">
        <f t="shared" si="8"/>
        <v>2.5114237177560714E-4</v>
      </c>
      <c r="V6" s="12">
        <f t="shared" si="9"/>
        <v>490557.76404225768</v>
      </c>
      <c r="W6" s="12">
        <f t="shared" si="10"/>
        <v>6871433.2748012627</v>
      </c>
      <c r="X6" s="131">
        <f t="shared" si="11"/>
        <v>69.992995356281327</v>
      </c>
      <c r="Y6" s="105">
        <f>VLOOKUP(E6,'Appendix 4. LT MOH 2019'!$D$5:$P$1684,13,FALSE)</f>
        <v>71.641213782374976</v>
      </c>
      <c r="Z6" s="105">
        <f t="shared" si="12"/>
        <v>-1.6482184260936492</v>
      </c>
    </row>
    <row r="7" spans="1:27" s="9" customFormat="1" x14ac:dyDescent="0.2">
      <c r="A7" s="15"/>
      <c r="B7" s="11" t="str">
        <f t="shared" si="15"/>
        <v>Total</v>
      </c>
      <c r="C7" s="11" t="str">
        <f t="shared" si="16"/>
        <v>SE</v>
      </c>
      <c r="D7" s="138" t="s">
        <v>118</v>
      </c>
      <c r="E7" s="18" t="str">
        <f t="shared" si="0"/>
        <v>SETotal10-14</v>
      </c>
      <c r="F7" s="19">
        <v>5</v>
      </c>
      <c r="G7" s="104">
        <f>VLOOKUP(E7,'Appendix 4. LT MOH 2019'!$D$5:$G$1684,4,FALSE)</f>
        <v>3.1454522791035037E-4</v>
      </c>
      <c r="H7" s="19">
        <f>VLOOKUP(E7,'Appendix 1a. Person-years 2020'!$E$3:$F$1684,2,FALSE)</f>
        <v>179393.04639999999</v>
      </c>
      <c r="I7" s="19">
        <f>VLOOKUP(E7,'Appendix 2a. Deaths 2020'!$E$3:$G$1683,3,FALSE)</f>
        <v>2</v>
      </c>
      <c r="J7" s="20">
        <f t="shared" si="1"/>
        <v>56.427226665420058</v>
      </c>
      <c r="K7" s="20">
        <f t="shared" si="2"/>
        <v>58.426597574964234</v>
      </c>
      <c r="L7" s="72">
        <f t="shared" si="3"/>
        <v>0.96577978193957159</v>
      </c>
      <c r="M7" s="72">
        <f t="shared" si="4"/>
        <v>1.035432733942415</v>
      </c>
      <c r="N7" s="72">
        <f>VLOOKUP(E7,'Appendix 4. LT MOH 2019'!$D$5:$K$1684,8,FALSE)</f>
        <v>0.99842850962244567</v>
      </c>
      <c r="O7" s="72">
        <f t="shared" si="13"/>
        <v>0.99837287274718711</v>
      </c>
      <c r="P7" s="72">
        <f t="shared" si="5"/>
        <v>1.6271272528128877E-3</v>
      </c>
      <c r="Q7" s="72">
        <f>VLOOKUP(E7,'Appendix 4. LT MOH 2019'!$D$5:$I$1684,6,FALSE)</f>
        <v>2.4999999999998828</v>
      </c>
      <c r="R7" s="16">
        <f t="shared" si="6"/>
        <v>2.4999303601141398</v>
      </c>
      <c r="S7" s="135">
        <f t="shared" si="14"/>
        <v>98049.956485132061</v>
      </c>
      <c r="T7" s="12">
        <f t="shared" si="7"/>
        <v>159.53975633407612</v>
      </c>
      <c r="U7" s="13">
        <f t="shared" si="8"/>
        <v>3.2569042782911714E-4</v>
      </c>
      <c r="V7" s="12">
        <f t="shared" si="9"/>
        <v>489850.92192449461</v>
      </c>
      <c r="W7" s="12">
        <f t="shared" si="10"/>
        <v>6380875.5107590053</v>
      </c>
      <c r="X7" s="131">
        <f t="shared" si="11"/>
        <v>65.07780053657217</v>
      </c>
      <c r="Y7" s="105">
        <f>VLOOKUP(E7,'Appendix 4. LT MOH 2019'!$D$5:$P$1684,13,FALSE)</f>
        <v>66.720004318805337</v>
      </c>
      <c r="Z7" s="105">
        <f t="shared" si="12"/>
        <v>-1.6422037822331674</v>
      </c>
      <c r="AA7" s="17"/>
    </row>
    <row r="8" spans="1:27" s="9" customFormat="1" x14ac:dyDescent="0.2">
      <c r="A8" s="15"/>
      <c r="B8" s="11" t="str">
        <f t="shared" si="15"/>
        <v>Total</v>
      </c>
      <c r="C8" s="11" t="str">
        <f t="shared" si="16"/>
        <v>SE</v>
      </c>
      <c r="D8" s="137" t="s">
        <v>119</v>
      </c>
      <c r="E8" s="18" t="str">
        <f t="shared" si="0"/>
        <v>SETotal15-19</v>
      </c>
      <c r="F8" s="19">
        <v>5</v>
      </c>
      <c r="G8" s="104">
        <f>VLOOKUP(E8,'Appendix 4. LT MOH 2019'!$D$5:$G$1684,4,FALSE)</f>
        <v>1.2739777945210947E-3</v>
      </c>
      <c r="H8" s="19">
        <f>VLOOKUP(E8,'Appendix 1a. Person-years 2020'!$E$3:$F$1684,2,FALSE)</f>
        <v>187196.8046</v>
      </c>
      <c r="I8" s="19">
        <f>VLOOKUP(E8,'Appendix 2a. Deaths 2020'!$E$3:$G$1683,3,FALSE)</f>
        <v>8</v>
      </c>
      <c r="J8" s="20">
        <f t="shared" si="1"/>
        <v>238.48457226570432</v>
      </c>
      <c r="K8" s="20">
        <f t="shared" si="2"/>
        <v>246.47438044334814</v>
      </c>
      <c r="L8" s="72">
        <f t="shared" si="3"/>
        <v>0.96758361593901943</v>
      </c>
      <c r="M8" s="72">
        <f t="shared" si="4"/>
        <v>1.0335024110857036</v>
      </c>
      <c r="N8" s="72">
        <f>VLOOKUP(E8,'Appendix 4. LT MOH 2019'!$D$5:$K$1684,8,FALSE)</f>
        <v>0.99365033435996464</v>
      </c>
      <c r="O8" s="72">
        <f t="shared" si="13"/>
        <v>0.99343830468997518</v>
      </c>
      <c r="P8" s="72">
        <f t="shared" si="5"/>
        <v>6.5616953100248177E-3</v>
      </c>
      <c r="Q8" s="72">
        <f>VLOOKUP(E8,'Appendix 4. LT MOH 2019'!$D$5:$I$1684,6,FALSE)</f>
        <v>2.4999999999999623</v>
      </c>
      <c r="R8" s="16">
        <f t="shared" si="6"/>
        <v>2.4997335145466111</v>
      </c>
      <c r="S8" s="135">
        <f t="shared" si="14"/>
        <v>97890.41672879798</v>
      </c>
      <c r="T8" s="12">
        <f t="shared" si="7"/>
        <v>642.32708834572861</v>
      </c>
      <c r="U8" s="13">
        <f t="shared" si="8"/>
        <v>1.3166592809805413E-3</v>
      </c>
      <c r="V8" s="12">
        <f t="shared" si="9"/>
        <v>487846.09475230018</v>
      </c>
      <c r="W8" s="12">
        <f t="shared" si="10"/>
        <v>5891024.5888345111</v>
      </c>
      <c r="X8" s="131">
        <f t="shared" si="11"/>
        <v>60.179788642185386</v>
      </c>
      <c r="Y8" s="105">
        <f>VLOOKUP(E8,'Appendix 4. LT MOH 2019'!$D$5:$P$1684,13,FALSE)</f>
        <v>61.821084283831247</v>
      </c>
      <c r="Z8" s="105">
        <f t="shared" si="12"/>
        <v>-1.6412956416458613</v>
      </c>
    </row>
    <row r="9" spans="1:27" s="9" customFormat="1" x14ac:dyDescent="0.2">
      <c r="A9" s="15"/>
      <c r="B9" s="11" t="str">
        <f t="shared" si="15"/>
        <v>Total</v>
      </c>
      <c r="C9" s="11" t="str">
        <f t="shared" si="16"/>
        <v>SE</v>
      </c>
      <c r="D9" s="137" t="s">
        <v>120</v>
      </c>
      <c r="E9" s="18" t="str">
        <f t="shared" si="0"/>
        <v>SETotal20-24</v>
      </c>
      <c r="F9" s="19">
        <v>5</v>
      </c>
      <c r="G9" s="104">
        <f>VLOOKUP(E9,'Appendix 4. LT MOH 2019'!$D$5:$G$1684,4,FALSE)</f>
        <v>1.9059001982098564E-3</v>
      </c>
      <c r="H9" s="19">
        <f>VLOOKUP(E9,'Appendix 1a. Person-years 2020'!$E$3:$F$1684,2,FALSE)</f>
        <v>209021.5969</v>
      </c>
      <c r="I9" s="19">
        <f>VLOOKUP(E9,'Appendix 2a. Deaths 2020'!$E$3:$G$1683,3,FALSE)</f>
        <v>13</v>
      </c>
      <c r="J9" s="20">
        <f t="shared" si="1"/>
        <v>398.37430296185073</v>
      </c>
      <c r="K9" s="20">
        <f t="shared" si="2"/>
        <v>411.349526259274</v>
      </c>
      <c r="L9" s="72">
        <f t="shared" si="3"/>
        <v>0.96845693876101613</v>
      </c>
      <c r="M9" s="72">
        <f t="shared" si="4"/>
        <v>1.0325704323821956</v>
      </c>
      <c r="N9" s="72">
        <f>VLOOKUP(E9,'Appendix 4. LT MOH 2019'!$D$5:$K$1684,8,FALSE)</f>
        <v>0.99051568938266432</v>
      </c>
      <c r="O9" s="72">
        <f t="shared" si="13"/>
        <v>0.99020829853524051</v>
      </c>
      <c r="P9" s="72">
        <f t="shared" si="5"/>
        <v>9.7917014647594947E-3</v>
      </c>
      <c r="Q9" s="72">
        <f>VLOOKUP(E9,'Appendix 4. LT MOH 2019'!$D$5:$I$1684,6,FALSE)</f>
        <v>2.4999999999999876</v>
      </c>
      <c r="R9" s="16">
        <f t="shared" si="6"/>
        <v>2.4996126183392731</v>
      </c>
      <c r="S9" s="135">
        <f t="shared" si="14"/>
        <v>97248.08964045225</v>
      </c>
      <c r="T9" s="12">
        <f t="shared" si="7"/>
        <v>952.22426177747889</v>
      </c>
      <c r="U9" s="13">
        <f t="shared" si="8"/>
        <v>1.9679767061063511E-3</v>
      </c>
      <c r="V9" s="12">
        <f t="shared" si="9"/>
        <v>483859.51867360162</v>
      </c>
      <c r="W9" s="12">
        <f t="shared" si="10"/>
        <v>5403178.4940822106</v>
      </c>
      <c r="X9" s="131">
        <f t="shared" si="11"/>
        <v>55.560767456296155</v>
      </c>
      <c r="Y9" s="105">
        <f>VLOOKUP(E9,'Appendix 4. LT MOH 2019'!$D$5:$P$1684,13,FALSE)</f>
        <v>57.200160340650875</v>
      </c>
      <c r="Z9" s="105">
        <f t="shared" si="12"/>
        <v>-1.6393928843547201</v>
      </c>
    </row>
    <row r="10" spans="1:27" s="9" customFormat="1" x14ac:dyDescent="0.2">
      <c r="A10" s="15"/>
      <c r="B10" s="11" t="str">
        <f t="shared" si="15"/>
        <v>Total</v>
      </c>
      <c r="C10" s="11" t="str">
        <f t="shared" si="16"/>
        <v>SE</v>
      </c>
      <c r="D10" s="137" t="s">
        <v>121</v>
      </c>
      <c r="E10" s="18" t="str">
        <f t="shared" si="0"/>
        <v>SETotal25-29</v>
      </c>
      <c r="F10" s="19">
        <v>5</v>
      </c>
      <c r="G10" s="104">
        <f>VLOOKUP(E10,'Appendix 4. LT MOH 2019'!$D$5:$G$1684,4,FALSE)</f>
        <v>1.6854142632166645E-3</v>
      </c>
      <c r="H10" s="19">
        <f>VLOOKUP(E10,'Appendix 1a. Person-years 2020'!$E$3:$F$1684,2,FALSE)</f>
        <v>199431.3731</v>
      </c>
      <c r="I10" s="19">
        <f>VLOOKUP(E10,'Appendix 2a. Deaths 2020'!$E$3:$G$1683,3,FALSE)</f>
        <v>16</v>
      </c>
      <c r="J10" s="20">
        <f t="shared" si="1"/>
        <v>336.12448075562423</v>
      </c>
      <c r="K10" s="20">
        <f t="shared" si="2"/>
        <v>352.09751412741275</v>
      </c>
      <c r="L10" s="72">
        <f t="shared" si="3"/>
        <v>0.95463463179689367</v>
      </c>
      <c r="M10" s="72">
        <f t="shared" si="4"/>
        <v>1.0475211842228223</v>
      </c>
      <c r="N10" s="72">
        <f>VLOOKUP(E10,'Appendix 4. LT MOH 2019'!$D$5:$K$1684,8,FALSE)</f>
        <v>0.99160828746391949</v>
      </c>
      <c r="O10" s="72">
        <f t="shared" si="13"/>
        <v>0.99121126079087829</v>
      </c>
      <c r="P10" s="72">
        <f t="shared" si="5"/>
        <v>8.7887392091217098E-3</v>
      </c>
      <c r="Q10" s="72">
        <f>VLOOKUP(E10,'Appendix 4. LT MOH 2019'!$D$5:$I$1684,6,FALSE)</f>
        <v>2.4999999999999876</v>
      </c>
      <c r="R10" s="16">
        <f t="shared" si="6"/>
        <v>2.4995000863351744</v>
      </c>
      <c r="S10" s="135">
        <f t="shared" si="14"/>
        <v>96295.865378674775</v>
      </c>
      <c r="T10" s="12">
        <f t="shared" si="7"/>
        <v>846.31924772986474</v>
      </c>
      <c r="U10" s="13">
        <f t="shared" si="8"/>
        <v>1.7655076865293823E-3</v>
      </c>
      <c r="V10" s="12">
        <f t="shared" si="9"/>
        <v>479363.10568749253</v>
      </c>
      <c r="W10" s="12">
        <f t="shared" si="10"/>
        <v>4919318.975408609</v>
      </c>
      <c r="X10" s="131">
        <f t="shared" si="11"/>
        <v>51.085464116905044</v>
      </c>
      <c r="Y10" s="105">
        <f>VLOOKUP(E10,'Appendix 4. LT MOH 2019'!$D$5:$P$1684,13,FALSE)</f>
        <v>52.723921162462929</v>
      </c>
      <c r="Z10" s="105">
        <f t="shared" si="12"/>
        <v>-1.6384570455578853</v>
      </c>
    </row>
    <row r="11" spans="1:27" s="9" customFormat="1" x14ac:dyDescent="0.2">
      <c r="A11" s="15"/>
      <c r="B11" s="11" t="str">
        <f t="shared" si="15"/>
        <v>Total</v>
      </c>
      <c r="C11" s="11" t="str">
        <f t="shared" si="16"/>
        <v>SE</v>
      </c>
      <c r="D11" s="137" t="s">
        <v>122</v>
      </c>
      <c r="E11" s="18" t="str">
        <f t="shared" si="0"/>
        <v>SETotal30-34</v>
      </c>
      <c r="F11" s="19">
        <v>5</v>
      </c>
      <c r="G11" s="104">
        <f>VLOOKUP(E11,'Appendix 4. LT MOH 2019'!$D$5:$G$1684,4,FALSE)</f>
        <v>1.7147059592923883E-3</v>
      </c>
      <c r="H11" s="19">
        <f>VLOOKUP(E11,'Appendix 1a. Person-years 2020'!$E$3:$F$1684,2,FALSE)</f>
        <v>197766.95</v>
      </c>
      <c r="I11" s="19">
        <f>VLOOKUP(E11,'Appendix 2a. Deaths 2020'!$E$3:$G$1683,3,FALSE)</f>
        <v>34</v>
      </c>
      <c r="J11" s="20">
        <f t="shared" si="1"/>
        <v>339.1121677160798</v>
      </c>
      <c r="K11" s="20">
        <f t="shared" si="2"/>
        <v>373.05386771346389</v>
      </c>
      <c r="L11" s="72">
        <f t="shared" si="3"/>
        <v>0.9090166248498619</v>
      </c>
      <c r="M11" s="72">
        <f t="shared" si="4"/>
        <v>1.100089891276923</v>
      </c>
      <c r="N11" s="72">
        <f>VLOOKUP(E11,'Appendix 4. LT MOH 2019'!$D$5:$K$1684,8,FALSE)</f>
        <v>0.99146306603240886</v>
      </c>
      <c r="O11" s="72">
        <f t="shared" si="13"/>
        <v>0.99061262784569826</v>
      </c>
      <c r="P11" s="72">
        <f t="shared" si="5"/>
        <v>9.387372154301743E-3</v>
      </c>
      <c r="Q11" s="72">
        <f>VLOOKUP(E11,'Appendix 4. LT MOH 2019'!$D$5:$I$1684,6,FALSE)</f>
        <v>2.5000000000000089</v>
      </c>
      <c r="R11" s="16">
        <f t="shared" si="6"/>
        <v>2.4989287188475875</v>
      </c>
      <c r="S11" s="135">
        <f t="shared" si="14"/>
        <v>95449.546130944917</v>
      </c>
      <c r="T11" s="12">
        <f t="shared" si="7"/>
        <v>896.020411490372</v>
      </c>
      <c r="U11" s="13">
        <f t="shared" si="8"/>
        <v>1.8863320754450576E-3</v>
      </c>
      <c r="V11" s="12">
        <f t="shared" si="9"/>
        <v>475006.71973621962</v>
      </c>
      <c r="W11" s="12">
        <f t="shared" si="10"/>
        <v>4439955.8697211165</v>
      </c>
      <c r="X11" s="131">
        <f t="shared" si="11"/>
        <v>46.516259633440782</v>
      </c>
      <c r="Y11" s="105">
        <f>VLOOKUP(E11,'Appendix 4. LT MOH 2019'!$D$5:$P$1684,13,FALSE)</f>
        <v>48.148952613045168</v>
      </c>
      <c r="Z11" s="105">
        <f t="shared" si="12"/>
        <v>-1.6326929796043856</v>
      </c>
    </row>
    <row r="12" spans="1:27" s="9" customFormat="1" x14ac:dyDescent="0.2">
      <c r="A12" s="15"/>
      <c r="B12" s="11" t="str">
        <f t="shared" si="15"/>
        <v>Total</v>
      </c>
      <c r="C12" s="11" t="str">
        <f t="shared" si="16"/>
        <v>SE</v>
      </c>
      <c r="D12" s="137" t="s">
        <v>123</v>
      </c>
      <c r="E12" s="18" t="str">
        <f t="shared" si="0"/>
        <v>SETotal35-39</v>
      </c>
      <c r="F12" s="19">
        <v>5</v>
      </c>
      <c r="G12" s="104">
        <f>VLOOKUP(E12,'Appendix 4. LT MOH 2019'!$D$5:$G$1684,4,FALSE)</f>
        <v>2.3991459416530052E-3</v>
      </c>
      <c r="H12" s="19">
        <f>VLOOKUP(E12,'Appendix 1a. Person-years 2020'!$E$3:$F$1684,2,FALSE)</f>
        <v>187829.85819999999</v>
      </c>
      <c r="I12" s="19">
        <f>VLOOKUP(E12,'Appendix 2a. Deaths 2020'!$E$3:$G$1683,3,FALSE)</f>
        <v>58</v>
      </c>
      <c r="J12" s="20">
        <f t="shared" si="1"/>
        <v>450.63124202178943</v>
      </c>
      <c r="K12" s="20">
        <f t="shared" si="2"/>
        <v>508.49209155717352</v>
      </c>
      <c r="L12" s="72">
        <f t="shared" si="3"/>
        <v>0.88621091557551124</v>
      </c>
      <c r="M12" s="72">
        <f t="shared" si="4"/>
        <v>1.1283995518725849</v>
      </c>
      <c r="N12" s="72">
        <f>VLOOKUP(E12,'Appendix 4. LT MOH 2019'!$D$5:$K$1684,8,FALSE)</f>
        <v>0.9880757900912599</v>
      </c>
      <c r="O12" s="72">
        <f t="shared" si="13"/>
        <v>0.98655506320448083</v>
      </c>
      <c r="P12" s="72">
        <f t="shared" si="5"/>
        <v>1.3444936795519169E-2</v>
      </c>
      <c r="Q12" s="72">
        <f>VLOOKUP(E12,'Appendix 4. LT MOH 2019'!$D$5:$I$1684,6,FALSE)</f>
        <v>2.5000000000000213</v>
      </c>
      <c r="R12" s="16">
        <f t="shared" si="6"/>
        <v>2.4980780270493481</v>
      </c>
      <c r="S12" s="135">
        <f t="shared" si="14"/>
        <v>94553.525719454541</v>
      </c>
      <c r="T12" s="12">
        <f t="shared" si="7"/>
        <v>1271.2661770915624</v>
      </c>
      <c r="U12" s="13">
        <f t="shared" si="8"/>
        <v>2.7072004196186652E-3</v>
      </c>
      <c r="V12" s="12">
        <f t="shared" si="9"/>
        <v>469587.01981533837</v>
      </c>
      <c r="W12" s="12">
        <f t="shared" si="10"/>
        <v>3964949.1499848971</v>
      </c>
      <c r="X12" s="131">
        <f t="shared" si="11"/>
        <v>41.933382386492042</v>
      </c>
      <c r="Y12" s="105">
        <f>VLOOKUP(E12,'Appendix 4. LT MOH 2019'!$D$5:$P$1684,13,FALSE)</f>
        <v>43.542010213977051</v>
      </c>
      <c r="Z12" s="105">
        <f t="shared" si="12"/>
        <v>-1.6086278274850088</v>
      </c>
    </row>
    <row r="13" spans="1:27" s="9" customFormat="1" x14ac:dyDescent="0.2">
      <c r="A13" s="15"/>
      <c r="B13" s="11" t="str">
        <f t="shared" si="15"/>
        <v>Total</v>
      </c>
      <c r="C13" s="11" t="str">
        <f t="shared" si="16"/>
        <v>SE</v>
      </c>
      <c r="D13" s="137" t="s">
        <v>124</v>
      </c>
      <c r="E13" s="18" t="str">
        <f t="shared" si="0"/>
        <v>SETotal40-44</v>
      </c>
      <c r="F13" s="19">
        <v>5</v>
      </c>
      <c r="G13" s="104">
        <f>VLOOKUP(E13,'Appendix 4. LT MOH 2019'!$D$5:$G$1684,4,FALSE)</f>
        <v>2.8343407922664702E-3</v>
      </c>
      <c r="H13" s="19">
        <f>VLOOKUP(E13,'Appendix 1a. Person-years 2020'!$E$3:$F$1684,2,FALSE)</f>
        <v>168634.36749999999</v>
      </c>
      <c r="I13" s="19">
        <f>VLOOKUP(E13,'Appendix 2a. Deaths 2020'!$E$3:$G$1683,3,FALSE)</f>
        <v>59</v>
      </c>
      <c r="J13" s="20">
        <f t="shared" si="1"/>
        <v>477.96726678330509</v>
      </c>
      <c r="K13" s="20">
        <f t="shared" si="2"/>
        <v>536.80004067656137</v>
      </c>
      <c r="L13" s="72">
        <f t="shared" si="3"/>
        <v>0.89040095112678119</v>
      </c>
      <c r="M13" s="72">
        <f t="shared" si="4"/>
        <v>1.1230895460461086</v>
      </c>
      <c r="N13" s="72">
        <f>VLOOKUP(E13,'Appendix 4. LT MOH 2019'!$D$5:$K$1684,8,FALSE)</f>
        <v>0.98592800809041214</v>
      </c>
      <c r="O13" s="72">
        <f t="shared" si="13"/>
        <v>0.98420963693496799</v>
      </c>
      <c r="P13" s="72">
        <f t="shared" si="5"/>
        <v>1.5790363065032009E-2</v>
      </c>
      <c r="Q13" s="72">
        <f>VLOOKUP(E13,'Appendix 4. LT MOH 2019'!$D$5:$I$1684,6,FALSE)</f>
        <v>2.5000000000000187</v>
      </c>
      <c r="R13" s="16">
        <f t="shared" si="6"/>
        <v>2.4978239986289732</v>
      </c>
      <c r="S13" s="135">
        <f t="shared" si="14"/>
        <v>93282.259542362983</v>
      </c>
      <c r="T13" s="12">
        <f t="shared" si="7"/>
        <v>1472.9607457004581</v>
      </c>
      <c r="U13" s="13">
        <f t="shared" si="8"/>
        <v>3.1832266402291956E-3</v>
      </c>
      <c r="V13" s="12">
        <f t="shared" si="9"/>
        <v>462725.69068296166</v>
      </c>
      <c r="W13" s="12">
        <f t="shared" si="10"/>
        <v>3495362.1301695588</v>
      </c>
      <c r="X13" s="131">
        <f t="shared" si="11"/>
        <v>37.470813285587099</v>
      </c>
      <c r="Y13" s="105">
        <f>VLOOKUP(E13,'Appendix 4. LT MOH 2019'!$D$5:$P$1684,13,FALSE)</f>
        <v>39.037309815258567</v>
      </c>
      <c r="Z13" s="105">
        <f t="shared" si="12"/>
        <v>-1.5664965296714684</v>
      </c>
    </row>
    <row r="14" spans="1:27" s="9" customFormat="1" x14ac:dyDescent="0.2">
      <c r="A14" s="15"/>
      <c r="B14" s="11" t="str">
        <f t="shared" si="15"/>
        <v>Total</v>
      </c>
      <c r="C14" s="11" t="str">
        <f t="shared" si="16"/>
        <v>SE</v>
      </c>
      <c r="D14" s="137" t="s">
        <v>125</v>
      </c>
      <c r="E14" s="18" t="str">
        <f t="shared" si="0"/>
        <v>SETotal45-49</v>
      </c>
      <c r="F14" s="19">
        <v>5</v>
      </c>
      <c r="G14" s="104">
        <f>VLOOKUP(E14,'Appendix 4. LT MOH 2019'!$D$5:$G$1684,4,FALSE)</f>
        <v>3.632491077620583E-3</v>
      </c>
      <c r="H14" s="19">
        <f>VLOOKUP(E14,'Appendix 1a. Person-years 2020'!$E$3:$F$1684,2,FALSE)</f>
        <v>146033.11919999999</v>
      </c>
      <c r="I14" s="19">
        <f>VLOOKUP(E14,'Appendix 2a. Deaths 2020'!$E$3:$G$1683,3,FALSE)</f>
        <v>88</v>
      </c>
      <c r="J14" s="20">
        <f t="shared" si="1"/>
        <v>530.46400253110301</v>
      </c>
      <c r="K14" s="20">
        <f t="shared" si="2"/>
        <v>618.1443433162724</v>
      </c>
      <c r="L14" s="72">
        <f t="shared" si="3"/>
        <v>0.85815555584513714</v>
      </c>
      <c r="M14" s="72">
        <f t="shared" si="4"/>
        <v>1.1652898978381259</v>
      </c>
      <c r="N14" s="72">
        <f>VLOOKUP(E14,'Appendix 4. LT MOH 2019'!$D$5:$K$1684,8,FALSE)</f>
        <v>0.98200099765049864</v>
      </c>
      <c r="O14" s="72">
        <f t="shared" si="13"/>
        <v>0.97905730140685721</v>
      </c>
      <c r="P14" s="72">
        <f t="shared" si="5"/>
        <v>2.0942698593142794E-2</v>
      </c>
      <c r="Q14" s="72">
        <f>VLOOKUP(E14,'Appendix 4. LT MOH 2019'!$D$5:$I$1684,6,FALSE)</f>
        <v>2.499999999999996</v>
      </c>
      <c r="R14" s="16">
        <f t="shared" si="6"/>
        <v>2.4962568080999206</v>
      </c>
      <c r="S14" s="135">
        <f t="shared" si="14"/>
        <v>91809.298796662522</v>
      </c>
      <c r="T14" s="12">
        <f t="shared" si="7"/>
        <v>1922.7344727462907</v>
      </c>
      <c r="U14" s="13">
        <f t="shared" si="8"/>
        <v>4.2329305793083662E-3</v>
      </c>
      <c r="V14" s="12">
        <f t="shared" si="9"/>
        <v>454232.46063734248</v>
      </c>
      <c r="W14" s="12">
        <f t="shared" si="10"/>
        <v>3032636.4394865972</v>
      </c>
      <c r="X14" s="131">
        <f t="shared" si="11"/>
        <v>33.031909395182531</v>
      </c>
      <c r="Y14" s="105">
        <f>VLOOKUP(E14,'Appendix 4. LT MOH 2019'!$D$5:$P$1684,13,FALSE)</f>
        <v>34.558800962583064</v>
      </c>
      <c r="Z14" s="105">
        <f t="shared" si="12"/>
        <v>-1.5268915674005328</v>
      </c>
    </row>
    <row r="15" spans="1:27" s="9" customFormat="1" x14ac:dyDescent="0.2">
      <c r="A15" s="15"/>
      <c r="B15" s="11" t="str">
        <f t="shared" si="15"/>
        <v>Total</v>
      </c>
      <c r="C15" s="11" t="str">
        <f t="shared" si="16"/>
        <v>SE</v>
      </c>
      <c r="D15" s="137" t="s">
        <v>126</v>
      </c>
      <c r="E15" s="18" t="str">
        <f t="shared" si="0"/>
        <v>SETotal50-54</v>
      </c>
      <c r="F15" s="19">
        <v>5</v>
      </c>
      <c r="G15" s="104">
        <f>VLOOKUP(E15,'Appendix 4. LT MOH 2019'!$D$5:$G$1684,4,FALSE)</f>
        <v>5.5652790493845826E-3</v>
      </c>
      <c r="H15" s="19">
        <f>VLOOKUP(E15,'Appendix 1a. Person-years 2020'!$E$3:$F$1684,2,FALSE)</f>
        <v>131615.9393</v>
      </c>
      <c r="I15" s="19">
        <f>VLOOKUP(E15,'Appendix 2a. Deaths 2020'!$E$3:$G$1683,3,FALSE)</f>
        <v>139</v>
      </c>
      <c r="J15" s="20">
        <f t="shared" si="1"/>
        <v>732.47942955136295</v>
      </c>
      <c r="K15" s="20">
        <f t="shared" si="2"/>
        <v>870.70585576349845</v>
      </c>
      <c r="L15" s="72">
        <f t="shared" si="3"/>
        <v>0.84124785046848172</v>
      </c>
      <c r="M15" s="72">
        <f t="shared" si="4"/>
        <v>1.1887103181816285</v>
      </c>
      <c r="N15" s="72">
        <f>VLOOKUP(E15,'Appendix 4. LT MOH 2019'!$D$5:$K$1684,8,FALSE)</f>
        <v>0.97255544625304613</v>
      </c>
      <c r="O15" s="72">
        <f t="shared" si="13"/>
        <v>0.96746149071807308</v>
      </c>
      <c r="P15" s="72">
        <f t="shared" si="5"/>
        <v>3.2538509281926919E-2</v>
      </c>
      <c r="Q15" s="72">
        <f>VLOOKUP(E15,'Appendix 4. LT MOH 2019'!$D$5:$I$1684,6,FALSE)</f>
        <v>2.5000000000000102</v>
      </c>
      <c r="R15" s="16">
        <f t="shared" si="6"/>
        <v>2.4934604460341268</v>
      </c>
      <c r="S15" s="135">
        <f t="shared" si="14"/>
        <v>89886.564323916231</v>
      </c>
      <c r="T15" s="12">
        <f t="shared" si="7"/>
        <v>2924.7748075742693</v>
      </c>
      <c r="U15" s="13">
        <f t="shared" si="8"/>
        <v>6.6156145173747148E-3</v>
      </c>
      <c r="V15" s="12">
        <f t="shared" si="9"/>
        <v>442101.75787795335</v>
      </c>
      <c r="W15" s="12">
        <f t="shared" si="10"/>
        <v>2578403.9788492545</v>
      </c>
      <c r="X15" s="131">
        <f t="shared" si="11"/>
        <v>28.685087679596798</v>
      </c>
      <c r="Y15" s="105">
        <f>VLOOKUP(E15,'Appendix 4. LT MOH 2019'!$D$5:$P$1684,13,FALSE)</f>
        <v>30.146403658739484</v>
      </c>
      <c r="Z15" s="105">
        <f t="shared" si="12"/>
        <v>-1.461315979142686</v>
      </c>
    </row>
    <row r="16" spans="1:27" s="9" customFormat="1" x14ac:dyDescent="0.2">
      <c r="A16" s="15"/>
      <c r="B16" s="11" t="str">
        <f t="shared" si="15"/>
        <v>Total</v>
      </c>
      <c r="C16" s="11" t="str">
        <f t="shared" si="16"/>
        <v>SE</v>
      </c>
      <c r="D16" s="137" t="s">
        <v>127</v>
      </c>
      <c r="E16" s="18" t="str">
        <f t="shared" si="0"/>
        <v>SETotal55-59</v>
      </c>
      <c r="F16" s="19">
        <v>5</v>
      </c>
      <c r="G16" s="104">
        <f>VLOOKUP(E16,'Appendix 4. LT MOH 2019'!$D$5:$G$1684,4,FALSE)</f>
        <v>7.7004607031629481E-3</v>
      </c>
      <c r="H16" s="19">
        <f>VLOOKUP(E16,'Appendix 1a. Person-years 2020'!$E$3:$F$1684,2,FALSE)</f>
        <v>108000.8077</v>
      </c>
      <c r="I16" s="19">
        <f>VLOOKUP(E16,'Appendix 2a. Deaths 2020'!$E$3:$G$1683,3,FALSE)</f>
        <v>137</v>
      </c>
      <c r="J16" s="20">
        <f t="shared" si="1"/>
        <v>831.65597560370838</v>
      </c>
      <c r="K16" s="20">
        <f t="shared" si="2"/>
        <v>967.6010124873751</v>
      </c>
      <c r="L16" s="72">
        <f t="shared" si="3"/>
        <v>0.8595030026537509</v>
      </c>
      <c r="M16" s="72">
        <f t="shared" si="4"/>
        <v>1.1634630675081516</v>
      </c>
      <c r="N16" s="72">
        <f>VLOOKUP(E16,'Appendix 4. LT MOH 2019'!$D$5:$K$1684,8,FALSE)</f>
        <v>0.96222491046548275</v>
      </c>
      <c r="O16" s="72">
        <f t="shared" si="13"/>
        <v>0.9561872247773695</v>
      </c>
      <c r="P16" s="72">
        <f t="shared" si="5"/>
        <v>4.3812775222630496E-2</v>
      </c>
      <c r="Q16" s="72">
        <f>VLOOKUP(E16,'Appendix 4. LT MOH 2019'!$D$5:$I$1684,6,FALSE)</f>
        <v>2.499999999999996</v>
      </c>
      <c r="R16" s="16">
        <f t="shared" si="6"/>
        <v>2.4921742960873172</v>
      </c>
      <c r="S16" s="135">
        <f t="shared" si="14"/>
        <v>86961.78951634196</v>
      </c>
      <c r="T16" s="12">
        <f t="shared" si="7"/>
        <v>3810.0373370371954</v>
      </c>
      <c r="U16" s="13">
        <f t="shared" si="8"/>
        <v>8.9594383508302313E-3</v>
      </c>
      <c r="V16" s="12">
        <f t="shared" si="9"/>
        <v>425254.03801502089</v>
      </c>
      <c r="W16" s="12">
        <f t="shared" si="10"/>
        <v>2136302.2209713012</v>
      </c>
      <c r="X16" s="131">
        <f t="shared" si="11"/>
        <v>24.565987347464198</v>
      </c>
      <c r="Y16" s="105">
        <f>VLOOKUP(E16,'Appendix 4. LT MOH 2019'!$D$5:$P$1684,13,FALSE)</f>
        <v>25.926557853593316</v>
      </c>
      <c r="Z16" s="105">
        <f t="shared" si="12"/>
        <v>-1.3605705061291182</v>
      </c>
    </row>
    <row r="17" spans="1:26" s="9" customFormat="1" x14ac:dyDescent="0.2">
      <c r="A17" s="15"/>
      <c r="B17" s="11" t="str">
        <f t="shared" si="15"/>
        <v>Total</v>
      </c>
      <c r="C17" s="11" t="str">
        <f t="shared" si="16"/>
        <v>SE</v>
      </c>
      <c r="D17" s="137" t="s">
        <v>128</v>
      </c>
      <c r="E17" s="18" t="str">
        <f t="shared" si="0"/>
        <v>SETotal60-64</v>
      </c>
      <c r="F17" s="19">
        <v>5</v>
      </c>
      <c r="G17" s="104">
        <f>VLOOKUP(E17,'Appendix 4. LT MOH 2019'!$D$5:$G$1684,4,FALSE)</f>
        <v>1.2134152640436806E-2</v>
      </c>
      <c r="H17" s="19">
        <f>VLOOKUP(E17,'Appendix 1a. Person-years 2020'!$E$3:$F$1684,2,FALSE)</f>
        <v>83509.370599999995</v>
      </c>
      <c r="I17" s="19">
        <f>VLOOKUP(E17,'Appendix 2a. Deaths 2020'!$E$3:$G$1683,3,FALSE)</f>
        <v>201</v>
      </c>
      <c r="J17" s="20">
        <f t="shared" si="1"/>
        <v>1013.3154497672058</v>
      </c>
      <c r="K17" s="20">
        <f t="shared" si="2"/>
        <v>1211.8764850864779</v>
      </c>
      <c r="L17" s="72">
        <f t="shared" si="3"/>
        <v>0.83615406539957482</v>
      </c>
      <c r="M17" s="72">
        <f t="shared" si="4"/>
        <v>1.1959518483260949</v>
      </c>
      <c r="N17" s="72">
        <f>VLOOKUP(E17,'Appendix 4. LT MOH 2019'!$D$5:$K$1684,8,FALSE)</f>
        <v>0.94111551996991061</v>
      </c>
      <c r="O17" s="72">
        <f t="shared" si="13"/>
        <v>0.92998987415144929</v>
      </c>
      <c r="P17" s="72">
        <f t="shared" si="5"/>
        <v>7.0010125848550708E-2</v>
      </c>
      <c r="Q17" s="72">
        <f>VLOOKUP(E17,'Appendix 4. LT MOH 2019'!$D$5:$I$1684,6,FALSE)</f>
        <v>2.5000000000000009</v>
      </c>
      <c r="R17" s="16">
        <f t="shared" si="6"/>
        <v>2.4852565298179563</v>
      </c>
      <c r="S17" s="135">
        <f t="shared" si="14"/>
        <v>83151.752179304764</v>
      </c>
      <c r="T17" s="12">
        <f t="shared" si="7"/>
        <v>5821.4646346006275</v>
      </c>
      <c r="U17" s="13">
        <f t="shared" si="8"/>
        <v>1.4513051502498554E-2</v>
      </c>
      <c r="V17" s="12">
        <f t="shared" si="9"/>
        <v>401119.27071976621</v>
      </c>
      <c r="W17" s="12">
        <f t="shared" si="10"/>
        <v>1711048.1829562802</v>
      </c>
      <c r="X17" s="131">
        <f t="shared" si="11"/>
        <v>20.5774158464713</v>
      </c>
      <c r="Y17" s="105">
        <f>VLOOKUP(E17,'Appendix 4. LT MOH 2019'!$D$5:$P$1684,13,FALSE)</f>
        <v>21.846239219955923</v>
      </c>
      <c r="Z17" s="105">
        <f t="shared" si="12"/>
        <v>-1.2688233734846222</v>
      </c>
    </row>
    <row r="18" spans="1:26" s="9" customFormat="1" x14ac:dyDescent="0.2">
      <c r="A18" s="15"/>
      <c r="B18" s="11" t="str">
        <f t="shared" si="15"/>
        <v>Total</v>
      </c>
      <c r="C18" s="11" t="str">
        <f t="shared" si="16"/>
        <v>SE</v>
      </c>
      <c r="D18" s="137" t="s">
        <v>129</v>
      </c>
      <c r="E18" s="18" t="str">
        <f t="shared" si="0"/>
        <v>SETotal65-69</v>
      </c>
      <c r="F18" s="19">
        <v>5</v>
      </c>
      <c r="G18" s="104">
        <f>VLOOKUP(E18,'Appendix 4. LT MOH 2019'!$D$5:$G$1684,4,FALSE)</f>
        <v>1.8601855940916078E-2</v>
      </c>
      <c r="H18" s="19">
        <f>VLOOKUP(E18,'Appendix 1a. Person-years 2020'!$E$3:$F$1684,2,FALSE)</f>
        <v>64656.278299999998</v>
      </c>
      <c r="I18" s="19">
        <f>VLOOKUP(E18,'Appendix 2a. Deaths 2020'!$E$3:$G$1683,3,FALSE)</f>
        <v>249</v>
      </c>
      <c r="J18" s="20">
        <f t="shared" si="1"/>
        <v>1202.7267746123782</v>
      </c>
      <c r="K18" s="20">
        <f t="shared" si="2"/>
        <v>1447.0949124830902</v>
      </c>
      <c r="L18" s="72">
        <f t="shared" si="3"/>
        <v>0.83113192109051282</v>
      </c>
      <c r="M18" s="72">
        <f t="shared" si="4"/>
        <v>1.2031784300715085</v>
      </c>
      <c r="N18" s="72">
        <f>VLOOKUP(E18,'Appendix 4. LT MOH 2019'!$D$5:$K$1684,8,FALSE)</f>
        <v>0.91112387259199512</v>
      </c>
      <c r="O18" s="72">
        <f t="shared" si="13"/>
        <v>0.89405540015558238</v>
      </c>
      <c r="P18" s="72">
        <f t="shared" si="5"/>
        <v>0.10594459984441762</v>
      </c>
      <c r="Q18" s="72">
        <f>VLOOKUP(E18,'Appendix 4. LT MOH 2019'!$D$5:$I$1684,6,FALSE)</f>
        <v>2.5000000000000022</v>
      </c>
      <c r="R18" s="16">
        <f t="shared" si="6"/>
        <v>2.4766566771068632</v>
      </c>
      <c r="S18" s="135">
        <f t="shared" si="14"/>
        <v>77330.28754470413</v>
      </c>
      <c r="T18" s="12">
        <f t="shared" si="7"/>
        <v>8192.7263697774306</v>
      </c>
      <c r="U18" s="13">
        <f t="shared" si="8"/>
        <v>2.2385820855493142E-2</v>
      </c>
      <c r="V18" s="12">
        <f t="shared" si="9"/>
        <v>365978.37634205224</v>
      </c>
      <c r="W18" s="12">
        <f t="shared" si="10"/>
        <v>1309928.912236514</v>
      </c>
      <c r="X18" s="131">
        <f t="shared" si="11"/>
        <v>16.939403095834251</v>
      </c>
      <c r="Y18" s="105">
        <f>VLOOKUP(E18,'Appendix 4. LT MOH 2019'!$D$5:$P$1684,13,FALSE)</f>
        <v>18.056710424427454</v>
      </c>
      <c r="Z18" s="105">
        <f t="shared" si="12"/>
        <v>-1.1173073285932027</v>
      </c>
    </row>
    <row r="19" spans="1:26" s="9" customFormat="1" x14ac:dyDescent="0.2">
      <c r="A19" s="15"/>
      <c r="B19" s="11" t="str">
        <f t="shared" si="15"/>
        <v>Total</v>
      </c>
      <c r="C19" s="11" t="str">
        <f t="shared" si="16"/>
        <v>SE</v>
      </c>
      <c r="D19" s="137" t="s">
        <v>130</v>
      </c>
      <c r="E19" s="18" t="str">
        <f t="shared" si="0"/>
        <v>SETotal70-74</v>
      </c>
      <c r="F19" s="19">
        <v>5</v>
      </c>
      <c r="G19" s="104">
        <f>VLOOKUP(E19,'Appendix 4. LT MOH 2019'!$D$5:$G$1684,4,FALSE)</f>
        <v>2.5885865928914821E-2</v>
      </c>
      <c r="H19" s="19">
        <f>VLOOKUP(E19,'Appendix 1a. Person-years 2020'!$E$3:$F$1684,2,FALSE)</f>
        <v>47576.847000000002</v>
      </c>
      <c r="I19" s="19">
        <f>VLOOKUP(E19,'Appendix 2a. Deaths 2020'!$E$3:$G$1683,3,FALSE)</f>
        <v>269</v>
      </c>
      <c r="J19" s="20">
        <f t="shared" si="1"/>
        <v>1231.5678827624934</v>
      </c>
      <c r="K19" s="20">
        <f t="shared" si="2"/>
        <v>1493.6045848276153</v>
      </c>
      <c r="L19" s="72">
        <f t="shared" si="3"/>
        <v>0.82456086120319116</v>
      </c>
      <c r="M19" s="72">
        <f t="shared" si="4"/>
        <v>1.2127667550710686</v>
      </c>
      <c r="N19" s="72">
        <f>VLOOKUP(E19,'Appendix 4. LT MOH 2019'!$D$5:$K$1684,8,FALSE)</f>
        <v>0.87843754395345219</v>
      </c>
      <c r="O19" s="72">
        <f t="shared" si="13"/>
        <v>0.85454401635553145</v>
      </c>
      <c r="P19" s="72">
        <f t="shared" si="5"/>
        <v>0.14545598364446855</v>
      </c>
      <c r="Q19" s="72">
        <f>VLOOKUP(E19,'Appendix 4. LT MOH 2019'!$D$5:$I$1684,6,FALSE)</f>
        <v>2.4999999999999978</v>
      </c>
      <c r="R19" s="16">
        <f t="shared" si="6"/>
        <v>2.4661251179877515</v>
      </c>
      <c r="S19" s="135">
        <f t="shared" si="14"/>
        <v>69137.561174926697</v>
      </c>
      <c r="T19" s="12">
        <f t="shared" si="7"/>
        <v>10056.471967478581</v>
      </c>
      <c r="U19" s="13">
        <f t="shared" si="8"/>
        <v>3.1406260636119274E-2</v>
      </c>
      <c r="V19" s="12">
        <f t="shared" si="9"/>
        <v>320205.96415457921</v>
      </c>
      <c r="W19" s="12">
        <f t="shared" si="10"/>
        <v>943950.53589446167</v>
      </c>
      <c r="X19" s="131">
        <f t="shared" si="11"/>
        <v>13.653222934869635</v>
      </c>
      <c r="Y19" s="105">
        <f>VLOOKUP(E19,'Appendix 4. LT MOH 2019'!$D$5:$P$1684,13,FALSE)</f>
        <v>14.574199120884861</v>
      </c>
      <c r="Z19" s="105">
        <f t="shared" si="12"/>
        <v>-0.92097618601522591</v>
      </c>
    </row>
    <row r="20" spans="1:26" s="9" customFormat="1" x14ac:dyDescent="0.2">
      <c r="A20" s="15"/>
      <c r="B20" s="11" t="str">
        <f t="shared" si="15"/>
        <v>Total</v>
      </c>
      <c r="C20" s="11" t="str">
        <f t="shared" si="16"/>
        <v>SE</v>
      </c>
      <c r="D20" s="137" t="s">
        <v>131</v>
      </c>
      <c r="E20" s="18" t="str">
        <f t="shared" si="0"/>
        <v>SETotal75-79</v>
      </c>
      <c r="F20" s="19">
        <v>5</v>
      </c>
      <c r="G20" s="104">
        <f>VLOOKUP(E20,'Appendix 4. LT MOH 2019'!$D$5:$G$1684,4,FALSE)</f>
        <v>4.5438781590273397E-2</v>
      </c>
      <c r="H20" s="19">
        <f>VLOOKUP(E20,'Appendix 1a. Person-years 2020'!$E$3:$F$1684,2,FALSE)</f>
        <v>31288.1181</v>
      </c>
      <c r="I20" s="19">
        <f>VLOOKUP(E20,'Appendix 2a. Deaths 2020'!$E$3:$G$1683,3,FALSE)</f>
        <v>276</v>
      </c>
      <c r="J20" s="20">
        <f t="shared" si="1"/>
        <v>1421.6939647165798</v>
      </c>
      <c r="K20" s="20">
        <f t="shared" si="2"/>
        <v>1685.1528609976644</v>
      </c>
      <c r="L20" s="72">
        <f t="shared" si="3"/>
        <v>0.84365875501341248</v>
      </c>
      <c r="M20" s="72">
        <f t="shared" si="4"/>
        <v>1.1853133675879437</v>
      </c>
      <c r="N20" s="72">
        <f>VLOOKUP(E20,'Appendix 4. LT MOH 2019'!$D$5:$K$1684,8,FALSE)</f>
        <v>0.79598192403431445</v>
      </c>
      <c r="O20" s="72">
        <f t="shared" si="13"/>
        <v>0.76302583837275506</v>
      </c>
      <c r="P20" s="72">
        <f t="shared" si="5"/>
        <v>0.23697416162724494</v>
      </c>
      <c r="Q20" s="72">
        <f>VLOOKUP(E20,'Appendix 4. LT MOH 2019'!$D$5:$I$1684,6,FALSE)</f>
        <v>2.4999999999999991</v>
      </c>
      <c r="R20" s="16">
        <f t="shared" si="6"/>
        <v>2.4488215190725557</v>
      </c>
      <c r="S20" s="135">
        <f t="shared" si="14"/>
        <v>59081.089207448116</v>
      </c>
      <c r="T20" s="12">
        <f t="shared" si="7"/>
        <v>14000.691582959487</v>
      </c>
      <c r="U20" s="13">
        <f t="shared" si="8"/>
        <v>5.3913679619336539E-2</v>
      </c>
      <c r="V20" s="12">
        <f t="shared" si="9"/>
        <v>259687.18295269232</v>
      </c>
      <c r="W20" s="12">
        <f t="shared" si="10"/>
        <v>623744.57173988246</v>
      </c>
      <c r="X20" s="131">
        <f t="shared" si="11"/>
        <v>10.557431829832439</v>
      </c>
      <c r="Y20" s="105">
        <f>VLOOKUP(E20,'Appendix 4. LT MOH 2019'!$D$5:$P$1684,13,FALSE)</f>
        <v>11.245085469075381</v>
      </c>
      <c r="Z20" s="105">
        <f t="shared" si="12"/>
        <v>-0.68765363924294221</v>
      </c>
    </row>
    <row r="21" spans="1:26" s="9" customFormat="1" x14ac:dyDescent="0.2">
      <c r="A21" s="15"/>
      <c r="B21" s="11" t="str">
        <f t="shared" si="15"/>
        <v>Total</v>
      </c>
      <c r="C21" s="11" t="str">
        <f t="shared" si="16"/>
        <v>SE</v>
      </c>
      <c r="D21" s="137" t="s">
        <v>132</v>
      </c>
      <c r="E21" s="18" t="str">
        <f t="shared" si="0"/>
        <v>SETotal80-84</v>
      </c>
      <c r="F21" s="19">
        <v>5</v>
      </c>
      <c r="G21" s="104">
        <f>VLOOKUP(E21,'Appendix 4. LT MOH 2019'!$D$5:$G$1684,4,FALSE)</f>
        <v>6.8734223289668203E-2</v>
      </c>
      <c r="H21" s="19">
        <f>VLOOKUP(E21,'Appendix 1a. Person-years 2020'!$E$3:$F$1684,2,FALSE)</f>
        <v>19481.438699999999</v>
      </c>
      <c r="I21" s="19">
        <f>VLOOKUP(E21,'Appendix 2a. Deaths 2020'!$E$3:$G$1683,3,FALSE)</f>
        <v>231</v>
      </c>
      <c r="J21" s="20">
        <f t="shared" si="1"/>
        <v>1339.0415576097835</v>
      </c>
      <c r="K21" s="20">
        <f t="shared" si="2"/>
        <v>1554.16395202987</v>
      </c>
      <c r="L21" s="72">
        <f t="shared" si="3"/>
        <v>0.86158320417925127</v>
      </c>
      <c r="M21" s="72">
        <f t="shared" si="4"/>
        <v>1.1606540089794408</v>
      </c>
      <c r="N21" s="72">
        <f>VLOOKUP(E21,'Appendix 4. LT MOH 2019'!$D$5:$K$1684,8,FALSE)</f>
        <v>0.70672410984938105</v>
      </c>
      <c r="O21" s="72">
        <f t="shared" si="13"/>
        <v>0.66839208866492861</v>
      </c>
      <c r="P21" s="72">
        <f t="shared" si="5"/>
        <v>0.33160791133507139</v>
      </c>
      <c r="Q21" s="72">
        <f>VLOOKUP(E21,'Appendix 4. LT MOH 2019'!$D$5:$I$1684,6,FALSE)</f>
        <v>2.5000000000000004</v>
      </c>
      <c r="R21" s="16">
        <f t="shared" si="6"/>
        <v>2.4337777688272428</v>
      </c>
      <c r="S21" s="135">
        <f t="shared" si="14"/>
        <v>45080.397624488629</v>
      </c>
      <c r="T21" s="12">
        <f t="shared" si="7"/>
        <v>14949.016498411189</v>
      </c>
      <c r="U21" s="13">
        <f t="shared" si="8"/>
        <v>7.9924386697058286E-2</v>
      </c>
      <c r="V21" s="12">
        <f t="shared" si="9"/>
        <v>187039.48965005201</v>
      </c>
      <c r="W21" s="12">
        <f t="shared" si="10"/>
        <v>364057.3887871902</v>
      </c>
      <c r="X21" s="131">
        <f t="shared" si="11"/>
        <v>8.0757359733097491</v>
      </c>
      <c r="Y21" s="105">
        <f>VLOOKUP(E21,'Appendix 4. LT MOH 2019'!$D$5:$P$1684,13,FALSE)</f>
        <v>8.4865377655213976</v>
      </c>
      <c r="Z21" s="105">
        <f t="shared" si="12"/>
        <v>-0.41080179221164848</v>
      </c>
    </row>
    <row r="22" spans="1:26" s="9" customFormat="1" x14ac:dyDescent="0.2">
      <c r="A22" s="15"/>
      <c r="B22" s="11" t="str">
        <f t="shared" si="15"/>
        <v>Total</v>
      </c>
      <c r="C22" s="11" t="str">
        <f t="shared" si="16"/>
        <v>SE</v>
      </c>
      <c r="D22" s="137" t="s">
        <v>133</v>
      </c>
      <c r="E22" s="18" t="str">
        <f t="shared" si="0"/>
        <v>SETotal85-89</v>
      </c>
      <c r="F22" s="19">
        <v>5</v>
      </c>
      <c r="G22" s="104">
        <f>VLOOKUP(E22,'Appendix 4. LT MOH 2019'!$D$5:$G$1684,4,FALSE)</f>
        <v>0.1161365652693403</v>
      </c>
      <c r="H22" s="19">
        <f>VLOOKUP(E22,'Appendix 1a. Person-years 2020'!$E$3:$F$1684,2,FALSE)</f>
        <v>9883.7263000000003</v>
      </c>
      <c r="I22" s="19">
        <f>VLOOKUP(E22,'Appendix 2a. Deaths 2020'!$E$3:$G$1683,3,FALSE)</f>
        <v>184</v>
      </c>
      <c r="J22" s="20">
        <f t="shared" si="1"/>
        <v>1147.8620245442453</v>
      </c>
      <c r="K22" s="20">
        <f t="shared" si="2"/>
        <v>1310.4928965346867</v>
      </c>
      <c r="L22" s="72">
        <f t="shared" si="3"/>
        <v>0.8759009892991535</v>
      </c>
      <c r="M22" s="72">
        <f t="shared" si="4"/>
        <v>1.1416815510165634</v>
      </c>
      <c r="N22" s="72">
        <f>VLOOKUP(E22,'Appendix 4. LT MOH 2019'!$D$5:$K$1684,8,FALSE)</f>
        <v>0.54997737775568889</v>
      </c>
      <c r="O22" s="72">
        <f t="shared" si="13"/>
        <v>0.50530835395824136</v>
      </c>
      <c r="P22" s="72">
        <f t="shared" si="5"/>
        <v>0.49469164604175864</v>
      </c>
      <c r="Q22" s="72">
        <f>VLOOKUP(E22,'Appendix 4. LT MOH 2019'!$D$5:$I$1684,6,FALSE)</f>
        <v>2.4999999999999996</v>
      </c>
      <c r="R22" s="16">
        <f t="shared" si="6"/>
        <v>2.4035213174336887</v>
      </c>
      <c r="S22" s="135">
        <f t="shared" si="14"/>
        <v>30131.381126077438</v>
      </c>
      <c r="T22" s="12">
        <f t="shared" si="7"/>
        <v>14905.742526770828</v>
      </c>
      <c r="U22" s="13">
        <f t="shared" si="8"/>
        <v>0.13314111951493401</v>
      </c>
      <c r="V22" s="12">
        <f t="shared" si="9"/>
        <v>111954.46291180463</v>
      </c>
      <c r="W22" s="12">
        <f t="shared" si="10"/>
        <v>177017.89913713819</v>
      </c>
      <c r="X22" s="131">
        <f t="shared" si="11"/>
        <v>5.8748684103277515</v>
      </c>
      <c r="Y22" s="105">
        <f>VLOOKUP(E22,'Appendix 4. LT MOH 2019'!$D$5:$P$1684,13,FALSE)</f>
        <v>5.970827133373537</v>
      </c>
      <c r="Z22" s="105">
        <f t="shared" si="12"/>
        <v>-9.5958723045785455E-2</v>
      </c>
    </row>
    <row r="23" spans="1:26" s="9" customFormat="1" x14ac:dyDescent="0.2">
      <c r="A23" s="15"/>
      <c r="B23" s="11" t="str">
        <f t="shared" si="15"/>
        <v>Total</v>
      </c>
      <c r="C23" s="11" t="str">
        <f t="shared" si="16"/>
        <v>SE</v>
      </c>
      <c r="D23" s="137" t="s">
        <v>8</v>
      </c>
      <c r="E23" s="18" t="str">
        <f t="shared" si="0"/>
        <v>SETotal90+</v>
      </c>
      <c r="F23" s="19" t="s">
        <v>19</v>
      </c>
      <c r="G23" s="104">
        <f>VLOOKUP(E23,'Appendix 4. LT MOH 2019'!$D$5:$G$1684,4,FALSE)</f>
        <v>0.26240834863418067</v>
      </c>
      <c r="H23" s="19">
        <f>VLOOKUP(E23,'Appendix 1a. Person-years 2020'!$E$3:$F$1684,2,FALSE)</f>
        <v>5405.9156999999996</v>
      </c>
      <c r="I23" s="19">
        <f>VLOOKUP(E23,'Appendix 2a. Deaths 2020'!$E$3:$G$1683,3,FALSE)</f>
        <v>165</v>
      </c>
      <c r="J23" s="20">
        <f t="shared" si="1"/>
        <v>1418.5574116925907</v>
      </c>
      <c r="K23" s="20">
        <f t="shared" si="2"/>
        <v>1540.2600341679508</v>
      </c>
      <c r="L23" s="72">
        <f t="shared" si="3"/>
        <v>0.92098566490358624</v>
      </c>
      <c r="M23" s="72">
        <f t="shared" si="4"/>
        <v>1.0857932301309874</v>
      </c>
      <c r="N23" s="72">
        <f>VLOOKUP(E23,'Appendix 4. LT MOH 2019'!$D$5:$K$1684,8,FALSE)</f>
        <v>0</v>
      </c>
      <c r="O23" s="72">
        <v>0</v>
      </c>
      <c r="P23" s="72">
        <f t="shared" si="5"/>
        <v>1</v>
      </c>
      <c r="Q23" s="72">
        <f>VLOOKUP(E23,'Appendix 4. LT MOH 2019'!$D$5:$I$1684,6,FALSE)</f>
        <v>4.6398998716378088</v>
      </c>
      <c r="R23" s="16">
        <f>Q23*L23</f>
        <v>4.2732812683664116</v>
      </c>
      <c r="S23" s="135">
        <f t="shared" si="14"/>
        <v>15225.638599306611</v>
      </c>
      <c r="T23" s="12">
        <f t="shared" si="7"/>
        <v>15225.638599306611</v>
      </c>
      <c r="U23" s="13">
        <f t="shared" si="8"/>
        <v>0.23401221150656429</v>
      </c>
      <c r="V23" s="12">
        <f>T23*R23</f>
        <v>65063.436225333549</v>
      </c>
      <c r="W23" s="12">
        <f>V23</f>
        <v>65063.436225333549</v>
      </c>
      <c r="X23" s="131">
        <f t="shared" si="11"/>
        <v>4.2732812683664116</v>
      </c>
      <c r="Y23" s="105">
        <f>VLOOKUP(E23,'Appendix 4. LT MOH 2019'!$D$5:$P$1684,13,FALSE)</f>
        <v>3.8108543619322273</v>
      </c>
      <c r="Z23" s="105">
        <f t="shared" si="12"/>
        <v>0.46242690643418438</v>
      </c>
    </row>
    <row r="24" spans="1:26" s="7" customFormat="1" x14ac:dyDescent="0.2">
      <c r="B24" s="159"/>
      <c r="C24" s="159"/>
      <c r="D24" s="107"/>
      <c r="E24" s="107"/>
      <c r="F24" s="107"/>
      <c r="G24" s="107"/>
      <c r="H24" s="107"/>
      <c r="I24" s="132"/>
      <c r="J24" s="132"/>
      <c r="N24" s="107"/>
      <c r="O24" s="107"/>
      <c r="P24" s="21"/>
      <c r="Q24" s="107"/>
      <c r="R24" s="107"/>
      <c r="V24" s="107"/>
      <c r="W24" s="107"/>
      <c r="Y24" s="107"/>
    </row>
    <row r="25" spans="1:26" x14ac:dyDescent="0.2">
      <c r="K25" s="40"/>
      <c r="L25" s="70"/>
      <c r="M25" s="70"/>
      <c r="N25" s="133"/>
      <c r="O25" s="133"/>
      <c r="P25" s="71"/>
      <c r="Q25" s="133"/>
      <c r="R25" s="133"/>
      <c r="S25" s="70"/>
      <c r="T25" s="70"/>
      <c r="U25" s="70"/>
      <c r="V25" s="133"/>
      <c r="W25" s="133"/>
      <c r="X25" s="70"/>
      <c r="Y25" s="133"/>
      <c r="Z25" s="70"/>
    </row>
    <row r="26" spans="1:26" ht="16" customHeight="1" x14ac:dyDescent="0.2">
      <c r="K26" s="40"/>
      <c r="L26" s="70"/>
      <c r="M26" s="70"/>
      <c r="N26" s="133"/>
      <c r="O26" s="133"/>
      <c r="P26" s="70"/>
      <c r="Q26" s="133"/>
      <c r="R26" s="133"/>
      <c r="S26" s="70"/>
      <c r="T26" s="70"/>
      <c r="U26" s="70"/>
      <c r="V26" s="133"/>
      <c r="W26" s="133"/>
      <c r="X26" s="70"/>
      <c r="Y26" s="133"/>
      <c r="Z26" s="70"/>
    </row>
    <row r="27" spans="1:26" s="11" customFormat="1" ht="47" customHeight="1" x14ac:dyDescent="0.2">
      <c r="A27" s="10"/>
      <c r="B27" s="8" t="s">
        <v>17</v>
      </c>
      <c r="C27" s="8" t="s">
        <v>14</v>
      </c>
      <c r="D27" s="8" t="s">
        <v>0</v>
      </c>
      <c r="E27" s="8" t="s">
        <v>135</v>
      </c>
      <c r="F27" s="8" t="s">
        <v>9</v>
      </c>
      <c r="G27" s="10" t="s">
        <v>116</v>
      </c>
      <c r="H27" s="10" t="s">
        <v>117</v>
      </c>
      <c r="I27" s="10" t="s">
        <v>110</v>
      </c>
      <c r="J27" s="10" t="s">
        <v>39</v>
      </c>
      <c r="K27" s="10" t="s">
        <v>1830</v>
      </c>
      <c r="L27" s="10" t="s">
        <v>27</v>
      </c>
      <c r="M27" s="10" t="s">
        <v>28</v>
      </c>
      <c r="N27" s="8" t="s">
        <v>10</v>
      </c>
      <c r="O27" s="10" t="s">
        <v>111</v>
      </c>
      <c r="P27" s="10" t="s">
        <v>112</v>
      </c>
      <c r="Q27" s="10" t="s">
        <v>29</v>
      </c>
      <c r="R27" s="10" t="s">
        <v>113</v>
      </c>
      <c r="S27" s="8" t="s">
        <v>104</v>
      </c>
      <c r="T27" s="8" t="s">
        <v>105</v>
      </c>
      <c r="U27" s="10" t="s">
        <v>106</v>
      </c>
      <c r="V27" s="10" t="s">
        <v>107</v>
      </c>
      <c r="W27" s="10" t="s">
        <v>108</v>
      </c>
      <c r="X27" s="8" t="s">
        <v>109</v>
      </c>
      <c r="Y27" s="10" t="s">
        <v>30</v>
      </c>
      <c r="Z27" s="10" t="s">
        <v>11</v>
      </c>
    </row>
    <row r="28" spans="1:26" x14ac:dyDescent="0.2">
      <c r="B28" s="158" t="s">
        <v>70</v>
      </c>
      <c r="C28" s="11" t="str">
        <f>$C$4</f>
        <v>SE</v>
      </c>
      <c r="D28" s="137">
        <v>0</v>
      </c>
      <c r="E28" s="18" t="str">
        <f t="shared" ref="E28:E47" si="17">_xlfn.CONCAT(C28,B28,D28)</f>
        <v>SEFemale0</v>
      </c>
      <c r="F28" s="19">
        <v>1</v>
      </c>
      <c r="G28" s="104">
        <f>VLOOKUP(E28,'Appendix 4. LT MOH 2019'!$D$5:$G$1684,4,FALSE)</f>
        <v>1.4793201364376962E-2</v>
      </c>
      <c r="H28" s="19">
        <f>VLOOKUP(E28,'Appendix 1a. Person-years 2020'!$E$3:$F$1684,2,FALSE)</f>
        <v>16650.135999999999</v>
      </c>
      <c r="I28" s="19">
        <f>VLOOKUP(E28,'Appendix 2a. Deaths 2020'!$E$3:$G$1683,3,FALSE)</f>
        <v>8</v>
      </c>
      <c r="J28" s="20">
        <f t="shared" ref="J28:J47" si="18">G28*H28</f>
        <v>246.30881459226194</v>
      </c>
      <c r="K28" s="20">
        <f t="shared" ref="K28:K47" si="19">G28*(H28-I28)+I28</f>
        <v>254.19046898134692</v>
      </c>
      <c r="L28" s="73">
        <f t="shared" ref="L28:L47" si="20">J28/K28</f>
        <v>0.96899311598633009</v>
      </c>
      <c r="M28" s="73">
        <f t="shared" ref="M28:M47" si="21">K28/J28</f>
        <v>1.0319990756406028</v>
      </c>
      <c r="N28" s="72">
        <f>VLOOKUP(E28,'Appendix 4. LT MOH 2019'!$D$5:$K$1684,8,FALSE)</f>
        <v>0.98540349398573235</v>
      </c>
      <c r="O28" s="72">
        <f>EXP((1/L28)*LN(N28))</f>
        <v>0.98493995388312705</v>
      </c>
      <c r="P28" s="73">
        <f t="shared" ref="P28:P47" si="22">1-O28</f>
        <v>1.5060046116872949E-2</v>
      </c>
      <c r="Q28" s="72">
        <f>VLOOKUP(E28,'Appendix 4. LT MOH 2019'!$D$5:$I$1684,6,FALSE)</f>
        <v>8.9074176618847922E-2</v>
      </c>
      <c r="R28" s="136">
        <f t="shared" ref="R28:R46" si="23">F28+(Q28-F28)*M28*(1-N28)/(1-O28)</f>
        <v>8.8860382049250397E-2</v>
      </c>
      <c r="S28" s="12">
        <v>100000</v>
      </c>
      <c r="T28" s="12">
        <f t="shared" ref="T28:T47" si="24">P28*S28</f>
        <v>1506.004611687295</v>
      </c>
      <c r="U28" s="13">
        <f t="shared" ref="U28:U47" si="25">T28/V28</f>
        <v>1.526957220397784E-2</v>
      </c>
      <c r="V28" s="12">
        <f t="shared" ref="V28:V46" si="26">(S29*F28)+R28*T28</f>
        <v>98627.819533475165</v>
      </c>
      <c r="W28" s="12">
        <f t="shared" ref="W28:W46" si="27">W29+V28</f>
        <v>7769933.9824752975</v>
      </c>
      <c r="X28" s="131">
        <f t="shared" ref="X28:X47" si="28">W28/S28</f>
        <v>77.699339824752968</v>
      </c>
      <c r="Y28" s="105">
        <f>VLOOKUP(E28,'Appendix 4. LT MOH 2019'!$D$5:$P$1684,13,FALSE)</f>
        <v>79.175390369606021</v>
      </c>
      <c r="Z28" s="131">
        <f t="shared" ref="Z28:Z47" si="29">X28-Y28</f>
        <v>-1.4760505448530523</v>
      </c>
    </row>
    <row r="29" spans="1:26" x14ac:dyDescent="0.2">
      <c r="B29" s="158" t="str">
        <f>$B$28</f>
        <v>Female</v>
      </c>
      <c r="C29" s="11" t="str">
        <f>$C$4</f>
        <v>SE</v>
      </c>
      <c r="D29" s="138" t="s">
        <v>1657</v>
      </c>
      <c r="E29" s="18" t="str">
        <f t="shared" si="17"/>
        <v>SEFemale1-4</v>
      </c>
      <c r="F29" s="19">
        <v>4</v>
      </c>
      <c r="G29" s="104">
        <f>VLOOKUP(E29,'Appendix 4. LT MOH 2019'!$D$5:$G$1684,4,FALSE)</f>
        <v>3.4673271717894317E-4</v>
      </c>
      <c r="H29" s="19">
        <f>VLOOKUP(E29,'Appendix 1a. Person-years 2020'!$E$3:$F$1684,2,FALSE)</f>
        <v>66211.176000000007</v>
      </c>
      <c r="I29" s="19">
        <f>VLOOKUP(E29,'Appendix 2a. Deaths 2020'!$E$3:$G$1683,3,FALSE)</f>
        <v>1</v>
      </c>
      <c r="J29" s="20">
        <f t="shared" si="18"/>
        <v>22.957580962093232</v>
      </c>
      <c r="K29" s="20">
        <f t="shared" si="19"/>
        <v>23.957234229376052</v>
      </c>
      <c r="L29" s="73">
        <f t="shared" si="20"/>
        <v>0.95827342765397105</v>
      </c>
      <c r="M29" s="73">
        <f t="shared" si="21"/>
        <v>1.0435434930593694</v>
      </c>
      <c r="N29" s="72">
        <f>VLOOKUP(E29,'Appendix 4. LT MOH 2019'!$D$5:$K$1684,8,FALSE)</f>
        <v>0.99861426896493199</v>
      </c>
      <c r="O29" s="72">
        <f t="shared" ref="O29:O46" si="30">EXP((1/L29)*LN(N29))</f>
        <v>0.99855397304215099</v>
      </c>
      <c r="P29" s="73">
        <f t="shared" si="22"/>
        <v>1.4460269578490115E-3</v>
      </c>
      <c r="Q29" s="72">
        <f>VLOOKUP(E29,'Appendix 4. LT MOH 2019'!$D$5:$I$1684,6,FALSE)</f>
        <v>1.5028348209981177</v>
      </c>
      <c r="R29" s="136">
        <f t="shared" si="23"/>
        <v>1.5027594464798488</v>
      </c>
      <c r="S29" s="75">
        <f t="shared" ref="S29:S47" si="31">S28-T28</f>
        <v>98493.995388312702</v>
      </c>
      <c r="T29" s="12">
        <f t="shared" si="24"/>
        <v>142.42497251775637</v>
      </c>
      <c r="U29" s="13">
        <f t="shared" si="25"/>
        <v>3.6183339153628477E-4</v>
      </c>
      <c r="V29" s="12">
        <f t="shared" si="26"/>
        <v>393620.31213604548</v>
      </c>
      <c r="W29" s="12">
        <f t="shared" si="27"/>
        <v>7671306.1629418228</v>
      </c>
      <c r="X29" s="131">
        <f t="shared" si="28"/>
        <v>77.886028815235775</v>
      </c>
      <c r="Y29" s="105">
        <f>VLOOKUP(E29,'Appendix 4. LT MOH 2019'!$D$5:$P$1684,13,FALSE)</f>
        <v>79.346873824863508</v>
      </c>
      <c r="Z29" s="131">
        <f t="shared" si="29"/>
        <v>-1.4608450096277323</v>
      </c>
    </row>
    <row r="30" spans="1:26" x14ac:dyDescent="0.2">
      <c r="B30" s="158" t="str">
        <f t="shared" ref="B30:B47" si="32">$B$28</f>
        <v>Female</v>
      </c>
      <c r="C30" s="11" t="str">
        <f t="shared" ref="C30:C47" si="33">$C$4</f>
        <v>SE</v>
      </c>
      <c r="D30" s="138" t="s">
        <v>1658</v>
      </c>
      <c r="E30" s="18" t="str">
        <f t="shared" si="17"/>
        <v>SEFemale5-9</v>
      </c>
      <c r="F30" s="19">
        <v>5</v>
      </c>
      <c r="G30" s="104">
        <f>VLOOKUP(E30,'Appendix 4. LT MOH 2019'!$D$5:$G$1684,4,FALSE)</f>
        <v>1.7908697477366067E-4</v>
      </c>
      <c r="H30" s="19">
        <f>VLOOKUP(E30,'Appendix 1a. Person-years 2020'!$E$3:$F$1684,2,FALSE)</f>
        <v>83726.414600000004</v>
      </c>
      <c r="I30" s="19">
        <f>VLOOKUP(E30,'Appendix 2a. Deaths 2020'!$E$3:$G$1683,3,FALSE)</f>
        <v>1</v>
      </c>
      <c r="J30" s="20">
        <f t="shared" si="18"/>
        <v>14.994310299359256</v>
      </c>
      <c r="K30" s="20">
        <f t="shared" si="19"/>
        <v>15.994131212384481</v>
      </c>
      <c r="L30" s="73">
        <f t="shared" si="20"/>
        <v>0.93748826367942706</v>
      </c>
      <c r="M30" s="73">
        <f t="shared" si="21"/>
        <v>1.0666800201585764</v>
      </c>
      <c r="N30" s="72">
        <f>VLOOKUP(E30,'Appendix 4. LT MOH 2019'!$D$5:$K$1684,8,FALSE)</f>
        <v>0.99910496584852793</v>
      </c>
      <c r="O30" s="72">
        <f t="shared" si="30"/>
        <v>0.99904531345032577</v>
      </c>
      <c r="P30" s="73">
        <f t="shared" si="22"/>
        <v>9.5468654967423294E-4</v>
      </c>
      <c r="Q30" s="72">
        <f>VLOOKUP(E30,'Appendix 4. LT MOH 2019'!$D$5:$I$1684,6,FALSE)</f>
        <v>2.499999999999742</v>
      </c>
      <c r="R30" s="136">
        <f t="shared" si="23"/>
        <v>2.4999253758714799</v>
      </c>
      <c r="S30" s="75">
        <f t="shared" si="31"/>
        <v>98351.570415794951</v>
      </c>
      <c r="T30" s="12">
        <f t="shared" si="24"/>
        <v>93.894921415297645</v>
      </c>
      <c r="U30" s="13">
        <f t="shared" si="25"/>
        <v>1.9102849882593874E-4</v>
      </c>
      <c r="V30" s="12">
        <f t="shared" si="26"/>
        <v>491523.10776860983</v>
      </c>
      <c r="W30" s="12">
        <f t="shared" si="27"/>
        <v>7277685.8508057771</v>
      </c>
      <c r="X30" s="131">
        <f t="shared" si="28"/>
        <v>73.996641030116223</v>
      </c>
      <c r="Y30" s="105">
        <f>VLOOKUP(E30,'Appendix 4. LT MOH 2019'!$D$5:$P$1684,13,FALSE)</f>
        <v>75.454894413087743</v>
      </c>
      <c r="Z30" s="131">
        <f t="shared" si="29"/>
        <v>-1.4582533829715203</v>
      </c>
    </row>
    <row r="31" spans="1:26" x14ac:dyDescent="0.2">
      <c r="B31" s="158" t="str">
        <f t="shared" si="32"/>
        <v>Female</v>
      </c>
      <c r="C31" s="11" t="str">
        <f t="shared" si="33"/>
        <v>SE</v>
      </c>
      <c r="D31" s="138" t="s">
        <v>118</v>
      </c>
      <c r="E31" s="18" t="str">
        <f t="shared" si="17"/>
        <v>SEFemale10-14</v>
      </c>
      <c r="F31" s="19">
        <v>5</v>
      </c>
      <c r="G31" s="104">
        <f>VLOOKUP(E31,'Appendix 4. LT MOH 2019'!$D$5:$G$1684,4,FALSE)</f>
        <v>2.4721688401061154E-4</v>
      </c>
      <c r="H31" s="19">
        <f>VLOOKUP(E31,'Appendix 1a. Person-years 2020'!$E$3:$F$1684,2,FALSE)</f>
        <v>88045.890899999999</v>
      </c>
      <c r="I31" s="19">
        <f>VLOOKUP(E31,'Appendix 2a. Deaths 2020'!$E$3:$G$1683,3,FALSE)</f>
        <v>1</v>
      </c>
      <c r="J31" s="20">
        <f t="shared" si="18"/>
        <v>21.766430798236257</v>
      </c>
      <c r="K31" s="20">
        <f t="shared" si="19"/>
        <v>22.766183581352248</v>
      </c>
      <c r="L31" s="73">
        <f t="shared" si="20"/>
        <v>0.95608606161223764</v>
      </c>
      <c r="M31" s="73">
        <f t="shared" si="21"/>
        <v>1.0459309471719636</v>
      </c>
      <c r="N31" s="72">
        <f>VLOOKUP(E31,'Appendix 4. LT MOH 2019'!$D$5:$K$1684,8,FALSE)</f>
        <v>0.99876467906043054</v>
      </c>
      <c r="O31" s="72">
        <f t="shared" si="30"/>
        <v>0.99870797626942909</v>
      </c>
      <c r="P31" s="73">
        <f t="shared" si="22"/>
        <v>1.2920237305709126E-3</v>
      </c>
      <c r="Q31" s="72">
        <f>VLOOKUP(E31,'Appendix 4. LT MOH 2019'!$D$5:$I$1684,6,FALSE)</f>
        <v>2.5000000000002367</v>
      </c>
      <c r="R31" s="136">
        <f t="shared" si="23"/>
        <v>2.4999290457803816</v>
      </c>
      <c r="S31" s="75">
        <f t="shared" si="31"/>
        <v>98257.675494379655</v>
      </c>
      <c r="T31" s="12">
        <f t="shared" si="24"/>
        <v>126.95124844947453</v>
      </c>
      <c r="U31" s="13">
        <f t="shared" si="25"/>
        <v>2.5857179130028037E-4</v>
      </c>
      <c r="V31" s="12">
        <f t="shared" si="26"/>
        <v>490970.99034304783</v>
      </c>
      <c r="W31" s="12">
        <f t="shared" si="27"/>
        <v>6786162.743037167</v>
      </c>
      <c r="X31" s="131">
        <f t="shared" si="28"/>
        <v>69.064963209162585</v>
      </c>
      <c r="Y31" s="105">
        <f>VLOOKUP(E31,'Appendix 4. LT MOH 2019'!$D$5:$P$1684,13,FALSE)</f>
        <v>70.520250030614164</v>
      </c>
      <c r="Z31" s="131">
        <f t="shared" si="29"/>
        <v>-1.4552868214515797</v>
      </c>
    </row>
    <row r="32" spans="1:26" x14ac:dyDescent="0.2">
      <c r="B32" s="158" t="str">
        <f t="shared" si="32"/>
        <v>Female</v>
      </c>
      <c r="C32" s="11" t="str">
        <f t="shared" si="33"/>
        <v>SE</v>
      </c>
      <c r="D32" s="137" t="s">
        <v>119</v>
      </c>
      <c r="E32" s="18" t="str">
        <f t="shared" si="17"/>
        <v>SEFemale15-19</v>
      </c>
      <c r="F32" s="19">
        <v>5</v>
      </c>
      <c r="G32" s="104">
        <f>VLOOKUP(E32,'Appendix 4. LT MOH 2019'!$D$5:$G$1684,4,FALSE)</f>
        <v>4.112944688218149E-4</v>
      </c>
      <c r="H32" s="19">
        <f>VLOOKUP(E32,'Appendix 1a. Person-years 2020'!$E$3:$F$1684,2,FALSE)</f>
        <v>92701.943799999994</v>
      </c>
      <c r="I32" s="19">
        <f>VLOOKUP(E32,'Appendix 2a. Deaths 2020'!$E$3:$G$1683,3,FALSE)</f>
        <v>2</v>
      </c>
      <c r="J32" s="20">
        <f t="shared" si="18"/>
        <v>38.127796733970733</v>
      </c>
      <c r="K32" s="20">
        <f t="shared" si="19"/>
        <v>40.126974145033088</v>
      </c>
      <c r="L32" s="73">
        <f t="shared" si="20"/>
        <v>0.95017871509980745</v>
      </c>
      <c r="M32" s="73">
        <f t="shared" si="21"/>
        <v>1.0524335939212859</v>
      </c>
      <c r="N32" s="72">
        <f>VLOOKUP(E32,'Appendix 4. LT MOH 2019'!$D$5:$K$1684,8,FALSE)</f>
        <v>0.99794564002312958</v>
      </c>
      <c r="O32" s="72">
        <f t="shared" si="30"/>
        <v>0.99783803906873392</v>
      </c>
      <c r="P32" s="73">
        <f t="shared" si="22"/>
        <v>2.1619609312660826E-3</v>
      </c>
      <c r="Q32" s="72">
        <f>VLOOKUP(E32,'Appendix 4. LT MOH 2019'!$D$5:$I$1684,6,FALSE)</f>
        <v>2.499999999999861</v>
      </c>
      <c r="R32" s="136">
        <f t="shared" si="23"/>
        <v>2.4998652584348982</v>
      </c>
      <c r="S32" s="75">
        <f t="shared" si="31"/>
        <v>98130.724245930178</v>
      </c>
      <c r="T32" s="12">
        <f t="shared" si="24"/>
        <v>212.15479197654636</v>
      </c>
      <c r="U32" s="13">
        <f t="shared" si="25"/>
        <v>4.3286012481143942E-4</v>
      </c>
      <c r="V32" s="12">
        <f t="shared" si="26"/>
        <v>490123.20566364081</v>
      </c>
      <c r="W32" s="12">
        <f t="shared" si="27"/>
        <v>6295191.7526941188</v>
      </c>
      <c r="X32" s="131">
        <f t="shared" si="28"/>
        <v>64.151078075378649</v>
      </c>
      <c r="Y32" s="105">
        <f>VLOOKUP(E32,'Appendix 4. LT MOH 2019'!$D$5:$P$1684,13,FALSE)</f>
        <v>65.604380798290705</v>
      </c>
      <c r="Z32" s="131">
        <f t="shared" si="29"/>
        <v>-1.4533027229120563</v>
      </c>
    </row>
    <row r="33" spans="2:26" x14ac:dyDescent="0.2">
      <c r="B33" s="158" t="str">
        <f t="shared" si="32"/>
        <v>Female</v>
      </c>
      <c r="C33" s="11" t="str">
        <f t="shared" si="33"/>
        <v>SE</v>
      </c>
      <c r="D33" s="137" t="s">
        <v>120</v>
      </c>
      <c r="E33" s="18" t="str">
        <f t="shared" si="17"/>
        <v>SEFemale20-24</v>
      </c>
      <c r="F33" s="19">
        <v>5</v>
      </c>
      <c r="G33" s="104">
        <f>VLOOKUP(E33,'Appendix 4. LT MOH 2019'!$D$5:$G$1684,4,FALSE)</f>
        <v>5.0543061208573113E-4</v>
      </c>
      <c r="H33" s="19">
        <f>VLOOKUP(E33,'Appendix 1a. Person-years 2020'!$E$3:$F$1684,2,FALSE)</f>
        <v>104288.3673</v>
      </c>
      <c r="I33" s="19">
        <f>VLOOKUP(E33,'Appendix 2a. Deaths 2020'!$E$3:$G$1683,3,FALSE)</f>
        <v>9</v>
      </c>
      <c r="J33" s="20">
        <f t="shared" si="18"/>
        <v>52.710533317860545</v>
      </c>
      <c r="K33" s="20">
        <f t="shared" si="19"/>
        <v>61.705984442351777</v>
      </c>
      <c r="L33" s="73">
        <f t="shared" si="20"/>
        <v>0.85422076633595978</v>
      </c>
      <c r="M33" s="73">
        <f t="shared" si="21"/>
        <v>1.1706575623176856</v>
      </c>
      <c r="N33" s="72">
        <f>VLOOKUP(E33,'Appendix 4. LT MOH 2019'!$D$5:$K$1684,8,FALSE)</f>
        <v>0.99747603616104141</v>
      </c>
      <c r="O33" s="72">
        <f t="shared" si="30"/>
        <v>0.997045939433015</v>
      </c>
      <c r="P33" s="73">
        <f t="shared" si="22"/>
        <v>2.9540605669849951E-3</v>
      </c>
      <c r="Q33" s="72">
        <f>VLOOKUP(E33,'Appendix 4. LT MOH 2019'!$D$5:$I$1684,6,FALSE)</f>
        <v>2.4999999999998681</v>
      </c>
      <c r="R33" s="136">
        <f t="shared" si="23"/>
        <v>2.4994610908493846</v>
      </c>
      <c r="S33" s="75">
        <f t="shared" si="31"/>
        <v>97918.569453953634</v>
      </c>
      <c r="T33" s="12">
        <f t="shared" si="24"/>
        <v>289.25738479950587</v>
      </c>
      <c r="U33" s="13">
        <f t="shared" si="25"/>
        <v>5.9168624028160159E-4</v>
      </c>
      <c r="V33" s="12">
        <f t="shared" si="26"/>
        <v>488869.54792431783</v>
      </c>
      <c r="W33" s="12">
        <f t="shared" si="27"/>
        <v>5805068.5470304778</v>
      </c>
      <c r="X33" s="131">
        <f t="shared" si="28"/>
        <v>59.284654375596453</v>
      </c>
      <c r="Y33" s="105">
        <f>VLOOKUP(E33,'Appendix 4. LT MOH 2019'!$D$5:$P$1684,13,FALSE)</f>
        <v>60.734286786230285</v>
      </c>
      <c r="Z33" s="131">
        <f t="shared" si="29"/>
        <v>-1.4496324106338321</v>
      </c>
    </row>
    <row r="34" spans="2:26" x14ac:dyDescent="0.2">
      <c r="B34" s="158" t="str">
        <f t="shared" si="32"/>
        <v>Female</v>
      </c>
      <c r="C34" s="11" t="str">
        <f t="shared" si="33"/>
        <v>SE</v>
      </c>
      <c r="D34" s="137" t="s">
        <v>121</v>
      </c>
      <c r="E34" s="18" t="str">
        <f t="shared" si="17"/>
        <v>SEFemale25-29</v>
      </c>
      <c r="F34" s="19">
        <v>5</v>
      </c>
      <c r="G34" s="104">
        <f>VLOOKUP(E34,'Appendix 4. LT MOH 2019'!$D$5:$G$1684,4,FALSE)</f>
        <v>4.9127706763344673E-4</v>
      </c>
      <c r="H34" s="19">
        <f>VLOOKUP(E34,'Appendix 1a. Person-years 2020'!$E$3:$F$1684,2,FALSE)</f>
        <v>101905.28320000001</v>
      </c>
      <c r="I34" s="19">
        <f>VLOOKUP(E34,'Appendix 2a. Deaths 2020'!$E$3:$G$1683,3,FALSE)</f>
        <v>6</v>
      </c>
      <c r="J34" s="20">
        <f t="shared" si="18"/>
        <v>50.063728706851947</v>
      </c>
      <c r="K34" s="20">
        <f t="shared" si="19"/>
        <v>56.060781044446145</v>
      </c>
      <c r="L34" s="73">
        <f t="shared" si="20"/>
        <v>0.89302588679883699</v>
      </c>
      <c r="M34" s="73">
        <f t="shared" si="21"/>
        <v>1.1197883675966271</v>
      </c>
      <c r="N34" s="72">
        <f>VLOOKUP(E34,'Appendix 4. LT MOH 2019'!$D$5:$K$1684,8,FALSE)</f>
        <v>0.99754662787549064</v>
      </c>
      <c r="O34" s="72">
        <f t="shared" si="30"/>
        <v>0.99725314641401352</v>
      </c>
      <c r="P34" s="73">
        <f t="shared" si="22"/>
        <v>2.7468535859864751E-3</v>
      </c>
      <c r="Q34" s="72">
        <f>VLOOKUP(E34,'Appendix 4. LT MOH 2019'!$D$5:$I$1684,6,FALSE)</f>
        <v>2.499999999999877</v>
      </c>
      <c r="R34" s="136">
        <f t="shared" si="23"/>
        <v>2.4996323243918765</v>
      </c>
      <c r="S34" s="75">
        <f t="shared" si="31"/>
        <v>97629.312069154126</v>
      </c>
      <c r="T34" s="12">
        <f t="shared" si="24"/>
        <v>268.17342595454869</v>
      </c>
      <c r="U34" s="13">
        <f t="shared" si="25"/>
        <v>5.5012638663637977E-4</v>
      </c>
      <c r="V34" s="12">
        <f t="shared" si="26"/>
        <v>487476.02818005678</v>
      </c>
      <c r="W34" s="12">
        <f t="shared" si="27"/>
        <v>5316198.9991061604</v>
      </c>
      <c r="X34" s="131">
        <f t="shared" si="28"/>
        <v>54.452898278546897</v>
      </c>
      <c r="Y34" s="105">
        <f>VLOOKUP(E34,'Appendix 4. LT MOH 2019'!$D$5:$P$1684,13,FALSE)</f>
        <v>55.881639934283527</v>
      </c>
      <c r="Z34" s="131">
        <f t="shared" si="29"/>
        <v>-1.4287416557366299</v>
      </c>
    </row>
    <row r="35" spans="2:26" x14ac:dyDescent="0.2">
      <c r="B35" s="158" t="str">
        <f t="shared" si="32"/>
        <v>Female</v>
      </c>
      <c r="C35" s="11" t="str">
        <f t="shared" si="33"/>
        <v>SE</v>
      </c>
      <c r="D35" s="137" t="s">
        <v>122</v>
      </c>
      <c r="E35" s="18" t="str">
        <f t="shared" si="17"/>
        <v>SEFemale30-34</v>
      </c>
      <c r="F35" s="19">
        <v>5</v>
      </c>
      <c r="G35" s="104">
        <f>VLOOKUP(E35,'Appendix 4. LT MOH 2019'!$D$5:$G$1684,4,FALSE)</f>
        <v>7.8157597900712706E-4</v>
      </c>
      <c r="H35" s="19">
        <f>VLOOKUP(E35,'Appendix 1a. Person-years 2020'!$E$3:$F$1684,2,FALSE)</f>
        <v>102641.35430000001</v>
      </c>
      <c r="I35" s="19">
        <f>VLOOKUP(E35,'Appendix 2a. Deaths 2020'!$E$3:$G$1683,3,FALSE)</f>
        <v>14</v>
      </c>
      <c r="J35" s="20">
        <f t="shared" si="18"/>
        <v>80.222016973639896</v>
      </c>
      <c r="K35" s="20">
        <f t="shared" si="19"/>
        <v>94.211074909933799</v>
      </c>
      <c r="L35" s="73">
        <f t="shared" si="20"/>
        <v>0.85151365750080332</v>
      </c>
      <c r="M35" s="73">
        <f t="shared" si="21"/>
        <v>1.1743792846905179</v>
      </c>
      <c r="N35" s="72">
        <f>VLOOKUP(E35,'Appendix 4. LT MOH 2019'!$D$5:$K$1684,8,FALSE)</f>
        <v>0.99609974097687526</v>
      </c>
      <c r="O35" s="72">
        <f t="shared" si="30"/>
        <v>0.99542117588841528</v>
      </c>
      <c r="P35" s="73">
        <f t="shared" si="22"/>
        <v>4.5788241115847228E-3</v>
      </c>
      <c r="Q35" s="72">
        <f>VLOOKUP(E35,'Appendix 4. LT MOH 2019'!$D$5:$I$1684,6,FALSE)</f>
        <v>2.5000000000000675</v>
      </c>
      <c r="R35" s="136">
        <f t="shared" si="23"/>
        <v>2.4991486405340511</v>
      </c>
      <c r="S35" s="75">
        <f t="shared" si="31"/>
        <v>97361.138643199578</v>
      </c>
      <c r="T35" s="12">
        <f t="shared" si="24"/>
        <v>445.79952915082532</v>
      </c>
      <c r="U35" s="13">
        <f t="shared" si="25"/>
        <v>9.1786691350473099E-4</v>
      </c>
      <c r="V35" s="12">
        <f t="shared" si="26"/>
        <v>485690.81485747173</v>
      </c>
      <c r="W35" s="12">
        <f t="shared" si="27"/>
        <v>4828722.9709261032</v>
      </c>
      <c r="X35" s="131">
        <f t="shared" si="28"/>
        <v>49.595999371186245</v>
      </c>
      <c r="Y35" s="105">
        <f>VLOOKUP(E35,'Appendix 4. LT MOH 2019'!$D$5:$P$1684,13,FALSE)</f>
        <v>51.012927057828101</v>
      </c>
      <c r="Z35" s="131">
        <f t="shared" si="29"/>
        <v>-1.4169276866418556</v>
      </c>
    </row>
    <row r="36" spans="2:26" x14ac:dyDescent="0.2">
      <c r="B36" s="158" t="str">
        <f t="shared" si="32"/>
        <v>Female</v>
      </c>
      <c r="C36" s="11" t="str">
        <f t="shared" si="33"/>
        <v>SE</v>
      </c>
      <c r="D36" s="137" t="s">
        <v>123</v>
      </c>
      <c r="E36" s="18" t="str">
        <f t="shared" si="17"/>
        <v>SEFemale35-39</v>
      </c>
      <c r="F36" s="19">
        <v>5</v>
      </c>
      <c r="G36" s="104">
        <f>VLOOKUP(E36,'Appendix 4. LT MOH 2019'!$D$5:$G$1684,4,FALSE)</f>
        <v>1.1845852102111711E-3</v>
      </c>
      <c r="H36" s="19">
        <f>VLOOKUP(E36,'Appendix 1a. Person-years 2020'!$E$3:$F$1684,2,FALSE)</f>
        <v>98492.907099999997</v>
      </c>
      <c r="I36" s="19">
        <f>VLOOKUP(E36,'Appendix 2a. Deaths 2020'!$E$3:$G$1683,3,FALSE)</f>
        <v>16</v>
      </c>
      <c r="J36" s="20">
        <f t="shared" si="18"/>
        <v>116.67324106136284</v>
      </c>
      <c r="K36" s="20">
        <f t="shared" si="19"/>
        <v>132.65428769799945</v>
      </c>
      <c r="L36" s="73">
        <f t="shared" si="20"/>
        <v>0.8795286084305165</v>
      </c>
      <c r="M36" s="73">
        <f t="shared" si="21"/>
        <v>1.136972681064303</v>
      </c>
      <c r="N36" s="72">
        <f>VLOOKUP(E36,'Appendix 4. LT MOH 2019'!$D$5:$K$1684,8,FALSE)</f>
        <v>0.99409456268320739</v>
      </c>
      <c r="O36" s="72">
        <f t="shared" si="30"/>
        <v>0.99328839927909018</v>
      </c>
      <c r="P36" s="73">
        <f t="shared" si="22"/>
        <v>6.7116007209098161E-3</v>
      </c>
      <c r="Q36" s="72">
        <f>VLOOKUP(E36,'Appendix 4. LT MOH 2019'!$D$5:$I$1684,6,FALSE)</f>
        <v>2.5000000000000528</v>
      </c>
      <c r="R36" s="136">
        <f t="shared" si="23"/>
        <v>2.4989867625719895</v>
      </c>
      <c r="S36" s="75">
        <f t="shared" si="31"/>
        <v>96915.339114048751</v>
      </c>
      <c r="T36" s="12">
        <f t="shared" si="24"/>
        <v>650.45705986506891</v>
      </c>
      <c r="U36" s="13">
        <f t="shared" si="25"/>
        <v>1.3468417078954002E-3</v>
      </c>
      <c r="V36" s="12">
        <f t="shared" si="26"/>
        <v>482949.89385314268</v>
      </c>
      <c r="W36" s="12">
        <f t="shared" si="27"/>
        <v>4343032.1560686314</v>
      </c>
      <c r="X36" s="131">
        <f t="shared" si="28"/>
        <v>44.812639524046922</v>
      </c>
      <c r="Y36" s="105">
        <f>VLOOKUP(E36,'Appendix 4. LT MOH 2019'!$D$5:$P$1684,13,FALSE)</f>
        <v>46.202880908543811</v>
      </c>
      <c r="Z36" s="131">
        <f t="shared" si="29"/>
        <v>-1.3902413844968891</v>
      </c>
    </row>
    <row r="37" spans="2:26" x14ac:dyDescent="0.2">
      <c r="B37" s="158" t="str">
        <f t="shared" si="32"/>
        <v>Female</v>
      </c>
      <c r="C37" s="11" t="str">
        <f t="shared" si="33"/>
        <v>SE</v>
      </c>
      <c r="D37" s="137" t="s">
        <v>124</v>
      </c>
      <c r="E37" s="18" t="str">
        <f t="shared" si="17"/>
        <v>SEFemale40-44</v>
      </c>
      <c r="F37" s="19">
        <v>5</v>
      </c>
      <c r="G37" s="104">
        <f>VLOOKUP(E37,'Appendix 4. LT MOH 2019'!$D$5:$G$1684,4,FALSE)</f>
        <v>1.5750138225282427E-3</v>
      </c>
      <c r="H37" s="19">
        <f>VLOOKUP(E37,'Appendix 1a. Person-years 2020'!$E$3:$F$1684,2,FALSE)</f>
        <v>89187.715299999996</v>
      </c>
      <c r="I37" s="19">
        <f>VLOOKUP(E37,'Appendix 2a. Deaths 2020'!$E$3:$G$1683,3,FALSE)</f>
        <v>20</v>
      </c>
      <c r="J37" s="20">
        <f t="shared" si="18"/>
        <v>140.47188439721361</v>
      </c>
      <c r="K37" s="20">
        <f t="shared" si="19"/>
        <v>160.44038412076307</v>
      </c>
      <c r="L37" s="73">
        <f t="shared" si="20"/>
        <v>0.87553944206142498</v>
      </c>
      <c r="M37" s="73">
        <f t="shared" si="21"/>
        <v>1.1421529995787936</v>
      </c>
      <c r="N37" s="72">
        <f>VLOOKUP(E37,'Appendix 4. LT MOH 2019'!$D$5:$K$1684,8,FALSE)</f>
        <v>0.99215581762652039</v>
      </c>
      <c r="O37" s="72">
        <f t="shared" si="30"/>
        <v>0.9910457499353108</v>
      </c>
      <c r="P37" s="73">
        <f t="shared" si="22"/>
        <v>8.9542500646891954E-3</v>
      </c>
      <c r="Q37" s="72">
        <f>VLOOKUP(E37,'Appendix 4. LT MOH 2019'!$D$5:$I$1684,6,FALSE)</f>
        <v>2.499999999999968</v>
      </c>
      <c r="R37" s="136">
        <f t="shared" si="23"/>
        <v>2.4986022384935671</v>
      </c>
      <c r="S37" s="75">
        <f t="shared" si="31"/>
        <v>96264.882054183676</v>
      </c>
      <c r="T37" s="12">
        <f t="shared" si="24"/>
        <v>861.97982636097197</v>
      </c>
      <c r="U37" s="13">
        <f t="shared" si="25"/>
        <v>1.7989084540019917E-3</v>
      </c>
      <c r="V37" s="12">
        <f t="shared" si="26"/>
        <v>479168.25586279534</v>
      </c>
      <c r="W37" s="12">
        <f t="shared" si="27"/>
        <v>3860082.2622154886</v>
      </c>
      <c r="X37" s="131">
        <f t="shared" si="28"/>
        <v>40.098550788674956</v>
      </c>
      <c r="Y37" s="105">
        <f>VLOOKUP(E37,'Appendix 4. LT MOH 2019'!$D$5:$P$1684,13,FALSE)</f>
        <v>41.462498688840334</v>
      </c>
      <c r="Z37" s="131">
        <f t="shared" si="29"/>
        <v>-1.3639479001653783</v>
      </c>
    </row>
    <row r="38" spans="2:26" x14ac:dyDescent="0.2">
      <c r="B38" s="158" t="str">
        <f t="shared" si="32"/>
        <v>Female</v>
      </c>
      <c r="C38" s="11" t="str">
        <f t="shared" si="33"/>
        <v>SE</v>
      </c>
      <c r="D38" s="137" t="s">
        <v>125</v>
      </c>
      <c r="E38" s="18" t="str">
        <f t="shared" si="17"/>
        <v>SEFemale45-49</v>
      </c>
      <c r="F38" s="19">
        <v>5</v>
      </c>
      <c r="G38" s="104">
        <f>VLOOKUP(E38,'Appendix 4. LT MOH 2019'!$D$5:$G$1684,4,FALSE)</f>
        <v>2.4382297338935862E-3</v>
      </c>
      <c r="H38" s="19">
        <f>VLOOKUP(E38,'Appendix 1a. Person-years 2020'!$E$3:$F$1684,2,FALSE)</f>
        <v>77793.100900000005</v>
      </c>
      <c r="I38" s="19">
        <f>VLOOKUP(E38,'Appendix 2a. Deaths 2020'!$E$3:$G$1683,3,FALSE)</f>
        <v>32</v>
      </c>
      <c r="J38" s="20">
        <f t="shared" si="18"/>
        <v>189.67745170616391</v>
      </c>
      <c r="K38" s="20">
        <f t="shared" si="19"/>
        <v>221.5994283546793</v>
      </c>
      <c r="L38" s="73">
        <f t="shared" si="20"/>
        <v>0.85594738720434371</v>
      </c>
      <c r="M38" s="73">
        <f t="shared" si="21"/>
        <v>1.1682961066872981</v>
      </c>
      <c r="N38" s="72">
        <f>VLOOKUP(E38,'Appendix 4. LT MOH 2019'!$D$5:$K$1684,8,FALSE)</f>
        <v>0.98788271315324183</v>
      </c>
      <c r="O38" s="72">
        <f t="shared" si="30"/>
        <v>0.98585790441580656</v>
      </c>
      <c r="P38" s="73">
        <f t="shared" si="22"/>
        <v>1.4142095584193437E-2</v>
      </c>
      <c r="Q38" s="72">
        <f>VLOOKUP(E38,'Appendix 4. LT MOH 2019'!$D$5:$I$1684,6,FALSE)</f>
        <v>2.5000000000000169</v>
      </c>
      <c r="R38" s="136">
        <f t="shared" si="23"/>
        <v>2.4974396541161425</v>
      </c>
      <c r="S38" s="75">
        <f t="shared" si="31"/>
        <v>95402.902227822706</v>
      </c>
      <c r="T38" s="12">
        <f t="shared" si="24"/>
        <v>1349.1969623153298</v>
      </c>
      <c r="U38" s="13">
        <f t="shared" si="25"/>
        <v>2.848582206426812E-3</v>
      </c>
      <c r="V38" s="12">
        <f t="shared" si="26"/>
        <v>473638.06432243623</v>
      </c>
      <c r="W38" s="12">
        <f t="shared" si="27"/>
        <v>3380914.0063526933</v>
      </c>
      <c r="X38" s="131">
        <f t="shared" si="28"/>
        <v>35.438272079805813</v>
      </c>
      <c r="Y38" s="105">
        <f>VLOOKUP(E38,'Appendix 4. LT MOH 2019'!$D$5:$P$1684,13,FALSE)</f>
        <v>36.770543997865339</v>
      </c>
      <c r="Z38" s="131">
        <f t="shared" si="29"/>
        <v>-1.3322719180595257</v>
      </c>
    </row>
    <row r="39" spans="2:26" x14ac:dyDescent="0.2">
      <c r="B39" s="158" t="str">
        <f t="shared" si="32"/>
        <v>Female</v>
      </c>
      <c r="C39" s="11" t="str">
        <f t="shared" si="33"/>
        <v>SE</v>
      </c>
      <c r="D39" s="137" t="s">
        <v>126</v>
      </c>
      <c r="E39" s="18" t="str">
        <f t="shared" si="17"/>
        <v>SEFemale50-54</v>
      </c>
      <c r="F39" s="19">
        <v>5</v>
      </c>
      <c r="G39" s="104">
        <f>VLOOKUP(E39,'Appendix 4. LT MOH 2019'!$D$5:$G$1684,4,FALSE)</f>
        <v>4.2107288678537112E-3</v>
      </c>
      <c r="H39" s="19">
        <f>VLOOKUP(E39,'Appendix 1a. Person-years 2020'!$E$3:$F$1684,2,FALSE)</f>
        <v>70156.5337</v>
      </c>
      <c r="I39" s="19">
        <f>VLOOKUP(E39,'Appendix 2a. Deaths 2020'!$E$3:$G$1683,3,FALSE)</f>
        <v>60</v>
      </c>
      <c r="J39" s="20">
        <f t="shared" si="18"/>
        <v>295.41014171914173</v>
      </c>
      <c r="K39" s="20">
        <f t="shared" si="19"/>
        <v>355.15749798707049</v>
      </c>
      <c r="L39" s="73">
        <f t="shared" si="20"/>
        <v>0.83177222329090783</v>
      </c>
      <c r="M39" s="73">
        <f t="shared" si="21"/>
        <v>1.2022522176125319</v>
      </c>
      <c r="N39" s="72">
        <f>VLOOKUP(E39,'Appendix 4. LT MOH 2019'!$D$5:$K$1684,8,FALSE)</f>
        <v>0.97916567489612427</v>
      </c>
      <c r="O39" s="72">
        <f t="shared" si="30"/>
        <v>0.97500495531321696</v>
      </c>
      <c r="P39" s="73">
        <f t="shared" si="22"/>
        <v>2.4995044686783041E-2</v>
      </c>
      <c r="Q39" s="72">
        <f>VLOOKUP(E39,'Appendix 4. LT MOH 2019'!$D$5:$I$1684,6,FALSE)</f>
        <v>2.4999999999999876</v>
      </c>
      <c r="R39" s="136">
        <f t="shared" si="23"/>
        <v>2.4946920607187213</v>
      </c>
      <c r="S39" s="75">
        <f t="shared" si="31"/>
        <v>94053.705265507378</v>
      </c>
      <c r="T39" s="12">
        <f t="shared" si="24"/>
        <v>2350.8765660688782</v>
      </c>
      <c r="U39" s="13">
        <f t="shared" si="25"/>
        <v>5.0624108583871823E-3</v>
      </c>
      <c r="V39" s="12">
        <f t="shared" si="26"/>
        <v>464378.8566022942</v>
      </c>
      <c r="W39" s="12">
        <f t="shared" si="27"/>
        <v>2907275.9420302571</v>
      </c>
      <c r="X39" s="131">
        <f t="shared" si="28"/>
        <v>30.910807116245017</v>
      </c>
      <c r="Y39" s="105">
        <f>VLOOKUP(E39,'Appendix 4. LT MOH 2019'!$D$5:$P$1684,13,FALSE)</f>
        <v>32.190903628100273</v>
      </c>
      <c r="Z39" s="131">
        <f t="shared" si="29"/>
        <v>-1.2800965118552554</v>
      </c>
    </row>
    <row r="40" spans="2:26" x14ac:dyDescent="0.2">
      <c r="B40" s="158" t="str">
        <f t="shared" si="32"/>
        <v>Female</v>
      </c>
      <c r="C40" s="11" t="str">
        <f t="shared" si="33"/>
        <v>SE</v>
      </c>
      <c r="D40" s="137" t="s">
        <v>127</v>
      </c>
      <c r="E40" s="18" t="str">
        <f t="shared" si="17"/>
        <v>SEFemale55-59</v>
      </c>
      <c r="F40" s="19">
        <v>5</v>
      </c>
      <c r="G40" s="104">
        <f>VLOOKUP(E40,'Appendix 4. LT MOH 2019'!$D$5:$G$1684,4,FALSE)</f>
        <v>5.3563729741773368E-3</v>
      </c>
      <c r="H40" s="19">
        <f>VLOOKUP(E40,'Appendix 1a. Person-years 2020'!$E$3:$F$1684,2,FALSE)</f>
        <v>58244.620999999999</v>
      </c>
      <c r="I40" s="19">
        <f>VLOOKUP(E40,'Appendix 2a. Deaths 2020'!$E$3:$G$1683,3,FALSE)</f>
        <v>61</v>
      </c>
      <c r="J40" s="20">
        <f t="shared" si="18"/>
        <v>311.97991381560178</v>
      </c>
      <c r="K40" s="20">
        <f t="shared" si="19"/>
        <v>372.65317506417693</v>
      </c>
      <c r="L40" s="73">
        <f t="shared" si="20"/>
        <v>0.83718571232319106</v>
      </c>
      <c r="M40" s="73">
        <f t="shared" si="21"/>
        <v>1.1944781011909522</v>
      </c>
      <c r="N40" s="72">
        <f>VLOOKUP(E40,'Appendix 4. LT MOH 2019'!$D$5:$K$1684,8,FALSE)</f>
        <v>0.97357203028595996</v>
      </c>
      <c r="O40" s="72">
        <f t="shared" si="30"/>
        <v>0.96851407501574605</v>
      </c>
      <c r="P40" s="73">
        <f t="shared" si="22"/>
        <v>3.1485924984253955E-2</v>
      </c>
      <c r="Q40" s="72">
        <f>VLOOKUP(E40,'Appendix 4. LT MOH 2019'!$D$5:$I$1684,6,FALSE)</f>
        <v>2.4999999999999942</v>
      </c>
      <c r="R40" s="136">
        <f t="shared" si="23"/>
        <v>2.4935124902519519</v>
      </c>
      <c r="S40" s="75">
        <f t="shared" si="31"/>
        <v>91702.828699438498</v>
      </c>
      <c r="T40" s="12">
        <f t="shared" si="24"/>
        <v>2887.3483852744112</v>
      </c>
      <c r="U40" s="13">
        <f t="shared" si="25"/>
        <v>6.3981725725363375E-3</v>
      </c>
      <c r="V40" s="12">
        <f t="shared" si="26"/>
        <v>451277.04083321098</v>
      </c>
      <c r="W40" s="12">
        <f t="shared" si="27"/>
        <v>2442897.0854279627</v>
      </c>
      <c r="X40" s="131">
        <f t="shared" si="28"/>
        <v>26.639277327362539</v>
      </c>
      <c r="Y40" s="105">
        <f>VLOOKUP(E40,'Appendix 4. LT MOH 2019'!$D$5:$P$1684,13,FALSE)</f>
        <v>27.822655694859872</v>
      </c>
      <c r="Z40" s="131">
        <f t="shared" si="29"/>
        <v>-1.1833783674973333</v>
      </c>
    </row>
    <row r="41" spans="2:26" x14ac:dyDescent="0.2">
      <c r="B41" s="158" t="str">
        <f t="shared" si="32"/>
        <v>Female</v>
      </c>
      <c r="C41" s="11" t="str">
        <f t="shared" si="33"/>
        <v>SE</v>
      </c>
      <c r="D41" s="137" t="s">
        <v>128</v>
      </c>
      <c r="E41" s="18" t="str">
        <f t="shared" si="17"/>
        <v>SEFemale60-64</v>
      </c>
      <c r="F41" s="19">
        <v>5</v>
      </c>
      <c r="G41" s="104">
        <f>VLOOKUP(E41,'Appendix 4. LT MOH 2019'!$D$5:$G$1684,4,FALSE)</f>
        <v>9.1876606288909934E-3</v>
      </c>
      <c r="H41" s="19">
        <f>VLOOKUP(E41,'Appendix 1a. Person-years 2020'!$E$3:$F$1684,2,FALSE)</f>
        <v>45540.6662</v>
      </c>
      <c r="I41" s="19">
        <f>VLOOKUP(E41,'Appendix 2a. Deaths 2020'!$E$3:$G$1683,3,FALSE)</f>
        <v>76</v>
      </c>
      <c r="J41" s="20">
        <f t="shared" si="18"/>
        <v>418.41218585920683</v>
      </c>
      <c r="K41" s="20">
        <f t="shared" si="19"/>
        <v>493.71392365141111</v>
      </c>
      <c r="L41" s="73">
        <f t="shared" si="20"/>
        <v>0.84747900720464309</v>
      </c>
      <c r="M41" s="73">
        <f t="shared" si="21"/>
        <v>1.1799702311192792</v>
      </c>
      <c r="N41" s="72">
        <f>VLOOKUP(E41,'Appendix 4. LT MOH 2019'!$D$5:$K$1684,8,FALSE)</f>
        <v>0.95509316867096994</v>
      </c>
      <c r="O41" s="72">
        <f t="shared" si="30"/>
        <v>0.94722808393307345</v>
      </c>
      <c r="P41" s="73">
        <f t="shared" si="22"/>
        <v>5.277191606692655E-2</v>
      </c>
      <c r="Q41" s="72">
        <f>VLOOKUP(E41,'Appendix 4. LT MOH 2019'!$D$5:$I$1684,6,FALSE)</f>
        <v>2.4999999999999951</v>
      </c>
      <c r="R41" s="136">
        <f t="shared" si="23"/>
        <v>2.4897290030672434</v>
      </c>
      <c r="S41" s="75">
        <f t="shared" si="31"/>
        <v>88815.480314164088</v>
      </c>
      <c r="T41" s="12">
        <f t="shared" si="24"/>
        <v>4686.9630725828347</v>
      </c>
      <c r="U41" s="13">
        <f t="shared" si="25"/>
        <v>1.0841625155699284E-2</v>
      </c>
      <c r="V41" s="12">
        <f t="shared" si="26"/>
        <v>432311.85410602088</v>
      </c>
      <c r="W41" s="12">
        <f t="shared" si="27"/>
        <v>1991620.0445947517</v>
      </c>
      <c r="X41" s="131">
        <f t="shared" si="28"/>
        <v>22.424244484743642</v>
      </c>
      <c r="Y41" s="105">
        <f>VLOOKUP(E41,'Appendix 4. LT MOH 2019'!$D$5:$P$1684,13,FALSE)</f>
        <v>23.51004846803378</v>
      </c>
      <c r="Z41" s="131">
        <f t="shared" si="29"/>
        <v>-1.0858039832901376</v>
      </c>
    </row>
    <row r="42" spans="2:26" x14ac:dyDescent="0.2">
      <c r="B42" s="158" t="str">
        <f t="shared" si="32"/>
        <v>Female</v>
      </c>
      <c r="C42" s="11" t="str">
        <f t="shared" si="33"/>
        <v>SE</v>
      </c>
      <c r="D42" s="137" t="s">
        <v>129</v>
      </c>
      <c r="E42" s="18" t="str">
        <f t="shared" si="17"/>
        <v>SEFemale65-69</v>
      </c>
      <c r="F42" s="19">
        <v>5</v>
      </c>
      <c r="G42" s="104">
        <f>VLOOKUP(E42,'Appendix 4. LT MOH 2019'!$D$5:$G$1684,4,FALSE)</f>
        <v>1.4335766178103565E-2</v>
      </c>
      <c r="H42" s="19">
        <f>VLOOKUP(E42,'Appendix 1a. Person-years 2020'!$E$3:$F$1684,2,FALSE)</f>
        <v>36016.339699999997</v>
      </c>
      <c r="I42" s="19">
        <f>VLOOKUP(E42,'Appendix 2a. Deaths 2020'!$E$3:$G$1683,3,FALSE)</f>
        <v>106</v>
      </c>
      <c r="J42" s="20">
        <f t="shared" si="18"/>
        <v>516.32182453034864</v>
      </c>
      <c r="K42" s="20">
        <f t="shared" si="19"/>
        <v>620.80223331546961</v>
      </c>
      <c r="L42" s="73">
        <f t="shared" si="20"/>
        <v>0.8317009778989829</v>
      </c>
      <c r="M42" s="73">
        <f t="shared" si="21"/>
        <v>1.2023552052639985</v>
      </c>
      <c r="N42" s="72">
        <f>VLOOKUP(E42,'Appendix 4. LT MOH 2019'!$D$5:$K$1684,8,FALSE)</f>
        <v>0.93080121317867937</v>
      </c>
      <c r="O42" s="72">
        <f t="shared" si="30"/>
        <v>0.91739206737166323</v>
      </c>
      <c r="P42" s="73">
        <f t="shared" si="22"/>
        <v>8.2607932628336767E-2</v>
      </c>
      <c r="Q42" s="72">
        <f>VLOOKUP(E42,'Appendix 4. LT MOH 2019'!$D$5:$I$1684,6,FALSE)</f>
        <v>2.4999999999999933</v>
      </c>
      <c r="R42" s="136">
        <f t="shared" si="23"/>
        <v>2.4820359593399242</v>
      </c>
      <c r="S42" s="75">
        <f t="shared" si="31"/>
        <v>84128.517241581256</v>
      </c>
      <c r="T42" s="12">
        <f t="shared" si="24"/>
        <v>6949.682884414412</v>
      </c>
      <c r="U42" s="13">
        <f t="shared" si="25"/>
        <v>1.7238730843397922E-2</v>
      </c>
      <c r="V42" s="12">
        <f t="shared" si="26"/>
        <v>403143.53461095993</v>
      </c>
      <c r="W42" s="12">
        <f t="shared" si="27"/>
        <v>1559308.1904887308</v>
      </c>
      <c r="X42" s="131">
        <f t="shared" si="28"/>
        <v>18.53483505493223</v>
      </c>
      <c r="Y42" s="105">
        <f>VLOOKUP(E42,'Appendix 4. LT MOH 2019'!$D$5:$P$1684,13,FALSE)</f>
        <v>19.497904662295571</v>
      </c>
      <c r="Z42" s="131">
        <f t="shared" si="29"/>
        <v>-0.96306960736334091</v>
      </c>
    </row>
    <row r="43" spans="2:26" x14ac:dyDescent="0.2">
      <c r="B43" s="158" t="str">
        <f t="shared" si="32"/>
        <v>Female</v>
      </c>
      <c r="C43" s="11" t="str">
        <f t="shared" si="33"/>
        <v>SE</v>
      </c>
      <c r="D43" s="137" t="s">
        <v>130</v>
      </c>
      <c r="E43" s="18" t="str">
        <f t="shared" si="17"/>
        <v>SEFemale70-74</v>
      </c>
      <c r="F43" s="19">
        <v>5</v>
      </c>
      <c r="G43" s="104">
        <f>VLOOKUP(E43,'Appendix 4. LT MOH 2019'!$D$5:$G$1684,4,FALSE)</f>
        <v>2.0433753923812071E-2</v>
      </c>
      <c r="H43" s="19">
        <f>VLOOKUP(E43,'Appendix 1a. Person-years 2020'!$E$3:$F$1684,2,FALSE)</f>
        <v>26730.904399999999</v>
      </c>
      <c r="I43" s="19">
        <f>VLOOKUP(E43,'Appendix 2a. Deaths 2020'!$E$3:$G$1683,3,FALSE)</f>
        <v>110</v>
      </c>
      <c r="J43" s="20">
        <f t="shared" si="18"/>
        <v>546.2127226705453</v>
      </c>
      <c r="K43" s="20">
        <f t="shared" si="19"/>
        <v>653.96500973892603</v>
      </c>
      <c r="L43" s="73">
        <f t="shared" si="20"/>
        <v>0.83523233588384604</v>
      </c>
      <c r="M43" s="73">
        <f t="shared" si="21"/>
        <v>1.1972716536911807</v>
      </c>
      <c r="N43" s="72">
        <f>VLOOKUP(E43,'Appendix 4. LT MOH 2019'!$D$5:$K$1684,8,FALSE)</f>
        <v>0.90279679624621711</v>
      </c>
      <c r="O43" s="72">
        <f t="shared" si="30"/>
        <v>0.88476753160401744</v>
      </c>
      <c r="P43" s="73">
        <f t="shared" si="22"/>
        <v>0.11523246839598256</v>
      </c>
      <c r="Q43" s="72">
        <f>VLOOKUP(E43,'Appendix 4. LT MOH 2019'!$D$5:$I$1684,6,FALSE)</f>
        <v>2.5</v>
      </c>
      <c r="R43" s="136">
        <f t="shared" si="23"/>
        <v>2.4751334818574917</v>
      </c>
      <c r="S43" s="75">
        <f t="shared" si="31"/>
        <v>77178.834357166837</v>
      </c>
      <c r="T43" s="12">
        <f t="shared" si="24"/>
        <v>8893.5075909010011</v>
      </c>
      <c r="U43" s="13">
        <f t="shared" si="25"/>
        <v>2.4470410215929113E-2</v>
      </c>
      <c r="V43" s="12">
        <f t="shared" si="26"/>
        <v>363439.25224072201</v>
      </c>
      <c r="W43" s="12">
        <f t="shared" si="27"/>
        <v>1156164.6558777709</v>
      </c>
      <c r="X43" s="131">
        <f t="shared" si="28"/>
        <v>14.980333215804901</v>
      </c>
      <c r="Y43" s="105">
        <f>VLOOKUP(E43,'Appendix 4. LT MOH 2019'!$D$5:$P$1684,13,FALSE)</f>
        <v>15.761584129491888</v>
      </c>
      <c r="Z43" s="131">
        <f t="shared" si="29"/>
        <v>-0.7812509136869874</v>
      </c>
    </row>
    <row r="44" spans="2:26" x14ac:dyDescent="0.2">
      <c r="B44" s="158" t="str">
        <f t="shared" si="32"/>
        <v>Female</v>
      </c>
      <c r="C44" s="11" t="str">
        <f t="shared" si="33"/>
        <v>SE</v>
      </c>
      <c r="D44" s="137" t="s">
        <v>131</v>
      </c>
      <c r="E44" s="18" t="str">
        <f t="shared" si="17"/>
        <v>SEFemale75-79</v>
      </c>
      <c r="F44" s="19">
        <v>5</v>
      </c>
      <c r="G44" s="104">
        <f>VLOOKUP(E44,'Appendix 4. LT MOH 2019'!$D$5:$G$1684,4,FALSE)</f>
        <v>3.8494102796582455E-2</v>
      </c>
      <c r="H44" s="19">
        <f>VLOOKUP(E44,'Appendix 1a. Person-years 2020'!$E$3:$F$1684,2,FALSE)</f>
        <v>18413.488600000001</v>
      </c>
      <c r="I44" s="19">
        <f>VLOOKUP(E44,'Appendix 2a. Deaths 2020'!$E$3:$G$1683,3,FALSE)</f>
        <v>109</v>
      </c>
      <c r="J44" s="20">
        <f t="shared" si="18"/>
        <v>708.81072301209917</v>
      </c>
      <c r="K44" s="20">
        <f t="shared" si="19"/>
        <v>813.61486580727171</v>
      </c>
      <c r="L44" s="73">
        <f t="shared" si="20"/>
        <v>0.87118703553777199</v>
      </c>
      <c r="M44" s="73">
        <f t="shared" si="21"/>
        <v>1.1478591384027124</v>
      </c>
      <c r="N44" s="72">
        <f>VLOOKUP(E44,'Appendix 4. LT MOH 2019'!$D$5:$K$1684,8,FALSE)</f>
        <v>0.82442590424327844</v>
      </c>
      <c r="O44" s="72">
        <f t="shared" si="30"/>
        <v>0.8012238739304246</v>
      </c>
      <c r="P44" s="73">
        <f t="shared" si="22"/>
        <v>0.1987761260695754</v>
      </c>
      <c r="Q44" s="72">
        <f>VLOOKUP(E44,'Appendix 4. LT MOH 2019'!$D$5:$I$1684,6,FALSE)</f>
        <v>2.5000000000000009</v>
      </c>
      <c r="R44" s="136">
        <f t="shared" si="23"/>
        <v>2.4653101674468085</v>
      </c>
      <c r="S44" s="75">
        <f t="shared" si="31"/>
        <v>68285.326766265833</v>
      </c>
      <c r="T44" s="12">
        <f t="shared" si="24"/>
        <v>13573.492721993409</v>
      </c>
      <c r="U44" s="13">
        <f t="shared" si="25"/>
        <v>4.4210157450633829E-2</v>
      </c>
      <c r="V44" s="12">
        <f t="shared" si="26"/>
        <v>307022.0398366577</v>
      </c>
      <c r="W44" s="12">
        <f t="shared" si="27"/>
        <v>792725.40363704879</v>
      </c>
      <c r="X44" s="131">
        <f t="shared" si="28"/>
        <v>11.60901530647239</v>
      </c>
      <c r="Y44" s="105">
        <f>VLOOKUP(E44,'Appendix 4. LT MOH 2019'!$D$5:$P$1684,13,FALSE)</f>
        <v>12.189445271220364</v>
      </c>
      <c r="Z44" s="131">
        <f t="shared" si="29"/>
        <v>-0.58042996474797448</v>
      </c>
    </row>
    <row r="45" spans="2:26" x14ac:dyDescent="0.2">
      <c r="B45" s="158" t="str">
        <f t="shared" si="32"/>
        <v>Female</v>
      </c>
      <c r="C45" s="11" t="str">
        <f t="shared" si="33"/>
        <v>SE</v>
      </c>
      <c r="D45" s="137" t="s">
        <v>132</v>
      </c>
      <c r="E45" s="18" t="str">
        <f t="shared" si="17"/>
        <v>SEFemale80-84</v>
      </c>
      <c r="F45" s="19">
        <v>5</v>
      </c>
      <c r="G45" s="104">
        <f>VLOOKUP(E45,'Appendix 4. LT MOH 2019'!$D$5:$G$1684,4,FALSE)</f>
        <v>5.7831751909083962E-2</v>
      </c>
      <c r="H45" s="19">
        <f>VLOOKUP(E45,'Appendix 1a. Person-years 2020'!$E$3:$F$1684,2,FALSE)</f>
        <v>12103.701499999999</v>
      </c>
      <c r="I45" s="19">
        <f>VLOOKUP(E45,'Appendix 2a. Deaths 2020'!$E$3:$G$1683,3,FALSE)</f>
        <v>116</v>
      </c>
      <c r="J45" s="20">
        <f t="shared" si="18"/>
        <v>699.97826232960733</v>
      </c>
      <c r="K45" s="20">
        <f t="shared" si="19"/>
        <v>809.26977910815367</v>
      </c>
      <c r="L45" s="73">
        <f t="shared" si="20"/>
        <v>0.86495045335933618</v>
      </c>
      <c r="M45" s="73">
        <f t="shared" si="21"/>
        <v>1.1561355868606715</v>
      </c>
      <c r="N45" s="72">
        <f>VLOOKUP(E45,'Appendix 4. LT MOH 2019'!$D$5:$K$1684,8,FALSE)</f>
        <v>0.74736679285377239</v>
      </c>
      <c r="O45" s="72">
        <f t="shared" si="30"/>
        <v>0.71414750378022063</v>
      </c>
      <c r="P45" s="73">
        <f t="shared" si="22"/>
        <v>0.28585249621977937</v>
      </c>
      <c r="Q45" s="72">
        <f>VLOOKUP(E45,'Appendix 4. LT MOH 2019'!$D$5:$I$1684,6,FALSE)</f>
        <v>2.4999999999999996</v>
      </c>
      <c r="R45" s="136">
        <f t="shared" si="23"/>
        <v>2.4455510703330412</v>
      </c>
      <c r="S45" s="75">
        <f t="shared" si="31"/>
        <v>54711.834044272422</v>
      </c>
      <c r="T45" s="12">
        <f t="shared" si="24"/>
        <v>15639.514334317579</v>
      </c>
      <c r="U45" s="13">
        <f t="shared" si="25"/>
        <v>6.6947445279079879E-2</v>
      </c>
      <c r="V45" s="12">
        <f t="shared" si="26"/>
        <v>233608.82956955349</v>
      </c>
      <c r="W45" s="12">
        <f t="shared" si="27"/>
        <v>485703.36380039103</v>
      </c>
      <c r="X45" s="131">
        <f t="shared" si="28"/>
        <v>8.877482765563359</v>
      </c>
      <c r="Y45" s="105">
        <f>VLOOKUP(E45,'Appendix 4. LT MOH 2019'!$D$5:$P$1684,13,FALSE)</f>
        <v>9.2529607225455681</v>
      </c>
      <c r="Z45" s="131">
        <f t="shared" si="29"/>
        <v>-0.37547795698220909</v>
      </c>
    </row>
    <row r="46" spans="2:26" x14ac:dyDescent="0.2">
      <c r="B46" s="158" t="str">
        <f t="shared" si="32"/>
        <v>Female</v>
      </c>
      <c r="C46" s="11" t="str">
        <f t="shared" si="33"/>
        <v>SE</v>
      </c>
      <c r="D46" s="137" t="s">
        <v>133</v>
      </c>
      <c r="E46" s="18" t="str">
        <f t="shared" si="17"/>
        <v>SEFemale85-89</v>
      </c>
      <c r="F46" s="19">
        <v>5</v>
      </c>
      <c r="G46" s="104">
        <f>VLOOKUP(E46,'Appendix 4. LT MOH 2019'!$D$5:$G$1684,4,FALSE)</f>
        <v>0.10176460627313835</v>
      </c>
      <c r="H46" s="19">
        <f>VLOOKUP(E46,'Appendix 1a. Person-years 2020'!$E$3:$F$1684,2,FALSE)</f>
        <v>6474.9928</v>
      </c>
      <c r="I46" s="19">
        <f>VLOOKUP(E46,'Appendix 2a. Deaths 2020'!$E$3:$G$1683,3,FALSE)</f>
        <v>95</v>
      </c>
      <c r="J46" s="20">
        <f t="shared" si="18"/>
        <v>658.92509291340571</v>
      </c>
      <c r="K46" s="20">
        <f t="shared" si="19"/>
        <v>744.25745531745747</v>
      </c>
      <c r="L46" s="73">
        <f t="shared" si="20"/>
        <v>0.88534563974551805</v>
      </c>
      <c r="M46" s="73">
        <f t="shared" si="21"/>
        <v>1.1295023718504311</v>
      </c>
      <c r="N46" s="72">
        <f>VLOOKUP(E46,'Appendix 4. LT MOH 2019'!$D$5:$K$1684,8,FALSE)</f>
        <v>0.5943731183871418</v>
      </c>
      <c r="O46" s="72">
        <f t="shared" si="30"/>
        <v>0.55564739764042737</v>
      </c>
      <c r="P46" s="73">
        <f t="shared" si="22"/>
        <v>0.44435260235957263</v>
      </c>
      <c r="Q46" s="72">
        <f>VLOOKUP(E46,'Appendix 4. LT MOH 2019'!$D$5:$I$1684,6,FALSE)</f>
        <v>2.5</v>
      </c>
      <c r="R46" s="136">
        <f t="shared" si="23"/>
        <v>2.4223368872200588</v>
      </c>
      <c r="S46" s="75">
        <f t="shared" si="31"/>
        <v>39072.319709954842</v>
      </c>
      <c r="T46" s="12">
        <f t="shared" si="24"/>
        <v>17361.886943343656</v>
      </c>
      <c r="U46" s="13">
        <f t="shared" si="25"/>
        <v>0.11527826514855169</v>
      </c>
      <c r="V46" s="12">
        <f t="shared" si="26"/>
        <v>150608.50300766158</v>
      </c>
      <c r="W46" s="12">
        <f t="shared" si="27"/>
        <v>252094.53423083754</v>
      </c>
      <c r="X46" s="131">
        <f t="shared" si="28"/>
        <v>6.4519981434992433</v>
      </c>
      <c r="Y46" s="105">
        <f>VLOOKUP(E46,'Appendix 4. LT MOH 2019'!$D$5:$P$1684,13,FALSE)</f>
        <v>6.5356713559078807</v>
      </c>
      <c r="Z46" s="131">
        <f t="shared" si="29"/>
        <v>-8.3673212408637454E-2</v>
      </c>
    </row>
    <row r="47" spans="2:26" x14ac:dyDescent="0.2">
      <c r="B47" s="158" t="str">
        <f t="shared" si="32"/>
        <v>Female</v>
      </c>
      <c r="C47" s="11" t="str">
        <f t="shared" si="33"/>
        <v>SE</v>
      </c>
      <c r="D47" s="137" t="s">
        <v>8</v>
      </c>
      <c r="E47" s="18" t="str">
        <f t="shared" si="17"/>
        <v>SEFemale90+</v>
      </c>
      <c r="F47" s="19" t="s">
        <v>19</v>
      </c>
      <c r="G47" s="104">
        <f>VLOOKUP(E47,'Appendix 4. LT MOH 2019'!$D$5:$G$1684,4,FALSE)</f>
        <v>0.23311139727248051</v>
      </c>
      <c r="H47" s="19">
        <f>VLOOKUP(E47,'Appendix 1a. Person-years 2020'!$E$3:$F$1684,2,FALSE)</f>
        <v>3733.3705</v>
      </c>
      <c r="I47" s="19">
        <f>VLOOKUP(E47,'Appendix 2a. Deaths 2020'!$E$3:$G$1683,3,FALSE)</f>
        <v>89</v>
      </c>
      <c r="J47" s="20">
        <f t="shared" si="18"/>
        <v>870.29121379085916</v>
      </c>
      <c r="K47" s="20">
        <f t="shared" si="19"/>
        <v>938.54429943360844</v>
      </c>
      <c r="L47" s="73">
        <f t="shared" si="20"/>
        <v>0.9272777154110482</v>
      </c>
      <c r="M47" s="73">
        <f t="shared" si="21"/>
        <v>1.0784255713044018</v>
      </c>
      <c r="N47" s="72">
        <f>VLOOKUP(E47,'Appendix 4. LT MOH 2019'!$D$5:$K$1684,8,FALSE)</f>
        <v>0</v>
      </c>
      <c r="O47" s="72">
        <v>0</v>
      </c>
      <c r="P47" s="73">
        <f t="shared" si="22"/>
        <v>1</v>
      </c>
      <c r="Q47" s="72">
        <f>VLOOKUP(E47,'Appendix 4. LT MOH 2019'!$D$5:$I$1684,6,FALSE)</f>
        <v>5.0411307954020739</v>
      </c>
      <c r="R47" s="136">
        <f>Q47*L47</f>
        <v>4.6745282470487153</v>
      </c>
      <c r="S47" s="75">
        <f t="shared" si="31"/>
        <v>21710.432766611186</v>
      </c>
      <c r="T47" s="12">
        <f t="shared" si="24"/>
        <v>21710.432766611186</v>
      </c>
      <c r="U47" s="13">
        <f t="shared" si="25"/>
        <v>0.2139253304611764</v>
      </c>
      <c r="V47" s="12">
        <f>T47*R47</f>
        <v>101486.03122317597</v>
      </c>
      <c r="W47" s="12">
        <f>V47</f>
        <v>101486.03122317597</v>
      </c>
      <c r="X47" s="131">
        <f t="shared" si="28"/>
        <v>4.6745282470487153</v>
      </c>
      <c r="Y47" s="105">
        <f>VLOOKUP(E47,'Appendix 4. LT MOH 2019'!$D$5:$P$1684,13,FALSE)</f>
        <v>4.289794543297746</v>
      </c>
      <c r="Z47" s="131">
        <f t="shared" si="29"/>
        <v>0.38473370375096927</v>
      </c>
    </row>
    <row r="48" spans="2:26" x14ac:dyDescent="0.2">
      <c r="K48" s="40"/>
      <c r="L48" s="7"/>
      <c r="M48" s="7"/>
      <c r="N48" s="133"/>
      <c r="O48" s="133"/>
      <c r="P48" s="74"/>
      <c r="Q48" s="133"/>
      <c r="R48" s="107"/>
      <c r="S48" s="7"/>
      <c r="T48" s="7"/>
      <c r="U48" s="7"/>
      <c r="V48" s="107"/>
      <c r="W48" s="107"/>
      <c r="X48" s="7"/>
      <c r="Y48" s="133"/>
      <c r="Z48" s="7"/>
    </row>
    <row r="49" spans="1:26" x14ac:dyDescent="0.2">
      <c r="K49" s="40"/>
      <c r="L49" s="7"/>
      <c r="M49" s="7"/>
      <c r="N49" s="133"/>
      <c r="O49" s="133"/>
      <c r="P49" s="7"/>
      <c r="Q49" s="133"/>
      <c r="R49" s="107"/>
      <c r="S49" s="7"/>
      <c r="T49" s="7"/>
      <c r="U49" s="7"/>
      <c r="V49" s="107"/>
      <c r="W49" s="107"/>
      <c r="X49" s="7"/>
      <c r="Y49" s="133"/>
      <c r="Z49" s="7"/>
    </row>
    <row r="50" spans="1:26" s="11" customFormat="1" ht="47" customHeight="1" x14ac:dyDescent="0.2">
      <c r="A50" s="10"/>
      <c r="B50" s="8" t="s">
        <v>17</v>
      </c>
      <c r="C50" s="8" t="s">
        <v>14</v>
      </c>
      <c r="D50" s="8" t="s">
        <v>0</v>
      </c>
      <c r="E50" s="8" t="s">
        <v>135</v>
      </c>
      <c r="F50" s="8" t="s">
        <v>9</v>
      </c>
      <c r="G50" s="10" t="s">
        <v>116</v>
      </c>
      <c r="H50" s="10" t="s">
        <v>117</v>
      </c>
      <c r="I50" s="10" t="s">
        <v>110</v>
      </c>
      <c r="J50" s="10" t="s">
        <v>39</v>
      </c>
      <c r="K50" s="10" t="s">
        <v>1830</v>
      </c>
      <c r="L50" s="10" t="s">
        <v>27</v>
      </c>
      <c r="M50" s="10" t="s">
        <v>28</v>
      </c>
      <c r="N50" s="8" t="s">
        <v>10</v>
      </c>
      <c r="O50" s="10" t="s">
        <v>111</v>
      </c>
      <c r="P50" s="10" t="s">
        <v>112</v>
      </c>
      <c r="Q50" s="10" t="s">
        <v>29</v>
      </c>
      <c r="R50" s="10" t="s">
        <v>113</v>
      </c>
      <c r="S50" s="8" t="s">
        <v>104</v>
      </c>
      <c r="T50" s="8" t="s">
        <v>105</v>
      </c>
      <c r="U50" s="10" t="s">
        <v>106</v>
      </c>
      <c r="V50" s="10" t="s">
        <v>107</v>
      </c>
      <c r="W50" s="10" t="s">
        <v>108</v>
      </c>
      <c r="X50" s="8" t="s">
        <v>109</v>
      </c>
      <c r="Y50" s="10" t="s">
        <v>30</v>
      </c>
      <c r="Z50" s="10" t="s">
        <v>11</v>
      </c>
    </row>
    <row r="51" spans="1:26" x14ac:dyDescent="0.2">
      <c r="B51" s="158" t="s">
        <v>71</v>
      </c>
      <c r="C51" s="11" t="str">
        <f>$C$4</f>
        <v>SE</v>
      </c>
      <c r="D51" s="137">
        <v>0</v>
      </c>
      <c r="E51" s="18" t="str">
        <f t="shared" ref="E51:E70" si="34">_xlfn.CONCAT(C51,B51,D51)</f>
        <v>SEMale0</v>
      </c>
      <c r="F51" s="19">
        <v>1</v>
      </c>
      <c r="G51" s="104">
        <f>VLOOKUP(E51,'Appendix 4. LT MOH 2019'!$D$5:$G$1684,4,FALSE)</f>
        <v>1.7421774184292034E-2</v>
      </c>
      <c r="H51" s="19">
        <f>VLOOKUP(E51,'Appendix 1a. Person-years 2020'!$E$3:$F$1684,2,FALSE)</f>
        <v>17446.0193</v>
      </c>
      <c r="I51" s="19">
        <f>VLOOKUP(E51,'Appendix 2a. Deaths 2020'!$E$3:$G$1683,3,FALSE)</f>
        <v>6</v>
      </c>
      <c r="J51" s="20">
        <f t="shared" ref="J51:J70" si="35">G51*H51</f>
        <v>303.9406086594006</v>
      </c>
      <c r="K51" s="20">
        <f t="shared" ref="K51:K70" si="36">G51*(H51-I51)+I51</f>
        <v>309.83607801429486</v>
      </c>
      <c r="L51" s="73">
        <f t="shared" ref="L51:L70" si="37">J51/K51</f>
        <v>0.98097229543867948</v>
      </c>
      <c r="M51" s="73">
        <f t="shared" ref="M51:M70" si="38">K51/J51</f>
        <v>1.0193967807753548</v>
      </c>
      <c r="N51" s="72">
        <f>VLOOKUP(E51,'Appendix 4. LT MOH 2019'!$D$5:$K$1684,8,FALSE)</f>
        <v>0.98285124466292995</v>
      </c>
      <c r="O51" s="72">
        <f>EXP((1/L51)*LN(N51))</f>
        <v>0.98252153787446561</v>
      </c>
      <c r="P51" s="73">
        <f t="shared" ref="P51:P70" si="39">1-O51</f>
        <v>1.7478462125534389E-2</v>
      </c>
      <c r="Q51" s="72">
        <f>VLOOKUP(E51,'Appendix 4. LT MOH 2019'!$D$5:$I$1684,6,FALSE)</f>
        <v>8.6165301961305327E-2</v>
      </c>
      <c r="R51" s="136">
        <f t="shared" ref="R51:R69" si="40">F51+(Q51-F51)*M51*(1-N51)/(1-O51)</f>
        <v>8.6012432439173669E-2</v>
      </c>
      <c r="S51" s="12">
        <v>100000</v>
      </c>
      <c r="T51" s="12">
        <f t="shared" ref="T51:T70" si="41">P51*S51</f>
        <v>1747.8462125534388</v>
      </c>
      <c r="U51" s="13">
        <f t="shared" ref="U51:U70" si="42">T51/V51</f>
        <v>1.7762215238373371E-2</v>
      </c>
      <c r="V51" s="12">
        <f t="shared" ref="V51:V69" si="43">(S52*F51)+R51*T51</f>
        <v>98402.49029171787</v>
      </c>
      <c r="W51" s="12">
        <f t="shared" ref="W51:W69" si="44">W52+V51</f>
        <v>6956612.5500150789</v>
      </c>
      <c r="X51" s="2">
        <f t="shared" ref="X51:X70" si="45">W51/S51</f>
        <v>69.56612550015079</v>
      </c>
      <c r="Y51" s="105">
        <f>VLOOKUP(E51,'Appendix 4. LT MOH 2019'!$D$5:$P$1684,13,FALSE)</f>
        <v>71.340787433859873</v>
      </c>
      <c r="Z51" s="131">
        <f t="shared" ref="Z51:Z70" si="46">X51-Y51</f>
        <v>-1.7746619337090834</v>
      </c>
    </row>
    <row r="52" spans="1:26" x14ac:dyDescent="0.2">
      <c r="B52" s="158" t="str">
        <f>$B$51</f>
        <v>Male</v>
      </c>
      <c r="C52" s="11" t="str">
        <f>$C$4</f>
        <v>SE</v>
      </c>
      <c r="D52" s="138" t="s">
        <v>1657</v>
      </c>
      <c r="E52" s="18" t="str">
        <f t="shared" si="34"/>
        <v>SEMale1-4</v>
      </c>
      <c r="F52" s="19">
        <v>4</v>
      </c>
      <c r="G52" s="104">
        <f>VLOOKUP(E52,'Appendix 4. LT MOH 2019'!$D$5:$G$1684,4,FALSE)</f>
        <v>5.7602211159951179E-4</v>
      </c>
      <c r="H52" s="19">
        <f>VLOOKUP(E52,'Appendix 1a. Person-years 2020'!$E$3:$F$1684,2,FALSE)</f>
        <v>69332.014299999995</v>
      </c>
      <c r="I52" s="19">
        <f>VLOOKUP(E52,'Appendix 2a. Deaths 2020'!$E$3:$G$1683,3,FALSE)</f>
        <v>4</v>
      </c>
      <c r="J52" s="20">
        <f t="shared" si="35"/>
        <v>39.936773278533543</v>
      </c>
      <c r="K52" s="20">
        <f t="shared" si="36"/>
        <v>43.93446919008715</v>
      </c>
      <c r="L52" s="73">
        <f t="shared" si="37"/>
        <v>0.90900775666010325</v>
      </c>
      <c r="M52" s="73">
        <f t="shared" si="38"/>
        <v>1.1001006236450859</v>
      </c>
      <c r="N52" s="72">
        <f>VLOOKUP(E52,'Appendix 4. LT MOH 2019'!$D$5:$K$1684,8,FALSE)</f>
        <v>0.99769908286944176</v>
      </c>
      <c r="O52" s="72">
        <f t="shared" ref="O52:O69" si="47">EXP((1/L52)*LN(N52))</f>
        <v>0.99746905133287256</v>
      </c>
      <c r="P52" s="73">
        <f t="shared" si="39"/>
        <v>2.5309486671274417E-3</v>
      </c>
      <c r="Q52" s="72">
        <f>VLOOKUP(E52,'Appendix 4. LT MOH 2019'!$D$5:$I$1684,6,FALSE)</f>
        <v>1.6072387635446144</v>
      </c>
      <c r="R52" s="136">
        <f t="shared" si="40"/>
        <v>1.6069629871087958</v>
      </c>
      <c r="S52" s="135">
        <f t="shared" ref="S52:S70" si="48">S51-T51</f>
        <v>98252.153787446558</v>
      </c>
      <c r="T52" s="12">
        <f t="shared" si="41"/>
        <v>248.6711576707383</v>
      </c>
      <c r="U52" s="13">
        <f t="shared" si="42"/>
        <v>6.3369668714997505E-4</v>
      </c>
      <c r="V52" s="12">
        <f t="shared" si="43"/>
        <v>392413.53586544166</v>
      </c>
      <c r="W52" s="12">
        <f t="shared" si="44"/>
        <v>6858210.0597233614</v>
      </c>
      <c r="X52" s="2">
        <f t="shared" si="45"/>
        <v>69.802134562465113</v>
      </c>
      <c r="Y52" s="105">
        <f>VLOOKUP(E52,'Appendix 4. LT MOH 2019'!$D$5:$P$1684,13,FALSE)</f>
        <v>71.584035675351757</v>
      </c>
      <c r="Z52" s="131">
        <f t="shared" si="46"/>
        <v>-1.7819011128866435</v>
      </c>
    </row>
    <row r="53" spans="1:26" x14ac:dyDescent="0.2">
      <c r="B53" s="158" t="str">
        <f t="shared" ref="B53:B70" si="49">$B$51</f>
        <v>Male</v>
      </c>
      <c r="C53" s="11" t="str">
        <f t="shared" ref="C53:C70" si="50">$C$4</f>
        <v>SE</v>
      </c>
      <c r="D53" s="138" t="s">
        <v>1658</v>
      </c>
      <c r="E53" s="18" t="str">
        <f t="shared" si="34"/>
        <v>SEMale5-9</v>
      </c>
      <c r="F53" s="19">
        <v>5</v>
      </c>
      <c r="G53" s="104">
        <f>VLOOKUP(E53,'Appendix 4. LT MOH 2019'!$D$5:$G$1684,4,FALSE)</f>
        <v>2.7441728686850589E-4</v>
      </c>
      <c r="H53" s="19">
        <f>VLOOKUP(E53,'Appendix 1a. Person-years 2020'!$E$3:$F$1684,2,FALSE)</f>
        <v>87465.796100000007</v>
      </c>
      <c r="I53" s="19">
        <f>VLOOKUP(E53,'Appendix 2a. Deaths 2020'!$E$3:$G$1683,3,FALSE)</f>
        <v>3</v>
      </c>
      <c r="J53" s="20">
        <f t="shared" si="35"/>
        <v>24.002126459555946</v>
      </c>
      <c r="K53" s="20">
        <f t="shared" si="36"/>
        <v>27.00130320769534</v>
      </c>
      <c r="L53" s="73">
        <f t="shared" si="37"/>
        <v>0.88892474096270169</v>
      </c>
      <c r="M53" s="73">
        <f t="shared" si="38"/>
        <v>1.1249546265491546</v>
      </c>
      <c r="N53" s="72">
        <f>VLOOKUP(E53,'Appendix 4. LT MOH 2019'!$D$5:$K$1684,8,FALSE)</f>
        <v>0.99862885423091208</v>
      </c>
      <c r="O53" s="72">
        <f t="shared" si="47"/>
        <v>0.99845765541332199</v>
      </c>
      <c r="P53" s="73">
        <f t="shared" si="39"/>
        <v>1.5423445866780128E-3</v>
      </c>
      <c r="Q53" s="72">
        <f>VLOOKUP(E53,'Appendix 4. LT MOH 2019'!$D$5:$I$1684,6,FALSE)</f>
        <v>2.4999999999998819</v>
      </c>
      <c r="R53" s="136">
        <f t="shared" si="40"/>
        <v>2.4997857321704258</v>
      </c>
      <c r="S53" s="135">
        <f t="shared" si="48"/>
        <v>98003.482629775826</v>
      </c>
      <c r="T53" s="12">
        <f t="shared" si="41"/>
        <v>151.15514090962739</v>
      </c>
      <c r="U53" s="13">
        <f t="shared" si="42"/>
        <v>3.0870700402784731E-4</v>
      </c>
      <c r="V53" s="12">
        <f t="shared" si="43"/>
        <v>489639.49290892103</v>
      </c>
      <c r="W53" s="12">
        <f t="shared" si="44"/>
        <v>6465796.5238579195</v>
      </c>
      <c r="X53" s="2">
        <f t="shared" si="45"/>
        <v>65.975170987377282</v>
      </c>
      <c r="Y53" s="105">
        <f>VLOOKUP(E53,'Appendix 4. LT MOH 2019'!$D$5:$P$1684,13,FALSE)</f>
        <v>67.745417813032901</v>
      </c>
      <c r="Z53" s="131">
        <f t="shared" si="46"/>
        <v>-1.7702468256556187</v>
      </c>
    </row>
    <row r="54" spans="1:26" x14ac:dyDescent="0.2">
      <c r="B54" s="158" t="str">
        <f t="shared" si="49"/>
        <v>Male</v>
      </c>
      <c r="C54" s="11" t="str">
        <f t="shared" si="50"/>
        <v>SE</v>
      </c>
      <c r="D54" s="138" t="s">
        <v>118</v>
      </c>
      <c r="E54" s="18" t="str">
        <f t="shared" si="34"/>
        <v>SEMale10-14</v>
      </c>
      <c r="F54" s="19">
        <v>5</v>
      </c>
      <c r="G54" s="104">
        <f>VLOOKUP(E54,'Appendix 4. LT MOH 2019'!$D$5:$G$1684,4,FALSE)</f>
        <v>3.7951355552915154E-4</v>
      </c>
      <c r="H54" s="19">
        <f>VLOOKUP(E54,'Appendix 1a. Person-years 2020'!$E$3:$F$1684,2,FALSE)</f>
        <v>91347.156799999997</v>
      </c>
      <c r="I54" s="19">
        <f>VLOOKUP(E54,'Appendix 2a. Deaths 2020'!$E$3:$G$1683,3,FALSE)</f>
        <v>1</v>
      </c>
      <c r="J54" s="20">
        <f t="shared" si="35"/>
        <v>34.667484264646909</v>
      </c>
      <c r="K54" s="20">
        <f t="shared" si="36"/>
        <v>35.667104751091379</v>
      </c>
      <c r="L54" s="73">
        <f t="shared" si="37"/>
        <v>0.97197360163039637</v>
      </c>
      <c r="M54" s="73">
        <f t="shared" si="38"/>
        <v>1.0288345262902119</v>
      </c>
      <c r="N54" s="72">
        <f>VLOOKUP(E54,'Appendix 4. LT MOH 2019'!$D$5:$K$1684,8,FALSE)</f>
        <v>0.99810423089753564</v>
      </c>
      <c r="O54" s="72">
        <f t="shared" si="47"/>
        <v>0.99804962063509739</v>
      </c>
      <c r="P54" s="73">
        <f t="shared" si="39"/>
        <v>1.9503793649026102E-3</v>
      </c>
      <c r="Q54" s="72">
        <f>VLOOKUP(E54,'Appendix 4. LT MOH 2019'!$D$5:$I$1684,6,FALSE)</f>
        <v>2.5000000000000413</v>
      </c>
      <c r="R54" s="136">
        <f t="shared" si="40"/>
        <v>2.4999316266518972</v>
      </c>
      <c r="S54" s="135">
        <f t="shared" si="48"/>
        <v>97852.327488866198</v>
      </c>
      <c r="T54" s="12">
        <f t="shared" si="41"/>
        <v>190.8491603419771</v>
      </c>
      <c r="U54" s="13">
        <f t="shared" si="42"/>
        <v>3.9045665269346196E-4</v>
      </c>
      <c r="V54" s="12">
        <f t="shared" si="43"/>
        <v>488784.50149447995</v>
      </c>
      <c r="W54" s="12">
        <f t="shared" si="44"/>
        <v>5976157.0309489984</v>
      </c>
      <c r="X54" s="2">
        <f t="shared" si="45"/>
        <v>61.073223134411144</v>
      </c>
      <c r="Y54" s="105">
        <f>VLOOKUP(E54,'Appendix 4. LT MOH 2019'!$D$5:$P$1684,13,FALSE)</f>
        <v>62.835001624083105</v>
      </c>
      <c r="Z54" s="131">
        <f t="shared" si="46"/>
        <v>-1.7617784896719613</v>
      </c>
    </row>
    <row r="55" spans="1:26" x14ac:dyDescent="0.2">
      <c r="B55" s="158" t="str">
        <f t="shared" si="49"/>
        <v>Male</v>
      </c>
      <c r="C55" s="11" t="str">
        <f t="shared" si="50"/>
        <v>SE</v>
      </c>
      <c r="D55" s="137" t="s">
        <v>119</v>
      </c>
      <c r="E55" s="18" t="str">
        <f t="shared" si="34"/>
        <v>SEMale15-19</v>
      </c>
      <c r="F55" s="19">
        <v>5</v>
      </c>
      <c r="G55" s="104">
        <f>VLOOKUP(E55,'Appendix 4. LT MOH 2019'!$D$5:$G$1684,4,FALSE)</f>
        <v>2.1198812494228492E-3</v>
      </c>
      <c r="H55" s="19">
        <f>VLOOKUP(E55,'Appendix 1a. Person-years 2020'!$E$3:$F$1684,2,FALSE)</f>
        <v>94494.861000000004</v>
      </c>
      <c r="I55" s="19">
        <f>VLOOKUP(E55,'Appendix 2a. Deaths 2020'!$E$3:$G$1683,3,FALSE)</f>
        <v>6</v>
      </c>
      <c r="J55" s="20">
        <f t="shared" si="35"/>
        <v>200.31788400071846</v>
      </c>
      <c r="K55" s="20">
        <f t="shared" si="36"/>
        <v>206.30516471322193</v>
      </c>
      <c r="L55" s="73">
        <f t="shared" si="37"/>
        <v>0.97097852241931903</v>
      </c>
      <c r="M55" s="73">
        <f t="shared" si="38"/>
        <v>1.0298888975508647</v>
      </c>
      <c r="N55" s="72">
        <f>VLOOKUP(E55,'Appendix 4. LT MOH 2019'!$D$5:$K$1684,8,FALSE)</f>
        <v>0.98945647132473935</v>
      </c>
      <c r="O55" s="72">
        <f t="shared" si="47"/>
        <v>0.98914305370972089</v>
      </c>
      <c r="P55" s="73">
        <f t="shared" si="39"/>
        <v>1.0856946290279113E-2</v>
      </c>
      <c r="Q55" s="72">
        <f>VLOOKUP(E55,'Appendix 4. LT MOH 2019'!$D$5:$I$1684,6,FALSE)</f>
        <v>2.4999999999999658</v>
      </c>
      <c r="R55" s="136">
        <f t="shared" si="40"/>
        <v>2.4996046693666769</v>
      </c>
      <c r="S55" s="135">
        <f t="shared" si="48"/>
        <v>97661.478328524216</v>
      </c>
      <c r="T55" s="12">
        <f t="shared" si="41"/>
        <v>1060.3054248420449</v>
      </c>
      <c r="U55" s="13">
        <f t="shared" si="42"/>
        <v>2.1832428071357434E-3</v>
      </c>
      <c r="V55" s="12">
        <f t="shared" si="43"/>
        <v>485656.2089093008</v>
      </c>
      <c r="W55" s="12">
        <f t="shared" si="44"/>
        <v>5487372.5294545181</v>
      </c>
      <c r="X55" s="2">
        <f t="shared" si="45"/>
        <v>56.187686520528622</v>
      </c>
      <c r="Y55" s="105">
        <f>VLOOKUP(E55,'Appendix 4. LT MOH 2019'!$D$5:$P$1684,13,FALSE)</f>
        <v>57.949600108224608</v>
      </c>
      <c r="Z55" s="131">
        <f t="shared" si="46"/>
        <v>-1.7619135876959859</v>
      </c>
    </row>
    <row r="56" spans="1:26" x14ac:dyDescent="0.2">
      <c r="B56" s="158" t="str">
        <f t="shared" si="49"/>
        <v>Male</v>
      </c>
      <c r="C56" s="11" t="str">
        <f t="shared" si="50"/>
        <v>SE</v>
      </c>
      <c r="D56" s="137" t="s">
        <v>120</v>
      </c>
      <c r="E56" s="18" t="str">
        <f t="shared" si="34"/>
        <v>SEMale20-24</v>
      </c>
      <c r="F56" s="19">
        <v>5</v>
      </c>
      <c r="G56" s="104">
        <f>VLOOKUP(E56,'Appendix 4. LT MOH 2019'!$D$5:$G$1684,4,FALSE)</f>
        <v>3.3043364163760228E-3</v>
      </c>
      <c r="H56" s="19">
        <f>VLOOKUP(E56,'Appendix 1a. Person-years 2020'!$E$3:$F$1684,2,FALSE)</f>
        <v>104733.2378</v>
      </c>
      <c r="I56" s="19">
        <f>VLOOKUP(E56,'Appendix 2a. Deaths 2020'!$E$3:$G$1683,3,FALSE)</f>
        <v>4</v>
      </c>
      <c r="J56" s="20">
        <f t="shared" si="35"/>
        <v>346.07385166750981</v>
      </c>
      <c r="K56" s="20">
        <f t="shared" si="36"/>
        <v>350.0606343218443</v>
      </c>
      <c r="L56" s="73">
        <f t="shared" si="37"/>
        <v>0.98861116542836103</v>
      </c>
      <c r="M56" s="73">
        <f t="shared" si="38"/>
        <v>1.0115200343369621</v>
      </c>
      <c r="N56" s="72">
        <f>VLOOKUP(E56,'Appendix 4. LT MOH 2019'!$D$5:$K$1684,8,FALSE)</f>
        <v>0.98361368268074068</v>
      </c>
      <c r="O56" s="72">
        <f t="shared" si="47"/>
        <v>0.98342648470627181</v>
      </c>
      <c r="P56" s="73">
        <f t="shared" si="39"/>
        <v>1.6573515293728192E-2</v>
      </c>
      <c r="Q56" s="72">
        <f>VLOOKUP(E56,'Appendix 4. LT MOH 2019'!$D$5:$I$1684,6,FALSE)</f>
        <v>2.4999999999999885</v>
      </c>
      <c r="R56" s="136">
        <f t="shared" si="40"/>
        <v>2.4997627293188023</v>
      </c>
      <c r="S56" s="135">
        <f t="shared" si="48"/>
        <v>96601.172903682163</v>
      </c>
      <c r="T56" s="12">
        <f t="shared" si="41"/>
        <v>1601.0210165112578</v>
      </c>
      <c r="U56" s="13">
        <f t="shared" si="42"/>
        <v>3.3424033742053372E-3</v>
      </c>
      <c r="V56" s="12">
        <f t="shared" si="43"/>
        <v>479002.9321017855</v>
      </c>
      <c r="W56" s="12">
        <f t="shared" si="44"/>
        <v>5001716.320545217</v>
      </c>
      <c r="X56" s="2">
        <f t="shared" si="45"/>
        <v>51.776972993198157</v>
      </c>
      <c r="Y56" s="105">
        <f>VLOOKUP(E56,'Appendix 4. LT MOH 2019'!$D$5:$P$1684,13,FALSE)</f>
        <v>53.540464351085191</v>
      </c>
      <c r="Z56" s="131">
        <f t="shared" si="46"/>
        <v>-1.7634913578870339</v>
      </c>
    </row>
    <row r="57" spans="1:26" x14ac:dyDescent="0.2">
      <c r="B57" s="158" t="str">
        <f t="shared" si="49"/>
        <v>Male</v>
      </c>
      <c r="C57" s="11" t="str">
        <f t="shared" si="50"/>
        <v>SE</v>
      </c>
      <c r="D57" s="137" t="s">
        <v>121</v>
      </c>
      <c r="E57" s="18" t="str">
        <f t="shared" si="34"/>
        <v>SEMale25-29</v>
      </c>
      <c r="F57" s="19">
        <v>5</v>
      </c>
      <c r="G57" s="104">
        <f>VLOOKUP(E57,'Appendix 4. LT MOH 2019'!$D$5:$G$1684,4,FALSE)</f>
        <v>2.9384885480806728E-3</v>
      </c>
      <c r="H57" s="19">
        <f>VLOOKUP(E57,'Appendix 1a. Person-years 2020'!$E$3:$F$1684,2,FALSE)</f>
        <v>97526.109800000006</v>
      </c>
      <c r="I57" s="19">
        <f>VLOOKUP(E57,'Appendix 2a. Deaths 2020'!$E$3:$G$1683,3,FALSE)</f>
        <v>10</v>
      </c>
      <c r="J57" s="20">
        <f t="shared" si="35"/>
        <v>286.57935678615831</v>
      </c>
      <c r="K57" s="20">
        <f t="shared" si="36"/>
        <v>296.54997190067746</v>
      </c>
      <c r="L57" s="73">
        <f t="shared" si="37"/>
        <v>0.96637795967197537</v>
      </c>
      <c r="M57" s="73">
        <f t="shared" si="38"/>
        <v>1.0347918120353627</v>
      </c>
      <c r="N57" s="72">
        <f>VLOOKUP(E57,'Appendix 4. LT MOH 2019'!$D$5:$K$1684,8,FALSE)</f>
        <v>0.98541470407223197</v>
      </c>
      <c r="O57" s="72">
        <f t="shared" si="47"/>
        <v>0.98491110269580073</v>
      </c>
      <c r="P57" s="73">
        <f t="shared" si="39"/>
        <v>1.5088897304199267E-2</v>
      </c>
      <c r="Q57" s="72">
        <f>VLOOKUP(E57,'Appendix 4. LT MOH 2019'!$D$5:$I$1684,6,FALSE)</f>
        <v>2.4999999999999942</v>
      </c>
      <c r="R57" s="136">
        <f t="shared" si="40"/>
        <v>2.4993625283063645</v>
      </c>
      <c r="S57" s="135">
        <f t="shared" si="48"/>
        <v>95000.151887170912</v>
      </c>
      <c r="T57" s="12">
        <f t="shared" si="41"/>
        <v>1433.447535708854</v>
      </c>
      <c r="U57" s="13">
        <f t="shared" si="42"/>
        <v>3.0407259109333806E-3</v>
      </c>
      <c r="V57" s="12">
        <f t="shared" si="43"/>
        <v>471416.22681435413</v>
      </c>
      <c r="W57" s="12">
        <f t="shared" si="44"/>
        <v>4522713.3884434318</v>
      </c>
      <c r="X57" s="2">
        <f t="shared" si="45"/>
        <v>47.607433236685083</v>
      </c>
      <c r="Y57" s="105">
        <f>VLOOKUP(E57,'Appendix 4. LT MOH 2019'!$D$5:$P$1684,13,FALSE)</f>
        <v>49.390762857201736</v>
      </c>
      <c r="Z57" s="131">
        <f t="shared" si="46"/>
        <v>-1.7833296205166533</v>
      </c>
    </row>
    <row r="58" spans="1:26" x14ac:dyDescent="0.2">
      <c r="B58" s="158" t="str">
        <f t="shared" si="49"/>
        <v>Male</v>
      </c>
      <c r="C58" s="11" t="str">
        <f t="shared" si="50"/>
        <v>SE</v>
      </c>
      <c r="D58" s="137" t="s">
        <v>122</v>
      </c>
      <c r="E58" s="18" t="str">
        <f t="shared" si="34"/>
        <v>SEMale30-34</v>
      </c>
      <c r="F58" s="19">
        <v>5</v>
      </c>
      <c r="G58" s="104">
        <f>VLOOKUP(E58,'Appendix 4. LT MOH 2019'!$D$5:$G$1684,4,FALSE)</f>
        <v>2.7226374830067453E-3</v>
      </c>
      <c r="H58" s="19">
        <f>VLOOKUP(E58,'Appendix 1a. Person-years 2020'!$E$3:$F$1684,2,FALSE)</f>
        <v>95125.596999999994</v>
      </c>
      <c r="I58" s="19">
        <f>VLOOKUP(E58,'Appendix 2a. Deaths 2020'!$E$3:$G$1683,3,FALSE)</f>
        <v>20</v>
      </c>
      <c r="J58" s="20">
        <f t="shared" si="35"/>
        <v>258.99251598559397</v>
      </c>
      <c r="K58" s="20">
        <f t="shared" si="36"/>
        <v>278.93806323593384</v>
      </c>
      <c r="L58" s="73">
        <f t="shared" si="37"/>
        <v>0.92849470947437762</v>
      </c>
      <c r="M58" s="73">
        <f t="shared" si="38"/>
        <v>1.0770120602691442</v>
      </c>
      <c r="N58" s="72">
        <f>VLOOKUP(E58,'Appendix 4. LT MOH 2019'!$D$5:$K$1684,8,FALSE)</f>
        <v>0.98647884558949517</v>
      </c>
      <c r="O58" s="72">
        <f t="shared" si="47"/>
        <v>0.98544516725719844</v>
      </c>
      <c r="P58" s="73">
        <f t="shared" si="39"/>
        <v>1.455483274280156E-2</v>
      </c>
      <c r="Q58" s="72">
        <f>VLOOKUP(E58,'Appendix 4. LT MOH 2019'!$D$5:$I$1684,6,FALSE)</f>
        <v>2.4999999999999747</v>
      </c>
      <c r="R58" s="136">
        <f t="shared" si="40"/>
        <v>2.498692251191037</v>
      </c>
      <c r="S58" s="135">
        <f t="shared" si="48"/>
        <v>93566.70435146206</v>
      </c>
      <c r="T58" s="12">
        <f t="shared" si="41"/>
        <v>1361.8477321306932</v>
      </c>
      <c r="U58" s="13">
        <f t="shared" si="42"/>
        <v>2.9323174060413102E-3</v>
      </c>
      <c r="V58" s="12">
        <f t="shared" si="43"/>
        <v>464427.12147223385</v>
      </c>
      <c r="W58" s="12">
        <f t="shared" si="44"/>
        <v>4051297.161629078</v>
      </c>
      <c r="X58" s="2">
        <f t="shared" si="45"/>
        <v>43.298491591745083</v>
      </c>
      <c r="Y58" s="105">
        <f>VLOOKUP(E58,'Appendix 4. LT MOH 2019'!$D$5:$P$1684,13,FALSE)</f>
        <v>45.084801265320465</v>
      </c>
      <c r="Z58" s="131">
        <f t="shared" si="46"/>
        <v>-1.7863096735753814</v>
      </c>
    </row>
    <row r="59" spans="1:26" x14ac:dyDescent="0.2">
      <c r="B59" s="158" t="str">
        <f t="shared" si="49"/>
        <v>Male</v>
      </c>
      <c r="C59" s="11" t="str">
        <f t="shared" si="50"/>
        <v>SE</v>
      </c>
      <c r="D59" s="137" t="s">
        <v>123</v>
      </c>
      <c r="E59" s="18" t="str">
        <f t="shared" si="34"/>
        <v>SEMale35-39</v>
      </c>
      <c r="F59" s="19">
        <v>5</v>
      </c>
      <c r="G59" s="104">
        <f>VLOOKUP(E59,'Appendix 4. LT MOH 2019'!$D$5:$G$1684,4,FALSE)</f>
        <v>3.7392540799120605E-3</v>
      </c>
      <c r="H59" s="19">
        <f>VLOOKUP(E59,'Appendix 1a. Person-years 2020'!$E$3:$F$1684,2,FALSE)</f>
        <v>89336.951700000005</v>
      </c>
      <c r="I59" s="19">
        <f>VLOOKUP(E59,'Appendix 2a. Deaths 2020'!$E$3:$G$1683,3,FALSE)</f>
        <v>42</v>
      </c>
      <c r="J59" s="20">
        <f t="shared" si="35"/>
        <v>334.05356113113169</v>
      </c>
      <c r="K59" s="20">
        <f t="shared" si="36"/>
        <v>375.89651245977541</v>
      </c>
      <c r="L59" s="73">
        <f t="shared" si="37"/>
        <v>0.88868491741295064</v>
      </c>
      <c r="M59" s="73">
        <f t="shared" si="38"/>
        <v>1.1252582106502926</v>
      </c>
      <c r="N59" s="72">
        <f>VLOOKUP(E59,'Appendix 4. LT MOH 2019'!$D$5:$K$1684,8,FALSE)</f>
        <v>0.98147688617281714</v>
      </c>
      <c r="O59" s="72">
        <f t="shared" si="47"/>
        <v>0.97918102582604716</v>
      </c>
      <c r="P59" s="73">
        <f t="shared" si="39"/>
        <v>2.0818974173952842E-2</v>
      </c>
      <c r="Q59" s="72">
        <f>VLOOKUP(E59,'Appendix 4. LT MOH 2019'!$D$5:$I$1684,6,FALSE)</f>
        <v>2.5000000000000013</v>
      </c>
      <c r="R59" s="136">
        <f t="shared" si="40"/>
        <v>2.4970805781913787</v>
      </c>
      <c r="S59" s="135">
        <f t="shared" si="48"/>
        <v>92204.85661933136</v>
      </c>
      <c r="T59" s="12">
        <f t="shared" si="41"/>
        <v>1919.6105286708844</v>
      </c>
      <c r="U59" s="13">
        <f t="shared" si="42"/>
        <v>4.2076454129888023E-3</v>
      </c>
      <c r="V59" s="12">
        <f t="shared" si="43"/>
        <v>456219.65262213815</v>
      </c>
      <c r="W59" s="12">
        <f t="shared" si="44"/>
        <v>3586870.0401568441</v>
      </c>
      <c r="X59" s="2">
        <f t="shared" si="45"/>
        <v>38.901096663110401</v>
      </c>
      <c r="Y59" s="105">
        <f>VLOOKUP(E59,'Appendix 4. LT MOH 2019'!$D$5:$P$1684,13,FALSE)</f>
        <v>40.668489071727485</v>
      </c>
      <c r="Z59" s="131">
        <f t="shared" si="46"/>
        <v>-1.7673924086170842</v>
      </c>
    </row>
    <row r="60" spans="1:26" x14ac:dyDescent="0.2">
      <c r="B60" s="158" t="str">
        <f t="shared" si="49"/>
        <v>Male</v>
      </c>
      <c r="C60" s="11" t="str">
        <f t="shared" si="50"/>
        <v>SE</v>
      </c>
      <c r="D60" s="137" t="s">
        <v>124</v>
      </c>
      <c r="E60" s="18" t="str">
        <f t="shared" si="34"/>
        <v>SEMale40-44</v>
      </c>
      <c r="F60" s="19">
        <v>5</v>
      </c>
      <c r="G60" s="104">
        <f>VLOOKUP(E60,'Appendix 4. LT MOH 2019'!$D$5:$G$1684,4,FALSE)</f>
        <v>4.2490669010340036E-3</v>
      </c>
      <c r="H60" s="19">
        <f>VLOOKUP(E60,'Appendix 1a. Person-years 2020'!$E$3:$F$1684,2,FALSE)</f>
        <v>79446.652600000001</v>
      </c>
      <c r="I60" s="19">
        <f>VLOOKUP(E60,'Appendix 2a. Deaths 2020'!$E$3:$G$1683,3,FALSE)</f>
        <v>39</v>
      </c>
      <c r="J60" s="20">
        <f t="shared" si="35"/>
        <v>337.57414196060705</v>
      </c>
      <c r="K60" s="20">
        <f t="shared" si="36"/>
        <v>376.40842835146674</v>
      </c>
      <c r="L60" s="73">
        <f t="shared" si="37"/>
        <v>0.89682939204911039</v>
      </c>
      <c r="M60" s="73">
        <f t="shared" si="38"/>
        <v>1.1150392804535112</v>
      </c>
      <c r="N60" s="72">
        <f>VLOOKUP(E60,'Appendix 4. LT MOH 2019'!$D$5:$K$1684,8,FALSE)</f>
        <v>0.97897797546642584</v>
      </c>
      <c r="O60" s="72">
        <f t="shared" si="47"/>
        <v>0.97658813804389699</v>
      </c>
      <c r="P60" s="73">
        <f t="shared" si="39"/>
        <v>2.3411861956103008E-2</v>
      </c>
      <c r="Q60" s="72">
        <f>VLOOKUP(E60,'Appendix 4. LT MOH 2019'!$D$5:$I$1684,6,FALSE)</f>
        <v>2.4999999999999956</v>
      </c>
      <c r="R60" s="136">
        <f t="shared" si="40"/>
        <v>2.4969544120900018</v>
      </c>
      <c r="S60" s="135">
        <f t="shared" si="48"/>
        <v>90285.246090660483</v>
      </c>
      <c r="T60" s="12">
        <f t="shared" si="41"/>
        <v>2113.7457181473319</v>
      </c>
      <c r="U60" s="13">
        <f t="shared" si="42"/>
        <v>4.7379015044201637E-3</v>
      </c>
      <c r="V60" s="12">
        <f t="shared" si="43"/>
        <v>446135.42855953006</v>
      </c>
      <c r="W60" s="12">
        <f t="shared" si="44"/>
        <v>3130650.3875347059</v>
      </c>
      <c r="X60" s="2">
        <f t="shared" si="45"/>
        <v>34.675104993246009</v>
      </c>
      <c r="Y60" s="105">
        <f>VLOOKUP(E60,'Appendix 4. LT MOH 2019'!$D$5:$P$1684,13,FALSE)</f>
        <v>36.388831320890453</v>
      </c>
      <c r="Z60" s="131">
        <f t="shared" si="46"/>
        <v>-1.7137263276444443</v>
      </c>
    </row>
    <row r="61" spans="1:26" x14ac:dyDescent="0.2">
      <c r="B61" s="158" t="str">
        <f t="shared" si="49"/>
        <v>Male</v>
      </c>
      <c r="C61" s="11" t="str">
        <f t="shared" si="50"/>
        <v>SE</v>
      </c>
      <c r="D61" s="137" t="s">
        <v>125</v>
      </c>
      <c r="E61" s="18" t="str">
        <f t="shared" si="34"/>
        <v>SEMale45-49</v>
      </c>
      <c r="F61" s="19">
        <v>5</v>
      </c>
      <c r="G61" s="104">
        <f>VLOOKUP(E61,'Appendix 4. LT MOH 2019'!$D$5:$G$1684,4,FALSE)</f>
        <v>4.9893579229544245E-3</v>
      </c>
      <c r="H61" s="19">
        <f>VLOOKUP(E61,'Appendix 1a. Person-years 2020'!$E$3:$F$1684,2,FALSE)</f>
        <v>68240.026899999997</v>
      </c>
      <c r="I61" s="19">
        <f>VLOOKUP(E61,'Appendix 2a. Deaths 2020'!$E$3:$G$1683,3,FALSE)</f>
        <v>56</v>
      </c>
      <c r="J61" s="20">
        <f t="shared" si="35"/>
        <v>340.47391887613804</v>
      </c>
      <c r="K61" s="20">
        <f t="shared" si="36"/>
        <v>396.19451483245257</v>
      </c>
      <c r="L61" s="73">
        <f t="shared" si="37"/>
        <v>0.85936050634149164</v>
      </c>
      <c r="M61" s="73">
        <f t="shared" si="38"/>
        <v>1.1636559890996681</v>
      </c>
      <c r="N61" s="72">
        <f>VLOOKUP(E61,'Appendix 4. LT MOH 2019'!$D$5:$K$1684,8,FALSE)</f>
        <v>0.97536054799788785</v>
      </c>
      <c r="O61" s="72">
        <f t="shared" si="47"/>
        <v>0.97138636383801569</v>
      </c>
      <c r="P61" s="73">
        <f t="shared" si="39"/>
        <v>2.8613636161984313E-2</v>
      </c>
      <c r="Q61" s="72">
        <f>VLOOKUP(E61,'Appendix 4. LT MOH 2019'!$D$5:$I$1684,6,FALSE)</f>
        <v>2.4999999999999987</v>
      </c>
      <c r="R61" s="136">
        <f t="shared" si="40"/>
        <v>2.4949141618983881</v>
      </c>
      <c r="S61" s="135">
        <f t="shared" si="48"/>
        <v>88171.500372513154</v>
      </c>
      <c r="T61" s="12">
        <f t="shared" si="41"/>
        <v>2522.9072315153558</v>
      </c>
      <c r="U61" s="13">
        <f t="shared" si="42"/>
        <v>5.805961042525315E-3</v>
      </c>
      <c r="V61" s="12">
        <f t="shared" si="43"/>
        <v>434537.40268605249</v>
      </c>
      <c r="W61" s="12">
        <f t="shared" si="44"/>
        <v>2684514.9589751759</v>
      </c>
      <c r="X61" s="2">
        <f t="shared" si="45"/>
        <v>30.446515570603292</v>
      </c>
      <c r="Y61" s="105">
        <f>VLOOKUP(E61,'Appendix 4. LT MOH 2019'!$D$5:$P$1684,13,FALSE)</f>
        <v>32.116541097101191</v>
      </c>
      <c r="Z61" s="131">
        <f t="shared" si="46"/>
        <v>-1.6700255264978985</v>
      </c>
    </row>
    <row r="62" spans="1:26" x14ac:dyDescent="0.2">
      <c r="B62" s="158" t="str">
        <f t="shared" si="49"/>
        <v>Male</v>
      </c>
      <c r="C62" s="11" t="str">
        <f t="shared" si="50"/>
        <v>SE</v>
      </c>
      <c r="D62" s="137" t="s">
        <v>126</v>
      </c>
      <c r="E62" s="18" t="str">
        <f t="shared" si="34"/>
        <v>SEMale50-54</v>
      </c>
      <c r="F62" s="19">
        <v>5</v>
      </c>
      <c r="G62" s="104">
        <f>VLOOKUP(E62,'Appendix 4. LT MOH 2019'!$D$5:$G$1684,4,FALSE)</f>
        <v>7.107376035015588E-3</v>
      </c>
      <c r="H62" s="19">
        <f>VLOOKUP(E62,'Appendix 1a. Person-years 2020'!$E$3:$F$1684,2,FALSE)</f>
        <v>61459.410799999998</v>
      </c>
      <c r="I62" s="19">
        <f>VLOOKUP(E62,'Appendix 2a. Deaths 2020'!$E$3:$G$1683,3,FALSE)</f>
        <v>79</v>
      </c>
      <c r="J62" s="20">
        <f t="shared" si="35"/>
        <v>436.8151434460982</v>
      </c>
      <c r="K62" s="20">
        <f t="shared" si="36"/>
        <v>515.25366073933196</v>
      </c>
      <c r="L62" s="73">
        <f t="shared" si="37"/>
        <v>0.8477671809634828</v>
      </c>
      <c r="M62" s="73">
        <f t="shared" si="38"/>
        <v>1.1795691346101715</v>
      </c>
      <c r="N62" s="72">
        <f>VLOOKUP(E62,'Appendix 4. LT MOH 2019'!$D$5:$K$1684,8,FALSE)</f>
        <v>0.96508353101220024</v>
      </c>
      <c r="O62" s="72">
        <f t="shared" si="47"/>
        <v>0.95894398148942717</v>
      </c>
      <c r="P62" s="73">
        <f t="shared" si="39"/>
        <v>4.1056018510572834E-2</v>
      </c>
      <c r="Q62" s="72">
        <f>VLOOKUP(E62,'Appendix 4. LT MOH 2019'!$D$5:$I$1684,6,FALSE)</f>
        <v>2.5000000000000031</v>
      </c>
      <c r="R62" s="136">
        <f t="shared" si="40"/>
        <v>2.492061419875907</v>
      </c>
      <c r="S62" s="135">
        <f t="shared" si="48"/>
        <v>85648.593140997793</v>
      </c>
      <c r="T62" s="12">
        <f t="shared" si="41"/>
        <v>3516.3902254013269</v>
      </c>
      <c r="U62" s="13">
        <f t="shared" si="42"/>
        <v>8.3838540394597476E-3</v>
      </c>
      <c r="V62" s="12">
        <f t="shared" si="43"/>
        <v>419424.07499593374</v>
      </c>
      <c r="W62" s="12">
        <f t="shared" si="44"/>
        <v>2249977.5562891234</v>
      </c>
      <c r="X62" s="2">
        <f t="shared" si="45"/>
        <v>26.269871737240674</v>
      </c>
      <c r="Y62" s="105">
        <f>VLOOKUP(E62,'Appendix 4. LT MOH 2019'!$D$5:$P$1684,13,FALSE)</f>
        <v>27.864710934735619</v>
      </c>
      <c r="Z62" s="131">
        <f t="shared" si="46"/>
        <v>-1.5948391974949452</v>
      </c>
    </row>
    <row r="63" spans="1:26" x14ac:dyDescent="0.2">
      <c r="B63" s="158" t="str">
        <f t="shared" si="49"/>
        <v>Male</v>
      </c>
      <c r="C63" s="11" t="str">
        <f t="shared" si="50"/>
        <v>SE</v>
      </c>
      <c r="D63" s="137" t="s">
        <v>127</v>
      </c>
      <c r="E63" s="18" t="str">
        <f t="shared" si="34"/>
        <v>SEMale55-59</v>
      </c>
      <c r="F63" s="19">
        <v>5</v>
      </c>
      <c r="G63" s="104">
        <f>VLOOKUP(E63,'Appendix 4. LT MOH 2019'!$D$5:$G$1684,4,FALSE)</f>
        <v>1.0442372241068603E-2</v>
      </c>
      <c r="H63" s="19">
        <f>VLOOKUP(E63,'Appendix 1a. Person-years 2020'!$E$3:$F$1684,2,FALSE)</f>
        <v>49756.186999999998</v>
      </c>
      <c r="I63" s="19">
        <f>VLOOKUP(E63,'Appendix 2a. Deaths 2020'!$E$3:$G$1683,3,FALSE)</f>
        <v>76</v>
      </c>
      <c r="J63" s="20">
        <f t="shared" si="35"/>
        <v>519.57262595021848</v>
      </c>
      <c r="K63" s="20">
        <f t="shared" si="36"/>
        <v>594.77900565989728</v>
      </c>
      <c r="L63" s="73">
        <f t="shared" si="37"/>
        <v>0.87355575937614238</v>
      </c>
      <c r="M63" s="73">
        <f t="shared" si="38"/>
        <v>1.1447466166489004</v>
      </c>
      <c r="N63" s="72">
        <f>VLOOKUP(E63,'Appendix 4. LT MOH 2019'!$D$5:$K$1684,8,FALSE)</f>
        <v>0.94911649991665381</v>
      </c>
      <c r="O63" s="72">
        <f t="shared" si="47"/>
        <v>0.94196897987804484</v>
      </c>
      <c r="P63" s="73">
        <f t="shared" si="39"/>
        <v>5.8031020121955157E-2</v>
      </c>
      <c r="Q63" s="72">
        <f>VLOOKUP(E63,'Appendix 4. LT MOH 2019'!$D$5:$I$1684,6,FALSE)</f>
        <v>2.4999999999999978</v>
      </c>
      <c r="R63" s="136">
        <f t="shared" si="40"/>
        <v>2.490621634720017</v>
      </c>
      <c r="S63" s="135">
        <f t="shared" si="48"/>
        <v>82132.20291559647</v>
      </c>
      <c r="T63" s="12">
        <f t="shared" si="41"/>
        <v>4766.2155200554826</v>
      </c>
      <c r="U63" s="13">
        <f t="shared" si="42"/>
        <v>1.195436728837594E-2</v>
      </c>
      <c r="V63" s="12">
        <f t="shared" si="43"/>
        <v>398700.77646769345</v>
      </c>
      <c r="W63" s="12">
        <f t="shared" si="44"/>
        <v>1830553.4812931896</v>
      </c>
      <c r="X63" s="2">
        <f t="shared" si="45"/>
        <v>22.287889723040379</v>
      </c>
      <c r="Y63" s="105">
        <f>VLOOKUP(E63,'Appendix 4. LT MOH 2019'!$D$5:$P$1684,13,FALSE)</f>
        <v>23.782399522591135</v>
      </c>
      <c r="Z63" s="131">
        <f t="shared" si="46"/>
        <v>-1.4945097995507552</v>
      </c>
    </row>
    <row r="64" spans="1:26" x14ac:dyDescent="0.2">
      <c r="B64" s="158" t="str">
        <f t="shared" si="49"/>
        <v>Male</v>
      </c>
      <c r="C64" s="11" t="str">
        <f t="shared" si="50"/>
        <v>SE</v>
      </c>
      <c r="D64" s="137" t="s">
        <v>128</v>
      </c>
      <c r="E64" s="18" t="str">
        <f t="shared" si="34"/>
        <v>SEMale60-64</v>
      </c>
      <c r="F64" s="19">
        <v>5</v>
      </c>
      <c r="G64" s="104">
        <f>VLOOKUP(E64,'Appendix 4. LT MOH 2019'!$D$5:$G$1684,4,FALSE)</f>
        <v>1.5668172668819133E-2</v>
      </c>
      <c r="H64" s="19">
        <f>VLOOKUP(E64,'Appendix 1a. Person-years 2020'!$E$3:$F$1684,2,FALSE)</f>
        <v>37968.704400000002</v>
      </c>
      <c r="I64" s="19">
        <f>VLOOKUP(E64,'Appendix 2a. Deaths 2020'!$E$3:$G$1683,3,FALSE)</f>
        <v>125</v>
      </c>
      <c r="J64" s="20">
        <f t="shared" si="35"/>
        <v>594.90021655055284</v>
      </c>
      <c r="K64" s="20">
        <f t="shared" si="36"/>
        <v>717.94169496695042</v>
      </c>
      <c r="L64" s="73">
        <f t="shared" si="37"/>
        <v>0.82861912147049543</v>
      </c>
      <c r="M64" s="73">
        <f t="shared" si="38"/>
        <v>1.2068270862798416</v>
      </c>
      <c r="N64" s="72">
        <f>VLOOKUP(E64,'Appendix 4. LT MOH 2019'!$D$5:$K$1684,8,FALSE)</f>
        <v>0.92461211274261956</v>
      </c>
      <c r="O64" s="72">
        <f t="shared" si="47"/>
        <v>0.90974378504163422</v>
      </c>
      <c r="P64" s="73">
        <f t="shared" si="39"/>
        <v>9.0256214958365777E-2</v>
      </c>
      <c r="Q64" s="72">
        <f>VLOOKUP(E64,'Appendix 4. LT MOH 2019'!$D$5:$I$1684,6,FALSE)</f>
        <v>2.5000000000000062</v>
      </c>
      <c r="R64" s="136">
        <f t="shared" si="40"/>
        <v>2.4799479359514032</v>
      </c>
      <c r="S64" s="135">
        <f t="shared" si="48"/>
        <v>77365.987395540986</v>
      </c>
      <c r="T64" s="12">
        <f t="shared" si="41"/>
        <v>6982.7611888381643</v>
      </c>
      <c r="U64" s="13">
        <f t="shared" si="42"/>
        <v>1.8911529849164003E-2</v>
      </c>
      <c r="V64" s="12">
        <f t="shared" si="43"/>
        <v>369233.01523101487</v>
      </c>
      <c r="W64" s="12">
        <f t="shared" si="44"/>
        <v>1431852.7048254961</v>
      </c>
      <c r="X64" s="2">
        <f t="shared" si="45"/>
        <v>18.507521884326412</v>
      </c>
      <c r="Y64" s="105">
        <f>VLOOKUP(E64,'Appendix 4. LT MOH 2019'!$D$5:$P$1684,13,FALSE)</f>
        <v>19.923379558210229</v>
      </c>
      <c r="Z64" s="131">
        <f t="shared" si="46"/>
        <v>-1.4158576738838171</v>
      </c>
    </row>
    <row r="65" spans="2:26" x14ac:dyDescent="0.2">
      <c r="B65" s="158" t="str">
        <f t="shared" si="49"/>
        <v>Male</v>
      </c>
      <c r="C65" s="11" t="str">
        <f t="shared" si="50"/>
        <v>SE</v>
      </c>
      <c r="D65" s="137" t="s">
        <v>129</v>
      </c>
      <c r="E65" s="18" t="str">
        <f t="shared" si="34"/>
        <v>SEMale65-69</v>
      </c>
      <c r="F65" s="19">
        <v>5</v>
      </c>
      <c r="G65" s="104">
        <f>VLOOKUP(E65,'Appendix 4. LT MOH 2019'!$D$5:$G$1684,4,FALSE)</f>
        <v>2.3936023766880667E-2</v>
      </c>
      <c r="H65" s="19">
        <f>VLOOKUP(E65,'Appendix 1a. Person-years 2020'!$E$3:$F$1684,2,FALSE)</f>
        <v>28639.949100000002</v>
      </c>
      <c r="I65" s="19">
        <f>VLOOKUP(E65,'Appendix 2a. Deaths 2020'!$E$3:$G$1683,3,FALSE)</f>
        <v>143</v>
      </c>
      <c r="J65" s="20">
        <f t="shared" si="35"/>
        <v>685.52650233985264</v>
      </c>
      <c r="K65" s="20">
        <f t="shared" si="36"/>
        <v>825.10365094118868</v>
      </c>
      <c r="L65" s="73">
        <f t="shared" si="37"/>
        <v>0.83083683069136638</v>
      </c>
      <c r="M65" s="73">
        <f t="shared" si="38"/>
        <v>1.2036057659695556</v>
      </c>
      <c r="N65" s="72">
        <f>VLOOKUP(E65,'Appendix 4. LT MOH 2019'!$D$5:$K$1684,8,FALSE)</f>
        <v>0.88707718889186493</v>
      </c>
      <c r="O65" s="72">
        <f t="shared" si="47"/>
        <v>0.86569728380365718</v>
      </c>
      <c r="P65" s="73">
        <f t="shared" si="39"/>
        <v>0.13430271619634282</v>
      </c>
      <c r="Q65" s="72">
        <f>VLOOKUP(E65,'Appendix 4. LT MOH 2019'!$D$5:$I$1684,6,FALSE)</f>
        <v>2.4999999999999996</v>
      </c>
      <c r="R65" s="136">
        <f t="shared" si="40"/>
        <v>2.4699963186049203</v>
      </c>
      <c r="S65" s="135">
        <f t="shared" si="48"/>
        <v>70383.22620670282</v>
      </c>
      <c r="T65" s="12">
        <f t="shared" si="41"/>
        <v>9452.6584542218079</v>
      </c>
      <c r="U65" s="13">
        <f t="shared" si="42"/>
        <v>2.8819004182119398E-2</v>
      </c>
      <c r="V65" s="12">
        <f t="shared" si="43"/>
        <v>328000.87034536264</v>
      </c>
      <c r="W65" s="12">
        <f t="shared" si="44"/>
        <v>1062619.6895944811</v>
      </c>
      <c r="X65" s="2">
        <f t="shared" si="45"/>
        <v>15.09762690436723</v>
      </c>
      <c r="Y65" s="105">
        <f>VLOOKUP(E65,'Appendix 4. LT MOH 2019'!$D$5:$P$1684,13,FALSE)</f>
        <v>16.343988001117935</v>
      </c>
      <c r="Z65" s="131">
        <f t="shared" si="46"/>
        <v>-1.2463610967507055</v>
      </c>
    </row>
    <row r="66" spans="2:26" x14ac:dyDescent="0.2">
      <c r="B66" s="158" t="str">
        <f t="shared" si="49"/>
        <v>Male</v>
      </c>
      <c r="C66" s="11" t="str">
        <f t="shared" si="50"/>
        <v>SE</v>
      </c>
      <c r="D66" s="137" t="s">
        <v>130</v>
      </c>
      <c r="E66" s="18" t="str">
        <f t="shared" si="34"/>
        <v>SEMale70-74</v>
      </c>
      <c r="F66" s="19">
        <v>5</v>
      </c>
      <c r="G66" s="104">
        <f>VLOOKUP(E66,'Appendix 4. LT MOH 2019'!$D$5:$G$1684,4,FALSE)</f>
        <v>3.2843333522116151E-2</v>
      </c>
      <c r="H66" s="19">
        <f>VLOOKUP(E66,'Appendix 1a. Person-years 2020'!$E$3:$F$1684,2,FALSE)</f>
        <v>20845.948899999999</v>
      </c>
      <c r="I66" s="19">
        <f>VLOOKUP(E66,'Appendix 2a. Deaths 2020'!$E$3:$G$1683,3,FALSE)</f>
        <v>159</v>
      </c>
      <c r="J66" s="20">
        <f t="shared" si="35"/>
        <v>684.65045230769033</v>
      </c>
      <c r="K66" s="20">
        <f t="shared" si="36"/>
        <v>838.42836227767384</v>
      </c>
      <c r="L66" s="73">
        <f t="shared" si="37"/>
        <v>0.81658789601030368</v>
      </c>
      <c r="M66" s="73">
        <f t="shared" si="38"/>
        <v>1.2246079140847099</v>
      </c>
      <c r="N66" s="72">
        <f>VLOOKUP(E66,'Appendix 4. LT MOH 2019'!$D$5:$K$1684,8,FALSE)</f>
        <v>0.84824378254892063</v>
      </c>
      <c r="O66" s="72">
        <f t="shared" si="47"/>
        <v>0.81745878457598387</v>
      </c>
      <c r="P66" s="73">
        <f t="shared" si="39"/>
        <v>0.18254121542401613</v>
      </c>
      <c r="Q66" s="72">
        <f>VLOOKUP(E66,'Appendix 4. LT MOH 2019'!$D$5:$I$1684,6,FALSE)</f>
        <v>2.4999999999999987</v>
      </c>
      <c r="R66" s="136">
        <f t="shared" si="40"/>
        <v>2.4547958324032599</v>
      </c>
      <c r="S66" s="135">
        <f t="shared" si="48"/>
        <v>60930.567752481016</v>
      </c>
      <c r="T66" s="12">
        <f t="shared" si="41"/>
        <v>11122.339894013248</v>
      </c>
      <c r="U66" s="13">
        <f t="shared" si="42"/>
        <v>4.0248137555918329E-2</v>
      </c>
      <c r="V66" s="12">
        <f t="shared" si="43"/>
        <v>276344.21291073511</v>
      </c>
      <c r="W66" s="12">
        <f t="shared" si="44"/>
        <v>734618.81924911845</v>
      </c>
      <c r="X66" s="2">
        <f t="shared" si="45"/>
        <v>12.056654752231578</v>
      </c>
      <c r="Y66" s="105">
        <f>VLOOKUP(E66,'Appendix 4. LT MOH 2019'!$D$5:$P$1684,13,FALSE)</f>
        <v>13.106294665757124</v>
      </c>
      <c r="Z66" s="131">
        <f t="shared" si="46"/>
        <v>-1.0496399135255459</v>
      </c>
    </row>
    <row r="67" spans="2:26" x14ac:dyDescent="0.2">
      <c r="B67" s="158" t="str">
        <f t="shared" si="49"/>
        <v>Male</v>
      </c>
      <c r="C67" s="11" t="str">
        <f t="shared" si="50"/>
        <v>SE</v>
      </c>
      <c r="D67" s="137" t="s">
        <v>131</v>
      </c>
      <c r="E67" s="18" t="str">
        <f t="shared" si="34"/>
        <v>SEMale75-79</v>
      </c>
      <c r="F67" s="19">
        <v>5</v>
      </c>
      <c r="G67" s="104">
        <f>VLOOKUP(E67,'Appendix 4. LT MOH 2019'!$D$5:$G$1684,4,FALSE)</f>
        <v>5.5405130984938794E-2</v>
      </c>
      <c r="H67" s="19">
        <f>VLOOKUP(E67,'Appendix 1a. Person-years 2020'!$E$3:$F$1684,2,FALSE)</f>
        <v>12874.632100000001</v>
      </c>
      <c r="I67" s="19">
        <f>VLOOKUP(E67,'Appendix 2a. Deaths 2020'!$E$3:$G$1683,3,FALSE)</f>
        <v>167</v>
      </c>
      <c r="J67" s="20">
        <f t="shared" si="35"/>
        <v>713.32067788339771</v>
      </c>
      <c r="K67" s="20">
        <f t="shared" si="36"/>
        <v>871.06802100891286</v>
      </c>
      <c r="L67" s="73">
        <f t="shared" si="37"/>
        <v>0.81890353069923905</v>
      </c>
      <c r="M67" s="73">
        <f t="shared" si="38"/>
        <v>1.2211450586201864</v>
      </c>
      <c r="N67" s="72">
        <f>VLOOKUP(E67,'Appendix 4. LT MOH 2019'!$D$5:$K$1684,8,FALSE)</f>
        <v>0.75667761641108444</v>
      </c>
      <c r="O67" s="72">
        <f t="shared" si="47"/>
        <v>0.71143074260739925</v>
      </c>
      <c r="P67" s="73">
        <f t="shared" si="39"/>
        <v>0.28856925739260075</v>
      </c>
      <c r="Q67" s="72">
        <f>VLOOKUP(E67,'Appendix 4. LT MOH 2019'!$D$5:$I$1684,6,FALSE)</f>
        <v>2.5000000000000004</v>
      </c>
      <c r="R67" s="136">
        <f t="shared" si="40"/>
        <v>2.4258179036805765</v>
      </c>
      <c r="S67" s="135">
        <f t="shared" si="48"/>
        <v>49808.22785846777</v>
      </c>
      <c r="T67" s="12">
        <f t="shared" si="41"/>
        <v>14373.123325159493</v>
      </c>
      <c r="U67" s="13">
        <f t="shared" si="42"/>
        <v>6.77842897782861E-2</v>
      </c>
      <c r="V67" s="12">
        <f t="shared" si="43"/>
        <v>212042.10256052215</v>
      </c>
      <c r="W67" s="12">
        <f t="shared" si="44"/>
        <v>458274.6063383834</v>
      </c>
      <c r="X67" s="2">
        <f t="shared" si="45"/>
        <v>9.2007811970462079</v>
      </c>
      <c r="Y67" s="105">
        <f>VLOOKUP(E67,'Appendix 4. LT MOH 2019'!$D$5:$P$1684,13,FALSE)</f>
        <v>10.003828361565891</v>
      </c>
      <c r="Z67" s="131">
        <f t="shared" si="46"/>
        <v>-0.80304716451968261</v>
      </c>
    </row>
    <row r="68" spans="2:26" x14ac:dyDescent="0.2">
      <c r="B68" s="158" t="str">
        <f t="shared" si="49"/>
        <v>Male</v>
      </c>
      <c r="C68" s="11" t="str">
        <f t="shared" si="50"/>
        <v>SE</v>
      </c>
      <c r="D68" s="137" t="s">
        <v>132</v>
      </c>
      <c r="E68" s="18" t="str">
        <f t="shared" si="34"/>
        <v>SEMale80-84</v>
      </c>
      <c r="F68" s="19">
        <v>5</v>
      </c>
      <c r="G68" s="104">
        <f>VLOOKUP(E68,'Appendix 4. LT MOH 2019'!$D$5:$G$1684,4,FALSE)</f>
        <v>8.6557033080375309E-2</v>
      </c>
      <c r="H68" s="19">
        <f>VLOOKUP(E68,'Appendix 1a. Person-years 2020'!$E$3:$F$1684,2,FALSE)</f>
        <v>7377.7380000000003</v>
      </c>
      <c r="I68" s="19">
        <f>VLOOKUP(E68,'Appendix 2a. Deaths 2020'!$E$3:$G$1683,3,FALSE)</f>
        <v>115</v>
      </c>
      <c r="J68" s="20">
        <f t="shared" si="35"/>
        <v>638.59511212434199</v>
      </c>
      <c r="K68" s="20">
        <f t="shared" si="36"/>
        <v>743.64105332009888</v>
      </c>
      <c r="L68" s="73">
        <f t="shared" si="37"/>
        <v>0.85874106771437209</v>
      </c>
      <c r="M68" s="73">
        <f t="shared" si="38"/>
        <v>1.1644953730483663</v>
      </c>
      <c r="N68" s="72">
        <f>VLOOKUP(E68,'Appendix 4. LT MOH 2019'!$D$5:$K$1684,8,FALSE)</f>
        <v>0.64420601411355294</v>
      </c>
      <c r="O68" s="72">
        <f t="shared" si="47"/>
        <v>0.59925302368681144</v>
      </c>
      <c r="P68" s="73">
        <f t="shared" si="39"/>
        <v>0.40074697631318856</v>
      </c>
      <c r="Q68" s="72">
        <f>VLOOKUP(E68,'Appendix 4. LT MOH 2019'!$D$5:$I$1684,6,FALSE)</f>
        <v>2.5</v>
      </c>
      <c r="R68" s="136">
        <f t="shared" si="40"/>
        <v>2.4153239150118573</v>
      </c>
      <c r="S68" s="135">
        <f t="shared" si="48"/>
        <v>35435.104533308273</v>
      </c>
      <c r="T68" s="12">
        <f t="shared" si="41"/>
        <v>14200.510997065052</v>
      </c>
      <c r="U68" s="13">
        <f t="shared" si="42"/>
        <v>0.10109154183009332</v>
      </c>
      <c r="V68" s="12">
        <f t="shared" si="43"/>
        <v>140471.8014978162</v>
      </c>
      <c r="W68" s="12">
        <f t="shared" si="44"/>
        <v>246232.50377786125</v>
      </c>
      <c r="X68" s="2">
        <f t="shared" si="45"/>
        <v>6.948829614610216</v>
      </c>
      <c r="Y68" s="105">
        <f>VLOOKUP(E68,'Appendix 4. LT MOH 2019'!$D$5:$P$1684,13,FALSE)</f>
        <v>7.4168102753673173</v>
      </c>
      <c r="Z68" s="131">
        <f t="shared" si="46"/>
        <v>-0.46798066075710132</v>
      </c>
    </row>
    <row r="69" spans="2:26" x14ac:dyDescent="0.2">
      <c r="B69" s="158" t="str">
        <f t="shared" si="49"/>
        <v>Male</v>
      </c>
      <c r="C69" s="11" t="str">
        <f t="shared" si="50"/>
        <v>SE</v>
      </c>
      <c r="D69" s="137" t="s">
        <v>133</v>
      </c>
      <c r="E69" s="18" t="str">
        <f t="shared" si="34"/>
        <v>SEMale85-89</v>
      </c>
      <c r="F69" s="19">
        <v>5</v>
      </c>
      <c r="G69" s="104">
        <f>VLOOKUP(E69,'Appendix 4. LT MOH 2019'!$D$5:$G$1684,4,FALSE)</f>
        <v>0.14321839348701842</v>
      </c>
      <c r="H69" s="19">
        <f>VLOOKUP(E69,'Appendix 1a. Person-years 2020'!$E$3:$F$1684,2,FALSE)</f>
        <v>3408.7363</v>
      </c>
      <c r="I69" s="19">
        <f>VLOOKUP(E69,'Appendix 2a. Deaths 2020'!$E$3:$G$1683,3,FALSE)</f>
        <v>89</v>
      </c>
      <c r="J69" s="20">
        <f t="shared" si="35"/>
        <v>488.19373670688327</v>
      </c>
      <c r="K69" s="20">
        <f t="shared" si="36"/>
        <v>564.4472996865386</v>
      </c>
      <c r="L69" s="73">
        <f t="shared" si="37"/>
        <v>0.86490578833134257</v>
      </c>
      <c r="M69" s="73">
        <f t="shared" si="38"/>
        <v>1.1561952914308664</v>
      </c>
      <c r="N69" s="72">
        <f>VLOOKUP(E69,'Appendix 4. LT MOH 2019'!$D$5:$K$1684,8,FALSE)</f>
        <v>0.47270418231726907</v>
      </c>
      <c r="O69" s="72">
        <f t="shared" si="47"/>
        <v>0.42049598005798183</v>
      </c>
      <c r="P69" s="73">
        <f t="shared" si="39"/>
        <v>0.57950401994201817</v>
      </c>
      <c r="Q69" s="72">
        <f>VLOOKUP(E69,'Appendix 4. LT MOH 2019'!$D$5:$I$1684,6,FALSE)</f>
        <v>2.5000000000000004</v>
      </c>
      <c r="R69" s="136">
        <f t="shared" si="40"/>
        <v>2.3699192731356686</v>
      </c>
      <c r="S69" s="135">
        <f t="shared" si="48"/>
        <v>21234.593536243221</v>
      </c>
      <c r="T69" s="12">
        <f t="shared" si="41"/>
        <v>12305.532316087741</v>
      </c>
      <c r="U69" s="13">
        <f t="shared" si="42"/>
        <v>0.16672259884038279</v>
      </c>
      <c r="V69" s="12">
        <f t="shared" si="43"/>
        <v>73808.424302867526</v>
      </c>
      <c r="W69" s="12">
        <f t="shared" si="44"/>
        <v>105760.70228004504</v>
      </c>
      <c r="X69" s="2">
        <f t="shared" si="45"/>
        <v>4.9805851993132144</v>
      </c>
      <c r="Y69" s="105">
        <f>VLOOKUP(E69,'Appendix 4. LT MOH 2019'!$D$5:$P$1684,13,FALSE)</f>
        <v>5.1323569908501989</v>
      </c>
      <c r="Z69" s="131">
        <f t="shared" si="46"/>
        <v>-0.1517717915369845</v>
      </c>
    </row>
    <row r="70" spans="2:26" x14ac:dyDescent="0.2">
      <c r="B70" s="158" t="str">
        <f t="shared" si="49"/>
        <v>Male</v>
      </c>
      <c r="C70" s="11" t="str">
        <f t="shared" si="50"/>
        <v>SE</v>
      </c>
      <c r="D70" s="137" t="s">
        <v>8</v>
      </c>
      <c r="E70" s="18" t="str">
        <f t="shared" si="34"/>
        <v>SEMale90+</v>
      </c>
      <c r="F70" s="19" t="s">
        <v>19</v>
      </c>
      <c r="G70" s="104">
        <f>VLOOKUP(E70,'Appendix 4. LT MOH 2019'!$D$5:$G$1684,4,FALSE)</f>
        <v>0.32586882078736379</v>
      </c>
      <c r="H70" s="19">
        <f>VLOOKUP(E70,'Appendix 1a. Person-years 2020'!$E$3:$F$1684,2,FALSE)</f>
        <v>1672.5685000000001</v>
      </c>
      <c r="I70" s="19">
        <f>VLOOKUP(E70,'Appendix 2a. Deaths 2020'!$E$3:$G$1683,3,FALSE)</f>
        <v>76</v>
      </c>
      <c r="J70" s="20">
        <f t="shared" si="35"/>
        <v>545.03792478108994</v>
      </c>
      <c r="K70" s="20">
        <f t="shared" si="36"/>
        <v>596.27189440125028</v>
      </c>
      <c r="L70" s="73">
        <f t="shared" si="37"/>
        <v>0.91407616206427567</v>
      </c>
      <c r="M70" s="73">
        <f t="shared" si="38"/>
        <v>1.0940007425001446</v>
      </c>
      <c r="N70" s="72">
        <f>VLOOKUP(E70,'Appendix 4. LT MOH 2019'!$D$5:$K$1684,8,FALSE)</f>
        <v>0</v>
      </c>
      <c r="O70" s="72">
        <v>0</v>
      </c>
      <c r="P70" s="73">
        <f t="shared" si="39"/>
        <v>1</v>
      </c>
      <c r="Q70" s="72">
        <f>VLOOKUP(E70,'Appendix 4. LT MOH 2019'!$D$5:$I$1684,6,FALSE)</f>
        <v>3.9148366182883594</v>
      </c>
      <c r="R70" s="136">
        <f>Q70*L70</f>
        <v>3.5784588311537111</v>
      </c>
      <c r="S70" s="135">
        <f t="shared" si="48"/>
        <v>8929.0612201554795</v>
      </c>
      <c r="T70" s="12">
        <f t="shared" si="41"/>
        <v>8929.0612201554795</v>
      </c>
      <c r="U70" s="13">
        <f t="shared" si="42"/>
        <v>0.27944991047377665</v>
      </c>
      <c r="V70" s="12">
        <f>T70*R70</f>
        <v>31952.277977177506</v>
      </c>
      <c r="W70" s="12">
        <f>V70</f>
        <v>31952.277977177506</v>
      </c>
      <c r="X70" s="2">
        <f t="shared" si="45"/>
        <v>3.5784588311537111</v>
      </c>
      <c r="Y70" s="105">
        <f>VLOOKUP(E70,'Appendix 4. LT MOH 2019'!$D$5:$P$1684,13,FALSE)</f>
        <v>3.0687194852941175</v>
      </c>
      <c r="Z70" s="131">
        <f t="shared" si="46"/>
        <v>0.50973934585959357</v>
      </c>
    </row>
    <row r="71" spans="2:26" x14ac:dyDescent="0.2">
      <c r="K71" s="7"/>
      <c r="L71" s="7"/>
      <c r="M71" s="7"/>
      <c r="N71" s="133"/>
      <c r="O71" s="133"/>
      <c r="P71" s="74"/>
      <c r="Q71" s="133"/>
      <c r="R71" s="107"/>
      <c r="S71" s="7"/>
      <c r="T71" s="7"/>
      <c r="U71" s="7"/>
      <c r="V71" s="107"/>
      <c r="W71" s="107"/>
      <c r="X71" s="7"/>
      <c r="Y71" s="133"/>
      <c r="Z71" s="7"/>
    </row>
    <row r="72" spans="2:26" x14ac:dyDescent="0.2">
      <c r="N72" s="40"/>
      <c r="O72" s="40"/>
      <c r="Q72" s="40"/>
      <c r="R72" s="40"/>
      <c r="V72" s="40"/>
      <c r="W72" s="40"/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EF15598-45B0-1A42-8F7D-E47D6903254C}">
  <sheetPr>
    <tabColor theme="7"/>
  </sheetPr>
  <dimension ref="A1:AA116"/>
  <sheetViews>
    <sheetView zoomScaleNormal="100" workbookViewId="0">
      <pane xSplit="4" ySplit="3" topLeftCell="E4" activePane="bottomRight" state="frozen"/>
      <selection pane="topRight" activeCell="F1" sqref="F1"/>
      <selection pane="bottomLeft" activeCell="A4" sqref="A4"/>
      <selection pane="bottomRight" activeCell="B2" sqref="B2:D2"/>
    </sheetView>
  </sheetViews>
  <sheetFormatPr baseColWidth="10" defaultRowHeight="16" x14ac:dyDescent="0.2"/>
  <cols>
    <col min="1" max="1" width="6.33203125" customWidth="1"/>
    <col min="2" max="3" width="12.1640625" style="158" customWidth="1"/>
    <col min="4" max="4" width="13.33203125" style="40" customWidth="1"/>
    <col min="5" max="5" width="17.33203125" style="40" hidden="1" customWidth="1"/>
    <col min="6" max="9" width="13.33203125" style="40" customWidth="1"/>
    <col min="10" max="10" width="14.6640625" style="40" customWidth="1"/>
    <col min="11" max="11" width="15.5" customWidth="1"/>
    <col min="17" max="17" width="11.5" customWidth="1"/>
    <col min="18" max="20" width="10.33203125" customWidth="1"/>
    <col min="21" max="21" width="8.33203125" customWidth="1"/>
    <col min="22" max="22" width="10" customWidth="1"/>
    <col min="23" max="23" width="8.33203125" customWidth="1"/>
    <col min="24" max="24" width="10.5" customWidth="1"/>
    <col min="25" max="25" width="10.5" style="40" customWidth="1"/>
    <col min="26" max="26" width="17.6640625" bestFit="1" customWidth="1"/>
  </cols>
  <sheetData>
    <row r="1" spans="1:27" ht="18" x14ac:dyDescent="0.2">
      <c r="B1" s="161" t="s">
        <v>56</v>
      </c>
      <c r="C1" s="161"/>
      <c r="K1" s="10"/>
      <c r="N1" s="8"/>
      <c r="O1" s="10"/>
      <c r="Q1" s="10"/>
      <c r="R1" s="10"/>
      <c r="S1" s="8"/>
      <c r="T1" s="8"/>
      <c r="U1" s="10"/>
      <c r="V1" s="10"/>
      <c r="W1" s="10"/>
      <c r="Y1" s="10"/>
    </row>
    <row r="2" spans="1:27" s="3" customFormat="1" ht="100" customHeight="1" x14ac:dyDescent="0.2">
      <c r="B2" s="167" t="s">
        <v>33</v>
      </c>
      <c r="C2" s="167" t="s">
        <v>14</v>
      </c>
      <c r="D2" s="168" t="s">
        <v>31</v>
      </c>
      <c r="E2" s="39"/>
      <c r="F2" s="3" t="s">
        <v>32</v>
      </c>
      <c r="G2" s="106" t="s">
        <v>115</v>
      </c>
      <c r="H2" s="106" t="s">
        <v>1659</v>
      </c>
      <c r="I2" s="106" t="s">
        <v>1660</v>
      </c>
      <c r="J2" s="106" t="s">
        <v>20</v>
      </c>
      <c r="K2" s="4" t="s">
        <v>21</v>
      </c>
      <c r="L2" s="3" t="s">
        <v>16</v>
      </c>
      <c r="M2" s="5" t="s">
        <v>114</v>
      </c>
      <c r="N2" s="3" t="s">
        <v>141</v>
      </c>
      <c r="O2" s="3" t="s">
        <v>22</v>
      </c>
      <c r="P2" s="5" t="s">
        <v>23</v>
      </c>
      <c r="Q2" s="3" t="s">
        <v>140</v>
      </c>
      <c r="R2" s="3" t="s">
        <v>24</v>
      </c>
      <c r="S2" s="5" t="s">
        <v>34</v>
      </c>
      <c r="T2" s="5" t="s">
        <v>35</v>
      </c>
      <c r="U2" s="5" t="s">
        <v>36</v>
      </c>
      <c r="V2" s="3" t="s">
        <v>37</v>
      </c>
      <c r="W2" s="3" t="s">
        <v>38</v>
      </c>
      <c r="X2" s="5" t="s">
        <v>81</v>
      </c>
      <c r="Y2" s="3" t="s">
        <v>26</v>
      </c>
      <c r="Z2" s="5" t="s">
        <v>25</v>
      </c>
    </row>
    <row r="3" spans="1:27" s="11" customFormat="1" ht="47" customHeight="1" x14ac:dyDescent="0.2">
      <c r="A3" s="10"/>
      <c r="B3" s="8" t="s">
        <v>17</v>
      </c>
      <c r="C3" s="8" t="s">
        <v>14</v>
      </c>
      <c r="D3" s="8" t="s">
        <v>0</v>
      </c>
      <c r="E3" s="8" t="s">
        <v>135</v>
      </c>
      <c r="F3" s="8" t="s">
        <v>9</v>
      </c>
      <c r="G3" s="10" t="s">
        <v>116</v>
      </c>
      <c r="H3" s="10" t="s">
        <v>134</v>
      </c>
      <c r="I3" s="10" t="s">
        <v>110</v>
      </c>
      <c r="J3" s="10" t="s">
        <v>1618</v>
      </c>
      <c r="K3" s="10" t="s">
        <v>1830</v>
      </c>
      <c r="L3" s="10" t="s">
        <v>27</v>
      </c>
      <c r="M3" s="10" t="s">
        <v>28</v>
      </c>
      <c r="N3" s="8" t="s">
        <v>1619</v>
      </c>
      <c r="O3" s="10" t="s">
        <v>111</v>
      </c>
      <c r="P3" s="10" t="s">
        <v>112</v>
      </c>
      <c r="Q3" s="10" t="s">
        <v>1620</v>
      </c>
      <c r="R3" s="10" t="s">
        <v>113</v>
      </c>
      <c r="S3" s="8" t="s">
        <v>104</v>
      </c>
      <c r="T3" s="8" t="s">
        <v>105</v>
      </c>
      <c r="U3" s="10" t="s">
        <v>106</v>
      </c>
      <c r="V3" s="10" t="s">
        <v>107</v>
      </c>
      <c r="W3" s="10" t="s">
        <v>108</v>
      </c>
      <c r="X3" s="8" t="s">
        <v>109</v>
      </c>
      <c r="Y3" s="10" t="s">
        <v>30</v>
      </c>
      <c r="Z3" s="10" t="s">
        <v>11</v>
      </c>
    </row>
    <row r="4" spans="1:27" s="9" customFormat="1" ht="17" customHeight="1" x14ac:dyDescent="0.2">
      <c r="A4" s="15"/>
      <c r="B4" s="11" t="s">
        <v>18</v>
      </c>
      <c r="C4" s="11" t="str">
        <f>$B$1</f>
        <v>BA</v>
      </c>
      <c r="D4" s="137">
        <v>0</v>
      </c>
      <c r="E4" s="18" t="str">
        <f t="shared" ref="E4:E23" si="0">_xlfn.CONCAT(C4,B4,D4)</f>
        <v>BATotal0</v>
      </c>
      <c r="F4" s="19">
        <v>1</v>
      </c>
      <c r="G4" s="104">
        <f>VLOOKUP(E4,'Appendix 4. LT MOH 2019'!$D$5:$G$1684,4,FALSE)</f>
        <v>1.4194289917956626E-2</v>
      </c>
      <c r="H4" s="19">
        <f>VLOOKUP(E4,'Appendix 1a. Person-years 2020'!$E$3:$F$1684,2,FALSE)</f>
        <v>204672.9761</v>
      </c>
      <c r="I4" s="19">
        <f>VLOOKUP(E4,'Appendix 2a. Deaths 2020'!$E$3:$G$1683,3,FALSE)</f>
        <v>31</v>
      </c>
      <c r="J4" s="20">
        <f t="shared" ref="J4:J23" si="1">G4*H4</f>
        <v>2905.1875611344076</v>
      </c>
      <c r="K4" s="20">
        <f t="shared" ref="K4:K23" si="2">G4*(H4-I4)+I4</f>
        <v>2935.7475381469508</v>
      </c>
      <c r="L4" s="72">
        <f t="shared" ref="L4:L23" si="3">J4/K4</f>
        <v>0.98959039337836496</v>
      </c>
      <c r="M4" s="72">
        <f t="shared" ref="M4:M23" si="4">K4/J4</f>
        <v>1.010519106381073</v>
      </c>
      <c r="N4" s="72">
        <f>VLOOKUP(E4,'Appendix 4. LT MOH 2019'!$D$5:$K$1684,8,FALSE)</f>
        <v>0.98598548402988495</v>
      </c>
      <c r="O4" s="72">
        <f>EXP((1/L4)*LN(N4))</f>
        <v>0.98583911258223711</v>
      </c>
      <c r="P4" s="72">
        <f t="shared" ref="P4:P23" si="5">1-O4</f>
        <v>1.4160887417762891E-2</v>
      </c>
      <c r="Q4" s="72">
        <f>VLOOKUP(E4,'Appendix 4. LT MOH 2019'!$D$5:$I$1684,6,FALSE)</f>
        <v>9.6277736477525147E-2</v>
      </c>
      <c r="R4" s="16">
        <f t="shared" ref="R4:R22" si="6">F4+(Q4-F4)*M4*(1-N4)/(1-O4)</f>
        <v>9.6210807993778236E-2</v>
      </c>
      <c r="S4" s="12">
        <v>100000</v>
      </c>
      <c r="T4" s="12">
        <f t="shared" ref="T4:T23" si="7">P4*S4</f>
        <v>1416.088741776289</v>
      </c>
      <c r="U4" s="13">
        <f t="shared" ref="U4:U23" si="8">T4/V4</f>
        <v>1.4344474558550669E-2</v>
      </c>
      <c r="V4" s="12">
        <f t="shared" ref="V4:V22" si="9">(S5*F4)+R4*T4</f>
        <v>98720.154300260911</v>
      </c>
      <c r="W4" s="12">
        <f t="shared" ref="W4:W22" si="10">W5+V4</f>
        <v>7489250.1136573786</v>
      </c>
      <c r="X4" s="131">
        <f t="shared" ref="X4:X23" si="11">W4/S4</f>
        <v>74.892501136573784</v>
      </c>
      <c r="Y4" s="105">
        <f>VLOOKUP(E4,'Appendix 4. LT MOH 2019'!$D$5:$P$1684,13,FALSE)</f>
        <v>76.223324803524449</v>
      </c>
      <c r="Z4" s="105">
        <f t="shared" ref="Z4:Z23" si="12">X4-Y4</f>
        <v>-1.3308236669506641</v>
      </c>
    </row>
    <row r="5" spans="1:27" s="9" customFormat="1" x14ac:dyDescent="0.2">
      <c r="A5" s="15"/>
      <c r="B5" s="11" t="str">
        <f>$B$4</f>
        <v>Total</v>
      </c>
      <c r="C5" s="11" t="str">
        <f>$C$4</f>
        <v>BA</v>
      </c>
      <c r="D5" s="138" t="s">
        <v>1657</v>
      </c>
      <c r="E5" s="18" t="str">
        <f t="shared" si="0"/>
        <v>BATotal1-4</v>
      </c>
      <c r="F5" s="19">
        <v>4</v>
      </c>
      <c r="G5" s="104">
        <f>VLOOKUP(E5,'Appendix 4. LT MOH 2019'!$D$5:$G$1684,4,FALSE)</f>
        <v>4.9861519789589249E-4</v>
      </c>
      <c r="H5" s="19">
        <f>VLOOKUP(E5,'Appendix 1a. Person-years 2020'!$E$3:$F$1684,2,FALSE)</f>
        <v>821219.93649999995</v>
      </c>
      <c r="I5" s="19">
        <f>VLOOKUP(E5,'Appendix 2a. Deaths 2020'!$E$3:$G$1683,3,FALSE)</f>
        <v>11</v>
      </c>
      <c r="J5" s="20">
        <f t="shared" si="1"/>
        <v>409.47274115399972</v>
      </c>
      <c r="K5" s="20">
        <f t="shared" si="2"/>
        <v>420.4672563868229</v>
      </c>
      <c r="L5" s="72">
        <f t="shared" si="3"/>
        <v>0.97385167319019861</v>
      </c>
      <c r="M5" s="72">
        <f t="shared" si="4"/>
        <v>1.0268504203767943</v>
      </c>
      <c r="N5" s="72">
        <f>VLOOKUP(E5,'Appendix 4. LT MOH 2019'!$D$5:$K$1684,8,FALSE)</f>
        <v>0.99800802334288696</v>
      </c>
      <c r="O5" s="72">
        <f t="shared" ref="O5:O22" si="13">EXP((1/L5)*LN(N5))</f>
        <v>0.99795459266883269</v>
      </c>
      <c r="P5" s="72">
        <f t="shared" si="5"/>
        <v>2.0454073311673149E-3</v>
      </c>
      <c r="Q5" s="72">
        <f>VLOOKUP(E5,'Appendix 4. LT MOH 2019'!$D$5:$I$1684,6,FALSE)</f>
        <v>1.4989328927413175</v>
      </c>
      <c r="R5" s="16">
        <f t="shared" si="6"/>
        <v>1.4988659623883129</v>
      </c>
      <c r="S5" s="135">
        <f t="shared" ref="S5:S23" si="14">S4-T4</f>
        <v>98583.911258223714</v>
      </c>
      <c r="T5" s="12">
        <f t="shared" si="7"/>
        <v>201.64425482271878</v>
      </c>
      <c r="U5" s="13">
        <f t="shared" si="8"/>
        <v>5.1200666857144708E-4</v>
      </c>
      <c r="V5" s="12">
        <f t="shared" si="9"/>
        <v>393831.30572366889</v>
      </c>
      <c r="W5" s="12">
        <f t="shared" si="10"/>
        <v>7390529.9593571173</v>
      </c>
      <c r="X5" s="131">
        <f t="shared" si="11"/>
        <v>74.966897387535042</v>
      </c>
      <c r="Y5" s="105">
        <f>VLOOKUP(E5,'Appendix 4. LT MOH 2019'!$D$5:$P$1684,13,FALSE)</f>
        <v>76.305372900742171</v>
      </c>
      <c r="Z5" s="105">
        <f t="shared" si="12"/>
        <v>-1.3384755132071291</v>
      </c>
      <c r="AA5" s="17"/>
    </row>
    <row r="6" spans="1:27" s="9" customFormat="1" x14ac:dyDescent="0.2">
      <c r="A6" s="15"/>
      <c r="B6" s="11" t="str">
        <f t="shared" ref="B6:B23" si="15">$B$4</f>
        <v>Total</v>
      </c>
      <c r="C6" s="11" t="str">
        <f t="shared" ref="C6:C23" si="16">$C$4</f>
        <v>BA</v>
      </c>
      <c r="D6" s="138" t="s">
        <v>1658</v>
      </c>
      <c r="E6" s="18" t="str">
        <f t="shared" si="0"/>
        <v>BATotal5-9</v>
      </c>
      <c r="F6" s="19">
        <v>5</v>
      </c>
      <c r="G6" s="104">
        <f>VLOOKUP(E6,'Appendix 4. LT MOH 2019'!$D$5:$G$1684,4,FALSE)</f>
        <v>2.4052495795204732E-4</v>
      </c>
      <c r="H6" s="19">
        <f>VLOOKUP(E6,'Appendix 1a. Person-years 2020'!$E$3:$F$1684,2,FALSE)</f>
        <v>1032460.2402</v>
      </c>
      <c r="I6" s="19">
        <f>VLOOKUP(E6,'Appendix 2a. Deaths 2020'!$E$3:$G$1683,3,FALSE)</f>
        <v>10</v>
      </c>
      <c r="J6" s="20">
        <f t="shared" si="1"/>
        <v>248.33245586126569</v>
      </c>
      <c r="K6" s="20">
        <f t="shared" si="2"/>
        <v>258.33005061168615</v>
      </c>
      <c r="L6" s="72">
        <f t="shared" si="3"/>
        <v>0.96129914144038731</v>
      </c>
      <c r="M6" s="72">
        <f t="shared" si="4"/>
        <v>1.0402589130597</v>
      </c>
      <c r="N6" s="72">
        <f>VLOOKUP(E6,'Appendix 4. LT MOH 2019'!$D$5:$K$1684,8,FALSE)</f>
        <v>0.99879809792885255</v>
      </c>
      <c r="O6" s="72">
        <f t="shared" si="13"/>
        <v>0.99874974091854629</v>
      </c>
      <c r="P6" s="72">
        <f t="shared" si="5"/>
        <v>1.2502590814537085E-3</v>
      </c>
      <c r="Q6" s="72">
        <f>VLOOKUP(E6,'Appendix 4. LT MOH 2019'!$D$5:$I$1684,6,FALSE)</f>
        <v>2.5000000000000688</v>
      </c>
      <c r="R6" s="16">
        <f t="shared" si="6"/>
        <v>2.4999394911767521</v>
      </c>
      <c r="S6" s="135">
        <f t="shared" si="14"/>
        <v>98382.267003400993</v>
      </c>
      <c r="T6" s="12">
        <f t="shared" si="7"/>
        <v>123.00332277500561</v>
      </c>
      <c r="U6" s="13">
        <f t="shared" si="8"/>
        <v>2.5020823263403018E-4</v>
      </c>
      <c r="V6" s="12">
        <f t="shared" si="9"/>
        <v>491603.81926728116</v>
      </c>
      <c r="W6" s="12">
        <f t="shared" si="10"/>
        <v>6996698.6536334483</v>
      </c>
      <c r="X6" s="131">
        <f t="shared" si="11"/>
        <v>71.117477435151784</v>
      </c>
      <c r="Y6" s="105">
        <f>VLOOKUP(E6,'Appendix 4. LT MOH 2019'!$D$5:$P$1684,13,FALSE)</f>
        <v>72.45468300528276</v>
      </c>
      <c r="Z6" s="105">
        <f t="shared" si="12"/>
        <v>-1.3372055701309762</v>
      </c>
    </row>
    <row r="7" spans="1:27" s="9" customFormat="1" x14ac:dyDescent="0.2">
      <c r="A7" s="15"/>
      <c r="B7" s="11" t="str">
        <f t="shared" si="15"/>
        <v>Total</v>
      </c>
      <c r="C7" s="11" t="str">
        <f t="shared" si="16"/>
        <v>BA</v>
      </c>
      <c r="D7" s="138" t="s">
        <v>118</v>
      </c>
      <c r="E7" s="18" t="str">
        <f t="shared" si="0"/>
        <v>BATotal10-14</v>
      </c>
      <c r="F7" s="19">
        <v>5</v>
      </c>
      <c r="G7" s="104">
        <f>VLOOKUP(E7,'Appendix 4. LT MOH 2019'!$D$5:$G$1684,4,FALSE)</f>
        <v>3.3263800646849399E-4</v>
      </c>
      <c r="H7" s="19">
        <f>VLOOKUP(E7,'Appendix 1a. Person-years 2020'!$E$3:$F$1684,2,FALSE)</f>
        <v>1112348.0388</v>
      </c>
      <c r="I7" s="19">
        <f>VLOOKUP(E7,'Appendix 2a. Deaths 2020'!$E$3:$G$1683,3,FALSE)</f>
        <v>7</v>
      </c>
      <c r="J7" s="20">
        <f t="shared" si="1"/>
        <v>370.00923412557097</v>
      </c>
      <c r="K7" s="20">
        <f t="shared" si="2"/>
        <v>377.00690565952573</v>
      </c>
      <c r="L7" s="72">
        <f t="shared" si="3"/>
        <v>0.98143887703671306</v>
      </c>
      <c r="M7" s="72">
        <f t="shared" si="4"/>
        <v>1.0189121537750054</v>
      </c>
      <c r="N7" s="72">
        <f>VLOOKUP(E7,'Appendix 4. LT MOH 2019'!$D$5:$K$1684,8,FALSE)</f>
        <v>0.99833819191897555</v>
      </c>
      <c r="O7" s="72">
        <f t="shared" si="13"/>
        <v>0.99830679017130564</v>
      </c>
      <c r="P7" s="72">
        <f t="shared" si="5"/>
        <v>1.6932098286943642E-3</v>
      </c>
      <c r="Q7" s="72">
        <f>VLOOKUP(E7,'Appendix 4. LT MOH 2019'!$D$5:$I$1684,6,FALSE)</f>
        <v>2.4999999999999529</v>
      </c>
      <c r="R7" s="16">
        <f t="shared" si="6"/>
        <v>2.4999606925518778</v>
      </c>
      <c r="S7" s="135">
        <f t="shared" si="14"/>
        <v>98259.263680625983</v>
      </c>
      <c r="T7" s="12">
        <f t="shared" si="7"/>
        <v>166.37355102430709</v>
      </c>
      <c r="U7" s="13">
        <f t="shared" si="8"/>
        <v>3.3892890913049111E-4</v>
      </c>
      <c r="V7" s="12">
        <f t="shared" si="9"/>
        <v>490880.37798584939</v>
      </c>
      <c r="W7" s="12">
        <f t="shared" si="10"/>
        <v>6505094.834366167</v>
      </c>
      <c r="X7" s="131">
        <f t="shared" si="11"/>
        <v>66.203374528734557</v>
      </c>
      <c r="Y7" s="105">
        <f>VLOOKUP(E7,'Appendix 4. LT MOH 2019'!$D$5:$P$1684,13,FALSE)</f>
        <v>67.53886285961454</v>
      </c>
      <c r="Z7" s="105">
        <f t="shared" si="12"/>
        <v>-1.3354883308799828</v>
      </c>
      <c r="AA7" s="17"/>
    </row>
    <row r="8" spans="1:27" s="9" customFormat="1" x14ac:dyDescent="0.2">
      <c r="A8" s="15"/>
      <c r="B8" s="11" t="str">
        <f t="shared" si="15"/>
        <v>Total</v>
      </c>
      <c r="C8" s="11" t="str">
        <f t="shared" si="16"/>
        <v>BA</v>
      </c>
      <c r="D8" s="137" t="s">
        <v>119</v>
      </c>
      <c r="E8" s="18" t="str">
        <f t="shared" si="0"/>
        <v>BATotal15-19</v>
      </c>
      <c r="F8" s="19">
        <v>5</v>
      </c>
      <c r="G8" s="104">
        <f>VLOOKUP(E8,'Appendix 4. LT MOH 2019'!$D$5:$G$1684,4,FALSE)</f>
        <v>1.4877421910034481E-3</v>
      </c>
      <c r="H8" s="19">
        <f>VLOOKUP(E8,'Appendix 1a. Person-years 2020'!$E$3:$F$1684,2,FALSE)</f>
        <v>1204432.0360000001</v>
      </c>
      <c r="I8" s="19">
        <f>VLOOKUP(E8,'Appendix 2a. Deaths 2020'!$E$3:$G$1683,3,FALSE)</f>
        <v>30</v>
      </c>
      <c r="J8" s="20">
        <f t="shared" si="1"/>
        <v>1791.884356153384</v>
      </c>
      <c r="K8" s="20">
        <f t="shared" si="2"/>
        <v>1821.8397238876539</v>
      </c>
      <c r="L8" s="72">
        <f t="shared" si="3"/>
        <v>0.98355762730304963</v>
      </c>
      <c r="M8" s="72">
        <f t="shared" si="4"/>
        <v>1.0167172438508112</v>
      </c>
      <c r="N8" s="72">
        <f>VLOOKUP(E8,'Appendix 4. LT MOH 2019'!$D$5:$K$1684,8,FALSE)</f>
        <v>0.99258885373244765</v>
      </c>
      <c r="O8" s="72">
        <f t="shared" si="13"/>
        <v>0.99246542770400181</v>
      </c>
      <c r="P8" s="72">
        <f t="shared" si="5"/>
        <v>7.5345722959981876E-3</v>
      </c>
      <c r="Q8" s="72">
        <f>VLOOKUP(E8,'Appendix 4. LT MOH 2019'!$D$5:$I$1684,6,FALSE)</f>
        <v>2.4999999999999649</v>
      </c>
      <c r="R8" s="16">
        <f t="shared" si="6"/>
        <v>2.4998447453602584</v>
      </c>
      <c r="S8" s="135">
        <f t="shared" si="14"/>
        <v>98092.89012960167</v>
      </c>
      <c r="T8" s="12">
        <f t="shared" si="7"/>
        <v>739.08797240489082</v>
      </c>
      <c r="U8" s="13">
        <f t="shared" si="8"/>
        <v>1.5126132600656961E-3</v>
      </c>
      <c r="V8" s="12">
        <f t="shared" si="9"/>
        <v>488616.61597015924</v>
      </c>
      <c r="W8" s="12">
        <f t="shared" si="10"/>
        <v>6014214.4563803179</v>
      </c>
      <c r="X8" s="131">
        <f t="shared" si="11"/>
        <v>61.311420720036438</v>
      </c>
      <c r="Y8" s="105">
        <f>VLOOKUP(E8,'Appendix 4. LT MOH 2019'!$D$5:$P$1684,13,FALSE)</f>
        <v>62.647124878192621</v>
      </c>
      <c r="Z8" s="105">
        <f t="shared" si="12"/>
        <v>-1.335704158156183</v>
      </c>
    </row>
    <row r="9" spans="1:27" s="9" customFormat="1" x14ac:dyDescent="0.2">
      <c r="A9" s="15"/>
      <c r="B9" s="11" t="str">
        <f t="shared" si="15"/>
        <v>Total</v>
      </c>
      <c r="C9" s="11" t="str">
        <f t="shared" si="16"/>
        <v>BA</v>
      </c>
      <c r="D9" s="137" t="s">
        <v>120</v>
      </c>
      <c r="E9" s="18" t="str">
        <f t="shared" si="0"/>
        <v>BATotal20-24</v>
      </c>
      <c r="F9" s="19">
        <v>5</v>
      </c>
      <c r="G9" s="104">
        <f>VLOOKUP(E9,'Appendix 4. LT MOH 2019'!$D$5:$G$1684,4,FALSE)</f>
        <v>2.0970762446867741E-3</v>
      </c>
      <c r="H9" s="19">
        <f>VLOOKUP(E9,'Appendix 1a. Person-years 2020'!$E$3:$F$1684,2,FALSE)</f>
        <v>1264133.1561</v>
      </c>
      <c r="I9" s="19">
        <f>VLOOKUP(E9,'Appendix 2a. Deaths 2020'!$E$3:$G$1683,3,FALSE)</f>
        <v>45</v>
      </c>
      <c r="J9" s="20">
        <f t="shared" si="1"/>
        <v>2650.9836117782274</v>
      </c>
      <c r="K9" s="20">
        <f t="shared" si="2"/>
        <v>2695.889243347217</v>
      </c>
      <c r="L9" s="72">
        <f t="shared" si="3"/>
        <v>0.9833429241650764</v>
      </c>
      <c r="M9" s="72">
        <f t="shared" si="4"/>
        <v>1.0169392339392349</v>
      </c>
      <c r="N9" s="72">
        <f>VLOOKUP(E9,'Appendix 4. LT MOH 2019'!$D$5:$K$1684,8,FALSE)</f>
        <v>0.98956930369018326</v>
      </c>
      <c r="O9" s="72">
        <f t="shared" si="13"/>
        <v>0.9893935560037016</v>
      </c>
      <c r="P9" s="72">
        <f t="shared" si="5"/>
        <v>1.0606443996298398E-2</v>
      </c>
      <c r="Q9" s="72">
        <f>VLOOKUP(E9,'Appendix 4. LT MOH 2019'!$D$5:$I$1684,6,FALSE)</f>
        <v>2.4999999999999925</v>
      </c>
      <c r="R9" s="16">
        <f t="shared" si="6"/>
        <v>2.4997783615178171</v>
      </c>
      <c r="S9" s="135">
        <f t="shared" si="14"/>
        <v>97353.802157196784</v>
      </c>
      <c r="T9" s="12">
        <f t="shared" si="7"/>
        <v>1032.5776504070218</v>
      </c>
      <c r="U9" s="13">
        <f t="shared" si="8"/>
        <v>2.132599450238741E-3</v>
      </c>
      <c r="V9" s="12">
        <f t="shared" si="9"/>
        <v>484187.33780102321</v>
      </c>
      <c r="W9" s="12">
        <f t="shared" si="10"/>
        <v>5525597.840410159</v>
      </c>
      <c r="X9" s="131">
        <f t="shared" si="11"/>
        <v>56.757904858076309</v>
      </c>
      <c r="Y9" s="105">
        <f>VLOOKUP(E9,'Appendix 4. LT MOH 2019'!$D$5:$P$1684,13,FALSE)</f>
        <v>58.096212270589611</v>
      </c>
      <c r="Z9" s="105">
        <f t="shared" si="12"/>
        <v>-1.3383074125133021</v>
      </c>
    </row>
    <row r="10" spans="1:27" s="9" customFormat="1" x14ac:dyDescent="0.2">
      <c r="A10" s="15"/>
      <c r="B10" s="11" t="str">
        <f t="shared" si="15"/>
        <v>Total</v>
      </c>
      <c r="C10" s="11" t="str">
        <f t="shared" si="16"/>
        <v>BA</v>
      </c>
      <c r="D10" s="137" t="s">
        <v>121</v>
      </c>
      <c r="E10" s="18" t="str">
        <f t="shared" si="0"/>
        <v>BATotal25-29</v>
      </c>
      <c r="F10" s="19">
        <v>5</v>
      </c>
      <c r="G10" s="104">
        <f>VLOOKUP(E10,'Appendix 4. LT MOH 2019'!$D$5:$G$1684,4,FALSE)</f>
        <v>1.8573468889749459E-3</v>
      </c>
      <c r="H10" s="19">
        <f>VLOOKUP(E10,'Appendix 1a. Person-years 2020'!$E$3:$F$1684,2,FALSE)</f>
        <v>1202710.9284999999</v>
      </c>
      <c r="I10" s="19">
        <f>VLOOKUP(E10,'Appendix 2a. Deaths 2020'!$E$3:$G$1683,3,FALSE)</f>
        <v>77</v>
      </c>
      <c r="J10" s="20">
        <f t="shared" si="1"/>
        <v>2233.8514013856434</v>
      </c>
      <c r="K10" s="20">
        <f t="shared" si="2"/>
        <v>2310.7083856751924</v>
      </c>
      <c r="L10" s="72">
        <f t="shared" si="3"/>
        <v>0.96673877813141218</v>
      </c>
      <c r="M10" s="72">
        <f t="shared" si="4"/>
        <v>1.0344055939629087</v>
      </c>
      <c r="N10" s="72">
        <f>VLOOKUP(E10,'Appendix 4. LT MOH 2019'!$D$5:$K$1684,8,FALSE)</f>
        <v>0.99075618796892073</v>
      </c>
      <c r="O10" s="72">
        <f t="shared" si="13"/>
        <v>0.99043967419010825</v>
      </c>
      <c r="P10" s="72">
        <f t="shared" si="5"/>
        <v>9.5603258098917454E-3</v>
      </c>
      <c r="Q10" s="72">
        <f>VLOOKUP(E10,'Appendix 4. LT MOH 2019'!$D$5:$I$1684,6,FALSE)</f>
        <v>2.5000000000000386</v>
      </c>
      <c r="R10" s="16">
        <f t="shared" si="6"/>
        <v>2.4996011996273806</v>
      </c>
      <c r="S10" s="135">
        <f t="shared" si="14"/>
        <v>96321.22450678976</v>
      </c>
      <c r="T10" s="12">
        <f t="shared" si="7"/>
        <v>920.86228869263948</v>
      </c>
      <c r="U10" s="13">
        <f t="shared" si="8"/>
        <v>1.9212505174485391E-3</v>
      </c>
      <c r="V10" s="12">
        <f t="shared" si="9"/>
        <v>479303.59957199328</v>
      </c>
      <c r="W10" s="12">
        <f t="shared" si="10"/>
        <v>5041410.5026091356</v>
      </c>
      <c r="X10" s="131">
        <f t="shared" si="11"/>
        <v>52.339559930052204</v>
      </c>
      <c r="Y10" s="105">
        <f>VLOOKUP(E10,'Appendix 4. LT MOH 2019'!$D$5:$P$1684,13,FALSE)</f>
        <v>53.682232071333338</v>
      </c>
      <c r="Z10" s="105">
        <f t="shared" si="12"/>
        <v>-1.3426721412811347</v>
      </c>
    </row>
    <row r="11" spans="1:27" s="9" customFormat="1" x14ac:dyDescent="0.2">
      <c r="A11" s="15"/>
      <c r="B11" s="11" t="str">
        <f t="shared" si="15"/>
        <v>Total</v>
      </c>
      <c r="C11" s="11" t="str">
        <f t="shared" si="16"/>
        <v>BA</v>
      </c>
      <c r="D11" s="137" t="s">
        <v>122</v>
      </c>
      <c r="E11" s="18" t="str">
        <f t="shared" si="0"/>
        <v>BATotal30-34</v>
      </c>
      <c r="F11" s="19">
        <v>5</v>
      </c>
      <c r="G11" s="104">
        <f>VLOOKUP(E11,'Appendix 4. LT MOH 2019'!$D$5:$G$1684,4,FALSE)</f>
        <v>1.9839575734285795E-3</v>
      </c>
      <c r="H11" s="19">
        <f>VLOOKUP(E11,'Appendix 1a. Person-years 2020'!$E$3:$F$1684,2,FALSE)</f>
        <v>1198017.0392</v>
      </c>
      <c r="I11" s="19">
        <f>VLOOKUP(E11,'Appendix 2a. Deaths 2020'!$E$3:$G$1683,3,FALSE)</f>
        <v>119</v>
      </c>
      <c r="J11" s="20">
        <f t="shared" si="1"/>
        <v>2376.8149780173235</v>
      </c>
      <c r="K11" s="20">
        <f t="shared" si="2"/>
        <v>2495.5788870660854</v>
      </c>
      <c r="L11" s="72">
        <f t="shared" si="3"/>
        <v>0.95241027656377308</v>
      </c>
      <c r="M11" s="72">
        <f t="shared" si="4"/>
        <v>1.0499676710838601</v>
      </c>
      <c r="N11" s="72">
        <f>VLOOKUP(E11,'Appendix 4. LT MOH 2019'!$D$5:$K$1684,8,FALSE)</f>
        <v>0.99012917040070592</v>
      </c>
      <c r="O11" s="72">
        <f t="shared" si="13"/>
        <v>0.98963851195313557</v>
      </c>
      <c r="P11" s="72">
        <f t="shared" si="5"/>
        <v>1.0361488046864431E-2</v>
      </c>
      <c r="Q11" s="72">
        <f>VLOOKUP(E11,'Appendix 4. LT MOH 2019'!$D$5:$I$1684,6,FALSE)</f>
        <v>2.499999999999988</v>
      </c>
      <c r="R11" s="16">
        <f t="shared" si="6"/>
        <v>2.4993813824905109</v>
      </c>
      <c r="S11" s="135">
        <f t="shared" si="14"/>
        <v>95400.362218097114</v>
      </c>
      <c r="T11" s="12">
        <f t="shared" si="7"/>
        <v>988.48971278935028</v>
      </c>
      <c r="U11" s="13">
        <f t="shared" si="8"/>
        <v>2.0830922475245824E-3</v>
      </c>
      <c r="V11" s="12">
        <f t="shared" si="9"/>
        <v>474529.97531146795</v>
      </c>
      <c r="W11" s="12">
        <f t="shared" si="10"/>
        <v>4562106.903037142</v>
      </c>
      <c r="X11" s="131">
        <f t="shared" si="11"/>
        <v>47.820645508741329</v>
      </c>
      <c r="Y11" s="105">
        <f>VLOOKUP(E11,'Appendix 4. LT MOH 2019'!$D$5:$P$1684,13,FALSE)</f>
        <v>49.159765230695577</v>
      </c>
      <c r="Z11" s="105">
        <f t="shared" si="12"/>
        <v>-1.3391197219542477</v>
      </c>
    </row>
    <row r="12" spans="1:27" s="9" customFormat="1" x14ac:dyDescent="0.2">
      <c r="A12" s="15"/>
      <c r="B12" s="11" t="str">
        <f t="shared" si="15"/>
        <v>Total</v>
      </c>
      <c r="C12" s="11" t="str">
        <f t="shared" si="16"/>
        <v>BA</v>
      </c>
      <c r="D12" s="137" t="s">
        <v>123</v>
      </c>
      <c r="E12" s="18" t="str">
        <f t="shared" si="0"/>
        <v>BATotal35-39</v>
      </c>
      <c r="F12" s="19">
        <v>5</v>
      </c>
      <c r="G12" s="104">
        <f>VLOOKUP(E12,'Appendix 4. LT MOH 2019'!$D$5:$G$1684,4,FALSE)</f>
        <v>2.2790883871894895E-3</v>
      </c>
      <c r="H12" s="19">
        <f>VLOOKUP(E12,'Appendix 1a. Person-years 2020'!$E$3:$F$1684,2,FALSE)</f>
        <v>1245887.5612999999</v>
      </c>
      <c r="I12" s="19">
        <f>VLOOKUP(E12,'Appendix 2a. Deaths 2020'!$E$3:$G$1683,3,FALSE)</f>
        <v>228</v>
      </c>
      <c r="J12" s="20">
        <f t="shared" si="1"/>
        <v>2839.487872702663</v>
      </c>
      <c r="K12" s="20">
        <f t="shared" si="2"/>
        <v>3066.9682405503841</v>
      </c>
      <c r="L12" s="72">
        <f t="shared" si="3"/>
        <v>0.9258289131135905</v>
      </c>
      <c r="M12" s="72">
        <f t="shared" si="4"/>
        <v>1.0801131676013118</v>
      </c>
      <c r="N12" s="72">
        <f>VLOOKUP(E12,'Appendix 4. LT MOH 2019'!$D$5:$K$1684,8,FALSE)</f>
        <v>0.98866911826649118</v>
      </c>
      <c r="O12" s="72">
        <f t="shared" si="13"/>
        <v>0.98776693967188867</v>
      </c>
      <c r="P12" s="72">
        <f t="shared" si="5"/>
        <v>1.2233060328111334E-2</v>
      </c>
      <c r="Q12" s="72">
        <f>VLOOKUP(E12,'Appendix 4. LT MOH 2019'!$D$5:$I$1684,6,FALSE)</f>
        <v>2.5000000000000249</v>
      </c>
      <c r="R12" s="16">
        <f t="shared" si="6"/>
        <v>2.4988608261884</v>
      </c>
      <c r="S12" s="135">
        <f t="shared" si="14"/>
        <v>94411.872505307765</v>
      </c>
      <c r="T12" s="12">
        <f t="shared" si="7"/>
        <v>1154.9461320473856</v>
      </c>
      <c r="U12" s="13">
        <f t="shared" si="8"/>
        <v>2.4616758411357899E-3</v>
      </c>
      <c r="V12" s="12">
        <f t="shared" si="9"/>
        <v>469170.68151203298</v>
      </c>
      <c r="W12" s="12">
        <f t="shared" si="10"/>
        <v>4087576.9277256741</v>
      </c>
      <c r="X12" s="131">
        <f t="shared" si="11"/>
        <v>43.295157899721495</v>
      </c>
      <c r="Y12" s="105">
        <f>VLOOKUP(E12,'Appendix 4. LT MOH 2019'!$D$5:$P$1684,13,FALSE)</f>
        <v>44.624927358530748</v>
      </c>
      <c r="Z12" s="105">
        <f t="shared" si="12"/>
        <v>-1.3297694588092526</v>
      </c>
    </row>
    <row r="13" spans="1:27" s="9" customFormat="1" x14ac:dyDescent="0.2">
      <c r="A13" s="15"/>
      <c r="B13" s="11" t="str">
        <f t="shared" si="15"/>
        <v>Total</v>
      </c>
      <c r="C13" s="11" t="str">
        <f t="shared" si="16"/>
        <v>BA</v>
      </c>
      <c r="D13" s="137" t="s">
        <v>124</v>
      </c>
      <c r="E13" s="18" t="str">
        <f t="shared" si="0"/>
        <v>BATotal40-44</v>
      </c>
      <c r="F13" s="19">
        <v>5</v>
      </c>
      <c r="G13" s="104">
        <f>VLOOKUP(E13,'Appendix 4. LT MOH 2019'!$D$5:$G$1684,4,FALSE)</f>
        <v>2.9448238369524909E-3</v>
      </c>
      <c r="H13" s="19">
        <f>VLOOKUP(E13,'Appendix 1a. Person-years 2020'!$E$3:$F$1684,2,FALSE)</f>
        <v>1129888.1687</v>
      </c>
      <c r="I13" s="19">
        <f>VLOOKUP(E13,'Appendix 2a. Deaths 2020'!$E$3:$G$1683,3,FALSE)</f>
        <v>341</v>
      </c>
      <c r="J13" s="20">
        <f t="shared" si="1"/>
        <v>3327.3216122783574</v>
      </c>
      <c r="K13" s="20">
        <f t="shared" si="2"/>
        <v>3667.3174273499567</v>
      </c>
      <c r="L13" s="72">
        <f t="shared" si="3"/>
        <v>0.90729032274763188</v>
      </c>
      <c r="M13" s="72">
        <f t="shared" si="4"/>
        <v>1.1021830332892857</v>
      </c>
      <c r="N13" s="72">
        <f>VLOOKUP(E13,'Appendix 4. LT MOH 2019'!$D$5:$K$1684,8,FALSE)</f>
        <v>0.98538348844434298</v>
      </c>
      <c r="O13" s="72">
        <f t="shared" si="13"/>
        <v>0.98390201262626253</v>
      </c>
      <c r="P13" s="72">
        <f t="shared" si="5"/>
        <v>1.6097987373737466E-2</v>
      </c>
      <c r="Q13" s="72">
        <f>VLOOKUP(E13,'Appendix 4. LT MOH 2019'!$D$5:$I$1684,6,FALSE)</f>
        <v>2.500000000000004</v>
      </c>
      <c r="R13" s="16">
        <f t="shared" si="6"/>
        <v>2.4981234193281558</v>
      </c>
      <c r="S13" s="135">
        <f t="shared" si="14"/>
        <v>93256.926373260387</v>
      </c>
      <c r="T13" s="12">
        <f t="shared" si="7"/>
        <v>1501.2488232703101</v>
      </c>
      <c r="U13" s="13">
        <f t="shared" si="8"/>
        <v>3.2457420421901852E-3</v>
      </c>
      <c r="V13" s="12">
        <f t="shared" si="9"/>
        <v>462528.69259360078</v>
      </c>
      <c r="W13" s="12">
        <f t="shared" si="10"/>
        <v>3618406.246213641</v>
      </c>
      <c r="X13" s="131">
        <f t="shared" si="11"/>
        <v>38.800402146334825</v>
      </c>
      <c r="Y13" s="105">
        <f>VLOOKUP(E13,'Appendix 4. LT MOH 2019'!$D$5:$P$1684,13,FALSE)</f>
        <v>40.107710284702307</v>
      </c>
      <c r="Z13" s="105">
        <f t="shared" si="12"/>
        <v>-1.3073081383674818</v>
      </c>
    </row>
    <row r="14" spans="1:27" s="9" customFormat="1" x14ac:dyDescent="0.2">
      <c r="A14" s="15"/>
      <c r="B14" s="11" t="str">
        <f t="shared" si="15"/>
        <v>Total</v>
      </c>
      <c r="C14" s="11" t="str">
        <f t="shared" si="16"/>
        <v>BA</v>
      </c>
      <c r="D14" s="137" t="s">
        <v>125</v>
      </c>
      <c r="E14" s="18" t="str">
        <f t="shared" si="0"/>
        <v>BATotal45-49</v>
      </c>
      <c r="F14" s="19">
        <v>5</v>
      </c>
      <c r="G14" s="104">
        <f>VLOOKUP(E14,'Appendix 4. LT MOH 2019'!$D$5:$G$1684,4,FALSE)</f>
        <v>3.8530867346716698E-3</v>
      </c>
      <c r="H14" s="19">
        <f>VLOOKUP(E14,'Appendix 1a. Person-years 2020'!$E$3:$F$1684,2,FALSE)</f>
        <v>945340.14480000001</v>
      </c>
      <c r="I14" s="19">
        <f>VLOOKUP(E14,'Appendix 2a. Deaths 2020'!$E$3:$G$1683,3,FALSE)</f>
        <v>431</v>
      </c>
      <c r="J14" s="20">
        <f t="shared" si="1"/>
        <v>3642.4775716814756</v>
      </c>
      <c r="K14" s="20">
        <f t="shared" si="2"/>
        <v>4071.8168912988322</v>
      </c>
      <c r="L14" s="72">
        <f t="shared" si="3"/>
        <v>0.89455829398055142</v>
      </c>
      <c r="M14" s="72">
        <f t="shared" si="4"/>
        <v>1.1178701340415285</v>
      </c>
      <c r="N14" s="72">
        <f>VLOOKUP(E14,'Appendix 4. LT MOH 2019'!$D$5:$K$1684,8,FALSE)</f>
        <v>0.98091837422452033</v>
      </c>
      <c r="O14" s="72">
        <f t="shared" si="13"/>
        <v>0.97869334435338329</v>
      </c>
      <c r="P14" s="72">
        <f t="shared" si="5"/>
        <v>2.1306655646616712E-2</v>
      </c>
      <c r="Q14" s="72">
        <f>VLOOKUP(E14,'Appendix 4. LT MOH 2019'!$D$5:$I$1684,6,FALSE)</f>
        <v>2.4999999999999853</v>
      </c>
      <c r="R14" s="16">
        <f t="shared" si="6"/>
        <v>2.4971694388423429</v>
      </c>
      <c r="S14" s="135">
        <f t="shared" si="14"/>
        <v>91755.677549990083</v>
      </c>
      <c r="T14" s="12">
        <f t="shared" si="7"/>
        <v>1955.0066251796386</v>
      </c>
      <c r="U14" s="13">
        <f t="shared" si="8"/>
        <v>4.307269841073276E-3</v>
      </c>
      <c r="V14" s="12">
        <f t="shared" si="9"/>
        <v>453885.33742118516</v>
      </c>
      <c r="W14" s="12">
        <f t="shared" si="10"/>
        <v>3155877.5536200404</v>
      </c>
      <c r="X14" s="131">
        <f t="shared" si="11"/>
        <v>34.394357252723282</v>
      </c>
      <c r="Y14" s="105">
        <f>VLOOKUP(E14,'Appendix 4. LT MOH 2019'!$D$5:$P$1684,13,FALSE)</f>
        <v>35.665557598366938</v>
      </c>
      <c r="Z14" s="105">
        <f t="shared" si="12"/>
        <v>-1.2712003456436562</v>
      </c>
    </row>
    <row r="15" spans="1:27" s="9" customFormat="1" x14ac:dyDescent="0.2">
      <c r="A15" s="15"/>
      <c r="B15" s="11" t="str">
        <f t="shared" si="15"/>
        <v>Total</v>
      </c>
      <c r="C15" s="11" t="str">
        <f t="shared" si="16"/>
        <v>BA</v>
      </c>
      <c r="D15" s="137" t="s">
        <v>126</v>
      </c>
      <c r="E15" s="18" t="str">
        <f t="shared" si="0"/>
        <v>BATotal50-54</v>
      </c>
      <c r="F15" s="19">
        <v>5</v>
      </c>
      <c r="G15" s="104">
        <f>VLOOKUP(E15,'Appendix 4. LT MOH 2019'!$D$5:$G$1684,4,FALSE)</f>
        <v>5.6442816651221771E-3</v>
      </c>
      <c r="H15" s="19">
        <f>VLOOKUP(E15,'Appendix 1a. Person-years 2020'!$E$3:$F$1684,2,FALSE)</f>
        <v>858456.28359999997</v>
      </c>
      <c r="I15" s="19">
        <f>VLOOKUP(E15,'Appendix 2a. Deaths 2020'!$E$3:$G$1683,3,FALSE)</f>
        <v>563</v>
      </c>
      <c r="J15" s="20">
        <f t="shared" si="1"/>
        <v>4845.3690618324035</v>
      </c>
      <c r="K15" s="20">
        <f t="shared" si="2"/>
        <v>5405.1913312549395</v>
      </c>
      <c r="L15" s="72">
        <f t="shared" si="3"/>
        <v>0.89642877835139267</v>
      </c>
      <c r="M15" s="72">
        <f t="shared" si="4"/>
        <v>1.115537591105769</v>
      </c>
      <c r="N15" s="72">
        <f>VLOOKUP(E15,'Appendix 4. LT MOH 2019'!$D$5:$K$1684,8,FALSE)</f>
        <v>0.97217127458593489</v>
      </c>
      <c r="O15" s="72">
        <f t="shared" si="13"/>
        <v>0.96900633291702964</v>
      </c>
      <c r="P15" s="72">
        <f t="shared" si="5"/>
        <v>3.0993667082970355E-2</v>
      </c>
      <c r="Q15" s="72">
        <f>VLOOKUP(E15,'Appendix 4. LT MOH 2019'!$D$5:$I$1684,6,FALSE)</f>
        <v>2.5000000000000155</v>
      </c>
      <c r="R15" s="16">
        <f t="shared" si="6"/>
        <v>2.4959409265088874</v>
      </c>
      <c r="S15" s="135">
        <f t="shared" si="14"/>
        <v>89800.670924810445</v>
      </c>
      <c r="T15" s="12">
        <f t="shared" si="7"/>
        <v>2783.2520984709504</v>
      </c>
      <c r="U15" s="13">
        <f t="shared" si="8"/>
        <v>6.2964671459855813E-3</v>
      </c>
      <c r="V15" s="12">
        <f t="shared" si="9"/>
        <v>442033.92695306282</v>
      </c>
      <c r="W15" s="12">
        <f t="shared" si="10"/>
        <v>2701992.2161988551</v>
      </c>
      <c r="X15" s="131">
        <f t="shared" si="11"/>
        <v>30.088775377426931</v>
      </c>
      <c r="Y15" s="105">
        <f>VLOOKUP(E15,'Appendix 4. LT MOH 2019'!$D$5:$P$1684,13,FALSE)</f>
        <v>31.310721126094169</v>
      </c>
      <c r="Z15" s="105">
        <f t="shared" si="12"/>
        <v>-1.2219457486672383</v>
      </c>
    </row>
    <row r="16" spans="1:27" s="9" customFormat="1" x14ac:dyDescent="0.2">
      <c r="A16" s="15"/>
      <c r="B16" s="11" t="str">
        <f t="shared" si="15"/>
        <v>Total</v>
      </c>
      <c r="C16" s="11" t="str">
        <f t="shared" si="16"/>
        <v>BA</v>
      </c>
      <c r="D16" s="137" t="s">
        <v>127</v>
      </c>
      <c r="E16" s="18" t="str">
        <f t="shared" si="0"/>
        <v>BATotal55-59</v>
      </c>
      <c r="F16" s="19">
        <v>5</v>
      </c>
      <c r="G16" s="104">
        <f>VLOOKUP(E16,'Appendix 4. LT MOH 2019'!$D$5:$G$1684,4,FALSE)</f>
        <v>8.0732397489553867E-3</v>
      </c>
      <c r="H16" s="19">
        <f>VLOOKUP(E16,'Appendix 1a. Person-years 2020'!$E$3:$F$1684,2,FALSE)</f>
        <v>727838.80689999997</v>
      </c>
      <c r="I16" s="19">
        <f>VLOOKUP(E16,'Appendix 2a. Deaths 2020'!$E$3:$G$1683,3,FALSE)</f>
        <v>712</v>
      </c>
      <c r="J16" s="20">
        <f t="shared" si="1"/>
        <v>5876.0171866973442</v>
      </c>
      <c r="K16" s="20">
        <f t="shared" si="2"/>
        <v>6582.2690399960875</v>
      </c>
      <c r="L16" s="72">
        <f t="shared" si="3"/>
        <v>0.8927038914685318</v>
      </c>
      <c r="M16" s="72">
        <f t="shared" si="4"/>
        <v>1.1201922715436605</v>
      </c>
      <c r="N16" s="72">
        <f>VLOOKUP(E16,'Appendix 4. LT MOH 2019'!$D$5:$K$1684,8,FALSE)</f>
        <v>0.96043239809637115</v>
      </c>
      <c r="O16" s="72">
        <f t="shared" si="13"/>
        <v>0.95578331906584046</v>
      </c>
      <c r="P16" s="72">
        <f t="shared" si="5"/>
        <v>4.4216680934159536E-2</v>
      </c>
      <c r="Q16" s="72">
        <f>VLOOKUP(E16,'Appendix 4. LT MOH 2019'!$D$5:$I$1684,6,FALSE)</f>
        <v>2.4999999999999938</v>
      </c>
      <c r="R16" s="16">
        <f t="shared" si="6"/>
        <v>2.4939705491485991</v>
      </c>
      <c r="S16" s="135">
        <f t="shared" si="14"/>
        <v>87017.41882633949</v>
      </c>
      <c r="T16" s="12">
        <f t="shared" si="7"/>
        <v>3847.6214439583805</v>
      </c>
      <c r="U16" s="13">
        <f t="shared" si="8"/>
        <v>9.0437609505312939E-3</v>
      </c>
      <c r="V16" s="12">
        <f t="shared" si="9"/>
        <v>425444.84147741034</v>
      </c>
      <c r="W16" s="12">
        <f t="shared" si="10"/>
        <v>2259958.2892457922</v>
      </c>
      <c r="X16" s="131">
        <f t="shared" si="11"/>
        <v>25.971332173802892</v>
      </c>
      <c r="Y16" s="105">
        <f>VLOOKUP(E16,'Appendix 4. LT MOH 2019'!$D$5:$P$1684,13,FALSE)</f>
        <v>27.13543758106324</v>
      </c>
      <c r="Z16" s="105">
        <f t="shared" si="12"/>
        <v>-1.1641054072603474</v>
      </c>
    </row>
    <row r="17" spans="1:26" s="9" customFormat="1" x14ac:dyDescent="0.2">
      <c r="A17" s="15"/>
      <c r="B17" s="11" t="str">
        <f t="shared" si="15"/>
        <v>Total</v>
      </c>
      <c r="C17" s="11" t="str">
        <f t="shared" si="16"/>
        <v>BA</v>
      </c>
      <c r="D17" s="137" t="s">
        <v>128</v>
      </c>
      <c r="E17" s="18" t="str">
        <f t="shared" si="0"/>
        <v>BATotal60-64</v>
      </c>
      <c r="F17" s="19">
        <v>5</v>
      </c>
      <c r="G17" s="104">
        <f>VLOOKUP(E17,'Appendix 4. LT MOH 2019'!$D$5:$G$1684,4,FALSE)</f>
        <v>1.1731511620810892E-2</v>
      </c>
      <c r="H17" s="19">
        <f>VLOOKUP(E17,'Appendix 1a. Person-years 2020'!$E$3:$F$1684,2,FALSE)</f>
        <v>602102.36210000003</v>
      </c>
      <c r="I17" s="19">
        <f>VLOOKUP(E17,'Appendix 2a. Deaths 2020'!$E$3:$G$1683,3,FALSE)</f>
        <v>981</v>
      </c>
      <c r="J17" s="20">
        <f t="shared" si="1"/>
        <v>7063.5708578938384</v>
      </c>
      <c r="K17" s="20">
        <f t="shared" si="2"/>
        <v>8033.0622449938228</v>
      </c>
      <c r="L17" s="72">
        <f t="shared" si="3"/>
        <v>0.8793123521849755</v>
      </c>
      <c r="M17" s="72">
        <f t="shared" si="4"/>
        <v>1.137252305753617</v>
      </c>
      <c r="N17" s="72">
        <f>VLOOKUP(E17,'Appendix 4. LT MOH 2019'!$D$5:$K$1684,8,FALSE)</f>
        <v>0.94301377820401</v>
      </c>
      <c r="O17" s="72">
        <f t="shared" si="13"/>
        <v>0.93545000181501137</v>
      </c>
      <c r="P17" s="72">
        <f t="shared" si="5"/>
        <v>6.4549998184988633E-2</v>
      </c>
      <c r="Q17" s="72">
        <f>VLOOKUP(E17,'Appendix 4. LT MOH 2019'!$D$5:$I$1684,6,FALSE)</f>
        <v>2.499999999999996</v>
      </c>
      <c r="R17" s="16">
        <f t="shared" si="6"/>
        <v>2.4900188243247676</v>
      </c>
      <c r="S17" s="135">
        <f t="shared" si="14"/>
        <v>83169.797382381104</v>
      </c>
      <c r="T17" s="12">
        <f t="shared" si="7"/>
        <v>5368.6102700785723</v>
      </c>
      <c r="U17" s="13">
        <f t="shared" si="8"/>
        <v>1.3342342999136123E-2</v>
      </c>
      <c r="V17" s="12">
        <f t="shared" si="9"/>
        <v>402373.87619447155</v>
      </c>
      <c r="W17" s="12">
        <f t="shared" si="10"/>
        <v>1834513.447768382</v>
      </c>
      <c r="X17" s="131">
        <f t="shared" si="11"/>
        <v>22.057447601249176</v>
      </c>
      <c r="Y17" s="105">
        <f>VLOOKUP(E17,'Appendix 4. LT MOH 2019'!$D$5:$P$1684,13,FALSE)</f>
        <v>23.150360847772323</v>
      </c>
      <c r="Z17" s="105">
        <f t="shared" si="12"/>
        <v>-1.0929132465231461</v>
      </c>
    </row>
    <row r="18" spans="1:26" s="9" customFormat="1" x14ac:dyDescent="0.2">
      <c r="A18" s="15"/>
      <c r="B18" s="11" t="str">
        <f t="shared" si="15"/>
        <v>Total</v>
      </c>
      <c r="C18" s="11" t="str">
        <f t="shared" si="16"/>
        <v>BA</v>
      </c>
      <c r="D18" s="137" t="s">
        <v>129</v>
      </c>
      <c r="E18" s="18" t="str">
        <f t="shared" si="0"/>
        <v>BATotal65-69</v>
      </c>
      <c r="F18" s="19">
        <v>5</v>
      </c>
      <c r="G18" s="104">
        <f>VLOOKUP(E18,'Appendix 4. LT MOH 2019'!$D$5:$G$1684,4,FALSE)</f>
        <v>1.7048016244639974E-2</v>
      </c>
      <c r="H18" s="19">
        <f>VLOOKUP(E18,'Appendix 1a. Person-years 2020'!$E$3:$F$1684,2,FALSE)</f>
        <v>464801.37390000001</v>
      </c>
      <c r="I18" s="19">
        <f>VLOOKUP(E18,'Appendix 2a. Deaths 2020'!$E$3:$G$1683,3,FALSE)</f>
        <v>1199</v>
      </c>
      <c r="J18" s="20">
        <f t="shared" si="1"/>
        <v>7923.9413727781784</v>
      </c>
      <c r="K18" s="20">
        <f t="shared" si="2"/>
        <v>9102.5008013008555</v>
      </c>
      <c r="L18" s="72">
        <f t="shared" si="3"/>
        <v>0.87052355674011617</v>
      </c>
      <c r="M18" s="72">
        <f t="shared" si="4"/>
        <v>1.1487339914668586</v>
      </c>
      <c r="N18" s="72">
        <f>VLOOKUP(E18,'Appendix 4. LT MOH 2019'!$D$5:$K$1684,8,FALSE)</f>
        <v>0.91824434798587018</v>
      </c>
      <c r="O18" s="72">
        <f t="shared" si="13"/>
        <v>0.90666927470997327</v>
      </c>
      <c r="P18" s="72">
        <f t="shared" si="5"/>
        <v>9.3330725290026728E-2</v>
      </c>
      <c r="Q18" s="72">
        <f>VLOOKUP(E18,'Appendix 4. LT MOH 2019'!$D$5:$I$1684,6,FALSE)</f>
        <v>2.4999999999999942</v>
      </c>
      <c r="R18" s="16">
        <f t="shared" si="6"/>
        <v>2.4843360487309196</v>
      </c>
      <c r="S18" s="135">
        <f t="shared" si="14"/>
        <v>77801.187112302534</v>
      </c>
      <c r="T18" s="12">
        <f t="shared" si="7"/>
        <v>7261.2412216162757</v>
      </c>
      <c r="U18" s="13">
        <f t="shared" si="8"/>
        <v>1.9585852592966791E-2</v>
      </c>
      <c r="V18" s="12">
        <f t="shared" si="9"/>
        <v>370739.09277882351</v>
      </c>
      <c r="W18" s="12">
        <f t="shared" si="10"/>
        <v>1432139.5715739105</v>
      </c>
      <c r="X18" s="131">
        <f t="shared" si="11"/>
        <v>18.407682771044112</v>
      </c>
      <c r="Y18" s="105">
        <f>VLOOKUP(E18,'Appendix 4. LT MOH 2019'!$D$5:$P$1684,13,FALSE)</f>
        <v>19.398259946001403</v>
      </c>
      <c r="Z18" s="105">
        <f t="shared" si="12"/>
        <v>-0.99057717495729136</v>
      </c>
    </row>
    <row r="19" spans="1:26" s="9" customFormat="1" x14ac:dyDescent="0.2">
      <c r="A19" s="15"/>
      <c r="B19" s="11" t="str">
        <f t="shared" si="15"/>
        <v>Total</v>
      </c>
      <c r="C19" s="11" t="str">
        <f t="shared" si="16"/>
        <v>BA</v>
      </c>
      <c r="D19" s="137" t="s">
        <v>130</v>
      </c>
      <c r="E19" s="18" t="str">
        <f t="shared" si="0"/>
        <v>BATotal70-74</v>
      </c>
      <c r="F19" s="19">
        <v>5</v>
      </c>
      <c r="G19" s="104">
        <f>VLOOKUP(E19,'Appendix 4. LT MOH 2019'!$D$5:$G$1684,4,FALSE)</f>
        <v>2.3861358682234858E-2</v>
      </c>
      <c r="H19" s="19">
        <f>VLOOKUP(E19,'Appendix 1a. Person-years 2020'!$E$3:$F$1684,2,FALSE)</f>
        <v>356153.8444</v>
      </c>
      <c r="I19" s="19">
        <f>VLOOKUP(E19,'Appendix 2a. Deaths 2020'!$E$3:$G$1683,3,FALSE)</f>
        <v>1279</v>
      </c>
      <c r="J19" s="20">
        <f t="shared" si="1"/>
        <v>8498.3146272852628</v>
      </c>
      <c r="K19" s="20">
        <f t="shared" si="2"/>
        <v>9746.7959495306841</v>
      </c>
      <c r="L19" s="72">
        <f t="shared" si="3"/>
        <v>0.87190854012845764</v>
      </c>
      <c r="M19" s="72">
        <f t="shared" si="4"/>
        <v>1.1469092846053219</v>
      </c>
      <c r="N19" s="72">
        <f>VLOOKUP(E19,'Appendix 4. LT MOH 2019'!$D$5:$K$1684,8,FALSE)</f>
        <v>0.88740960602580665</v>
      </c>
      <c r="O19" s="72">
        <f t="shared" si="13"/>
        <v>0.87197308115119621</v>
      </c>
      <c r="P19" s="72">
        <f t="shared" si="5"/>
        <v>0.12802691884880379</v>
      </c>
      <c r="Q19" s="72">
        <f>VLOOKUP(E19,'Appendix 4. LT MOH 2019'!$D$5:$I$1684,6,FALSE)</f>
        <v>2.5000000000000004</v>
      </c>
      <c r="R19" s="16">
        <f t="shared" si="6"/>
        <v>2.4784410699035591</v>
      </c>
      <c r="S19" s="135">
        <f t="shared" si="14"/>
        <v>70539.945890686256</v>
      </c>
      <c r="T19" s="12">
        <f t="shared" si="7"/>
        <v>9031.0119281458992</v>
      </c>
      <c r="U19" s="13">
        <f t="shared" si="8"/>
        <v>2.7372716459166078E-2</v>
      </c>
      <c r="V19" s="12">
        <f t="shared" si="9"/>
        <v>329927.50067820755</v>
      </c>
      <c r="W19" s="12">
        <f t="shared" si="10"/>
        <v>1061400.478795087</v>
      </c>
      <c r="X19" s="131">
        <f t="shared" si="11"/>
        <v>15.046800297237384</v>
      </c>
      <c r="Y19" s="105">
        <f>VLOOKUP(E19,'Appendix 4. LT MOH 2019'!$D$5:$P$1684,13,FALSE)</f>
        <v>15.902792223079855</v>
      </c>
      <c r="Z19" s="105">
        <f t="shared" si="12"/>
        <v>-0.85599192584247064</v>
      </c>
    </row>
    <row r="20" spans="1:26" s="9" customFormat="1" x14ac:dyDescent="0.2">
      <c r="A20" s="15"/>
      <c r="B20" s="11" t="str">
        <f t="shared" si="15"/>
        <v>Total</v>
      </c>
      <c r="C20" s="11" t="str">
        <f t="shared" si="16"/>
        <v>BA</v>
      </c>
      <c r="D20" s="137" t="s">
        <v>131</v>
      </c>
      <c r="E20" s="18" t="str">
        <f t="shared" si="0"/>
        <v>BATotal75-79</v>
      </c>
      <c r="F20" s="19">
        <v>5</v>
      </c>
      <c r="G20" s="104">
        <f>VLOOKUP(E20,'Appendix 4. LT MOH 2019'!$D$5:$G$1684,4,FALSE)</f>
        <v>3.8827775087008083E-2</v>
      </c>
      <c r="H20" s="19">
        <f>VLOOKUP(E20,'Appendix 1a. Person-years 2020'!$E$3:$F$1684,2,FALSE)</f>
        <v>248669.16690000001</v>
      </c>
      <c r="I20" s="19">
        <f>VLOOKUP(E20,'Appendix 2a. Deaths 2020'!$E$3:$G$1683,3,FALSE)</f>
        <v>1285</v>
      </c>
      <c r="J20" s="20">
        <f t="shared" si="1"/>
        <v>9655.2704834668748</v>
      </c>
      <c r="K20" s="20">
        <f t="shared" si="2"/>
        <v>10890.37679248007</v>
      </c>
      <c r="L20" s="72">
        <f t="shared" si="3"/>
        <v>0.88658736675979377</v>
      </c>
      <c r="M20" s="72">
        <f t="shared" si="4"/>
        <v>1.1279204255466608</v>
      </c>
      <c r="N20" s="72">
        <f>VLOOKUP(E20,'Appendix 4. LT MOH 2019'!$D$5:$K$1684,8,FALSE)</f>
        <v>0.82303866212976362</v>
      </c>
      <c r="O20" s="72">
        <f t="shared" si="13"/>
        <v>0.802787787831721</v>
      </c>
      <c r="P20" s="72">
        <f t="shared" si="5"/>
        <v>0.197212212168279</v>
      </c>
      <c r="Q20" s="72">
        <f>VLOOKUP(E20,'Appendix 4. LT MOH 2019'!$D$5:$I$1684,6,FALSE)</f>
        <v>2.4999999999999973</v>
      </c>
      <c r="R20" s="16">
        <f t="shared" si="6"/>
        <v>2.4697521857116458</v>
      </c>
      <c r="S20" s="135">
        <f t="shared" si="14"/>
        <v>61508.933962540359</v>
      </c>
      <c r="T20" s="12">
        <f t="shared" si="7"/>
        <v>12130.312934865171</v>
      </c>
      <c r="U20" s="13">
        <f t="shared" si="8"/>
        <v>4.3815158137554586E-2</v>
      </c>
      <c r="V20" s="12">
        <f t="shared" si="9"/>
        <v>276851.97202262544</v>
      </c>
      <c r="W20" s="12">
        <f t="shared" si="10"/>
        <v>731472.97811687936</v>
      </c>
      <c r="X20" s="131">
        <f t="shared" si="11"/>
        <v>11.892142018952153</v>
      </c>
      <c r="Y20" s="105">
        <f>VLOOKUP(E20,'Appendix 4. LT MOH 2019'!$D$5:$P$1684,13,FALSE)</f>
        <v>12.60327602053261</v>
      </c>
      <c r="Z20" s="105">
        <f t="shared" si="12"/>
        <v>-0.71113400158045614</v>
      </c>
    </row>
    <row r="21" spans="1:26" s="9" customFormat="1" x14ac:dyDescent="0.2">
      <c r="A21" s="15"/>
      <c r="B21" s="11" t="str">
        <f t="shared" si="15"/>
        <v>Total</v>
      </c>
      <c r="C21" s="11" t="str">
        <f t="shared" si="16"/>
        <v>BA</v>
      </c>
      <c r="D21" s="137" t="s">
        <v>132</v>
      </c>
      <c r="E21" s="18" t="str">
        <f t="shared" si="0"/>
        <v>BATotal80-84</v>
      </c>
      <c r="F21" s="19">
        <v>5</v>
      </c>
      <c r="G21" s="104">
        <f>VLOOKUP(E21,'Appendix 4. LT MOH 2019'!$D$5:$G$1684,4,FALSE)</f>
        <v>5.8568543621004575E-2</v>
      </c>
      <c r="H21" s="19">
        <f>VLOOKUP(E21,'Appendix 1a. Person-years 2020'!$E$3:$F$1684,2,FALSE)</f>
        <v>161633.51500000001</v>
      </c>
      <c r="I21" s="19">
        <f>VLOOKUP(E21,'Appendix 2a. Deaths 2020'!$E$3:$G$1683,3,FALSE)</f>
        <v>1250</v>
      </c>
      <c r="J21" s="20">
        <f t="shared" si="1"/>
        <v>9466.6395738937972</v>
      </c>
      <c r="K21" s="20">
        <f t="shared" si="2"/>
        <v>10643.428894367542</v>
      </c>
      <c r="L21" s="72">
        <f t="shared" si="3"/>
        <v>0.88943513108858208</v>
      </c>
      <c r="M21" s="72">
        <f t="shared" si="4"/>
        <v>1.1243090867977041</v>
      </c>
      <c r="N21" s="72">
        <f>VLOOKUP(E21,'Appendix 4. LT MOH 2019'!$D$5:$K$1684,8,FALSE)</f>
        <v>0.74455926192176847</v>
      </c>
      <c r="O21" s="72">
        <f t="shared" si="13"/>
        <v>0.71775327976256054</v>
      </c>
      <c r="P21" s="72">
        <f t="shared" si="5"/>
        <v>0.28224672023743946</v>
      </c>
      <c r="Q21" s="72">
        <f>VLOOKUP(E21,'Appendix 4. LT MOH 2019'!$D$5:$I$1684,6,FALSE)</f>
        <v>2.4999999999999996</v>
      </c>
      <c r="R21" s="16">
        <f t="shared" si="6"/>
        <v>2.4561764374262132</v>
      </c>
      <c r="S21" s="135">
        <f t="shared" si="14"/>
        <v>49378.621027675188</v>
      </c>
      <c r="T21" s="12">
        <f t="shared" si="7"/>
        <v>13936.953834908785</v>
      </c>
      <c r="U21" s="13">
        <f t="shared" si="8"/>
        <v>6.5914476421137458E-2</v>
      </c>
      <c r="V21" s="12">
        <f t="shared" si="9"/>
        <v>211439.95358263183</v>
      </c>
      <c r="W21" s="12">
        <f t="shared" si="10"/>
        <v>454621.00609425391</v>
      </c>
      <c r="X21" s="131">
        <f t="shared" si="11"/>
        <v>9.2068388430582733</v>
      </c>
      <c r="Y21" s="105">
        <f>VLOOKUP(E21,'Appendix 4. LT MOH 2019'!$D$5:$P$1684,13,FALSE)</f>
        <v>9.7755788827568928</v>
      </c>
      <c r="Z21" s="105">
        <f t="shared" si="12"/>
        <v>-0.56874003969861953</v>
      </c>
    </row>
    <row r="22" spans="1:26" s="9" customFormat="1" x14ac:dyDescent="0.2">
      <c r="A22" s="15"/>
      <c r="B22" s="11" t="str">
        <f t="shared" si="15"/>
        <v>Total</v>
      </c>
      <c r="C22" s="11" t="str">
        <f t="shared" si="16"/>
        <v>BA</v>
      </c>
      <c r="D22" s="137" t="s">
        <v>133</v>
      </c>
      <c r="E22" s="18" t="str">
        <f t="shared" si="0"/>
        <v>BATotal85-89</v>
      </c>
      <c r="F22" s="19">
        <v>5</v>
      </c>
      <c r="G22" s="104">
        <f>VLOOKUP(E22,'Appendix 4. LT MOH 2019'!$D$5:$G$1684,4,FALSE)</f>
        <v>9.9971230191557986E-2</v>
      </c>
      <c r="H22" s="19">
        <f>VLOOKUP(E22,'Appendix 1a. Person-years 2020'!$E$3:$F$1684,2,FALSE)</f>
        <v>85334.712299999999</v>
      </c>
      <c r="I22" s="19">
        <f>VLOOKUP(E22,'Appendix 2a. Deaths 2020'!$E$3:$G$1683,3,FALSE)</f>
        <v>985</v>
      </c>
      <c r="J22" s="20">
        <f t="shared" si="1"/>
        <v>8531.0161666736749</v>
      </c>
      <c r="K22" s="20">
        <f t="shared" si="2"/>
        <v>9417.5445049349892</v>
      </c>
      <c r="L22" s="72">
        <f t="shared" si="3"/>
        <v>0.90586417321449819</v>
      </c>
      <c r="M22" s="72">
        <f t="shared" si="4"/>
        <v>1.1039182579121731</v>
      </c>
      <c r="N22" s="72">
        <f>VLOOKUP(E22,'Appendix 4. LT MOH 2019'!$D$5:$K$1684,8,FALSE)</f>
        <v>0.60009206868461129</v>
      </c>
      <c r="O22" s="72">
        <f t="shared" si="13"/>
        <v>0.56907653167046635</v>
      </c>
      <c r="P22" s="72">
        <f t="shared" si="5"/>
        <v>0.43092346832953365</v>
      </c>
      <c r="Q22" s="72">
        <f>VLOOKUP(E22,'Appendix 4. LT MOH 2019'!$D$5:$I$1684,6,FALSE)</f>
        <v>2.5</v>
      </c>
      <c r="R22" s="16">
        <f t="shared" si="6"/>
        <v>2.4388394964059517</v>
      </c>
      <c r="S22" s="135">
        <f t="shared" si="14"/>
        <v>35441.667192766399</v>
      </c>
      <c r="T22" s="12">
        <f t="shared" si="7"/>
        <v>15272.646150087943</v>
      </c>
      <c r="U22" s="13">
        <f t="shared" si="8"/>
        <v>0.11059710631132795</v>
      </c>
      <c r="V22" s="12">
        <f t="shared" si="9"/>
        <v>138092.63785885903</v>
      </c>
      <c r="W22" s="12">
        <f t="shared" si="10"/>
        <v>243181.05251162208</v>
      </c>
      <c r="X22" s="131">
        <f t="shared" si="11"/>
        <v>6.8614450665925508</v>
      </c>
      <c r="Y22" s="105">
        <f>VLOOKUP(E22,'Appendix 4. LT MOH 2019'!$D$5:$P$1684,13,FALSE)</f>
        <v>7.2716585567386929</v>
      </c>
      <c r="Z22" s="105">
        <f t="shared" si="12"/>
        <v>-0.41021349014614206</v>
      </c>
    </row>
    <row r="23" spans="1:26" s="9" customFormat="1" x14ac:dyDescent="0.2">
      <c r="A23" s="15"/>
      <c r="B23" s="11" t="str">
        <f t="shared" si="15"/>
        <v>Total</v>
      </c>
      <c r="C23" s="11" t="str">
        <f t="shared" si="16"/>
        <v>BA</v>
      </c>
      <c r="D23" s="137" t="s">
        <v>8</v>
      </c>
      <c r="E23" s="18" t="str">
        <f t="shared" si="0"/>
        <v>BATotal90+</v>
      </c>
      <c r="F23" s="19" t="s">
        <v>19</v>
      </c>
      <c r="G23" s="104">
        <f>VLOOKUP(E23,'Appendix 4. LT MOH 2019'!$D$5:$G$1684,4,FALSE)</f>
        <v>0.18343426725498327</v>
      </c>
      <c r="H23" s="19">
        <f>VLOOKUP(E23,'Appendix 1a. Person-years 2020'!$E$3:$F$1684,2,FALSE)</f>
        <v>57634.021099999998</v>
      </c>
      <c r="I23" s="19">
        <f>VLOOKUP(E23,'Appendix 2a. Deaths 2020'!$E$3:$G$1683,3,FALSE)</f>
        <v>841</v>
      </c>
      <c r="J23" s="20">
        <f t="shared" si="1"/>
        <v>10572.054429436745</v>
      </c>
      <c r="K23" s="20">
        <f t="shared" si="2"/>
        <v>11258.786210675304</v>
      </c>
      <c r="L23" s="72">
        <f t="shared" si="3"/>
        <v>0.93900481202961139</v>
      </c>
      <c r="M23" s="72">
        <f t="shared" si="4"/>
        <v>1.0649572687902957</v>
      </c>
      <c r="N23" s="72">
        <f>VLOOKUP(E23,'Appendix 4. LT MOH 2019'!$D$5:$K$1684,8,FALSE)</f>
        <v>0</v>
      </c>
      <c r="O23" s="72">
        <v>0</v>
      </c>
      <c r="P23" s="72">
        <f t="shared" si="5"/>
        <v>1</v>
      </c>
      <c r="Q23" s="72">
        <f>VLOOKUP(E23,'Appendix 4. LT MOH 2019'!$D$5:$I$1684,6,FALSE)</f>
        <v>5.5488400162453457</v>
      </c>
      <c r="R23" s="16">
        <f>Q23*L23</f>
        <v>5.2103874764368463</v>
      </c>
      <c r="S23" s="135">
        <f t="shared" si="14"/>
        <v>20169.021042678454</v>
      </c>
      <c r="T23" s="12">
        <f t="shared" si="7"/>
        <v>20169.021042678454</v>
      </c>
      <c r="U23" s="13">
        <f t="shared" si="8"/>
        <v>0.19192430592203399</v>
      </c>
      <c r="V23" s="12">
        <f>T23*R23</f>
        <v>105088.41465276304</v>
      </c>
      <c r="W23" s="12">
        <f>V23</f>
        <v>105088.41465276304</v>
      </c>
      <c r="X23" s="131">
        <f t="shared" si="11"/>
        <v>5.2103874764368463</v>
      </c>
      <c r="Y23" s="105">
        <f>VLOOKUP(E23,'Appendix 4. LT MOH 2019'!$D$5:$P$1684,13,FALSE)</f>
        <v>5.4515441142191143</v>
      </c>
      <c r="Z23" s="105">
        <f t="shared" si="12"/>
        <v>-0.24115663778226804</v>
      </c>
    </row>
    <row r="24" spans="1:26" s="7" customFormat="1" x14ac:dyDescent="0.2">
      <c r="B24" s="159"/>
      <c r="C24" s="159"/>
      <c r="D24" s="107"/>
      <c r="E24" s="107"/>
      <c r="F24" s="107"/>
      <c r="G24" s="107"/>
      <c r="H24" s="107"/>
      <c r="I24" s="132"/>
      <c r="J24" s="132"/>
      <c r="N24" s="107"/>
      <c r="O24" s="107"/>
      <c r="P24" s="21"/>
      <c r="Q24" s="107"/>
      <c r="R24" s="107"/>
      <c r="V24" s="107"/>
      <c r="W24" s="107"/>
      <c r="Y24" s="107"/>
    </row>
    <row r="25" spans="1:26" x14ac:dyDescent="0.2">
      <c r="K25" s="40"/>
      <c r="L25" s="70"/>
      <c r="M25" s="70"/>
      <c r="N25" s="133"/>
      <c r="O25" s="133"/>
      <c r="P25" s="71"/>
      <c r="Q25" s="133"/>
      <c r="R25" s="133"/>
      <c r="S25" s="70"/>
      <c r="T25" s="70"/>
      <c r="U25" s="70"/>
      <c r="V25" s="133"/>
      <c r="W25" s="133"/>
      <c r="X25" s="70"/>
      <c r="Y25" s="133"/>
      <c r="Z25" s="70"/>
    </row>
    <row r="26" spans="1:26" ht="16" customHeight="1" x14ac:dyDescent="0.2">
      <c r="K26" s="40"/>
      <c r="L26" s="70"/>
      <c r="M26" s="70"/>
      <c r="N26" s="133"/>
      <c r="O26" s="133"/>
      <c r="P26" s="70"/>
      <c r="Q26" s="133"/>
      <c r="R26" s="133"/>
      <c r="S26" s="70"/>
      <c r="T26" s="70"/>
      <c r="U26" s="70"/>
      <c r="V26" s="133"/>
      <c r="W26" s="133"/>
      <c r="X26" s="70"/>
      <c r="Y26" s="133"/>
      <c r="Z26" s="70"/>
    </row>
    <row r="27" spans="1:26" s="11" customFormat="1" ht="47" customHeight="1" x14ac:dyDescent="0.2">
      <c r="A27" s="10"/>
      <c r="B27" s="8" t="s">
        <v>17</v>
      </c>
      <c r="C27" s="8" t="s">
        <v>14</v>
      </c>
      <c r="D27" s="8" t="s">
        <v>0</v>
      </c>
      <c r="E27" s="8" t="s">
        <v>135</v>
      </c>
      <c r="F27" s="8" t="s">
        <v>9</v>
      </c>
      <c r="G27" s="10" t="s">
        <v>116</v>
      </c>
      <c r="H27" s="10" t="s">
        <v>117</v>
      </c>
      <c r="I27" s="10" t="s">
        <v>110</v>
      </c>
      <c r="J27" s="10" t="s">
        <v>39</v>
      </c>
      <c r="K27" s="10" t="s">
        <v>1830</v>
      </c>
      <c r="L27" s="10" t="s">
        <v>27</v>
      </c>
      <c r="M27" s="10" t="s">
        <v>28</v>
      </c>
      <c r="N27" s="8" t="s">
        <v>10</v>
      </c>
      <c r="O27" s="10" t="s">
        <v>111</v>
      </c>
      <c r="P27" s="10" t="s">
        <v>112</v>
      </c>
      <c r="Q27" s="10" t="s">
        <v>29</v>
      </c>
      <c r="R27" s="10" t="s">
        <v>113</v>
      </c>
      <c r="S27" s="8" t="s">
        <v>104</v>
      </c>
      <c r="T27" s="8" t="s">
        <v>105</v>
      </c>
      <c r="U27" s="10" t="s">
        <v>106</v>
      </c>
      <c r="V27" s="10" t="s">
        <v>107</v>
      </c>
      <c r="W27" s="10" t="s">
        <v>108</v>
      </c>
      <c r="X27" s="8" t="s">
        <v>109</v>
      </c>
      <c r="Y27" s="10" t="s">
        <v>30</v>
      </c>
      <c r="Z27" s="10" t="s">
        <v>11</v>
      </c>
    </row>
    <row r="28" spans="1:26" x14ac:dyDescent="0.2">
      <c r="B28" s="158" t="s">
        <v>70</v>
      </c>
      <c r="C28" s="11" t="str">
        <f>$C$4</f>
        <v>BA</v>
      </c>
      <c r="D28" s="137">
        <v>0</v>
      </c>
      <c r="E28" s="18" t="str">
        <f t="shared" ref="E28:E47" si="17">_xlfn.CONCAT(C28,B28,D28)</f>
        <v>BAFemale0</v>
      </c>
      <c r="F28" s="19">
        <v>1</v>
      </c>
      <c r="G28" s="104">
        <f>VLOOKUP(E28,'Appendix 4. LT MOH 2019'!$D$5:$G$1684,4,FALSE)</f>
        <v>1.2572612334894255E-2</v>
      </c>
      <c r="H28" s="19">
        <f>VLOOKUP(E28,'Appendix 1a. Person-years 2020'!$E$3:$F$1684,2,FALSE)</f>
        <v>99900.738599999997</v>
      </c>
      <c r="I28" s="19">
        <f>VLOOKUP(E28,'Appendix 2a. Deaths 2020'!$E$3:$G$1683,3,FALSE)</f>
        <v>10</v>
      </c>
      <c r="J28" s="20">
        <f t="shared" ref="J28:J47" si="18">G28*H28</f>
        <v>1256.0132583874065</v>
      </c>
      <c r="K28" s="20">
        <f t="shared" ref="K28:K47" si="19">G28*(H28-I28)+I28</f>
        <v>1265.8875322640577</v>
      </c>
      <c r="L28" s="73">
        <f t="shared" ref="L28:L47" si="20">J28/K28</f>
        <v>0.99219972262544454</v>
      </c>
      <c r="M28" s="73">
        <f t="shared" ref="M28:M47" si="21">K28/J28</f>
        <v>1.0078616000354397</v>
      </c>
      <c r="N28" s="72">
        <f>VLOOKUP(E28,'Appendix 4. LT MOH 2019'!$D$5:$K$1684,8,FALSE)</f>
        <v>0.98756890255767082</v>
      </c>
      <c r="O28" s="72">
        <f>EXP((1/L28)*LN(N28))</f>
        <v>0.98747178898467158</v>
      </c>
      <c r="P28" s="73">
        <f t="shared" ref="P28:P47" si="22">1-O28</f>
        <v>1.2528211015328417E-2</v>
      </c>
      <c r="Q28" s="72">
        <f>VLOOKUP(E28,'Appendix 4. LT MOH 2019'!$D$5:$I$1684,6,FALSE)</f>
        <v>9.4544417682061635E-2</v>
      </c>
      <c r="R28" s="136">
        <f t="shared" ref="R28:R46" si="23">F28+(Q28-F28)*M28*(1-N28)/(1-O28)</f>
        <v>9.4499988148953884E-2</v>
      </c>
      <c r="S28" s="12">
        <v>100000</v>
      </c>
      <c r="T28" s="12">
        <f t="shared" ref="T28:T47" si="24">P28*S28</f>
        <v>1252.8211015328416</v>
      </c>
      <c r="U28" s="13">
        <f t="shared" ref="U28:U47" si="25">T28/V28</f>
        <v>1.2671965533393035E-2</v>
      </c>
      <c r="V28" s="12">
        <f t="shared" ref="V28:V46" si="26">(S29*F28)+R28*T28</f>
        <v>98865.570477714777</v>
      </c>
      <c r="W28" s="12">
        <f t="shared" ref="W28:W46" si="27">W29+V28</f>
        <v>7916769.7328016758</v>
      </c>
      <c r="X28" s="131">
        <f t="shared" ref="X28:X47" si="28">W28/S28</f>
        <v>79.167697328016757</v>
      </c>
      <c r="Y28" s="105">
        <f>VLOOKUP(E28,'Appendix 4. LT MOH 2019'!$D$5:$P$1684,13,FALSE)</f>
        <v>80.454489361099149</v>
      </c>
      <c r="Z28" s="131">
        <f t="shared" ref="Z28:Z47" si="29">X28-Y28</f>
        <v>-1.2867920330823921</v>
      </c>
    </row>
    <row r="29" spans="1:26" x14ac:dyDescent="0.2">
      <c r="B29" s="158" t="str">
        <f>$B$28</f>
        <v>Female</v>
      </c>
      <c r="C29" s="11" t="str">
        <f>$C$4</f>
        <v>BA</v>
      </c>
      <c r="D29" s="138" t="s">
        <v>1657</v>
      </c>
      <c r="E29" s="18" t="str">
        <f t="shared" si="17"/>
        <v>BAFemale1-4</v>
      </c>
      <c r="F29" s="19">
        <v>4</v>
      </c>
      <c r="G29" s="104">
        <f>VLOOKUP(E29,'Appendix 4. LT MOH 2019'!$D$5:$G$1684,4,FALSE)</f>
        <v>4.5828473921063828E-4</v>
      </c>
      <c r="H29" s="19">
        <f>VLOOKUP(E29,'Appendix 1a. Person-years 2020'!$E$3:$F$1684,2,FALSE)</f>
        <v>400941.98090000002</v>
      </c>
      <c r="I29" s="19">
        <f>VLOOKUP(E29,'Appendix 2a. Deaths 2020'!$E$3:$G$1683,3,FALSE)</f>
        <v>8</v>
      </c>
      <c r="J29" s="20">
        <f t="shared" si="18"/>
        <v>183.74559115535322</v>
      </c>
      <c r="K29" s="20">
        <f t="shared" si="19"/>
        <v>191.74192487743954</v>
      </c>
      <c r="L29" s="73">
        <f t="shared" si="20"/>
        <v>0.95829637296487169</v>
      </c>
      <c r="M29" s="73">
        <f t="shared" si="21"/>
        <v>1.0435185066036528</v>
      </c>
      <c r="N29" s="72">
        <f>VLOOKUP(E29,'Appendix 4. LT MOH 2019'!$D$5:$K$1684,8,FALSE)</f>
        <v>0.99816895899612934</v>
      </c>
      <c r="O29" s="72">
        <f t="shared" ref="O29:O46" si="30">EXP((1/L29)*LN(N29))</f>
        <v>0.99808935099786744</v>
      </c>
      <c r="P29" s="73">
        <f t="shared" si="22"/>
        <v>1.9106490021325584E-3</v>
      </c>
      <c r="Q29" s="72">
        <f>VLOOKUP(E29,'Appendix 4. LT MOH 2019'!$D$5:$I$1684,6,FALSE)</f>
        <v>1.4998717737555285</v>
      </c>
      <c r="R29" s="136">
        <f t="shared" si="23"/>
        <v>1.4997721012575873</v>
      </c>
      <c r="S29" s="75">
        <f t="shared" ref="S29:S47" si="31">S28-T28</f>
        <v>98747.178898467158</v>
      </c>
      <c r="T29" s="12">
        <f t="shared" si="24"/>
        <v>188.67119882576151</v>
      </c>
      <c r="U29" s="13">
        <f t="shared" si="25"/>
        <v>4.7823338768357177E-4</v>
      </c>
      <c r="V29" s="12">
        <f t="shared" si="26"/>
        <v>394516.99459887529</v>
      </c>
      <c r="W29" s="12">
        <f t="shared" si="27"/>
        <v>7817904.162323961</v>
      </c>
      <c r="X29" s="131">
        <f t="shared" si="28"/>
        <v>79.170911508898996</v>
      </c>
      <c r="Y29" s="105">
        <f>VLOOKUP(E29,'Appendix 4. LT MOH 2019'!$D$5:$P$1684,13,FALSE)</f>
        <v>80.466026179912149</v>
      </c>
      <c r="Z29" s="131">
        <f t="shared" si="29"/>
        <v>-1.2951146710131525</v>
      </c>
    </row>
    <row r="30" spans="1:26" x14ac:dyDescent="0.2">
      <c r="B30" s="158" t="str">
        <f t="shared" ref="B30:B47" si="32">$B$28</f>
        <v>Female</v>
      </c>
      <c r="C30" s="11" t="str">
        <f t="shared" ref="C30:C47" si="33">$C$4</f>
        <v>BA</v>
      </c>
      <c r="D30" s="138" t="s">
        <v>1658</v>
      </c>
      <c r="E30" s="18" t="str">
        <f t="shared" si="17"/>
        <v>BAFemale5-9</v>
      </c>
      <c r="F30" s="19">
        <v>5</v>
      </c>
      <c r="G30" s="104">
        <f>VLOOKUP(E30,'Appendix 4. LT MOH 2019'!$D$5:$G$1684,4,FALSE)</f>
        <v>2.0982266457469521E-4</v>
      </c>
      <c r="H30" s="19">
        <f>VLOOKUP(E30,'Appendix 1a. Person-years 2020'!$E$3:$F$1684,2,FALSE)</f>
        <v>504432.40970000002</v>
      </c>
      <c r="I30" s="19">
        <f>VLOOKUP(E30,'Appendix 2a. Deaths 2020'!$E$3:$G$1683,3,FALSE)</f>
        <v>4</v>
      </c>
      <c r="J30" s="20">
        <f t="shared" si="18"/>
        <v>105.84135230108834</v>
      </c>
      <c r="K30" s="20">
        <f t="shared" si="19"/>
        <v>109.84051301043004</v>
      </c>
      <c r="L30" s="73">
        <f t="shared" si="20"/>
        <v>0.96359120510515128</v>
      </c>
      <c r="M30" s="73">
        <f t="shared" si="21"/>
        <v>1.0377844823634268</v>
      </c>
      <c r="N30" s="72">
        <f>VLOOKUP(E30,'Appendix 4. LT MOH 2019'!$D$5:$K$1684,8,FALSE)</f>
        <v>0.99895143670798625</v>
      </c>
      <c r="O30" s="72">
        <f t="shared" si="30"/>
        <v>0.99891183885061041</v>
      </c>
      <c r="P30" s="73">
        <f t="shared" si="22"/>
        <v>1.0881611493895882E-3</v>
      </c>
      <c r="Q30" s="72">
        <f>VLOOKUP(E30,'Appendix 4. LT MOH 2019'!$D$5:$I$1684,6,FALSE)</f>
        <v>2.4999999999997691</v>
      </c>
      <c r="R30" s="136">
        <f t="shared" si="23"/>
        <v>2.4999504580771341</v>
      </c>
      <c r="S30" s="75">
        <f t="shared" si="31"/>
        <v>98558.507699641399</v>
      </c>
      <c r="T30" s="12">
        <f t="shared" si="24"/>
        <v>107.24753902056436</v>
      </c>
      <c r="U30" s="13">
        <f t="shared" si="25"/>
        <v>2.1775070615503316E-4</v>
      </c>
      <c r="V30" s="12">
        <f t="shared" si="26"/>
        <v>492524.41433740628</v>
      </c>
      <c r="W30" s="12">
        <f t="shared" si="27"/>
        <v>7423387.1677250862</v>
      </c>
      <c r="X30" s="131">
        <f t="shared" si="28"/>
        <v>75.319597881371891</v>
      </c>
      <c r="Y30" s="105">
        <f>VLOOKUP(E30,'Appendix 4. LT MOH 2019'!$D$5:$P$1684,13,FALSE)</f>
        <v>76.61088168291343</v>
      </c>
      <c r="Z30" s="131">
        <f t="shared" si="29"/>
        <v>-1.2912838015415389</v>
      </c>
    </row>
    <row r="31" spans="1:26" x14ac:dyDescent="0.2">
      <c r="B31" s="158" t="str">
        <f t="shared" si="32"/>
        <v>Female</v>
      </c>
      <c r="C31" s="11" t="str">
        <f t="shared" si="33"/>
        <v>BA</v>
      </c>
      <c r="D31" s="138" t="s">
        <v>118</v>
      </c>
      <c r="E31" s="18" t="str">
        <f t="shared" si="17"/>
        <v>BAFemale10-14</v>
      </c>
      <c r="F31" s="19">
        <v>5</v>
      </c>
      <c r="G31" s="104">
        <f>VLOOKUP(E31,'Appendix 4. LT MOH 2019'!$D$5:$G$1684,4,FALSE)</f>
        <v>2.5350279154253585E-4</v>
      </c>
      <c r="H31" s="19">
        <f>VLOOKUP(E31,'Appendix 1a. Person-years 2020'!$E$3:$F$1684,2,FALSE)</f>
        <v>544124.07629999996</v>
      </c>
      <c r="I31" s="19">
        <f>VLOOKUP(E31,'Appendix 2a. Deaths 2020'!$E$3:$G$1683,3,FALSE)</f>
        <v>3</v>
      </c>
      <c r="J31" s="20">
        <f t="shared" si="18"/>
        <v>137.93697228755377</v>
      </c>
      <c r="K31" s="20">
        <f t="shared" si="19"/>
        <v>140.93621177917913</v>
      </c>
      <c r="L31" s="73">
        <f t="shared" si="20"/>
        <v>0.97871917051151758</v>
      </c>
      <c r="M31" s="73">
        <f t="shared" si="21"/>
        <v>1.021743550274345</v>
      </c>
      <c r="N31" s="72">
        <f>VLOOKUP(E31,'Appendix 4. LT MOH 2019'!$D$5:$K$1684,8,FALSE)</f>
        <v>0.99873328882933188</v>
      </c>
      <c r="O31" s="72">
        <f t="shared" si="30"/>
        <v>0.99870576386236398</v>
      </c>
      <c r="P31" s="73">
        <f t="shared" si="22"/>
        <v>1.2942361376360179E-3</v>
      </c>
      <c r="Q31" s="72">
        <f>VLOOKUP(E31,'Appendix 4. LT MOH 2019'!$D$5:$I$1684,6,FALSE)</f>
        <v>2.5000000000001577</v>
      </c>
      <c r="R31" s="136">
        <f t="shared" si="23"/>
        <v>2.4999655567983288</v>
      </c>
      <c r="S31" s="75">
        <f t="shared" si="31"/>
        <v>98451.260160620834</v>
      </c>
      <c r="T31" s="12">
        <f t="shared" si="24"/>
        <v>127.41917869568067</v>
      </c>
      <c r="U31" s="13">
        <f t="shared" si="25"/>
        <v>2.5901484302146872E-4</v>
      </c>
      <c r="V31" s="12">
        <f t="shared" si="26"/>
        <v>491937.74846764049</v>
      </c>
      <c r="W31" s="12">
        <f t="shared" si="27"/>
        <v>6930862.7533876803</v>
      </c>
      <c r="X31" s="131">
        <f t="shared" si="28"/>
        <v>70.398923711897098</v>
      </c>
      <c r="Y31" s="105">
        <f>VLOOKUP(E31,'Appendix 4. LT MOH 2019'!$D$5:$P$1684,13,FALSE)</f>
        <v>71.688673202316579</v>
      </c>
      <c r="Z31" s="131">
        <f t="shared" si="29"/>
        <v>-1.2897494904194815</v>
      </c>
    </row>
    <row r="32" spans="1:26" x14ac:dyDescent="0.2">
      <c r="B32" s="158" t="str">
        <f t="shared" si="32"/>
        <v>Female</v>
      </c>
      <c r="C32" s="11" t="str">
        <f t="shared" si="33"/>
        <v>BA</v>
      </c>
      <c r="D32" s="137" t="s">
        <v>119</v>
      </c>
      <c r="E32" s="18" t="str">
        <f t="shared" si="17"/>
        <v>BAFemale15-19</v>
      </c>
      <c r="F32" s="19">
        <v>5</v>
      </c>
      <c r="G32" s="104">
        <f>VLOOKUP(E32,'Appendix 4. LT MOH 2019'!$D$5:$G$1684,4,FALSE)</f>
        <v>4.5633217937931153E-4</v>
      </c>
      <c r="H32" s="19">
        <f>VLOOKUP(E32,'Appendix 1a. Person-years 2020'!$E$3:$F$1684,2,FALSE)</f>
        <v>592092.85190000001</v>
      </c>
      <c r="I32" s="19">
        <f>VLOOKUP(E32,'Appendix 2a. Deaths 2020'!$E$3:$G$1683,3,FALSE)</f>
        <v>17</v>
      </c>
      <c r="J32" s="20">
        <f t="shared" si="18"/>
        <v>270.19102150243896</v>
      </c>
      <c r="K32" s="20">
        <f t="shared" si="19"/>
        <v>287.1832638553895</v>
      </c>
      <c r="L32" s="73">
        <f t="shared" si="20"/>
        <v>0.94083136278614432</v>
      </c>
      <c r="M32" s="73">
        <f t="shared" si="21"/>
        <v>1.06288973726241</v>
      </c>
      <c r="N32" s="72">
        <f>VLOOKUP(E32,'Appendix 4. LT MOH 2019'!$D$5:$K$1684,8,FALSE)</f>
        <v>0.99772093912514337</v>
      </c>
      <c r="O32" s="72">
        <f t="shared" si="30"/>
        <v>0.99757778330929436</v>
      </c>
      <c r="P32" s="73">
        <f t="shared" si="22"/>
        <v>2.4222166907056364E-3</v>
      </c>
      <c r="Q32" s="72">
        <f>VLOOKUP(E32,'Appendix 4. LT MOH 2019'!$D$5:$I$1684,6,FALSE)</f>
        <v>2.5000000000000999</v>
      </c>
      <c r="R32" s="136">
        <f t="shared" si="23"/>
        <v>2.4998206975284911</v>
      </c>
      <c r="S32" s="75">
        <f t="shared" si="31"/>
        <v>98323.840981925154</v>
      </c>
      <c r="T32" s="12">
        <f t="shared" si="24"/>
        <v>238.16164872070598</v>
      </c>
      <c r="U32" s="13">
        <f t="shared" si="25"/>
        <v>4.8503080512766198E-4</v>
      </c>
      <c r="V32" s="12">
        <f t="shared" si="26"/>
        <v>491023.75808485178</v>
      </c>
      <c r="W32" s="12">
        <f t="shared" si="27"/>
        <v>6438925.0049200393</v>
      </c>
      <c r="X32" s="131">
        <f t="shared" si="28"/>
        <v>65.486914878596991</v>
      </c>
      <c r="Y32" s="105">
        <f>VLOOKUP(E32,'Appendix 4. LT MOH 2019'!$D$5:$P$1684,13,FALSE)</f>
        <v>66.776426425533771</v>
      </c>
      <c r="Z32" s="131">
        <f t="shared" si="29"/>
        <v>-1.2895115469367795</v>
      </c>
    </row>
    <row r="33" spans="2:26" x14ac:dyDescent="0.2">
      <c r="B33" s="158" t="str">
        <f t="shared" si="32"/>
        <v>Female</v>
      </c>
      <c r="C33" s="11" t="str">
        <f t="shared" si="33"/>
        <v>BA</v>
      </c>
      <c r="D33" s="137" t="s">
        <v>120</v>
      </c>
      <c r="E33" s="18" t="str">
        <f t="shared" si="17"/>
        <v>BAFemale20-24</v>
      </c>
      <c r="F33" s="19">
        <v>5</v>
      </c>
      <c r="G33" s="104">
        <f>VLOOKUP(E33,'Appendix 4. LT MOH 2019'!$D$5:$G$1684,4,FALSE)</f>
        <v>5.3615208600401882E-4</v>
      </c>
      <c r="H33" s="19">
        <f>VLOOKUP(E33,'Appendix 1a. Person-years 2020'!$E$3:$F$1684,2,FALSE)</f>
        <v>627130.8983</v>
      </c>
      <c r="I33" s="19">
        <f>VLOOKUP(E33,'Appendix 2a. Deaths 2020'!$E$3:$G$1683,3,FALSE)</f>
        <v>17</v>
      </c>
      <c r="J33" s="20">
        <f t="shared" si="18"/>
        <v>336.23753932111919</v>
      </c>
      <c r="K33" s="20">
        <f t="shared" si="19"/>
        <v>353.22842473565709</v>
      </c>
      <c r="L33" s="73">
        <f t="shared" si="20"/>
        <v>0.95189830652147189</v>
      </c>
      <c r="M33" s="73">
        <f t="shared" si="21"/>
        <v>1.0505323868621075</v>
      </c>
      <c r="N33" s="72">
        <f>VLOOKUP(E33,'Appendix 4. LT MOH 2019'!$D$5:$K$1684,8,FALSE)</f>
        <v>0.99732282799836303</v>
      </c>
      <c r="O33" s="72">
        <f t="shared" si="30"/>
        <v>0.99718773450846876</v>
      </c>
      <c r="P33" s="73">
        <f t="shared" si="22"/>
        <v>2.8122654915312406E-3</v>
      </c>
      <c r="Q33" s="72">
        <f>VLOOKUP(E33,'Appendix 4. LT MOH 2019'!$D$5:$I$1684,6,FALSE)</f>
        <v>2.4999999999998668</v>
      </c>
      <c r="R33" s="136">
        <f t="shared" si="23"/>
        <v>2.4998307402078694</v>
      </c>
      <c r="S33" s="75">
        <f t="shared" si="31"/>
        <v>98085.679333204447</v>
      </c>
      <c r="T33" s="12">
        <f t="shared" si="24"/>
        <v>275.84297120216985</v>
      </c>
      <c r="U33" s="13">
        <f t="shared" si="25"/>
        <v>5.6324514937600872E-4</v>
      </c>
      <c r="V33" s="12">
        <f t="shared" si="26"/>
        <v>489738.74254889286</v>
      </c>
      <c r="W33" s="12">
        <f t="shared" si="27"/>
        <v>5947901.2468351871</v>
      </c>
      <c r="X33" s="131">
        <f t="shared" si="28"/>
        <v>60.639853720436783</v>
      </c>
      <c r="Y33" s="105">
        <f>VLOOKUP(E33,'Appendix 4. LT MOH 2019'!$D$5:$P$1684,13,FALSE)</f>
        <v>61.923250936173481</v>
      </c>
      <c r="Z33" s="131">
        <f t="shared" si="29"/>
        <v>-1.2833972157366986</v>
      </c>
    </row>
    <row r="34" spans="2:26" x14ac:dyDescent="0.2">
      <c r="B34" s="158" t="str">
        <f t="shared" si="32"/>
        <v>Female</v>
      </c>
      <c r="C34" s="11" t="str">
        <f t="shared" si="33"/>
        <v>BA</v>
      </c>
      <c r="D34" s="137" t="s">
        <v>121</v>
      </c>
      <c r="E34" s="18" t="str">
        <f t="shared" si="17"/>
        <v>BAFemale25-29</v>
      </c>
      <c r="F34" s="19">
        <v>5</v>
      </c>
      <c r="G34" s="104">
        <f>VLOOKUP(E34,'Appendix 4. LT MOH 2019'!$D$5:$G$1684,4,FALSE)</f>
        <v>6.7986005728702193E-4</v>
      </c>
      <c r="H34" s="19">
        <f>VLOOKUP(E34,'Appendix 1a. Person-years 2020'!$E$3:$F$1684,2,FALSE)</f>
        <v>612207.49679999996</v>
      </c>
      <c r="I34" s="19">
        <f>VLOOKUP(E34,'Appendix 2a. Deaths 2020'!$E$3:$G$1683,3,FALSE)</f>
        <v>32</v>
      </c>
      <c r="J34" s="20">
        <f t="shared" si="18"/>
        <v>416.21542384599229</v>
      </c>
      <c r="K34" s="20">
        <f t="shared" si="19"/>
        <v>448.19366832415909</v>
      </c>
      <c r="L34" s="73">
        <f t="shared" si="20"/>
        <v>0.92865083391798764</v>
      </c>
      <c r="M34" s="73">
        <f t="shared" si="21"/>
        <v>1.0768309933896139</v>
      </c>
      <c r="N34" s="72">
        <f>VLOOKUP(E34,'Appendix 4. LT MOH 2019'!$D$5:$K$1684,8,FALSE)</f>
        <v>0.99660646753151094</v>
      </c>
      <c r="O34" s="72">
        <f t="shared" si="30"/>
        <v>0.99634621594407691</v>
      </c>
      <c r="P34" s="73">
        <f t="shared" si="22"/>
        <v>3.6537840559230927E-3</v>
      </c>
      <c r="Q34" s="72">
        <f>VLOOKUP(E34,'Appendix 4. LT MOH 2019'!$D$5:$I$1684,6,FALSE)</f>
        <v>2.4999999999999765</v>
      </c>
      <c r="R34" s="136">
        <f t="shared" si="23"/>
        <v>2.499673705935666</v>
      </c>
      <c r="S34" s="75">
        <f t="shared" si="31"/>
        <v>97809.836362002272</v>
      </c>
      <c r="T34" s="12">
        <f t="shared" si="24"/>
        <v>357.37602061193064</v>
      </c>
      <c r="U34" s="13">
        <f t="shared" si="25"/>
        <v>7.3209444324848184E-4</v>
      </c>
      <c r="V34" s="12">
        <f t="shared" si="26"/>
        <v>488155.62514880724</v>
      </c>
      <c r="W34" s="12">
        <f t="shared" si="27"/>
        <v>5458162.5042862939</v>
      </c>
      <c r="X34" s="131">
        <f t="shared" si="28"/>
        <v>55.803820017499916</v>
      </c>
      <c r="Y34" s="105">
        <f>VLOOKUP(E34,'Appendix 4. LT MOH 2019'!$D$5:$P$1684,13,FALSE)</f>
        <v>57.082764244388692</v>
      </c>
      <c r="Z34" s="131">
        <f t="shared" si="29"/>
        <v>-1.2789442268887754</v>
      </c>
    </row>
    <row r="35" spans="2:26" x14ac:dyDescent="0.2">
      <c r="B35" s="158" t="str">
        <f t="shared" si="32"/>
        <v>Female</v>
      </c>
      <c r="C35" s="11" t="str">
        <f t="shared" si="33"/>
        <v>BA</v>
      </c>
      <c r="D35" s="137" t="s">
        <v>122</v>
      </c>
      <c r="E35" s="18" t="str">
        <f t="shared" si="17"/>
        <v>BAFemale30-34</v>
      </c>
      <c r="F35" s="19">
        <v>5</v>
      </c>
      <c r="G35" s="104">
        <f>VLOOKUP(E35,'Appendix 4. LT MOH 2019'!$D$5:$G$1684,4,FALSE)</f>
        <v>9.0682124332279619E-4</v>
      </c>
      <c r="H35" s="19">
        <f>VLOOKUP(E35,'Appendix 1a. Person-years 2020'!$E$3:$F$1684,2,FALSE)</f>
        <v>621450.55819999997</v>
      </c>
      <c r="I35" s="19">
        <f>VLOOKUP(E35,'Appendix 2a. Deaths 2020'!$E$3:$G$1683,3,FALSE)</f>
        <v>50</v>
      </c>
      <c r="J35" s="20">
        <f t="shared" si="18"/>
        <v>563.54456785056971</v>
      </c>
      <c r="K35" s="20">
        <f t="shared" si="19"/>
        <v>613.49922678840358</v>
      </c>
      <c r="L35" s="73">
        <f t="shared" si="20"/>
        <v>0.9185742104365141</v>
      </c>
      <c r="M35" s="73">
        <f t="shared" si="21"/>
        <v>1.0886436704169951</v>
      </c>
      <c r="N35" s="72">
        <f>VLOOKUP(E35,'Appendix 4. LT MOH 2019'!$D$5:$K$1684,8,FALSE)</f>
        <v>0.99547614959251385</v>
      </c>
      <c r="O35" s="72">
        <f t="shared" si="30"/>
        <v>0.99507612770897802</v>
      </c>
      <c r="P35" s="73">
        <f t="shared" si="22"/>
        <v>4.9238722910219801E-3</v>
      </c>
      <c r="Q35" s="72">
        <f>VLOOKUP(E35,'Appendix 4. LT MOH 2019'!$D$5:$I$1684,6,FALSE)</f>
        <v>2.5000000000000844</v>
      </c>
      <c r="R35" s="136">
        <f t="shared" si="23"/>
        <v>2.4994979454469202</v>
      </c>
      <c r="S35" s="75">
        <f t="shared" si="31"/>
        <v>97452.460341390339</v>
      </c>
      <c r="T35" s="12">
        <f t="shared" si="24"/>
        <v>479.84346916689032</v>
      </c>
      <c r="U35" s="13">
        <f t="shared" si="25"/>
        <v>9.8720538290431861E-4</v>
      </c>
      <c r="V35" s="12">
        <f t="shared" si="26"/>
        <v>486062.45212643599</v>
      </c>
      <c r="W35" s="12">
        <f t="shared" si="27"/>
        <v>4970006.8791374862</v>
      </c>
      <c r="X35" s="131">
        <f t="shared" si="28"/>
        <v>50.999296084745517</v>
      </c>
      <c r="Y35" s="105">
        <f>VLOOKUP(E35,'Appendix 4. LT MOH 2019'!$D$5:$P$1684,13,FALSE)</f>
        <v>52.268623345967676</v>
      </c>
      <c r="Z35" s="131">
        <f t="shared" si="29"/>
        <v>-1.2693272612221591</v>
      </c>
    </row>
    <row r="36" spans="2:26" x14ac:dyDescent="0.2">
      <c r="B36" s="158" t="str">
        <f t="shared" si="32"/>
        <v>Female</v>
      </c>
      <c r="C36" s="11" t="str">
        <f t="shared" si="33"/>
        <v>BA</v>
      </c>
      <c r="D36" s="137" t="s">
        <v>123</v>
      </c>
      <c r="E36" s="18" t="str">
        <f t="shared" si="17"/>
        <v>BAFemale35-39</v>
      </c>
      <c r="F36" s="19">
        <v>5</v>
      </c>
      <c r="G36" s="104">
        <f>VLOOKUP(E36,'Appendix 4. LT MOH 2019'!$D$5:$G$1684,4,FALSE)</f>
        <v>1.27272904738875E-3</v>
      </c>
      <c r="H36" s="19">
        <f>VLOOKUP(E36,'Appendix 1a. Person-years 2020'!$E$3:$F$1684,2,FALSE)</f>
        <v>648635.73470000003</v>
      </c>
      <c r="I36" s="19">
        <f>VLOOKUP(E36,'Appendix 2a. Deaths 2020'!$E$3:$G$1683,3,FALSE)</f>
        <v>96</v>
      </c>
      <c r="J36" s="20">
        <f t="shared" si="18"/>
        <v>825.53754072703305</v>
      </c>
      <c r="K36" s="20">
        <f t="shared" si="19"/>
        <v>921.41535873848375</v>
      </c>
      <c r="L36" s="73">
        <f t="shared" si="20"/>
        <v>0.89594506201555213</v>
      </c>
      <c r="M36" s="73">
        <f t="shared" si="21"/>
        <v>1.1161398643688731</v>
      </c>
      <c r="N36" s="72">
        <f>VLOOKUP(E36,'Appendix 4. LT MOH 2019'!$D$5:$K$1684,8,FALSE)</f>
        <v>0.99365653853223379</v>
      </c>
      <c r="O36" s="72">
        <f t="shared" si="30"/>
        <v>0.99292242275650355</v>
      </c>
      <c r="P36" s="73">
        <f t="shared" si="22"/>
        <v>7.0775772434964468E-3</v>
      </c>
      <c r="Q36" s="72">
        <f>VLOOKUP(E36,'Appendix 4. LT MOH 2019'!$D$5:$I$1684,6,FALSE)</f>
        <v>2.4999999999999383</v>
      </c>
      <c r="R36" s="136">
        <f t="shared" si="23"/>
        <v>2.4990770221660674</v>
      </c>
      <c r="S36" s="75">
        <f t="shared" si="31"/>
        <v>96972.616872223443</v>
      </c>
      <c r="T36" s="12">
        <f t="shared" si="24"/>
        <v>686.33118641714827</v>
      </c>
      <c r="U36" s="13">
        <f t="shared" si="25"/>
        <v>1.4205443106686322E-3</v>
      </c>
      <c r="V36" s="12">
        <f t="shared" si="26"/>
        <v>483146.62292660261</v>
      </c>
      <c r="W36" s="12">
        <f t="shared" si="27"/>
        <v>4483944.4270110503</v>
      </c>
      <c r="X36" s="131">
        <f t="shared" si="28"/>
        <v>46.239284569574387</v>
      </c>
      <c r="Y36" s="105">
        <f>VLOOKUP(E36,'Appendix 4. LT MOH 2019'!$D$5:$P$1684,13,FALSE)</f>
        <v>47.494792307520235</v>
      </c>
      <c r="Z36" s="131">
        <f t="shared" si="29"/>
        <v>-1.2555077379458481</v>
      </c>
    </row>
    <row r="37" spans="2:26" x14ac:dyDescent="0.2">
      <c r="B37" s="158" t="str">
        <f t="shared" si="32"/>
        <v>Female</v>
      </c>
      <c r="C37" s="11" t="str">
        <f t="shared" si="33"/>
        <v>BA</v>
      </c>
      <c r="D37" s="137" t="s">
        <v>124</v>
      </c>
      <c r="E37" s="18" t="str">
        <f t="shared" si="17"/>
        <v>BAFemale40-44</v>
      </c>
      <c r="F37" s="19">
        <v>5</v>
      </c>
      <c r="G37" s="104">
        <f>VLOOKUP(E37,'Appendix 4. LT MOH 2019'!$D$5:$G$1684,4,FALSE)</f>
        <v>2.0108187938054872E-3</v>
      </c>
      <c r="H37" s="19">
        <f>VLOOKUP(E37,'Appendix 1a. Person-years 2020'!$E$3:$F$1684,2,FALSE)</f>
        <v>587516.87890000001</v>
      </c>
      <c r="I37" s="19">
        <f>VLOOKUP(E37,'Appendix 2a. Deaths 2020'!$E$3:$G$1683,3,FALSE)</f>
        <v>158</v>
      </c>
      <c r="J37" s="20">
        <f t="shared" si="18"/>
        <v>1181.3899817700626</v>
      </c>
      <c r="K37" s="20">
        <f t="shared" si="19"/>
        <v>1339.0722724006412</v>
      </c>
      <c r="L37" s="73">
        <f t="shared" si="20"/>
        <v>0.88224512307473046</v>
      </c>
      <c r="M37" s="73">
        <f t="shared" si="21"/>
        <v>1.1334718366193737</v>
      </c>
      <c r="N37" s="72">
        <f>VLOOKUP(E37,'Appendix 4. LT MOH 2019'!$D$5:$K$1684,8,FALSE)</f>
        <v>0.98999619562558661</v>
      </c>
      <c r="O37" s="72">
        <f t="shared" si="30"/>
        <v>0.98866856154420169</v>
      </c>
      <c r="P37" s="73">
        <f t="shared" si="22"/>
        <v>1.1331438455798315E-2</v>
      </c>
      <c r="Q37" s="72">
        <f>VLOOKUP(E37,'Appendix 4. LT MOH 2019'!$D$5:$I$1684,6,FALSE)</f>
        <v>2.4999999999999964</v>
      </c>
      <c r="R37" s="136">
        <f t="shared" si="23"/>
        <v>2.4983250004669331</v>
      </c>
      <c r="S37" s="75">
        <f t="shared" si="31"/>
        <v>96286.285685806302</v>
      </c>
      <c r="T37" s="12">
        <f t="shared" si="24"/>
        <v>1091.0621203861283</v>
      </c>
      <c r="U37" s="13">
        <f t="shared" si="25"/>
        <v>2.2792097053620439E-3</v>
      </c>
      <c r="V37" s="12">
        <f t="shared" si="26"/>
        <v>478701.94559952401</v>
      </c>
      <c r="W37" s="12">
        <f t="shared" si="27"/>
        <v>4000797.8040844472</v>
      </c>
      <c r="X37" s="131">
        <f t="shared" si="28"/>
        <v>41.551065923755019</v>
      </c>
      <c r="Y37" s="105">
        <f>VLOOKUP(E37,'Appendix 4. LT MOH 2019'!$D$5:$P$1684,13,FALSE)</f>
        <v>42.782037165461304</v>
      </c>
      <c r="Z37" s="131">
        <f t="shared" si="29"/>
        <v>-1.2309712417062855</v>
      </c>
    </row>
    <row r="38" spans="2:26" x14ac:dyDescent="0.2">
      <c r="B38" s="158" t="str">
        <f t="shared" si="32"/>
        <v>Female</v>
      </c>
      <c r="C38" s="11" t="str">
        <f t="shared" si="33"/>
        <v>BA</v>
      </c>
      <c r="D38" s="137" t="s">
        <v>125</v>
      </c>
      <c r="E38" s="18" t="str">
        <f t="shared" si="17"/>
        <v>BAFemale45-49</v>
      </c>
      <c r="F38" s="19">
        <v>5</v>
      </c>
      <c r="G38" s="104">
        <f>VLOOKUP(E38,'Appendix 4. LT MOH 2019'!$D$5:$G$1684,4,FALSE)</f>
        <v>2.5126672528549649E-3</v>
      </c>
      <c r="H38" s="19">
        <f>VLOOKUP(E38,'Appendix 1a. Person-years 2020'!$E$3:$F$1684,2,FALSE)</f>
        <v>493459.21629999997</v>
      </c>
      <c r="I38" s="19">
        <f>VLOOKUP(E38,'Appendix 2a. Deaths 2020'!$E$3:$G$1683,3,FALSE)</f>
        <v>179</v>
      </c>
      <c r="J38" s="20">
        <f t="shared" si="18"/>
        <v>1239.8988134164849</v>
      </c>
      <c r="K38" s="20">
        <f t="shared" si="19"/>
        <v>1418.4490459782239</v>
      </c>
      <c r="L38" s="73">
        <f t="shared" si="20"/>
        <v>0.87412291398976338</v>
      </c>
      <c r="M38" s="73">
        <f t="shared" si="21"/>
        <v>1.1440038740498122</v>
      </c>
      <c r="N38" s="72">
        <f>VLOOKUP(E38,'Appendix 4. LT MOH 2019'!$D$5:$K$1684,8,FALSE)</f>
        <v>0.98751508979827196</v>
      </c>
      <c r="O38" s="72">
        <f t="shared" si="30"/>
        <v>0.98573009970179282</v>
      </c>
      <c r="P38" s="73">
        <f t="shared" si="22"/>
        <v>1.4269900298207183E-2</v>
      </c>
      <c r="Q38" s="72">
        <f>VLOOKUP(E38,'Appendix 4. LT MOH 2019'!$D$5:$I$1684,6,FALSE)</f>
        <v>2.4999999999999987</v>
      </c>
      <c r="R38" s="136">
        <f t="shared" si="23"/>
        <v>2.497742566614964</v>
      </c>
      <c r="S38" s="75">
        <f t="shared" si="31"/>
        <v>95195.22356542018</v>
      </c>
      <c r="T38" s="12">
        <f t="shared" si="24"/>
        <v>1358.4263491440888</v>
      </c>
      <c r="U38" s="13">
        <f t="shared" si="25"/>
        <v>2.8745080507934458E-3</v>
      </c>
      <c r="V38" s="12">
        <f t="shared" si="26"/>
        <v>472576.98539724894</v>
      </c>
      <c r="W38" s="12">
        <f t="shared" si="27"/>
        <v>3522095.8584849234</v>
      </c>
      <c r="X38" s="131">
        <f t="shared" si="28"/>
        <v>36.998661556422149</v>
      </c>
      <c r="Y38" s="105">
        <f>VLOOKUP(E38,'Appendix 4. LT MOH 2019'!$D$5:$P$1684,13,FALSE)</f>
        <v>38.189082789865431</v>
      </c>
      <c r="Z38" s="131">
        <f t="shared" si="29"/>
        <v>-1.1904212334432813</v>
      </c>
    </row>
    <row r="39" spans="2:26" x14ac:dyDescent="0.2">
      <c r="B39" s="158" t="str">
        <f t="shared" si="32"/>
        <v>Female</v>
      </c>
      <c r="C39" s="11" t="str">
        <f t="shared" si="33"/>
        <v>BA</v>
      </c>
      <c r="D39" s="137" t="s">
        <v>126</v>
      </c>
      <c r="E39" s="18" t="str">
        <f t="shared" si="17"/>
        <v>BAFemale50-54</v>
      </c>
      <c r="F39" s="19">
        <v>5</v>
      </c>
      <c r="G39" s="104">
        <f>VLOOKUP(E39,'Appendix 4. LT MOH 2019'!$D$5:$G$1684,4,FALSE)</f>
        <v>3.9255782369992465E-3</v>
      </c>
      <c r="H39" s="19">
        <f>VLOOKUP(E39,'Appendix 1a. Person-years 2020'!$E$3:$F$1684,2,FALSE)</f>
        <v>449299.9828</v>
      </c>
      <c r="I39" s="19">
        <f>VLOOKUP(E39,'Appendix 2a. Deaths 2020'!$E$3:$G$1683,3,FALSE)</f>
        <v>223</v>
      </c>
      <c r="J39" s="20">
        <f t="shared" si="18"/>
        <v>1763.7622343638159</v>
      </c>
      <c r="K39" s="20">
        <f t="shared" si="19"/>
        <v>1985.886830416965</v>
      </c>
      <c r="L39" s="73">
        <f t="shared" si="20"/>
        <v>0.88814841175692227</v>
      </c>
      <c r="M39" s="73">
        <f t="shared" si="21"/>
        <v>1.1259379477150835</v>
      </c>
      <c r="N39" s="72">
        <f>VLOOKUP(E39,'Appendix 4. LT MOH 2019'!$D$5:$K$1684,8,FALSE)</f>
        <v>0.98056286381202651</v>
      </c>
      <c r="O39" s="72">
        <f t="shared" si="30"/>
        <v>0.97814192972080394</v>
      </c>
      <c r="P39" s="73">
        <f t="shared" si="22"/>
        <v>2.1858070279196062E-2</v>
      </c>
      <c r="Q39" s="72">
        <f>VLOOKUP(E39,'Appendix 4. LT MOH 2019'!$D$5:$I$1684,6,FALSE)</f>
        <v>2.4999999999999964</v>
      </c>
      <c r="R39" s="136">
        <f t="shared" si="23"/>
        <v>2.4969188783129836</v>
      </c>
      <c r="S39" s="75">
        <f t="shared" si="31"/>
        <v>93836.797216276085</v>
      </c>
      <c r="T39" s="12">
        <f t="shared" si="24"/>
        <v>2051.091308328032</v>
      </c>
      <c r="U39" s="13">
        <f t="shared" si="25"/>
        <v>4.4199797041477246E-3</v>
      </c>
      <c r="V39" s="12">
        <f t="shared" si="26"/>
        <v>464049.93814864825</v>
      </c>
      <c r="W39" s="12">
        <f t="shared" si="27"/>
        <v>3049518.8730876744</v>
      </c>
      <c r="X39" s="131">
        <f t="shared" si="28"/>
        <v>32.498113358015722</v>
      </c>
      <c r="Y39" s="105">
        <f>VLOOKUP(E39,'Appendix 4. LT MOH 2019'!$D$5:$P$1684,13,FALSE)</f>
        <v>33.640291078646648</v>
      </c>
      <c r="Z39" s="131">
        <f t="shared" si="29"/>
        <v>-1.1421777206309258</v>
      </c>
    </row>
    <row r="40" spans="2:26" x14ac:dyDescent="0.2">
      <c r="B40" s="158" t="str">
        <f t="shared" si="32"/>
        <v>Female</v>
      </c>
      <c r="C40" s="11" t="str">
        <f t="shared" si="33"/>
        <v>BA</v>
      </c>
      <c r="D40" s="137" t="s">
        <v>127</v>
      </c>
      <c r="E40" s="18" t="str">
        <f t="shared" si="17"/>
        <v>BAFemale55-59</v>
      </c>
      <c r="F40" s="19">
        <v>5</v>
      </c>
      <c r="G40" s="104">
        <f>VLOOKUP(E40,'Appendix 4. LT MOH 2019'!$D$5:$G$1684,4,FALSE)</f>
        <v>5.6870184060553728E-3</v>
      </c>
      <c r="H40" s="19">
        <f>VLOOKUP(E40,'Appendix 1a. Person-years 2020'!$E$3:$F$1684,2,FALSE)</f>
        <v>384155.03600000002</v>
      </c>
      <c r="I40" s="19">
        <f>VLOOKUP(E40,'Appendix 2a. Deaths 2020'!$E$3:$G$1683,3,FALSE)</f>
        <v>271</v>
      </c>
      <c r="J40" s="20">
        <f t="shared" si="18"/>
        <v>2184.6967605108644</v>
      </c>
      <c r="K40" s="20">
        <f t="shared" si="19"/>
        <v>2454.1555785228234</v>
      </c>
      <c r="L40" s="73">
        <f t="shared" si="20"/>
        <v>0.89020304157972396</v>
      </c>
      <c r="M40" s="73">
        <f t="shared" si="21"/>
        <v>1.1233392308179875</v>
      </c>
      <c r="N40" s="72">
        <f>VLOOKUP(E40,'Appendix 4. LT MOH 2019'!$D$5:$K$1684,8,FALSE)</f>
        <v>0.97196351794346458</v>
      </c>
      <c r="O40" s="72">
        <f t="shared" si="30"/>
        <v>0.96856042583495583</v>
      </c>
      <c r="P40" s="73">
        <f t="shared" si="22"/>
        <v>3.1439574165044171E-2</v>
      </c>
      <c r="Q40" s="72">
        <f>VLOOKUP(E40,'Appendix 4. LT MOH 2019'!$D$5:$I$1684,6,FALSE)</f>
        <v>2.5000000000000071</v>
      </c>
      <c r="R40" s="136">
        <f t="shared" si="23"/>
        <v>2.4956340039071212</v>
      </c>
      <c r="S40" s="75">
        <f t="shared" si="31"/>
        <v>91785.705907948053</v>
      </c>
      <c r="T40" s="12">
        <f t="shared" si="24"/>
        <v>2885.7035081838658</v>
      </c>
      <c r="U40" s="13">
        <f t="shared" si="25"/>
        <v>6.3885163335585587E-3</v>
      </c>
      <c r="V40" s="12">
        <f t="shared" si="26"/>
        <v>451701.67179903865</v>
      </c>
      <c r="W40" s="12">
        <f t="shared" si="27"/>
        <v>2585468.9349390259</v>
      </c>
      <c r="X40" s="131">
        <f t="shared" si="28"/>
        <v>28.168535714395382</v>
      </c>
      <c r="Y40" s="105">
        <f>VLOOKUP(E40,'Appendix 4. LT MOH 2019'!$D$5:$P$1684,13,FALSE)</f>
        <v>29.257567238051383</v>
      </c>
      <c r="Z40" s="131">
        <f t="shared" si="29"/>
        <v>-1.0890315236560006</v>
      </c>
    </row>
    <row r="41" spans="2:26" x14ac:dyDescent="0.2">
      <c r="B41" s="158" t="str">
        <f t="shared" si="32"/>
        <v>Female</v>
      </c>
      <c r="C41" s="11" t="str">
        <f t="shared" si="33"/>
        <v>BA</v>
      </c>
      <c r="D41" s="137" t="s">
        <v>128</v>
      </c>
      <c r="E41" s="18" t="str">
        <f t="shared" si="17"/>
        <v>BAFemale60-64</v>
      </c>
      <c r="F41" s="19">
        <v>5</v>
      </c>
      <c r="G41" s="104">
        <f>VLOOKUP(E41,'Appendix 4. LT MOH 2019'!$D$5:$G$1684,4,FALSE)</f>
        <v>8.4963051807919153E-3</v>
      </c>
      <c r="H41" s="19">
        <f>VLOOKUP(E41,'Appendix 1a. Person-years 2020'!$E$3:$F$1684,2,FALSE)</f>
        <v>322941.59889999998</v>
      </c>
      <c r="I41" s="19">
        <f>VLOOKUP(E41,'Appendix 2a. Deaths 2020'!$E$3:$G$1683,3,FALSE)</f>
        <v>390</v>
      </c>
      <c r="J41" s="20">
        <f t="shared" si="18"/>
        <v>2743.8103798272946</v>
      </c>
      <c r="K41" s="20">
        <f t="shared" si="19"/>
        <v>3130.4968208067858</v>
      </c>
      <c r="L41" s="73">
        <f t="shared" si="20"/>
        <v>0.87647761262385337</v>
      </c>
      <c r="M41" s="73">
        <f t="shared" si="21"/>
        <v>1.1409304534389255</v>
      </c>
      <c r="N41" s="72">
        <f>VLOOKUP(E41,'Appendix 4. LT MOH 2019'!$D$5:$K$1684,8,FALSE)</f>
        <v>0.9584020463684163</v>
      </c>
      <c r="O41" s="72">
        <f t="shared" si="30"/>
        <v>0.95268043413450265</v>
      </c>
      <c r="P41" s="73">
        <f t="shared" si="22"/>
        <v>4.7319565865497348E-2</v>
      </c>
      <c r="Q41" s="72">
        <f>VLOOKUP(E41,'Appendix 4. LT MOH 2019'!$D$5:$I$1684,6,FALSE)</f>
        <v>2.5000000000000004</v>
      </c>
      <c r="R41" s="136">
        <f t="shared" si="23"/>
        <v>2.4925608872914715</v>
      </c>
      <c r="S41" s="75">
        <f t="shared" si="31"/>
        <v>88900.002399764184</v>
      </c>
      <c r="T41" s="12">
        <f t="shared" si="24"/>
        <v>4206.7095189985139</v>
      </c>
      <c r="U41" s="13">
        <f t="shared" si="25"/>
        <v>9.6939524687376932E-3</v>
      </c>
      <c r="V41" s="12">
        <f t="shared" si="26"/>
        <v>433951.94401508081</v>
      </c>
      <c r="W41" s="12">
        <f t="shared" si="27"/>
        <v>2133767.2631399874</v>
      </c>
      <c r="X41" s="131">
        <f t="shared" si="28"/>
        <v>24.001880827234345</v>
      </c>
      <c r="Y41" s="105">
        <f>VLOOKUP(E41,'Appendix 4. LT MOH 2019'!$D$5:$P$1684,13,FALSE)</f>
        <v>25.02939461623679</v>
      </c>
      <c r="Z41" s="131">
        <f t="shared" si="29"/>
        <v>-1.0275137890024446</v>
      </c>
    </row>
    <row r="42" spans="2:26" x14ac:dyDescent="0.2">
      <c r="B42" s="158" t="str">
        <f t="shared" si="32"/>
        <v>Female</v>
      </c>
      <c r="C42" s="11" t="str">
        <f t="shared" si="33"/>
        <v>BA</v>
      </c>
      <c r="D42" s="137" t="s">
        <v>129</v>
      </c>
      <c r="E42" s="18" t="str">
        <f t="shared" si="17"/>
        <v>BAFemale65-69</v>
      </c>
      <c r="F42" s="19">
        <v>5</v>
      </c>
      <c r="G42" s="104">
        <f>VLOOKUP(E42,'Appendix 4. LT MOH 2019'!$D$5:$G$1684,4,FALSE)</f>
        <v>1.2950862582413859E-2</v>
      </c>
      <c r="H42" s="19">
        <f>VLOOKUP(E42,'Appendix 1a. Person-years 2020'!$E$3:$F$1684,2,FALSE)</f>
        <v>254223.94639999999</v>
      </c>
      <c r="I42" s="19">
        <f>VLOOKUP(E42,'Appendix 2a. Deaths 2020'!$E$3:$G$1683,3,FALSE)</f>
        <v>481</v>
      </c>
      <c r="J42" s="20">
        <f t="shared" si="18"/>
        <v>3292.4193949853461</v>
      </c>
      <c r="K42" s="20">
        <f t="shared" si="19"/>
        <v>3767.1900300832053</v>
      </c>
      <c r="L42" s="73">
        <f t="shared" si="20"/>
        <v>0.8739722097089504</v>
      </c>
      <c r="M42" s="73">
        <f t="shared" si="21"/>
        <v>1.1442011415134348</v>
      </c>
      <c r="N42" s="72">
        <f>VLOOKUP(E42,'Appendix 4. LT MOH 2019'!$D$5:$K$1684,8,FALSE)</f>
        <v>0.93727649579698258</v>
      </c>
      <c r="O42" s="72">
        <f t="shared" si="30"/>
        <v>0.92856224262484333</v>
      </c>
      <c r="P42" s="73">
        <f t="shared" si="22"/>
        <v>7.1437757375156674E-2</v>
      </c>
      <c r="Q42" s="72">
        <f>VLOOKUP(E42,'Appendix 4. LT MOH 2019'!$D$5:$I$1684,6,FALSE)</f>
        <v>2.5000000000000044</v>
      </c>
      <c r="R42" s="136">
        <f t="shared" si="23"/>
        <v>2.4884323169636127</v>
      </c>
      <c r="S42" s="75">
        <f t="shared" si="31"/>
        <v>84693.292880765672</v>
      </c>
      <c r="T42" s="12">
        <f t="shared" si="24"/>
        <v>6050.2989081192218</v>
      </c>
      <c r="U42" s="13">
        <f t="shared" si="25"/>
        <v>1.4819330594851174E-2</v>
      </c>
      <c r="V42" s="12">
        <f t="shared" si="26"/>
        <v>408270.72919348575</v>
      </c>
      <c r="W42" s="12">
        <f t="shared" si="27"/>
        <v>1699815.3191249063</v>
      </c>
      <c r="X42" s="131">
        <f t="shared" si="28"/>
        <v>20.070247138908258</v>
      </c>
      <c r="Y42" s="105">
        <f>VLOOKUP(E42,'Appendix 4. LT MOH 2019'!$D$5:$P$1684,13,FALSE)</f>
        <v>21.007248029785959</v>
      </c>
      <c r="Z42" s="131">
        <f t="shared" si="29"/>
        <v>-0.93700089087770166</v>
      </c>
    </row>
    <row r="43" spans="2:26" x14ac:dyDescent="0.2">
      <c r="B43" s="158" t="str">
        <f t="shared" si="32"/>
        <v>Female</v>
      </c>
      <c r="C43" s="11" t="str">
        <f t="shared" si="33"/>
        <v>BA</v>
      </c>
      <c r="D43" s="137" t="s">
        <v>130</v>
      </c>
      <c r="E43" s="18" t="str">
        <f t="shared" si="17"/>
        <v>BAFemale70-74</v>
      </c>
      <c r="F43" s="19">
        <v>5</v>
      </c>
      <c r="G43" s="104">
        <f>VLOOKUP(E43,'Appendix 4. LT MOH 2019'!$D$5:$G$1684,4,FALSE)</f>
        <v>1.8510743282528674E-2</v>
      </c>
      <c r="H43" s="19">
        <f>VLOOKUP(E43,'Appendix 1a. Person-years 2020'!$E$3:$F$1684,2,FALSE)</f>
        <v>197354.93090000001</v>
      </c>
      <c r="I43" s="19">
        <f>VLOOKUP(E43,'Appendix 2a. Deaths 2020'!$E$3:$G$1683,3,FALSE)</f>
        <v>531</v>
      </c>
      <c r="J43" s="20">
        <f t="shared" si="18"/>
        <v>3653.1864614310857</v>
      </c>
      <c r="K43" s="20">
        <f t="shared" si="19"/>
        <v>4174.3572567480624</v>
      </c>
      <c r="L43" s="73">
        <f t="shared" si="20"/>
        <v>0.87514945097847641</v>
      </c>
      <c r="M43" s="73">
        <f t="shared" si="21"/>
        <v>1.1426619749140359</v>
      </c>
      <c r="N43" s="72">
        <f>VLOOKUP(E43,'Appendix 4. LT MOH 2019'!$D$5:$K$1684,8,FALSE)</f>
        <v>0.91153993736293448</v>
      </c>
      <c r="O43" s="72">
        <f t="shared" si="30"/>
        <v>0.89957468055097611</v>
      </c>
      <c r="P43" s="73">
        <f t="shared" si="22"/>
        <v>0.10042531944902389</v>
      </c>
      <c r="Q43" s="72">
        <f>VLOOKUP(E43,'Appendix 4. LT MOH 2019'!$D$5:$I$1684,6,FALSE)</f>
        <v>2.4999999999999947</v>
      </c>
      <c r="R43" s="136">
        <f t="shared" si="23"/>
        <v>2.4837035513440107</v>
      </c>
      <c r="S43" s="75">
        <f t="shared" si="31"/>
        <v>78642.993972646451</v>
      </c>
      <c r="T43" s="12">
        <f t="shared" si="24"/>
        <v>7897.74779213068</v>
      </c>
      <c r="U43" s="13">
        <f t="shared" si="25"/>
        <v>2.115419644810311E-2</v>
      </c>
      <c r="V43" s="12">
        <f t="shared" si="26"/>
        <v>373341.89514151309</v>
      </c>
      <c r="W43" s="12">
        <f t="shared" si="27"/>
        <v>1291544.5899314205</v>
      </c>
      <c r="X43" s="131">
        <f t="shared" si="28"/>
        <v>16.422881743040513</v>
      </c>
      <c r="Y43" s="105">
        <f>VLOOKUP(E43,'Appendix 4. LT MOH 2019'!$D$5:$P$1684,13,FALSE)</f>
        <v>17.245772045685328</v>
      </c>
      <c r="Z43" s="131">
        <f t="shared" si="29"/>
        <v>-0.82289030264481511</v>
      </c>
    </row>
    <row r="44" spans="2:26" x14ac:dyDescent="0.2">
      <c r="B44" s="158" t="str">
        <f t="shared" si="32"/>
        <v>Female</v>
      </c>
      <c r="C44" s="11" t="str">
        <f t="shared" si="33"/>
        <v>BA</v>
      </c>
      <c r="D44" s="137" t="s">
        <v>131</v>
      </c>
      <c r="E44" s="18" t="str">
        <f t="shared" si="17"/>
        <v>BAFemale75-79</v>
      </c>
      <c r="F44" s="19">
        <v>5</v>
      </c>
      <c r="G44" s="104">
        <f>VLOOKUP(E44,'Appendix 4. LT MOH 2019'!$D$5:$G$1684,4,FALSE)</f>
        <v>3.1428666446717012E-2</v>
      </c>
      <c r="H44" s="19">
        <f>VLOOKUP(E44,'Appendix 1a. Person-years 2020'!$E$3:$F$1684,2,FALSE)</f>
        <v>142963.66620000001</v>
      </c>
      <c r="I44" s="19">
        <f>VLOOKUP(E44,'Appendix 2a. Deaths 2020'!$E$3:$G$1683,3,FALSE)</f>
        <v>548</v>
      </c>
      <c r="J44" s="20">
        <f t="shared" si="18"/>
        <v>4493.1573789995909</v>
      </c>
      <c r="K44" s="20">
        <f t="shared" si="19"/>
        <v>5023.93446978679</v>
      </c>
      <c r="L44" s="73">
        <f t="shared" si="20"/>
        <v>0.8943503156780378</v>
      </c>
      <c r="M44" s="73">
        <f t="shared" si="21"/>
        <v>1.1181300911621701</v>
      </c>
      <c r="N44" s="72">
        <f>VLOOKUP(E44,'Appendix 4. LT MOH 2019'!$D$5:$K$1684,8,FALSE)</f>
        <v>0.85430422736826384</v>
      </c>
      <c r="O44" s="72">
        <f t="shared" si="30"/>
        <v>0.83855960991137424</v>
      </c>
      <c r="P44" s="73">
        <f t="shared" si="22"/>
        <v>0.16144039008862576</v>
      </c>
      <c r="Q44" s="72">
        <f>VLOOKUP(E44,'Appendix 4. LT MOH 2019'!$D$5:$I$1684,6,FALSE)</f>
        <v>2.499999999999996</v>
      </c>
      <c r="R44" s="136">
        <f t="shared" si="23"/>
        <v>2.4772913481372996</v>
      </c>
      <c r="S44" s="75">
        <f t="shared" si="31"/>
        <v>70745.246180515765</v>
      </c>
      <c r="T44" s="12">
        <f t="shared" si="24"/>
        <v>11421.140140298327</v>
      </c>
      <c r="U44" s="13">
        <f t="shared" si="25"/>
        <v>3.5151268865035681E-2</v>
      </c>
      <c r="V44" s="12">
        <f t="shared" si="26"/>
        <v>324914.02185651183</v>
      </c>
      <c r="W44" s="12">
        <f t="shared" si="27"/>
        <v>918202.69478990731</v>
      </c>
      <c r="X44" s="131">
        <f t="shared" si="28"/>
        <v>12.979002044137253</v>
      </c>
      <c r="Y44" s="105">
        <f>VLOOKUP(E44,'Appendix 4. LT MOH 2019'!$D$5:$P$1684,13,FALSE)</f>
        <v>13.676770146072293</v>
      </c>
      <c r="Z44" s="131">
        <f t="shared" si="29"/>
        <v>-0.69776810193503991</v>
      </c>
    </row>
    <row r="45" spans="2:26" x14ac:dyDescent="0.2">
      <c r="B45" s="158" t="str">
        <f t="shared" si="32"/>
        <v>Female</v>
      </c>
      <c r="C45" s="11" t="str">
        <f t="shared" si="33"/>
        <v>BA</v>
      </c>
      <c r="D45" s="137" t="s">
        <v>132</v>
      </c>
      <c r="E45" s="18" t="str">
        <f t="shared" si="17"/>
        <v>BAFemale80-84</v>
      </c>
      <c r="F45" s="19">
        <v>5</v>
      </c>
      <c r="G45" s="104">
        <f>VLOOKUP(E45,'Appendix 4. LT MOH 2019'!$D$5:$G$1684,4,FALSE)</f>
        <v>5.074572433706389E-2</v>
      </c>
      <c r="H45" s="19">
        <f>VLOOKUP(E45,'Appendix 1a. Person-years 2020'!$E$3:$F$1684,2,FALSE)</f>
        <v>97447.741200000004</v>
      </c>
      <c r="I45" s="19">
        <f>VLOOKUP(E45,'Appendix 2a. Deaths 2020'!$E$3:$G$1683,3,FALSE)</f>
        <v>592</v>
      </c>
      <c r="J45" s="20">
        <f t="shared" si="18"/>
        <v>4945.056212204744</v>
      </c>
      <c r="K45" s="20">
        <f t="shared" si="19"/>
        <v>5507.0147433972015</v>
      </c>
      <c r="L45" s="73">
        <f t="shared" si="20"/>
        <v>0.89795586949059214</v>
      </c>
      <c r="M45" s="73">
        <f t="shared" si="21"/>
        <v>1.1136404738545751</v>
      </c>
      <c r="N45" s="72">
        <f>VLOOKUP(E45,'Appendix 4. LT MOH 2019'!$D$5:$K$1684,8,FALSE)</f>
        <v>0.77483658037267744</v>
      </c>
      <c r="O45" s="72">
        <f t="shared" si="30"/>
        <v>0.75269650732753857</v>
      </c>
      <c r="P45" s="73">
        <f t="shared" si="22"/>
        <v>0.24730349267246143</v>
      </c>
      <c r="Q45" s="72">
        <f>VLOOKUP(E45,'Appendix 4. LT MOH 2019'!$D$5:$I$1684,6,FALSE)</f>
        <v>2.4999999999999982</v>
      </c>
      <c r="R45" s="136">
        <f t="shared" si="23"/>
        <v>2.4651480391686897</v>
      </c>
      <c r="S45" s="75">
        <f t="shared" si="31"/>
        <v>59324.106040217441</v>
      </c>
      <c r="T45" s="12">
        <f t="shared" si="24"/>
        <v>14671.058623417239</v>
      </c>
      <c r="U45" s="13">
        <f t="shared" si="25"/>
        <v>5.6550784121063895E-2</v>
      </c>
      <c r="V45" s="12">
        <f t="shared" si="26"/>
        <v>259431.56848204692</v>
      </c>
      <c r="W45" s="12">
        <f t="shared" si="27"/>
        <v>593288.67293339549</v>
      </c>
      <c r="X45" s="131">
        <f t="shared" si="28"/>
        <v>10.000802583206038</v>
      </c>
      <c r="Y45" s="105">
        <f>VLOOKUP(E45,'Appendix 4. LT MOH 2019'!$D$5:$P$1684,13,FALSE)</f>
        <v>10.582892239106688</v>
      </c>
      <c r="Z45" s="131">
        <f t="shared" si="29"/>
        <v>-0.58208965590064921</v>
      </c>
    </row>
    <row r="46" spans="2:26" x14ac:dyDescent="0.2">
      <c r="B46" s="158" t="str">
        <f t="shared" si="32"/>
        <v>Female</v>
      </c>
      <c r="C46" s="11" t="str">
        <f t="shared" si="33"/>
        <v>BA</v>
      </c>
      <c r="D46" s="137" t="s">
        <v>133</v>
      </c>
      <c r="E46" s="18" t="str">
        <f t="shared" si="17"/>
        <v>BAFemale85-89</v>
      </c>
      <c r="F46" s="19">
        <v>5</v>
      </c>
      <c r="G46" s="104">
        <f>VLOOKUP(E46,'Appendix 4. LT MOH 2019'!$D$5:$G$1684,4,FALSE)</f>
        <v>8.6408457950698708E-2</v>
      </c>
      <c r="H46" s="19">
        <f>VLOOKUP(E46,'Appendix 1a. Person-years 2020'!$E$3:$F$1684,2,FALSE)</f>
        <v>54338.497900000002</v>
      </c>
      <c r="I46" s="19">
        <f>VLOOKUP(E46,'Appendix 2a. Deaths 2020'!$E$3:$G$1683,3,FALSE)</f>
        <v>502</v>
      </c>
      <c r="J46" s="20">
        <f t="shared" si="18"/>
        <v>4695.3058108962805</v>
      </c>
      <c r="K46" s="20">
        <f t="shared" si="19"/>
        <v>5153.9287650050292</v>
      </c>
      <c r="L46" s="73">
        <f t="shared" si="20"/>
        <v>0.91101488301065003</v>
      </c>
      <c r="M46" s="73">
        <f t="shared" si="21"/>
        <v>1.0976769080822029</v>
      </c>
      <c r="N46" s="72">
        <f>VLOOKUP(E46,'Appendix 4. LT MOH 2019'!$D$5:$K$1684,8,FALSE)</f>
        <v>0.64470824247280312</v>
      </c>
      <c r="O46" s="72">
        <f t="shared" si="30"/>
        <v>0.61764995147811186</v>
      </c>
      <c r="P46" s="73">
        <f t="shared" si="22"/>
        <v>0.38235004852188814</v>
      </c>
      <c r="Q46" s="72">
        <f>VLOOKUP(E46,'Appendix 4. LT MOH 2019'!$D$5:$I$1684,6,FALSE)</f>
        <v>2.4999999999999978</v>
      </c>
      <c r="R46" s="136">
        <f t="shared" si="23"/>
        <v>2.4500097529919644</v>
      </c>
      <c r="S46" s="75">
        <f t="shared" si="31"/>
        <v>44653.047416800204</v>
      </c>
      <c r="T46" s="12">
        <f t="shared" si="24"/>
        <v>17073.094846463729</v>
      </c>
      <c r="U46" s="13">
        <f t="shared" si="25"/>
        <v>9.4993538779542641E-2</v>
      </c>
      <c r="V46" s="12">
        <f t="shared" si="26"/>
        <v>179729.01173927536</v>
      </c>
      <c r="W46" s="12">
        <f t="shared" si="27"/>
        <v>333857.10445134854</v>
      </c>
      <c r="X46" s="131">
        <f t="shared" si="28"/>
        <v>7.4766924939089057</v>
      </c>
      <c r="Y46" s="105">
        <f>VLOOKUP(E46,'Appendix 4. LT MOH 2019'!$D$5:$P$1684,13,FALSE)</f>
        <v>7.9317380514211315</v>
      </c>
      <c r="Z46" s="131">
        <f t="shared" si="29"/>
        <v>-0.45504555751222586</v>
      </c>
    </row>
    <row r="47" spans="2:26" x14ac:dyDescent="0.2">
      <c r="B47" s="158" t="str">
        <f t="shared" si="32"/>
        <v>Female</v>
      </c>
      <c r="C47" s="11" t="str">
        <f t="shared" si="33"/>
        <v>BA</v>
      </c>
      <c r="D47" s="137" t="s">
        <v>8</v>
      </c>
      <c r="E47" s="18" t="str">
        <f t="shared" si="17"/>
        <v>BAFemale90+</v>
      </c>
      <c r="F47" s="19" t="s">
        <v>19</v>
      </c>
      <c r="G47" s="104">
        <f>VLOOKUP(E47,'Appendix 4. LT MOH 2019'!$D$5:$G$1684,4,FALSE)</f>
        <v>0.16877322954055834</v>
      </c>
      <c r="H47" s="19">
        <f>VLOOKUP(E47,'Appendix 1a. Person-years 2020'!$E$3:$F$1684,2,FALSE)</f>
        <v>38377.8822</v>
      </c>
      <c r="I47" s="19">
        <f>VLOOKUP(E47,'Appendix 2a. Deaths 2020'!$E$3:$G$1683,3,FALSE)</f>
        <v>467</v>
      </c>
      <c r="J47" s="20">
        <f t="shared" si="18"/>
        <v>6477.1591218211079</v>
      </c>
      <c r="K47" s="20">
        <f t="shared" si="19"/>
        <v>6865.3420236256679</v>
      </c>
      <c r="L47" s="73">
        <f t="shared" si="20"/>
        <v>0.94345760189824368</v>
      </c>
      <c r="M47" s="73">
        <f t="shared" si="21"/>
        <v>1.0599310429933393</v>
      </c>
      <c r="N47" s="72">
        <f>VLOOKUP(E47,'Appendix 4. LT MOH 2019'!$D$5:$K$1684,8,FALSE)</f>
        <v>0</v>
      </c>
      <c r="O47" s="72">
        <v>0</v>
      </c>
      <c r="P47" s="73">
        <f t="shared" si="22"/>
        <v>1</v>
      </c>
      <c r="Q47" s="72">
        <f>VLOOKUP(E47,'Appendix 4. LT MOH 2019'!$D$5:$I$1684,6,FALSE)</f>
        <v>5.9233296230751558</v>
      </c>
      <c r="R47" s="136">
        <f>Q47*L47</f>
        <v>5.5884103614393137</v>
      </c>
      <c r="S47" s="75">
        <f t="shared" si="31"/>
        <v>27579.952570336474</v>
      </c>
      <c r="T47" s="12">
        <f t="shared" si="24"/>
        <v>27579.952570336474</v>
      </c>
      <c r="U47" s="13">
        <f t="shared" si="25"/>
        <v>0.17894176256277047</v>
      </c>
      <c r="V47" s="12">
        <f>T47*R47</f>
        <v>154128.09271207318</v>
      </c>
      <c r="W47" s="12">
        <f>V47</f>
        <v>154128.09271207318</v>
      </c>
      <c r="X47" s="131">
        <f t="shared" si="28"/>
        <v>5.5884103614393137</v>
      </c>
      <c r="Y47" s="105">
        <f>VLOOKUP(E47,'Appendix 4. LT MOH 2019'!$D$5:$P$1684,13,FALSE)</f>
        <v>5.925110295763389</v>
      </c>
      <c r="Z47" s="131">
        <f t="shared" si="29"/>
        <v>-0.3366999343240753</v>
      </c>
    </row>
    <row r="48" spans="2:26" x14ac:dyDescent="0.2">
      <c r="K48" s="40"/>
      <c r="L48" s="7"/>
      <c r="M48" s="7"/>
      <c r="N48" s="133"/>
      <c r="O48" s="133"/>
      <c r="P48" s="74"/>
      <c r="Q48" s="133"/>
      <c r="R48" s="107"/>
      <c r="S48" s="7"/>
      <c r="T48" s="7"/>
      <c r="U48" s="7"/>
      <c r="V48" s="107"/>
      <c r="W48" s="107"/>
      <c r="X48" s="7"/>
      <c r="Y48" s="133"/>
      <c r="Z48" s="7"/>
    </row>
    <row r="49" spans="1:26" x14ac:dyDescent="0.2">
      <c r="K49" s="40"/>
      <c r="L49" s="7"/>
      <c r="M49" s="7"/>
      <c r="N49" s="133"/>
      <c r="O49" s="133"/>
      <c r="P49" s="7"/>
      <c r="Q49" s="133"/>
      <c r="R49" s="107"/>
      <c r="S49" s="7"/>
      <c r="T49" s="7"/>
      <c r="U49" s="7"/>
      <c r="V49" s="107"/>
      <c r="W49" s="107"/>
      <c r="X49" s="7"/>
      <c r="Y49" s="133"/>
      <c r="Z49" s="7"/>
    </row>
    <row r="50" spans="1:26" s="11" customFormat="1" ht="47" customHeight="1" x14ac:dyDescent="0.2">
      <c r="A50" s="10"/>
      <c r="B50" s="8" t="s">
        <v>17</v>
      </c>
      <c r="C50" s="8" t="s">
        <v>14</v>
      </c>
      <c r="D50" s="8" t="s">
        <v>0</v>
      </c>
      <c r="E50" s="8" t="s">
        <v>135</v>
      </c>
      <c r="F50" s="8" t="s">
        <v>9</v>
      </c>
      <c r="G50" s="10" t="s">
        <v>116</v>
      </c>
      <c r="H50" s="10" t="s">
        <v>117</v>
      </c>
      <c r="I50" s="10" t="s">
        <v>110</v>
      </c>
      <c r="J50" s="10" t="s">
        <v>39</v>
      </c>
      <c r="K50" s="10" t="s">
        <v>1830</v>
      </c>
      <c r="L50" s="10" t="s">
        <v>27</v>
      </c>
      <c r="M50" s="10" t="s">
        <v>28</v>
      </c>
      <c r="N50" s="8" t="s">
        <v>10</v>
      </c>
      <c r="O50" s="10" t="s">
        <v>111</v>
      </c>
      <c r="P50" s="10" t="s">
        <v>112</v>
      </c>
      <c r="Q50" s="10" t="s">
        <v>29</v>
      </c>
      <c r="R50" s="10" t="s">
        <v>113</v>
      </c>
      <c r="S50" s="8" t="s">
        <v>104</v>
      </c>
      <c r="T50" s="8" t="s">
        <v>105</v>
      </c>
      <c r="U50" s="10" t="s">
        <v>106</v>
      </c>
      <c r="V50" s="10" t="s">
        <v>107</v>
      </c>
      <c r="W50" s="10" t="s">
        <v>108</v>
      </c>
      <c r="X50" s="8" t="s">
        <v>109</v>
      </c>
      <c r="Y50" s="10" t="s">
        <v>30</v>
      </c>
      <c r="Z50" s="10" t="s">
        <v>11</v>
      </c>
    </row>
    <row r="51" spans="1:26" x14ac:dyDescent="0.2">
      <c r="B51" s="158" t="s">
        <v>71</v>
      </c>
      <c r="C51" s="11" t="str">
        <f>$C$4</f>
        <v>BA</v>
      </c>
      <c r="D51" s="137">
        <v>0</v>
      </c>
      <c r="E51" s="18" t="str">
        <f t="shared" ref="E51:E70" si="34">_xlfn.CONCAT(C51,B51,D51)</f>
        <v>BAMale0</v>
      </c>
      <c r="F51" s="19">
        <v>1</v>
      </c>
      <c r="G51" s="104">
        <f>VLOOKUP(E51,'Appendix 4. LT MOH 2019'!$D$5:$G$1684,4,FALSE)</f>
        <v>1.5740798653316283E-2</v>
      </c>
      <c r="H51" s="19">
        <f>VLOOKUP(E51,'Appendix 1a. Person-years 2020'!$E$3:$F$1684,2,FALSE)</f>
        <v>104772.2374</v>
      </c>
      <c r="I51" s="19">
        <f>VLOOKUP(E51,'Appendix 2a. Deaths 2020'!$E$3:$G$1683,3,FALSE)</f>
        <v>21</v>
      </c>
      <c r="J51" s="20">
        <f t="shared" ref="J51:J70" si="35">G51*H51</f>
        <v>1649.198693370854</v>
      </c>
      <c r="K51" s="20">
        <f t="shared" ref="K51:K70" si="36">G51*(H51-I51)+I51</f>
        <v>1669.8681365991342</v>
      </c>
      <c r="L51" s="73">
        <f t="shared" ref="L51:L70" si="37">J51/K51</f>
        <v>0.98762211052761584</v>
      </c>
      <c r="M51" s="73">
        <f t="shared" ref="M51:M70" si="38">K51/J51</f>
        <v>1.0125330218313677</v>
      </c>
      <c r="N51" s="72">
        <f>VLOOKUP(E51,'Appendix 4. LT MOH 2019'!$D$5:$K$1684,8,FALSE)</f>
        <v>0.98448187152023281</v>
      </c>
      <c r="O51" s="72">
        <f>EXP((1/L51)*LN(N51))</f>
        <v>0.98428891830859433</v>
      </c>
      <c r="P51" s="73">
        <f t="shared" ref="P51:P70" si="39">1-O51</f>
        <v>1.5711081691405671E-2</v>
      </c>
      <c r="Q51" s="72">
        <f>VLOOKUP(E51,'Appendix 4. LT MOH 2019'!$D$5:$I$1684,6,FALSE)</f>
        <v>8.8417581019089364E-2</v>
      </c>
      <c r="R51" s="136">
        <f t="shared" ref="R51:R69" si="40">F51+(Q51-F51)*M51*(1-N51)/(1-O51)</f>
        <v>8.8328469593638159E-2</v>
      </c>
      <c r="S51" s="12">
        <v>100000</v>
      </c>
      <c r="T51" s="12">
        <f t="shared" ref="T51:T70" si="41">P51*S51</f>
        <v>1571.108169140567</v>
      </c>
      <c r="U51" s="13">
        <f t="shared" ref="U51:U70" si="42">T51/V51</f>
        <v>1.5939387045329604E-2</v>
      </c>
      <c r="V51" s="12">
        <f t="shared" ref="V51:V69" si="43">(S52*F51)+R51*T51</f>
        <v>98567.665411005684</v>
      </c>
      <c r="W51" s="12">
        <f t="shared" ref="W51:W69" si="44">W52+V51</f>
        <v>7072168.1985680563</v>
      </c>
      <c r="X51" s="2">
        <f t="shared" ref="X51:X70" si="45">W51/S51</f>
        <v>70.721681985680561</v>
      </c>
      <c r="Y51" s="105">
        <f>VLOOKUP(E51,'Appendix 4. LT MOH 2019'!$D$5:$P$1684,13,FALSE)</f>
        <v>72.053773903754447</v>
      </c>
      <c r="Z51" s="131">
        <f t="shared" ref="Z51:Z70" si="46">X51-Y51</f>
        <v>-1.3320919180738855</v>
      </c>
    </row>
    <row r="52" spans="1:26" x14ac:dyDescent="0.2">
      <c r="B52" s="158" t="str">
        <f>$B$51</f>
        <v>Male</v>
      </c>
      <c r="C52" s="11" t="str">
        <f>$C$4</f>
        <v>BA</v>
      </c>
      <c r="D52" s="138" t="s">
        <v>1657</v>
      </c>
      <c r="E52" s="18" t="str">
        <f t="shared" si="34"/>
        <v>BAMale1-4</v>
      </c>
      <c r="F52" s="19">
        <v>4</v>
      </c>
      <c r="G52" s="104">
        <f>VLOOKUP(E52,'Appendix 4. LT MOH 2019'!$D$5:$G$1684,4,FALSE)</f>
        <v>5.3709742680793638E-4</v>
      </c>
      <c r="H52" s="19">
        <f>VLOOKUP(E52,'Appendix 1a. Person-years 2020'!$E$3:$F$1684,2,FALSE)</f>
        <v>420277.95569999999</v>
      </c>
      <c r="I52" s="19">
        <f>VLOOKUP(E52,'Appendix 2a. Deaths 2020'!$E$3:$G$1683,3,FALSE)</f>
        <v>3</v>
      </c>
      <c r="J52" s="20">
        <f t="shared" si="35"/>
        <v>225.73020855056987</v>
      </c>
      <c r="K52" s="20">
        <f t="shared" si="36"/>
        <v>228.72859725828945</v>
      </c>
      <c r="L52" s="73">
        <f t="shared" si="37"/>
        <v>0.98689106327909804</v>
      </c>
      <c r="M52" s="73">
        <f t="shared" si="38"/>
        <v>1.0132830635605772</v>
      </c>
      <c r="N52" s="72">
        <f>VLOOKUP(E52,'Appendix 4. LT MOH 2019'!$D$5:$K$1684,8,FALSE)</f>
        <v>0.99785437045992142</v>
      </c>
      <c r="O52" s="72">
        <f t="shared" ref="O52:O69" si="47">EXP((1/L52)*LN(N52))</f>
        <v>0.99782590093018431</v>
      </c>
      <c r="P52" s="73">
        <f t="shared" si="39"/>
        <v>2.1740990698156937E-3</v>
      </c>
      <c r="Q52" s="72">
        <f>VLOOKUP(E52,'Appendix 4. LT MOH 2019'!$D$5:$I$1684,6,FALSE)</f>
        <v>1.6048783750920896</v>
      </c>
      <c r="R52" s="136">
        <f t="shared" si="40"/>
        <v>1.6048442193704688</v>
      </c>
      <c r="S52" s="135">
        <f t="shared" ref="S52:S70" si="48">S51-T51</f>
        <v>98428.891830859429</v>
      </c>
      <c r="T52" s="12">
        <f t="shared" si="41"/>
        <v>213.99416217246102</v>
      </c>
      <c r="U52" s="13">
        <f t="shared" si="42"/>
        <v>5.4423326473397626E-4</v>
      </c>
      <c r="V52" s="12">
        <f t="shared" si="43"/>
        <v>393203.01796888938</v>
      </c>
      <c r="W52" s="12">
        <f t="shared" si="44"/>
        <v>6973600.5331570506</v>
      </c>
      <c r="X52" s="2">
        <f t="shared" si="45"/>
        <v>70.849121669890494</v>
      </c>
      <c r="Y52" s="105">
        <f>VLOOKUP(E52,'Appendix 4. LT MOH 2019'!$D$5:$P$1684,13,FALSE)</f>
        <v>72.188144863560865</v>
      </c>
      <c r="Z52" s="131">
        <f t="shared" si="46"/>
        <v>-1.3390231936703714</v>
      </c>
    </row>
    <row r="53" spans="1:26" x14ac:dyDescent="0.2">
      <c r="B53" s="158" t="str">
        <f t="shared" ref="B53:B70" si="49">$B$51</f>
        <v>Male</v>
      </c>
      <c r="C53" s="11" t="str">
        <f t="shared" ref="C53:C70" si="50">$C$4</f>
        <v>BA</v>
      </c>
      <c r="D53" s="138" t="s">
        <v>1658</v>
      </c>
      <c r="E53" s="18" t="str">
        <f t="shared" si="34"/>
        <v>BAMale5-9</v>
      </c>
      <c r="F53" s="19">
        <v>5</v>
      </c>
      <c r="G53" s="104">
        <f>VLOOKUP(E53,'Appendix 4. LT MOH 2019'!$D$5:$G$1684,4,FALSE)</f>
        <v>2.69866935091113E-4</v>
      </c>
      <c r="H53" s="19">
        <f>VLOOKUP(E53,'Appendix 1a. Person-years 2020'!$E$3:$F$1684,2,FALSE)</f>
        <v>528027.83140000002</v>
      </c>
      <c r="I53" s="19">
        <f>VLOOKUP(E53,'Appendix 2a. Deaths 2020'!$E$3:$G$1683,3,FALSE)</f>
        <v>6</v>
      </c>
      <c r="J53" s="20">
        <f t="shared" si="35"/>
        <v>142.49725250272496</v>
      </c>
      <c r="K53" s="20">
        <f t="shared" si="36"/>
        <v>148.49563330111442</v>
      </c>
      <c r="L53" s="73">
        <f t="shared" si="37"/>
        <v>0.95960567550005904</v>
      </c>
      <c r="M53" s="73">
        <f t="shared" si="38"/>
        <v>1.0420947119543569</v>
      </c>
      <c r="N53" s="72">
        <f>VLOOKUP(E53,'Appendix 4. LT MOH 2019'!$D$5:$K$1684,8,FALSE)</f>
        <v>0.99865157506280688</v>
      </c>
      <c r="O53" s="72">
        <f t="shared" si="47"/>
        <v>0.998594853400954</v>
      </c>
      <c r="P53" s="73">
        <f t="shared" si="39"/>
        <v>1.4051465990460033E-3</v>
      </c>
      <c r="Q53" s="72">
        <f>VLOOKUP(E53,'Appendix 4. LT MOH 2019'!$D$5:$I$1684,6,FALSE)</f>
        <v>2.5000000000001492</v>
      </c>
      <c r="R53" s="136">
        <f t="shared" si="40"/>
        <v>2.4999290154666576</v>
      </c>
      <c r="S53" s="135">
        <f t="shared" si="48"/>
        <v>98214.897668686972</v>
      </c>
      <c r="T53" s="12">
        <f t="shared" si="41"/>
        <v>138.00632943480673</v>
      </c>
      <c r="U53" s="13">
        <f t="shared" si="42"/>
        <v>2.8122690793594494E-4</v>
      </c>
      <c r="V53" s="12">
        <f t="shared" si="43"/>
        <v>490729.46272353298</v>
      </c>
      <c r="W53" s="12">
        <f t="shared" si="44"/>
        <v>6580397.5151881613</v>
      </c>
      <c r="X53" s="2">
        <f t="shared" si="45"/>
        <v>66.999993599607791</v>
      </c>
      <c r="Y53" s="105">
        <f>VLOOKUP(E53,'Appendix 4. LT MOH 2019'!$D$5:$P$1684,13,FALSE)</f>
        <v>68.339916049914549</v>
      </c>
      <c r="Z53" s="131">
        <f t="shared" si="46"/>
        <v>-1.3399224503067586</v>
      </c>
    </row>
    <row r="54" spans="1:26" x14ac:dyDescent="0.2">
      <c r="B54" s="158" t="str">
        <f t="shared" si="49"/>
        <v>Male</v>
      </c>
      <c r="C54" s="11" t="str">
        <f t="shared" si="50"/>
        <v>BA</v>
      </c>
      <c r="D54" s="138" t="s">
        <v>118</v>
      </c>
      <c r="E54" s="18" t="str">
        <f t="shared" si="34"/>
        <v>BAMale10-14</v>
      </c>
      <c r="F54" s="19">
        <v>5</v>
      </c>
      <c r="G54" s="104">
        <f>VLOOKUP(E54,'Appendix 4. LT MOH 2019'!$D$5:$G$1684,4,FALSE)</f>
        <v>4.0850548716360138E-4</v>
      </c>
      <c r="H54" s="19">
        <f>VLOOKUP(E54,'Appendix 1a. Person-years 2020'!$E$3:$F$1684,2,FALSE)</f>
        <v>568223.97019999998</v>
      </c>
      <c r="I54" s="19">
        <f>VLOOKUP(E54,'Appendix 2a. Deaths 2020'!$E$3:$G$1683,3,FALSE)</f>
        <v>4</v>
      </c>
      <c r="J54" s="20">
        <f t="shared" si="35"/>
        <v>232.12260976458671</v>
      </c>
      <c r="K54" s="20">
        <f t="shared" si="36"/>
        <v>236.12097574263805</v>
      </c>
      <c r="L54" s="73">
        <f t="shared" si="37"/>
        <v>0.98306645157010786</v>
      </c>
      <c r="M54" s="73">
        <f t="shared" si="38"/>
        <v>1.0172252327427578</v>
      </c>
      <c r="N54" s="72">
        <f>VLOOKUP(E54,'Appendix 4. LT MOH 2019'!$D$5:$K$1684,8,FALSE)</f>
        <v>0.99795955639520406</v>
      </c>
      <c r="O54" s="72">
        <f t="shared" si="47"/>
        <v>0.99792444577913297</v>
      </c>
      <c r="P54" s="73">
        <f t="shared" si="39"/>
        <v>2.0755542208670263E-3</v>
      </c>
      <c r="Q54" s="72">
        <f>VLOOKUP(E54,'Appendix 4. LT MOH 2019'!$D$5:$I$1684,6,FALSE)</f>
        <v>2.4999999999999982</v>
      </c>
      <c r="R54" s="136">
        <f t="shared" si="40"/>
        <v>2.4999560359353317</v>
      </c>
      <c r="S54" s="135">
        <f t="shared" si="48"/>
        <v>98076.891339252164</v>
      </c>
      <c r="T54" s="12">
        <f t="shared" si="41"/>
        <v>203.56390578870153</v>
      </c>
      <c r="U54" s="13">
        <f t="shared" si="42"/>
        <v>4.1554209182835295E-4</v>
      </c>
      <c r="V54" s="12">
        <f t="shared" si="43"/>
        <v>489875.53798229236</v>
      </c>
      <c r="W54" s="12">
        <f t="shared" si="44"/>
        <v>6089668.0524646286</v>
      </c>
      <c r="X54" s="2">
        <f t="shared" si="45"/>
        <v>62.090753176507256</v>
      </c>
      <c r="Y54" s="105">
        <f>VLOOKUP(E54,'Appendix 4. LT MOH 2019'!$D$5:$P$1684,13,FALSE)</f>
        <v>63.428816109636386</v>
      </c>
      <c r="Z54" s="131">
        <f t="shared" si="46"/>
        <v>-1.3380629331291303</v>
      </c>
    </row>
    <row r="55" spans="1:26" x14ac:dyDescent="0.2">
      <c r="B55" s="158" t="str">
        <f t="shared" si="49"/>
        <v>Male</v>
      </c>
      <c r="C55" s="11" t="str">
        <f t="shared" si="50"/>
        <v>BA</v>
      </c>
      <c r="D55" s="137" t="s">
        <v>119</v>
      </c>
      <c r="E55" s="18" t="str">
        <f t="shared" si="34"/>
        <v>BAMale15-19</v>
      </c>
      <c r="F55" s="19">
        <v>5</v>
      </c>
      <c r="G55" s="104">
        <f>VLOOKUP(E55,'Appendix 4. LT MOH 2019'!$D$5:$G$1684,4,FALSE)</f>
        <v>2.4854882823348709E-3</v>
      </c>
      <c r="H55" s="19">
        <f>VLOOKUP(E55,'Appendix 1a. Person-years 2020'!$E$3:$F$1684,2,FALSE)</f>
        <v>612339.18539999996</v>
      </c>
      <c r="I55" s="19">
        <f>VLOOKUP(E55,'Appendix 2a. Deaths 2020'!$E$3:$G$1683,3,FALSE)</f>
        <v>13</v>
      </c>
      <c r="J55" s="20">
        <f t="shared" si="35"/>
        <v>1521.96187012618</v>
      </c>
      <c r="K55" s="20">
        <f t="shared" si="36"/>
        <v>1534.9295587785095</v>
      </c>
      <c r="L55" s="73">
        <f t="shared" si="37"/>
        <v>0.99155160666613962</v>
      </c>
      <c r="M55" s="73">
        <f t="shared" si="38"/>
        <v>1.0085203768286617</v>
      </c>
      <c r="N55" s="72">
        <f>VLOOKUP(E55,'Appendix 4. LT MOH 2019'!$D$5:$K$1684,8,FALSE)</f>
        <v>0.98764930237389648</v>
      </c>
      <c r="O55" s="72">
        <f t="shared" si="47"/>
        <v>0.98754472785271019</v>
      </c>
      <c r="P55" s="73">
        <f t="shared" si="39"/>
        <v>1.2455272147289809E-2</v>
      </c>
      <c r="Q55" s="72">
        <f>VLOOKUP(E55,'Appendix 4. LT MOH 2019'!$D$5:$I$1684,6,FALSE)</f>
        <v>2.5000000000000271</v>
      </c>
      <c r="R55" s="136">
        <f t="shared" si="40"/>
        <v>2.4998679120221023</v>
      </c>
      <c r="S55" s="135">
        <f t="shared" si="48"/>
        <v>97873.327433463463</v>
      </c>
      <c r="T55" s="12">
        <f t="shared" si="41"/>
        <v>1219.0389291445931</v>
      </c>
      <c r="U55" s="13">
        <f t="shared" si="42"/>
        <v>2.5066658569625343E-3</v>
      </c>
      <c r="V55" s="12">
        <f t="shared" si="43"/>
        <v>486318.8788240687</v>
      </c>
      <c r="W55" s="12">
        <f t="shared" si="44"/>
        <v>5599792.5144823361</v>
      </c>
      <c r="X55" s="2">
        <f t="shared" si="45"/>
        <v>57.214694353670602</v>
      </c>
      <c r="Y55" s="105">
        <f>VLOOKUP(E55,'Appendix 4. LT MOH 2019'!$D$5:$P$1684,13,FALSE)</f>
        <v>58.553392113124715</v>
      </c>
      <c r="Z55" s="131">
        <f t="shared" si="46"/>
        <v>-1.3386977594541136</v>
      </c>
    </row>
    <row r="56" spans="1:26" x14ac:dyDescent="0.2">
      <c r="B56" s="158" t="str">
        <f t="shared" si="49"/>
        <v>Male</v>
      </c>
      <c r="C56" s="11" t="str">
        <f t="shared" si="50"/>
        <v>BA</v>
      </c>
      <c r="D56" s="137" t="s">
        <v>120</v>
      </c>
      <c r="E56" s="18" t="str">
        <f t="shared" si="34"/>
        <v>BAMale20-24</v>
      </c>
      <c r="F56" s="19">
        <v>5</v>
      </c>
      <c r="G56" s="104">
        <f>VLOOKUP(E56,'Appendix 4. LT MOH 2019'!$D$5:$G$1684,4,FALSE)</f>
        <v>3.6381171804550942E-3</v>
      </c>
      <c r="H56" s="19">
        <f>VLOOKUP(E56,'Appendix 1a. Person-years 2020'!$E$3:$F$1684,2,FALSE)</f>
        <v>637002.30889999995</v>
      </c>
      <c r="I56" s="19">
        <f>VLOOKUP(E56,'Appendix 2a. Deaths 2020'!$E$3:$G$1683,3,FALSE)</f>
        <v>28</v>
      </c>
      <c r="J56" s="20">
        <f t="shared" si="35"/>
        <v>2317.489043998653</v>
      </c>
      <c r="K56" s="20">
        <f t="shared" si="36"/>
        <v>2345.3871767176001</v>
      </c>
      <c r="L56" s="73">
        <f t="shared" si="37"/>
        <v>0.98810510563207266</v>
      </c>
      <c r="M56" s="73">
        <f t="shared" si="38"/>
        <v>1.0120380861308458</v>
      </c>
      <c r="N56" s="72">
        <f>VLOOKUP(E56,'Appendix 4. LT MOH 2019'!$D$5:$K$1684,8,FALSE)</f>
        <v>0.98197337156426878</v>
      </c>
      <c r="O56" s="72">
        <f t="shared" si="47"/>
        <v>0.98175835680630619</v>
      </c>
      <c r="P56" s="73">
        <f t="shared" si="39"/>
        <v>1.8241643193693813E-2</v>
      </c>
      <c r="Q56" s="72">
        <f>VLOOKUP(E56,'Appendix 4. LT MOH 2019'!$D$5:$I$1684,6,FALSE)</f>
        <v>2.4999999999999969</v>
      </c>
      <c r="R56" s="136">
        <f t="shared" si="40"/>
        <v>2.4997270876622282</v>
      </c>
      <c r="S56" s="135">
        <f t="shared" si="48"/>
        <v>96654.288504318873</v>
      </c>
      <c r="T56" s="12">
        <f t="shared" si="41"/>
        <v>1763.1330440361264</v>
      </c>
      <c r="U56" s="13">
        <f t="shared" si="42"/>
        <v>3.6819143890017615E-3</v>
      </c>
      <c r="V56" s="12">
        <f t="shared" si="43"/>
        <v>478863.12873074325</v>
      </c>
      <c r="W56" s="12">
        <f t="shared" si="44"/>
        <v>5113473.6356582679</v>
      </c>
      <c r="X56" s="2">
        <f t="shared" si="45"/>
        <v>52.904777581905009</v>
      </c>
      <c r="Y56" s="105">
        <f>VLOOKUP(E56,'Appendix 4. LT MOH 2019'!$D$5:$P$1684,13,FALSE)</f>
        <v>54.254347903041861</v>
      </c>
      <c r="Z56" s="131">
        <f t="shared" si="46"/>
        <v>-1.3495703211368522</v>
      </c>
    </row>
    <row r="57" spans="1:26" x14ac:dyDescent="0.2">
      <c r="B57" s="158" t="str">
        <f t="shared" si="49"/>
        <v>Male</v>
      </c>
      <c r="C57" s="11" t="str">
        <f t="shared" si="50"/>
        <v>BA</v>
      </c>
      <c r="D57" s="137" t="s">
        <v>121</v>
      </c>
      <c r="E57" s="18" t="str">
        <f t="shared" si="34"/>
        <v>BAMale25-29</v>
      </c>
      <c r="F57" s="19">
        <v>5</v>
      </c>
      <c r="G57" s="104">
        <f>VLOOKUP(E57,'Appendix 4. LT MOH 2019'!$D$5:$G$1684,4,FALSE)</f>
        <v>3.0841590610427272E-3</v>
      </c>
      <c r="H57" s="19">
        <f>VLOOKUP(E57,'Appendix 1a. Person-years 2020'!$E$3:$F$1684,2,FALSE)</f>
        <v>590503.59219999996</v>
      </c>
      <c r="I57" s="19">
        <f>VLOOKUP(E57,'Appendix 2a. Deaths 2020'!$E$3:$G$1683,3,FALSE)</f>
        <v>45</v>
      </c>
      <c r="J57" s="20">
        <f t="shared" si="35"/>
        <v>1821.2070044619093</v>
      </c>
      <c r="K57" s="20">
        <f t="shared" si="36"/>
        <v>1866.0682173041625</v>
      </c>
      <c r="L57" s="73">
        <f t="shared" si="37"/>
        <v>0.97595950007279875</v>
      </c>
      <c r="M57" s="73">
        <f t="shared" si="38"/>
        <v>1.0246326819149851</v>
      </c>
      <c r="N57" s="72">
        <f>VLOOKUP(E57,'Appendix 4. LT MOH 2019'!$D$5:$K$1684,8,FALSE)</f>
        <v>0.98469719540342604</v>
      </c>
      <c r="O57" s="72">
        <f t="shared" si="47"/>
        <v>0.98432321633532971</v>
      </c>
      <c r="P57" s="73">
        <f t="shared" si="39"/>
        <v>1.5676783664670291E-2</v>
      </c>
      <c r="Q57" s="72">
        <f>VLOOKUP(E57,'Appendix 4. LT MOH 2019'!$D$5:$I$1684,6,FALSE)</f>
        <v>2.4999999999999836</v>
      </c>
      <c r="R57" s="136">
        <f t="shared" si="40"/>
        <v>2.4995263617203181</v>
      </c>
      <c r="S57" s="135">
        <f t="shared" si="48"/>
        <v>94891.155460282753</v>
      </c>
      <c r="T57" s="12">
        <f t="shared" si="41"/>
        <v>1487.5881158414497</v>
      </c>
      <c r="U57" s="13">
        <f t="shared" si="42"/>
        <v>3.1601317769179493E-3</v>
      </c>
      <c r="V57" s="12">
        <f t="shared" si="43"/>
        <v>470736.10243313404</v>
      </c>
      <c r="W57" s="12">
        <f t="shared" si="44"/>
        <v>4634610.5069275247</v>
      </c>
      <c r="X57" s="2">
        <f t="shared" si="45"/>
        <v>48.841332834938108</v>
      </c>
      <c r="Y57" s="105">
        <f>VLOOKUP(E57,'Appendix 4. LT MOH 2019'!$D$5:$P$1684,13,FALSE)</f>
        <v>50.204431099387101</v>
      </c>
      <c r="Z57" s="131">
        <f t="shared" si="46"/>
        <v>-1.3630982644489933</v>
      </c>
    </row>
    <row r="58" spans="1:26" x14ac:dyDescent="0.2">
      <c r="B58" s="158" t="str">
        <f t="shared" si="49"/>
        <v>Male</v>
      </c>
      <c r="C58" s="11" t="str">
        <f t="shared" si="50"/>
        <v>BA</v>
      </c>
      <c r="D58" s="137" t="s">
        <v>122</v>
      </c>
      <c r="E58" s="18" t="str">
        <f t="shared" si="34"/>
        <v>BAMale30-34</v>
      </c>
      <c r="F58" s="19">
        <v>5</v>
      </c>
      <c r="G58" s="104">
        <f>VLOOKUP(E58,'Appendix 4. LT MOH 2019'!$D$5:$G$1684,4,FALSE)</f>
        <v>3.1434246494394125E-3</v>
      </c>
      <c r="H58" s="19">
        <f>VLOOKUP(E58,'Appendix 1a. Person-years 2020'!$E$3:$F$1684,2,FALSE)</f>
        <v>576566.49120000005</v>
      </c>
      <c r="I58" s="19">
        <f>VLOOKUP(E58,'Appendix 2a. Deaths 2020'!$E$3:$G$1683,3,FALSE)</f>
        <v>69</v>
      </c>
      <c r="J58" s="20">
        <f t="shared" si="35"/>
        <v>1812.3933204788723</v>
      </c>
      <c r="K58" s="20">
        <f t="shared" si="36"/>
        <v>1881.1764241780609</v>
      </c>
      <c r="L58" s="73">
        <f t="shared" si="37"/>
        <v>0.96343612283508073</v>
      </c>
      <c r="M58" s="73">
        <f t="shared" si="38"/>
        <v>1.0379515323313013</v>
      </c>
      <c r="N58" s="72">
        <f>VLOOKUP(E58,'Appendix 4. LT MOH 2019'!$D$5:$K$1684,8,FALSE)</f>
        <v>0.98440542766052641</v>
      </c>
      <c r="O58" s="72">
        <f t="shared" si="47"/>
        <v>0.98381840374848561</v>
      </c>
      <c r="P58" s="73">
        <f t="shared" si="39"/>
        <v>1.6181596251514385E-2</v>
      </c>
      <c r="Q58" s="72">
        <f>VLOOKUP(E58,'Appendix 4. LT MOH 2019'!$D$5:$I$1684,6,FALSE)</f>
        <v>2.499999999999992</v>
      </c>
      <c r="R58" s="136">
        <f t="shared" si="40"/>
        <v>2.4992562531812714</v>
      </c>
      <c r="S58" s="135">
        <f t="shared" si="48"/>
        <v>93403.567344441297</v>
      </c>
      <c r="T58" s="12">
        <f t="shared" si="41"/>
        <v>1511.4188152188826</v>
      </c>
      <c r="U58" s="13">
        <f t="shared" si="42"/>
        <v>3.2627251542522123E-3</v>
      </c>
      <c r="V58" s="12">
        <f t="shared" si="43"/>
        <v>463238.16557122365</v>
      </c>
      <c r="W58" s="12">
        <f t="shared" si="44"/>
        <v>4163874.4044943904</v>
      </c>
      <c r="X58" s="2">
        <f t="shared" si="45"/>
        <v>44.579393730642067</v>
      </c>
      <c r="Y58" s="105">
        <f>VLOOKUP(E58,'Appendix 4. LT MOH 2019'!$D$5:$P$1684,13,FALSE)</f>
        <v>45.94578751932243</v>
      </c>
      <c r="Z58" s="131">
        <f t="shared" si="46"/>
        <v>-1.3663937886803623</v>
      </c>
    </row>
    <row r="59" spans="1:26" x14ac:dyDescent="0.2">
      <c r="B59" s="158" t="str">
        <f t="shared" si="49"/>
        <v>Male</v>
      </c>
      <c r="C59" s="11" t="str">
        <f t="shared" si="50"/>
        <v>BA</v>
      </c>
      <c r="D59" s="137" t="s">
        <v>123</v>
      </c>
      <c r="E59" s="18" t="str">
        <f t="shared" si="34"/>
        <v>BAMale35-39</v>
      </c>
      <c r="F59" s="19">
        <v>5</v>
      </c>
      <c r="G59" s="104">
        <f>VLOOKUP(E59,'Appendix 4. LT MOH 2019'!$D$5:$G$1684,4,FALSE)</f>
        <v>3.3679105194868784E-3</v>
      </c>
      <c r="H59" s="19">
        <f>VLOOKUP(E59,'Appendix 1a. Person-years 2020'!$E$3:$F$1684,2,FALSE)</f>
        <v>597251.92090000003</v>
      </c>
      <c r="I59" s="19">
        <f>VLOOKUP(E59,'Appendix 2a. Deaths 2020'!$E$3:$G$1683,3,FALSE)</f>
        <v>132</v>
      </c>
      <c r="J59" s="20">
        <f t="shared" si="35"/>
        <v>2011.4910271828551</v>
      </c>
      <c r="K59" s="20">
        <f t="shared" si="36"/>
        <v>2143.0464629942826</v>
      </c>
      <c r="L59" s="73">
        <f t="shared" si="37"/>
        <v>0.93861288680245547</v>
      </c>
      <c r="M59" s="73">
        <f t="shared" si="38"/>
        <v>1.065401950112437</v>
      </c>
      <c r="N59" s="72">
        <f>VLOOKUP(E59,'Appendix 4. LT MOH 2019'!$D$5:$K$1684,8,FALSE)</f>
        <v>0.9833010488357915</v>
      </c>
      <c r="O59" s="72">
        <f t="shared" si="47"/>
        <v>0.98221867103688354</v>
      </c>
      <c r="P59" s="73">
        <f t="shared" si="39"/>
        <v>1.7781328963116461E-2</v>
      </c>
      <c r="Q59" s="72">
        <f>VLOOKUP(E59,'Appendix 4. LT MOH 2019'!$D$5:$I$1684,6,FALSE)</f>
        <v>2.4999999999999925</v>
      </c>
      <c r="R59" s="136">
        <f t="shared" si="40"/>
        <v>2.4986269063347382</v>
      </c>
      <c r="S59" s="135">
        <f t="shared" si="48"/>
        <v>91892.14852922241</v>
      </c>
      <c r="T59" s="12">
        <f t="shared" si="41"/>
        <v>1633.9645221256621</v>
      </c>
      <c r="U59" s="13">
        <f t="shared" si="42"/>
        <v>3.5881846599471489E-3</v>
      </c>
      <c r="V59" s="12">
        <f t="shared" si="43"/>
        <v>455373.58775446331</v>
      </c>
      <c r="W59" s="12">
        <f t="shared" si="44"/>
        <v>3700636.2389231669</v>
      </c>
      <c r="X59" s="2">
        <f t="shared" si="45"/>
        <v>40.271517187851323</v>
      </c>
      <c r="Y59" s="105">
        <f>VLOOKUP(E59,'Appendix 4. LT MOH 2019'!$D$5:$P$1684,13,FALSE)</f>
        <v>41.63403898287401</v>
      </c>
      <c r="Z59" s="131">
        <f t="shared" si="46"/>
        <v>-1.3625217950226869</v>
      </c>
    </row>
    <row r="60" spans="1:26" x14ac:dyDescent="0.2">
      <c r="B60" s="158" t="str">
        <f t="shared" si="49"/>
        <v>Male</v>
      </c>
      <c r="C60" s="11" t="str">
        <f t="shared" si="50"/>
        <v>BA</v>
      </c>
      <c r="D60" s="137" t="s">
        <v>124</v>
      </c>
      <c r="E60" s="18" t="str">
        <f t="shared" si="34"/>
        <v>BAMale40-44</v>
      </c>
      <c r="F60" s="19">
        <v>5</v>
      </c>
      <c r="G60" s="104">
        <f>VLOOKUP(E60,'Appendix 4. LT MOH 2019'!$D$5:$G$1684,4,FALSE)</f>
        <v>3.9542711591551956E-3</v>
      </c>
      <c r="H60" s="19">
        <f>VLOOKUP(E60,'Appendix 1a. Person-years 2020'!$E$3:$F$1684,2,FALSE)</f>
        <v>542371.32290000003</v>
      </c>
      <c r="I60" s="19">
        <f>VLOOKUP(E60,'Appendix 2a. Deaths 2020'!$E$3:$G$1683,3,FALSE)</f>
        <v>183</v>
      </c>
      <c r="J60" s="20">
        <f t="shared" si="35"/>
        <v>2144.6832796963199</v>
      </c>
      <c r="K60" s="20">
        <f t="shared" si="36"/>
        <v>2326.9596480741948</v>
      </c>
      <c r="L60" s="73">
        <f t="shared" si="37"/>
        <v>0.92166758519911252</v>
      </c>
      <c r="M60" s="73">
        <f t="shared" si="38"/>
        <v>1.0849898771084208</v>
      </c>
      <c r="N60" s="72">
        <f>VLOOKUP(E60,'Appendix 4. LT MOH 2019'!$D$5:$K$1684,8,FALSE)</f>
        <v>0.98042218418531224</v>
      </c>
      <c r="O60" s="72">
        <f t="shared" si="47"/>
        <v>0.97877604678243513</v>
      </c>
      <c r="P60" s="73">
        <f t="shared" si="39"/>
        <v>2.1223953217564873E-2</v>
      </c>
      <c r="Q60" s="72">
        <f>VLOOKUP(E60,'Appendix 4. LT MOH 2019'!$D$5:$I$1684,6,FALSE)</f>
        <v>2.4999999999999813</v>
      </c>
      <c r="R60" s="136">
        <f t="shared" si="40"/>
        <v>2.4979058145904292</v>
      </c>
      <c r="S60" s="135">
        <f t="shared" si="48"/>
        <v>90258.184007096745</v>
      </c>
      <c r="T60" s="12">
        <f t="shared" si="41"/>
        <v>1915.6354748689832</v>
      </c>
      <c r="U60" s="13">
        <f t="shared" si="42"/>
        <v>4.2903579604489407E-3</v>
      </c>
      <c r="V60" s="12">
        <f t="shared" si="43"/>
        <v>446497.81965244975</v>
      </c>
      <c r="W60" s="12">
        <f t="shared" si="44"/>
        <v>3245262.6511687036</v>
      </c>
      <c r="X60" s="2">
        <f t="shared" si="45"/>
        <v>35.955328448814548</v>
      </c>
      <c r="Y60" s="105">
        <f>VLOOKUP(E60,'Appendix 4. LT MOH 2019'!$D$5:$P$1684,13,FALSE)</f>
        <v>37.298634435718256</v>
      </c>
      <c r="Z60" s="131">
        <f t="shared" si="46"/>
        <v>-1.3433059869037081</v>
      </c>
    </row>
    <row r="61" spans="1:26" x14ac:dyDescent="0.2">
      <c r="B61" s="158" t="str">
        <f t="shared" si="49"/>
        <v>Male</v>
      </c>
      <c r="C61" s="11" t="str">
        <f t="shared" si="50"/>
        <v>BA</v>
      </c>
      <c r="D61" s="137" t="s">
        <v>125</v>
      </c>
      <c r="E61" s="18" t="str">
        <f t="shared" si="34"/>
        <v>BAMale45-49</v>
      </c>
      <c r="F61" s="19">
        <v>5</v>
      </c>
      <c r="G61" s="104">
        <f>VLOOKUP(E61,'Appendix 4. LT MOH 2019'!$D$5:$G$1684,4,FALSE)</f>
        <v>5.3128955960900556E-3</v>
      </c>
      <c r="H61" s="19">
        <f>VLOOKUP(E61,'Appendix 1a. Person-years 2020'!$E$3:$F$1684,2,FALSE)</f>
        <v>451880.9656</v>
      </c>
      <c r="I61" s="19">
        <f>VLOOKUP(E61,'Appendix 2a. Deaths 2020'!$E$3:$G$1683,3,FALSE)</f>
        <v>252</v>
      </c>
      <c r="J61" s="20">
        <f t="shared" si="35"/>
        <v>2400.796392093162</v>
      </c>
      <c r="K61" s="20">
        <f t="shared" si="36"/>
        <v>2651.4575424029472</v>
      </c>
      <c r="L61" s="73">
        <f t="shared" si="37"/>
        <v>0.90546288360227056</v>
      </c>
      <c r="M61" s="73">
        <f t="shared" si="38"/>
        <v>1.104407500417494</v>
      </c>
      <c r="N61" s="72">
        <f>VLOOKUP(E61,'Appendix 4. LT MOH 2019'!$D$5:$K$1684,8,FALSE)</f>
        <v>0.97378373274664043</v>
      </c>
      <c r="O61" s="72">
        <f t="shared" si="47"/>
        <v>0.9710864971651334</v>
      </c>
      <c r="P61" s="73">
        <f t="shared" si="39"/>
        <v>2.89135028348666E-2</v>
      </c>
      <c r="Q61" s="72">
        <f>VLOOKUP(E61,'Appendix 4. LT MOH 2019'!$D$5:$I$1684,6,FALSE)</f>
        <v>2.5000000000000009</v>
      </c>
      <c r="R61" s="136">
        <f t="shared" si="40"/>
        <v>2.4965466521886555</v>
      </c>
      <c r="S61" s="135">
        <f t="shared" si="48"/>
        <v>88342.548532227767</v>
      </c>
      <c r="T61" s="12">
        <f t="shared" si="41"/>
        <v>2554.2925274259078</v>
      </c>
      <c r="U61" s="13">
        <f t="shared" si="42"/>
        <v>5.8676448245760689E-3</v>
      </c>
      <c r="V61" s="12">
        <f t="shared" si="43"/>
        <v>435318.19048206497</v>
      </c>
      <c r="W61" s="12">
        <f t="shared" si="44"/>
        <v>2798764.8315162538</v>
      </c>
      <c r="X61" s="2">
        <f t="shared" si="45"/>
        <v>31.68082512918734</v>
      </c>
      <c r="Y61" s="105">
        <f>VLOOKUP(E61,'Appendix 4. LT MOH 2019'!$D$5:$P$1684,13,FALSE)</f>
        <v>32.993520033550027</v>
      </c>
      <c r="Z61" s="131">
        <f t="shared" si="46"/>
        <v>-1.3126949043626865</v>
      </c>
    </row>
    <row r="62" spans="1:26" x14ac:dyDescent="0.2">
      <c r="B62" s="158" t="str">
        <f t="shared" si="49"/>
        <v>Male</v>
      </c>
      <c r="C62" s="11" t="str">
        <f t="shared" si="50"/>
        <v>BA</v>
      </c>
      <c r="D62" s="137" t="s">
        <v>126</v>
      </c>
      <c r="E62" s="18" t="str">
        <f t="shared" si="34"/>
        <v>BAMale50-54</v>
      </c>
      <c r="F62" s="19">
        <v>5</v>
      </c>
      <c r="G62" s="104">
        <f>VLOOKUP(E62,'Appendix 4. LT MOH 2019'!$D$5:$G$1684,4,FALSE)</f>
        <v>7.5271389316234243E-3</v>
      </c>
      <c r="H62" s="19">
        <f>VLOOKUP(E62,'Appendix 1a. Person-years 2020'!$E$3:$F$1684,2,FALSE)</f>
        <v>409156.3272</v>
      </c>
      <c r="I62" s="19">
        <f>VLOOKUP(E62,'Appendix 2a. Deaths 2020'!$E$3:$G$1683,3,FALSE)</f>
        <v>340</v>
      </c>
      <c r="J62" s="20">
        <f t="shared" si="35"/>
        <v>3079.7765195871721</v>
      </c>
      <c r="K62" s="20">
        <f t="shared" si="36"/>
        <v>3417.2172923504204</v>
      </c>
      <c r="L62" s="73">
        <f t="shared" si="37"/>
        <v>0.90125276097641693</v>
      </c>
      <c r="M62" s="73">
        <f t="shared" si="38"/>
        <v>1.1095666424551092</v>
      </c>
      <c r="N62" s="72">
        <f>VLOOKUP(E62,'Appendix 4. LT MOH 2019'!$D$5:$K$1684,8,FALSE)</f>
        <v>0.96305944702796165</v>
      </c>
      <c r="O62" s="72">
        <f t="shared" si="47"/>
        <v>0.9590958688710558</v>
      </c>
      <c r="P62" s="73">
        <f t="shared" si="39"/>
        <v>4.0904131128944199E-2</v>
      </c>
      <c r="Q62" s="72">
        <f>VLOOKUP(E62,'Appendix 4. LT MOH 2019'!$D$5:$I$1684,6,FALSE)</f>
        <v>2.5000000000000009</v>
      </c>
      <c r="R62" s="136">
        <f t="shared" si="40"/>
        <v>2.4948737327770703</v>
      </c>
      <c r="S62" s="135">
        <f t="shared" si="48"/>
        <v>85788.256004801864</v>
      </c>
      <c r="T62" s="12">
        <f t="shared" si="41"/>
        <v>3509.0940729438498</v>
      </c>
      <c r="U62" s="13">
        <f t="shared" si="42"/>
        <v>8.351991971517949E-3</v>
      </c>
      <c r="V62" s="12">
        <f t="shared" si="43"/>
        <v>420150.55628772144</v>
      </c>
      <c r="W62" s="12">
        <f t="shared" si="44"/>
        <v>2363446.6410341887</v>
      </c>
      <c r="X62" s="2">
        <f t="shared" si="45"/>
        <v>27.549769060486536</v>
      </c>
      <c r="Y62" s="105">
        <f>VLOOKUP(E62,'Appendix 4. LT MOH 2019'!$D$5:$P$1684,13,FALSE)</f>
        <v>28.814468508875621</v>
      </c>
      <c r="Z62" s="131">
        <f t="shared" si="46"/>
        <v>-1.2646994483890843</v>
      </c>
    </row>
    <row r="63" spans="1:26" x14ac:dyDescent="0.2">
      <c r="B63" s="158" t="str">
        <f t="shared" si="49"/>
        <v>Male</v>
      </c>
      <c r="C63" s="11" t="str">
        <f t="shared" si="50"/>
        <v>BA</v>
      </c>
      <c r="D63" s="137" t="s">
        <v>127</v>
      </c>
      <c r="E63" s="18" t="str">
        <f t="shared" si="34"/>
        <v>BAMale55-59</v>
      </c>
      <c r="F63" s="19">
        <v>5</v>
      </c>
      <c r="G63" s="104">
        <f>VLOOKUP(E63,'Appendix 4. LT MOH 2019'!$D$5:$G$1684,4,FALSE)</f>
        <v>1.0737710345784008E-2</v>
      </c>
      <c r="H63" s="19">
        <f>VLOOKUP(E63,'Appendix 1a. Person-years 2020'!$E$3:$F$1684,2,FALSE)</f>
        <v>343683.77519999997</v>
      </c>
      <c r="I63" s="19">
        <f>VLOOKUP(E63,'Appendix 2a. Deaths 2020'!$E$3:$G$1683,3,FALSE)</f>
        <v>441</v>
      </c>
      <c r="J63" s="20">
        <f t="shared" si="35"/>
        <v>3690.376828643145</v>
      </c>
      <c r="K63" s="20">
        <f t="shared" si="36"/>
        <v>4126.6414983806544</v>
      </c>
      <c r="L63" s="73">
        <f t="shared" si="37"/>
        <v>0.8942809376805072</v>
      </c>
      <c r="M63" s="73">
        <f t="shared" si="38"/>
        <v>1.118216835297525</v>
      </c>
      <c r="N63" s="72">
        <f>VLOOKUP(E63,'Appendix 4. LT MOH 2019'!$D$5:$K$1684,8,FALSE)</f>
        <v>0.94771500120237628</v>
      </c>
      <c r="O63" s="72">
        <f t="shared" si="47"/>
        <v>0.94171756946587581</v>
      </c>
      <c r="P63" s="73">
        <f t="shared" si="39"/>
        <v>5.8282430534124186E-2</v>
      </c>
      <c r="Q63" s="72">
        <f>VLOOKUP(E63,'Appendix 4. LT MOH 2019'!$D$5:$I$1684,6,FALSE)</f>
        <v>2.4999999999999885</v>
      </c>
      <c r="R63" s="136">
        <f t="shared" si="40"/>
        <v>2.4921273292307915</v>
      </c>
      <c r="S63" s="135">
        <f t="shared" si="48"/>
        <v>82279.16193185802</v>
      </c>
      <c r="T63" s="12">
        <f t="shared" si="41"/>
        <v>4795.4295396994703</v>
      </c>
      <c r="U63" s="13">
        <f t="shared" si="42"/>
        <v>1.2007501184147158E-2</v>
      </c>
      <c r="V63" s="12">
        <f t="shared" si="43"/>
        <v>399369.48297207843</v>
      </c>
      <c r="W63" s="12">
        <f t="shared" si="44"/>
        <v>1943296.0847464672</v>
      </c>
      <c r="X63" s="2">
        <f t="shared" si="45"/>
        <v>23.61832618513867</v>
      </c>
      <c r="Y63" s="105">
        <f>VLOOKUP(E63,'Appendix 4. LT MOH 2019'!$D$5:$P$1684,13,FALSE)</f>
        <v>24.823825741062066</v>
      </c>
      <c r="Z63" s="131">
        <f t="shared" si="46"/>
        <v>-1.2054995559233959</v>
      </c>
    </row>
    <row r="64" spans="1:26" x14ac:dyDescent="0.2">
      <c r="B64" s="158" t="str">
        <f t="shared" si="49"/>
        <v>Male</v>
      </c>
      <c r="C64" s="11" t="str">
        <f t="shared" si="50"/>
        <v>BA</v>
      </c>
      <c r="D64" s="137" t="s">
        <v>128</v>
      </c>
      <c r="E64" s="18" t="str">
        <f t="shared" si="34"/>
        <v>BAMale60-64</v>
      </c>
      <c r="F64" s="19">
        <v>5</v>
      </c>
      <c r="G64" s="104">
        <f>VLOOKUP(E64,'Appendix 4. LT MOH 2019'!$D$5:$G$1684,4,FALSE)</f>
        <v>1.5476059483854747E-2</v>
      </c>
      <c r="H64" s="19">
        <f>VLOOKUP(E64,'Appendix 1a. Person-years 2020'!$E$3:$F$1684,2,FALSE)</f>
        <v>279160.76419999998</v>
      </c>
      <c r="I64" s="19">
        <f>VLOOKUP(E64,'Appendix 2a. Deaths 2020'!$E$3:$G$1683,3,FALSE)</f>
        <v>591</v>
      </c>
      <c r="J64" s="20">
        <f t="shared" si="35"/>
        <v>4320.3085923175486</v>
      </c>
      <c r="K64" s="20">
        <f t="shared" si="36"/>
        <v>4902.1622411625904</v>
      </c>
      <c r="L64" s="73">
        <f t="shared" si="37"/>
        <v>0.88130673359618339</v>
      </c>
      <c r="M64" s="73">
        <f t="shared" si="38"/>
        <v>1.1346787240799661</v>
      </c>
      <c r="N64" s="72">
        <f>VLOOKUP(E64,'Appendix 4. LT MOH 2019'!$D$5:$K$1684,8,FALSE)</f>
        <v>0.9255020397416851</v>
      </c>
      <c r="O64" s="72">
        <f t="shared" si="47"/>
        <v>0.91590225592793073</v>
      </c>
      <c r="P64" s="73">
        <f t="shared" si="39"/>
        <v>8.4097744072069269E-2</v>
      </c>
      <c r="Q64" s="72">
        <f>VLOOKUP(E64,'Appendix 4. LT MOH 2019'!$D$5:$I$1684,6,FALSE)</f>
        <v>2.4999999999999929</v>
      </c>
      <c r="R64" s="136">
        <f t="shared" si="40"/>
        <v>2.4871130187504127</v>
      </c>
      <c r="S64" s="135">
        <f t="shared" si="48"/>
        <v>77483.732392158548</v>
      </c>
      <c r="T64" s="12">
        <f t="shared" si="41"/>
        <v>6516.2070964644536</v>
      </c>
      <c r="U64" s="13">
        <f t="shared" si="42"/>
        <v>1.7561809681038276E-2</v>
      </c>
      <c r="V64" s="12">
        <f t="shared" si="43"/>
        <v>371044.16998096107</v>
      </c>
      <c r="W64" s="12">
        <f t="shared" si="44"/>
        <v>1543926.6017743887</v>
      </c>
      <c r="X64" s="2">
        <f t="shared" si="45"/>
        <v>19.925816092083814</v>
      </c>
      <c r="Y64" s="105">
        <f>VLOOKUP(E64,'Appendix 4. LT MOH 2019'!$D$5:$P$1684,13,FALSE)</f>
        <v>21.055420894192441</v>
      </c>
      <c r="Z64" s="131">
        <f t="shared" si="46"/>
        <v>-1.1296048021086271</v>
      </c>
    </row>
    <row r="65" spans="2:26" x14ac:dyDescent="0.2">
      <c r="B65" s="158" t="str">
        <f t="shared" si="49"/>
        <v>Male</v>
      </c>
      <c r="C65" s="11" t="str">
        <f t="shared" si="50"/>
        <v>BA</v>
      </c>
      <c r="D65" s="137" t="s">
        <v>129</v>
      </c>
      <c r="E65" s="18" t="str">
        <f t="shared" si="34"/>
        <v>BAMale65-69</v>
      </c>
      <c r="F65" s="19">
        <v>5</v>
      </c>
      <c r="G65" s="104">
        <f>VLOOKUP(E65,'Appendix 4. LT MOH 2019'!$D$5:$G$1684,4,FALSE)</f>
        <v>2.197052988133261E-2</v>
      </c>
      <c r="H65" s="19">
        <f>VLOOKUP(E65,'Appendix 1a. Person-years 2020'!$E$3:$F$1684,2,FALSE)</f>
        <v>210577.48379999999</v>
      </c>
      <c r="I65" s="19">
        <f>VLOOKUP(E65,'Appendix 2a. Deaths 2020'!$E$3:$G$1683,3,FALSE)</f>
        <v>718</v>
      </c>
      <c r="J65" s="20">
        <f t="shared" si="35"/>
        <v>4626.4989001637332</v>
      </c>
      <c r="K65" s="20">
        <f t="shared" si="36"/>
        <v>5328.7240597089367</v>
      </c>
      <c r="L65" s="73">
        <f t="shared" si="37"/>
        <v>0.86821889223823678</v>
      </c>
      <c r="M65" s="73">
        <f t="shared" si="38"/>
        <v>1.1517832760146882</v>
      </c>
      <c r="N65" s="72">
        <f>VLOOKUP(E65,'Appendix 4. LT MOH 2019'!$D$5:$K$1684,8,FALSE)</f>
        <v>0.89586699389878621</v>
      </c>
      <c r="O65" s="72">
        <f t="shared" si="47"/>
        <v>0.88103853451112346</v>
      </c>
      <c r="P65" s="73">
        <f t="shared" si="39"/>
        <v>0.11896146548887654</v>
      </c>
      <c r="Q65" s="72">
        <f>VLOOKUP(E65,'Appendix 4. LT MOH 2019'!$D$5:$I$1684,6,FALSE)</f>
        <v>2.5000000000000018</v>
      </c>
      <c r="R65" s="136">
        <f t="shared" si="40"/>
        <v>2.4794641606082037</v>
      </c>
      <c r="S65" s="135">
        <f t="shared" si="48"/>
        <v>70967.525295694097</v>
      </c>
      <c r="T65" s="12">
        <f t="shared" si="41"/>
        <v>8442.4008112946867</v>
      </c>
      <c r="U65" s="13">
        <f t="shared" si="42"/>
        <v>2.5310124225353448E-2</v>
      </c>
      <c r="V65" s="12">
        <f t="shared" si="43"/>
        <v>333558.25266309181</v>
      </c>
      <c r="W65" s="12">
        <f t="shared" si="44"/>
        <v>1172882.4317934276</v>
      </c>
      <c r="X65" s="2">
        <f t="shared" si="45"/>
        <v>16.52703017199039</v>
      </c>
      <c r="Y65" s="105">
        <f>VLOOKUP(E65,'Appendix 4. LT MOH 2019'!$D$5:$P$1684,13,FALSE)</f>
        <v>17.549032954450759</v>
      </c>
      <c r="Z65" s="131">
        <f t="shared" si="46"/>
        <v>-1.022002782460369</v>
      </c>
    </row>
    <row r="66" spans="2:26" x14ac:dyDescent="0.2">
      <c r="B66" s="158" t="str">
        <f t="shared" si="49"/>
        <v>Male</v>
      </c>
      <c r="C66" s="11" t="str">
        <f t="shared" si="50"/>
        <v>BA</v>
      </c>
      <c r="D66" s="137" t="s">
        <v>130</v>
      </c>
      <c r="E66" s="18" t="str">
        <f t="shared" si="34"/>
        <v>BAMale70-74</v>
      </c>
      <c r="F66" s="19">
        <v>5</v>
      </c>
      <c r="G66" s="104">
        <f>VLOOKUP(E66,'Appendix 4. LT MOH 2019'!$D$5:$G$1684,4,FALSE)</f>
        <v>3.0478095618802391E-2</v>
      </c>
      <c r="H66" s="19">
        <f>VLOOKUP(E66,'Appendix 1a. Person-years 2020'!$E$3:$F$1684,2,FALSE)</f>
        <v>158798.962</v>
      </c>
      <c r="I66" s="19">
        <f>VLOOKUP(E66,'Appendix 2a. Deaths 2020'!$E$3:$G$1683,3,FALSE)</f>
        <v>748</v>
      </c>
      <c r="J66" s="20">
        <f t="shared" si="35"/>
        <v>4839.8899480025675</v>
      </c>
      <c r="K66" s="20">
        <f t="shared" si="36"/>
        <v>5565.0923324797031</v>
      </c>
      <c r="L66" s="73">
        <f t="shared" si="37"/>
        <v>0.86968726821572806</v>
      </c>
      <c r="M66" s="73">
        <f t="shared" si="38"/>
        <v>1.1498386104370881</v>
      </c>
      <c r="N66" s="72">
        <f>VLOOKUP(E66,'Appendix 4. LT MOH 2019'!$D$5:$K$1684,8,FALSE)</f>
        <v>0.8583988549986924</v>
      </c>
      <c r="O66" s="72">
        <f t="shared" si="47"/>
        <v>0.8389830773166288</v>
      </c>
      <c r="P66" s="73">
        <f t="shared" si="39"/>
        <v>0.1610169226833712</v>
      </c>
      <c r="Q66" s="72">
        <f>VLOOKUP(E66,'Appendix 4. LT MOH 2019'!$D$5:$I$1684,6,FALSE)</f>
        <v>2.500000000000004</v>
      </c>
      <c r="R66" s="136">
        <f t="shared" si="40"/>
        <v>2.4720286990458868</v>
      </c>
      <c r="S66" s="135">
        <f t="shared" si="48"/>
        <v>62525.124484399406</v>
      </c>
      <c r="T66" s="12">
        <f t="shared" si="41"/>
        <v>10067.603134872699</v>
      </c>
      <c r="U66" s="13">
        <f t="shared" si="42"/>
        <v>3.5057378818822621E-2</v>
      </c>
      <c r="V66" s="12">
        <f t="shared" si="43"/>
        <v>287175.01062764321</v>
      </c>
      <c r="W66" s="12">
        <f t="shared" si="44"/>
        <v>839324.1791303358</v>
      </c>
      <c r="X66" s="2">
        <f t="shared" si="45"/>
        <v>13.423790612999978</v>
      </c>
      <c r="Y66" s="105">
        <f>VLOOKUP(E66,'Appendix 4. LT MOH 2019'!$D$5:$P$1684,13,FALSE)</f>
        <v>14.298289318549196</v>
      </c>
      <c r="Z66" s="131">
        <f t="shared" si="46"/>
        <v>-0.87449870554921816</v>
      </c>
    </row>
    <row r="67" spans="2:26" x14ac:dyDescent="0.2">
      <c r="B67" s="158" t="str">
        <f t="shared" si="49"/>
        <v>Male</v>
      </c>
      <c r="C67" s="11" t="str">
        <f t="shared" si="50"/>
        <v>BA</v>
      </c>
      <c r="D67" s="137" t="s">
        <v>131</v>
      </c>
      <c r="E67" s="18" t="str">
        <f t="shared" si="34"/>
        <v>BAMale75-79</v>
      </c>
      <c r="F67" s="19">
        <v>5</v>
      </c>
      <c r="G67" s="104">
        <f>VLOOKUP(E67,'Appendix 4. LT MOH 2019'!$D$5:$G$1684,4,FALSE)</f>
        <v>4.8820377578028498E-2</v>
      </c>
      <c r="H67" s="19">
        <f>VLOOKUP(E67,'Appendix 1a. Person-years 2020'!$E$3:$F$1684,2,FALSE)</f>
        <v>105705.50290000001</v>
      </c>
      <c r="I67" s="19">
        <f>VLOOKUP(E67,'Appendix 2a. Deaths 2020'!$E$3:$G$1683,3,FALSE)</f>
        <v>737</v>
      </c>
      <c r="J67" s="20">
        <f t="shared" si="35"/>
        <v>5160.5825636533864</v>
      </c>
      <c r="K67" s="20">
        <f t="shared" si="36"/>
        <v>5861.6019453783802</v>
      </c>
      <c r="L67" s="73">
        <f t="shared" si="37"/>
        <v>0.88040481283828609</v>
      </c>
      <c r="M67" s="73">
        <f t="shared" si="38"/>
        <v>1.1358411328717728</v>
      </c>
      <c r="N67" s="72">
        <f>VLOOKUP(E67,'Appendix 4. LT MOH 2019'!$D$5:$K$1684,8,FALSE)</f>
        <v>0.78245026288031694</v>
      </c>
      <c r="O67" s="72">
        <f t="shared" si="47"/>
        <v>0.75680463596900216</v>
      </c>
      <c r="P67" s="73">
        <f t="shared" si="39"/>
        <v>0.24319536403099784</v>
      </c>
      <c r="Q67" s="72">
        <f>VLOOKUP(E67,'Appendix 4. LT MOH 2019'!$D$5:$I$1684,6,FALSE)</f>
        <v>2.5</v>
      </c>
      <c r="R67" s="136">
        <f t="shared" si="40"/>
        <v>2.459841176963375</v>
      </c>
      <c r="S67" s="135">
        <f t="shared" si="48"/>
        <v>52457.521349526709</v>
      </c>
      <c r="T67" s="12">
        <f t="shared" si="41"/>
        <v>12757.426000761989</v>
      </c>
      <c r="U67" s="13">
        <f t="shared" si="42"/>
        <v>5.5495609142816579E-2</v>
      </c>
      <c r="V67" s="12">
        <f t="shared" si="43"/>
        <v>229881.71853256115</v>
      </c>
      <c r="W67" s="12">
        <f t="shared" si="44"/>
        <v>552149.1685026926</v>
      </c>
      <c r="X67" s="2">
        <f t="shared" si="45"/>
        <v>10.525643497787458</v>
      </c>
      <c r="Y67" s="105">
        <f>VLOOKUP(E67,'Appendix 4. LT MOH 2019'!$D$5:$P$1684,13,FALSE)</f>
        <v>11.244530587202576</v>
      </c>
      <c r="Z67" s="131">
        <f t="shared" si="46"/>
        <v>-0.71888708941511759</v>
      </c>
    </row>
    <row r="68" spans="2:26" x14ac:dyDescent="0.2">
      <c r="B68" s="158" t="str">
        <f t="shared" si="49"/>
        <v>Male</v>
      </c>
      <c r="C68" s="11" t="str">
        <f t="shared" si="50"/>
        <v>BA</v>
      </c>
      <c r="D68" s="137" t="s">
        <v>132</v>
      </c>
      <c r="E68" s="18" t="str">
        <f t="shared" si="34"/>
        <v>BAMale80-84</v>
      </c>
      <c r="F68" s="19">
        <v>5</v>
      </c>
      <c r="G68" s="104">
        <f>VLOOKUP(E68,'Appendix 4. LT MOH 2019'!$D$5:$G$1684,4,FALSE)</f>
        <v>7.0389325499171415E-2</v>
      </c>
      <c r="H68" s="19">
        <f>VLOOKUP(E68,'Appendix 1a. Person-years 2020'!$E$3:$F$1684,2,FALSE)</f>
        <v>64185.790399999998</v>
      </c>
      <c r="I68" s="19">
        <f>VLOOKUP(E68,'Appendix 2a. Deaths 2020'!$E$3:$G$1683,3,FALSE)</f>
        <v>658</v>
      </c>
      <c r="J68" s="20">
        <f t="shared" si="35"/>
        <v>4517.9944928871919</v>
      </c>
      <c r="K68" s="20">
        <f t="shared" si="36"/>
        <v>5129.6783167087369</v>
      </c>
      <c r="L68" s="73">
        <f t="shared" si="37"/>
        <v>0.88075590981424179</v>
      </c>
      <c r="M68" s="73">
        <f t="shared" si="38"/>
        <v>1.1353883509120111</v>
      </c>
      <c r="N68" s="72">
        <f>VLOOKUP(E68,'Appendix 4. LT MOH 2019'!$D$5:$K$1684,8,FALSE)</f>
        <v>0.7007188654866896</v>
      </c>
      <c r="O68" s="72">
        <f t="shared" si="47"/>
        <v>0.66777820645038233</v>
      </c>
      <c r="P68" s="73">
        <f t="shared" si="39"/>
        <v>0.33222179354961767</v>
      </c>
      <c r="Q68" s="72">
        <f>VLOOKUP(E68,'Appendix 4. LT MOH 2019'!$D$5:$I$1684,6,FALSE)</f>
        <v>2.5000000000000013</v>
      </c>
      <c r="R68" s="136">
        <f t="shared" si="40"/>
        <v>2.4429709280692213</v>
      </c>
      <c r="S68" s="135">
        <f t="shared" si="48"/>
        <v>39700.09534876472</v>
      </c>
      <c r="T68" s="12">
        <f t="shared" si="41"/>
        <v>13189.23688085745</v>
      </c>
      <c r="U68" s="13">
        <f t="shared" si="42"/>
        <v>8.0043815525555159E-2</v>
      </c>
      <c r="V68" s="12">
        <f t="shared" si="43"/>
        <v>164775.21460288949</v>
      </c>
      <c r="W68" s="12">
        <f t="shared" si="44"/>
        <v>322267.44997013151</v>
      </c>
      <c r="X68" s="2">
        <f t="shared" si="45"/>
        <v>8.1175485131463034</v>
      </c>
      <c r="Y68" s="105">
        <f>VLOOKUP(E68,'Appendix 4. LT MOH 2019'!$D$5:$P$1684,13,FALSE)</f>
        <v>8.6758293172688639</v>
      </c>
      <c r="Z68" s="131">
        <f t="shared" si="46"/>
        <v>-0.55828080412256043</v>
      </c>
    </row>
    <row r="69" spans="2:26" x14ac:dyDescent="0.2">
      <c r="B69" s="158" t="str">
        <f t="shared" si="49"/>
        <v>Male</v>
      </c>
      <c r="C69" s="11" t="str">
        <f t="shared" si="50"/>
        <v>BA</v>
      </c>
      <c r="D69" s="137" t="s">
        <v>133</v>
      </c>
      <c r="E69" s="18" t="str">
        <f t="shared" si="34"/>
        <v>BAMale85-89</v>
      </c>
      <c r="F69" s="19">
        <v>5</v>
      </c>
      <c r="G69" s="104">
        <f>VLOOKUP(E69,'Appendix 4. LT MOH 2019'!$D$5:$G$1684,4,FALSE)</f>
        <v>0.12345754075328948</v>
      </c>
      <c r="H69" s="19">
        <f>VLOOKUP(E69,'Appendix 1a. Person-years 2020'!$E$3:$F$1684,2,FALSE)</f>
        <v>30996.2772</v>
      </c>
      <c r="I69" s="19">
        <f>VLOOKUP(E69,'Appendix 2a. Deaths 2020'!$E$3:$G$1683,3,FALSE)</f>
        <v>483</v>
      </c>
      <c r="J69" s="20">
        <f t="shared" si="35"/>
        <v>3826.7241556192575</v>
      </c>
      <c r="K69" s="20">
        <f t="shared" si="36"/>
        <v>4250.0941634354185</v>
      </c>
      <c r="L69" s="73">
        <f t="shared" si="37"/>
        <v>0.90038573463653704</v>
      </c>
      <c r="M69" s="73">
        <f t="shared" si="38"/>
        <v>1.1106350995261767</v>
      </c>
      <c r="N69" s="72">
        <f>VLOOKUP(E69,'Appendix 4. LT MOH 2019'!$D$5:$K$1684,8,FALSE)</f>
        <v>0.52829969523172382</v>
      </c>
      <c r="O69" s="72">
        <f t="shared" si="47"/>
        <v>0.4922902122833589</v>
      </c>
      <c r="P69" s="73">
        <f t="shared" si="39"/>
        <v>0.5077097877166411</v>
      </c>
      <c r="Q69" s="72">
        <f>VLOOKUP(E69,'Appendix 4. LT MOH 2019'!$D$5:$I$1684,6,FALSE)</f>
        <v>2.5000000000000004</v>
      </c>
      <c r="R69" s="136">
        <f t="shared" si="40"/>
        <v>2.4203426464902535</v>
      </c>
      <c r="S69" s="135">
        <f t="shared" si="48"/>
        <v>26510.85846790727</v>
      </c>
      <c r="T69" s="12">
        <f t="shared" si="41"/>
        <v>13459.822324927118</v>
      </c>
      <c r="U69" s="13">
        <f t="shared" si="42"/>
        <v>0.13758018754871812</v>
      </c>
      <c r="V69" s="12">
        <f t="shared" si="43"/>
        <v>97832.56270210346</v>
      </c>
      <c r="W69" s="12">
        <f t="shared" si="44"/>
        <v>157492.23536724204</v>
      </c>
      <c r="X69" s="2">
        <f t="shared" si="45"/>
        <v>5.9406690114503204</v>
      </c>
      <c r="Y69" s="105">
        <f>VLOOKUP(E69,'Appendix 4. LT MOH 2019'!$D$5:$P$1684,13,FALSE)</f>
        <v>6.3135622165380036</v>
      </c>
      <c r="Z69" s="131">
        <f t="shared" si="46"/>
        <v>-0.3728932050876832</v>
      </c>
    </row>
    <row r="70" spans="2:26" x14ac:dyDescent="0.2">
      <c r="B70" s="158" t="str">
        <f t="shared" si="49"/>
        <v>Male</v>
      </c>
      <c r="C70" s="11" t="str">
        <f t="shared" si="50"/>
        <v>BA</v>
      </c>
      <c r="D70" s="137" t="s">
        <v>8</v>
      </c>
      <c r="E70" s="18" t="str">
        <f t="shared" si="34"/>
        <v>BAMale90+</v>
      </c>
      <c r="F70" s="19" t="s">
        <v>19</v>
      </c>
      <c r="G70" s="104">
        <f>VLOOKUP(E70,'Appendix 4. LT MOH 2019'!$D$5:$G$1684,4,FALSE)</f>
        <v>0.21192913379260858</v>
      </c>
      <c r="H70" s="19">
        <f>VLOOKUP(E70,'Appendix 1a. Person-years 2020'!$E$3:$F$1684,2,FALSE)</f>
        <v>19256.312399999999</v>
      </c>
      <c r="I70" s="19">
        <f>VLOOKUP(E70,'Appendix 2a. Deaths 2020'!$E$3:$G$1683,3,FALSE)</f>
        <v>374</v>
      </c>
      <c r="J70" s="20">
        <f t="shared" si="35"/>
        <v>4080.9736069718674</v>
      </c>
      <c r="K70" s="20">
        <f t="shared" si="36"/>
        <v>4375.7121109334312</v>
      </c>
      <c r="L70" s="73">
        <f t="shared" si="37"/>
        <v>0.93264216280931478</v>
      </c>
      <c r="M70" s="73">
        <f t="shared" si="38"/>
        <v>1.0722225949851862</v>
      </c>
      <c r="N70" s="72">
        <f>VLOOKUP(E70,'Appendix 4. LT MOH 2019'!$D$5:$K$1684,8,FALSE)</f>
        <v>0</v>
      </c>
      <c r="O70" s="72">
        <v>0</v>
      </c>
      <c r="P70" s="73">
        <f t="shared" si="39"/>
        <v>1</v>
      </c>
      <c r="Q70" s="72">
        <f>VLOOKUP(E70,'Appendix 4. LT MOH 2019'!$D$5:$I$1684,6,FALSE)</f>
        <v>4.9014076997548441</v>
      </c>
      <c r="R70" s="136">
        <f>Q70*L70</f>
        <v>4.5712594779095861</v>
      </c>
      <c r="S70" s="135">
        <f t="shared" si="48"/>
        <v>13051.036142980152</v>
      </c>
      <c r="T70" s="12">
        <f t="shared" si="41"/>
        <v>13051.036142980152</v>
      </c>
      <c r="U70" s="13">
        <f t="shared" si="42"/>
        <v>0.21875809168839722</v>
      </c>
      <c r="V70" s="12">
        <f>T70*R70</f>
        <v>59659.672665138591</v>
      </c>
      <c r="W70" s="12">
        <f>V70</f>
        <v>59659.672665138591</v>
      </c>
      <c r="X70" s="2">
        <f t="shared" si="45"/>
        <v>4.5712594779095861</v>
      </c>
      <c r="Y70" s="105">
        <f>VLOOKUP(E70,'Appendix 4. LT MOH 2019'!$D$5:$P$1684,13,FALSE)</f>
        <v>4.7185584261321454</v>
      </c>
      <c r="Z70" s="131">
        <f t="shared" si="46"/>
        <v>-0.14729894822255929</v>
      </c>
    </row>
    <row r="71" spans="2:26" x14ac:dyDescent="0.2">
      <c r="K71" s="7"/>
      <c r="L71" s="7"/>
      <c r="M71" s="7"/>
      <c r="N71" s="133"/>
      <c r="O71" s="133"/>
      <c r="P71" s="74"/>
      <c r="Q71" s="133"/>
      <c r="R71" s="107"/>
      <c r="S71" s="7"/>
      <c r="T71" s="7"/>
      <c r="U71" s="7"/>
      <c r="V71" s="107"/>
      <c r="W71" s="107"/>
      <c r="X71" s="7"/>
      <c r="Y71" s="133"/>
      <c r="Z71" s="7"/>
    </row>
    <row r="72" spans="2:26" x14ac:dyDescent="0.2">
      <c r="N72" s="40"/>
      <c r="O72" s="40"/>
      <c r="Q72" s="40"/>
      <c r="R72" s="40"/>
      <c r="V72" s="40"/>
      <c r="W72" s="40"/>
    </row>
    <row r="73" spans="2:26" x14ac:dyDescent="0.2">
      <c r="K73" s="45"/>
      <c r="L73" s="45"/>
      <c r="M73" s="45"/>
      <c r="N73" s="45"/>
      <c r="O73" s="45"/>
      <c r="P73" s="44"/>
      <c r="Q73" s="43"/>
      <c r="R73" s="12"/>
      <c r="S73" s="13"/>
      <c r="T73" s="12"/>
      <c r="U73" s="12"/>
      <c r="V73" s="2"/>
      <c r="W73" s="2"/>
      <c r="X73" s="6"/>
    </row>
    <row r="74" spans="2:26" x14ac:dyDescent="0.2">
      <c r="K74" s="45"/>
      <c r="L74" s="45"/>
      <c r="M74" s="45"/>
      <c r="N74" s="45"/>
      <c r="O74" s="45"/>
      <c r="P74" s="44"/>
      <c r="Q74" s="43"/>
      <c r="R74" s="12"/>
      <c r="S74" s="13"/>
      <c r="T74" s="12"/>
      <c r="U74" s="12"/>
      <c r="V74" s="2"/>
      <c r="W74" s="2"/>
      <c r="X74" s="6"/>
    </row>
    <row r="75" spans="2:26" x14ac:dyDescent="0.2">
      <c r="K75" s="45"/>
      <c r="L75" s="45"/>
      <c r="M75" s="45"/>
      <c r="N75" s="45"/>
      <c r="O75" s="45"/>
      <c r="P75" s="44"/>
      <c r="Q75" s="43"/>
      <c r="R75" s="12"/>
      <c r="S75" s="13"/>
      <c r="T75" s="12"/>
      <c r="U75" s="12"/>
      <c r="V75" s="2"/>
      <c r="W75" s="2"/>
      <c r="X75" s="6"/>
    </row>
    <row r="76" spans="2:26" x14ac:dyDescent="0.2">
      <c r="K76" s="45"/>
      <c r="L76" s="45"/>
      <c r="M76" s="45"/>
      <c r="N76" s="45"/>
      <c r="O76" s="45"/>
      <c r="P76" s="44"/>
      <c r="Q76" s="43"/>
      <c r="R76" s="12"/>
      <c r="S76" s="13"/>
      <c r="T76" s="12"/>
      <c r="U76" s="12"/>
      <c r="V76" s="2"/>
      <c r="W76" s="2"/>
      <c r="X76" s="6"/>
    </row>
    <row r="77" spans="2:26" x14ac:dyDescent="0.2">
      <c r="K77" s="45"/>
      <c r="L77" s="45"/>
      <c r="M77" s="45"/>
      <c r="N77" s="45"/>
      <c r="O77" s="45"/>
      <c r="P77" s="44"/>
      <c r="Q77" s="43"/>
      <c r="R77" s="12"/>
      <c r="S77" s="13"/>
      <c r="T77" s="12"/>
      <c r="U77" s="12"/>
      <c r="V77" s="2"/>
      <c r="W77" s="2"/>
      <c r="X77" s="6"/>
    </row>
    <row r="78" spans="2:26" x14ac:dyDescent="0.2">
      <c r="N78" s="41"/>
    </row>
    <row r="79" spans="2:26" x14ac:dyDescent="0.2">
      <c r="N79" s="41"/>
    </row>
    <row r="81" spans="1:25" s="11" customFormat="1" ht="47" customHeight="1" x14ac:dyDescent="0.2">
      <c r="A81" s="10"/>
      <c r="B81" s="8"/>
      <c r="C81" s="8"/>
      <c r="D81" s="40"/>
      <c r="E81" s="40"/>
      <c r="F81" s="40"/>
      <c r="G81" s="40"/>
      <c r="H81" s="40"/>
      <c r="I81" s="40"/>
      <c r="J81" s="40"/>
      <c r="K81" s="10"/>
      <c r="L81" s="8"/>
      <c r="M81" s="10"/>
      <c r="N81" s="10"/>
      <c r="O81" s="10"/>
      <c r="P81" s="10"/>
      <c r="Q81" s="8"/>
      <c r="R81" s="8"/>
      <c r="S81" s="10"/>
      <c r="T81" s="10"/>
      <c r="U81" s="10"/>
      <c r="V81" s="8"/>
      <c r="W81" s="10"/>
      <c r="X81" s="10"/>
      <c r="Y81" s="40"/>
    </row>
    <row r="82" spans="1:25" x14ac:dyDescent="0.2">
      <c r="K82" s="48"/>
      <c r="L82" s="48"/>
      <c r="M82" s="48"/>
      <c r="N82" s="48"/>
      <c r="O82" s="48"/>
      <c r="P82" s="44"/>
      <c r="Q82" s="12"/>
      <c r="R82" s="12"/>
      <c r="S82" s="13"/>
      <c r="T82" s="12"/>
      <c r="U82" s="12"/>
      <c r="V82" s="2"/>
      <c r="W82" s="2"/>
      <c r="X82" s="6"/>
    </row>
    <row r="83" spans="1:25" x14ac:dyDescent="0.2">
      <c r="K83" s="48"/>
      <c r="L83" s="48"/>
      <c r="M83" s="48"/>
      <c r="N83" s="48"/>
      <c r="O83" s="48"/>
      <c r="P83" s="44"/>
      <c r="Q83" s="43"/>
      <c r="R83" s="12"/>
      <c r="S83" s="13"/>
      <c r="T83" s="12"/>
      <c r="U83" s="12"/>
      <c r="V83" s="2"/>
      <c r="W83" s="2"/>
      <c r="X83" s="6"/>
    </row>
    <row r="84" spans="1:25" x14ac:dyDescent="0.2">
      <c r="K84" s="48"/>
      <c r="L84" s="48"/>
      <c r="M84" s="48"/>
      <c r="N84" s="48"/>
      <c r="O84" s="48"/>
      <c r="P84" s="44"/>
      <c r="Q84" s="43"/>
      <c r="R84" s="12"/>
      <c r="S84" s="13"/>
      <c r="T84" s="12"/>
      <c r="U84" s="12"/>
      <c r="V84" s="2"/>
      <c r="W84" s="2"/>
      <c r="X84" s="6"/>
    </row>
    <row r="85" spans="1:25" x14ac:dyDescent="0.2">
      <c r="K85" s="48"/>
      <c r="L85" s="48"/>
      <c r="M85" s="48"/>
      <c r="N85" s="48"/>
      <c r="O85" s="48"/>
      <c r="P85" s="44"/>
      <c r="Q85" s="43"/>
      <c r="R85" s="12"/>
      <c r="S85" s="13"/>
      <c r="T85" s="12"/>
      <c r="U85" s="12"/>
      <c r="V85" s="2"/>
      <c r="W85" s="2"/>
      <c r="X85" s="6"/>
    </row>
    <row r="86" spans="1:25" x14ac:dyDescent="0.2">
      <c r="K86" s="48"/>
      <c r="L86" s="48"/>
      <c r="M86" s="48"/>
      <c r="N86" s="48"/>
      <c r="O86" s="48"/>
      <c r="P86" s="44"/>
      <c r="Q86" s="43"/>
      <c r="R86" s="12"/>
      <c r="S86" s="13"/>
      <c r="T86" s="12"/>
      <c r="U86" s="12"/>
      <c r="V86" s="2"/>
      <c r="W86" s="2"/>
      <c r="X86" s="6"/>
    </row>
    <row r="87" spans="1:25" x14ac:dyDescent="0.2">
      <c r="K87" s="48"/>
      <c r="L87" s="48"/>
      <c r="M87" s="48"/>
      <c r="N87" s="48"/>
      <c r="O87" s="48"/>
      <c r="P87" s="44"/>
      <c r="Q87" s="43"/>
      <c r="R87" s="12"/>
      <c r="S87" s="13"/>
      <c r="T87" s="12"/>
      <c r="U87" s="12"/>
      <c r="V87" s="2"/>
      <c r="W87" s="2"/>
      <c r="X87" s="6"/>
    </row>
    <row r="88" spans="1:25" x14ac:dyDescent="0.2">
      <c r="K88" s="48"/>
      <c r="L88" s="48"/>
      <c r="M88" s="48"/>
      <c r="N88" s="48"/>
      <c r="O88" s="48"/>
      <c r="P88" s="44"/>
      <c r="Q88" s="43"/>
      <c r="R88" s="12"/>
      <c r="S88" s="13"/>
      <c r="T88" s="12"/>
      <c r="U88" s="12"/>
      <c r="V88" s="2"/>
      <c r="W88" s="2"/>
      <c r="X88" s="6"/>
    </row>
    <row r="89" spans="1:25" x14ac:dyDescent="0.2">
      <c r="K89" s="48"/>
      <c r="L89" s="48"/>
      <c r="M89" s="48"/>
      <c r="N89" s="48"/>
      <c r="O89" s="48"/>
      <c r="P89" s="44"/>
      <c r="Q89" s="43"/>
      <c r="R89" s="12"/>
      <c r="S89" s="13"/>
      <c r="T89" s="12"/>
      <c r="U89" s="12"/>
      <c r="V89" s="2"/>
      <c r="W89" s="2"/>
      <c r="X89" s="6"/>
    </row>
    <row r="90" spans="1:25" x14ac:dyDescent="0.2">
      <c r="K90" s="48"/>
      <c r="L90" s="48"/>
      <c r="M90" s="48"/>
      <c r="N90" s="48"/>
      <c r="O90" s="48"/>
      <c r="P90" s="44"/>
      <c r="Q90" s="43"/>
      <c r="R90" s="12"/>
      <c r="S90" s="13"/>
      <c r="T90" s="12"/>
      <c r="U90" s="12"/>
      <c r="V90" s="2"/>
      <c r="W90" s="2"/>
      <c r="X90" s="6"/>
    </row>
    <row r="91" spans="1:25" x14ac:dyDescent="0.2">
      <c r="K91" s="48"/>
      <c r="L91" s="48"/>
      <c r="M91" s="48"/>
      <c r="N91" s="48"/>
      <c r="O91" s="48"/>
      <c r="P91" s="44"/>
      <c r="Q91" s="43"/>
      <c r="R91" s="12"/>
      <c r="S91" s="13"/>
      <c r="T91" s="12"/>
      <c r="U91" s="12"/>
      <c r="V91" s="2"/>
      <c r="W91" s="2"/>
      <c r="X91" s="6"/>
    </row>
    <row r="92" spans="1:25" x14ac:dyDescent="0.2">
      <c r="K92" s="48"/>
      <c r="L92" s="48"/>
      <c r="M92" s="48"/>
      <c r="N92" s="48"/>
      <c r="O92" s="48"/>
      <c r="P92" s="44"/>
      <c r="Q92" s="43"/>
      <c r="R92" s="12"/>
      <c r="S92" s="13"/>
      <c r="T92" s="12"/>
      <c r="U92" s="12"/>
      <c r="V92" s="2"/>
      <c r="W92" s="2"/>
      <c r="X92" s="6"/>
    </row>
    <row r="93" spans="1:25" x14ac:dyDescent="0.2">
      <c r="K93" s="48"/>
      <c r="L93" s="48"/>
      <c r="M93" s="48"/>
      <c r="N93" s="48"/>
      <c r="O93" s="48"/>
      <c r="P93" s="44"/>
      <c r="Q93" s="43"/>
      <c r="R93" s="12"/>
      <c r="S93" s="13"/>
      <c r="T93" s="12"/>
      <c r="U93" s="12"/>
      <c r="V93" s="2"/>
      <c r="W93" s="2"/>
      <c r="X93" s="6"/>
    </row>
    <row r="94" spans="1:25" x14ac:dyDescent="0.2">
      <c r="K94" s="48"/>
      <c r="L94" s="48"/>
      <c r="M94" s="48"/>
      <c r="N94" s="48"/>
      <c r="O94" s="48"/>
      <c r="P94" s="44"/>
      <c r="Q94" s="43"/>
      <c r="R94" s="12"/>
      <c r="S94" s="13"/>
      <c r="T94" s="12"/>
      <c r="U94" s="12"/>
      <c r="V94" s="2"/>
      <c r="W94" s="2"/>
      <c r="X94" s="6"/>
    </row>
    <row r="95" spans="1:25" x14ac:dyDescent="0.2">
      <c r="K95" s="48"/>
      <c r="L95" s="48"/>
      <c r="M95" s="48"/>
      <c r="N95" s="48"/>
      <c r="O95" s="48"/>
      <c r="P95" s="44"/>
      <c r="Q95" s="43"/>
      <c r="R95" s="12"/>
      <c r="S95" s="13"/>
      <c r="T95" s="12"/>
      <c r="U95" s="12"/>
      <c r="V95" s="2"/>
      <c r="W95" s="2"/>
      <c r="X95" s="6"/>
    </row>
    <row r="96" spans="1:25" x14ac:dyDescent="0.2">
      <c r="K96" s="48"/>
      <c r="L96" s="48"/>
      <c r="M96" s="48"/>
      <c r="N96" s="48"/>
      <c r="O96" s="48"/>
      <c r="P96" s="44"/>
      <c r="Q96" s="43"/>
      <c r="R96" s="12"/>
      <c r="S96" s="13"/>
      <c r="T96" s="12"/>
      <c r="U96" s="12"/>
      <c r="V96" s="2"/>
      <c r="W96" s="2"/>
      <c r="X96" s="6"/>
    </row>
    <row r="97" spans="1:25" x14ac:dyDescent="0.2">
      <c r="K97" s="48"/>
      <c r="L97" s="48"/>
      <c r="M97" s="48"/>
      <c r="N97" s="48"/>
      <c r="O97" s="48"/>
      <c r="P97" s="44"/>
      <c r="Q97" s="43"/>
      <c r="R97" s="12"/>
      <c r="S97" s="13"/>
      <c r="T97" s="12"/>
      <c r="U97" s="12"/>
      <c r="V97" s="2"/>
      <c r="W97" s="2"/>
      <c r="X97" s="6"/>
    </row>
    <row r="98" spans="1:25" x14ac:dyDescent="0.2">
      <c r="N98" s="47"/>
    </row>
    <row r="99" spans="1:25" x14ac:dyDescent="0.2">
      <c r="N99" s="47"/>
    </row>
    <row r="100" spans="1:25" s="11" customFormat="1" ht="47" customHeight="1" x14ac:dyDescent="0.2">
      <c r="A100" s="10"/>
      <c r="B100" s="8"/>
      <c r="C100" s="8"/>
      <c r="D100" s="40"/>
      <c r="E100" s="40"/>
      <c r="F100" s="40"/>
      <c r="G100" s="40"/>
      <c r="H100" s="40"/>
      <c r="I100" s="40"/>
      <c r="J100" s="40"/>
      <c r="K100" s="10"/>
      <c r="L100" s="8"/>
      <c r="M100" s="10"/>
      <c r="N100" s="10"/>
      <c r="O100" s="10"/>
      <c r="P100" s="10"/>
      <c r="Q100" s="8"/>
      <c r="R100" s="8"/>
      <c r="S100" s="10"/>
      <c r="T100" s="10"/>
      <c r="U100" s="10"/>
      <c r="V100" s="8"/>
      <c r="W100" s="10"/>
      <c r="X100" s="10"/>
      <c r="Y100" s="40"/>
    </row>
    <row r="101" spans="1:25" x14ac:dyDescent="0.2">
      <c r="K101" s="45"/>
      <c r="L101" s="45"/>
      <c r="M101" s="45"/>
      <c r="N101" s="45"/>
      <c r="O101" s="45"/>
      <c r="P101" s="44"/>
      <c r="Q101" s="12"/>
      <c r="R101" s="12"/>
      <c r="S101" s="13"/>
      <c r="T101" s="12"/>
      <c r="U101" s="12"/>
      <c r="V101" s="2"/>
      <c r="W101" s="2"/>
      <c r="X101" s="6"/>
    </row>
    <row r="102" spans="1:25" x14ac:dyDescent="0.2">
      <c r="K102" s="45"/>
      <c r="L102" s="45"/>
      <c r="M102" s="45"/>
      <c r="N102" s="45"/>
      <c r="O102" s="45"/>
      <c r="P102" s="44"/>
      <c r="Q102" s="43"/>
      <c r="R102" s="12"/>
      <c r="S102" s="13"/>
      <c r="T102" s="12"/>
      <c r="U102" s="12"/>
      <c r="V102" s="2"/>
      <c r="W102" s="2"/>
      <c r="X102" s="6"/>
    </row>
    <row r="103" spans="1:25" x14ac:dyDescent="0.2">
      <c r="K103" s="45"/>
      <c r="L103" s="45"/>
      <c r="M103" s="45"/>
      <c r="N103" s="45"/>
      <c r="O103" s="45"/>
      <c r="P103" s="44"/>
      <c r="Q103" s="43"/>
      <c r="R103" s="12"/>
      <c r="S103" s="13"/>
      <c r="T103" s="12"/>
      <c r="U103" s="12"/>
      <c r="V103" s="2"/>
      <c r="W103" s="2"/>
      <c r="X103" s="6"/>
    </row>
    <row r="104" spans="1:25" x14ac:dyDescent="0.2">
      <c r="K104" s="45"/>
      <c r="L104" s="45"/>
      <c r="M104" s="45"/>
      <c r="N104" s="45"/>
      <c r="O104" s="45"/>
      <c r="P104" s="44"/>
      <c r="Q104" s="43"/>
      <c r="R104" s="12"/>
      <c r="S104" s="13"/>
      <c r="T104" s="12"/>
      <c r="U104" s="12"/>
      <c r="V104" s="2"/>
      <c r="W104" s="2"/>
      <c r="X104" s="6"/>
    </row>
    <row r="105" spans="1:25" x14ac:dyDescent="0.2">
      <c r="K105" s="45"/>
      <c r="L105" s="45"/>
      <c r="M105" s="45"/>
      <c r="N105" s="45"/>
      <c r="O105" s="45"/>
      <c r="P105" s="44"/>
      <c r="Q105" s="43"/>
      <c r="R105" s="12"/>
      <c r="S105" s="13"/>
      <c r="T105" s="12"/>
      <c r="U105" s="12"/>
      <c r="V105" s="2"/>
      <c r="W105" s="2"/>
      <c r="X105" s="6"/>
    </row>
    <row r="106" spans="1:25" x14ac:dyDescent="0.2">
      <c r="K106" s="45"/>
      <c r="L106" s="45"/>
      <c r="M106" s="45"/>
      <c r="N106" s="45"/>
      <c r="O106" s="45"/>
      <c r="P106" s="44"/>
      <c r="Q106" s="43"/>
      <c r="R106" s="12"/>
      <c r="S106" s="13"/>
      <c r="T106" s="12"/>
      <c r="U106" s="12"/>
      <c r="V106" s="2"/>
      <c r="W106" s="2"/>
      <c r="X106" s="6"/>
    </row>
    <row r="107" spans="1:25" x14ac:dyDescent="0.2">
      <c r="K107" s="45"/>
      <c r="L107" s="45"/>
      <c r="M107" s="45"/>
      <c r="N107" s="45"/>
      <c r="O107" s="45"/>
      <c r="P107" s="44"/>
      <c r="Q107" s="43"/>
      <c r="R107" s="12"/>
      <c r="S107" s="13"/>
      <c r="T107" s="12"/>
      <c r="U107" s="12"/>
      <c r="V107" s="2"/>
      <c r="W107" s="2"/>
      <c r="X107" s="6"/>
    </row>
    <row r="108" spans="1:25" x14ac:dyDescent="0.2">
      <c r="K108" s="45"/>
      <c r="L108" s="45"/>
      <c r="M108" s="45"/>
      <c r="N108" s="45"/>
      <c r="O108" s="45"/>
      <c r="P108" s="44"/>
      <c r="Q108" s="43"/>
      <c r="R108" s="12"/>
      <c r="S108" s="13"/>
      <c r="T108" s="12"/>
      <c r="U108" s="12"/>
      <c r="V108" s="2"/>
      <c r="W108" s="2"/>
      <c r="X108" s="6"/>
    </row>
    <row r="109" spans="1:25" x14ac:dyDescent="0.2">
      <c r="K109" s="45"/>
      <c r="L109" s="45"/>
      <c r="M109" s="45"/>
      <c r="N109" s="45"/>
      <c r="O109" s="45"/>
      <c r="P109" s="44"/>
      <c r="Q109" s="43"/>
      <c r="R109" s="12"/>
      <c r="S109" s="13"/>
      <c r="T109" s="12"/>
      <c r="U109" s="12"/>
      <c r="V109" s="2"/>
      <c r="W109" s="2"/>
      <c r="X109" s="6"/>
    </row>
    <row r="110" spans="1:25" x14ac:dyDescent="0.2">
      <c r="K110" s="45"/>
      <c r="L110" s="45"/>
      <c r="M110" s="45"/>
      <c r="N110" s="45"/>
      <c r="O110" s="45"/>
      <c r="P110" s="44"/>
      <c r="Q110" s="43"/>
      <c r="R110" s="12"/>
      <c r="S110" s="13"/>
      <c r="T110" s="12"/>
      <c r="U110" s="12"/>
      <c r="V110" s="2"/>
      <c r="W110" s="2"/>
      <c r="X110" s="6"/>
    </row>
    <row r="111" spans="1:25" x14ac:dyDescent="0.2">
      <c r="K111" s="45"/>
      <c r="L111" s="45"/>
      <c r="M111" s="45"/>
      <c r="N111" s="45"/>
      <c r="O111" s="45"/>
      <c r="P111" s="44"/>
      <c r="Q111" s="43"/>
      <c r="R111" s="12"/>
      <c r="S111" s="13"/>
      <c r="T111" s="12"/>
      <c r="U111" s="12"/>
      <c r="V111" s="2"/>
      <c r="W111" s="2"/>
      <c r="X111" s="6"/>
    </row>
    <row r="112" spans="1:25" x14ac:dyDescent="0.2">
      <c r="K112" s="45"/>
      <c r="L112" s="45"/>
      <c r="M112" s="45"/>
      <c r="N112" s="45"/>
      <c r="O112" s="45"/>
      <c r="P112" s="44"/>
      <c r="Q112" s="43"/>
      <c r="R112" s="12"/>
      <c r="S112" s="13"/>
      <c r="T112" s="12"/>
      <c r="U112" s="12"/>
      <c r="V112" s="2"/>
      <c r="W112" s="2"/>
      <c r="X112" s="6"/>
    </row>
    <row r="113" spans="11:24" x14ac:dyDescent="0.2">
      <c r="K113" s="45"/>
      <c r="L113" s="45"/>
      <c r="M113" s="45"/>
      <c r="N113" s="45"/>
      <c r="O113" s="45"/>
      <c r="P113" s="44"/>
      <c r="Q113" s="43"/>
      <c r="R113" s="12"/>
      <c r="S113" s="13"/>
      <c r="T113" s="12"/>
      <c r="U113" s="12"/>
      <c r="V113" s="2"/>
      <c r="W113" s="2"/>
      <c r="X113" s="6"/>
    </row>
    <row r="114" spans="11:24" x14ac:dyDescent="0.2">
      <c r="K114" s="45"/>
      <c r="L114" s="45"/>
      <c r="M114" s="45"/>
      <c r="N114" s="45"/>
      <c r="O114" s="45"/>
      <c r="P114" s="44"/>
      <c r="Q114" s="43"/>
      <c r="R114" s="12"/>
      <c r="S114" s="13"/>
      <c r="T114" s="12"/>
      <c r="U114" s="12"/>
      <c r="V114" s="2"/>
      <c r="W114" s="2"/>
      <c r="X114" s="6"/>
    </row>
    <row r="115" spans="11:24" x14ac:dyDescent="0.2">
      <c r="K115" s="45"/>
      <c r="L115" s="45"/>
      <c r="M115" s="45"/>
      <c r="N115" s="45"/>
      <c r="O115" s="45"/>
      <c r="P115" s="44"/>
      <c r="Q115" s="43"/>
      <c r="R115" s="12"/>
      <c r="S115" s="13"/>
      <c r="T115" s="12"/>
      <c r="U115" s="12"/>
      <c r="V115" s="2"/>
      <c r="W115" s="2"/>
      <c r="X115" s="6"/>
    </row>
    <row r="116" spans="11:24" x14ac:dyDescent="0.2">
      <c r="K116" s="45"/>
      <c r="L116" s="45"/>
      <c r="M116" s="45"/>
      <c r="N116" s="45"/>
      <c r="O116" s="45"/>
      <c r="P116" s="44"/>
      <c r="Q116" s="43"/>
      <c r="R116" s="12"/>
      <c r="S116" s="13"/>
      <c r="T116" s="12"/>
      <c r="U116" s="12"/>
      <c r="V116" s="2"/>
      <c r="W116" s="2"/>
      <c r="X116" s="6"/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10260FA-FB5E-3D42-BF5A-6CE40D4FDC03}">
  <sheetPr>
    <tabColor theme="8"/>
  </sheetPr>
  <dimension ref="A1:AA116"/>
  <sheetViews>
    <sheetView zoomScaleNormal="100" workbookViewId="0">
      <pane xSplit="4" ySplit="3" topLeftCell="E4" activePane="bottomRight" state="frozen"/>
      <selection pane="topRight" activeCell="F1" sqref="F1"/>
      <selection pane="bottomLeft" activeCell="A4" sqref="A4"/>
      <selection pane="bottomRight" activeCell="B1" sqref="B1"/>
    </sheetView>
  </sheetViews>
  <sheetFormatPr baseColWidth="10" defaultRowHeight="16" x14ac:dyDescent="0.2"/>
  <cols>
    <col min="1" max="1" width="5.83203125" customWidth="1"/>
    <col min="2" max="3" width="12.1640625" style="158" customWidth="1"/>
    <col min="4" max="4" width="13.33203125" style="40" customWidth="1"/>
    <col min="5" max="5" width="17.33203125" style="40" hidden="1" customWidth="1"/>
    <col min="6" max="9" width="13.33203125" style="40" customWidth="1"/>
    <col min="10" max="10" width="14.6640625" style="40" customWidth="1"/>
    <col min="11" max="11" width="15.83203125" customWidth="1"/>
    <col min="17" max="17" width="11.5" customWidth="1"/>
    <col min="18" max="20" width="10.33203125" customWidth="1"/>
    <col min="21" max="21" width="8.33203125" customWidth="1"/>
    <col min="22" max="22" width="10" customWidth="1"/>
    <col min="23" max="23" width="8.33203125" customWidth="1"/>
    <col min="24" max="24" width="10.33203125" customWidth="1"/>
    <col min="25" max="25" width="10.5" style="40" customWidth="1"/>
    <col min="26" max="26" width="17.6640625" bestFit="1" customWidth="1"/>
  </cols>
  <sheetData>
    <row r="1" spans="1:27" ht="18" x14ac:dyDescent="0.2">
      <c r="B1" s="161" t="s">
        <v>58</v>
      </c>
      <c r="C1" s="170"/>
      <c r="K1" s="10"/>
      <c r="N1" s="8"/>
      <c r="O1" s="10"/>
      <c r="Q1" s="10"/>
      <c r="R1" s="10"/>
      <c r="S1" s="8"/>
      <c r="T1" s="8"/>
      <c r="U1" s="10"/>
      <c r="V1" s="10"/>
      <c r="W1" s="10"/>
      <c r="Y1" s="10"/>
    </row>
    <row r="2" spans="1:27" s="3" customFormat="1" ht="100" customHeight="1" x14ac:dyDescent="0.2">
      <c r="B2" s="167" t="s">
        <v>33</v>
      </c>
      <c r="C2" s="167" t="s">
        <v>14</v>
      </c>
      <c r="D2" s="39" t="s">
        <v>31</v>
      </c>
      <c r="E2" s="39"/>
      <c r="F2" s="3" t="s">
        <v>32</v>
      </c>
      <c r="G2" s="106" t="s">
        <v>115</v>
      </c>
      <c r="H2" s="106" t="s">
        <v>1659</v>
      </c>
      <c r="I2" s="106" t="s">
        <v>1660</v>
      </c>
      <c r="J2" s="106" t="s">
        <v>20</v>
      </c>
      <c r="K2" s="4" t="s">
        <v>21</v>
      </c>
      <c r="L2" s="3" t="s">
        <v>16</v>
      </c>
      <c r="M2" s="5" t="s">
        <v>114</v>
      </c>
      <c r="N2" s="3" t="s">
        <v>141</v>
      </c>
      <c r="O2" s="3" t="s">
        <v>22</v>
      </c>
      <c r="P2" s="5" t="s">
        <v>23</v>
      </c>
      <c r="Q2" s="3" t="s">
        <v>140</v>
      </c>
      <c r="R2" s="3" t="s">
        <v>24</v>
      </c>
      <c r="S2" s="5" t="s">
        <v>34</v>
      </c>
      <c r="T2" s="5" t="s">
        <v>35</v>
      </c>
      <c r="U2" s="5" t="s">
        <v>36</v>
      </c>
      <c r="V2" s="3" t="s">
        <v>37</v>
      </c>
      <c r="W2" s="3" t="s">
        <v>38</v>
      </c>
      <c r="X2" s="5" t="s">
        <v>81</v>
      </c>
      <c r="Y2" s="3" t="s">
        <v>26</v>
      </c>
      <c r="Z2" s="5" t="s">
        <v>25</v>
      </c>
    </row>
    <row r="3" spans="1:27" s="11" customFormat="1" ht="47" customHeight="1" x14ac:dyDescent="0.2">
      <c r="A3" s="10"/>
      <c r="B3" s="8" t="s">
        <v>17</v>
      </c>
      <c r="C3" s="8" t="s">
        <v>14</v>
      </c>
      <c r="D3" s="8" t="s">
        <v>0</v>
      </c>
      <c r="E3" s="8" t="s">
        <v>135</v>
      </c>
      <c r="F3" s="8" t="s">
        <v>9</v>
      </c>
      <c r="G3" s="10" t="s">
        <v>116</v>
      </c>
      <c r="H3" s="10" t="s">
        <v>134</v>
      </c>
      <c r="I3" s="10" t="s">
        <v>110</v>
      </c>
      <c r="J3" s="10" t="s">
        <v>1618</v>
      </c>
      <c r="K3" s="10" t="s">
        <v>1830</v>
      </c>
      <c r="L3" s="10" t="s">
        <v>27</v>
      </c>
      <c r="M3" s="10" t="s">
        <v>28</v>
      </c>
      <c r="N3" s="8" t="s">
        <v>1619</v>
      </c>
      <c r="O3" s="10" t="s">
        <v>111</v>
      </c>
      <c r="P3" s="10" t="s">
        <v>112</v>
      </c>
      <c r="Q3" s="10" t="s">
        <v>1620</v>
      </c>
      <c r="R3" s="10" t="s">
        <v>113</v>
      </c>
      <c r="S3" s="8" t="s">
        <v>104</v>
      </c>
      <c r="T3" s="8" t="s">
        <v>105</v>
      </c>
      <c r="U3" s="10" t="s">
        <v>106</v>
      </c>
      <c r="V3" s="10" t="s">
        <v>107</v>
      </c>
      <c r="W3" s="10" t="s">
        <v>108</v>
      </c>
      <c r="X3" s="8" t="s">
        <v>109</v>
      </c>
      <c r="Y3" s="10" t="s">
        <v>30</v>
      </c>
      <c r="Z3" s="10" t="s">
        <v>11</v>
      </c>
    </row>
    <row r="4" spans="1:27" s="9" customFormat="1" ht="17" customHeight="1" x14ac:dyDescent="0.2">
      <c r="A4" s="15"/>
      <c r="B4" s="11" t="s">
        <v>18</v>
      </c>
      <c r="C4" s="11" t="str">
        <f>$B$1</f>
        <v>MG</v>
      </c>
      <c r="D4" s="137">
        <v>0</v>
      </c>
      <c r="E4" s="18" t="str">
        <f t="shared" ref="E4:E23" si="0">_xlfn.CONCAT(C4,B4,D4)</f>
        <v>MGTotal0</v>
      </c>
      <c r="F4" s="19">
        <v>1</v>
      </c>
      <c r="G4" s="104">
        <f>VLOOKUP(E4,'Appendix 4. LT MOH 2019'!$D$5:$G$1684,4,FALSE)</f>
        <v>1.0961093097635335E-2</v>
      </c>
      <c r="H4" s="19">
        <f>VLOOKUP(E4,'Appendix 1a. Person-years 2020'!$E$3:$F$1684,2,FALSE)</f>
        <v>265545.22749999998</v>
      </c>
      <c r="I4" s="19">
        <f>VLOOKUP(E4,'Appendix 2a. Deaths 2020'!$E$3:$G$1683,3,FALSE)</f>
        <v>7</v>
      </c>
      <c r="J4" s="20">
        <f t="shared" ref="J4:J23" si="1">G4*H4</f>
        <v>2910.6659602602545</v>
      </c>
      <c r="K4" s="20">
        <f t="shared" ref="K4:K23" si="2">G4*(H4-I4)+I4</f>
        <v>2917.5892326085714</v>
      </c>
      <c r="L4" s="72">
        <f t="shared" ref="L4:L23" si="3">J4/K4</f>
        <v>0.99762705720499012</v>
      </c>
      <c r="M4" s="72">
        <f t="shared" ref="M4:M23" si="4">K4/J4</f>
        <v>1.0023785870460029</v>
      </c>
      <c r="N4" s="72">
        <f>VLOOKUP(E4,'Appendix 4. LT MOH 2019'!$D$5:$K$1684,8,FALSE)</f>
        <v>0.98914849152850159</v>
      </c>
      <c r="O4" s="72">
        <f>EXP((1/L4)*LN(N4))</f>
        <v>0.98912282115900063</v>
      </c>
      <c r="P4" s="72">
        <f t="shared" ref="P4:P23" si="5">1-O4</f>
        <v>1.0877178840999369E-2</v>
      </c>
      <c r="Q4" s="72">
        <f>VLOOKUP(E4,'Appendix 4. LT MOH 2019'!$D$5:$I$1684,6,FALSE)</f>
        <v>7.8690286330035109E-2</v>
      </c>
      <c r="R4" s="16">
        <f t="shared" ref="R4:R22" si="6">F4+(Q4-F4)*M4*(1-N4)/(1-O4)</f>
        <v>7.8678352954163699E-2</v>
      </c>
      <c r="S4" s="12">
        <v>100000</v>
      </c>
      <c r="T4" s="12">
        <f t="shared" ref="T4:T23" si="7">P4*S4</f>
        <v>1087.7178840999368</v>
      </c>
      <c r="U4" s="13">
        <f t="shared" ref="U4:U23" si="8">T4/V4</f>
        <v>1.0987286618947644E-2</v>
      </c>
      <c r="V4" s="12">
        <f t="shared" ref="V4:V22" si="9">(S5*F4)+R4*T4</f>
        <v>98997.861967499834</v>
      </c>
      <c r="W4" s="12">
        <f t="shared" ref="W4:W22" si="10">W5+V4</f>
        <v>7671711.3254346121</v>
      </c>
      <c r="X4" s="131">
        <f t="shared" ref="X4:X23" si="11">W4/S4</f>
        <v>76.717113254346117</v>
      </c>
      <c r="Y4" s="105">
        <f>VLOOKUP(E4,'Appendix 4. LT MOH 2019'!$D$5:$P$1684,13,FALSE)</f>
        <v>77.741532872505942</v>
      </c>
      <c r="Z4" s="105">
        <f t="shared" ref="Z4:Z23" si="12">X4-Y4</f>
        <v>-1.0244196181598255</v>
      </c>
    </row>
    <row r="5" spans="1:27" s="9" customFormat="1" x14ac:dyDescent="0.2">
      <c r="A5" s="15"/>
      <c r="B5" s="11" t="str">
        <f>$B$4</f>
        <v>Total</v>
      </c>
      <c r="C5" s="11" t="str">
        <f>$C$4</f>
        <v>MG</v>
      </c>
      <c r="D5" s="138" t="s">
        <v>1657</v>
      </c>
      <c r="E5" s="18" t="str">
        <f t="shared" si="0"/>
        <v>MGTotal1-4</v>
      </c>
      <c r="F5" s="19">
        <v>4</v>
      </c>
      <c r="G5" s="104">
        <f>VLOOKUP(E5,'Appendix 4. LT MOH 2019'!$D$5:$G$1684,4,FALSE)</f>
        <v>4.6957374819230329E-4</v>
      </c>
      <c r="H5" s="19">
        <f>VLOOKUP(E5,'Appendix 1a. Person-years 2020'!$E$3:$F$1684,2,FALSE)</f>
        <v>1061898.8182000001</v>
      </c>
      <c r="I5" s="19">
        <f>VLOOKUP(E5,'Appendix 2a. Deaths 2020'!$E$3:$G$1683,3,FALSE)</f>
        <v>7</v>
      </c>
      <c r="J5" s="20">
        <f t="shared" si="1"/>
        <v>498.63980826315128</v>
      </c>
      <c r="K5" s="20">
        <f t="shared" si="2"/>
        <v>505.63652124691396</v>
      </c>
      <c r="L5" s="72">
        <f t="shared" si="3"/>
        <v>0.98616256403610125</v>
      </c>
      <c r="M5" s="72">
        <f t="shared" si="4"/>
        <v>1.0140315972929106</v>
      </c>
      <c r="N5" s="72">
        <f>VLOOKUP(E5,'Appendix 4. LT MOH 2019'!$D$5:$K$1684,8,FALSE)</f>
        <v>0.99812389997305506</v>
      </c>
      <c r="O5" s="72">
        <f t="shared" ref="O5:O22" si="13">EXP((1/L5)*LN(N5))</f>
        <v>0.99809760034881068</v>
      </c>
      <c r="P5" s="72">
        <f t="shared" si="5"/>
        <v>1.9023996511893237E-3</v>
      </c>
      <c r="Q5" s="72">
        <f>VLOOKUP(E5,'Appendix 4. LT MOH 2019'!$D$5:$I$1684,6,FALSE)</f>
        <v>1.5084594282377786</v>
      </c>
      <c r="R5" s="16">
        <f t="shared" si="6"/>
        <v>1.5084266130617441</v>
      </c>
      <c r="S5" s="135">
        <f t="shared" ref="S5:S23" si="14">S4-T4</f>
        <v>98912.28211590006</v>
      </c>
      <c r="T5" s="12">
        <f t="shared" si="7"/>
        <v>188.17069099562826</v>
      </c>
      <c r="U5" s="13">
        <f t="shared" si="8"/>
        <v>4.7616416356257798E-4</v>
      </c>
      <c r="V5" s="12">
        <f t="shared" si="9"/>
        <v>395180.28737771377</v>
      </c>
      <c r="W5" s="12">
        <f t="shared" si="10"/>
        <v>7572713.4634671118</v>
      </c>
      <c r="X5" s="131">
        <f t="shared" si="11"/>
        <v>76.55989025300029</v>
      </c>
      <c r="Y5" s="105">
        <f>VLOOKUP(E5,'Appendix 4. LT MOH 2019'!$D$5:$P$1684,13,FALSE)</f>
        <v>77.593537401110382</v>
      </c>
      <c r="Z5" s="105">
        <f t="shared" si="12"/>
        <v>-1.0336471481100915</v>
      </c>
      <c r="AA5" s="17"/>
    </row>
    <row r="6" spans="1:27" s="9" customFormat="1" x14ac:dyDescent="0.2">
      <c r="A6" s="15"/>
      <c r="B6" s="11" t="str">
        <f t="shared" ref="B6:B23" si="15">$B$4</f>
        <v>Total</v>
      </c>
      <c r="C6" s="11" t="str">
        <f t="shared" ref="C6:C23" si="16">$C$4</f>
        <v>MG</v>
      </c>
      <c r="D6" s="138" t="s">
        <v>1658</v>
      </c>
      <c r="E6" s="18" t="str">
        <f t="shared" si="0"/>
        <v>MGTotal5-9</v>
      </c>
      <c r="F6" s="19">
        <v>5</v>
      </c>
      <c r="G6" s="104">
        <f>VLOOKUP(E6,'Appendix 4. LT MOH 2019'!$D$5:$G$1684,4,FALSE)</f>
        <v>2.0508158189584271E-4</v>
      </c>
      <c r="H6" s="19">
        <f>VLOOKUP(E6,'Appendix 1a. Person-years 2020'!$E$3:$F$1684,2,FALSE)</f>
        <v>1322761.0515999999</v>
      </c>
      <c r="I6" s="19">
        <f>VLOOKUP(E6,'Appendix 2a. Deaths 2020'!$E$3:$G$1683,3,FALSE)</f>
        <v>6</v>
      </c>
      <c r="J6" s="20">
        <f t="shared" si="1"/>
        <v>271.27392893233639</v>
      </c>
      <c r="K6" s="20">
        <f t="shared" si="2"/>
        <v>277.27269844284501</v>
      </c>
      <c r="L6" s="72">
        <f t="shared" si="3"/>
        <v>0.97836509131913263</v>
      </c>
      <c r="M6" s="72">
        <f t="shared" si="4"/>
        <v>1.0221133285241166</v>
      </c>
      <c r="N6" s="72">
        <f>VLOOKUP(E6,'Appendix 4. LT MOH 2019'!$D$5:$K$1684,8,FALSE)</f>
        <v>0.99897511755180513</v>
      </c>
      <c r="O6" s="72">
        <f t="shared" si="13"/>
        <v>0.99895246586405939</v>
      </c>
      <c r="P6" s="72">
        <f t="shared" si="5"/>
        <v>1.0475341359406087E-3</v>
      </c>
      <c r="Q6" s="72">
        <f>VLOOKUP(E6,'Appendix 4. LT MOH 2019'!$D$5:$I$1684,6,FALSE)</f>
        <v>2.4999999999993268</v>
      </c>
      <c r="R6" s="16">
        <f t="shared" si="6"/>
        <v>2.4999716607562581</v>
      </c>
      <c r="S6" s="135">
        <f t="shared" si="14"/>
        <v>98724.111424904433</v>
      </c>
      <c r="T6" s="12">
        <f t="shared" si="7"/>
        <v>103.41687675799164</v>
      </c>
      <c r="U6" s="13">
        <f t="shared" si="8"/>
        <v>2.096166187144531E-4</v>
      </c>
      <c r="V6" s="12">
        <f t="shared" si="9"/>
        <v>493362.01200187107</v>
      </c>
      <c r="W6" s="12">
        <f t="shared" si="10"/>
        <v>7177533.1760893976</v>
      </c>
      <c r="X6" s="131">
        <f t="shared" si="11"/>
        <v>72.702940269551746</v>
      </c>
      <c r="Y6" s="105">
        <f>VLOOKUP(E6,'Appendix 4. LT MOH 2019'!$D$5:$P$1684,13,FALSE)</f>
        <v>73.736548921863346</v>
      </c>
      <c r="Z6" s="105">
        <f t="shared" si="12"/>
        <v>-1.0336086523115995</v>
      </c>
    </row>
    <row r="7" spans="1:27" s="9" customFormat="1" x14ac:dyDescent="0.2">
      <c r="A7" s="15"/>
      <c r="B7" s="11" t="str">
        <f t="shared" si="15"/>
        <v>Total</v>
      </c>
      <c r="C7" s="11" t="str">
        <f t="shared" si="16"/>
        <v>MG</v>
      </c>
      <c r="D7" s="138" t="s">
        <v>118</v>
      </c>
      <c r="E7" s="18" t="str">
        <f t="shared" si="0"/>
        <v>MGTotal10-14</v>
      </c>
      <c r="F7" s="19">
        <v>5</v>
      </c>
      <c r="G7" s="104">
        <f>VLOOKUP(E7,'Appendix 4. LT MOH 2019'!$D$5:$G$1684,4,FALSE)</f>
        <v>2.5314920632955564E-4</v>
      </c>
      <c r="H7" s="19">
        <f>VLOOKUP(E7,'Appendix 1a. Person-years 2020'!$E$3:$F$1684,2,FALSE)</f>
        <v>1343568.5870999999</v>
      </c>
      <c r="I7" s="19">
        <f>VLOOKUP(E7,'Appendix 2a. Deaths 2020'!$E$3:$G$1683,3,FALSE)</f>
        <v>4</v>
      </c>
      <c r="J7" s="20">
        <f t="shared" si="1"/>
        <v>340.12332147368744</v>
      </c>
      <c r="K7" s="20">
        <f t="shared" si="2"/>
        <v>344.12230887686212</v>
      </c>
      <c r="L7" s="72">
        <f t="shared" si="3"/>
        <v>0.98837916839443951</v>
      </c>
      <c r="M7" s="72">
        <f t="shared" si="4"/>
        <v>1.0117574631044053</v>
      </c>
      <c r="N7" s="72">
        <f>VLOOKUP(E7,'Appendix 4. LT MOH 2019'!$D$5:$K$1684,8,FALSE)</f>
        <v>0.99873505451821409</v>
      </c>
      <c r="O7" s="72">
        <f t="shared" si="13"/>
        <v>0.99872019148942981</v>
      </c>
      <c r="P7" s="72">
        <f t="shared" si="5"/>
        <v>1.2798085105701906E-3</v>
      </c>
      <c r="Q7" s="72">
        <f>VLOOKUP(E7,'Appendix 4. LT MOH 2019'!$D$5:$I$1684,6,FALSE)</f>
        <v>2.4999999999999916</v>
      </c>
      <c r="R7" s="16">
        <f t="shared" si="6"/>
        <v>2.4999814014229016</v>
      </c>
      <c r="S7" s="135">
        <f t="shared" si="14"/>
        <v>98620.694548146435</v>
      </c>
      <c r="T7" s="12">
        <f t="shared" si="7"/>
        <v>126.21560420106101</v>
      </c>
      <c r="U7" s="13">
        <f t="shared" si="8"/>
        <v>2.5612559919414185E-4</v>
      </c>
      <c r="V7" s="12">
        <f t="shared" si="9"/>
        <v>492787.93138279888</v>
      </c>
      <c r="W7" s="12">
        <f t="shared" si="10"/>
        <v>6684171.1640875265</v>
      </c>
      <c r="X7" s="131">
        <f t="shared" si="11"/>
        <v>67.776557392062642</v>
      </c>
      <c r="Y7" s="105">
        <f>VLOOKUP(E7,'Appendix 4. LT MOH 2019'!$D$5:$P$1684,13,FALSE)</f>
        <v>68.809632913023123</v>
      </c>
      <c r="Z7" s="105">
        <f t="shared" si="12"/>
        <v>-1.0330755209604803</v>
      </c>
      <c r="AA7" s="17"/>
    </row>
    <row r="8" spans="1:27" s="9" customFormat="1" x14ac:dyDescent="0.2">
      <c r="A8" s="15"/>
      <c r="B8" s="11" t="str">
        <f t="shared" si="15"/>
        <v>Total</v>
      </c>
      <c r="C8" s="11" t="str">
        <f t="shared" si="16"/>
        <v>MG</v>
      </c>
      <c r="D8" s="137" t="s">
        <v>119</v>
      </c>
      <c r="E8" s="18" t="str">
        <f t="shared" si="0"/>
        <v>MGTotal15-19</v>
      </c>
      <c r="F8" s="19">
        <v>5</v>
      </c>
      <c r="G8" s="104">
        <f>VLOOKUP(E8,'Appendix 4. LT MOH 2019'!$D$5:$G$1684,4,FALSE)</f>
        <v>7.9762992602325201E-4</v>
      </c>
      <c r="H8" s="19">
        <f>VLOOKUP(E8,'Appendix 1a. Person-years 2020'!$E$3:$F$1684,2,FALSE)</f>
        <v>1498098.4763</v>
      </c>
      <c r="I8" s="19">
        <f>VLOOKUP(E8,'Appendix 2a. Deaths 2020'!$E$3:$G$1683,3,FALSE)</f>
        <v>13</v>
      </c>
      <c r="J8" s="20">
        <f t="shared" si="1"/>
        <v>1194.9281768267156</v>
      </c>
      <c r="K8" s="20">
        <f t="shared" si="2"/>
        <v>1207.9178076376772</v>
      </c>
      <c r="L8" s="72">
        <f t="shared" si="3"/>
        <v>0.98924626267712246</v>
      </c>
      <c r="M8" s="72">
        <f t="shared" si="4"/>
        <v>1.0108706373009442</v>
      </c>
      <c r="N8" s="72">
        <f>VLOOKUP(E8,'Appendix 4. LT MOH 2019'!$D$5:$K$1684,8,FALSE)</f>
        <v>0.99601978721196294</v>
      </c>
      <c r="O8" s="72">
        <f t="shared" si="13"/>
        <v>0.99597660691968215</v>
      </c>
      <c r="P8" s="72">
        <f t="shared" si="5"/>
        <v>4.0233930803178497E-3</v>
      </c>
      <c r="Q8" s="72">
        <f>VLOOKUP(E8,'Appendix 4. LT MOH 2019'!$D$5:$I$1684,6,FALSE)</f>
        <v>2.4999999999999369</v>
      </c>
      <c r="R8" s="16">
        <f t="shared" si="6"/>
        <v>2.49994584339828</v>
      </c>
      <c r="S8" s="135">
        <f t="shared" si="14"/>
        <v>98494.478943945374</v>
      </c>
      <c r="T8" s="12">
        <f t="shared" si="7"/>
        <v>396.28200503258199</v>
      </c>
      <c r="U8" s="13">
        <f t="shared" si="8"/>
        <v>8.0630068349639027E-4</v>
      </c>
      <c r="V8" s="12">
        <f t="shared" si="9"/>
        <v>491481.66824585869</v>
      </c>
      <c r="W8" s="12">
        <f t="shared" si="10"/>
        <v>6191383.2327047279</v>
      </c>
      <c r="X8" s="131">
        <f t="shared" si="11"/>
        <v>62.860205963710243</v>
      </c>
      <c r="Y8" s="105">
        <f>VLOOKUP(E8,'Appendix 4. LT MOH 2019'!$D$5:$P$1684,13,FALSE)</f>
        <v>63.893617219143898</v>
      </c>
      <c r="Z8" s="105">
        <f t="shared" si="12"/>
        <v>-1.0334112554336556</v>
      </c>
    </row>
    <row r="9" spans="1:27" s="9" customFormat="1" x14ac:dyDescent="0.2">
      <c r="A9" s="15"/>
      <c r="B9" s="11" t="str">
        <f t="shared" si="15"/>
        <v>Total</v>
      </c>
      <c r="C9" s="11" t="str">
        <f t="shared" si="16"/>
        <v>MG</v>
      </c>
      <c r="D9" s="137" t="s">
        <v>120</v>
      </c>
      <c r="E9" s="18" t="str">
        <f t="shared" si="0"/>
        <v>MGTotal20-24</v>
      </c>
      <c r="F9" s="19">
        <v>5</v>
      </c>
      <c r="G9" s="104">
        <f>VLOOKUP(E9,'Appendix 4. LT MOH 2019'!$D$5:$G$1684,4,FALSE)</f>
        <v>1.1091251325690069E-3</v>
      </c>
      <c r="H9" s="19">
        <f>VLOOKUP(E9,'Appendix 1a. Person-years 2020'!$E$3:$F$1684,2,FALSE)</f>
        <v>1691742.2689</v>
      </c>
      <c r="I9" s="19">
        <f>VLOOKUP(E9,'Appendix 2a. Deaths 2020'!$E$3:$G$1683,3,FALSE)</f>
        <v>31</v>
      </c>
      <c r="J9" s="20">
        <f t="shared" si="1"/>
        <v>1876.353868266305</v>
      </c>
      <c r="K9" s="20">
        <f t="shared" si="2"/>
        <v>1907.3194853871953</v>
      </c>
      <c r="L9" s="72">
        <f t="shared" si="3"/>
        <v>0.98376485043112527</v>
      </c>
      <c r="M9" s="72">
        <f t="shared" si="4"/>
        <v>1.0165030795334473</v>
      </c>
      <c r="N9" s="72">
        <f>VLOOKUP(E9,'Appendix 4. LT MOH 2019'!$D$5:$K$1684,8,FALSE)</f>
        <v>0.99446970879955709</v>
      </c>
      <c r="O9" s="72">
        <f t="shared" si="13"/>
        <v>0.9943786989613117</v>
      </c>
      <c r="P9" s="72">
        <f t="shared" si="5"/>
        <v>5.6213010386882978E-3</v>
      </c>
      <c r="Q9" s="72">
        <f>VLOOKUP(E9,'Appendix 4. LT MOH 2019'!$D$5:$I$1684,6,FALSE)</f>
        <v>2.5000000000000058</v>
      </c>
      <c r="R9" s="16">
        <f t="shared" si="6"/>
        <v>2.4998857038268993</v>
      </c>
      <c r="S9" s="135">
        <f t="shared" si="14"/>
        <v>98098.196938912792</v>
      </c>
      <c r="T9" s="12">
        <f t="shared" si="7"/>
        <v>551.43949634615967</v>
      </c>
      <c r="U9" s="13">
        <f t="shared" si="8"/>
        <v>1.1274291619703886E-3</v>
      </c>
      <c r="V9" s="12">
        <f t="shared" si="9"/>
        <v>489112.32292627444</v>
      </c>
      <c r="W9" s="12">
        <f t="shared" si="10"/>
        <v>5699901.5644588694</v>
      </c>
      <c r="X9" s="131">
        <f t="shared" si="11"/>
        <v>58.104040057008213</v>
      </c>
      <c r="Y9" s="105">
        <f>VLOOKUP(E9,'Appendix 4. LT MOH 2019'!$D$5:$P$1684,13,FALSE)</f>
        <v>59.138953369586751</v>
      </c>
      <c r="Z9" s="105">
        <f t="shared" si="12"/>
        <v>-1.0349133125785386</v>
      </c>
    </row>
    <row r="10" spans="1:27" s="9" customFormat="1" x14ac:dyDescent="0.2">
      <c r="A10" s="15"/>
      <c r="B10" s="11" t="str">
        <f t="shared" si="15"/>
        <v>Total</v>
      </c>
      <c r="C10" s="11" t="str">
        <f t="shared" si="16"/>
        <v>MG</v>
      </c>
      <c r="D10" s="137" t="s">
        <v>121</v>
      </c>
      <c r="E10" s="18" t="str">
        <f t="shared" si="0"/>
        <v>MGTotal25-29</v>
      </c>
      <c r="F10" s="19">
        <v>5</v>
      </c>
      <c r="G10" s="104">
        <f>VLOOKUP(E10,'Appendix 4. LT MOH 2019'!$D$5:$G$1684,4,FALSE)</f>
        <v>1.0942043674671219E-3</v>
      </c>
      <c r="H10" s="19">
        <f>VLOOKUP(E10,'Appendix 1a. Person-years 2020'!$E$3:$F$1684,2,FALSE)</f>
        <v>1703738.5961</v>
      </c>
      <c r="I10" s="19">
        <f>VLOOKUP(E10,'Appendix 2a. Deaths 2020'!$E$3:$G$1683,3,FALSE)</f>
        <v>57</v>
      </c>
      <c r="J10" s="20">
        <f t="shared" si="1"/>
        <v>1864.2382128749227</v>
      </c>
      <c r="K10" s="20">
        <f t="shared" si="2"/>
        <v>1921.1758432259771</v>
      </c>
      <c r="L10" s="72">
        <f t="shared" si="3"/>
        <v>0.97036313435242527</v>
      </c>
      <c r="M10" s="72">
        <f t="shared" si="4"/>
        <v>1.0305420358609902</v>
      </c>
      <c r="N10" s="72">
        <f>VLOOKUP(E10,'Appendix 4. LT MOH 2019'!$D$5:$K$1684,8,FALSE)</f>
        <v>0.99454390337455656</v>
      </c>
      <c r="O10" s="72">
        <f t="shared" si="13"/>
        <v>0.99437773239128235</v>
      </c>
      <c r="P10" s="72">
        <f t="shared" si="5"/>
        <v>5.622267608717646E-3</v>
      </c>
      <c r="Q10" s="72">
        <f>VLOOKUP(E10,'Appendix 4. LT MOH 2019'!$D$5:$I$1684,6,FALSE)</f>
        <v>2.4999999999999756</v>
      </c>
      <c r="R10" s="16">
        <f t="shared" si="6"/>
        <v>2.4997913139529131</v>
      </c>
      <c r="S10" s="135">
        <f t="shared" si="14"/>
        <v>97546.757442566639</v>
      </c>
      <c r="T10" s="12">
        <f t="shared" si="7"/>
        <v>548.43397470477942</v>
      </c>
      <c r="U10" s="13">
        <f t="shared" si="8"/>
        <v>1.127623687415468E-3</v>
      </c>
      <c r="V10" s="12">
        <f t="shared" si="9"/>
        <v>486362.58782555297</v>
      </c>
      <c r="W10" s="12">
        <f t="shared" si="10"/>
        <v>5210789.2415325949</v>
      </c>
      <c r="X10" s="131">
        <f t="shared" si="11"/>
        <v>53.418374717381987</v>
      </c>
      <c r="Y10" s="105">
        <f>VLOOKUP(E10,'Appendix 4. LT MOH 2019'!$D$5:$P$1684,13,FALSE)</f>
        <v>54.453925160733846</v>
      </c>
      <c r="Z10" s="105">
        <f t="shared" si="12"/>
        <v>-1.035550443351859</v>
      </c>
    </row>
    <row r="11" spans="1:27" s="9" customFormat="1" x14ac:dyDescent="0.2">
      <c r="A11" s="15"/>
      <c r="B11" s="11" t="str">
        <f t="shared" si="15"/>
        <v>Total</v>
      </c>
      <c r="C11" s="11" t="str">
        <f t="shared" si="16"/>
        <v>MG</v>
      </c>
      <c r="D11" s="137" t="s">
        <v>122</v>
      </c>
      <c r="E11" s="18" t="str">
        <f t="shared" si="0"/>
        <v>MGTotal30-34</v>
      </c>
      <c r="F11" s="19">
        <v>5</v>
      </c>
      <c r="G11" s="104">
        <f>VLOOKUP(E11,'Appendix 4. LT MOH 2019'!$D$5:$G$1684,4,FALSE)</f>
        <v>1.4348262912468521E-3</v>
      </c>
      <c r="H11" s="19">
        <f>VLOOKUP(E11,'Appendix 1a. Person-years 2020'!$E$3:$F$1684,2,FALSE)</f>
        <v>1714339.4598000001</v>
      </c>
      <c r="I11" s="19">
        <f>VLOOKUP(E11,'Appendix 2a. Deaths 2020'!$E$3:$G$1683,3,FALSE)</f>
        <v>92</v>
      </c>
      <c r="J11" s="20">
        <f t="shared" si="1"/>
        <v>2459.7793290429659</v>
      </c>
      <c r="K11" s="20">
        <f t="shared" si="2"/>
        <v>2551.6473250241711</v>
      </c>
      <c r="L11" s="72">
        <f t="shared" si="3"/>
        <v>0.96399659346326982</v>
      </c>
      <c r="M11" s="72">
        <f t="shared" si="4"/>
        <v>1.0373480640708321</v>
      </c>
      <c r="N11" s="72">
        <f>VLOOKUP(E11,'Appendix 4. LT MOH 2019'!$D$5:$K$1684,8,FALSE)</f>
        <v>0.99285151064493904</v>
      </c>
      <c r="O11" s="72">
        <f t="shared" si="13"/>
        <v>0.99258552058476446</v>
      </c>
      <c r="P11" s="72">
        <f t="shared" si="5"/>
        <v>7.414479415235542E-3</v>
      </c>
      <c r="Q11" s="72">
        <f>VLOOKUP(E11,'Appendix 4. LT MOH 2019'!$D$5:$I$1684,6,FALSE)</f>
        <v>2.5000000000000435</v>
      </c>
      <c r="R11" s="16">
        <f t="shared" si="6"/>
        <v>2.4996654592277476</v>
      </c>
      <c r="S11" s="135">
        <f t="shared" si="14"/>
        <v>96998.323467861861</v>
      </c>
      <c r="T11" s="12">
        <f t="shared" si="7"/>
        <v>719.19207266482033</v>
      </c>
      <c r="U11" s="13">
        <f t="shared" si="8"/>
        <v>1.4884145308836712E-3</v>
      </c>
      <c r="V11" s="12">
        <f t="shared" si="9"/>
        <v>483193.3965585758</v>
      </c>
      <c r="W11" s="12">
        <f t="shared" si="10"/>
        <v>4724426.6537070423</v>
      </c>
      <c r="X11" s="131">
        <f t="shared" si="11"/>
        <v>48.706271250887873</v>
      </c>
      <c r="Y11" s="105">
        <f>VLOOKUP(E11,'Appendix 4. LT MOH 2019'!$D$5:$P$1684,13,FALSE)</f>
        <v>49.738945897160065</v>
      </c>
      <c r="Z11" s="105">
        <f t="shared" si="12"/>
        <v>-1.0326746462721914</v>
      </c>
    </row>
    <row r="12" spans="1:27" s="9" customFormat="1" x14ac:dyDescent="0.2">
      <c r="A12" s="15"/>
      <c r="B12" s="11" t="str">
        <f t="shared" si="15"/>
        <v>Total</v>
      </c>
      <c r="C12" s="11" t="str">
        <f t="shared" si="16"/>
        <v>MG</v>
      </c>
      <c r="D12" s="137" t="s">
        <v>123</v>
      </c>
      <c r="E12" s="18" t="str">
        <f t="shared" si="0"/>
        <v>MGTotal35-39</v>
      </c>
      <c r="F12" s="19">
        <v>5</v>
      </c>
      <c r="G12" s="104">
        <f>VLOOKUP(E12,'Appendix 4. LT MOH 2019'!$D$5:$G$1684,4,FALSE)</f>
        <v>2.000938606227735E-3</v>
      </c>
      <c r="H12" s="19">
        <f>VLOOKUP(E12,'Appendix 1a. Person-years 2020'!$E$3:$F$1684,2,FALSE)</f>
        <v>1692482.5597000001</v>
      </c>
      <c r="I12" s="19">
        <f>VLOOKUP(E12,'Appendix 2a. Deaths 2020'!$E$3:$G$1683,3,FALSE)</f>
        <v>202</v>
      </c>
      <c r="J12" s="20">
        <f t="shared" si="1"/>
        <v>3386.5536940708676</v>
      </c>
      <c r="K12" s="20">
        <f t="shared" si="2"/>
        <v>3588.1495044724093</v>
      </c>
      <c r="L12" s="72">
        <f t="shared" si="3"/>
        <v>0.94381621776064106</v>
      </c>
      <c r="M12" s="72">
        <f t="shared" si="4"/>
        <v>1.0595283077172208</v>
      </c>
      <c r="N12" s="72">
        <f>VLOOKUP(E12,'Appendix 4. LT MOH 2019'!$D$5:$K$1684,8,FALSE)</f>
        <v>0.99004510480415708</v>
      </c>
      <c r="O12" s="72">
        <f t="shared" si="13"/>
        <v>0.98945564175212464</v>
      </c>
      <c r="P12" s="72">
        <f t="shared" si="5"/>
        <v>1.0544358247875363E-2</v>
      </c>
      <c r="Q12" s="72">
        <f>VLOOKUP(E12,'Appendix 4. LT MOH 2019'!$D$5:$I$1684,6,FALSE)</f>
        <v>2.4999999999999818</v>
      </c>
      <c r="R12" s="16">
        <f t="shared" si="6"/>
        <v>2.4992567085628274</v>
      </c>
      <c r="S12" s="135">
        <f t="shared" si="14"/>
        <v>96279.131395197037</v>
      </c>
      <c r="T12" s="12">
        <f t="shared" si="7"/>
        <v>1015.2016532252217</v>
      </c>
      <c r="U12" s="13">
        <f t="shared" si="8"/>
        <v>2.1200522680796564E-3</v>
      </c>
      <c r="V12" s="12">
        <f t="shared" si="9"/>
        <v>478856.89825222635</v>
      </c>
      <c r="W12" s="12">
        <f t="shared" si="10"/>
        <v>4241233.2571484661</v>
      </c>
      <c r="X12" s="131">
        <f t="shared" si="11"/>
        <v>44.05142833849915</v>
      </c>
      <c r="Y12" s="105">
        <f>VLOOKUP(E12,'Appendix 4. LT MOH 2019'!$D$5:$P$1684,13,FALSE)</f>
        <v>45.07906433206157</v>
      </c>
      <c r="Z12" s="105">
        <f t="shared" si="12"/>
        <v>-1.02763599356242</v>
      </c>
    </row>
    <row r="13" spans="1:27" s="9" customFormat="1" x14ac:dyDescent="0.2">
      <c r="A13" s="15"/>
      <c r="B13" s="11" t="str">
        <f t="shared" si="15"/>
        <v>Total</v>
      </c>
      <c r="C13" s="11" t="str">
        <f t="shared" si="16"/>
        <v>MG</v>
      </c>
      <c r="D13" s="137" t="s">
        <v>124</v>
      </c>
      <c r="E13" s="18" t="str">
        <f t="shared" si="0"/>
        <v>MGTotal40-44</v>
      </c>
      <c r="F13" s="19">
        <v>5</v>
      </c>
      <c r="G13" s="104">
        <f>VLOOKUP(E13,'Appendix 4. LT MOH 2019'!$D$5:$G$1684,4,FALSE)</f>
        <v>2.6001526952074954E-3</v>
      </c>
      <c r="H13" s="19">
        <f>VLOOKUP(E13,'Appendix 1a. Person-years 2020'!$E$3:$F$1684,2,FALSE)</f>
        <v>1584252.6677999999</v>
      </c>
      <c r="I13" s="19">
        <f>VLOOKUP(E13,'Appendix 2a. Deaths 2020'!$E$3:$G$1683,3,FALSE)</f>
        <v>259</v>
      </c>
      <c r="J13" s="20">
        <f t="shared" si="1"/>
        <v>4119.2988440698346</v>
      </c>
      <c r="K13" s="20">
        <f t="shared" si="2"/>
        <v>4377.6254045217756</v>
      </c>
      <c r="L13" s="72">
        <f t="shared" si="3"/>
        <v>0.94098934089127217</v>
      </c>
      <c r="M13" s="72">
        <f t="shared" si="4"/>
        <v>1.0627112938950349</v>
      </c>
      <c r="N13" s="72">
        <f>VLOOKUP(E13,'Appendix 4. LT MOH 2019'!$D$5:$K$1684,8,FALSE)</f>
        <v>0.98708320065056721</v>
      </c>
      <c r="O13" s="72">
        <f t="shared" si="13"/>
        <v>0.98627875359391859</v>
      </c>
      <c r="P13" s="72">
        <f t="shared" si="5"/>
        <v>1.3721246406081411E-2</v>
      </c>
      <c r="Q13" s="72">
        <f>VLOOKUP(E13,'Appendix 4. LT MOH 2019'!$D$5:$I$1684,6,FALSE)</f>
        <v>2.5000000000000324</v>
      </c>
      <c r="R13" s="16">
        <f t="shared" si="6"/>
        <v>2.4989829379614141</v>
      </c>
      <c r="S13" s="135">
        <f t="shared" si="14"/>
        <v>95263.92974197182</v>
      </c>
      <c r="T13" s="12">
        <f t="shared" si="7"/>
        <v>1307.139853601223</v>
      </c>
      <c r="U13" s="13">
        <f t="shared" si="8"/>
        <v>2.7632143661412137E-3</v>
      </c>
      <c r="V13" s="12">
        <f t="shared" si="9"/>
        <v>473050.46963353181</v>
      </c>
      <c r="W13" s="12">
        <f t="shared" si="10"/>
        <v>3762376.3588962401</v>
      </c>
      <c r="X13" s="131">
        <f t="shared" si="11"/>
        <v>39.494238470813315</v>
      </c>
      <c r="Y13" s="105">
        <f>VLOOKUP(E13,'Appendix 4. LT MOH 2019'!$D$5:$P$1684,13,FALSE)</f>
        <v>40.507196465543075</v>
      </c>
      <c r="Z13" s="105">
        <f t="shared" si="12"/>
        <v>-1.01295799472976</v>
      </c>
    </row>
    <row r="14" spans="1:27" s="9" customFormat="1" x14ac:dyDescent="0.2">
      <c r="A14" s="15"/>
      <c r="B14" s="11" t="str">
        <f t="shared" si="15"/>
        <v>Total</v>
      </c>
      <c r="C14" s="11" t="str">
        <f t="shared" si="16"/>
        <v>MG</v>
      </c>
      <c r="D14" s="137" t="s">
        <v>125</v>
      </c>
      <c r="E14" s="18" t="str">
        <f t="shared" si="0"/>
        <v>MGTotal45-49</v>
      </c>
      <c r="F14" s="19">
        <v>5</v>
      </c>
      <c r="G14" s="104">
        <f>VLOOKUP(E14,'Appendix 4. LT MOH 2019'!$D$5:$G$1684,4,FALSE)</f>
        <v>3.8544961756350428E-3</v>
      </c>
      <c r="H14" s="19">
        <f>VLOOKUP(E14,'Appendix 1a. Person-years 2020'!$E$3:$F$1684,2,FALSE)</f>
        <v>1396942.8182999999</v>
      </c>
      <c r="I14" s="19">
        <f>VLOOKUP(E14,'Appendix 2a. Deaths 2020'!$E$3:$G$1683,3,FALSE)</f>
        <v>360</v>
      </c>
      <c r="J14" s="20">
        <f t="shared" si="1"/>
        <v>5384.5107507181883</v>
      </c>
      <c r="K14" s="20">
        <f t="shared" si="2"/>
        <v>5743.1231320949591</v>
      </c>
      <c r="L14" s="72">
        <f t="shared" si="3"/>
        <v>0.93755795006854448</v>
      </c>
      <c r="M14" s="72">
        <f t="shared" si="4"/>
        <v>1.066600736441828</v>
      </c>
      <c r="N14" s="72">
        <f>VLOOKUP(E14,'Appendix 4. LT MOH 2019'!$D$5:$K$1684,8,FALSE)</f>
        <v>0.98091146087446934</v>
      </c>
      <c r="O14" s="72">
        <f t="shared" si="13"/>
        <v>0.97965316953909487</v>
      </c>
      <c r="P14" s="72">
        <f t="shared" si="5"/>
        <v>2.034683046090513E-2</v>
      </c>
      <c r="Q14" s="72">
        <f>VLOOKUP(E14,'Appendix 4. LT MOH 2019'!$D$5:$I$1684,6,FALSE)</f>
        <v>2.5000000000000151</v>
      </c>
      <c r="R14" s="16">
        <f t="shared" si="6"/>
        <v>2.4984003125192635</v>
      </c>
      <c r="S14" s="135">
        <f t="shared" si="14"/>
        <v>93956.789888370593</v>
      </c>
      <c r="T14" s="12">
        <f t="shared" si="7"/>
        <v>1911.722874509562</v>
      </c>
      <c r="U14" s="13">
        <f t="shared" si="8"/>
        <v>4.1112179826749088E-3</v>
      </c>
      <c r="V14" s="12">
        <f t="shared" si="9"/>
        <v>465001.58409643004</v>
      </c>
      <c r="W14" s="12">
        <f t="shared" si="10"/>
        <v>3289325.8892627084</v>
      </c>
      <c r="X14" s="131">
        <f t="shared" si="11"/>
        <v>35.008921581619951</v>
      </c>
      <c r="Y14" s="105">
        <f>VLOOKUP(E14,'Appendix 4. LT MOH 2019'!$D$5:$P$1684,13,FALSE)</f>
        <v>36.004552038261082</v>
      </c>
      <c r="Z14" s="105">
        <f t="shared" si="12"/>
        <v>-0.99563045664113048</v>
      </c>
    </row>
    <row r="15" spans="1:27" s="9" customFormat="1" x14ac:dyDescent="0.2">
      <c r="A15" s="15"/>
      <c r="B15" s="11" t="str">
        <f t="shared" si="15"/>
        <v>Total</v>
      </c>
      <c r="C15" s="11" t="str">
        <f t="shared" si="16"/>
        <v>MG</v>
      </c>
      <c r="D15" s="137" t="s">
        <v>126</v>
      </c>
      <c r="E15" s="18" t="str">
        <f t="shared" si="0"/>
        <v>MGTotal50-54</v>
      </c>
      <c r="F15" s="19">
        <v>5</v>
      </c>
      <c r="G15" s="104">
        <f>VLOOKUP(E15,'Appendix 4. LT MOH 2019'!$D$5:$G$1684,4,FALSE)</f>
        <v>5.4914342322564865E-3</v>
      </c>
      <c r="H15" s="19">
        <f>VLOOKUP(E15,'Appendix 1a. Person-years 2020'!$E$3:$F$1684,2,FALSE)</f>
        <v>1336535.7209000001</v>
      </c>
      <c r="I15" s="19">
        <f>VLOOKUP(E15,'Appendix 2a. Deaths 2020'!$E$3:$G$1683,3,FALSE)</f>
        <v>588</v>
      </c>
      <c r="J15" s="20">
        <f t="shared" si="1"/>
        <v>7339.4980103838616</v>
      </c>
      <c r="K15" s="20">
        <f t="shared" si="2"/>
        <v>7924.2690470552952</v>
      </c>
      <c r="L15" s="72">
        <f t="shared" si="3"/>
        <v>0.92620505018204324</v>
      </c>
      <c r="M15" s="72">
        <f t="shared" si="4"/>
        <v>1.0796745275826909</v>
      </c>
      <c r="N15" s="72">
        <f>VLOOKUP(E15,'Appendix 4. LT MOH 2019'!$D$5:$K$1684,8,FALSE)</f>
        <v>0.97291467208103288</v>
      </c>
      <c r="O15" s="72">
        <f t="shared" si="13"/>
        <v>0.97078848074089108</v>
      </c>
      <c r="P15" s="72">
        <f t="shared" si="5"/>
        <v>2.921151925910892E-2</v>
      </c>
      <c r="Q15" s="72">
        <f>VLOOKUP(E15,'Appendix 4. LT MOH 2019'!$D$5:$I$1684,6,FALSE)</f>
        <v>2.5000000000000089</v>
      </c>
      <c r="R15" s="16">
        <f t="shared" si="6"/>
        <v>2.4972768134770886</v>
      </c>
      <c r="S15" s="135">
        <f t="shared" si="14"/>
        <v>92045.067013861029</v>
      </c>
      <c r="T15" s="12">
        <f t="shared" si="7"/>
        <v>2688.7762477813726</v>
      </c>
      <c r="U15" s="13">
        <f t="shared" si="8"/>
        <v>5.9289956658033936E-3</v>
      </c>
      <c r="V15" s="12">
        <f t="shared" si="9"/>
        <v>453496.07241061068</v>
      </c>
      <c r="W15" s="12">
        <f t="shared" si="10"/>
        <v>2824324.3051662785</v>
      </c>
      <c r="X15" s="131">
        <f t="shared" si="11"/>
        <v>30.684146329547076</v>
      </c>
      <c r="Y15" s="105">
        <f>VLOOKUP(E15,'Appendix 4. LT MOH 2019'!$D$5:$P$1684,13,FALSE)</f>
        <v>31.656550692548976</v>
      </c>
      <c r="Z15" s="105">
        <f t="shared" si="12"/>
        <v>-0.9724043630018997</v>
      </c>
    </row>
    <row r="16" spans="1:27" s="9" customFormat="1" x14ac:dyDescent="0.2">
      <c r="A16" s="15"/>
      <c r="B16" s="11" t="str">
        <f t="shared" si="15"/>
        <v>Total</v>
      </c>
      <c r="C16" s="11" t="str">
        <f t="shared" si="16"/>
        <v>MG</v>
      </c>
      <c r="D16" s="137" t="s">
        <v>127</v>
      </c>
      <c r="E16" s="18" t="str">
        <f t="shared" si="0"/>
        <v>MGTotal55-59</v>
      </c>
      <c r="F16" s="19">
        <v>5</v>
      </c>
      <c r="G16" s="104">
        <f>VLOOKUP(E16,'Appendix 4. LT MOH 2019'!$D$5:$G$1684,4,FALSE)</f>
        <v>7.7012328566191E-3</v>
      </c>
      <c r="H16" s="19">
        <f>VLOOKUP(E16,'Appendix 1a. Person-years 2020'!$E$3:$F$1684,2,FALSE)</f>
        <v>1236296.1945</v>
      </c>
      <c r="I16" s="19">
        <f>VLOOKUP(E16,'Appendix 2a. Deaths 2020'!$E$3:$G$1683,3,FALSE)</f>
        <v>902</v>
      </c>
      <c r="J16" s="20">
        <f t="shared" si="1"/>
        <v>9521.0048735965574</v>
      </c>
      <c r="K16" s="20">
        <f t="shared" si="2"/>
        <v>10416.058361559886</v>
      </c>
      <c r="L16" s="72">
        <f t="shared" si="3"/>
        <v>0.91406984706743832</v>
      </c>
      <c r="M16" s="72">
        <f t="shared" si="4"/>
        <v>1.0940083005781744</v>
      </c>
      <c r="N16" s="72">
        <f>VLOOKUP(E16,'Appendix 4. LT MOH 2019'!$D$5:$K$1684,8,FALSE)</f>
        <v>0.96222119416878249</v>
      </c>
      <c r="O16" s="72">
        <f t="shared" si="13"/>
        <v>0.95874391836193384</v>
      </c>
      <c r="P16" s="72">
        <f t="shared" si="5"/>
        <v>4.1256081638066155E-2</v>
      </c>
      <c r="Q16" s="72">
        <f>VLOOKUP(E16,'Appendix 4. LT MOH 2019'!$D$5:$I$1684,6,FALSE)</f>
        <v>2.5000000000000138</v>
      </c>
      <c r="R16" s="16">
        <f t="shared" si="6"/>
        <v>2.4955009343914396</v>
      </c>
      <c r="S16" s="135">
        <f t="shared" si="14"/>
        <v>89356.290766079663</v>
      </c>
      <c r="T16" s="12">
        <f t="shared" si="7"/>
        <v>3686.4904267201596</v>
      </c>
      <c r="U16" s="13">
        <f t="shared" si="8"/>
        <v>8.4253270901688306E-3</v>
      </c>
      <c r="V16" s="12">
        <f t="shared" si="9"/>
        <v>437548.64200130274</v>
      </c>
      <c r="W16" s="12">
        <f t="shared" si="10"/>
        <v>2370828.232755668</v>
      </c>
      <c r="X16" s="131">
        <f t="shared" si="11"/>
        <v>26.532303572919265</v>
      </c>
      <c r="Y16" s="105">
        <f>VLOOKUP(E16,'Appendix 4. LT MOH 2019'!$D$5:$P$1684,13,FALSE)</f>
        <v>27.468250586851632</v>
      </c>
      <c r="Z16" s="105">
        <f t="shared" si="12"/>
        <v>-0.9359470139323669</v>
      </c>
    </row>
    <row r="17" spans="1:26" s="9" customFormat="1" x14ac:dyDescent="0.2">
      <c r="A17" s="15"/>
      <c r="B17" s="11" t="str">
        <f t="shared" si="15"/>
        <v>Total</v>
      </c>
      <c r="C17" s="11" t="str">
        <f t="shared" si="16"/>
        <v>MG</v>
      </c>
      <c r="D17" s="137" t="s">
        <v>128</v>
      </c>
      <c r="E17" s="18" t="str">
        <f t="shared" si="0"/>
        <v>MGTotal60-64</v>
      </c>
      <c r="F17" s="19">
        <v>5</v>
      </c>
      <c r="G17" s="104">
        <f>VLOOKUP(E17,'Appendix 4. LT MOH 2019'!$D$5:$G$1684,4,FALSE)</f>
        <v>1.1208251445214808E-2</v>
      </c>
      <c r="H17" s="19">
        <f>VLOOKUP(E17,'Appendix 1a. Person-years 2020'!$E$3:$F$1684,2,FALSE)</f>
        <v>1056896.8436</v>
      </c>
      <c r="I17" s="19">
        <f>VLOOKUP(E17,'Appendix 2a. Deaths 2020'!$E$3:$G$1683,3,FALSE)</f>
        <v>1208</v>
      </c>
      <c r="J17" s="20">
        <f t="shared" si="1"/>
        <v>11845.96557472267</v>
      </c>
      <c r="K17" s="20">
        <f t="shared" si="2"/>
        <v>13040.42600697685</v>
      </c>
      <c r="L17" s="72">
        <f t="shared" si="3"/>
        <v>0.90840326599643884</v>
      </c>
      <c r="M17" s="72">
        <f t="shared" si="4"/>
        <v>1.1008326779881044</v>
      </c>
      <c r="N17" s="72">
        <f>VLOOKUP(E17,'Appendix 4. LT MOH 2019'!$D$5:$K$1684,8,FALSE)</f>
        <v>0.94548625225382632</v>
      </c>
      <c r="O17" s="72">
        <f t="shared" si="13"/>
        <v>0.94015718385220415</v>
      </c>
      <c r="P17" s="72">
        <f t="shared" si="5"/>
        <v>5.9842816147795852E-2</v>
      </c>
      <c r="Q17" s="72">
        <f>VLOOKUP(E17,'Appendix 4. LT MOH 2019'!$D$5:$I$1684,6,FALSE)</f>
        <v>2.4999999999999956</v>
      </c>
      <c r="R17" s="16">
        <f t="shared" si="6"/>
        <v>2.4929941979009458</v>
      </c>
      <c r="S17" s="135">
        <f t="shared" si="14"/>
        <v>85669.800339359499</v>
      </c>
      <c r="T17" s="12">
        <f t="shared" si="7"/>
        <v>5126.722111126669</v>
      </c>
      <c r="U17" s="13">
        <f t="shared" si="8"/>
        <v>1.2338791855933085E-2</v>
      </c>
      <c r="V17" s="12">
        <f t="shared" si="9"/>
        <v>415496.27961845341</v>
      </c>
      <c r="W17" s="12">
        <f t="shared" si="10"/>
        <v>1933279.5907543653</v>
      </c>
      <c r="X17" s="131">
        <f t="shared" si="11"/>
        <v>22.566640555903732</v>
      </c>
      <c r="Y17" s="105">
        <f>VLOOKUP(E17,'Appendix 4. LT MOH 2019'!$D$5:$P$1684,13,FALSE)</f>
        <v>23.448556047365518</v>
      </c>
      <c r="Z17" s="105">
        <f t="shared" si="12"/>
        <v>-0.88191549146178616</v>
      </c>
    </row>
    <row r="18" spans="1:26" s="9" customFormat="1" x14ac:dyDescent="0.2">
      <c r="A18" s="15"/>
      <c r="B18" s="11" t="str">
        <f t="shared" si="15"/>
        <v>Total</v>
      </c>
      <c r="C18" s="11" t="str">
        <f t="shared" si="16"/>
        <v>MG</v>
      </c>
      <c r="D18" s="137" t="s">
        <v>129</v>
      </c>
      <c r="E18" s="18" t="str">
        <f t="shared" si="0"/>
        <v>MGTotal65-69</v>
      </c>
      <c r="F18" s="19">
        <v>5</v>
      </c>
      <c r="G18" s="104">
        <f>VLOOKUP(E18,'Appendix 4. LT MOH 2019'!$D$5:$G$1684,4,FALSE)</f>
        <v>1.6536019152220971E-2</v>
      </c>
      <c r="H18" s="19">
        <f>VLOOKUP(E18,'Appendix 1a. Person-years 2020'!$E$3:$F$1684,2,FALSE)</f>
        <v>828528.6825</v>
      </c>
      <c r="I18" s="19">
        <f>VLOOKUP(E18,'Appendix 2a. Deaths 2020'!$E$3:$G$1683,3,FALSE)</f>
        <v>1577</v>
      </c>
      <c r="J18" s="20">
        <f t="shared" si="1"/>
        <v>13700.566161984409</v>
      </c>
      <c r="K18" s="20">
        <f t="shared" si="2"/>
        <v>15251.488859781355</v>
      </c>
      <c r="L18" s="72">
        <f t="shared" si="3"/>
        <v>0.89831007896633763</v>
      </c>
      <c r="M18" s="72">
        <f t="shared" si="4"/>
        <v>1.1132013582110469</v>
      </c>
      <c r="N18" s="72">
        <f>VLOOKUP(E18,'Appendix 4. LT MOH 2019'!$D$5:$K$1684,8,FALSE)</f>
        <v>0.92060221257274766</v>
      </c>
      <c r="O18" s="72">
        <f t="shared" si="13"/>
        <v>0.91202116621930573</v>
      </c>
      <c r="P18" s="72">
        <f t="shared" si="5"/>
        <v>8.7978833780694266E-2</v>
      </c>
      <c r="Q18" s="72">
        <f>VLOOKUP(E18,'Appendix 4. LT MOH 2019'!$D$5:$I$1684,6,FALSE)</f>
        <v>2.5000000000000062</v>
      </c>
      <c r="R18" s="16">
        <f t="shared" si="6"/>
        <v>2.4884378149610087</v>
      </c>
      <c r="S18" s="135">
        <f t="shared" si="14"/>
        <v>80543.078228232829</v>
      </c>
      <c r="T18" s="12">
        <f t="shared" si="7"/>
        <v>7086.0860916271513</v>
      </c>
      <c r="U18" s="13">
        <f t="shared" si="8"/>
        <v>1.8409327639411197E-2</v>
      </c>
      <c r="V18" s="12">
        <f t="shared" si="9"/>
        <v>384918.24527350266</v>
      </c>
      <c r="W18" s="12">
        <f t="shared" si="10"/>
        <v>1517783.3111359118</v>
      </c>
      <c r="X18" s="131">
        <f t="shared" si="11"/>
        <v>18.8443668223731</v>
      </c>
      <c r="Y18" s="105">
        <f>VLOOKUP(E18,'Appendix 4. LT MOH 2019'!$D$5:$P$1684,13,FALSE)</f>
        <v>19.656383551245593</v>
      </c>
      <c r="Z18" s="105">
        <f t="shared" si="12"/>
        <v>-0.81201672887249288</v>
      </c>
    </row>
    <row r="19" spans="1:26" s="9" customFormat="1" x14ac:dyDescent="0.2">
      <c r="A19" s="15"/>
      <c r="B19" s="11" t="str">
        <f t="shared" si="15"/>
        <v>Total</v>
      </c>
      <c r="C19" s="11" t="str">
        <f t="shared" si="16"/>
        <v>MG</v>
      </c>
      <c r="D19" s="137" t="s">
        <v>130</v>
      </c>
      <c r="E19" s="18" t="str">
        <f t="shared" si="0"/>
        <v>MGTotal70-74</v>
      </c>
      <c r="F19" s="19">
        <v>5</v>
      </c>
      <c r="G19" s="104">
        <f>VLOOKUP(E19,'Appendix 4. LT MOH 2019'!$D$5:$G$1684,4,FALSE)</f>
        <v>2.3854463337546886E-2</v>
      </c>
      <c r="H19" s="19">
        <f>VLOOKUP(E19,'Appendix 1a. Person-years 2020'!$E$3:$F$1684,2,FALSE)</f>
        <v>605135.79539999994</v>
      </c>
      <c r="I19" s="19">
        <f>VLOOKUP(E19,'Appendix 2a. Deaths 2020'!$E$3:$G$1683,3,FALSE)</f>
        <v>1700</v>
      </c>
      <c r="J19" s="20">
        <f t="shared" si="1"/>
        <v>14435.189645606572</v>
      </c>
      <c r="K19" s="20">
        <f t="shared" si="2"/>
        <v>16094.637057932743</v>
      </c>
      <c r="L19" s="72">
        <f t="shared" si="3"/>
        <v>0.8968943874687586</v>
      </c>
      <c r="M19" s="72">
        <f t="shared" si="4"/>
        <v>1.1149584766855649</v>
      </c>
      <c r="N19" s="72">
        <f>VLOOKUP(E19,'Appendix 4. LT MOH 2019'!$D$5:$K$1684,8,FALSE)</f>
        <v>0.88744031076275443</v>
      </c>
      <c r="O19" s="72">
        <f t="shared" si="13"/>
        <v>0.87534107491397695</v>
      </c>
      <c r="P19" s="72">
        <f t="shared" si="5"/>
        <v>0.12465892508602305</v>
      </c>
      <c r="Q19" s="72">
        <f>VLOOKUP(E19,'Appendix 4. LT MOH 2019'!$D$5:$I$1684,6,FALSE)</f>
        <v>2.5000000000000018</v>
      </c>
      <c r="R19" s="16">
        <f t="shared" si="6"/>
        <v>2.4831449179920977</v>
      </c>
      <c r="S19" s="135">
        <f t="shared" si="14"/>
        <v>73456.992136605681</v>
      </c>
      <c r="T19" s="12">
        <f t="shared" si="7"/>
        <v>9157.0696798017125</v>
      </c>
      <c r="U19" s="13">
        <f t="shared" si="8"/>
        <v>2.6600988814316814E-2</v>
      </c>
      <c r="V19" s="12">
        <f t="shared" si="9"/>
        <v>344237.94332311896</v>
      </c>
      <c r="W19" s="12">
        <f t="shared" si="10"/>
        <v>1132865.0658624093</v>
      </c>
      <c r="X19" s="131">
        <f t="shared" si="11"/>
        <v>15.422154282544749</v>
      </c>
      <c r="Y19" s="105">
        <f>VLOOKUP(E19,'Appendix 4. LT MOH 2019'!$D$5:$P$1684,13,FALSE)</f>
        <v>16.136044229461227</v>
      </c>
      <c r="Z19" s="105">
        <f t="shared" si="12"/>
        <v>-0.71388994691647767</v>
      </c>
    </row>
    <row r="20" spans="1:26" s="9" customFormat="1" x14ac:dyDescent="0.2">
      <c r="A20" s="15"/>
      <c r="B20" s="11" t="str">
        <f t="shared" si="15"/>
        <v>Total</v>
      </c>
      <c r="C20" s="11" t="str">
        <f t="shared" si="16"/>
        <v>MG</v>
      </c>
      <c r="D20" s="137" t="s">
        <v>131</v>
      </c>
      <c r="E20" s="18" t="str">
        <f t="shared" si="0"/>
        <v>MGTotal75-79</v>
      </c>
      <c r="F20" s="19">
        <v>5</v>
      </c>
      <c r="G20" s="104">
        <f>VLOOKUP(E20,'Appendix 4. LT MOH 2019'!$D$5:$G$1684,4,FALSE)</f>
        <v>3.9307193187933735E-2</v>
      </c>
      <c r="H20" s="19">
        <f>VLOOKUP(E20,'Appendix 1a. Person-years 2020'!$E$3:$F$1684,2,FALSE)</f>
        <v>413987.22019999998</v>
      </c>
      <c r="I20" s="19">
        <f>VLOOKUP(E20,'Appendix 2a. Deaths 2020'!$E$3:$G$1683,3,FALSE)</f>
        <v>1727</v>
      </c>
      <c r="J20" s="20">
        <f t="shared" si="1"/>
        <v>16272.675641737063</v>
      </c>
      <c r="K20" s="20">
        <f t="shared" si="2"/>
        <v>17931.792119101501</v>
      </c>
      <c r="L20" s="72">
        <f t="shared" si="3"/>
        <v>0.90747625968755818</v>
      </c>
      <c r="M20" s="72">
        <f t="shared" si="4"/>
        <v>1.1019572019925872</v>
      </c>
      <c r="N20" s="72">
        <f>VLOOKUP(E20,'Appendix 4. LT MOH 2019'!$D$5:$K$1684,8,FALSE)</f>
        <v>0.8210491710700567</v>
      </c>
      <c r="O20" s="72">
        <f t="shared" si="13"/>
        <v>0.80470831118169839</v>
      </c>
      <c r="P20" s="72">
        <f t="shared" si="5"/>
        <v>0.19529168881830161</v>
      </c>
      <c r="Q20" s="72">
        <f>VLOOKUP(E20,'Appendix 4. LT MOH 2019'!$D$5:$I$1684,6,FALSE)</f>
        <v>2.5000000000000004</v>
      </c>
      <c r="R20" s="16">
        <f t="shared" si="6"/>
        <v>2.4756202384351762</v>
      </c>
      <c r="S20" s="135">
        <f t="shared" si="14"/>
        <v>64299.922456803964</v>
      </c>
      <c r="T20" s="12">
        <f t="shared" si="7"/>
        <v>12557.240447475084</v>
      </c>
      <c r="U20" s="13">
        <f t="shared" si="8"/>
        <v>4.3330657260794096E-2</v>
      </c>
      <c r="V20" s="12">
        <f t="shared" si="9"/>
        <v>289800.36863731052</v>
      </c>
      <c r="W20" s="12">
        <f t="shared" si="10"/>
        <v>788627.12253929023</v>
      </c>
      <c r="X20" s="131">
        <f t="shared" si="11"/>
        <v>12.264822295378069</v>
      </c>
      <c r="Y20" s="105">
        <f>VLOOKUP(E20,'Appendix 4. LT MOH 2019'!$D$5:$P$1684,13,FALSE)</f>
        <v>12.865590298395455</v>
      </c>
      <c r="Z20" s="105">
        <f t="shared" si="12"/>
        <v>-0.60076800301738587</v>
      </c>
    </row>
    <row r="21" spans="1:26" s="9" customFormat="1" x14ac:dyDescent="0.2">
      <c r="A21" s="15"/>
      <c r="B21" s="11" t="str">
        <f t="shared" si="15"/>
        <v>Total</v>
      </c>
      <c r="C21" s="11" t="str">
        <f t="shared" si="16"/>
        <v>MG</v>
      </c>
      <c r="D21" s="137" t="s">
        <v>132</v>
      </c>
      <c r="E21" s="18" t="str">
        <f t="shared" si="0"/>
        <v>MGTotal80-84</v>
      </c>
      <c r="F21" s="19">
        <v>5</v>
      </c>
      <c r="G21" s="104">
        <f>VLOOKUP(E21,'Appendix 4. LT MOH 2019'!$D$5:$G$1684,4,FALSE)</f>
        <v>6.1067914103691071E-2</v>
      </c>
      <c r="H21" s="19">
        <f>VLOOKUP(E21,'Appendix 1a. Person-years 2020'!$E$3:$F$1684,2,FALSE)</f>
        <v>276907.15259999997</v>
      </c>
      <c r="I21" s="19">
        <f>VLOOKUP(E21,'Appendix 2a. Deaths 2020'!$E$3:$G$1683,3,FALSE)</f>
        <v>1790</v>
      </c>
      <c r="J21" s="20">
        <f t="shared" si="1"/>
        <v>16910.142209674475</v>
      </c>
      <c r="K21" s="20">
        <f t="shared" si="2"/>
        <v>18590.830643428868</v>
      </c>
      <c r="L21" s="72">
        <f t="shared" si="3"/>
        <v>0.90959583969162505</v>
      </c>
      <c r="M21" s="72">
        <f t="shared" si="4"/>
        <v>1.0993893731297453</v>
      </c>
      <c r="N21" s="72">
        <f>VLOOKUP(E21,'Appendix 4. LT MOH 2019'!$D$5:$K$1684,8,FALSE)</f>
        <v>0.7351023038659884</v>
      </c>
      <c r="O21" s="72">
        <f t="shared" si="13"/>
        <v>0.71295837322830369</v>
      </c>
      <c r="P21" s="72">
        <f t="shared" si="5"/>
        <v>0.28704162677169631</v>
      </c>
      <c r="Q21" s="72">
        <f>VLOOKUP(E21,'Appendix 4. LT MOH 2019'!$D$5:$I$1684,6,FALSE)</f>
        <v>2.4999999999999987</v>
      </c>
      <c r="R21" s="16">
        <f t="shared" si="6"/>
        <v>2.4635585492281535</v>
      </c>
      <c r="S21" s="135">
        <f t="shared" si="14"/>
        <v>51742.682009328884</v>
      </c>
      <c r="T21" s="12">
        <f t="shared" si="7"/>
        <v>14852.303617488347</v>
      </c>
      <c r="U21" s="13">
        <f t="shared" si="8"/>
        <v>6.7192403070116966E-2</v>
      </c>
      <c r="V21" s="12">
        <f t="shared" si="9"/>
        <v>221041.41151179836</v>
      </c>
      <c r="W21" s="12">
        <f t="shared" si="10"/>
        <v>498826.75390197977</v>
      </c>
      <c r="X21" s="131">
        <f t="shared" si="11"/>
        <v>9.6405275979324845</v>
      </c>
      <c r="Y21" s="105">
        <f>VLOOKUP(E21,'Appendix 4. LT MOH 2019'!$D$5:$P$1684,13,FALSE)</f>
        <v>10.12481062478413</v>
      </c>
      <c r="Z21" s="105">
        <f t="shared" si="12"/>
        <v>-0.48428302685164581</v>
      </c>
    </row>
    <row r="22" spans="1:26" s="9" customFormat="1" x14ac:dyDescent="0.2">
      <c r="A22" s="15"/>
      <c r="B22" s="11" t="str">
        <f t="shared" si="15"/>
        <v>Total</v>
      </c>
      <c r="C22" s="11" t="str">
        <f t="shared" si="16"/>
        <v>MG</v>
      </c>
      <c r="D22" s="137" t="s">
        <v>133</v>
      </c>
      <c r="E22" s="18" t="str">
        <f t="shared" si="0"/>
        <v>MGTotal85-89</v>
      </c>
      <c r="F22" s="19">
        <v>5</v>
      </c>
      <c r="G22" s="104">
        <f>VLOOKUP(E22,'Appendix 4. LT MOH 2019'!$D$5:$G$1684,4,FALSE)</f>
        <v>0.10145178021248435</v>
      </c>
      <c r="H22" s="19">
        <f>VLOOKUP(E22,'Appendix 1a. Person-years 2020'!$E$3:$F$1684,2,FALSE)</f>
        <v>151548.6881</v>
      </c>
      <c r="I22" s="19">
        <f>VLOOKUP(E22,'Appendix 2a. Deaths 2020'!$E$3:$G$1683,3,FALSE)</f>
        <v>1368</v>
      </c>
      <c r="J22" s="20">
        <f t="shared" si="1"/>
        <v>15374.884196611543</v>
      </c>
      <c r="K22" s="20">
        <f t="shared" si="2"/>
        <v>16604.098161280865</v>
      </c>
      <c r="L22" s="72">
        <f t="shared" si="3"/>
        <v>0.92596924248883761</v>
      </c>
      <c r="M22" s="72">
        <f t="shared" si="4"/>
        <v>1.079949477924538</v>
      </c>
      <c r="N22" s="72">
        <f>VLOOKUP(E22,'Appendix 4. LT MOH 2019'!$D$5:$K$1684,8,FALSE)</f>
        <v>0.59536775332816516</v>
      </c>
      <c r="O22" s="72">
        <f t="shared" si="13"/>
        <v>0.57118857418601432</v>
      </c>
      <c r="P22" s="72">
        <f t="shared" si="5"/>
        <v>0.42881142581398568</v>
      </c>
      <c r="Q22" s="72">
        <f>VLOOKUP(E22,'Appendix 4. LT MOH 2019'!$D$5:$I$1684,6,FALSE)</f>
        <v>2.4999999999999996</v>
      </c>
      <c r="R22" s="16">
        <f t="shared" si="6"/>
        <v>2.4523627564541637</v>
      </c>
      <c r="S22" s="135">
        <f t="shared" si="14"/>
        <v>36890.378391840539</v>
      </c>
      <c r="T22" s="12">
        <f t="shared" si="7"/>
        <v>15819.015757022589</v>
      </c>
      <c r="U22" s="13">
        <f t="shared" si="8"/>
        <v>0.10973937114962615</v>
      </c>
      <c r="V22" s="12">
        <f t="shared" si="9"/>
        <v>144150.77826037351</v>
      </c>
      <c r="W22" s="12">
        <f t="shared" si="10"/>
        <v>277785.34239018138</v>
      </c>
      <c r="X22" s="131">
        <f t="shared" si="11"/>
        <v>7.5300214988204699</v>
      </c>
      <c r="Y22" s="105">
        <f>VLOOKUP(E22,'Appendix 4. LT MOH 2019'!$D$5:$P$1684,13,FALSE)</f>
        <v>7.8724482764975239</v>
      </c>
      <c r="Z22" s="105">
        <f t="shared" si="12"/>
        <v>-0.34242677767705398</v>
      </c>
    </row>
    <row r="23" spans="1:26" s="9" customFormat="1" x14ac:dyDescent="0.2">
      <c r="A23" s="15"/>
      <c r="B23" s="11" t="str">
        <f t="shared" si="15"/>
        <v>Total</v>
      </c>
      <c r="C23" s="11" t="str">
        <f t="shared" si="16"/>
        <v>MG</v>
      </c>
      <c r="D23" s="137" t="s">
        <v>8</v>
      </c>
      <c r="E23" s="18" t="str">
        <f t="shared" si="0"/>
        <v>MGTotal90+</v>
      </c>
      <c r="F23" s="19" t="s">
        <v>19</v>
      </c>
      <c r="G23" s="104">
        <f>VLOOKUP(E23,'Appendix 4. LT MOH 2019'!$D$5:$G$1684,4,FALSE)</f>
        <v>0.15328612883751183</v>
      </c>
      <c r="H23" s="19">
        <f>VLOOKUP(E23,'Appendix 1a. Person-years 2020'!$E$3:$F$1684,2,FALSE)</f>
        <v>100210.10950000001</v>
      </c>
      <c r="I23" s="19">
        <f>VLOOKUP(E23,'Appendix 2a. Deaths 2020'!$E$3:$G$1683,3,FALSE)</f>
        <v>1045</v>
      </c>
      <c r="J23" s="20">
        <f t="shared" si="1"/>
        <v>15360.819755638169</v>
      </c>
      <c r="K23" s="20">
        <f t="shared" si="2"/>
        <v>16245.63575100297</v>
      </c>
      <c r="L23" s="72">
        <f t="shared" si="3"/>
        <v>0.94553515732308757</v>
      </c>
      <c r="M23" s="72">
        <f t="shared" si="4"/>
        <v>1.0576021338340378</v>
      </c>
      <c r="N23" s="72">
        <f>VLOOKUP(E23,'Appendix 4. LT MOH 2019'!$D$5:$K$1684,8,FALSE)</f>
        <v>0</v>
      </c>
      <c r="O23" s="72">
        <v>0</v>
      </c>
      <c r="P23" s="72">
        <f t="shared" si="5"/>
        <v>1</v>
      </c>
      <c r="Q23" s="72">
        <f>VLOOKUP(E23,'Appendix 4. LT MOH 2019'!$D$5:$I$1684,6,FALSE)</f>
        <v>6.707311844376477</v>
      </c>
      <c r="R23" s="16">
        <f>Q23*L23</f>
        <v>6.3419991599875205</v>
      </c>
      <c r="S23" s="135">
        <f t="shared" si="14"/>
        <v>21071.36263481795</v>
      </c>
      <c r="T23" s="12">
        <f t="shared" si="7"/>
        <v>21071.36263481795</v>
      </c>
      <c r="U23" s="13">
        <f t="shared" si="8"/>
        <v>0.15767898651092974</v>
      </c>
      <c r="V23" s="12">
        <f>T23*R23</f>
        <v>133634.56412980787</v>
      </c>
      <c r="W23" s="12">
        <f>V23</f>
        <v>133634.56412980787</v>
      </c>
      <c r="X23" s="131">
        <f t="shared" si="11"/>
        <v>6.3419991599875205</v>
      </c>
      <c r="Y23" s="105">
        <f>VLOOKUP(E23,'Appendix 4. LT MOH 2019'!$D$5:$P$1684,13,FALSE)</f>
        <v>6.5237475013804529</v>
      </c>
      <c r="Z23" s="105">
        <f t="shared" si="12"/>
        <v>-0.18174834139293239</v>
      </c>
    </row>
    <row r="24" spans="1:26" s="7" customFormat="1" x14ac:dyDescent="0.2">
      <c r="B24" s="159"/>
      <c r="C24" s="159"/>
      <c r="D24" s="107"/>
      <c r="E24" s="107"/>
      <c r="F24" s="107"/>
      <c r="G24" s="107"/>
      <c r="H24" s="107"/>
      <c r="I24" s="132"/>
      <c r="J24" s="132"/>
      <c r="N24" s="107"/>
      <c r="O24" s="107"/>
      <c r="P24" s="21"/>
      <c r="Q24" s="107"/>
      <c r="R24" s="107"/>
      <c r="V24" s="107"/>
      <c r="W24" s="107"/>
      <c r="Y24" s="107"/>
    </row>
    <row r="25" spans="1:26" x14ac:dyDescent="0.2">
      <c r="K25" s="40"/>
      <c r="L25" s="70"/>
      <c r="M25" s="70"/>
      <c r="N25" s="133"/>
      <c r="O25" s="133"/>
      <c r="P25" s="71"/>
      <c r="Q25" s="133"/>
      <c r="R25" s="133"/>
      <c r="S25" s="70"/>
      <c r="T25" s="70"/>
      <c r="U25" s="70"/>
      <c r="V25" s="133"/>
      <c r="W25" s="133"/>
      <c r="X25" s="70"/>
      <c r="Y25" s="133"/>
      <c r="Z25" s="70"/>
    </row>
    <row r="26" spans="1:26" ht="16" customHeight="1" x14ac:dyDescent="0.2">
      <c r="K26" s="40"/>
      <c r="L26" s="70"/>
      <c r="M26" s="70"/>
      <c r="N26" s="133"/>
      <c r="O26" s="133"/>
      <c r="P26" s="70"/>
      <c r="Q26" s="133"/>
      <c r="R26" s="133"/>
      <c r="S26" s="70"/>
      <c r="T26" s="70"/>
      <c r="U26" s="70"/>
      <c r="V26" s="133"/>
      <c r="W26" s="133"/>
      <c r="X26" s="70"/>
      <c r="Y26" s="133"/>
      <c r="Z26" s="70"/>
    </row>
    <row r="27" spans="1:26" s="11" customFormat="1" ht="47" customHeight="1" x14ac:dyDescent="0.2">
      <c r="A27" s="10"/>
      <c r="B27" s="8" t="s">
        <v>17</v>
      </c>
      <c r="C27" s="8" t="s">
        <v>14</v>
      </c>
      <c r="D27" s="8" t="s">
        <v>0</v>
      </c>
      <c r="E27" s="8" t="s">
        <v>135</v>
      </c>
      <c r="F27" s="8" t="s">
        <v>9</v>
      </c>
      <c r="G27" s="10" t="s">
        <v>116</v>
      </c>
      <c r="H27" s="10" t="s">
        <v>117</v>
      </c>
      <c r="I27" s="10" t="s">
        <v>110</v>
      </c>
      <c r="J27" s="10" t="s">
        <v>39</v>
      </c>
      <c r="K27" s="10" t="s">
        <v>1830</v>
      </c>
      <c r="L27" s="10" t="s">
        <v>27</v>
      </c>
      <c r="M27" s="10" t="s">
        <v>28</v>
      </c>
      <c r="N27" s="8" t="s">
        <v>10</v>
      </c>
      <c r="O27" s="10" t="s">
        <v>111</v>
      </c>
      <c r="P27" s="10" t="s">
        <v>112</v>
      </c>
      <c r="Q27" s="10" t="s">
        <v>29</v>
      </c>
      <c r="R27" s="10" t="s">
        <v>113</v>
      </c>
      <c r="S27" s="8" t="s">
        <v>104</v>
      </c>
      <c r="T27" s="8" t="s">
        <v>105</v>
      </c>
      <c r="U27" s="10" t="s">
        <v>106</v>
      </c>
      <c r="V27" s="10" t="s">
        <v>107</v>
      </c>
      <c r="W27" s="10" t="s">
        <v>108</v>
      </c>
      <c r="X27" s="8" t="s">
        <v>109</v>
      </c>
      <c r="Y27" s="10" t="s">
        <v>30</v>
      </c>
      <c r="Z27" s="10" t="s">
        <v>11</v>
      </c>
    </row>
    <row r="28" spans="1:26" x14ac:dyDescent="0.2">
      <c r="B28" s="158" t="s">
        <v>70</v>
      </c>
      <c r="C28" s="11" t="str">
        <f>$C$4</f>
        <v>MG</v>
      </c>
      <c r="D28" s="137">
        <v>0</v>
      </c>
      <c r="E28" s="18" t="str">
        <f t="shared" ref="E28:E47" si="17">_xlfn.CONCAT(C28,B28,D28)</f>
        <v>MGFemale0</v>
      </c>
      <c r="F28" s="19">
        <v>1</v>
      </c>
      <c r="G28" s="104">
        <f>VLOOKUP(E28,'Appendix 4. LT MOH 2019'!$D$5:$G$1684,4,FALSE)</f>
        <v>9.9865817666193405E-3</v>
      </c>
      <c r="H28" s="19">
        <f>VLOOKUP(E28,'Appendix 1a. Person-years 2020'!$E$3:$F$1684,2,FALSE)</f>
        <v>129610.6171</v>
      </c>
      <c r="I28" s="19">
        <f>VLOOKUP(E28,'Appendix 2a. Deaths 2020'!$E$3:$G$1683,3,FALSE)</f>
        <v>3</v>
      </c>
      <c r="J28" s="20">
        <f t="shared" ref="J28:J47" si="18">G28*H28</f>
        <v>1294.367025491141</v>
      </c>
      <c r="K28" s="20">
        <f t="shared" ref="K28:K47" si="19">G28*(H28-I28)+I28</f>
        <v>1297.3370657458411</v>
      </c>
      <c r="L28" s="73">
        <f t="shared" ref="L28:L47" si="20">J28/K28</f>
        <v>0.99771066414957277</v>
      </c>
      <c r="M28" s="73">
        <f t="shared" ref="M28:M47" si="21">K28/J28</f>
        <v>1.0022945889351385</v>
      </c>
      <c r="N28" s="72">
        <f>VLOOKUP(E28,'Appendix 4. LT MOH 2019'!$D$5:$K$1684,8,FALSE)</f>
        <v>0.99010463163090179</v>
      </c>
      <c r="O28" s="72">
        <f>EXP((1/L28)*LN(N28))</f>
        <v>0.99008203879944345</v>
      </c>
      <c r="P28" s="73">
        <f t="shared" ref="P28:P47" si="22">1-O28</f>
        <v>9.9179612005565465E-3</v>
      </c>
      <c r="Q28" s="72">
        <f>VLOOKUP(E28,'Appendix 4. LT MOH 2019'!$D$5:$I$1684,6,FALSE)</f>
        <v>7.6982777909445146E-2</v>
      </c>
      <c r="R28" s="136">
        <f t="shared" ref="R28:R46" si="23">F28+(Q28-F28)*M28*(1-N28)/(1-O28)</f>
        <v>7.6972264209794528E-2</v>
      </c>
      <c r="S28" s="12">
        <v>100000</v>
      </c>
      <c r="T28" s="12">
        <f t="shared" ref="T28:T47" si="24">P28*S28</f>
        <v>991.79612005565468</v>
      </c>
      <c r="U28" s="13">
        <f t="shared" ref="U28:U47" si="25">T28/V28</f>
        <v>1.0009594567239497E-2</v>
      </c>
      <c r="V28" s="12">
        <f t="shared" ref="V28:V46" si="26">(S29*F28)+R28*T28</f>
        <v>99084.544672939519</v>
      </c>
      <c r="W28" s="12">
        <f t="shared" ref="W28:W46" si="27">W29+V28</f>
        <v>7996842.6897168001</v>
      </c>
      <c r="X28" s="131">
        <f t="shared" ref="X28:X47" si="28">W28/S28</f>
        <v>79.968426897168001</v>
      </c>
      <c r="Y28" s="105">
        <f>VLOOKUP(E28,'Appendix 4. LT MOH 2019'!$D$5:$P$1684,13,FALSE)</f>
        <v>80.809775968575352</v>
      </c>
      <c r="Z28" s="131">
        <f t="shared" ref="Z28:Z47" si="29">X28-Y28</f>
        <v>-0.84134907140735038</v>
      </c>
    </row>
    <row r="29" spans="1:26" x14ac:dyDescent="0.2">
      <c r="B29" s="158" t="str">
        <f>$B$28</f>
        <v>Female</v>
      </c>
      <c r="C29" s="11" t="str">
        <f>$C$4</f>
        <v>MG</v>
      </c>
      <c r="D29" s="138" t="s">
        <v>1657</v>
      </c>
      <c r="E29" s="18" t="str">
        <f t="shared" si="17"/>
        <v>MGFemale1-4</v>
      </c>
      <c r="F29" s="19">
        <v>4</v>
      </c>
      <c r="G29" s="104">
        <f>VLOOKUP(E29,'Appendix 4. LT MOH 2019'!$D$5:$G$1684,4,FALSE)</f>
        <v>4.3284803467834402E-4</v>
      </c>
      <c r="H29" s="19">
        <f>VLOOKUP(E29,'Appendix 1a. Person-years 2020'!$E$3:$F$1684,2,FALSE)</f>
        <v>518376.69130000001</v>
      </c>
      <c r="I29" s="19">
        <f>VLOOKUP(E29,'Appendix 2a. Deaths 2020'!$E$3:$G$1683,3,FALSE)</f>
        <v>4</v>
      </c>
      <c r="J29" s="20">
        <f t="shared" si="18"/>
        <v>224.37833205226764</v>
      </c>
      <c r="K29" s="20">
        <f t="shared" si="19"/>
        <v>228.37660066012893</v>
      </c>
      <c r="L29" s="73">
        <f t="shared" si="20"/>
        <v>0.98249265206547354</v>
      </c>
      <c r="M29" s="73">
        <f t="shared" si="21"/>
        <v>1.0178193169157257</v>
      </c>
      <c r="N29" s="72">
        <f>VLOOKUP(E29,'Appendix 4. LT MOH 2019'!$D$5:$K$1684,8,FALSE)</f>
        <v>0.99827047239253042</v>
      </c>
      <c r="O29" s="72">
        <f t="shared" ref="O29:O46" si="30">EXP((1/L29)*LN(N29))</f>
        <v>0.99823968053341294</v>
      </c>
      <c r="P29" s="73">
        <f t="shared" si="22"/>
        <v>1.760319466587057E-3</v>
      </c>
      <c r="Q29" s="72">
        <f>VLOOKUP(E29,'Appendix 4. LT MOH 2019'!$D$5:$I$1684,6,FALSE)</f>
        <v>1.5093843286323858</v>
      </c>
      <c r="R29" s="136">
        <f t="shared" si="23"/>
        <v>1.5093459271470584</v>
      </c>
      <c r="S29" s="75">
        <f t="shared" ref="S29:S47" si="31">S28-T28</f>
        <v>99008.20387994434</v>
      </c>
      <c r="T29" s="12">
        <f t="shared" si="24"/>
        <v>174.2860686416862</v>
      </c>
      <c r="U29" s="13">
        <f t="shared" si="25"/>
        <v>4.4056276163570278E-4</v>
      </c>
      <c r="V29" s="12">
        <f t="shared" si="26"/>
        <v>395598.72921307344</v>
      </c>
      <c r="W29" s="12">
        <f t="shared" si="27"/>
        <v>7897758.1450438602</v>
      </c>
      <c r="X29" s="131">
        <f t="shared" si="28"/>
        <v>79.768724565699088</v>
      </c>
      <c r="Y29" s="105">
        <f>VLOOKUP(E29,'Appendix 4. LT MOH 2019'!$D$5:$P$1684,13,FALSE)</f>
        <v>80.616640922607488</v>
      </c>
      <c r="Z29" s="131">
        <f t="shared" si="29"/>
        <v>-0.84791635690839939</v>
      </c>
    </row>
    <row r="30" spans="1:26" x14ac:dyDescent="0.2">
      <c r="B30" s="158" t="str">
        <f t="shared" ref="B30:B47" si="32">$B$28</f>
        <v>Female</v>
      </c>
      <c r="C30" s="11" t="str">
        <f t="shared" ref="C30:C47" si="33">$C$4</f>
        <v>MG</v>
      </c>
      <c r="D30" s="138" t="s">
        <v>1658</v>
      </c>
      <c r="E30" s="18" t="str">
        <f t="shared" si="17"/>
        <v>MGFemale5-9</v>
      </c>
      <c r="F30" s="19">
        <v>5</v>
      </c>
      <c r="G30" s="104">
        <f>VLOOKUP(E30,'Appendix 4. LT MOH 2019'!$D$5:$G$1684,4,FALSE)</f>
        <v>1.6542296838591616E-4</v>
      </c>
      <c r="H30" s="19">
        <f>VLOOKUP(E30,'Appendix 1a. Person-years 2020'!$E$3:$F$1684,2,FALSE)</f>
        <v>646137.80810000002</v>
      </c>
      <c r="I30" s="19">
        <f>VLOOKUP(E30,'Appendix 2a. Deaths 2020'!$E$3:$G$1683,3,FALSE)</f>
        <v>3</v>
      </c>
      <c r="J30" s="20">
        <f t="shared" si="18"/>
        <v>106.88603420227147</v>
      </c>
      <c r="K30" s="20">
        <f t="shared" si="19"/>
        <v>109.88553793336631</v>
      </c>
      <c r="L30" s="73">
        <f t="shared" si="20"/>
        <v>0.97270338037646309</v>
      </c>
      <c r="M30" s="73">
        <f t="shared" si="21"/>
        <v>1.0280626346882564</v>
      </c>
      <c r="N30" s="72">
        <f>VLOOKUP(E30,'Appendix 4. LT MOH 2019'!$D$5:$K$1684,8,FALSE)</f>
        <v>0.99917322707614853</v>
      </c>
      <c r="O30" s="72">
        <f t="shared" si="30"/>
        <v>0.99915003551256731</v>
      </c>
      <c r="P30" s="73">
        <f t="shared" si="22"/>
        <v>8.4996448743268616E-4</v>
      </c>
      <c r="Q30" s="72">
        <f>VLOOKUP(E30,'Appendix 4. LT MOH 2019'!$D$5:$I$1684,6,FALSE)</f>
        <v>2.5000000000001932</v>
      </c>
      <c r="R30" s="136">
        <f t="shared" si="23"/>
        <v>2.4999709901088503</v>
      </c>
      <c r="S30" s="75">
        <f t="shared" si="31"/>
        <v>98833.917811302657</v>
      </c>
      <c r="T30" s="12">
        <f t="shared" si="24"/>
        <v>84.005320293448094</v>
      </c>
      <c r="U30" s="13">
        <f t="shared" si="25"/>
        <v>1.700651730040107E-4</v>
      </c>
      <c r="V30" s="12">
        <f t="shared" si="26"/>
        <v>493959.57331879449</v>
      </c>
      <c r="W30" s="12">
        <f t="shared" si="27"/>
        <v>7502159.4158307863</v>
      </c>
      <c r="X30" s="131">
        <f t="shared" si="28"/>
        <v>75.906729005260971</v>
      </c>
      <c r="Y30" s="105">
        <f>VLOOKUP(E30,'Appendix 4. LT MOH 2019'!$D$5:$P$1684,13,FALSE)</f>
        <v>76.753696147633377</v>
      </c>
      <c r="Z30" s="131">
        <f t="shared" si="29"/>
        <v>-0.84696714237240656</v>
      </c>
    </row>
    <row r="31" spans="1:26" x14ac:dyDescent="0.2">
      <c r="B31" s="158" t="str">
        <f t="shared" si="32"/>
        <v>Female</v>
      </c>
      <c r="C31" s="11" t="str">
        <f t="shared" si="33"/>
        <v>MG</v>
      </c>
      <c r="D31" s="138" t="s">
        <v>118</v>
      </c>
      <c r="E31" s="18" t="str">
        <f t="shared" si="17"/>
        <v>MGFemale10-14</v>
      </c>
      <c r="F31" s="19">
        <v>5</v>
      </c>
      <c r="G31" s="104">
        <f>VLOOKUP(E31,'Appendix 4. LT MOH 2019'!$D$5:$G$1684,4,FALSE)</f>
        <v>2.2088559160263722E-4</v>
      </c>
      <c r="H31" s="19">
        <f>VLOOKUP(E31,'Appendix 1a. Person-years 2020'!$E$3:$F$1684,2,FALSE)</f>
        <v>656644.30830000003</v>
      </c>
      <c r="I31" s="19">
        <f>VLOOKUP(E31,'Appendix 2a. Deaths 2020'!$E$3:$G$1683,3,FALSE)</f>
        <v>2</v>
      </c>
      <c r="J31" s="20">
        <f t="shared" si="18"/>
        <v>145.04326651135003</v>
      </c>
      <c r="K31" s="20">
        <f t="shared" si="19"/>
        <v>147.04282474016682</v>
      </c>
      <c r="L31" s="73">
        <f t="shared" si="20"/>
        <v>0.98640152464188491</v>
      </c>
      <c r="M31" s="73">
        <f t="shared" si="21"/>
        <v>1.0137859431665539</v>
      </c>
      <c r="N31" s="72">
        <f>VLOOKUP(E31,'Appendix 4. LT MOH 2019'!$D$5:$K$1684,8,FALSE)</f>
        <v>0.99889618158594529</v>
      </c>
      <c r="O31" s="72">
        <f t="shared" si="30"/>
        <v>0.99888097292539602</v>
      </c>
      <c r="P31" s="73">
        <f t="shared" si="22"/>
        <v>1.1190270746039843E-3</v>
      </c>
      <c r="Q31" s="72">
        <f>VLOOKUP(E31,'Appendix 4. LT MOH 2019'!$D$5:$I$1684,6,FALSE)</f>
        <v>2.5000000000003544</v>
      </c>
      <c r="R31" s="136">
        <f t="shared" si="23"/>
        <v>2.4999809714771026</v>
      </c>
      <c r="S31" s="75">
        <f t="shared" si="31"/>
        <v>98749.912491009207</v>
      </c>
      <c r="T31" s="12">
        <f t="shared" si="24"/>
        <v>110.50382569221348</v>
      </c>
      <c r="U31" s="13">
        <f t="shared" si="25"/>
        <v>2.2393070813706784E-4</v>
      </c>
      <c r="V31" s="12">
        <f t="shared" si="26"/>
        <v>493473.30078809091</v>
      </c>
      <c r="W31" s="12">
        <f t="shared" si="27"/>
        <v>7008199.842511992</v>
      </c>
      <c r="X31" s="131">
        <f t="shared" si="28"/>
        <v>70.969175219776133</v>
      </c>
      <c r="Y31" s="105">
        <f>VLOOKUP(E31,'Appendix 4. LT MOH 2019'!$D$5:$P$1684,13,FALSE)</f>
        <v>71.81513789147435</v>
      </c>
      <c r="Z31" s="131">
        <f t="shared" si="29"/>
        <v>-0.84596267169821715</v>
      </c>
    </row>
    <row r="32" spans="1:26" x14ac:dyDescent="0.2">
      <c r="B32" s="158" t="str">
        <f t="shared" si="32"/>
        <v>Female</v>
      </c>
      <c r="C32" s="11" t="str">
        <f t="shared" si="33"/>
        <v>MG</v>
      </c>
      <c r="D32" s="137" t="s">
        <v>119</v>
      </c>
      <c r="E32" s="18" t="str">
        <f t="shared" si="17"/>
        <v>MGFemale15-19</v>
      </c>
      <c r="F32" s="19">
        <v>5</v>
      </c>
      <c r="G32" s="104">
        <f>VLOOKUP(E32,'Appendix 4. LT MOH 2019'!$D$5:$G$1684,4,FALSE)</f>
        <v>3.7011182178787745E-4</v>
      </c>
      <c r="H32" s="19">
        <f>VLOOKUP(E32,'Appendix 1a. Person-years 2020'!$E$3:$F$1684,2,FALSE)</f>
        <v>733048.72149999999</v>
      </c>
      <c r="I32" s="19">
        <f>VLOOKUP(E32,'Appendix 2a. Deaths 2020'!$E$3:$G$1683,3,FALSE)</f>
        <v>5</v>
      </c>
      <c r="J32" s="20">
        <f t="shared" si="18"/>
        <v>271.3099977736394</v>
      </c>
      <c r="K32" s="20">
        <f t="shared" si="19"/>
        <v>276.30814721453044</v>
      </c>
      <c r="L32" s="73">
        <f t="shared" si="20"/>
        <v>0.98191095886502977</v>
      </c>
      <c r="M32" s="73">
        <f t="shared" si="21"/>
        <v>1.0184222825620348</v>
      </c>
      <c r="N32" s="72">
        <f>VLOOKUP(E32,'Appendix 4. LT MOH 2019'!$D$5:$K$1684,8,FALSE)</f>
        <v>0.99815115159269119</v>
      </c>
      <c r="O32" s="72">
        <f t="shared" si="30"/>
        <v>0.99811712367027039</v>
      </c>
      <c r="P32" s="73">
        <f t="shared" si="22"/>
        <v>1.8828763297296103E-3</v>
      </c>
      <c r="Q32" s="72">
        <f>VLOOKUP(E32,'Appendix 4. LT MOH 2019'!$D$5:$I$1684,6,FALSE)</f>
        <v>2.4999999999996012</v>
      </c>
      <c r="R32" s="136">
        <f t="shared" si="23"/>
        <v>2.4999573984854897</v>
      </c>
      <c r="S32" s="75">
        <f t="shared" si="31"/>
        <v>98639.408665316994</v>
      </c>
      <c r="T32" s="12">
        <f t="shared" si="24"/>
        <v>185.72580775445118</v>
      </c>
      <c r="U32" s="13">
        <f t="shared" si="25"/>
        <v>3.7693012840125457E-4</v>
      </c>
      <c r="V32" s="12">
        <f t="shared" si="26"/>
        <v>492732.72089499817</v>
      </c>
      <c r="W32" s="12">
        <f t="shared" si="27"/>
        <v>6514726.5417239014</v>
      </c>
      <c r="X32" s="131">
        <f t="shared" si="28"/>
        <v>66.04587993657114</v>
      </c>
      <c r="Y32" s="105">
        <f>VLOOKUP(E32,'Appendix 4. LT MOH 2019'!$D$5:$P$1684,13,FALSE)</f>
        <v>66.891733764987322</v>
      </c>
      <c r="Z32" s="131">
        <f t="shared" si="29"/>
        <v>-0.84585382841618184</v>
      </c>
    </row>
    <row r="33" spans="2:26" x14ac:dyDescent="0.2">
      <c r="B33" s="158" t="str">
        <f t="shared" si="32"/>
        <v>Female</v>
      </c>
      <c r="C33" s="11" t="str">
        <f t="shared" si="33"/>
        <v>MG</v>
      </c>
      <c r="D33" s="137" t="s">
        <v>120</v>
      </c>
      <c r="E33" s="18" t="str">
        <f t="shared" si="17"/>
        <v>MGFemale20-24</v>
      </c>
      <c r="F33" s="19">
        <v>5</v>
      </c>
      <c r="G33" s="104">
        <f>VLOOKUP(E33,'Appendix 4. LT MOH 2019'!$D$5:$G$1684,4,FALSE)</f>
        <v>4.975945376678102E-4</v>
      </c>
      <c r="H33" s="19">
        <f>VLOOKUP(E33,'Appendix 1a. Person-years 2020'!$E$3:$F$1684,2,FALSE)</f>
        <v>833122.91910000006</v>
      </c>
      <c r="I33" s="19">
        <f>VLOOKUP(E33,'Appendix 2a. Deaths 2020'!$E$3:$G$1683,3,FALSE)</f>
        <v>10</v>
      </c>
      <c r="J33" s="20">
        <f t="shared" si="18"/>
        <v>414.55741375002094</v>
      </c>
      <c r="K33" s="20">
        <f t="shared" si="19"/>
        <v>424.55243780464428</v>
      </c>
      <c r="L33" s="73">
        <f t="shared" si="20"/>
        <v>0.97645750403340636</v>
      </c>
      <c r="M33" s="73">
        <f t="shared" si="21"/>
        <v>1.0241101080890338</v>
      </c>
      <c r="N33" s="72">
        <f>VLOOKUP(E33,'Appendix 4. LT MOH 2019'!$D$5:$K$1684,8,FALSE)</f>
        <v>0.99751511847035068</v>
      </c>
      <c r="O33" s="72">
        <f t="shared" si="30"/>
        <v>0.99745528399999983</v>
      </c>
      <c r="P33" s="73">
        <f t="shared" si="22"/>
        <v>2.544716000000169E-3</v>
      </c>
      <c r="Q33" s="72">
        <f>VLOOKUP(E33,'Appendix 4. LT MOH 2019'!$D$5:$I$1684,6,FALSE)</f>
        <v>2.4999999999999174</v>
      </c>
      <c r="R33" s="136">
        <f t="shared" si="23"/>
        <v>2.4999250486915607</v>
      </c>
      <c r="S33" s="75">
        <f t="shared" si="31"/>
        <v>98453.68285756254</v>
      </c>
      <c r="T33" s="12">
        <f t="shared" si="24"/>
        <v>250.53666202658175</v>
      </c>
      <c r="U33" s="13">
        <f t="shared" si="25"/>
        <v>5.0959160239092902E-4</v>
      </c>
      <c r="V33" s="12">
        <f t="shared" si="26"/>
        <v>491642.05385469558</v>
      </c>
      <c r="W33" s="12">
        <f t="shared" si="27"/>
        <v>6021993.8208289035</v>
      </c>
      <c r="X33" s="131">
        <f t="shared" si="28"/>
        <v>61.165754759435444</v>
      </c>
      <c r="Y33" s="105">
        <f>VLOOKUP(E33,'Appendix 4. LT MOH 2019'!$D$5:$P$1684,13,FALSE)</f>
        <v>62.011004833527672</v>
      </c>
      <c r="Z33" s="131">
        <f t="shared" si="29"/>
        <v>-0.84525007409222752</v>
      </c>
    </row>
    <row r="34" spans="2:26" x14ac:dyDescent="0.2">
      <c r="B34" s="158" t="str">
        <f t="shared" si="32"/>
        <v>Female</v>
      </c>
      <c r="C34" s="11" t="str">
        <f t="shared" si="33"/>
        <v>MG</v>
      </c>
      <c r="D34" s="137" t="s">
        <v>121</v>
      </c>
      <c r="E34" s="18" t="str">
        <f t="shared" si="17"/>
        <v>MGFemale25-29</v>
      </c>
      <c r="F34" s="19">
        <v>5</v>
      </c>
      <c r="G34" s="104">
        <f>VLOOKUP(E34,'Appendix 4. LT MOH 2019'!$D$5:$G$1684,4,FALSE)</f>
        <v>5.1049941126855825E-4</v>
      </c>
      <c r="H34" s="19">
        <f>VLOOKUP(E34,'Appendix 1a. Person-years 2020'!$E$3:$F$1684,2,FALSE)</f>
        <v>845789.56180000002</v>
      </c>
      <c r="I34" s="19">
        <f>VLOOKUP(E34,'Appendix 2a. Deaths 2020'!$E$3:$G$1683,3,FALSE)</f>
        <v>27</v>
      </c>
      <c r="J34" s="20">
        <f t="shared" si="18"/>
        <v>431.77507335599188</v>
      </c>
      <c r="K34" s="20">
        <f t="shared" si="19"/>
        <v>458.76128987188764</v>
      </c>
      <c r="L34" s="73">
        <f t="shared" si="20"/>
        <v>0.94117590757617786</v>
      </c>
      <c r="M34" s="73">
        <f t="shared" si="21"/>
        <v>1.0625006355882107</v>
      </c>
      <c r="N34" s="72">
        <f>VLOOKUP(E34,'Appendix 4. LT MOH 2019'!$D$5:$K$1684,8,FALSE)</f>
        <v>0.99745075641203429</v>
      </c>
      <c r="O34" s="72">
        <f t="shared" si="30"/>
        <v>0.99729164301720141</v>
      </c>
      <c r="P34" s="73">
        <f t="shared" si="22"/>
        <v>2.7083569827985876E-3</v>
      </c>
      <c r="Q34" s="72">
        <f>VLOOKUP(E34,'Appendix 4. LT MOH 2019'!$D$5:$I$1684,6,FALSE)</f>
        <v>2.4999999999999631</v>
      </c>
      <c r="R34" s="136">
        <f t="shared" si="23"/>
        <v>2.499800663570606</v>
      </c>
      <c r="S34" s="75">
        <f t="shared" si="31"/>
        <v>98203.146195535955</v>
      </c>
      <c r="T34" s="12">
        <f t="shared" si="24"/>
        <v>265.96917673147038</v>
      </c>
      <c r="U34" s="13">
        <f t="shared" si="25"/>
        <v>5.4240596962358729E-4</v>
      </c>
      <c r="V34" s="12">
        <f t="shared" si="26"/>
        <v>490350.75501850509</v>
      </c>
      <c r="W34" s="12">
        <f t="shared" si="27"/>
        <v>5530351.7669742079</v>
      </c>
      <c r="X34" s="131">
        <f t="shared" si="28"/>
        <v>56.315423499390924</v>
      </c>
      <c r="Y34" s="105">
        <f>VLOOKUP(E34,'Appendix 4. LT MOH 2019'!$D$5:$P$1684,13,FALSE)</f>
        <v>57.159251004421272</v>
      </c>
      <c r="Z34" s="131">
        <f t="shared" si="29"/>
        <v>-0.84382750503034742</v>
      </c>
    </row>
    <row r="35" spans="2:26" x14ac:dyDescent="0.2">
      <c r="B35" s="158" t="str">
        <f t="shared" si="32"/>
        <v>Female</v>
      </c>
      <c r="C35" s="11" t="str">
        <f t="shared" si="33"/>
        <v>MG</v>
      </c>
      <c r="D35" s="137" t="s">
        <v>122</v>
      </c>
      <c r="E35" s="18" t="str">
        <f t="shared" si="17"/>
        <v>MGFemale30-34</v>
      </c>
      <c r="F35" s="19">
        <v>5</v>
      </c>
      <c r="G35" s="104">
        <f>VLOOKUP(E35,'Appendix 4. LT MOH 2019'!$D$5:$G$1684,4,FALSE)</f>
        <v>7.7978270452401337E-4</v>
      </c>
      <c r="H35" s="19">
        <f>VLOOKUP(E35,'Appendix 1a. Person-years 2020'!$E$3:$F$1684,2,FALSE)</f>
        <v>852927.90020000003</v>
      </c>
      <c r="I35" s="19">
        <f>VLOOKUP(E35,'Appendix 2a. Deaths 2020'!$E$3:$G$1683,3,FALSE)</f>
        <v>41</v>
      </c>
      <c r="J35" s="20">
        <f t="shared" si="18"/>
        <v>665.09842478194378</v>
      </c>
      <c r="K35" s="20">
        <f t="shared" si="19"/>
        <v>706.06645369105831</v>
      </c>
      <c r="L35" s="73">
        <f t="shared" si="20"/>
        <v>0.94197709196500046</v>
      </c>
      <c r="M35" s="73">
        <f t="shared" si="21"/>
        <v>1.0615969417196351</v>
      </c>
      <c r="N35" s="72">
        <f>VLOOKUP(E35,'Appendix 4. LT MOH 2019'!$D$5:$K$1684,8,FALSE)</f>
        <v>0.99610867245217849</v>
      </c>
      <c r="O35" s="72">
        <f t="shared" si="30"/>
        <v>0.99586947427004058</v>
      </c>
      <c r="P35" s="73">
        <f t="shared" si="22"/>
        <v>4.1305257299594222E-3</v>
      </c>
      <c r="Q35" s="72">
        <f>VLOOKUP(E35,'Appendix 4. LT MOH 2019'!$D$5:$I$1684,6,FALSE)</f>
        <v>2.499999999999952</v>
      </c>
      <c r="R35" s="136">
        <f t="shared" si="23"/>
        <v>2.4996999812676726</v>
      </c>
      <c r="S35" s="75">
        <f t="shared" si="31"/>
        <v>97937.17701880449</v>
      </c>
      <c r="T35" s="12">
        <f t="shared" si="24"/>
        <v>404.53202959576259</v>
      </c>
      <c r="U35" s="13">
        <f t="shared" si="25"/>
        <v>8.2781500675589183E-4</v>
      </c>
      <c r="V35" s="12">
        <f t="shared" si="26"/>
        <v>488674.43365284632</v>
      </c>
      <c r="W35" s="12">
        <f t="shared" si="27"/>
        <v>5040001.0119557027</v>
      </c>
      <c r="X35" s="131">
        <f t="shared" si="28"/>
        <v>51.461571237529078</v>
      </c>
      <c r="Y35" s="105">
        <f>VLOOKUP(E35,'Appendix 4. LT MOH 2019'!$D$5:$P$1684,13,FALSE)</f>
        <v>52.298946868352687</v>
      </c>
      <c r="Z35" s="131">
        <f t="shared" si="29"/>
        <v>-0.83737563082360822</v>
      </c>
    </row>
    <row r="36" spans="2:26" x14ac:dyDescent="0.2">
      <c r="B36" s="158" t="str">
        <f t="shared" si="32"/>
        <v>Female</v>
      </c>
      <c r="C36" s="11" t="str">
        <f t="shared" si="33"/>
        <v>MG</v>
      </c>
      <c r="D36" s="137" t="s">
        <v>123</v>
      </c>
      <c r="E36" s="18" t="str">
        <f t="shared" si="17"/>
        <v>MGFemale35-39</v>
      </c>
      <c r="F36" s="19">
        <v>5</v>
      </c>
      <c r="G36" s="104">
        <f>VLOOKUP(E36,'Appendix 4. LT MOH 2019'!$D$5:$G$1684,4,FALSE)</f>
        <v>1.2867045476491199E-3</v>
      </c>
      <c r="H36" s="19">
        <f>VLOOKUP(E36,'Appendix 1a. Person-years 2020'!$E$3:$F$1684,2,FALSE)</f>
        <v>851249.7267</v>
      </c>
      <c r="I36" s="19">
        <f>VLOOKUP(E36,'Appendix 2a. Deaths 2020'!$E$3:$G$1683,3,FALSE)</f>
        <v>78</v>
      </c>
      <c r="J36" s="20">
        <f t="shared" si="18"/>
        <v>1095.3068945299603</v>
      </c>
      <c r="K36" s="20">
        <f t="shared" si="19"/>
        <v>1173.2065315752438</v>
      </c>
      <c r="L36" s="73">
        <f t="shared" si="20"/>
        <v>0.93360108817269449</v>
      </c>
      <c r="M36" s="73">
        <f t="shared" si="21"/>
        <v>1.0711212879552934</v>
      </c>
      <c r="N36" s="72">
        <f>VLOOKUP(E36,'Appendix 4. LT MOH 2019'!$D$5:$K$1684,8,FALSE)</f>
        <v>0.99358710601140121</v>
      </c>
      <c r="O36" s="72">
        <f t="shared" si="30"/>
        <v>0.99313258230087531</v>
      </c>
      <c r="P36" s="73">
        <f t="shared" si="22"/>
        <v>6.8674176991246894E-3</v>
      </c>
      <c r="Q36" s="72">
        <f>VLOOKUP(E36,'Appendix 4. LT MOH 2019'!$D$5:$I$1684,6,FALSE)</f>
        <v>2.4999999999999298</v>
      </c>
      <c r="R36" s="136">
        <f t="shared" si="23"/>
        <v>2.499428617300941</v>
      </c>
      <c r="S36" s="75">
        <f t="shared" si="31"/>
        <v>97532.644989208726</v>
      </c>
      <c r="T36" s="12">
        <f t="shared" si="24"/>
        <v>669.79741244133697</v>
      </c>
      <c r="U36" s="13">
        <f t="shared" si="25"/>
        <v>1.3782170173978672E-3</v>
      </c>
      <c r="V36" s="12">
        <f t="shared" si="26"/>
        <v>485988.34870428697</v>
      </c>
      <c r="W36" s="12">
        <f t="shared" si="27"/>
        <v>4551326.5783028565</v>
      </c>
      <c r="X36" s="131">
        <f t="shared" si="28"/>
        <v>46.664648321661197</v>
      </c>
      <c r="Y36" s="105">
        <f>VLOOKUP(E36,'Appendix 4. LT MOH 2019'!$D$5:$P$1684,13,FALSE)</f>
        <v>47.493487905049285</v>
      </c>
      <c r="Z36" s="131">
        <f t="shared" si="29"/>
        <v>-0.82883958338808839</v>
      </c>
    </row>
    <row r="37" spans="2:26" x14ac:dyDescent="0.2">
      <c r="B37" s="158" t="str">
        <f t="shared" si="32"/>
        <v>Female</v>
      </c>
      <c r="C37" s="11" t="str">
        <f t="shared" si="33"/>
        <v>MG</v>
      </c>
      <c r="D37" s="137" t="s">
        <v>124</v>
      </c>
      <c r="E37" s="18" t="str">
        <f t="shared" si="17"/>
        <v>MGFemale40-44</v>
      </c>
      <c r="F37" s="19">
        <v>5</v>
      </c>
      <c r="G37" s="104">
        <f>VLOOKUP(E37,'Appendix 4. LT MOH 2019'!$D$5:$G$1684,4,FALSE)</f>
        <v>1.6925233246091857E-3</v>
      </c>
      <c r="H37" s="19">
        <f>VLOOKUP(E37,'Appendix 1a. Person-years 2020'!$E$3:$F$1684,2,FALSE)</f>
        <v>805144.90890000004</v>
      </c>
      <c r="I37" s="19">
        <f>VLOOKUP(E37,'Appendix 2a. Deaths 2020'!$E$3:$G$1683,3,FALSE)</f>
        <v>104</v>
      </c>
      <c r="J37" s="20">
        <f t="shared" si="18"/>
        <v>1362.7265380035881</v>
      </c>
      <c r="K37" s="20">
        <f t="shared" si="19"/>
        <v>1466.5505155778287</v>
      </c>
      <c r="L37" s="73">
        <f t="shared" si="20"/>
        <v>0.92920531787250882</v>
      </c>
      <c r="M37" s="73">
        <f t="shared" si="21"/>
        <v>1.0761884168824833</v>
      </c>
      <c r="N37" s="72">
        <f>VLOOKUP(E37,'Appendix 4. LT MOH 2019'!$D$5:$K$1684,8,FALSE)</f>
        <v>0.99157304044097705</v>
      </c>
      <c r="O37" s="72">
        <f t="shared" si="30"/>
        <v>0.99093392263285285</v>
      </c>
      <c r="P37" s="73">
        <f t="shared" si="22"/>
        <v>9.0660773671471517E-3</v>
      </c>
      <c r="Q37" s="72">
        <f>VLOOKUP(E37,'Appendix 4. LT MOH 2019'!$D$5:$I$1684,6,FALSE)</f>
        <v>2.5000000000000608</v>
      </c>
      <c r="R37" s="136">
        <f t="shared" si="23"/>
        <v>2.4991951039870823</v>
      </c>
      <c r="S37" s="75">
        <f t="shared" si="31"/>
        <v>96862.847576767395</v>
      </c>
      <c r="T37" s="12">
        <f t="shared" si="24"/>
        <v>878.16607013315524</v>
      </c>
      <c r="U37" s="13">
        <f t="shared" si="25"/>
        <v>1.8214749481821407E-3</v>
      </c>
      <c r="V37" s="12">
        <f t="shared" si="26"/>
        <v>482118.11587613553</v>
      </c>
      <c r="W37" s="12">
        <f t="shared" si="27"/>
        <v>4065338.2295985697</v>
      </c>
      <c r="X37" s="131">
        <f t="shared" si="28"/>
        <v>41.970046630898793</v>
      </c>
      <c r="Y37" s="105">
        <f>VLOOKUP(E37,'Appendix 4. LT MOH 2019'!$D$5:$P$1684,13,FALSE)</f>
        <v>42.783888682562072</v>
      </c>
      <c r="Z37" s="131">
        <f t="shared" si="29"/>
        <v>-0.81384205166327916</v>
      </c>
    </row>
    <row r="38" spans="2:26" x14ac:dyDescent="0.2">
      <c r="B38" s="158" t="str">
        <f t="shared" si="32"/>
        <v>Female</v>
      </c>
      <c r="C38" s="11" t="str">
        <f t="shared" si="33"/>
        <v>MG</v>
      </c>
      <c r="D38" s="137" t="s">
        <v>125</v>
      </c>
      <c r="E38" s="18" t="str">
        <f t="shared" si="17"/>
        <v>MGFemale45-49</v>
      </c>
      <c r="F38" s="19">
        <v>5</v>
      </c>
      <c r="G38" s="104">
        <f>VLOOKUP(E38,'Appendix 4. LT MOH 2019'!$D$5:$G$1684,4,FALSE)</f>
        <v>2.7031963911673556E-3</v>
      </c>
      <c r="H38" s="19">
        <f>VLOOKUP(E38,'Appendix 1a. Person-years 2020'!$E$3:$F$1684,2,FALSE)</f>
        <v>718542.26260000002</v>
      </c>
      <c r="I38" s="19">
        <f>VLOOKUP(E38,'Appendix 2a. Deaths 2020'!$E$3:$G$1683,3,FALSE)</f>
        <v>149</v>
      </c>
      <c r="J38" s="20">
        <f t="shared" si="18"/>
        <v>1942.3608511615464</v>
      </c>
      <c r="K38" s="20">
        <f t="shared" si="19"/>
        <v>2090.9580748992626</v>
      </c>
      <c r="L38" s="73">
        <f t="shared" si="20"/>
        <v>0.92893342744575347</v>
      </c>
      <c r="M38" s="73">
        <f t="shared" si="21"/>
        <v>1.0765034075150628</v>
      </c>
      <c r="N38" s="72">
        <f>VLOOKUP(E38,'Appendix 4. LT MOH 2019'!$D$5:$K$1684,8,FALSE)</f>
        <v>0.98657474579098403</v>
      </c>
      <c r="O38" s="72">
        <f t="shared" si="30"/>
        <v>0.98555512080308527</v>
      </c>
      <c r="P38" s="73">
        <f t="shared" si="22"/>
        <v>1.4444879196914728E-2</v>
      </c>
      <c r="Q38" s="72">
        <f>VLOOKUP(E38,'Appendix 4. LT MOH 2019'!$D$5:$I$1684,6,FALSE)</f>
        <v>2.4999999999999796</v>
      </c>
      <c r="R38" s="136">
        <f t="shared" si="23"/>
        <v>2.4987101474257032</v>
      </c>
      <c r="S38" s="75">
        <f t="shared" si="31"/>
        <v>95984.681506634239</v>
      </c>
      <c r="T38" s="12">
        <f t="shared" si="24"/>
        <v>1386.4871291176667</v>
      </c>
      <c r="U38" s="13">
        <f t="shared" si="25"/>
        <v>2.9100040112876942E-3</v>
      </c>
      <c r="V38" s="12">
        <f t="shared" si="26"/>
        <v>476455.40134638431</v>
      </c>
      <c r="W38" s="12">
        <f t="shared" si="27"/>
        <v>3583220.1137224343</v>
      </c>
      <c r="X38" s="131">
        <f t="shared" si="28"/>
        <v>37.331166364028313</v>
      </c>
      <c r="Y38" s="105">
        <f>VLOOKUP(E38,'Appendix 4. LT MOH 2019'!$D$5:$P$1684,13,FALSE)</f>
        <v>38.126244401165678</v>
      </c>
      <c r="Z38" s="131">
        <f t="shared" si="29"/>
        <v>-0.79507803713736536</v>
      </c>
    </row>
    <row r="39" spans="2:26" x14ac:dyDescent="0.2">
      <c r="B39" s="158" t="str">
        <f t="shared" si="32"/>
        <v>Female</v>
      </c>
      <c r="C39" s="11" t="str">
        <f t="shared" si="33"/>
        <v>MG</v>
      </c>
      <c r="D39" s="137" t="s">
        <v>126</v>
      </c>
      <c r="E39" s="18" t="str">
        <f t="shared" si="17"/>
        <v>MGFemale50-54</v>
      </c>
      <c r="F39" s="19">
        <v>5</v>
      </c>
      <c r="G39" s="104">
        <f>VLOOKUP(E39,'Appendix 4. LT MOH 2019'!$D$5:$G$1684,4,FALSE)</f>
        <v>3.78071130997946E-3</v>
      </c>
      <c r="H39" s="19">
        <f>VLOOKUP(E39,'Appendix 1a. Person-years 2020'!$E$3:$F$1684,2,FALSE)</f>
        <v>690894.8064</v>
      </c>
      <c r="I39" s="19">
        <f>VLOOKUP(E39,'Appendix 2a. Deaths 2020'!$E$3:$G$1683,3,FALSE)</f>
        <v>249</v>
      </c>
      <c r="J39" s="20">
        <f t="shared" si="18"/>
        <v>2612.0738085625494</v>
      </c>
      <c r="K39" s="20">
        <f t="shared" si="19"/>
        <v>2860.1324114463646</v>
      </c>
      <c r="L39" s="73">
        <f t="shared" si="20"/>
        <v>0.91327023815713049</v>
      </c>
      <c r="M39" s="73">
        <f t="shared" si="21"/>
        <v>1.0949661537398609</v>
      </c>
      <c r="N39" s="72">
        <f>VLOOKUP(E39,'Appendix 4. LT MOH 2019'!$D$5:$K$1684,8,FALSE)</f>
        <v>0.98127344271739103</v>
      </c>
      <c r="O39" s="72">
        <f t="shared" si="30"/>
        <v>0.97951339041970531</v>
      </c>
      <c r="P39" s="73">
        <f t="shared" si="22"/>
        <v>2.048660958029469E-2</v>
      </c>
      <c r="Q39" s="72">
        <f>VLOOKUP(E39,'Appendix 4. LT MOH 2019'!$D$5:$I$1684,6,FALSE)</f>
        <v>2.4999999999999947</v>
      </c>
      <c r="R39" s="136">
        <f t="shared" si="23"/>
        <v>2.4977623407913092</v>
      </c>
      <c r="S39" s="75">
        <f t="shared" si="31"/>
        <v>94598.194377516571</v>
      </c>
      <c r="T39" s="12">
        <f t="shared" si="24"/>
        <v>1937.9962752130102</v>
      </c>
      <c r="U39" s="13">
        <f t="shared" si="25"/>
        <v>4.1397647431434129E-3</v>
      </c>
      <c r="V39" s="12">
        <f t="shared" si="26"/>
        <v>468141.64462433866</v>
      </c>
      <c r="W39" s="12">
        <f t="shared" si="27"/>
        <v>3106764.7123760497</v>
      </c>
      <c r="X39" s="131">
        <f t="shared" si="28"/>
        <v>32.84169145954062</v>
      </c>
      <c r="Y39" s="105">
        <f>VLOOKUP(E39,'Appendix 4. LT MOH 2019'!$D$5:$P$1684,13,FALSE)</f>
        <v>33.611044351335408</v>
      </c>
      <c r="Z39" s="131">
        <f t="shared" si="29"/>
        <v>-0.76935289179478872</v>
      </c>
    </row>
    <row r="40" spans="2:26" x14ac:dyDescent="0.2">
      <c r="B40" s="158" t="str">
        <f t="shared" si="32"/>
        <v>Female</v>
      </c>
      <c r="C40" s="11" t="str">
        <f t="shared" si="33"/>
        <v>MG</v>
      </c>
      <c r="D40" s="137" t="s">
        <v>127</v>
      </c>
      <c r="E40" s="18" t="str">
        <f t="shared" si="17"/>
        <v>MGFemale55-59</v>
      </c>
      <c r="F40" s="19">
        <v>5</v>
      </c>
      <c r="G40" s="104">
        <f>VLOOKUP(E40,'Appendix 4. LT MOH 2019'!$D$5:$G$1684,4,FALSE)</f>
        <v>5.5399370013217092E-3</v>
      </c>
      <c r="H40" s="19">
        <f>VLOOKUP(E40,'Appendix 1a. Person-years 2020'!$E$3:$F$1684,2,FALSE)</f>
        <v>646292.88439999998</v>
      </c>
      <c r="I40" s="19">
        <f>VLOOKUP(E40,'Appendix 2a. Deaths 2020'!$E$3:$G$1683,3,FALSE)</f>
        <v>344</v>
      </c>
      <c r="J40" s="20">
        <f t="shared" si="18"/>
        <v>3580.421863978494</v>
      </c>
      <c r="K40" s="20">
        <f t="shared" si="19"/>
        <v>3922.5161256500392</v>
      </c>
      <c r="L40" s="73">
        <f t="shared" si="20"/>
        <v>0.91278703497621616</v>
      </c>
      <c r="M40" s="73">
        <f t="shared" si="21"/>
        <v>1.0955457973020577</v>
      </c>
      <c r="N40" s="72">
        <f>VLOOKUP(E40,'Appendix 4. LT MOH 2019'!$D$5:$K$1684,8,FALSE)</f>
        <v>0.97267871054927124</v>
      </c>
      <c r="O40" s="72">
        <f t="shared" si="30"/>
        <v>0.9701076696157811</v>
      </c>
      <c r="P40" s="73">
        <f t="shared" si="22"/>
        <v>2.9892330384218901E-2</v>
      </c>
      <c r="Q40" s="72">
        <f>VLOOKUP(E40,'Appendix 4. LT MOH 2019'!$D$5:$I$1684,6,FALSE)</f>
        <v>2.4999999999999996</v>
      </c>
      <c r="R40" s="136">
        <f t="shared" si="23"/>
        <v>2.4967053881469177</v>
      </c>
      <c r="S40" s="75">
        <f t="shared" si="31"/>
        <v>92660.198102303562</v>
      </c>
      <c r="T40" s="12">
        <f t="shared" si="24"/>
        <v>2769.8292551412314</v>
      </c>
      <c r="U40" s="13">
        <f t="shared" si="25"/>
        <v>6.069298358004631E-3</v>
      </c>
      <c r="V40" s="12">
        <f t="shared" si="26"/>
        <v>456367.29186136974</v>
      </c>
      <c r="W40" s="12">
        <f t="shared" si="27"/>
        <v>2638623.0677517112</v>
      </c>
      <c r="X40" s="131">
        <f t="shared" si="28"/>
        <v>28.476337432804542</v>
      </c>
      <c r="Y40" s="105">
        <f>VLOOKUP(E40,'Appendix 4. LT MOH 2019'!$D$5:$P$1684,13,FALSE)</f>
        <v>29.204765457812815</v>
      </c>
      <c r="Z40" s="131">
        <f t="shared" si="29"/>
        <v>-0.72842802500827375</v>
      </c>
    </row>
    <row r="41" spans="2:26" x14ac:dyDescent="0.2">
      <c r="B41" s="158" t="str">
        <f t="shared" si="32"/>
        <v>Female</v>
      </c>
      <c r="C41" s="11" t="str">
        <f t="shared" si="33"/>
        <v>MG</v>
      </c>
      <c r="D41" s="137" t="s">
        <v>128</v>
      </c>
      <c r="E41" s="18" t="str">
        <f t="shared" si="17"/>
        <v>MGFemale60-64</v>
      </c>
      <c r="F41" s="19">
        <v>5</v>
      </c>
      <c r="G41" s="104">
        <f>VLOOKUP(E41,'Appendix 4. LT MOH 2019'!$D$5:$G$1684,4,FALSE)</f>
        <v>8.4985675680102207E-3</v>
      </c>
      <c r="H41" s="19">
        <f>VLOOKUP(E41,'Appendix 1a. Person-years 2020'!$E$3:$F$1684,2,FALSE)</f>
        <v>556948.02190000005</v>
      </c>
      <c r="I41" s="19">
        <f>VLOOKUP(E41,'Appendix 2a. Deaths 2020'!$E$3:$G$1683,3,FALSE)</f>
        <v>488</v>
      </c>
      <c r="J41" s="20">
        <f t="shared" si="18"/>
        <v>4733.2603959867865</v>
      </c>
      <c r="K41" s="20">
        <f t="shared" si="19"/>
        <v>5217.1130950135976</v>
      </c>
      <c r="L41" s="73">
        <f t="shared" si="20"/>
        <v>0.907256620622377</v>
      </c>
      <c r="M41" s="73">
        <f t="shared" si="21"/>
        <v>1.1022239764026205</v>
      </c>
      <c r="N41" s="72">
        <f>VLOOKUP(E41,'Appendix 4. LT MOH 2019'!$D$5:$K$1684,8,FALSE)</f>
        <v>0.95839120015227319</v>
      </c>
      <c r="O41" s="72">
        <f t="shared" si="30"/>
        <v>0.95423655780665129</v>
      </c>
      <c r="P41" s="73">
        <f t="shared" si="22"/>
        <v>4.5763442193348713E-2</v>
      </c>
      <c r="Q41" s="72">
        <f>VLOOKUP(E41,'Appendix 4. LT MOH 2019'!$D$5:$I$1684,6,FALSE)</f>
        <v>2.4999999999999942</v>
      </c>
      <c r="R41" s="136">
        <f t="shared" si="23"/>
        <v>2.494604064761111</v>
      </c>
      <c r="S41" s="75">
        <f t="shared" si="31"/>
        <v>89890.368847162332</v>
      </c>
      <c r="T41" s="12">
        <f t="shared" si="24"/>
        <v>4113.6926984759075</v>
      </c>
      <c r="U41" s="13">
        <f t="shared" si="25"/>
        <v>9.367495493365326E-3</v>
      </c>
      <c r="V41" s="12">
        <f t="shared" si="26"/>
        <v>439145.41527022823</v>
      </c>
      <c r="W41" s="12">
        <f t="shared" si="27"/>
        <v>2182255.7758903415</v>
      </c>
      <c r="X41" s="131">
        <f t="shared" si="28"/>
        <v>24.276858620980406</v>
      </c>
      <c r="Y41" s="105">
        <f>VLOOKUP(E41,'Appendix 4. LT MOH 2019'!$D$5:$P$1684,13,FALSE)</f>
        <v>24.954867849150975</v>
      </c>
      <c r="Z41" s="131">
        <f t="shared" si="29"/>
        <v>-0.67800922817056986</v>
      </c>
    </row>
    <row r="42" spans="2:26" x14ac:dyDescent="0.2">
      <c r="B42" s="158" t="str">
        <f t="shared" si="32"/>
        <v>Female</v>
      </c>
      <c r="C42" s="11" t="str">
        <f t="shared" si="33"/>
        <v>MG</v>
      </c>
      <c r="D42" s="137" t="s">
        <v>129</v>
      </c>
      <c r="E42" s="18" t="str">
        <f t="shared" si="17"/>
        <v>MGFemale65-69</v>
      </c>
      <c r="F42" s="19">
        <v>5</v>
      </c>
      <c r="G42" s="104">
        <f>VLOOKUP(E42,'Appendix 4. LT MOH 2019'!$D$5:$G$1684,4,FALSE)</f>
        <v>1.2391785291151394E-2</v>
      </c>
      <c r="H42" s="19">
        <f>VLOOKUP(E42,'Appendix 1a. Person-years 2020'!$E$3:$F$1684,2,FALSE)</f>
        <v>443376.90100000001</v>
      </c>
      <c r="I42" s="19">
        <f>VLOOKUP(E42,'Appendix 2a. Deaths 2020'!$E$3:$G$1683,3,FALSE)</f>
        <v>610</v>
      </c>
      <c r="J42" s="20">
        <f t="shared" si="18"/>
        <v>5494.2313602480881</v>
      </c>
      <c r="K42" s="20">
        <f t="shared" si="19"/>
        <v>6096.6723712204857</v>
      </c>
      <c r="L42" s="73">
        <f t="shared" si="20"/>
        <v>0.90118527381982383</v>
      </c>
      <c r="M42" s="73">
        <f t="shared" si="21"/>
        <v>1.1096497346892205</v>
      </c>
      <c r="N42" s="72">
        <f>VLOOKUP(E42,'Appendix 4. LT MOH 2019'!$D$5:$K$1684,8,FALSE)</f>
        <v>0.93990285096293702</v>
      </c>
      <c r="O42" s="72">
        <f t="shared" si="30"/>
        <v>0.93353696958209231</v>
      </c>
      <c r="P42" s="73">
        <f t="shared" si="22"/>
        <v>6.6463030417907687E-2</v>
      </c>
      <c r="Q42" s="72">
        <f>VLOOKUP(E42,'Appendix 4. LT MOH 2019'!$D$5:$I$1684,6,FALSE)</f>
        <v>2.4999999999999987</v>
      </c>
      <c r="R42" s="136">
        <f t="shared" si="23"/>
        <v>2.4915834763611855</v>
      </c>
      <c r="S42" s="75">
        <f t="shared" si="31"/>
        <v>85776.676148686427</v>
      </c>
      <c r="T42" s="12">
        <f t="shared" si="24"/>
        <v>5700.9778360171631</v>
      </c>
      <c r="U42" s="13">
        <f t="shared" si="25"/>
        <v>1.3751114908623978E-2</v>
      </c>
      <c r="V42" s="12">
        <f t="shared" si="26"/>
        <v>414582.95373866806</v>
      </c>
      <c r="W42" s="12">
        <f t="shared" si="27"/>
        <v>1743110.3606201131</v>
      </c>
      <c r="X42" s="131">
        <f t="shared" si="28"/>
        <v>20.321495759506728</v>
      </c>
      <c r="Y42" s="105">
        <f>VLOOKUP(E42,'Appendix 4. LT MOH 2019'!$D$5:$P$1684,13,FALSE)</f>
        <v>20.929751698036515</v>
      </c>
      <c r="Z42" s="131">
        <f t="shared" si="29"/>
        <v>-0.60825593852978699</v>
      </c>
    </row>
    <row r="43" spans="2:26" x14ac:dyDescent="0.2">
      <c r="B43" s="158" t="str">
        <f t="shared" si="32"/>
        <v>Female</v>
      </c>
      <c r="C43" s="11" t="str">
        <f t="shared" si="33"/>
        <v>MG</v>
      </c>
      <c r="D43" s="137" t="s">
        <v>130</v>
      </c>
      <c r="E43" s="18" t="str">
        <f t="shared" si="17"/>
        <v>MGFemale70-74</v>
      </c>
      <c r="F43" s="19">
        <v>5</v>
      </c>
      <c r="G43" s="104">
        <f>VLOOKUP(E43,'Appendix 4. LT MOH 2019'!$D$5:$G$1684,4,FALSE)</f>
        <v>1.9202821480880868E-2</v>
      </c>
      <c r="H43" s="19">
        <f>VLOOKUP(E43,'Appendix 1a. Person-years 2020'!$E$3:$F$1684,2,FALSE)</f>
        <v>329226.80070000002</v>
      </c>
      <c r="I43" s="19">
        <f>VLOOKUP(E43,'Appendix 2a. Deaths 2020'!$E$3:$G$1683,3,FALSE)</f>
        <v>697</v>
      </c>
      <c r="J43" s="20">
        <f t="shared" si="18"/>
        <v>6322.083480563645</v>
      </c>
      <c r="K43" s="20">
        <f t="shared" si="19"/>
        <v>7005.6991139914708</v>
      </c>
      <c r="L43" s="73">
        <f t="shared" si="20"/>
        <v>0.90242006938857267</v>
      </c>
      <c r="M43" s="73">
        <f t="shared" si="21"/>
        <v>1.108131383511386</v>
      </c>
      <c r="N43" s="72">
        <f>VLOOKUP(E43,'Appendix 4. LT MOH 2019'!$D$5:$K$1684,8,FALSE)</f>
        <v>0.90838410193402441</v>
      </c>
      <c r="O43" s="72">
        <f t="shared" si="30"/>
        <v>0.89899474022701287</v>
      </c>
      <c r="P43" s="73">
        <f t="shared" si="22"/>
        <v>0.10100525977298713</v>
      </c>
      <c r="Q43" s="72">
        <f>VLOOKUP(E43,'Appendix 4. LT MOH 2019'!$D$5:$I$1684,6,FALSE)</f>
        <v>2.500000000000004</v>
      </c>
      <c r="R43" s="136">
        <f t="shared" si="23"/>
        <v>2.4871988819279625</v>
      </c>
      <c r="S43" s="75">
        <f t="shared" si="31"/>
        <v>80075.698312669265</v>
      </c>
      <c r="T43" s="12">
        <f t="shared" si="24"/>
        <v>8088.0667095745066</v>
      </c>
      <c r="U43" s="13">
        <f t="shared" si="25"/>
        <v>2.1281317732257461E-2</v>
      </c>
      <c r="V43" s="12">
        <f t="shared" si="26"/>
        <v>380054.78849248629</v>
      </c>
      <c r="W43" s="12">
        <f t="shared" si="27"/>
        <v>1328527.4068814451</v>
      </c>
      <c r="X43" s="131">
        <f t="shared" si="28"/>
        <v>16.590893802686335</v>
      </c>
      <c r="Y43" s="105">
        <f>VLOOKUP(E43,'Appendix 4. LT MOH 2019'!$D$5:$P$1684,13,FALSE)</f>
        <v>17.108145330291432</v>
      </c>
      <c r="Z43" s="131">
        <f t="shared" si="29"/>
        <v>-0.51725152760509729</v>
      </c>
    </row>
    <row r="44" spans="2:26" x14ac:dyDescent="0.2">
      <c r="B44" s="158" t="str">
        <f t="shared" si="32"/>
        <v>Female</v>
      </c>
      <c r="C44" s="11" t="str">
        <f t="shared" si="33"/>
        <v>MG</v>
      </c>
      <c r="D44" s="137" t="s">
        <v>131</v>
      </c>
      <c r="E44" s="18" t="str">
        <f t="shared" si="17"/>
        <v>MGFemale75-79</v>
      </c>
      <c r="F44" s="19">
        <v>5</v>
      </c>
      <c r="G44" s="104">
        <f>VLOOKUP(E44,'Appendix 4. LT MOH 2019'!$D$5:$G$1684,4,FALSE)</f>
        <v>3.3089969286863898E-2</v>
      </c>
      <c r="H44" s="19">
        <f>VLOOKUP(E44,'Appendix 1a. Person-years 2020'!$E$3:$F$1684,2,FALSE)</f>
        <v>231462.24119999999</v>
      </c>
      <c r="I44" s="19">
        <f>VLOOKUP(E44,'Appendix 2a. Deaths 2020'!$E$3:$G$1683,3,FALSE)</f>
        <v>759</v>
      </c>
      <c r="J44" s="20">
        <f t="shared" si="18"/>
        <v>7659.0784523766833</v>
      </c>
      <c r="K44" s="20">
        <f t="shared" si="19"/>
        <v>8392.9631656879537</v>
      </c>
      <c r="L44" s="73">
        <f t="shared" si="20"/>
        <v>0.9125595217298782</v>
      </c>
      <c r="M44" s="73">
        <f t="shared" si="21"/>
        <v>1.0958189314647298</v>
      </c>
      <c r="N44" s="72">
        <f>VLOOKUP(E44,'Appendix 4. LT MOH 2019'!$D$5:$K$1684,8,FALSE)</f>
        <v>0.84719124600668716</v>
      </c>
      <c r="O44" s="72">
        <f t="shared" si="30"/>
        <v>0.83383615087069851</v>
      </c>
      <c r="P44" s="73">
        <f t="shared" si="22"/>
        <v>0.16616384912930149</v>
      </c>
      <c r="Q44" s="72">
        <f>VLOOKUP(E44,'Appendix 4. LT MOH 2019'!$D$5:$I$1684,6,FALSE)</f>
        <v>2.5000000000000018</v>
      </c>
      <c r="R44" s="136">
        <f t="shared" si="23"/>
        <v>2.4806384421634058</v>
      </c>
      <c r="S44" s="75">
        <f t="shared" si="31"/>
        <v>71987.631603094764</v>
      </c>
      <c r="T44" s="12">
        <f t="shared" si="24"/>
        <v>11961.741956872374</v>
      </c>
      <c r="U44" s="13">
        <f t="shared" si="25"/>
        <v>3.6269442015718384E-2</v>
      </c>
      <c r="V44" s="12">
        <f t="shared" si="26"/>
        <v>329802.2051645685</v>
      </c>
      <c r="W44" s="12">
        <f t="shared" si="27"/>
        <v>948472.61838895874</v>
      </c>
      <c r="X44" s="131">
        <f t="shared" si="28"/>
        <v>13.175494140693242</v>
      </c>
      <c r="Y44" s="105">
        <f>VLOOKUP(E44,'Appendix 4. LT MOH 2019'!$D$5:$P$1684,13,FALSE)</f>
        <v>13.581463005780801</v>
      </c>
      <c r="Z44" s="131">
        <f t="shared" si="29"/>
        <v>-0.40596886508755858</v>
      </c>
    </row>
    <row r="45" spans="2:26" x14ac:dyDescent="0.2">
      <c r="B45" s="158" t="str">
        <f t="shared" si="32"/>
        <v>Female</v>
      </c>
      <c r="C45" s="11" t="str">
        <f t="shared" si="33"/>
        <v>MG</v>
      </c>
      <c r="D45" s="137" t="s">
        <v>132</v>
      </c>
      <c r="E45" s="18" t="str">
        <f t="shared" si="17"/>
        <v>MGFemale80-84</v>
      </c>
      <c r="F45" s="19">
        <v>5</v>
      </c>
      <c r="G45" s="104">
        <f>VLOOKUP(E45,'Appendix 4. LT MOH 2019'!$D$5:$G$1684,4,FALSE)</f>
        <v>5.3882871483206481E-2</v>
      </c>
      <c r="H45" s="19">
        <f>VLOOKUP(E45,'Appendix 1a. Person-years 2020'!$E$3:$F$1684,2,FALSE)</f>
        <v>159869.96739999999</v>
      </c>
      <c r="I45" s="19">
        <f>VLOOKUP(E45,'Appendix 2a. Deaths 2020'!$E$3:$G$1683,3,FALSE)</f>
        <v>815</v>
      </c>
      <c r="J45" s="20">
        <f t="shared" si="18"/>
        <v>8614.2529074386093</v>
      </c>
      <c r="K45" s="20">
        <f t="shared" si="19"/>
        <v>9385.3383671797965</v>
      </c>
      <c r="L45" s="73">
        <f t="shared" si="20"/>
        <v>0.91784148534935661</v>
      </c>
      <c r="M45" s="73">
        <f t="shared" si="21"/>
        <v>1.089512749164276</v>
      </c>
      <c r="N45" s="72">
        <f>VLOOKUP(E45,'Appendix 4. LT MOH 2019'!$D$5:$K$1684,8,FALSE)</f>
        <v>0.76256926679287507</v>
      </c>
      <c r="O45" s="72">
        <f t="shared" si="30"/>
        <v>0.74428933267580188</v>
      </c>
      <c r="P45" s="73">
        <f t="shared" si="22"/>
        <v>0.25571066732419812</v>
      </c>
      <c r="Q45" s="72">
        <f>VLOOKUP(E45,'Appendix 4. LT MOH 2019'!$D$5:$I$1684,6,FALSE)</f>
        <v>2.5000000000000009</v>
      </c>
      <c r="R45" s="136">
        <f t="shared" si="23"/>
        <v>2.4709325428276254</v>
      </c>
      <c r="S45" s="75">
        <f t="shared" si="31"/>
        <v>60025.889646222393</v>
      </c>
      <c r="T45" s="12">
        <f t="shared" si="24"/>
        <v>15349.260298164203</v>
      </c>
      <c r="U45" s="13">
        <f t="shared" si="25"/>
        <v>5.8739629004962345E-2</v>
      </c>
      <c r="V45" s="12">
        <f t="shared" si="26"/>
        <v>261310.13351935695</v>
      </c>
      <c r="W45" s="12">
        <f t="shared" si="27"/>
        <v>618670.41322439024</v>
      </c>
      <c r="X45" s="131">
        <f t="shared" si="28"/>
        <v>10.306726262129212</v>
      </c>
      <c r="Y45" s="105">
        <f>VLOOKUP(E45,'Appendix 4. LT MOH 2019'!$D$5:$P$1684,13,FALSE)</f>
        <v>10.58023785422038</v>
      </c>
      <c r="Z45" s="131">
        <f t="shared" si="29"/>
        <v>-0.27351159209116815</v>
      </c>
    </row>
    <row r="46" spans="2:26" x14ac:dyDescent="0.2">
      <c r="B46" s="158" t="str">
        <f t="shared" si="32"/>
        <v>Female</v>
      </c>
      <c r="C46" s="11" t="str">
        <f t="shared" si="33"/>
        <v>MG</v>
      </c>
      <c r="D46" s="137" t="s">
        <v>133</v>
      </c>
      <c r="E46" s="18" t="str">
        <f t="shared" si="17"/>
        <v>MGFemale85-89</v>
      </c>
      <c r="F46" s="19">
        <v>5</v>
      </c>
      <c r="G46" s="104">
        <f>VLOOKUP(E46,'Appendix 4. LT MOH 2019'!$D$5:$G$1684,4,FALSE)</f>
        <v>9.6321645895195734E-2</v>
      </c>
      <c r="H46" s="19">
        <f>VLOOKUP(E46,'Appendix 1a. Person-years 2020'!$E$3:$F$1684,2,FALSE)</f>
        <v>90384.962799999994</v>
      </c>
      <c r="I46" s="19">
        <f>VLOOKUP(E46,'Appendix 2a. Deaths 2020'!$E$3:$G$1683,3,FALSE)</f>
        <v>685</v>
      </c>
      <c r="J46" s="20">
        <f t="shared" si="18"/>
        <v>8706.0283810720393</v>
      </c>
      <c r="K46" s="20">
        <f t="shared" si="19"/>
        <v>9325.0480536338291</v>
      </c>
      <c r="L46" s="73">
        <f t="shared" si="20"/>
        <v>0.93361753537338965</v>
      </c>
      <c r="M46" s="73">
        <f t="shared" si="21"/>
        <v>1.0711024184009799</v>
      </c>
      <c r="N46" s="72">
        <f>VLOOKUP(E46,'Appendix 4. LT MOH 2019'!$D$5:$K$1684,8,FALSE)</f>
        <v>0.61185796875143661</v>
      </c>
      <c r="O46" s="72">
        <f t="shared" si="30"/>
        <v>0.59085506631507911</v>
      </c>
      <c r="P46" s="73">
        <f t="shared" si="22"/>
        <v>0.40914493368492089</v>
      </c>
      <c r="Q46" s="72">
        <f>VLOOKUP(E46,'Appendix 4. LT MOH 2019'!$D$5:$I$1684,6,FALSE)</f>
        <v>2.4999999999999996</v>
      </c>
      <c r="R46" s="136">
        <f t="shared" si="23"/>
        <v>2.4597029431044914</v>
      </c>
      <c r="S46" s="75">
        <f t="shared" si="31"/>
        <v>44676.629348058188</v>
      </c>
      <c r="T46" s="12">
        <f t="shared" si="24"/>
        <v>18279.216551877056</v>
      </c>
      <c r="U46" s="13">
        <f t="shared" si="25"/>
        <v>0.10330246290037674</v>
      </c>
      <c r="V46" s="12">
        <f t="shared" si="26"/>
        <v>176948.50673120198</v>
      </c>
      <c r="W46" s="12">
        <f t="shared" si="27"/>
        <v>357360.27970503329</v>
      </c>
      <c r="X46" s="131">
        <f t="shared" si="28"/>
        <v>7.9988191795083461</v>
      </c>
      <c r="Y46" s="105">
        <f>VLOOKUP(E46,'Appendix 4. LT MOH 2019'!$D$5:$P$1684,13,FALSE)</f>
        <v>8.0960706864089929</v>
      </c>
      <c r="Z46" s="131">
        <f t="shared" si="29"/>
        <v>-9.7251506900646767E-2</v>
      </c>
    </row>
    <row r="47" spans="2:26" x14ac:dyDescent="0.2">
      <c r="B47" s="158" t="str">
        <f t="shared" si="32"/>
        <v>Female</v>
      </c>
      <c r="C47" s="11" t="str">
        <f t="shared" si="33"/>
        <v>MG</v>
      </c>
      <c r="D47" s="137" t="s">
        <v>8</v>
      </c>
      <c r="E47" s="18" t="str">
        <f t="shared" si="17"/>
        <v>MGFemale90+</v>
      </c>
      <c r="F47" s="19" t="s">
        <v>19</v>
      </c>
      <c r="G47" s="104">
        <f>VLOOKUP(E47,'Appendix 4. LT MOH 2019'!$D$5:$G$1684,4,FALSE)</f>
        <v>0.15046579088899101</v>
      </c>
      <c r="H47" s="19">
        <f>VLOOKUP(E47,'Appendix 1a. Person-years 2020'!$E$3:$F$1684,2,FALSE)</f>
        <v>65147.643900000003</v>
      </c>
      <c r="I47" s="19">
        <f>VLOOKUP(E47,'Appendix 2a. Deaths 2020'!$E$3:$G$1683,3,FALSE)</f>
        <v>584</v>
      </c>
      <c r="J47" s="20">
        <f t="shared" si="18"/>
        <v>9802.4917639678515</v>
      </c>
      <c r="K47" s="20">
        <f t="shared" si="19"/>
        <v>10298.61974208868</v>
      </c>
      <c r="L47" s="73">
        <f t="shared" si="20"/>
        <v>0.95182577951749792</v>
      </c>
      <c r="M47" s="73">
        <f t="shared" si="21"/>
        <v>1.050612435089668</v>
      </c>
      <c r="N47" s="72">
        <f>VLOOKUP(E47,'Appendix 4. LT MOH 2019'!$D$5:$K$1684,8,FALSE)</f>
        <v>0</v>
      </c>
      <c r="O47" s="72">
        <v>0</v>
      </c>
      <c r="P47" s="73">
        <f t="shared" si="22"/>
        <v>1</v>
      </c>
      <c r="Q47" s="72">
        <f>VLOOKUP(E47,'Appendix 4. LT MOH 2019'!$D$5:$I$1684,6,FALSE)</f>
        <v>7.1803571655439686</v>
      </c>
      <c r="R47" s="136">
        <f>Q47*L47</f>
        <v>6.8344490563079399</v>
      </c>
      <c r="S47" s="75">
        <f t="shared" si="31"/>
        <v>26397.412796181132</v>
      </c>
      <c r="T47" s="12">
        <f t="shared" si="24"/>
        <v>26397.412796181132</v>
      </c>
      <c r="U47" s="13">
        <f t="shared" si="25"/>
        <v>0.14631757318858607</v>
      </c>
      <c r="V47" s="12">
        <f>T47*R47</f>
        <v>180411.77297383128</v>
      </c>
      <c r="W47" s="12">
        <f>V47</f>
        <v>180411.77297383128</v>
      </c>
      <c r="X47" s="131">
        <f t="shared" si="28"/>
        <v>6.8344490563079399</v>
      </c>
      <c r="Y47" s="105">
        <f>VLOOKUP(E47,'Appendix 4. LT MOH 2019'!$D$5:$P$1684,13,FALSE)</f>
        <v>6.6460289351602118</v>
      </c>
      <c r="Z47" s="131">
        <f t="shared" si="29"/>
        <v>0.1884201211477281</v>
      </c>
    </row>
    <row r="48" spans="2:26" x14ac:dyDescent="0.2">
      <c r="K48" s="40"/>
      <c r="L48" s="7"/>
      <c r="M48" s="7"/>
      <c r="N48" s="133"/>
      <c r="O48" s="133"/>
      <c r="P48" s="74"/>
      <c r="Q48" s="133"/>
      <c r="R48" s="107"/>
      <c r="S48" s="7"/>
      <c r="T48" s="7"/>
      <c r="U48" s="7"/>
      <c r="V48" s="107"/>
      <c r="W48" s="107"/>
      <c r="X48" s="7"/>
      <c r="Y48" s="133"/>
      <c r="Z48" s="7"/>
    </row>
    <row r="49" spans="1:26" x14ac:dyDescent="0.2">
      <c r="K49" s="40"/>
      <c r="L49" s="7"/>
      <c r="M49" s="7"/>
      <c r="N49" s="133"/>
      <c r="O49" s="133"/>
      <c r="P49" s="7"/>
      <c r="Q49" s="133"/>
      <c r="R49" s="107"/>
      <c r="S49" s="7"/>
      <c r="T49" s="7"/>
      <c r="U49" s="7"/>
      <c r="V49" s="107"/>
      <c r="W49" s="107"/>
      <c r="X49" s="7"/>
      <c r="Y49" s="133"/>
      <c r="Z49" s="7"/>
    </row>
    <row r="50" spans="1:26" s="11" customFormat="1" ht="47" customHeight="1" x14ac:dyDescent="0.2">
      <c r="A50" s="10"/>
      <c r="B50" s="8" t="s">
        <v>17</v>
      </c>
      <c r="C50" s="8" t="s">
        <v>14</v>
      </c>
      <c r="D50" s="8" t="s">
        <v>0</v>
      </c>
      <c r="E50" s="8" t="s">
        <v>135</v>
      </c>
      <c r="F50" s="8" t="s">
        <v>9</v>
      </c>
      <c r="G50" s="10" t="s">
        <v>116</v>
      </c>
      <c r="H50" s="10" t="s">
        <v>117</v>
      </c>
      <c r="I50" s="10" t="s">
        <v>110</v>
      </c>
      <c r="J50" s="10" t="s">
        <v>39</v>
      </c>
      <c r="K50" s="10" t="s">
        <v>1830</v>
      </c>
      <c r="L50" s="10" t="s">
        <v>27</v>
      </c>
      <c r="M50" s="10" t="s">
        <v>28</v>
      </c>
      <c r="N50" s="8" t="s">
        <v>10</v>
      </c>
      <c r="O50" s="10" t="s">
        <v>111</v>
      </c>
      <c r="P50" s="10" t="s">
        <v>112</v>
      </c>
      <c r="Q50" s="10" t="s">
        <v>29</v>
      </c>
      <c r="R50" s="10" t="s">
        <v>113</v>
      </c>
      <c r="S50" s="8" t="s">
        <v>104</v>
      </c>
      <c r="T50" s="8" t="s">
        <v>105</v>
      </c>
      <c r="U50" s="10" t="s">
        <v>106</v>
      </c>
      <c r="V50" s="10" t="s">
        <v>107</v>
      </c>
      <c r="W50" s="10" t="s">
        <v>108</v>
      </c>
      <c r="X50" s="8" t="s">
        <v>109</v>
      </c>
      <c r="Y50" s="10" t="s">
        <v>30</v>
      </c>
      <c r="Z50" s="10" t="s">
        <v>11</v>
      </c>
    </row>
    <row r="51" spans="1:26" x14ac:dyDescent="0.2">
      <c r="B51" s="158" t="s">
        <v>71</v>
      </c>
      <c r="C51" s="11" t="str">
        <f>$C$4</f>
        <v>MG</v>
      </c>
      <c r="D51" s="137">
        <v>0</v>
      </c>
      <c r="E51" s="18" t="str">
        <f t="shared" ref="E51:E70" si="34">_xlfn.CONCAT(C51,B51,D51)</f>
        <v>MGMale0</v>
      </c>
      <c r="F51" s="19">
        <v>1</v>
      </c>
      <c r="G51" s="104">
        <f>VLOOKUP(E51,'Appendix 4. LT MOH 2019'!$D$5:$G$1684,4,FALSE)</f>
        <v>1.1890316894104701E-2</v>
      </c>
      <c r="H51" s="19">
        <f>VLOOKUP(E51,'Appendix 1a. Person-years 2020'!$E$3:$F$1684,2,FALSE)</f>
        <v>135934.61040000001</v>
      </c>
      <c r="I51" s="19">
        <f>VLOOKUP(E51,'Appendix 2a. Deaths 2020'!$E$3:$G$1683,3,FALSE)</f>
        <v>4</v>
      </c>
      <c r="J51" s="20">
        <f t="shared" ref="J51:J70" si="35">G51*H51</f>
        <v>1616.3055945326607</v>
      </c>
      <c r="K51" s="20">
        <f t="shared" ref="K51:K70" si="36">G51*(H51-I51)+I51</f>
        <v>1620.2580332650844</v>
      </c>
      <c r="L51" s="73">
        <f t="shared" ref="L51:L70" si="37">J51/K51</f>
        <v>0.99756061154996478</v>
      </c>
      <c r="M51" s="73">
        <f t="shared" ref="M51:M70" si="38">K51/J51</f>
        <v>1.0024453536174058</v>
      </c>
      <c r="N51" s="72">
        <f>VLOOKUP(E51,'Appendix 4. LT MOH 2019'!$D$5:$K$1684,8,FALSE)</f>
        <v>0.98823951227253792</v>
      </c>
      <c r="O51" s="72">
        <f>EXP((1/L51)*LN(N51))</f>
        <v>0.98821092390899767</v>
      </c>
      <c r="P51" s="73">
        <f t="shared" ref="P51:P70" si="39">1-O51</f>
        <v>1.1789076091002326E-2</v>
      </c>
      <c r="Q51" s="72">
        <f>VLOOKUP(E51,'Appendix 4. LT MOH 2019'!$D$5:$I$1684,6,FALSE)</f>
        <v>7.1560718041877983E-2</v>
      </c>
      <c r="R51" s="136">
        <f t="shared" ref="R51:R69" si="40">F51+(Q51-F51)*M51*(1-N51)/(1-O51)</f>
        <v>7.1547315047977844E-2</v>
      </c>
      <c r="S51" s="12">
        <v>100000</v>
      </c>
      <c r="T51" s="12">
        <f t="shared" ref="T51:T70" si="41">P51*S51</f>
        <v>1178.9076091002325</v>
      </c>
      <c r="U51" s="13">
        <f t="shared" ref="U51:U70" si="42">T51/V51</f>
        <v>1.1919542629052737E-2</v>
      </c>
      <c r="V51" s="12">
        <f t="shared" ref="V51:V69" si="43">(S52*F51)+R51*T51</f>
        <v>98905.440065020521</v>
      </c>
      <c r="W51" s="12">
        <f t="shared" ref="W51:W69" si="44">W52+V51</f>
        <v>7354017.9486542437</v>
      </c>
      <c r="X51" s="2">
        <f t="shared" ref="X51:X70" si="45">W51/S51</f>
        <v>73.540179486542442</v>
      </c>
      <c r="Y51" s="105">
        <f>VLOOKUP(E51,'Appendix 4. LT MOH 2019'!$D$5:$P$1684,13,FALSE)</f>
        <v>74.701942287747983</v>
      </c>
      <c r="Z51" s="131">
        <f t="shared" ref="Z51:Z70" si="46">X51-Y51</f>
        <v>-1.1617628012055405</v>
      </c>
    </row>
    <row r="52" spans="1:26" x14ac:dyDescent="0.2">
      <c r="B52" s="158" t="str">
        <f>$B$51</f>
        <v>Male</v>
      </c>
      <c r="C52" s="11" t="str">
        <f>$C$4</f>
        <v>MG</v>
      </c>
      <c r="D52" s="138" t="s">
        <v>1657</v>
      </c>
      <c r="E52" s="18" t="str">
        <f t="shared" si="34"/>
        <v>MGMale1-4</v>
      </c>
      <c r="F52" s="19">
        <v>4</v>
      </c>
      <c r="G52" s="104">
        <f>VLOOKUP(E52,'Appendix 4. LT MOH 2019'!$D$5:$G$1684,4,FALSE)</f>
        <v>5.0460331049108397E-4</v>
      </c>
      <c r="H52" s="19">
        <f>VLOOKUP(E52,'Appendix 1a. Person-years 2020'!$E$3:$F$1684,2,FALSE)</f>
        <v>543522.12699999998</v>
      </c>
      <c r="I52" s="19">
        <f>VLOOKUP(E52,'Appendix 2a. Deaths 2020'!$E$3:$G$1683,3,FALSE)</f>
        <v>3</v>
      </c>
      <c r="J52" s="20">
        <f t="shared" si="35"/>
        <v>274.26306460935535</v>
      </c>
      <c r="K52" s="20">
        <f t="shared" si="36"/>
        <v>277.2615507994239</v>
      </c>
      <c r="L52" s="73">
        <f t="shared" si="37"/>
        <v>0.98918535158797516</v>
      </c>
      <c r="M52" s="73">
        <f t="shared" si="38"/>
        <v>1.0109328837054286</v>
      </c>
      <c r="N52" s="72">
        <f>VLOOKUP(E52,'Appendix 4. LT MOH 2019'!$D$5:$K$1684,8,FALSE)</f>
        <v>0.9979840052904061</v>
      </c>
      <c r="O52" s="72">
        <f t="shared" ref="O52:O69" si="47">EXP((1/L52)*LN(N52))</f>
        <v>0.99796198712943562</v>
      </c>
      <c r="P52" s="73">
        <f t="shared" si="39"/>
        <v>2.0380128705643763E-3</v>
      </c>
      <c r="Q52" s="72">
        <f>VLOOKUP(E52,'Appendix 4. LT MOH 2019'!$D$5:$I$1684,6,FALSE)</f>
        <v>1.6225443674919557</v>
      </c>
      <c r="R52" s="136">
        <f t="shared" si="40"/>
        <v>1.6225181494544572</v>
      </c>
      <c r="S52" s="135">
        <f t="shared" ref="S52:S70" si="48">S51-T51</f>
        <v>98821.092390899765</v>
      </c>
      <c r="T52" s="12">
        <f t="shared" si="41"/>
        <v>201.39865817588506</v>
      </c>
      <c r="U52" s="13">
        <f t="shared" si="42"/>
        <v>5.1012114506120013E-4</v>
      </c>
      <c r="V52" s="12">
        <f t="shared" si="43"/>
        <v>394805.54790906172</v>
      </c>
      <c r="W52" s="12">
        <f t="shared" si="44"/>
        <v>7255112.508589223</v>
      </c>
      <c r="X52" s="2">
        <f t="shared" si="45"/>
        <v>73.416639434531604</v>
      </c>
      <c r="Y52" s="105">
        <f>VLOOKUP(E52,'Appendix 4. LT MOH 2019'!$D$5:$P$1684,13,FALSE)</f>
        <v>74.590076870151009</v>
      </c>
      <c r="Z52" s="131">
        <f t="shared" si="46"/>
        <v>-1.1734374356194053</v>
      </c>
    </row>
    <row r="53" spans="1:26" x14ac:dyDescent="0.2">
      <c r="B53" s="158" t="str">
        <f t="shared" ref="B53:B70" si="49">$B$51</f>
        <v>Male</v>
      </c>
      <c r="C53" s="11" t="str">
        <f t="shared" ref="C53:C70" si="50">$C$4</f>
        <v>MG</v>
      </c>
      <c r="D53" s="138" t="s">
        <v>1658</v>
      </c>
      <c r="E53" s="18" t="str">
        <f t="shared" si="34"/>
        <v>MGMale5-9</v>
      </c>
      <c r="F53" s="19">
        <v>5</v>
      </c>
      <c r="G53" s="104">
        <f>VLOOKUP(E53,'Appendix 4. LT MOH 2019'!$D$5:$G$1684,4,FALSE)</f>
        <v>2.4296030197649811E-4</v>
      </c>
      <c r="H53" s="19">
        <f>VLOOKUP(E53,'Appendix 1a. Person-years 2020'!$E$3:$F$1684,2,FALSE)</f>
        <v>676623.24380000005</v>
      </c>
      <c r="I53" s="19">
        <f>VLOOKUP(E53,'Appendix 2a. Deaths 2020'!$E$3:$G$1683,3,FALSE)</f>
        <v>3</v>
      </c>
      <c r="J53" s="20">
        <f t="shared" si="35"/>
        <v>164.3925876379657</v>
      </c>
      <c r="K53" s="20">
        <f t="shared" si="36"/>
        <v>167.39185875705979</v>
      </c>
      <c r="L53" s="73">
        <f t="shared" si="37"/>
        <v>0.98208233577567827</v>
      </c>
      <c r="M53" s="73">
        <f t="shared" si="38"/>
        <v>1.0182445641995688</v>
      </c>
      <c r="N53" s="72">
        <f>VLOOKUP(E53,'Appendix 4. LT MOH 2019'!$D$5:$K$1684,8,FALSE)</f>
        <v>0.99878593591356013</v>
      </c>
      <c r="O53" s="72">
        <f t="shared" si="47"/>
        <v>0.99876379953995065</v>
      </c>
      <c r="P53" s="73">
        <f t="shared" si="39"/>
        <v>1.2362004600493526E-3</v>
      </c>
      <c r="Q53" s="72">
        <f>VLOOKUP(E53,'Appendix 4. LT MOH 2019'!$D$5:$I$1684,6,FALSE)</f>
        <v>2.5000000000002567</v>
      </c>
      <c r="R53" s="136">
        <f t="shared" si="40"/>
        <v>2.4999723010986568</v>
      </c>
      <c r="S53" s="135">
        <f t="shared" si="48"/>
        <v>98619.693732723885</v>
      </c>
      <c r="T53" s="12">
        <f t="shared" si="41"/>
        <v>121.91371076231952</v>
      </c>
      <c r="U53" s="13">
        <f t="shared" si="42"/>
        <v>2.4739300737885425E-4</v>
      </c>
      <c r="V53" s="12">
        <f t="shared" si="43"/>
        <v>492793.68100983772</v>
      </c>
      <c r="W53" s="12">
        <f t="shared" si="44"/>
        <v>6860306.9606801616</v>
      </c>
      <c r="X53" s="2">
        <f t="shared" si="45"/>
        <v>69.563255583339753</v>
      </c>
      <c r="Y53" s="105">
        <f>VLOOKUP(E53,'Appendix 4. LT MOH 2019'!$D$5:$P$1684,13,FALSE)</f>
        <v>70.737476185889207</v>
      </c>
      <c r="Z53" s="131">
        <f t="shared" si="46"/>
        <v>-1.1742206025494539</v>
      </c>
    </row>
    <row r="54" spans="1:26" x14ac:dyDescent="0.2">
      <c r="B54" s="158" t="str">
        <f t="shared" si="49"/>
        <v>Male</v>
      </c>
      <c r="C54" s="11" t="str">
        <f t="shared" si="50"/>
        <v>MG</v>
      </c>
      <c r="D54" s="138" t="s">
        <v>118</v>
      </c>
      <c r="E54" s="18" t="str">
        <f t="shared" si="34"/>
        <v>MGMale10-14</v>
      </c>
      <c r="F54" s="19">
        <v>5</v>
      </c>
      <c r="G54" s="104">
        <f>VLOOKUP(E54,'Appendix 4. LT MOH 2019'!$D$5:$G$1684,4,FALSE)</f>
        <v>2.8400049964336343E-4</v>
      </c>
      <c r="H54" s="19">
        <f>VLOOKUP(E54,'Appendix 1a. Person-years 2020'!$E$3:$F$1684,2,FALSE)</f>
        <v>686924.27949999995</v>
      </c>
      <c r="I54" s="19">
        <f>VLOOKUP(E54,'Appendix 2a. Deaths 2020'!$E$3:$G$1683,3,FALSE)</f>
        <v>2</v>
      </c>
      <c r="J54" s="20">
        <f t="shared" si="35"/>
        <v>195.08683859515742</v>
      </c>
      <c r="K54" s="20">
        <f t="shared" si="36"/>
        <v>197.08627059415812</v>
      </c>
      <c r="L54" s="73">
        <f t="shared" si="37"/>
        <v>0.98985504168822624</v>
      </c>
      <c r="M54" s="73">
        <f t="shared" si="38"/>
        <v>1.0102489333129741</v>
      </c>
      <c r="N54" s="72">
        <f>VLOOKUP(E54,'Appendix 4. LT MOH 2019'!$D$5:$K$1684,8,FALSE)</f>
        <v>0.99858100499001279</v>
      </c>
      <c r="O54" s="72">
        <f t="shared" si="47"/>
        <v>0.99856647223377326</v>
      </c>
      <c r="P54" s="73">
        <f t="shared" si="39"/>
        <v>1.4335277662267387E-3</v>
      </c>
      <c r="Q54" s="72">
        <f>VLOOKUP(E54,'Appendix 4. LT MOH 2019'!$D$5:$I$1684,6,FALSE)</f>
        <v>2.5000000000002953</v>
      </c>
      <c r="R54" s="136">
        <f t="shared" si="40"/>
        <v>2.4999818123698905</v>
      </c>
      <c r="S54" s="135">
        <f t="shared" si="48"/>
        <v>98497.78002196156</v>
      </c>
      <c r="T54" s="12">
        <f t="shared" si="41"/>
        <v>141.19930257317526</v>
      </c>
      <c r="U54" s="13">
        <f t="shared" si="42"/>
        <v>2.8691120232893468E-4</v>
      </c>
      <c r="V54" s="12">
        <f t="shared" si="43"/>
        <v>492135.89928529417</v>
      </c>
      <c r="W54" s="12">
        <f t="shared" si="44"/>
        <v>6367513.2796703242</v>
      </c>
      <c r="X54" s="2">
        <f t="shared" si="45"/>
        <v>64.646261857379841</v>
      </c>
      <c r="Y54" s="105">
        <f>VLOOKUP(E54,'Appendix 4. LT MOH 2019'!$D$5:$P$1684,13,FALSE)</f>
        <v>65.820421556070855</v>
      </c>
      <c r="Z54" s="131">
        <f t="shared" si="46"/>
        <v>-1.1741596986910139</v>
      </c>
    </row>
    <row r="55" spans="1:26" x14ac:dyDescent="0.2">
      <c r="B55" s="158" t="str">
        <f t="shared" si="49"/>
        <v>Male</v>
      </c>
      <c r="C55" s="11" t="str">
        <f t="shared" si="50"/>
        <v>MG</v>
      </c>
      <c r="D55" s="137" t="s">
        <v>119</v>
      </c>
      <c r="E55" s="18" t="str">
        <f t="shared" si="34"/>
        <v>MGMale15-19</v>
      </c>
      <c r="F55" s="19">
        <v>5</v>
      </c>
      <c r="G55" s="104">
        <f>VLOOKUP(E55,'Appendix 4. LT MOH 2019'!$D$5:$G$1684,4,FALSE)</f>
        <v>1.2077865237130978E-3</v>
      </c>
      <c r="H55" s="19">
        <f>VLOOKUP(E55,'Appendix 1a. Person-years 2020'!$E$3:$F$1684,2,FALSE)</f>
        <v>765049.76679999998</v>
      </c>
      <c r="I55" s="19">
        <f>VLOOKUP(E55,'Appendix 2a. Deaths 2020'!$E$3:$G$1683,3,FALSE)</f>
        <v>8</v>
      </c>
      <c r="J55" s="20">
        <f t="shared" si="35"/>
        <v>924.01679831088813</v>
      </c>
      <c r="K55" s="20">
        <f t="shared" si="36"/>
        <v>932.00713601869847</v>
      </c>
      <c r="L55" s="73">
        <f t="shared" si="37"/>
        <v>0.99142674192180213</v>
      </c>
      <c r="M55" s="73">
        <f t="shared" si="38"/>
        <v>1.008647394422284</v>
      </c>
      <c r="N55" s="72">
        <f>VLOOKUP(E55,'Appendix 4. LT MOH 2019'!$D$5:$K$1684,8,FALSE)</f>
        <v>0.9939792468427493</v>
      </c>
      <c r="O55" s="72">
        <f t="shared" si="47"/>
        <v>0.99392734141799688</v>
      </c>
      <c r="P55" s="73">
        <f t="shared" si="39"/>
        <v>6.0726585820031209E-3</v>
      </c>
      <c r="Q55" s="72">
        <f>VLOOKUP(E55,'Appendix 4. LT MOH 2019'!$D$5:$I$1684,6,FALSE)</f>
        <v>2.5000000000000182</v>
      </c>
      <c r="R55" s="136">
        <f t="shared" si="40"/>
        <v>2.4999347886451391</v>
      </c>
      <c r="S55" s="135">
        <f t="shared" si="48"/>
        <v>98356.580719388381</v>
      </c>
      <c r="T55" s="12">
        <f t="shared" si="41"/>
        <v>597.2859340020766</v>
      </c>
      <c r="U55" s="13">
        <f t="shared" si="42"/>
        <v>1.2182307626338183E-3</v>
      </c>
      <c r="V55" s="12">
        <f t="shared" si="43"/>
        <v>490289.64981211169</v>
      </c>
      <c r="W55" s="12">
        <f t="shared" si="44"/>
        <v>5875377.3803850301</v>
      </c>
      <c r="X55" s="2">
        <f t="shared" si="45"/>
        <v>59.735478169452627</v>
      </c>
      <c r="Y55" s="105">
        <f>VLOOKUP(E55,'Appendix 4. LT MOH 2019'!$D$5:$P$1684,13,FALSE)</f>
        <v>60.910400598100857</v>
      </c>
      <c r="Z55" s="131">
        <f t="shared" si="46"/>
        <v>-1.1749224286482303</v>
      </c>
    </row>
    <row r="56" spans="1:26" x14ac:dyDescent="0.2">
      <c r="B56" s="158" t="str">
        <f t="shared" si="49"/>
        <v>Male</v>
      </c>
      <c r="C56" s="11" t="str">
        <f t="shared" si="50"/>
        <v>MG</v>
      </c>
      <c r="D56" s="137" t="s">
        <v>120</v>
      </c>
      <c r="E56" s="18" t="str">
        <f t="shared" si="34"/>
        <v>MGMale20-24</v>
      </c>
      <c r="F56" s="19">
        <v>5</v>
      </c>
      <c r="G56" s="104">
        <f>VLOOKUP(E56,'Appendix 4. LT MOH 2019'!$D$5:$G$1684,4,FALSE)</f>
        <v>1.7043396112201667E-3</v>
      </c>
      <c r="H56" s="19">
        <f>VLOOKUP(E56,'Appendix 1a. Person-years 2020'!$E$3:$F$1684,2,FALSE)</f>
        <v>858619.43460000004</v>
      </c>
      <c r="I56" s="19">
        <f>VLOOKUP(E56,'Appendix 2a. Deaths 2020'!$E$3:$G$1683,3,FALSE)</f>
        <v>21</v>
      </c>
      <c r="J56" s="20">
        <f t="shared" si="35"/>
        <v>1463.3791133522434</v>
      </c>
      <c r="K56" s="20">
        <f t="shared" si="36"/>
        <v>1484.3433222204078</v>
      </c>
      <c r="L56" s="73">
        <f t="shared" si="37"/>
        <v>0.98587644209103564</v>
      </c>
      <c r="M56" s="73">
        <f t="shared" si="38"/>
        <v>1.0143258904523658</v>
      </c>
      <c r="N56" s="72">
        <f>VLOOKUP(E56,'Appendix 4. LT MOH 2019'!$D$5:$K$1684,8,FALSE)</f>
        <v>0.99151445755916068</v>
      </c>
      <c r="O56" s="72">
        <f t="shared" si="47"/>
        <v>0.99139341922501278</v>
      </c>
      <c r="P56" s="73">
        <f t="shared" si="39"/>
        <v>8.6065807749872159E-3</v>
      </c>
      <c r="Q56" s="72">
        <f>VLOOKUP(E56,'Appendix 4. LT MOH 2019'!$D$5:$I$1684,6,FALSE)</f>
        <v>2.4999999999999951</v>
      </c>
      <c r="R56" s="136">
        <f t="shared" si="40"/>
        <v>2.4998476115828683</v>
      </c>
      <c r="S56" s="135">
        <f t="shared" si="48"/>
        <v>97759.294785386301</v>
      </c>
      <c r="T56" s="12">
        <f t="shared" si="41"/>
        <v>841.37326707621366</v>
      </c>
      <c r="U56" s="13">
        <f t="shared" si="42"/>
        <v>1.7287559473154769E-3</v>
      </c>
      <c r="V56" s="12">
        <f t="shared" si="43"/>
        <v>486692.9125437006</v>
      </c>
      <c r="W56" s="12">
        <f t="shared" si="44"/>
        <v>5385087.7305729184</v>
      </c>
      <c r="X56" s="2">
        <f t="shared" si="45"/>
        <v>55.085173664508844</v>
      </c>
      <c r="Y56" s="105">
        <f>VLOOKUP(E56,'Appendix 4. LT MOH 2019'!$D$5:$P$1684,13,FALSE)</f>
        <v>56.26420537313448</v>
      </c>
      <c r="Z56" s="131">
        <f t="shared" si="46"/>
        <v>-1.1790317086256366</v>
      </c>
    </row>
    <row r="57" spans="1:26" x14ac:dyDescent="0.2">
      <c r="B57" s="158" t="str">
        <f t="shared" si="49"/>
        <v>Male</v>
      </c>
      <c r="C57" s="11" t="str">
        <f t="shared" si="50"/>
        <v>MG</v>
      </c>
      <c r="D57" s="137" t="s">
        <v>121</v>
      </c>
      <c r="E57" s="18" t="str">
        <f t="shared" si="34"/>
        <v>MGMale25-29</v>
      </c>
      <c r="F57" s="19">
        <v>5</v>
      </c>
      <c r="G57" s="104">
        <f>VLOOKUP(E57,'Appendix 4. LT MOH 2019'!$D$5:$G$1684,4,FALSE)</f>
        <v>1.6699589160486976E-3</v>
      </c>
      <c r="H57" s="19">
        <f>VLOOKUP(E57,'Appendix 1a. Person-years 2020'!$E$3:$F$1684,2,FALSE)</f>
        <v>857949.03760000004</v>
      </c>
      <c r="I57" s="19">
        <f>VLOOKUP(E57,'Appendix 2a. Deaths 2020'!$E$3:$G$1683,3,FALSE)</f>
        <v>30</v>
      </c>
      <c r="J57" s="20">
        <f t="shared" si="35"/>
        <v>1432.7396448555194</v>
      </c>
      <c r="K57" s="20">
        <f t="shared" si="36"/>
        <v>1462.689546088038</v>
      </c>
      <c r="L57" s="73">
        <f t="shared" si="37"/>
        <v>0.97952408881801367</v>
      </c>
      <c r="M57" s="73">
        <f t="shared" si="38"/>
        <v>1.0209039383673499</v>
      </c>
      <c r="N57" s="72">
        <f>VLOOKUP(E57,'Appendix 4. LT MOH 2019'!$D$5:$K$1684,8,FALSE)</f>
        <v>0.99168492002461295</v>
      </c>
      <c r="O57" s="72">
        <f t="shared" si="47"/>
        <v>0.99151184187695307</v>
      </c>
      <c r="P57" s="73">
        <f t="shared" si="39"/>
        <v>8.4881581230469294E-3</v>
      </c>
      <c r="Q57" s="72">
        <f>VLOOKUP(E57,'Appendix 4. LT MOH 2019'!$D$5:$I$1684,6,FALSE)</f>
        <v>2.5000000000000049</v>
      </c>
      <c r="R57" s="136">
        <f t="shared" si="40"/>
        <v>2.4997821165515361</v>
      </c>
      <c r="S57" s="135">
        <f t="shared" si="48"/>
        <v>96917.92151831009</v>
      </c>
      <c r="T57" s="12">
        <f t="shared" si="41"/>
        <v>822.65464280446861</v>
      </c>
      <c r="U57" s="13">
        <f t="shared" si="42"/>
        <v>1.7048678491571221E-3</v>
      </c>
      <c r="V57" s="12">
        <f t="shared" si="43"/>
        <v>482532.79174170882</v>
      </c>
      <c r="W57" s="12">
        <f t="shared" si="44"/>
        <v>4898394.8180292174</v>
      </c>
      <c r="X57" s="2">
        <f t="shared" si="45"/>
        <v>50.541682500937604</v>
      </c>
      <c r="Y57" s="105">
        <f>VLOOKUP(E57,'Appendix 4. LT MOH 2019'!$D$5:$P$1684,13,FALSE)</f>
        <v>51.724328211499156</v>
      </c>
      <c r="Z57" s="131">
        <f t="shared" si="46"/>
        <v>-1.1826457105615518</v>
      </c>
    </row>
    <row r="58" spans="1:26" x14ac:dyDescent="0.2">
      <c r="B58" s="158" t="str">
        <f t="shared" si="49"/>
        <v>Male</v>
      </c>
      <c r="C58" s="11" t="str">
        <f t="shared" si="50"/>
        <v>MG</v>
      </c>
      <c r="D58" s="137" t="s">
        <v>122</v>
      </c>
      <c r="E58" s="18" t="str">
        <f t="shared" si="34"/>
        <v>MGMale30-34</v>
      </c>
      <c r="F58" s="19">
        <v>5</v>
      </c>
      <c r="G58" s="104">
        <f>VLOOKUP(E58,'Appendix 4. LT MOH 2019'!$D$5:$G$1684,4,FALSE)</f>
        <v>2.0848932076679891E-3</v>
      </c>
      <c r="H58" s="19">
        <f>VLOOKUP(E58,'Appendix 1a. Person-years 2020'!$E$3:$F$1684,2,FALSE)</f>
        <v>861411.60470000003</v>
      </c>
      <c r="I58" s="19">
        <f>VLOOKUP(E58,'Appendix 2a. Deaths 2020'!$E$3:$G$1683,3,FALSE)</f>
        <v>51</v>
      </c>
      <c r="J58" s="20">
        <f t="shared" si="35"/>
        <v>1795.951203645413</v>
      </c>
      <c r="K58" s="20">
        <f t="shared" si="36"/>
        <v>1846.8448740918218</v>
      </c>
      <c r="L58" s="73">
        <f t="shared" si="37"/>
        <v>0.972442909981037</v>
      </c>
      <c r="M58" s="73">
        <f t="shared" si="38"/>
        <v>1.0283380029162847</v>
      </c>
      <c r="N58" s="72">
        <f>VLOOKUP(E58,'Appendix 4. LT MOH 2019'!$D$5:$K$1684,8,FALSE)</f>
        <v>0.98962958697087289</v>
      </c>
      <c r="O58" s="72">
        <f t="shared" si="47"/>
        <v>0.98933728246022679</v>
      </c>
      <c r="P58" s="73">
        <f t="shared" si="39"/>
        <v>1.0662717539773214E-2</v>
      </c>
      <c r="Q58" s="72">
        <f>VLOOKUP(E58,'Appendix 4. LT MOH 2019'!$D$5:$I$1684,6,FALSE)</f>
        <v>2.499999999999988</v>
      </c>
      <c r="R58" s="136">
        <f t="shared" si="40"/>
        <v>2.4996313594516204</v>
      </c>
      <c r="S58" s="135">
        <f t="shared" si="48"/>
        <v>96095.266875505622</v>
      </c>
      <c r="T58" s="12">
        <f t="shared" si="41"/>
        <v>1024.6366876026418</v>
      </c>
      <c r="U58" s="13">
        <f t="shared" si="42"/>
        <v>2.1439754959867961E-3</v>
      </c>
      <c r="V58" s="12">
        <f t="shared" si="43"/>
        <v>477914.36493589106</v>
      </c>
      <c r="W58" s="12">
        <f t="shared" si="44"/>
        <v>4415862.0262875082</v>
      </c>
      <c r="X58" s="2">
        <f t="shared" si="45"/>
        <v>45.952960742680425</v>
      </c>
      <c r="Y58" s="105">
        <f>VLOOKUP(E58,'Appendix 4. LT MOH 2019'!$D$5:$P$1684,13,FALSE)</f>
        <v>47.13706437149154</v>
      </c>
      <c r="Z58" s="131">
        <f t="shared" si="46"/>
        <v>-1.1841036288111155</v>
      </c>
    </row>
    <row r="59" spans="1:26" x14ac:dyDescent="0.2">
      <c r="B59" s="158" t="str">
        <f t="shared" si="49"/>
        <v>Male</v>
      </c>
      <c r="C59" s="11" t="str">
        <f t="shared" si="50"/>
        <v>MG</v>
      </c>
      <c r="D59" s="137" t="s">
        <v>123</v>
      </c>
      <c r="E59" s="18" t="str">
        <f t="shared" si="34"/>
        <v>MGMale35-39</v>
      </c>
      <c r="F59" s="19">
        <v>5</v>
      </c>
      <c r="G59" s="104">
        <f>VLOOKUP(E59,'Appendix 4. LT MOH 2019'!$D$5:$G$1684,4,FALSE)</f>
        <v>2.7259040059388617E-3</v>
      </c>
      <c r="H59" s="19">
        <f>VLOOKUP(E59,'Appendix 1a. Person-years 2020'!$E$3:$F$1684,2,FALSE)</f>
        <v>841232.92039999994</v>
      </c>
      <c r="I59" s="19">
        <f>VLOOKUP(E59,'Appendix 2a. Deaths 2020'!$E$3:$G$1683,3,FALSE)</f>
        <v>124</v>
      </c>
      <c r="J59" s="20">
        <f t="shared" si="35"/>
        <v>2293.1201876460073</v>
      </c>
      <c r="K59" s="20">
        <f t="shared" si="36"/>
        <v>2416.782175549271</v>
      </c>
      <c r="L59" s="73">
        <f t="shared" si="37"/>
        <v>0.94883196791404734</v>
      </c>
      <c r="M59" s="73">
        <f t="shared" si="38"/>
        <v>1.0539273905351678</v>
      </c>
      <c r="N59" s="72">
        <f>VLOOKUP(E59,'Appendix 4. LT MOH 2019'!$D$5:$K$1684,8,FALSE)</f>
        <v>0.98646273319483979</v>
      </c>
      <c r="O59" s="72">
        <f t="shared" si="47"/>
        <v>0.98573793387445696</v>
      </c>
      <c r="P59" s="73">
        <f t="shared" si="39"/>
        <v>1.4262066125543038E-2</v>
      </c>
      <c r="Q59" s="72">
        <f>VLOOKUP(E59,'Appendix 4. LT MOH 2019'!$D$5:$I$1684,6,FALSE)</f>
        <v>2.5000000000000244</v>
      </c>
      <c r="R59" s="136">
        <f t="shared" si="40"/>
        <v>2.4990832055202192</v>
      </c>
      <c r="S59" s="135">
        <f t="shared" si="48"/>
        <v>95070.630187902978</v>
      </c>
      <c r="T59" s="12">
        <f t="shared" si="41"/>
        <v>1355.9036143369203</v>
      </c>
      <c r="U59" s="13">
        <f t="shared" si="42"/>
        <v>2.8729075366120296E-3</v>
      </c>
      <c r="V59" s="12">
        <f t="shared" si="43"/>
        <v>471962.14881872392</v>
      </c>
      <c r="W59" s="12">
        <f t="shared" si="44"/>
        <v>3937947.661351617</v>
      </c>
      <c r="X59" s="2">
        <f t="shared" si="45"/>
        <v>41.42128492856768</v>
      </c>
      <c r="Y59" s="105">
        <f>VLOOKUP(E59,'Appendix 4. LT MOH 2019'!$D$5:$P$1684,13,FALSE)</f>
        <v>42.60481998433351</v>
      </c>
      <c r="Z59" s="131">
        <f t="shared" si="46"/>
        <v>-1.1835350557658302</v>
      </c>
    </row>
    <row r="60" spans="1:26" x14ac:dyDescent="0.2">
      <c r="B60" s="158" t="str">
        <f t="shared" si="49"/>
        <v>Male</v>
      </c>
      <c r="C60" s="11" t="str">
        <f t="shared" si="50"/>
        <v>MG</v>
      </c>
      <c r="D60" s="137" t="s">
        <v>124</v>
      </c>
      <c r="E60" s="18" t="str">
        <f t="shared" si="34"/>
        <v>MGMale40-44</v>
      </c>
      <c r="F60" s="19">
        <v>5</v>
      </c>
      <c r="G60" s="104">
        <f>VLOOKUP(E60,'Appendix 4. LT MOH 2019'!$D$5:$G$1684,4,FALSE)</f>
        <v>3.5412063938100573E-3</v>
      </c>
      <c r="H60" s="19">
        <f>VLOOKUP(E60,'Appendix 1a. Person-years 2020'!$E$3:$F$1684,2,FALSE)</f>
        <v>779107.85329999996</v>
      </c>
      <c r="I60" s="19">
        <f>VLOOKUP(E60,'Appendix 2a. Deaths 2020'!$E$3:$G$1683,3,FALSE)</f>
        <v>155</v>
      </c>
      <c r="J60" s="20">
        <f t="shared" si="35"/>
        <v>2758.9817115735882</v>
      </c>
      <c r="K60" s="20">
        <f t="shared" si="36"/>
        <v>2913.4328245825477</v>
      </c>
      <c r="L60" s="73">
        <f t="shared" si="37"/>
        <v>0.94698655424427369</v>
      </c>
      <c r="M60" s="73">
        <f t="shared" si="38"/>
        <v>1.055981202180883</v>
      </c>
      <c r="N60" s="72">
        <f>VLOOKUP(E60,'Appendix 4. LT MOH 2019'!$D$5:$K$1684,8,FALSE)</f>
        <v>0.9824493442666955</v>
      </c>
      <c r="O60" s="72">
        <f t="shared" si="47"/>
        <v>0.98147599265368324</v>
      </c>
      <c r="P60" s="73">
        <f t="shared" si="39"/>
        <v>1.8524007346316762E-2</v>
      </c>
      <c r="Q60" s="72">
        <f>VLOOKUP(E60,'Appendix 4. LT MOH 2019'!$D$5:$I$1684,6,FALSE)</f>
        <v>2.4999999999999916</v>
      </c>
      <c r="R60" s="136">
        <f t="shared" si="40"/>
        <v>2.4987644150331745</v>
      </c>
      <c r="S60" s="135">
        <f t="shared" si="48"/>
        <v>93714.726573566062</v>
      </c>
      <c r="T60" s="12">
        <f t="shared" si="41"/>
        <v>1735.9722835068044</v>
      </c>
      <c r="U60" s="13">
        <f t="shared" si="42"/>
        <v>3.739453418269722E-3</v>
      </c>
      <c r="V60" s="12">
        <f t="shared" si="43"/>
        <v>464231.55721780699</v>
      </c>
      <c r="W60" s="12">
        <f t="shared" si="44"/>
        <v>3465985.5125328931</v>
      </c>
      <c r="X60" s="2">
        <f t="shared" si="45"/>
        <v>36.984427520173092</v>
      </c>
      <c r="Y60" s="105">
        <f>VLOOKUP(E60,'Appendix 4. LT MOH 2019'!$D$5:$P$1684,13,FALSE)</f>
        <v>38.15518000304656</v>
      </c>
      <c r="Z60" s="131">
        <f t="shared" si="46"/>
        <v>-1.1707524828734677</v>
      </c>
    </row>
    <row r="61" spans="1:26" x14ac:dyDescent="0.2">
      <c r="B61" s="158" t="str">
        <f t="shared" si="49"/>
        <v>Male</v>
      </c>
      <c r="C61" s="11" t="str">
        <f t="shared" si="50"/>
        <v>MG</v>
      </c>
      <c r="D61" s="137" t="s">
        <v>125</v>
      </c>
      <c r="E61" s="18" t="str">
        <f t="shared" si="34"/>
        <v>MGMale45-49</v>
      </c>
      <c r="F61" s="19">
        <v>5</v>
      </c>
      <c r="G61" s="104">
        <f>VLOOKUP(E61,'Appendix 4. LT MOH 2019'!$D$5:$G$1684,4,FALSE)</f>
        <v>5.0750028835884441E-3</v>
      </c>
      <c r="H61" s="19">
        <f>VLOOKUP(E61,'Appendix 1a. Person-years 2020'!$E$3:$F$1684,2,FALSE)</f>
        <v>678400.5625</v>
      </c>
      <c r="I61" s="19">
        <f>VLOOKUP(E61,'Appendix 2a. Deaths 2020'!$E$3:$G$1683,3,FALSE)</f>
        <v>211</v>
      </c>
      <c r="J61" s="20">
        <f t="shared" si="35"/>
        <v>3442.8848109155224</v>
      </c>
      <c r="K61" s="20">
        <f t="shared" si="36"/>
        <v>3652.8139853070852</v>
      </c>
      <c r="L61" s="73">
        <f t="shared" si="37"/>
        <v>0.94252946489036327</v>
      </c>
      <c r="M61" s="73">
        <f t="shared" si="38"/>
        <v>1.0609747888532288</v>
      </c>
      <c r="N61" s="72">
        <f>VLOOKUP(E61,'Appendix 4. LT MOH 2019'!$D$5:$K$1684,8,FALSE)</f>
        <v>0.97494289774752207</v>
      </c>
      <c r="O61" s="72">
        <f t="shared" si="47"/>
        <v>0.97343551640778825</v>
      </c>
      <c r="P61" s="73">
        <f t="shared" si="39"/>
        <v>2.6564483592211752E-2</v>
      </c>
      <c r="Q61" s="72">
        <f>VLOOKUP(E61,'Appendix 4. LT MOH 2019'!$D$5:$I$1684,6,FALSE)</f>
        <v>2.4999999999999991</v>
      </c>
      <c r="R61" s="136">
        <f t="shared" si="40"/>
        <v>2.4980735387426471</v>
      </c>
      <c r="S61" s="135">
        <f t="shared" si="48"/>
        <v>91978.754290059253</v>
      </c>
      <c r="T61" s="12">
        <f t="shared" si="41"/>
        <v>2443.3681091703552</v>
      </c>
      <c r="U61" s="13">
        <f t="shared" si="42"/>
        <v>5.3844696568989625E-3</v>
      </c>
      <c r="V61" s="12">
        <f t="shared" si="43"/>
        <v>453780.64412337053</v>
      </c>
      <c r="W61" s="12">
        <f t="shared" si="44"/>
        <v>3001753.9553150861</v>
      </c>
      <c r="X61" s="2">
        <f t="shared" si="45"/>
        <v>32.635296906162878</v>
      </c>
      <c r="Y61" s="105">
        <f>VLOOKUP(E61,'Appendix 4. LT MOH 2019'!$D$5:$P$1684,13,FALSE)</f>
        <v>33.792130694697285</v>
      </c>
      <c r="Z61" s="131">
        <f t="shared" si="46"/>
        <v>-1.1568337885344064</v>
      </c>
    </row>
    <row r="62" spans="1:26" x14ac:dyDescent="0.2">
      <c r="B62" s="158" t="str">
        <f t="shared" si="49"/>
        <v>Male</v>
      </c>
      <c r="C62" s="11" t="str">
        <f t="shared" si="50"/>
        <v>MG</v>
      </c>
      <c r="D62" s="137" t="s">
        <v>126</v>
      </c>
      <c r="E62" s="18" t="str">
        <f t="shared" si="34"/>
        <v>MGMale50-54</v>
      </c>
      <c r="F62" s="19">
        <v>5</v>
      </c>
      <c r="G62" s="104">
        <f>VLOOKUP(E62,'Appendix 4. LT MOH 2019'!$D$5:$G$1684,4,FALSE)</f>
        <v>7.323399407328202E-3</v>
      </c>
      <c r="H62" s="19">
        <f>VLOOKUP(E62,'Appendix 1a. Person-years 2020'!$E$3:$F$1684,2,FALSE)</f>
        <v>645640.91799999995</v>
      </c>
      <c r="I62" s="19">
        <f>VLOOKUP(E62,'Appendix 2a. Deaths 2020'!$E$3:$G$1683,3,FALSE)</f>
        <v>339</v>
      </c>
      <c r="J62" s="20">
        <f t="shared" si="35"/>
        <v>4728.2863162280355</v>
      </c>
      <c r="K62" s="20">
        <f t="shared" si="36"/>
        <v>5064.8036838289518</v>
      </c>
      <c r="L62" s="73">
        <f t="shared" si="37"/>
        <v>0.93355766805427065</v>
      </c>
      <c r="M62" s="73">
        <f t="shared" si="38"/>
        <v>1.0711711062094418</v>
      </c>
      <c r="N62" s="72">
        <f>VLOOKUP(E62,'Appendix 4. LT MOH 2019'!$D$5:$K$1684,8,FALSE)</f>
        <v>0.96404135182027828</v>
      </c>
      <c r="O62" s="72">
        <f t="shared" si="47"/>
        <v>0.96153198128237505</v>
      </c>
      <c r="P62" s="73">
        <f t="shared" si="39"/>
        <v>3.8468018717624952E-2</v>
      </c>
      <c r="Q62" s="72">
        <f>VLOOKUP(E62,'Appendix 4. LT MOH 2019'!$D$5:$I$1684,6,FALSE)</f>
        <v>2.4999999999999982</v>
      </c>
      <c r="R62" s="136">
        <f t="shared" si="40"/>
        <v>2.4967605408008131</v>
      </c>
      <c r="S62" s="135">
        <f t="shared" si="48"/>
        <v>89535.386180888891</v>
      </c>
      <c r="T62" s="12">
        <f t="shared" si="41"/>
        <v>3444.2489114962123</v>
      </c>
      <c r="U62" s="13">
        <f t="shared" si="42"/>
        <v>7.8446839826281332E-3</v>
      </c>
      <c r="V62" s="12">
        <f t="shared" si="43"/>
        <v>439055.1511218833</v>
      </c>
      <c r="W62" s="12">
        <f t="shared" si="44"/>
        <v>2547973.3111917153</v>
      </c>
      <c r="X62" s="2">
        <f t="shared" si="45"/>
        <v>28.457724033758332</v>
      </c>
      <c r="Y62" s="105">
        <f>VLOOKUP(E62,'Appendix 4. LT MOH 2019'!$D$5:$P$1684,13,FALSE)</f>
        <v>29.596372789620457</v>
      </c>
      <c r="Z62" s="131">
        <f t="shared" si="46"/>
        <v>-1.1386487558621248</v>
      </c>
    </row>
    <row r="63" spans="1:26" x14ac:dyDescent="0.2">
      <c r="B63" s="158" t="str">
        <f t="shared" si="49"/>
        <v>Male</v>
      </c>
      <c r="C63" s="11" t="str">
        <f t="shared" si="50"/>
        <v>MG</v>
      </c>
      <c r="D63" s="137" t="s">
        <v>127</v>
      </c>
      <c r="E63" s="18" t="str">
        <f t="shared" si="34"/>
        <v>MGMale55-59</v>
      </c>
      <c r="F63" s="19">
        <v>5</v>
      </c>
      <c r="G63" s="104">
        <f>VLOOKUP(E63,'Appendix 4. LT MOH 2019'!$D$5:$G$1684,4,FALSE)</f>
        <v>1.0067664107211542E-2</v>
      </c>
      <c r="H63" s="19">
        <f>VLOOKUP(E63,'Appendix 1a. Person-years 2020'!$E$3:$F$1684,2,FALSE)</f>
        <v>590003.31099999999</v>
      </c>
      <c r="I63" s="19">
        <f>VLOOKUP(E63,'Appendix 2a. Deaths 2020'!$E$3:$G$1683,3,FALSE)</f>
        <v>558</v>
      </c>
      <c r="J63" s="20">
        <f t="shared" si="35"/>
        <v>5939.9551572906685</v>
      </c>
      <c r="K63" s="20">
        <f t="shared" si="36"/>
        <v>6492.3374007188449</v>
      </c>
      <c r="L63" s="73">
        <f t="shared" si="37"/>
        <v>0.91491781629109181</v>
      </c>
      <c r="M63" s="73">
        <f t="shared" si="38"/>
        <v>1.0929943457149143</v>
      </c>
      <c r="N63" s="72">
        <f>VLOOKUP(E63,'Appendix 4. LT MOH 2019'!$D$5:$K$1684,8,FALSE)</f>
        <v>0.9508975469737142</v>
      </c>
      <c r="O63" s="72">
        <f t="shared" si="47"/>
        <v>0.94645569173474087</v>
      </c>
      <c r="P63" s="73">
        <f t="shared" si="39"/>
        <v>5.3544308265259133E-2</v>
      </c>
      <c r="Q63" s="72">
        <f>VLOOKUP(E63,'Appendix 4. LT MOH 2019'!$D$5:$I$1684,6,FALSE)</f>
        <v>2.4999999999999969</v>
      </c>
      <c r="R63" s="136">
        <f t="shared" si="40"/>
        <v>2.4941919478823391</v>
      </c>
      <c r="S63" s="135">
        <f t="shared" si="48"/>
        <v>86091.137269392682</v>
      </c>
      <c r="T63" s="12">
        <f t="shared" si="41"/>
        <v>4609.6903928591009</v>
      </c>
      <c r="U63" s="13">
        <f t="shared" si="42"/>
        <v>1.1004150909365403E-2</v>
      </c>
      <c r="V63" s="12">
        <f t="shared" si="43"/>
        <v>418904.68704276759</v>
      </c>
      <c r="W63" s="12">
        <f t="shared" si="44"/>
        <v>2108918.1600698321</v>
      </c>
      <c r="X63" s="2">
        <f t="shared" si="45"/>
        <v>24.496344536263891</v>
      </c>
      <c r="Y63" s="105">
        <f>VLOOKUP(E63,'Appendix 4. LT MOH 2019'!$D$5:$P$1684,13,FALSE)</f>
        <v>25.607064845774278</v>
      </c>
      <c r="Z63" s="131">
        <f t="shared" si="46"/>
        <v>-1.1107203095103877</v>
      </c>
    </row>
    <row r="64" spans="1:26" x14ac:dyDescent="0.2">
      <c r="B64" s="158" t="str">
        <f t="shared" si="49"/>
        <v>Male</v>
      </c>
      <c r="C64" s="11" t="str">
        <f t="shared" si="50"/>
        <v>MG</v>
      </c>
      <c r="D64" s="137" t="s">
        <v>128</v>
      </c>
      <c r="E64" s="18" t="str">
        <f t="shared" si="34"/>
        <v>MGMale60-64</v>
      </c>
      <c r="F64" s="19">
        <v>5</v>
      </c>
      <c r="G64" s="104">
        <f>VLOOKUP(E64,'Appendix 4. LT MOH 2019'!$D$5:$G$1684,4,FALSE)</f>
        <v>1.4225992806138758E-2</v>
      </c>
      <c r="H64" s="19">
        <f>VLOOKUP(E64,'Appendix 1a. Person-years 2020'!$E$3:$F$1684,2,FALSE)</f>
        <v>499948.82209999999</v>
      </c>
      <c r="I64" s="19">
        <f>VLOOKUP(E64,'Appendix 2a. Deaths 2020'!$E$3:$G$1683,3,FALSE)</f>
        <v>720</v>
      </c>
      <c r="J64" s="20">
        <f t="shared" si="35"/>
        <v>7112.2683466321459</v>
      </c>
      <c r="K64" s="20">
        <f t="shared" si="36"/>
        <v>7822.0256318117254</v>
      </c>
      <c r="L64" s="73">
        <f t="shared" si="37"/>
        <v>0.90926170296693509</v>
      </c>
      <c r="M64" s="73">
        <f t="shared" si="38"/>
        <v>1.099793378228715</v>
      </c>
      <c r="N64" s="72">
        <f>VLOOKUP(E64,'Appendix 4. LT MOH 2019'!$D$5:$K$1684,8,FALSE)</f>
        <v>0.93131289173928478</v>
      </c>
      <c r="O64" s="72">
        <f t="shared" si="47"/>
        <v>0.92472279145640601</v>
      </c>
      <c r="P64" s="73">
        <f t="shared" si="39"/>
        <v>7.5277208543593987E-2</v>
      </c>
      <c r="Q64" s="72">
        <f>VLOOKUP(E64,'Appendix 4. LT MOH 2019'!$D$5:$I$1684,6,FALSE)</f>
        <v>2.5000000000000018</v>
      </c>
      <c r="R64" s="136">
        <f t="shared" si="40"/>
        <v>2.4912185143307251</v>
      </c>
      <c r="S64" s="135">
        <f t="shared" si="48"/>
        <v>81481.446876533577</v>
      </c>
      <c r="T64" s="12">
        <f t="shared" si="41"/>
        <v>6133.6958689585927</v>
      </c>
      <c r="U64" s="13">
        <f t="shared" si="42"/>
        <v>1.5646419708166385E-2</v>
      </c>
      <c r="V64" s="12">
        <f t="shared" si="43"/>
        <v>392019.13174789847</v>
      </c>
      <c r="W64" s="12">
        <f t="shared" si="44"/>
        <v>1690013.4730270647</v>
      </c>
      <c r="X64" s="2">
        <f t="shared" si="45"/>
        <v>20.74108325037345</v>
      </c>
      <c r="Y64" s="105">
        <f>VLOOKUP(E64,'Appendix 4. LT MOH 2019'!$D$5:$P$1684,13,FALSE)</f>
        <v>21.800267593826309</v>
      </c>
      <c r="Z64" s="131">
        <f t="shared" si="46"/>
        <v>-1.0591843434528592</v>
      </c>
    </row>
    <row r="65" spans="2:26" x14ac:dyDescent="0.2">
      <c r="B65" s="158" t="str">
        <f t="shared" si="49"/>
        <v>Male</v>
      </c>
      <c r="C65" s="11" t="str">
        <f t="shared" si="50"/>
        <v>MG</v>
      </c>
      <c r="D65" s="137" t="s">
        <v>129</v>
      </c>
      <c r="E65" s="18" t="str">
        <f t="shared" si="34"/>
        <v>MGMale65-69</v>
      </c>
      <c r="F65" s="19">
        <v>5</v>
      </c>
      <c r="G65" s="104">
        <f>VLOOKUP(E65,'Appendix 4. LT MOH 2019'!$D$5:$G$1684,4,FALSE)</f>
        <v>2.1305490652835921E-2</v>
      </c>
      <c r="H65" s="19">
        <f>VLOOKUP(E65,'Appendix 1a. Person-years 2020'!$E$3:$F$1684,2,FALSE)</f>
        <v>385151.78169999999</v>
      </c>
      <c r="I65" s="19">
        <f>VLOOKUP(E65,'Appendix 2a. Deaths 2020'!$E$3:$G$1683,3,FALSE)</f>
        <v>967</v>
      </c>
      <c r="J65" s="20">
        <f t="shared" si="35"/>
        <v>8205.8476849324506</v>
      </c>
      <c r="K65" s="20">
        <f t="shared" si="36"/>
        <v>9152.2452754711594</v>
      </c>
      <c r="L65" s="73">
        <f t="shared" si="37"/>
        <v>0.89659394366591771</v>
      </c>
      <c r="M65" s="73">
        <f t="shared" si="38"/>
        <v>1.1153320932676438</v>
      </c>
      <c r="N65" s="72">
        <f>VLOOKUP(E65,'Appendix 4. LT MOH 2019'!$D$5:$K$1684,8,FALSE)</f>
        <v>0.89885965825025493</v>
      </c>
      <c r="O65" s="72">
        <f t="shared" si="47"/>
        <v>0.88787346721761118</v>
      </c>
      <c r="P65" s="73">
        <f t="shared" si="39"/>
        <v>0.11212653278238882</v>
      </c>
      <c r="Q65" s="72">
        <f>VLOOKUP(E65,'Appendix 4. LT MOH 2019'!$D$5:$I$1684,6,FALSE)</f>
        <v>2.5000000000000071</v>
      </c>
      <c r="R65" s="136">
        <f t="shared" si="40"/>
        <v>2.4848711924305249</v>
      </c>
      <c r="S65" s="135">
        <f t="shared" si="48"/>
        <v>75347.751007574989</v>
      </c>
      <c r="T65" s="12">
        <f t="shared" si="41"/>
        <v>8448.4820734301265</v>
      </c>
      <c r="U65" s="13">
        <f t="shared" si="42"/>
        <v>2.3765755396043135E-2</v>
      </c>
      <c r="V65" s="12">
        <f t="shared" si="43"/>
        <v>355489.73439475655</v>
      </c>
      <c r="W65" s="12">
        <f t="shared" si="44"/>
        <v>1297994.3412791663</v>
      </c>
      <c r="X65" s="2">
        <f t="shared" si="45"/>
        <v>17.226716443715407</v>
      </c>
      <c r="Y65" s="105">
        <f>VLOOKUP(E65,'Appendix 4. LT MOH 2019'!$D$5:$P$1684,13,FALSE)</f>
        <v>18.223719992517076</v>
      </c>
      <c r="Z65" s="131">
        <f t="shared" si="46"/>
        <v>-0.99700354880166842</v>
      </c>
    </row>
    <row r="66" spans="2:26" x14ac:dyDescent="0.2">
      <c r="B66" s="158" t="str">
        <f t="shared" si="49"/>
        <v>Male</v>
      </c>
      <c r="C66" s="11" t="str">
        <f t="shared" si="50"/>
        <v>MG</v>
      </c>
      <c r="D66" s="137" t="s">
        <v>130</v>
      </c>
      <c r="E66" s="18" t="str">
        <f t="shared" si="34"/>
        <v>MGMale70-74</v>
      </c>
      <c r="F66" s="19">
        <v>5</v>
      </c>
      <c r="G66" s="104">
        <f>VLOOKUP(E66,'Appendix 4. LT MOH 2019'!$D$5:$G$1684,4,FALSE)</f>
        <v>2.9406853050588946E-2</v>
      </c>
      <c r="H66" s="19">
        <f>VLOOKUP(E66,'Appendix 1a. Person-years 2020'!$E$3:$F$1684,2,FALSE)</f>
        <v>275908.99530000001</v>
      </c>
      <c r="I66" s="19">
        <f>VLOOKUP(E66,'Appendix 2a. Deaths 2020'!$E$3:$G$1683,3,FALSE)</f>
        <v>1003</v>
      </c>
      <c r="J66" s="20">
        <f t="shared" si="35"/>
        <v>8113.6152801227363</v>
      </c>
      <c r="K66" s="20">
        <f t="shared" si="36"/>
        <v>9087.1202065129946</v>
      </c>
      <c r="L66" s="73">
        <f t="shared" si="37"/>
        <v>0.89286980866693944</v>
      </c>
      <c r="M66" s="73">
        <f t="shared" si="38"/>
        <v>1.1199841122335705</v>
      </c>
      <c r="N66" s="72">
        <f>VLOOKUP(E66,'Appendix 4. LT MOH 2019'!$D$5:$K$1684,8,FALSE)</f>
        <v>0.8630350082134135</v>
      </c>
      <c r="O66" s="72">
        <f t="shared" si="47"/>
        <v>0.84791601628280322</v>
      </c>
      <c r="P66" s="73">
        <f t="shared" si="39"/>
        <v>0.15208398371719678</v>
      </c>
      <c r="Q66" s="72">
        <f>VLOOKUP(E66,'Appendix 4. LT MOH 2019'!$D$5:$I$1684,6,FALSE)</f>
        <v>2.5</v>
      </c>
      <c r="R66" s="136">
        <f t="shared" si="40"/>
        <v>2.4783897195508411</v>
      </c>
      <c r="S66" s="135">
        <f t="shared" si="48"/>
        <v>66899.268934144857</v>
      </c>
      <c r="T66" s="12">
        <f t="shared" si="41"/>
        <v>10174.307327272854</v>
      </c>
      <c r="U66" s="13">
        <f t="shared" si="42"/>
        <v>3.2943543729708966E-2</v>
      </c>
      <c r="V66" s="12">
        <f t="shared" si="43"/>
        <v>308840.70671782392</v>
      </c>
      <c r="W66" s="12">
        <f t="shared" si="44"/>
        <v>942504.60688440967</v>
      </c>
      <c r="X66" s="2">
        <f t="shared" si="45"/>
        <v>14.088414147129233</v>
      </c>
      <c r="Y66" s="105">
        <f>VLOOKUP(E66,'Appendix 4. LT MOH 2019'!$D$5:$P$1684,13,FALSE)</f>
        <v>14.992964389040784</v>
      </c>
      <c r="Z66" s="131">
        <f t="shared" si="46"/>
        <v>-0.90455024191155076</v>
      </c>
    </row>
    <row r="67" spans="2:26" x14ac:dyDescent="0.2">
      <c r="B67" s="158" t="str">
        <f t="shared" si="49"/>
        <v>Male</v>
      </c>
      <c r="C67" s="11" t="str">
        <f t="shared" si="50"/>
        <v>MG</v>
      </c>
      <c r="D67" s="137" t="s">
        <v>131</v>
      </c>
      <c r="E67" s="18" t="str">
        <f t="shared" si="34"/>
        <v>MGMale75-79</v>
      </c>
      <c r="F67" s="19">
        <v>5</v>
      </c>
      <c r="G67" s="104">
        <f>VLOOKUP(E67,'Appendix 4. LT MOH 2019'!$D$5:$G$1684,4,FALSE)</f>
        <v>4.7212677489513015E-2</v>
      </c>
      <c r="H67" s="19">
        <f>VLOOKUP(E67,'Appendix 1a. Person-years 2020'!$E$3:$F$1684,2,FALSE)</f>
        <v>182524.9969</v>
      </c>
      <c r="I67" s="19">
        <f>VLOOKUP(E67,'Appendix 2a. Deaths 2020'!$E$3:$G$1683,3,FALSE)</f>
        <v>968</v>
      </c>
      <c r="J67" s="20">
        <f t="shared" si="35"/>
        <v>8617.4938124140626</v>
      </c>
      <c r="K67" s="20">
        <f t="shared" si="36"/>
        <v>9539.7919406042147</v>
      </c>
      <c r="L67" s="73">
        <f t="shared" si="37"/>
        <v>0.90332093887031495</v>
      </c>
      <c r="M67" s="73">
        <f t="shared" si="38"/>
        <v>1.1070262594052023</v>
      </c>
      <c r="N67" s="72">
        <f>VLOOKUP(E67,'Appendix 4. LT MOH 2019'!$D$5:$K$1684,8,FALSE)</f>
        <v>0.78885805404914922</v>
      </c>
      <c r="O67" s="72">
        <f t="shared" si="47"/>
        <v>0.76908623348374505</v>
      </c>
      <c r="P67" s="73">
        <f t="shared" si="39"/>
        <v>0.23091376651625495</v>
      </c>
      <c r="Q67" s="72">
        <f>VLOOKUP(E67,'Appendix 4. LT MOH 2019'!$D$5:$I$1684,6,FALSE)</f>
        <v>2.5000000000000009</v>
      </c>
      <c r="R67" s="136">
        <f t="shared" si="40"/>
        <v>2.4694051143432825</v>
      </c>
      <c r="S67" s="135">
        <f t="shared" si="48"/>
        <v>56724.961606872006</v>
      </c>
      <c r="T67" s="12">
        <f t="shared" si="41"/>
        <v>13098.574540132768</v>
      </c>
      <c r="U67" s="13">
        <f t="shared" si="42"/>
        <v>5.2294390293970261E-2</v>
      </c>
      <c r="V67" s="12">
        <f t="shared" si="43"/>
        <v>250477.62229370675</v>
      </c>
      <c r="W67" s="12">
        <f t="shared" si="44"/>
        <v>633663.90016658581</v>
      </c>
      <c r="X67" s="2">
        <f t="shared" si="45"/>
        <v>11.170812323473127</v>
      </c>
      <c r="Y67" s="105">
        <f>VLOOKUP(E67,'Appendix 4. LT MOH 2019'!$D$5:$P$1684,13,FALSE)</f>
        <v>11.975617176761725</v>
      </c>
      <c r="Z67" s="131">
        <f t="shared" si="46"/>
        <v>-0.80480485328859785</v>
      </c>
    </row>
    <row r="68" spans="2:26" x14ac:dyDescent="0.2">
      <c r="B68" s="158" t="str">
        <f t="shared" si="49"/>
        <v>Male</v>
      </c>
      <c r="C68" s="11" t="str">
        <f t="shared" si="50"/>
        <v>MG</v>
      </c>
      <c r="D68" s="137" t="s">
        <v>132</v>
      </c>
      <c r="E68" s="18" t="str">
        <f t="shared" si="34"/>
        <v>MGMale80-84</v>
      </c>
      <c r="F68" s="19">
        <v>5</v>
      </c>
      <c r="G68" s="104">
        <f>VLOOKUP(E68,'Appendix 4. LT MOH 2019'!$D$5:$G$1684,4,FALSE)</f>
        <v>7.0899340117169307E-2</v>
      </c>
      <c r="H68" s="19">
        <f>VLOOKUP(E68,'Appendix 1a. Person-years 2020'!$E$3:$F$1684,2,FALSE)</f>
        <v>117037.19010000001</v>
      </c>
      <c r="I68" s="19">
        <f>VLOOKUP(E68,'Appendix 2a. Deaths 2020'!$E$3:$G$1683,3,FALSE)</f>
        <v>975</v>
      </c>
      <c r="J68" s="20">
        <f t="shared" si="35"/>
        <v>8297.8595472577017</v>
      </c>
      <c r="K68" s="20">
        <f t="shared" si="36"/>
        <v>9203.732690643461</v>
      </c>
      <c r="L68" s="73">
        <f t="shared" si="37"/>
        <v>0.90157546140962219</v>
      </c>
      <c r="M68" s="73">
        <f t="shared" si="38"/>
        <v>1.1091694958472917</v>
      </c>
      <c r="N68" s="72">
        <f>VLOOKUP(E68,'Appendix 4. LT MOH 2019'!$D$5:$K$1684,8,FALSE)</f>
        <v>0.69887687632126172</v>
      </c>
      <c r="O68" s="72">
        <f t="shared" si="47"/>
        <v>0.67206916631238145</v>
      </c>
      <c r="P68" s="73">
        <f t="shared" si="39"/>
        <v>0.32793083368761855</v>
      </c>
      <c r="Q68" s="72">
        <f>VLOOKUP(E68,'Appendix 4. LT MOH 2019'!$D$5:$I$1684,6,FALSE)</f>
        <v>2.4999999999999996</v>
      </c>
      <c r="R68" s="136">
        <f t="shared" si="40"/>
        <v>2.4537574011958614</v>
      </c>
      <c r="S68" s="135">
        <f t="shared" si="48"/>
        <v>43626.38706673924</v>
      </c>
      <c r="T68" s="12">
        <f t="shared" si="41"/>
        <v>14306.43748157454</v>
      </c>
      <c r="U68" s="13">
        <f t="shared" si="42"/>
        <v>7.8734732569273852E-2</v>
      </c>
      <c r="V68" s="12">
        <f t="shared" si="43"/>
        <v>181704.2747809829</v>
      </c>
      <c r="W68" s="12">
        <f t="shared" si="44"/>
        <v>383186.27787287906</v>
      </c>
      <c r="X68" s="2">
        <f t="shared" si="45"/>
        <v>8.7833603384732335</v>
      </c>
      <c r="Y68" s="105">
        <f>VLOOKUP(E68,'Appendix 4. LT MOH 2019'!$D$5:$P$1684,13,FALSE)</f>
        <v>9.5118152158352078</v>
      </c>
      <c r="Z68" s="131">
        <f t="shared" si="46"/>
        <v>-0.72845487736197434</v>
      </c>
    </row>
    <row r="69" spans="2:26" x14ac:dyDescent="0.2">
      <c r="B69" s="158" t="str">
        <f t="shared" si="49"/>
        <v>Male</v>
      </c>
      <c r="C69" s="11" t="str">
        <f t="shared" si="50"/>
        <v>MG</v>
      </c>
      <c r="D69" s="137" t="s">
        <v>133</v>
      </c>
      <c r="E69" s="18" t="str">
        <f t="shared" si="34"/>
        <v>MGMale85-89</v>
      </c>
      <c r="F69" s="19">
        <v>5</v>
      </c>
      <c r="G69" s="104">
        <f>VLOOKUP(E69,'Appendix 4. LT MOH 2019'!$D$5:$G$1684,4,FALSE)</f>
        <v>0.10906718875959923</v>
      </c>
      <c r="H69" s="19">
        <f>VLOOKUP(E69,'Appendix 1a. Person-years 2020'!$E$3:$F$1684,2,FALSE)</f>
        <v>61163.743799999997</v>
      </c>
      <c r="I69" s="19">
        <f>VLOOKUP(E69,'Appendix 2a. Deaths 2020'!$E$3:$G$1683,3,FALSE)</f>
        <v>683</v>
      </c>
      <c r="J69" s="20">
        <f t="shared" si="35"/>
        <v>6670.9575902783663</v>
      </c>
      <c r="K69" s="20">
        <f t="shared" si="36"/>
        <v>7279.4647003555601</v>
      </c>
      <c r="L69" s="73">
        <f t="shared" si="37"/>
        <v>0.91640771195065052</v>
      </c>
      <c r="M69" s="73">
        <f t="shared" si="38"/>
        <v>1.0912173555058986</v>
      </c>
      <c r="N69" s="72">
        <f>VLOOKUP(E69,'Appendix 4. LT MOH 2019'!$D$5:$K$1684,8,FALSE)</f>
        <v>0.57150179320983563</v>
      </c>
      <c r="O69" s="72">
        <f t="shared" si="47"/>
        <v>0.54306696494359663</v>
      </c>
      <c r="P69" s="73">
        <f t="shared" si="39"/>
        <v>0.45693303505640337</v>
      </c>
      <c r="Q69" s="72">
        <f>VLOOKUP(E69,'Appendix 4. LT MOH 2019'!$D$5:$I$1684,6,FALSE)</f>
        <v>2.4999999999999996</v>
      </c>
      <c r="R69" s="136">
        <f t="shared" si="40"/>
        <v>2.4417220676829334</v>
      </c>
      <c r="S69" s="135">
        <f t="shared" si="48"/>
        <v>29319.949585164701</v>
      </c>
      <c r="T69" s="12">
        <f t="shared" si="41"/>
        <v>13397.253551650041</v>
      </c>
      <c r="U69" s="13">
        <f t="shared" si="42"/>
        <v>0.11927133045683265</v>
      </c>
      <c r="V69" s="12">
        <f t="shared" si="43"/>
        <v>112325.84981098077</v>
      </c>
      <c r="W69" s="12">
        <f t="shared" si="44"/>
        <v>201482.00309189619</v>
      </c>
      <c r="X69" s="2">
        <f t="shared" si="45"/>
        <v>6.8718400250538627</v>
      </c>
      <c r="Y69" s="105">
        <f>VLOOKUP(E69,'Appendix 4. LT MOH 2019'!$D$5:$P$1684,13,FALSE)</f>
        <v>7.5329764131615038</v>
      </c>
      <c r="Z69" s="131">
        <f t="shared" si="46"/>
        <v>-0.66113638810764108</v>
      </c>
    </row>
    <row r="70" spans="2:26" x14ac:dyDescent="0.2">
      <c r="B70" s="158" t="str">
        <f t="shared" si="49"/>
        <v>Male</v>
      </c>
      <c r="C70" s="11" t="str">
        <f t="shared" si="50"/>
        <v>MG</v>
      </c>
      <c r="D70" s="137" t="s">
        <v>8</v>
      </c>
      <c r="E70" s="18" t="str">
        <f t="shared" si="34"/>
        <v>MGMale90+</v>
      </c>
      <c r="F70" s="19" t="s">
        <v>19</v>
      </c>
      <c r="G70" s="104">
        <f>VLOOKUP(E70,'Appendix 4. LT MOH 2019'!$D$5:$G$1684,4,FALSE)</f>
        <v>0.15856454022189631</v>
      </c>
      <c r="H70" s="19">
        <f>VLOOKUP(E70,'Appendix 1a. Person-years 2020'!$E$3:$F$1684,2,FALSE)</f>
        <v>35062.497000000003</v>
      </c>
      <c r="I70" s="19">
        <f>VLOOKUP(E70,'Appendix 2a. Deaths 2020'!$E$3:$G$1683,3,FALSE)</f>
        <v>461</v>
      </c>
      <c r="J70" s="20">
        <f t="shared" si="35"/>
        <v>5559.6687158366194</v>
      </c>
      <c r="K70" s="20">
        <f t="shared" si="36"/>
        <v>5947.5704627943251</v>
      </c>
      <c r="L70" s="73">
        <f t="shared" si="37"/>
        <v>0.93477979800588029</v>
      </c>
      <c r="M70" s="73">
        <f t="shared" si="38"/>
        <v>1.0697706584302</v>
      </c>
      <c r="N70" s="72">
        <f>VLOOKUP(E70,'Appendix 4. LT MOH 2019'!$D$5:$K$1684,8,FALSE)</f>
        <v>0</v>
      </c>
      <c r="O70" s="72">
        <v>0</v>
      </c>
      <c r="P70" s="73">
        <f t="shared" si="39"/>
        <v>1</v>
      </c>
      <c r="Q70" s="72">
        <f>VLOOKUP(E70,'Appendix 4. LT MOH 2019'!$D$5:$I$1684,6,FALSE)</f>
        <v>5.989980377548914</v>
      </c>
      <c r="R70" s="136">
        <f>Q70*L70</f>
        <v>5.5993126473843606</v>
      </c>
      <c r="S70" s="135">
        <f t="shared" si="48"/>
        <v>15922.69603351466</v>
      </c>
      <c r="T70" s="12">
        <f t="shared" si="41"/>
        <v>15922.69603351466</v>
      </c>
      <c r="U70" s="13">
        <f t="shared" si="42"/>
        <v>0.17859334939390029</v>
      </c>
      <c r="V70" s="12">
        <f>T70*R70</f>
        <v>89156.153280915431</v>
      </c>
      <c r="W70" s="12">
        <f>V70</f>
        <v>89156.153280915431</v>
      </c>
      <c r="X70" s="2">
        <f t="shared" si="45"/>
        <v>5.5993126473843606</v>
      </c>
      <c r="Y70" s="105">
        <f>VLOOKUP(E70,'Appendix 4. LT MOH 2019'!$D$5:$P$1684,13,FALSE)</f>
        <v>6.3065802644184705</v>
      </c>
      <c r="Z70" s="131">
        <f t="shared" si="46"/>
        <v>-0.7072676170341099</v>
      </c>
    </row>
    <row r="71" spans="2:26" x14ac:dyDescent="0.2">
      <c r="K71" s="7"/>
      <c r="L71" s="7"/>
      <c r="M71" s="7"/>
      <c r="N71" s="133"/>
      <c r="O71" s="133"/>
      <c r="P71" s="74"/>
      <c r="Q71" s="133"/>
      <c r="R71" s="107"/>
      <c r="S71" s="7"/>
      <c r="T71" s="7"/>
      <c r="U71" s="7"/>
      <c r="V71" s="107"/>
      <c r="W71" s="107"/>
      <c r="X71" s="7"/>
      <c r="Y71" s="133"/>
      <c r="Z71" s="7"/>
    </row>
    <row r="72" spans="2:26" x14ac:dyDescent="0.2">
      <c r="N72" s="40"/>
      <c r="O72" s="40"/>
      <c r="Q72" s="40"/>
      <c r="R72" s="40"/>
      <c r="V72" s="40"/>
      <c r="W72" s="40"/>
    </row>
    <row r="73" spans="2:26" x14ac:dyDescent="0.2">
      <c r="K73" s="45"/>
      <c r="L73" s="45"/>
      <c r="M73" s="45"/>
      <c r="N73" s="45"/>
      <c r="O73" s="45"/>
      <c r="P73" s="44"/>
      <c r="Q73" s="43"/>
      <c r="R73" s="12"/>
      <c r="S73" s="13"/>
      <c r="T73" s="12"/>
      <c r="U73" s="12"/>
      <c r="V73" s="2"/>
      <c r="W73" s="2"/>
      <c r="X73" s="6"/>
    </row>
    <row r="74" spans="2:26" x14ac:dyDescent="0.2">
      <c r="K74" s="45"/>
      <c r="L74" s="45"/>
      <c r="M74" s="45"/>
      <c r="N74" s="45"/>
      <c r="O74" s="45"/>
      <c r="P74" s="44"/>
      <c r="Q74" s="43"/>
      <c r="R74" s="12"/>
      <c r="S74" s="13"/>
      <c r="T74" s="12"/>
      <c r="U74" s="12"/>
      <c r="V74" s="2"/>
      <c r="W74" s="2"/>
      <c r="X74" s="6"/>
    </row>
    <row r="75" spans="2:26" x14ac:dyDescent="0.2">
      <c r="K75" s="45"/>
      <c r="L75" s="45"/>
      <c r="M75" s="45"/>
      <c r="N75" s="45"/>
      <c r="O75" s="45"/>
      <c r="P75" s="44"/>
      <c r="Q75" s="43"/>
      <c r="R75" s="12"/>
      <c r="S75" s="13"/>
      <c r="T75" s="12"/>
      <c r="U75" s="12"/>
      <c r="V75" s="2"/>
      <c r="W75" s="2"/>
      <c r="X75" s="6"/>
    </row>
    <row r="76" spans="2:26" x14ac:dyDescent="0.2">
      <c r="K76" s="45"/>
      <c r="L76" s="45"/>
      <c r="M76" s="45"/>
      <c r="N76" s="45"/>
      <c r="O76" s="45"/>
      <c r="P76" s="44"/>
      <c r="Q76" s="43"/>
      <c r="R76" s="12"/>
      <c r="S76" s="13"/>
      <c r="T76" s="12"/>
      <c r="U76" s="12"/>
      <c r="V76" s="2"/>
      <c r="W76" s="2"/>
      <c r="X76" s="6"/>
    </row>
    <row r="77" spans="2:26" x14ac:dyDescent="0.2">
      <c r="K77" s="45"/>
      <c r="L77" s="45"/>
      <c r="M77" s="45"/>
      <c r="N77" s="45"/>
      <c r="O77" s="45"/>
      <c r="P77" s="44"/>
      <c r="Q77" s="43"/>
      <c r="R77" s="12"/>
      <c r="S77" s="13"/>
      <c r="T77" s="12"/>
      <c r="U77" s="12"/>
      <c r="V77" s="2"/>
      <c r="W77" s="2"/>
      <c r="X77" s="6"/>
    </row>
    <row r="78" spans="2:26" x14ac:dyDescent="0.2">
      <c r="N78" s="41"/>
    </row>
    <row r="81" spans="1:25" s="11" customFormat="1" ht="47" customHeight="1" x14ac:dyDescent="0.2">
      <c r="A81" s="10"/>
      <c r="B81" s="8"/>
      <c r="C81" s="8"/>
      <c r="D81" s="40"/>
      <c r="E81" s="40"/>
      <c r="F81" s="40"/>
      <c r="G81" s="40"/>
      <c r="H81" s="40"/>
      <c r="I81" s="40"/>
      <c r="J81" s="40"/>
      <c r="K81" s="10"/>
      <c r="L81" s="8"/>
      <c r="M81" s="10"/>
      <c r="N81" s="10"/>
      <c r="O81" s="10"/>
      <c r="P81" s="10"/>
      <c r="Q81" s="8"/>
      <c r="R81" s="8"/>
      <c r="S81" s="10"/>
      <c r="T81" s="10"/>
      <c r="U81" s="10"/>
      <c r="V81" s="8"/>
      <c r="W81" s="10"/>
      <c r="X81" s="10"/>
      <c r="Y81" s="40"/>
    </row>
    <row r="82" spans="1:25" x14ac:dyDescent="0.2">
      <c r="K82" s="48"/>
      <c r="L82" s="48"/>
      <c r="M82" s="48"/>
      <c r="N82" s="48"/>
      <c r="O82" s="48"/>
      <c r="P82" s="44"/>
      <c r="Q82" s="12"/>
      <c r="R82" s="12"/>
      <c r="S82" s="13"/>
      <c r="T82" s="12"/>
      <c r="U82" s="12"/>
      <c r="V82" s="2"/>
      <c r="W82" s="2"/>
      <c r="X82" s="6"/>
    </row>
    <row r="83" spans="1:25" x14ac:dyDescent="0.2">
      <c r="K83" s="48"/>
      <c r="L83" s="48"/>
      <c r="M83" s="48"/>
      <c r="N83" s="48"/>
      <c r="O83" s="48"/>
      <c r="P83" s="44"/>
      <c r="Q83" s="43"/>
      <c r="R83" s="12"/>
      <c r="S83" s="13"/>
      <c r="T83" s="12"/>
      <c r="U83" s="12"/>
      <c r="V83" s="2"/>
      <c r="W83" s="2"/>
      <c r="X83" s="6"/>
    </row>
    <row r="84" spans="1:25" x14ac:dyDescent="0.2">
      <c r="K84" s="48"/>
      <c r="L84" s="48"/>
      <c r="M84" s="48"/>
      <c r="N84" s="48"/>
      <c r="O84" s="48"/>
      <c r="P84" s="44"/>
      <c r="Q84" s="43"/>
      <c r="R84" s="12"/>
      <c r="S84" s="13"/>
      <c r="T84" s="12"/>
      <c r="U84" s="12"/>
      <c r="V84" s="2"/>
      <c r="W84" s="2"/>
      <c r="X84" s="6"/>
    </row>
    <row r="85" spans="1:25" x14ac:dyDescent="0.2">
      <c r="K85" s="48"/>
      <c r="L85" s="48"/>
      <c r="M85" s="48"/>
      <c r="N85" s="48"/>
      <c r="O85" s="48"/>
      <c r="P85" s="44"/>
      <c r="Q85" s="43"/>
      <c r="R85" s="12"/>
      <c r="S85" s="13"/>
      <c r="T85" s="12"/>
      <c r="U85" s="12"/>
      <c r="V85" s="2"/>
      <c r="W85" s="2"/>
      <c r="X85" s="6"/>
    </row>
    <row r="86" spans="1:25" x14ac:dyDescent="0.2">
      <c r="K86" s="48"/>
      <c r="L86" s="48"/>
      <c r="M86" s="48"/>
      <c r="N86" s="48"/>
      <c r="O86" s="48"/>
      <c r="P86" s="44"/>
      <c r="Q86" s="43"/>
      <c r="R86" s="12"/>
      <c r="S86" s="13"/>
      <c r="T86" s="12"/>
      <c r="U86" s="12"/>
      <c r="V86" s="2"/>
      <c r="W86" s="2"/>
      <c r="X86" s="6"/>
    </row>
    <row r="87" spans="1:25" x14ac:dyDescent="0.2">
      <c r="K87" s="48"/>
      <c r="L87" s="48"/>
      <c r="M87" s="48"/>
      <c r="N87" s="48"/>
      <c r="O87" s="48"/>
      <c r="P87" s="44"/>
      <c r="Q87" s="43"/>
      <c r="R87" s="12"/>
      <c r="S87" s="13"/>
      <c r="T87" s="12"/>
      <c r="U87" s="12"/>
      <c r="V87" s="2"/>
      <c r="W87" s="2"/>
      <c r="X87" s="6"/>
    </row>
    <row r="88" spans="1:25" x14ac:dyDescent="0.2">
      <c r="K88" s="48"/>
      <c r="L88" s="48"/>
      <c r="M88" s="48"/>
      <c r="N88" s="48"/>
      <c r="O88" s="48"/>
      <c r="P88" s="44"/>
      <c r="Q88" s="43"/>
      <c r="R88" s="12"/>
      <c r="S88" s="13"/>
      <c r="T88" s="12"/>
      <c r="U88" s="12"/>
      <c r="V88" s="2"/>
      <c r="W88" s="2"/>
      <c r="X88" s="6"/>
    </row>
    <row r="89" spans="1:25" x14ac:dyDescent="0.2">
      <c r="K89" s="48"/>
      <c r="L89" s="48"/>
      <c r="M89" s="48"/>
      <c r="N89" s="48"/>
      <c r="O89" s="48"/>
      <c r="P89" s="44"/>
      <c r="Q89" s="43"/>
      <c r="R89" s="12"/>
      <c r="S89" s="13"/>
      <c r="T89" s="12"/>
      <c r="U89" s="12"/>
      <c r="V89" s="2"/>
      <c r="W89" s="2"/>
      <c r="X89" s="6"/>
    </row>
    <row r="90" spans="1:25" x14ac:dyDescent="0.2">
      <c r="K90" s="48"/>
      <c r="L90" s="48"/>
      <c r="M90" s="48"/>
      <c r="N90" s="48"/>
      <c r="O90" s="48"/>
      <c r="P90" s="44"/>
      <c r="Q90" s="43"/>
      <c r="R90" s="12"/>
      <c r="S90" s="13"/>
      <c r="T90" s="12"/>
      <c r="U90" s="12"/>
      <c r="V90" s="2"/>
      <c r="W90" s="2"/>
      <c r="X90" s="6"/>
    </row>
    <row r="91" spans="1:25" x14ac:dyDescent="0.2">
      <c r="K91" s="48"/>
      <c r="L91" s="48"/>
      <c r="M91" s="48"/>
      <c r="N91" s="48"/>
      <c r="O91" s="48"/>
      <c r="P91" s="44"/>
      <c r="Q91" s="43"/>
      <c r="R91" s="12"/>
      <c r="S91" s="13"/>
      <c r="T91" s="12"/>
      <c r="U91" s="12"/>
      <c r="V91" s="2"/>
      <c r="W91" s="2"/>
      <c r="X91" s="6"/>
    </row>
    <row r="92" spans="1:25" x14ac:dyDescent="0.2">
      <c r="K92" s="48"/>
      <c r="L92" s="48"/>
      <c r="M92" s="48"/>
      <c r="N92" s="48"/>
      <c r="O92" s="48"/>
      <c r="P92" s="44"/>
      <c r="Q92" s="43"/>
      <c r="R92" s="12"/>
      <c r="S92" s="13"/>
      <c r="T92" s="12"/>
      <c r="U92" s="12"/>
      <c r="V92" s="2"/>
      <c r="W92" s="2"/>
      <c r="X92" s="6"/>
    </row>
    <row r="93" spans="1:25" x14ac:dyDescent="0.2">
      <c r="K93" s="48"/>
      <c r="L93" s="48"/>
      <c r="M93" s="48"/>
      <c r="N93" s="48"/>
      <c r="O93" s="48"/>
      <c r="P93" s="44"/>
      <c r="Q93" s="43"/>
      <c r="R93" s="12"/>
      <c r="S93" s="13"/>
      <c r="T93" s="12"/>
      <c r="U93" s="12"/>
      <c r="V93" s="2"/>
      <c r="W93" s="2"/>
      <c r="X93" s="6"/>
    </row>
    <row r="94" spans="1:25" x14ac:dyDescent="0.2">
      <c r="K94" s="48"/>
      <c r="L94" s="48"/>
      <c r="M94" s="48"/>
      <c r="N94" s="48"/>
      <c r="O94" s="48"/>
      <c r="P94" s="44"/>
      <c r="Q94" s="43"/>
      <c r="R94" s="12"/>
      <c r="S94" s="13"/>
      <c r="T94" s="12"/>
      <c r="U94" s="12"/>
      <c r="V94" s="2"/>
      <c r="W94" s="2"/>
      <c r="X94" s="6"/>
    </row>
    <row r="95" spans="1:25" x14ac:dyDescent="0.2">
      <c r="K95" s="48"/>
      <c r="L95" s="48"/>
      <c r="M95" s="48"/>
      <c r="N95" s="48"/>
      <c r="O95" s="48"/>
      <c r="P95" s="44"/>
      <c r="Q95" s="43"/>
      <c r="R95" s="12"/>
      <c r="S95" s="13"/>
      <c r="T95" s="12"/>
      <c r="U95" s="12"/>
      <c r="V95" s="2"/>
      <c r="W95" s="2"/>
      <c r="X95" s="6"/>
    </row>
    <row r="96" spans="1:25" x14ac:dyDescent="0.2">
      <c r="K96" s="48"/>
      <c r="L96" s="48"/>
      <c r="M96" s="48"/>
      <c r="N96" s="48"/>
      <c r="O96" s="48"/>
      <c r="P96" s="44"/>
      <c r="Q96" s="43"/>
      <c r="R96" s="12"/>
      <c r="S96" s="13"/>
      <c r="T96" s="12"/>
      <c r="U96" s="12"/>
      <c r="V96" s="2"/>
      <c r="W96" s="2"/>
      <c r="X96" s="6"/>
    </row>
    <row r="97" spans="1:25" x14ac:dyDescent="0.2">
      <c r="K97" s="48"/>
      <c r="L97" s="48"/>
      <c r="M97" s="48"/>
      <c r="N97" s="48"/>
      <c r="O97" s="48"/>
      <c r="P97" s="44"/>
      <c r="Q97" s="43"/>
      <c r="R97" s="12"/>
      <c r="S97" s="13"/>
      <c r="T97" s="12"/>
      <c r="U97" s="12"/>
      <c r="V97" s="2"/>
      <c r="W97" s="2"/>
      <c r="X97" s="6"/>
    </row>
    <row r="98" spans="1:25" x14ac:dyDescent="0.2">
      <c r="N98" s="47"/>
    </row>
    <row r="99" spans="1:25" x14ac:dyDescent="0.2">
      <c r="N99" s="47"/>
    </row>
    <row r="100" spans="1:25" s="11" customFormat="1" ht="47" customHeight="1" x14ac:dyDescent="0.2">
      <c r="A100" s="10"/>
      <c r="B100" s="8"/>
      <c r="C100" s="8"/>
      <c r="D100" s="40"/>
      <c r="E100" s="40"/>
      <c r="F100" s="40"/>
      <c r="G100" s="40"/>
      <c r="H100" s="40"/>
      <c r="I100" s="40"/>
      <c r="J100" s="40"/>
      <c r="K100" s="10"/>
      <c r="L100" s="8"/>
      <c r="M100" s="10"/>
      <c r="N100" s="10"/>
      <c r="O100" s="10"/>
      <c r="P100" s="10"/>
      <c r="Q100" s="8"/>
      <c r="R100" s="8"/>
      <c r="S100" s="10"/>
      <c r="T100" s="10"/>
      <c r="U100" s="10"/>
      <c r="V100" s="8"/>
      <c r="W100" s="10"/>
      <c r="X100" s="10"/>
      <c r="Y100" s="40"/>
    </row>
    <row r="101" spans="1:25" x14ac:dyDescent="0.2">
      <c r="K101" s="45"/>
      <c r="L101" s="45"/>
      <c r="M101" s="45"/>
      <c r="N101" s="45"/>
      <c r="O101" s="45"/>
      <c r="P101" s="44"/>
      <c r="Q101" s="12"/>
      <c r="R101" s="12"/>
      <c r="S101" s="13"/>
      <c r="T101" s="12"/>
      <c r="U101" s="12"/>
      <c r="V101" s="2"/>
      <c r="W101" s="2"/>
      <c r="X101" s="6"/>
    </row>
    <row r="102" spans="1:25" x14ac:dyDescent="0.2">
      <c r="K102" s="45"/>
      <c r="L102" s="45"/>
      <c r="M102" s="45"/>
      <c r="N102" s="45"/>
      <c r="O102" s="45"/>
      <c r="P102" s="44"/>
      <c r="Q102" s="43"/>
      <c r="R102" s="12"/>
      <c r="S102" s="13"/>
      <c r="T102" s="12"/>
      <c r="U102" s="12"/>
      <c r="V102" s="2"/>
      <c r="W102" s="2"/>
      <c r="X102" s="6"/>
    </row>
    <row r="103" spans="1:25" x14ac:dyDescent="0.2">
      <c r="K103" s="45"/>
      <c r="L103" s="45"/>
      <c r="M103" s="45"/>
      <c r="N103" s="45"/>
      <c r="O103" s="45"/>
      <c r="P103" s="44"/>
      <c r="Q103" s="43"/>
      <c r="R103" s="12"/>
      <c r="S103" s="13"/>
      <c r="T103" s="12"/>
      <c r="U103" s="12"/>
      <c r="V103" s="2"/>
      <c r="W103" s="2"/>
      <c r="X103" s="6"/>
    </row>
    <row r="104" spans="1:25" x14ac:dyDescent="0.2">
      <c r="K104" s="45"/>
      <c r="L104" s="45"/>
      <c r="M104" s="45"/>
      <c r="N104" s="45"/>
      <c r="O104" s="45"/>
      <c r="P104" s="44"/>
      <c r="Q104" s="43"/>
      <c r="R104" s="12"/>
      <c r="S104" s="13"/>
      <c r="T104" s="12"/>
      <c r="U104" s="12"/>
      <c r="V104" s="2"/>
      <c r="W104" s="2"/>
      <c r="X104" s="6"/>
    </row>
    <row r="105" spans="1:25" x14ac:dyDescent="0.2">
      <c r="K105" s="45"/>
      <c r="L105" s="45"/>
      <c r="M105" s="45"/>
      <c r="N105" s="45"/>
      <c r="O105" s="45"/>
      <c r="P105" s="44"/>
      <c r="Q105" s="43"/>
      <c r="R105" s="12"/>
      <c r="S105" s="13"/>
      <c r="T105" s="12"/>
      <c r="U105" s="12"/>
      <c r="V105" s="2"/>
      <c r="W105" s="2"/>
      <c r="X105" s="6"/>
    </row>
    <row r="106" spans="1:25" x14ac:dyDescent="0.2">
      <c r="K106" s="45"/>
      <c r="L106" s="45"/>
      <c r="M106" s="45"/>
      <c r="N106" s="45"/>
      <c r="O106" s="45"/>
      <c r="P106" s="44"/>
      <c r="Q106" s="43"/>
      <c r="R106" s="12"/>
      <c r="S106" s="13"/>
      <c r="T106" s="12"/>
      <c r="U106" s="12"/>
      <c r="V106" s="2"/>
      <c r="W106" s="2"/>
      <c r="X106" s="6"/>
    </row>
    <row r="107" spans="1:25" x14ac:dyDescent="0.2">
      <c r="K107" s="45"/>
      <c r="L107" s="45"/>
      <c r="M107" s="45"/>
      <c r="N107" s="45"/>
      <c r="O107" s="45"/>
      <c r="P107" s="44"/>
      <c r="Q107" s="43"/>
      <c r="R107" s="12"/>
      <c r="S107" s="13"/>
      <c r="T107" s="12"/>
      <c r="U107" s="12"/>
      <c r="V107" s="2"/>
      <c r="W107" s="2"/>
      <c r="X107" s="6"/>
    </row>
    <row r="108" spans="1:25" x14ac:dyDescent="0.2">
      <c r="K108" s="45"/>
      <c r="L108" s="45"/>
      <c r="M108" s="45"/>
      <c r="N108" s="45"/>
      <c r="O108" s="45"/>
      <c r="P108" s="44"/>
      <c r="Q108" s="43"/>
      <c r="R108" s="12"/>
      <c r="S108" s="13"/>
      <c r="T108" s="12"/>
      <c r="U108" s="12"/>
      <c r="V108" s="2"/>
      <c r="W108" s="2"/>
      <c r="X108" s="6"/>
    </row>
    <row r="109" spans="1:25" x14ac:dyDescent="0.2">
      <c r="K109" s="45"/>
      <c r="L109" s="45"/>
      <c r="M109" s="45"/>
      <c r="N109" s="45"/>
      <c r="O109" s="45"/>
      <c r="P109" s="44"/>
      <c r="Q109" s="43"/>
      <c r="R109" s="12"/>
      <c r="S109" s="13"/>
      <c r="T109" s="12"/>
      <c r="U109" s="12"/>
      <c r="V109" s="2"/>
      <c r="W109" s="2"/>
      <c r="X109" s="6"/>
    </row>
    <row r="110" spans="1:25" x14ac:dyDescent="0.2">
      <c r="K110" s="45"/>
      <c r="L110" s="45"/>
      <c r="M110" s="45"/>
      <c r="N110" s="45"/>
      <c r="O110" s="45"/>
      <c r="P110" s="44"/>
      <c r="Q110" s="43"/>
      <c r="R110" s="12"/>
      <c r="S110" s="13"/>
      <c r="T110" s="12"/>
      <c r="U110" s="12"/>
      <c r="V110" s="2"/>
      <c r="W110" s="2"/>
      <c r="X110" s="6"/>
    </row>
    <row r="111" spans="1:25" x14ac:dyDescent="0.2">
      <c r="K111" s="45"/>
      <c r="L111" s="45"/>
      <c r="M111" s="45"/>
      <c r="N111" s="45"/>
      <c r="O111" s="45"/>
      <c r="P111" s="44"/>
      <c r="Q111" s="43"/>
      <c r="R111" s="12"/>
      <c r="S111" s="13"/>
      <c r="T111" s="12"/>
      <c r="U111" s="12"/>
      <c r="V111" s="2"/>
      <c r="W111" s="2"/>
      <c r="X111" s="6"/>
    </row>
    <row r="112" spans="1:25" x14ac:dyDescent="0.2">
      <c r="K112" s="45"/>
      <c r="L112" s="45"/>
      <c r="M112" s="45"/>
      <c r="N112" s="45"/>
      <c r="O112" s="45"/>
      <c r="P112" s="44"/>
      <c r="Q112" s="43"/>
      <c r="R112" s="12"/>
      <c r="S112" s="13"/>
      <c r="T112" s="12"/>
      <c r="U112" s="12"/>
      <c r="V112" s="2"/>
      <c r="W112" s="2"/>
      <c r="X112" s="6"/>
    </row>
    <row r="113" spans="11:24" x14ac:dyDescent="0.2">
      <c r="K113" s="45"/>
      <c r="L113" s="45"/>
      <c r="M113" s="45"/>
      <c r="N113" s="45"/>
      <c r="O113" s="45"/>
      <c r="P113" s="44"/>
      <c r="Q113" s="43"/>
      <c r="R113" s="12"/>
      <c r="S113" s="13"/>
      <c r="T113" s="12"/>
      <c r="U113" s="12"/>
      <c r="V113" s="2"/>
      <c r="W113" s="2"/>
      <c r="X113" s="6"/>
    </row>
    <row r="114" spans="11:24" x14ac:dyDescent="0.2">
      <c r="K114" s="45"/>
      <c r="L114" s="45"/>
      <c r="M114" s="45"/>
      <c r="N114" s="45"/>
      <c r="O114" s="45"/>
      <c r="P114" s="44"/>
      <c r="Q114" s="43"/>
      <c r="R114" s="12"/>
      <c r="S114" s="13"/>
      <c r="T114" s="12"/>
      <c r="U114" s="12"/>
      <c r="V114" s="2"/>
      <c r="W114" s="2"/>
      <c r="X114" s="6"/>
    </row>
    <row r="115" spans="11:24" x14ac:dyDescent="0.2">
      <c r="K115" s="45"/>
      <c r="L115" s="45"/>
      <c r="M115" s="45"/>
      <c r="N115" s="45"/>
      <c r="O115" s="45"/>
      <c r="P115" s="44"/>
      <c r="Q115" s="43"/>
      <c r="R115" s="12"/>
      <c r="S115" s="13"/>
      <c r="T115" s="12"/>
      <c r="U115" s="12"/>
      <c r="V115" s="2"/>
      <c r="W115" s="2"/>
      <c r="X115" s="6"/>
    </row>
    <row r="116" spans="11:24" x14ac:dyDescent="0.2">
      <c r="K116" s="45"/>
      <c r="L116" s="45"/>
      <c r="M116" s="45"/>
      <c r="N116" s="45"/>
      <c r="O116" s="45"/>
      <c r="P116" s="44"/>
      <c r="Q116" s="43"/>
      <c r="R116" s="12"/>
      <c r="S116" s="13"/>
      <c r="T116" s="12"/>
      <c r="U116" s="12"/>
      <c r="V116" s="2"/>
      <c r="W116" s="2"/>
      <c r="X116" s="6"/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2B89059-23E1-EA48-A97F-A39A6FA29FEF}">
  <sheetPr>
    <tabColor theme="8"/>
  </sheetPr>
  <dimension ref="A1:AA116"/>
  <sheetViews>
    <sheetView zoomScaleNormal="100" workbookViewId="0">
      <pane xSplit="4" ySplit="3" topLeftCell="F4" activePane="bottomRight" state="frozen"/>
      <selection pane="topRight" activeCell="F1" sqref="F1"/>
      <selection pane="bottomLeft" activeCell="A4" sqref="A4"/>
      <selection pane="bottomRight" activeCell="B1" sqref="B1:C2"/>
    </sheetView>
  </sheetViews>
  <sheetFormatPr baseColWidth="10" defaultRowHeight="16" x14ac:dyDescent="0.2"/>
  <cols>
    <col min="1" max="1" width="5.83203125" customWidth="1"/>
    <col min="2" max="3" width="12.1640625" style="46" customWidth="1"/>
    <col min="4" max="4" width="13.33203125" style="40" customWidth="1"/>
    <col min="5" max="5" width="17.33203125" style="40" hidden="1" customWidth="1"/>
    <col min="6" max="9" width="13.33203125" style="40" customWidth="1"/>
    <col min="10" max="10" width="14.6640625" style="40" customWidth="1"/>
    <col min="11" max="11" width="15.6640625" customWidth="1"/>
    <col min="17" max="17" width="11.5" customWidth="1"/>
    <col min="18" max="20" width="10.33203125" customWidth="1"/>
    <col min="21" max="21" width="8.33203125" customWidth="1"/>
    <col min="22" max="22" width="10" customWidth="1"/>
    <col min="23" max="23" width="8.33203125" customWidth="1"/>
    <col min="24" max="24" width="11" customWidth="1"/>
    <col min="25" max="25" width="10.5" style="40" customWidth="1"/>
    <col min="26" max="26" width="17.6640625" bestFit="1" customWidth="1"/>
  </cols>
  <sheetData>
    <row r="1" spans="1:27" ht="18" x14ac:dyDescent="0.2">
      <c r="B1" s="161" t="s">
        <v>59</v>
      </c>
      <c r="C1" s="161"/>
      <c r="K1" s="10"/>
      <c r="N1" s="8"/>
      <c r="O1" s="10"/>
      <c r="Q1" s="10"/>
      <c r="R1" s="10"/>
      <c r="S1" s="8"/>
      <c r="T1" s="8"/>
      <c r="U1" s="10"/>
      <c r="V1" s="10"/>
      <c r="W1" s="10"/>
      <c r="Y1" s="10"/>
    </row>
    <row r="2" spans="1:27" s="3" customFormat="1" ht="100" customHeight="1" x14ac:dyDescent="0.2">
      <c r="B2" s="167" t="s">
        <v>33</v>
      </c>
      <c r="C2" s="167" t="s">
        <v>14</v>
      </c>
      <c r="D2" s="39" t="s">
        <v>31</v>
      </c>
      <c r="E2" s="39"/>
      <c r="F2" s="3" t="s">
        <v>32</v>
      </c>
      <c r="G2" s="106" t="s">
        <v>115</v>
      </c>
      <c r="H2" s="106" t="s">
        <v>1659</v>
      </c>
      <c r="I2" s="106" t="s">
        <v>1660</v>
      </c>
      <c r="J2" s="106" t="s">
        <v>20</v>
      </c>
      <c r="K2" s="4" t="s">
        <v>21</v>
      </c>
      <c r="L2" s="3" t="s">
        <v>16</v>
      </c>
      <c r="M2" s="5" t="s">
        <v>114</v>
      </c>
      <c r="N2" s="3" t="s">
        <v>141</v>
      </c>
      <c r="O2" s="3" t="s">
        <v>22</v>
      </c>
      <c r="P2" s="5" t="s">
        <v>23</v>
      </c>
      <c r="Q2" s="3" t="s">
        <v>140</v>
      </c>
      <c r="R2" s="3" t="s">
        <v>24</v>
      </c>
      <c r="S2" s="5" t="s">
        <v>34</v>
      </c>
      <c r="T2" s="5" t="s">
        <v>35</v>
      </c>
      <c r="U2" s="5" t="s">
        <v>36</v>
      </c>
      <c r="V2" s="3" t="s">
        <v>37</v>
      </c>
      <c r="W2" s="3" t="s">
        <v>38</v>
      </c>
      <c r="X2" s="5" t="s">
        <v>81</v>
      </c>
      <c r="Y2" s="3" t="s">
        <v>26</v>
      </c>
      <c r="Z2" s="5" t="s">
        <v>25</v>
      </c>
    </row>
    <row r="3" spans="1:27" s="11" customFormat="1" ht="47" customHeight="1" x14ac:dyDescent="0.2">
      <c r="A3" s="10"/>
      <c r="B3" s="8" t="s">
        <v>17</v>
      </c>
      <c r="C3" s="8" t="s">
        <v>14</v>
      </c>
      <c r="D3" s="8" t="s">
        <v>0</v>
      </c>
      <c r="E3" s="8" t="s">
        <v>135</v>
      </c>
      <c r="F3" s="8" t="s">
        <v>9</v>
      </c>
      <c r="G3" s="10" t="s">
        <v>116</v>
      </c>
      <c r="H3" s="10" t="s">
        <v>134</v>
      </c>
      <c r="I3" s="10" t="s">
        <v>110</v>
      </c>
      <c r="J3" s="10" t="s">
        <v>1618</v>
      </c>
      <c r="K3" s="10" t="s">
        <v>1830</v>
      </c>
      <c r="L3" s="10" t="s">
        <v>27</v>
      </c>
      <c r="M3" s="10" t="s">
        <v>28</v>
      </c>
      <c r="N3" s="8" t="s">
        <v>1619</v>
      </c>
      <c r="O3" s="10" t="s">
        <v>111</v>
      </c>
      <c r="P3" s="10" t="s">
        <v>112</v>
      </c>
      <c r="Q3" s="10" t="s">
        <v>1620</v>
      </c>
      <c r="R3" s="10" t="s">
        <v>113</v>
      </c>
      <c r="S3" s="8" t="s">
        <v>104</v>
      </c>
      <c r="T3" s="8" t="s">
        <v>105</v>
      </c>
      <c r="U3" s="10" t="s">
        <v>106</v>
      </c>
      <c r="V3" s="10" t="s">
        <v>107</v>
      </c>
      <c r="W3" s="10" t="s">
        <v>108</v>
      </c>
      <c r="X3" s="8" t="s">
        <v>109</v>
      </c>
      <c r="Y3" s="10" t="s">
        <v>30</v>
      </c>
      <c r="Z3" s="10" t="s">
        <v>11</v>
      </c>
    </row>
    <row r="4" spans="1:27" s="9" customFormat="1" ht="17" customHeight="1" x14ac:dyDescent="0.2">
      <c r="A4" s="15"/>
      <c r="B4" s="9" t="s">
        <v>18</v>
      </c>
      <c r="C4" s="9" t="str">
        <f>$B$1</f>
        <v>ES</v>
      </c>
      <c r="D4" s="137">
        <v>0</v>
      </c>
      <c r="E4" s="18" t="str">
        <f t="shared" ref="E4:E23" si="0">_xlfn.CONCAT(C4,B4,D4)</f>
        <v>ESTotal0</v>
      </c>
      <c r="F4" s="19">
        <v>1</v>
      </c>
      <c r="G4" s="104">
        <f>VLOOKUP(E4,'Appendix 4. LT MOH 2019'!$D$5:$G$1684,4,FALSE)</f>
        <v>9.9919674089959144E-3</v>
      </c>
      <c r="H4" s="19">
        <f>VLOOKUP(E4,'Appendix 1a. Person-years 2020'!$E$3:$F$1684,2,FALSE)</f>
        <v>57599.072699999997</v>
      </c>
      <c r="I4" s="19">
        <f>VLOOKUP(E4,'Appendix 2a. Deaths 2020'!$E$3:$G$1683,3,FALSE)</f>
        <v>6</v>
      </c>
      <c r="J4" s="20">
        <f t="shared" ref="J4:J23" si="1">G4*H4</f>
        <v>575.52805720678623</v>
      </c>
      <c r="K4" s="20">
        <f t="shared" ref="K4:K23" si="2">G4*(H4-I4)+I4</f>
        <v>581.4681054023323</v>
      </c>
      <c r="L4" s="72">
        <f t="shared" ref="L4:L23" si="3">J4/K4</f>
        <v>0.98978439549760688</v>
      </c>
      <c r="M4" s="72">
        <f t="shared" ref="M4:M23" si="4">K4/J4</f>
        <v>1.0103210401667904</v>
      </c>
      <c r="N4" s="72">
        <f>VLOOKUP(E4,'Appendix 4. LT MOH 2019'!$D$5:$K$1684,8,FALSE)</f>
        <v>0.99009969743304482</v>
      </c>
      <c r="O4" s="72">
        <f>EXP((1/L4)*LN(N4))</f>
        <v>0.98999802872392506</v>
      </c>
      <c r="P4" s="72">
        <f t="shared" ref="P4:P23" si="5">1-O4</f>
        <v>1.0001971276074939E-2</v>
      </c>
      <c r="Q4" s="72">
        <f>VLOOKUP(E4,'Appendix 4. LT MOH 2019'!$D$5:$I$1684,6,FALSE)</f>
        <v>7.3376482881655922E-2</v>
      </c>
      <c r="R4" s="16">
        <f t="shared" ref="R4:R22" si="6">F4+(Q4-F4)*M4*(1-N4)/(1-O4)</f>
        <v>7.3328983206902509E-2</v>
      </c>
      <c r="S4" s="12">
        <v>100000</v>
      </c>
      <c r="T4" s="12">
        <f t="shared" ref="T4:T23" si="7">P4*S4</f>
        <v>1000.1971276074939</v>
      </c>
      <c r="U4" s="13">
        <f t="shared" ref="U4:U23" si="8">T4/V4</f>
        <v>1.0095542181229799E-2</v>
      </c>
      <c r="V4" s="12">
        <f t="shared" ref="V4:V22" si="9">(S5*F4)+R4*T4</f>
        <v>99073.146310766431</v>
      </c>
      <c r="W4" s="12">
        <f t="shared" ref="W4:W22" si="10">W5+V4</f>
        <v>7559551.2268955903</v>
      </c>
      <c r="X4" s="131">
        <f t="shared" ref="X4:X23" si="11">W4/S4</f>
        <v>75.5955122689559</v>
      </c>
      <c r="Y4" s="105">
        <f>VLOOKUP(E4,'Appendix 4. LT MOH 2019'!$D$5:$P$1684,13,FALSE)</f>
        <v>77.753479812655129</v>
      </c>
      <c r="Z4" s="105">
        <f t="shared" ref="Z4:Z23" si="12">X4-Y4</f>
        <v>-2.1579675436992289</v>
      </c>
    </row>
    <row r="5" spans="1:27" s="9" customFormat="1" x14ac:dyDescent="0.2">
      <c r="A5" s="15"/>
      <c r="B5" s="9" t="str">
        <f>$B$4</f>
        <v>Total</v>
      </c>
      <c r="C5" s="9" t="str">
        <f>$C$4</f>
        <v>ES</v>
      </c>
      <c r="D5" s="138" t="s">
        <v>1657</v>
      </c>
      <c r="E5" s="18" t="str">
        <f t="shared" si="0"/>
        <v>ESTotal1-4</v>
      </c>
      <c r="F5" s="19">
        <v>4</v>
      </c>
      <c r="G5" s="104">
        <f>VLOOKUP(E5,'Appendix 4. LT MOH 2019'!$D$5:$G$1684,4,FALSE)</f>
        <v>4.6990098800254846E-4</v>
      </c>
      <c r="H5" s="19">
        <f>VLOOKUP(E5,'Appendix 1a. Person-years 2020'!$E$3:$F$1684,2,FALSE)</f>
        <v>229838.32879999999</v>
      </c>
      <c r="I5" s="19">
        <f>VLOOKUP(E5,'Appendix 2a. Deaths 2020'!$E$3:$G$1683,3,FALSE)</f>
        <v>4</v>
      </c>
      <c r="J5" s="20">
        <f t="shared" si="1"/>
        <v>108.00125778397458</v>
      </c>
      <c r="K5" s="20">
        <f t="shared" si="2"/>
        <v>111.99937818002257</v>
      </c>
      <c r="L5" s="72">
        <f t="shared" si="3"/>
        <v>0.96430229827149927</v>
      </c>
      <c r="M5" s="72">
        <f t="shared" si="4"/>
        <v>1.0370192021656366</v>
      </c>
      <c r="N5" s="72">
        <f>VLOOKUP(E5,'Appendix 4. LT MOH 2019'!$D$5:$K$1684,8,FALSE)</f>
        <v>0.99812259153611138</v>
      </c>
      <c r="O5" s="72">
        <f t="shared" ref="O5:O22" si="13">EXP((1/L5)*LN(N5))</f>
        <v>0.99805315906868219</v>
      </c>
      <c r="P5" s="72">
        <f t="shared" si="5"/>
        <v>1.9468409313178059E-3</v>
      </c>
      <c r="Q5" s="72">
        <f>VLOOKUP(E5,'Appendix 4. LT MOH 2019'!$D$5:$I$1684,6,FALSE)</f>
        <v>1.5113377384392632</v>
      </c>
      <c r="R5" s="16">
        <f t="shared" si="6"/>
        <v>1.5112512020485811</v>
      </c>
      <c r="S5" s="135">
        <f t="shared" ref="S5:S23" si="14">S4-T4</f>
        <v>98999.802872392509</v>
      </c>
      <c r="T5" s="12">
        <f t="shared" si="7"/>
        <v>192.73686842436783</v>
      </c>
      <c r="U5" s="13">
        <f t="shared" si="8"/>
        <v>4.8730049968443378E-4</v>
      </c>
      <c r="V5" s="12">
        <f t="shared" si="9"/>
        <v>395519.53783995798</v>
      </c>
      <c r="W5" s="12">
        <f t="shared" si="10"/>
        <v>7460478.0805848241</v>
      </c>
      <c r="X5" s="131">
        <f t="shared" si="11"/>
        <v>75.358514503318105</v>
      </c>
      <c r="Y5" s="105">
        <f>VLOOKUP(E5,'Appendix 4. LT MOH 2019'!$D$5:$P$1684,13,FALSE)</f>
        <v>77.530226364937661</v>
      </c>
      <c r="Z5" s="105">
        <f t="shared" si="12"/>
        <v>-2.1717118616195563</v>
      </c>
      <c r="AA5" s="17"/>
    </row>
    <row r="6" spans="1:27" s="9" customFormat="1" x14ac:dyDescent="0.2">
      <c r="A6" s="15"/>
      <c r="B6" s="9" t="str">
        <f t="shared" ref="B6:B23" si="15">$B$4</f>
        <v>Total</v>
      </c>
      <c r="C6" s="9" t="str">
        <f t="shared" ref="C6:C23" si="16">$C$4</f>
        <v>ES</v>
      </c>
      <c r="D6" s="138" t="s">
        <v>1658</v>
      </c>
      <c r="E6" s="18" t="str">
        <f t="shared" si="0"/>
        <v>ESTotal5-9</v>
      </c>
      <c r="F6" s="19">
        <v>5</v>
      </c>
      <c r="G6" s="104">
        <f>VLOOKUP(E6,'Appendix 4. LT MOH 2019'!$D$5:$G$1684,4,FALSE)</f>
        <v>1.4343907338487688E-4</v>
      </c>
      <c r="H6" s="19">
        <f>VLOOKUP(E6,'Appendix 1a. Person-years 2020'!$E$3:$F$1684,2,FALSE)</f>
        <v>283522.4988</v>
      </c>
      <c r="I6" s="19">
        <f>VLOOKUP(E6,'Appendix 2a. Deaths 2020'!$E$3:$G$1683,3,FALSE)</f>
        <v>2</v>
      </c>
      <c r="J6" s="20">
        <f t="shared" si="1"/>
        <v>40.668204511636866</v>
      </c>
      <c r="K6" s="20">
        <f t="shared" si="2"/>
        <v>42.667917633490099</v>
      </c>
      <c r="L6" s="72">
        <f t="shared" si="3"/>
        <v>0.95313309782234001</v>
      </c>
      <c r="M6" s="72">
        <f t="shared" si="4"/>
        <v>1.049171414028889</v>
      </c>
      <c r="N6" s="72">
        <f>VLOOKUP(E6,'Appendix 4. LT MOH 2019'!$D$5:$K$1684,8,FALSE)</f>
        <v>0.99928306172548009</v>
      </c>
      <c r="O6" s="72">
        <f t="shared" si="13"/>
        <v>0.99924782211821206</v>
      </c>
      <c r="P6" s="72">
        <f t="shared" si="5"/>
        <v>7.5217788178794098E-4</v>
      </c>
      <c r="Q6" s="72">
        <f>VLOOKUP(E6,'Appendix 4. LT MOH 2019'!$D$5:$I$1684,6,FALSE)</f>
        <v>2.4999999999999831</v>
      </c>
      <c r="R6" s="16">
        <f t="shared" si="6"/>
        <v>2.499955923120488</v>
      </c>
      <c r="S6" s="135">
        <f t="shared" si="14"/>
        <v>98807.066003968139</v>
      </c>
      <c r="T6" s="12">
        <f t="shared" si="7"/>
        <v>74.320489612546027</v>
      </c>
      <c r="U6" s="13">
        <f t="shared" si="8"/>
        <v>1.5049217579847016E-4</v>
      </c>
      <c r="V6" s="12">
        <f t="shared" si="9"/>
        <v>493849.52551999409</v>
      </c>
      <c r="W6" s="12">
        <f t="shared" si="10"/>
        <v>7064958.5427448666</v>
      </c>
      <c r="X6" s="131">
        <f t="shared" si="11"/>
        <v>71.502563819283267</v>
      </c>
      <c r="Y6" s="105">
        <f>VLOOKUP(E6,'Appendix 4. LT MOH 2019'!$D$5:$P$1684,13,FALSE)</f>
        <v>73.673213314770294</v>
      </c>
      <c r="Z6" s="105">
        <f t="shared" si="12"/>
        <v>-2.1706494954870266</v>
      </c>
    </row>
    <row r="7" spans="1:27" s="9" customFormat="1" x14ac:dyDescent="0.2">
      <c r="A7" s="15"/>
      <c r="B7" s="9" t="str">
        <f t="shared" si="15"/>
        <v>Total</v>
      </c>
      <c r="C7" s="9" t="str">
        <f t="shared" si="16"/>
        <v>ES</v>
      </c>
      <c r="D7" s="138" t="s">
        <v>118</v>
      </c>
      <c r="E7" s="18" t="str">
        <f t="shared" si="0"/>
        <v>ESTotal10-14</v>
      </c>
      <c r="F7" s="19">
        <v>5</v>
      </c>
      <c r="G7" s="104">
        <f>VLOOKUP(E7,'Appendix 4. LT MOH 2019'!$D$5:$G$1684,4,FALSE)</f>
        <v>3.3093452172283747E-4</v>
      </c>
      <c r="H7" s="19">
        <f>VLOOKUP(E7,'Appendix 1a. Person-years 2020'!$E$3:$F$1684,2,FALSE)</f>
        <v>273482.14030000003</v>
      </c>
      <c r="I7" s="19">
        <f>VLOOKUP(E7,'Appendix 2a. Deaths 2020'!$E$3:$G$1683,3,FALSE)</f>
        <v>2</v>
      </c>
      <c r="J7" s="20">
        <f t="shared" si="1"/>
        <v>90.504681299918445</v>
      </c>
      <c r="K7" s="20">
        <f t="shared" si="2"/>
        <v>92.504019430875005</v>
      </c>
      <c r="L7" s="72">
        <f t="shared" si="3"/>
        <v>0.9783864728986118</v>
      </c>
      <c r="M7" s="72">
        <f t="shared" si="4"/>
        <v>1.0220909913414431</v>
      </c>
      <c r="N7" s="72">
        <f>VLOOKUP(E7,'Appendix 4. LT MOH 2019'!$D$5:$K$1684,8,FALSE)</f>
        <v>0.99834669523044373</v>
      </c>
      <c r="O7" s="72">
        <f t="shared" si="13"/>
        <v>0.99831020296465078</v>
      </c>
      <c r="P7" s="72">
        <f t="shared" si="5"/>
        <v>1.6897970353492164E-3</v>
      </c>
      <c r="Q7" s="72">
        <f>VLOOKUP(E7,'Appendix 4. LT MOH 2019'!$D$5:$I$1684,6,FALSE)</f>
        <v>2.5000000000000773</v>
      </c>
      <c r="R7" s="16">
        <f t="shared" si="6"/>
        <v>2.4999543206145565</v>
      </c>
      <c r="S7" s="135">
        <f t="shared" si="14"/>
        <v>98732.7455143556</v>
      </c>
      <c r="T7" s="12">
        <f t="shared" si="7"/>
        <v>166.83830066204675</v>
      </c>
      <c r="U7" s="13">
        <f t="shared" si="8"/>
        <v>3.3824519515559506E-4</v>
      </c>
      <c r="V7" s="12">
        <f t="shared" si="9"/>
        <v>493246.62419905188</v>
      </c>
      <c r="W7" s="12">
        <f t="shared" si="10"/>
        <v>6571109.0172248725</v>
      </c>
      <c r="X7" s="131">
        <f t="shared" si="11"/>
        <v>66.554505123828875</v>
      </c>
      <c r="Y7" s="105">
        <f>VLOOKUP(E7,'Appendix 4. LT MOH 2019'!$D$5:$P$1684,13,FALSE)</f>
        <v>68.724276724829323</v>
      </c>
      <c r="Z7" s="105">
        <f t="shared" si="12"/>
        <v>-2.1697716010004484</v>
      </c>
      <c r="AA7" s="17"/>
    </row>
    <row r="8" spans="1:27" s="9" customFormat="1" x14ac:dyDescent="0.2">
      <c r="A8" s="15"/>
      <c r="B8" s="9" t="str">
        <f t="shared" si="15"/>
        <v>Total</v>
      </c>
      <c r="C8" s="9" t="str">
        <f t="shared" si="16"/>
        <v>ES</v>
      </c>
      <c r="D8" s="137" t="s">
        <v>119</v>
      </c>
      <c r="E8" s="18" t="str">
        <f t="shared" si="0"/>
        <v>ESTotal15-19</v>
      </c>
      <c r="F8" s="19">
        <v>5</v>
      </c>
      <c r="G8" s="104">
        <f>VLOOKUP(E8,'Appendix 4. LT MOH 2019'!$D$5:$G$1684,4,FALSE)</f>
        <v>1.3083921482397267E-3</v>
      </c>
      <c r="H8" s="19">
        <f>VLOOKUP(E8,'Appendix 1a. Person-years 2020'!$E$3:$F$1684,2,FALSE)</f>
        <v>291683.74859999999</v>
      </c>
      <c r="I8" s="19">
        <f>VLOOKUP(E8,'Appendix 2a. Deaths 2020'!$E$3:$G$1683,3,FALSE)</f>
        <v>9</v>
      </c>
      <c r="J8" s="20">
        <f t="shared" si="1"/>
        <v>381.63672643737038</v>
      </c>
      <c r="K8" s="20">
        <f t="shared" si="2"/>
        <v>390.62495090803623</v>
      </c>
      <c r="L8" s="72">
        <f t="shared" si="3"/>
        <v>0.97699014246332172</v>
      </c>
      <c r="M8" s="72">
        <f t="shared" si="4"/>
        <v>1.023551780654268</v>
      </c>
      <c r="N8" s="72">
        <f>VLOOKUP(E8,'Appendix 4. LT MOH 2019'!$D$5:$K$1684,8,FALSE)</f>
        <v>0.99347936811769233</v>
      </c>
      <c r="O8" s="72">
        <f t="shared" si="13"/>
        <v>0.99332630920416798</v>
      </c>
      <c r="P8" s="72">
        <f t="shared" si="5"/>
        <v>6.6736907958320213E-3</v>
      </c>
      <c r="Q8" s="72">
        <f>VLOOKUP(E8,'Appendix 4. LT MOH 2019'!$D$5:$I$1684,6,FALSE)</f>
        <v>2.5000000000000746</v>
      </c>
      <c r="R8" s="16">
        <f t="shared" si="6"/>
        <v>2.499807610844397</v>
      </c>
      <c r="S8" s="135">
        <f t="shared" si="14"/>
        <v>98565.907213693557</v>
      </c>
      <c r="T8" s="12">
        <f t="shared" si="7"/>
        <v>657.79838775485973</v>
      </c>
      <c r="U8" s="13">
        <f t="shared" si="8"/>
        <v>1.3392072305443848E-3</v>
      </c>
      <c r="V8" s="12">
        <f t="shared" si="9"/>
        <v>491184.91354580433</v>
      </c>
      <c r="W8" s="12">
        <f t="shared" si="10"/>
        <v>6077862.3930258201</v>
      </c>
      <c r="X8" s="131">
        <f t="shared" si="11"/>
        <v>61.662927525730069</v>
      </c>
      <c r="Y8" s="105">
        <f>VLOOKUP(E8,'Appendix 4. LT MOH 2019'!$D$5:$P$1684,13,FALSE)</f>
        <v>63.833946955714687</v>
      </c>
      <c r="Z8" s="105">
        <f t="shared" si="12"/>
        <v>-2.1710194299846179</v>
      </c>
    </row>
    <row r="9" spans="1:27" s="9" customFormat="1" x14ac:dyDescent="0.2">
      <c r="A9" s="15"/>
      <c r="B9" s="9" t="str">
        <f t="shared" si="15"/>
        <v>Total</v>
      </c>
      <c r="C9" s="9" t="str">
        <f t="shared" si="16"/>
        <v>ES</v>
      </c>
      <c r="D9" s="137" t="s">
        <v>120</v>
      </c>
      <c r="E9" s="18" t="str">
        <f t="shared" si="0"/>
        <v>ESTotal20-24</v>
      </c>
      <c r="F9" s="19">
        <v>5</v>
      </c>
      <c r="G9" s="104">
        <f>VLOOKUP(E9,'Appendix 4. LT MOH 2019'!$D$5:$G$1684,4,FALSE)</f>
        <v>1.5631772338277978E-3</v>
      </c>
      <c r="H9" s="19">
        <f>VLOOKUP(E9,'Appendix 1a. Person-years 2020'!$E$3:$F$1684,2,FALSE)</f>
        <v>314446.58919999999</v>
      </c>
      <c r="I9" s="19">
        <f>VLOOKUP(E9,'Appendix 2a. Deaths 2020'!$E$3:$G$1683,3,FALSE)</f>
        <v>13</v>
      </c>
      <c r="J9" s="20">
        <f t="shared" si="1"/>
        <v>491.53574949224185</v>
      </c>
      <c r="K9" s="20">
        <f t="shared" si="2"/>
        <v>504.51542818820212</v>
      </c>
      <c r="L9" s="72">
        <f t="shared" si="3"/>
        <v>0.97427297963399762</v>
      </c>
      <c r="M9" s="72">
        <f t="shared" si="4"/>
        <v>1.0264063777850712</v>
      </c>
      <c r="N9" s="72">
        <f>VLOOKUP(E9,'Appendix 4. LT MOH 2019'!$D$5:$K$1684,8,FALSE)</f>
        <v>0.99221453896945555</v>
      </c>
      <c r="O9" s="72">
        <f t="shared" si="13"/>
        <v>0.99200977665067047</v>
      </c>
      <c r="P9" s="72">
        <f t="shared" si="5"/>
        <v>7.9902233493295283E-3</v>
      </c>
      <c r="Q9" s="72">
        <f>VLOOKUP(E9,'Appendix 4. LT MOH 2019'!$D$5:$I$1684,6,FALSE)</f>
        <v>2.5000000000000178</v>
      </c>
      <c r="R9" s="16">
        <f t="shared" si="6"/>
        <v>2.4997423393620029</v>
      </c>
      <c r="S9" s="135">
        <f t="shared" si="14"/>
        <v>97908.108825938703</v>
      </c>
      <c r="T9" s="12">
        <f t="shared" si="7"/>
        <v>782.30765722971194</v>
      </c>
      <c r="U9" s="13">
        <f t="shared" si="8"/>
        <v>1.6044553086405559E-3</v>
      </c>
      <c r="V9" s="12">
        <f t="shared" si="9"/>
        <v>487584.57341672917</v>
      </c>
      <c r="W9" s="12">
        <f t="shared" si="10"/>
        <v>5586677.479480016</v>
      </c>
      <c r="X9" s="131">
        <f t="shared" si="11"/>
        <v>57.060416613827421</v>
      </c>
      <c r="Y9" s="105">
        <f>VLOOKUP(E9,'Appendix 4. LT MOH 2019'!$D$5:$P$1684,13,FALSE)</f>
        <v>59.236507998069243</v>
      </c>
      <c r="Z9" s="105">
        <f t="shared" si="12"/>
        <v>-2.1760913842418219</v>
      </c>
    </row>
    <row r="10" spans="1:27" s="9" customFormat="1" x14ac:dyDescent="0.2">
      <c r="A10" s="15"/>
      <c r="B10" s="9" t="str">
        <f t="shared" si="15"/>
        <v>Total</v>
      </c>
      <c r="C10" s="9" t="str">
        <f t="shared" si="16"/>
        <v>ES</v>
      </c>
      <c r="D10" s="137" t="s">
        <v>121</v>
      </c>
      <c r="E10" s="18" t="str">
        <f t="shared" si="0"/>
        <v>ESTotal25-29</v>
      </c>
      <c r="F10" s="19">
        <v>5</v>
      </c>
      <c r="G10" s="104">
        <f>VLOOKUP(E10,'Appendix 4. LT MOH 2019'!$D$5:$G$1684,4,FALSE)</f>
        <v>1.4088445518263739E-3</v>
      </c>
      <c r="H10" s="19">
        <f>VLOOKUP(E10,'Appendix 1a. Person-years 2020'!$E$3:$F$1684,2,FALSE)</f>
        <v>316455.72560000001</v>
      </c>
      <c r="I10" s="19">
        <f>VLOOKUP(E10,'Appendix 2a. Deaths 2020'!$E$3:$G$1683,3,FALSE)</f>
        <v>23</v>
      </c>
      <c r="J10" s="20">
        <f t="shared" si="1"/>
        <v>445.83692490582195</v>
      </c>
      <c r="K10" s="20">
        <f t="shared" si="2"/>
        <v>468.80452148112994</v>
      </c>
      <c r="L10" s="72">
        <f t="shared" si="3"/>
        <v>0.95100815900250979</v>
      </c>
      <c r="M10" s="72">
        <f t="shared" si="4"/>
        <v>1.0515156894646167</v>
      </c>
      <c r="N10" s="72">
        <f>VLOOKUP(E10,'Appendix 4. LT MOH 2019'!$D$5:$K$1684,8,FALSE)</f>
        <v>0.99298050069923416</v>
      </c>
      <c r="O10" s="72">
        <f t="shared" si="13"/>
        <v>0.99262022388329951</v>
      </c>
      <c r="P10" s="72">
        <f t="shared" si="5"/>
        <v>7.3797761167004872E-3</v>
      </c>
      <c r="Q10" s="72">
        <f>VLOOKUP(E10,'Appendix 4. LT MOH 2019'!$D$5:$I$1684,6,FALSE)</f>
        <v>2.5000000000000315</v>
      </c>
      <c r="R10" s="16">
        <f t="shared" si="6"/>
        <v>2.4995468933543994</v>
      </c>
      <c r="S10" s="135">
        <f t="shared" si="14"/>
        <v>97125.801168708989</v>
      </c>
      <c r="T10" s="12">
        <f t="shared" si="7"/>
        <v>716.76666778023889</v>
      </c>
      <c r="U10" s="13">
        <f t="shared" si="8"/>
        <v>1.4814224972457503E-3</v>
      </c>
      <c r="V10" s="12">
        <f t="shared" si="9"/>
        <v>483836.7644023539</v>
      </c>
      <c r="W10" s="12">
        <f t="shared" si="10"/>
        <v>5099092.9060632866</v>
      </c>
      <c r="X10" s="131">
        <f t="shared" si="11"/>
        <v>52.499879997963518</v>
      </c>
      <c r="Y10" s="105">
        <f>VLOOKUP(E10,'Appendix 4. LT MOH 2019'!$D$5:$P$1684,13,FALSE)</f>
        <v>54.681693847176959</v>
      </c>
      <c r="Z10" s="105">
        <f t="shared" si="12"/>
        <v>-2.1818138492134409</v>
      </c>
    </row>
    <row r="11" spans="1:27" s="9" customFormat="1" x14ac:dyDescent="0.2">
      <c r="A11" s="15"/>
      <c r="B11" s="9" t="str">
        <f t="shared" si="15"/>
        <v>Total</v>
      </c>
      <c r="C11" s="9" t="str">
        <f t="shared" si="16"/>
        <v>ES</v>
      </c>
      <c r="D11" s="137" t="s">
        <v>122</v>
      </c>
      <c r="E11" s="18" t="str">
        <f t="shared" si="0"/>
        <v>ESTotal30-34</v>
      </c>
      <c r="F11" s="19">
        <v>5</v>
      </c>
      <c r="G11" s="104">
        <f>VLOOKUP(E11,'Appendix 4. LT MOH 2019'!$D$5:$G$1684,4,FALSE)</f>
        <v>1.3768825825137576E-3</v>
      </c>
      <c r="H11" s="19">
        <f>VLOOKUP(E11,'Appendix 1a. Person-years 2020'!$E$3:$F$1684,2,FALSE)</f>
        <v>338130.1495</v>
      </c>
      <c r="I11" s="19">
        <f>VLOOKUP(E11,'Appendix 2a. Deaths 2020'!$E$3:$G$1683,3,FALSE)</f>
        <v>42</v>
      </c>
      <c r="J11" s="20">
        <f t="shared" si="1"/>
        <v>465.56551346932292</v>
      </c>
      <c r="K11" s="20">
        <f t="shared" si="2"/>
        <v>507.50768440085733</v>
      </c>
      <c r="L11" s="72">
        <f t="shared" si="3"/>
        <v>0.91735657957366767</v>
      </c>
      <c r="M11" s="72">
        <f t="shared" si="4"/>
        <v>1.0900886550186841</v>
      </c>
      <c r="N11" s="72">
        <f>VLOOKUP(E11,'Appendix 4. LT MOH 2019'!$D$5:$K$1684,8,FALSE)</f>
        <v>0.99313920336590034</v>
      </c>
      <c r="O11" s="72">
        <f t="shared" si="13"/>
        <v>0.99252343952193123</v>
      </c>
      <c r="P11" s="72">
        <f t="shared" si="5"/>
        <v>7.4765604780687722E-3</v>
      </c>
      <c r="Q11" s="72">
        <f>VLOOKUP(E11,'Appendix 4. LT MOH 2019'!$D$5:$I$1684,6,FALSE)</f>
        <v>2.5000000000000124</v>
      </c>
      <c r="R11" s="16">
        <f t="shared" si="6"/>
        <v>2.4992255472418092</v>
      </c>
      <c r="S11" s="135">
        <f t="shared" si="14"/>
        <v>96409.034500928756</v>
      </c>
      <c r="T11" s="12">
        <f t="shared" si="7"/>
        <v>720.8079770784127</v>
      </c>
      <c r="U11" s="13">
        <f t="shared" si="8"/>
        <v>1.500924710944683E-3</v>
      </c>
      <c r="V11" s="12">
        <f t="shared" si="9"/>
        <v>480242.59433022176</v>
      </c>
      <c r="W11" s="12">
        <f t="shared" si="10"/>
        <v>4615256.1416609325</v>
      </c>
      <c r="X11" s="131">
        <f t="shared" si="11"/>
        <v>47.871614580026431</v>
      </c>
      <c r="Y11" s="105">
        <f>VLOOKUP(E11,'Appendix 4. LT MOH 2019'!$D$5:$P$1684,13,FALSE)</f>
        <v>50.050572554477959</v>
      </c>
      <c r="Z11" s="105">
        <f t="shared" si="12"/>
        <v>-2.1789579744515279</v>
      </c>
    </row>
    <row r="12" spans="1:27" s="9" customFormat="1" x14ac:dyDescent="0.2">
      <c r="A12" s="15"/>
      <c r="B12" s="9" t="str">
        <f t="shared" si="15"/>
        <v>Total</v>
      </c>
      <c r="C12" s="9" t="str">
        <f t="shared" si="16"/>
        <v>ES</v>
      </c>
      <c r="D12" s="137" t="s">
        <v>123</v>
      </c>
      <c r="E12" s="18" t="str">
        <f t="shared" si="0"/>
        <v>ESTotal35-39</v>
      </c>
      <c r="F12" s="19">
        <v>5</v>
      </c>
      <c r="G12" s="104">
        <f>VLOOKUP(E12,'Appendix 4. LT MOH 2019'!$D$5:$G$1684,4,FALSE)</f>
        <v>1.8483570070200728E-3</v>
      </c>
      <c r="H12" s="19">
        <f>VLOOKUP(E12,'Appendix 1a. Person-years 2020'!$E$3:$F$1684,2,FALSE)</f>
        <v>333464.67540000001</v>
      </c>
      <c r="I12" s="19">
        <f>VLOOKUP(E12,'Appendix 2a. Deaths 2020'!$E$3:$G$1683,3,FALSE)</f>
        <v>83</v>
      </c>
      <c r="J12" s="20">
        <f t="shared" si="1"/>
        <v>616.36176936926415</v>
      </c>
      <c r="K12" s="20">
        <f t="shared" si="2"/>
        <v>699.20835573768147</v>
      </c>
      <c r="L12" s="72">
        <f t="shared" si="3"/>
        <v>0.88151373522844678</v>
      </c>
      <c r="M12" s="72">
        <f t="shared" si="4"/>
        <v>1.1344122729305486</v>
      </c>
      <c r="N12" s="72">
        <f>VLOOKUP(E12,'Appendix 4. LT MOH 2019'!$D$5:$K$1684,8,FALSE)</f>
        <v>0.99080072383131434</v>
      </c>
      <c r="O12" s="72">
        <f t="shared" si="13"/>
        <v>0.98957069730408209</v>
      </c>
      <c r="P12" s="72">
        <f t="shared" si="5"/>
        <v>1.0429302695917908E-2</v>
      </c>
      <c r="Q12" s="72">
        <f>VLOOKUP(E12,'Appendix 4. LT MOH 2019'!$D$5:$I$1684,6,FALSE)</f>
        <v>2.5000000000000369</v>
      </c>
      <c r="R12" s="16">
        <f t="shared" si="6"/>
        <v>2.4984492990315177</v>
      </c>
      <c r="S12" s="135">
        <f t="shared" si="14"/>
        <v>95688.226523850346</v>
      </c>
      <c r="T12" s="12">
        <f t="shared" si="7"/>
        <v>997.96147885279584</v>
      </c>
      <c r="U12" s="13">
        <f t="shared" si="8"/>
        <v>2.0968014096815041E-3</v>
      </c>
      <c r="V12" s="12">
        <f t="shared" si="9"/>
        <v>475944.68138228799</v>
      </c>
      <c r="W12" s="12">
        <f t="shared" si="10"/>
        <v>4135013.547330711</v>
      </c>
      <c r="X12" s="131">
        <f t="shared" si="11"/>
        <v>43.213399365281958</v>
      </c>
      <c r="Y12" s="105">
        <f>VLOOKUP(E12,'Appendix 4. LT MOH 2019'!$D$5:$P$1684,13,FALSE)</f>
        <v>45.379061055410766</v>
      </c>
      <c r="Z12" s="105">
        <f t="shared" si="12"/>
        <v>-2.1656616901288075</v>
      </c>
    </row>
    <row r="13" spans="1:27" s="9" customFormat="1" x14ac:dyDescent="0.2">
      <c r="A13" s="15"/>
      <c r="B13" s="9" t="str">
        <f t="shared" si="15"/>
        <v>Total</v>
      </c>
      <c r="C13" s="9" t="str">
        <f t="shared" si="16"/>
        <v>ES</v>
      </c>
      <c r="D13" s="137" t="s">
        <v>124</v>
      </c>
      <c r="E13" s="18" t="str">
        <f t="shared" si="0"/>
        <v>ESTotal40-44</v>
      </c>
      <c r="F13" s="19">
        <v>5</v>
      </c>
      <c r="G13" s="104">
        <f>VLOOKUP(E13,'Appendix 4. LT MOH 2019'!$D$5:$G$1684,4,FALSE)</f>
        <v>2.5617625651292064E-3</v>
      </c>
      <c r="H13" s="19">
        <f>VLOOKUP(E13,'Appendix 1a. Person-years 2020'!$E$3:$F$1684,2,FALSE)</f>
        <v>305223.57829999999</v>
      </c>
      <c r="I13" s="19">
        <f>VLOOKUP(E13,'Appendix 2a. Deaths 2020'!$E$3:$G$1683,3,FALSE)</f>
        <v>113</v>
      </c>
      <c r="J13" s="20">
        <f t="shared" si="1"/>
        <v>781.91033688372318</v>
      </c>
      <c r="K13" s="20">
        <f t="shared" si="2"/>
        <v>894.62085771386353</v>
      </c>
      <c r="L13" s="72">
        <f t="shared" si="3"/>
        <v>0.87401308626073881</v>
      </c>
      <c r="M13" s="72">
        <f t="shared" si="4"/>
        <v>1.1441476285878815</v>
      </c>
      <c r="N13" s="72">
        <f>VLOOKUP(E13,'Appendix 4. LT MOH 2019'!$D$5:$K$1684,8,FALSE)</f>
        <v>0.98727269798897133</v>
      </c>
      <c r="O13" s="72">
        <f t="shared" si="13"/>
        <v>0.98545149409275812</v>
      </c>
      <c r="P13" s="72">
        <f t="shared" si="5"/>
        <v>1.4548505907241882E-2</v>
      </c>
      <c r="Q13" s="72">
        <f>VLOOKUP(E13,'Appendix 4. LT MOH 2019'!$D$5:$I$1684,6,FALSE)</f>
        <v>2.5000000000000173</v>
      </c>
      <c r="R13" s="16">
        <f t="shared" si="6"/>
        <v>2.497696239895058</v>
      </c>
      <c r="S13" s="135">
        <f t="shared" si="14"/>
        <v>94690.265044997548</v>
      </c>
      <c r="T13" s="12">
        <f t="shared" si="7"/>
        <v>1377.6018803654463</v>
      </c>
      <c r="U13" s="13">
        <f t="shared" si="8"/>
        <v>2.9310419696707804E-3</v>
      </c>
      <c r="V13" s="12">
        <f t="shared" si="9"/>
        <v>470004.14685982163</v>
      </c>
      <c r="W13" s="12">
        <f t="shared" si="10"/>
        <v>3659068.8659484228</v>
      </c>
      <c r="X13" s="131">
        <f t="shared" si="11"/>
        <v>38.642503157104954</v>
      </c>
      <c r="Y13" s="105">
        <f>VLOOKUP(E13,'Appendix 4. LT MOH 2019'!$D$5:$P$1684,13,FALSE)</f>
        <v>40.777179784046055</v>
      </c>
      <c r="Z13" s="105">
        <f t="shared" si="12"/>
        <v>-2.1346766269411006</v>
      </c>
    </row>
    <row r="14" spans="1:27" s="9" customFormat="1" x14ac:dyDescent="0.2">
      <c r="A14" s="15"/>
      <c r="B14" s="9" t="str">
        <f t="shared" si="15"/>
        <v>Total</v>
      </c>
      <c r="C14" s="9" t="str">
        <f t="shared" si="16"/>
        <v>ES</v>
      </c>
      <c r="D14" s="137" t="s">
        <v>125</v>
      </c>
      <c r="E14" s="18" t="str">
        <f t="shared" si="0"/>
        <v>ESTotal45-49</v>
      </c>
      <c r="F14" s="19">
        <v>5</v>
      </c>
      <c r="G14" s="104">
        <f>VLOOKUP(E14,'Appendix 4. LT MOH 2019'!$D$5:$G$1684,4,FALSE)</f>
        <v>3.5689789403428218E-3</v>
      </c>
      <c r="H14" s="19">
        <f>VLOOKUP(E14,'Appendix 1a. Person-years 2020'!$E$3:$F$1684,2,FALSE)</f>
        <v>260504.4362</v>
      </c>
      <c r="I14" s="19">
        <f>VLOOKUP(E14,'Appendix 2a. Deaths 2020'!$E$3:$G$1683,3,FALSE)</f>
        <v>188</v>
      </c>
      <c r="J14" s="20">
        <f t="shared" si="1"/>
        <v>929.73484666368017</v>
      </c>
      <c r="K14" s="20">
        <f t="shared" si="2"/>
        <v>1117.0638786228958</v>
      </c>
      <c r="L14" s="72">
        <f t="shared" si="3"/>
        <v>0.83230231006112843</v>
      </c>
      <c r="M14" s="72">
        <f t="shared" si="4"/>
        <v>1.2014865126669598</v>
      </c>
      <c r="N14" s="72">
        <f>VLOOKUP(E14,'Appendix 4. LT MOH 2019'!$D$5:$K$1684,8,FALSE)</f>
        <v>0.98231291736191451</v>
      </c>
      <c r="O14" s="72">
        <f t="shared" si="13"/>
        <v>0.97878725427187141</v>
      </c>
      <c r="P14" s="72">
        <f t="shared" si="5"/>
        <v>2.121274572812859E-2</v>
      </c>
      <c r="Q14" s="72">
        <f>VLOOKUP(E14,'Appendix 4. LT MOH 2019'!$D$5:$I$1684,6,FALSE)</f>
        <v>2.499999999999984</v>
      </c>
      <c r="R14" s="16">
        <f t="shared" si="6"/>
        <v>2.4955161969076487</v>
      </c>
      <c r="S14" s="135">
        <f t="shared" si="14"/>
        <v>93312.663164632104</v>
      </c>
      <c r="T14" s="12">
        <f t="shared" si="7"/>
        <v>1979.4177969258517</v>
      </c>
      <c r="U14" s="13">
        <f t="shared" si="8"/>
        <v>4.2881120324290544E-3</v>
      </c>
      <c r="V14" s="12">
        <f t="shared" si="9"/>
        <v>461605.89601120702</v>
      </c>
      <c r="W14" s="12">
        <f t="shared" si="10"/>
        <v>3189064.7190886009</v>
      </c>
      <c r="X14" s="131">
        <f t="shared" si="11"/>
        <v>34.176119413311724</v>
      </c>
      <c r="Y14" s="105">
        <f>VLOOKUP(E14,'Appendix 4. LT MOH 2019'!$D$5:$P$1684,13,FALSE)</f>
        <v>36.270625240640094</v>
      </c>
      <c r="Z14" s="105">
        <f t="shared" si="12"/>
        <v>-2.0945058273283692</v>
      </c>
    </row>
    <row r="15" spans="1:27" s="9" customFormat="1" x14ac:dyDescent="0.2">
      <c r="A15" s="15"/>
      <c r="B15" s="9" t="str">
        <f t="shared" si="15"/>
        <v>Total</v>
      </c>
      <c r="C15" s="9" t="str">
        <f t="shared" si="16"/>
        <v>ES</v>
      </c>
      <c r="D15" s="137" t="s">
        <v>126</v>
      </c>
      <c r="E15" s="18" t="str">
        <f t="shared" si="0"/>
        <v>ESTotal50-54</v>
      </c>
      <c r="F15" s="19">
        <v>5</v>
      </c>
      <c r="G15" s="104">
        <f>VLOOKUP(E15,'Appendix 4. LT MOH 2019'!$D$5:$G$1684,4,FALSE)</f>
        <v>5.2074058592534063E-3</v>
      </c>
      <c r="H15" s="19">
        <f>VLOOKUP(E15,'Appendix 1a. Person-years 2020'!$E$3:$F$1684,2,FALSE)</f>
        <v>243536.6501</v>
      </c>
      <c r="I15" s="19">
        <f>VLOOKUP(E15,'Appendix 2a. Deaths 2020'!$E$3:$G$1683,3,FALSE)</f>
        <v>229</v>
      </c>
      <c r="J15" s="20">
        <f t="shared" si="1"/>
        <v>1268.1941786736866</v>
      </c>
      <c r="K15" s="20">
        <f t="shared" si="2"/>
        <v>1496.0016827319175</v>
      </c>
      <c r="L15" s="72">
        <f t="shared" si="3"/>
        <v>0.84772242793054808</v>
      </c>
      <c r="M15" s="72">
        <f t="shared" si="4"/>
        <v>1.1796314065220506</v>
      </c>
      <c r="N15" s="72">
        <f>VLOOKUP(E15,'Appendix 4. LT MOH 2019'!$D$5:$K$1684,8,FALSE)</f>
        <v>0.97429757806024808</v>
      </c>
      <c r="O15" s="72">
        <f t="shared" si="13"/>
        <v>0.9697511053563842</v>
      </c>
      <c r="P15" s="72">
        <f t="shared" si="5"/>
        <v>3.0248894643615798E-2</v>
      </c>
      <c r="Q15" s="72">
        <f>VLOOKUP(E15,'Appendix 4. LT MOH 2019'!$D$5:$I$1684,6,FALSE)</f>
        <v>2.5000000000000098</v>
      </c>
      <c r="R15" s="16">
        <f t="shared" si="6"/>
        <v>2.4941742085927987</v>
      </c>
      <c r="S15" s="135">
        <f t="shared" si="14"/>
        <v>91333.245367706259</v>
      </c>
      <c r="T15" s="12">
        <f t="shared" si="7"/>
        <v>2762.7297165872574</v>
      </c>
      <c r="U15" s="13">
        <f t="shared" si="8"/>
        <v>6.1429034535057572E-3</v>
      </c>
      <c r="V15" s="12">
        <f t="shared" si="9"/>
        <v>449743.30746001983</v>
      </c>
      <c r="W15" s="12">
        <f t="shared" si="10"/>
        <v>2727458.8230773942</v>
      </c>
      <c r="X15" s="131">
        <f t="shared" si="11"/>
        <v>29.862716605510801</v>
      </c>
      <c r="Y15" s="105">
        <f>VLOOKUP(E15,'Appendix 4. LT MOH 2019'!$D$5:$P$1684,13,FALSE)</f>
        <v>31.878683863115636</v>
      </c>
      <c r="Z15" s="105">
        <f t="shared" si="12"/>
        <v>-2.0159672576048351</v>
      </c>
    </row>
    <row r="16" spans="1:27" s="9" customFormat="1" x14ac:dyDescent="0.2">
      <c r="A16" s="15"/>
      <c r="B16" s="9" t="str">
        <f t="shared" si="15"/>
        <v>Total</v>
      </c>
      <c r="C16" s="9" t="str">
        <f t="shared" si="16"/>
        <v>ES</v>
      </c>
      <c r="D16" s="137" t="s">
        <v>127</v>
      </c>
      <c r="E16" s="18" t="str">
        <f t="shared" si="0"/>
        <v>ESTotal55-59</v>
      </c>
      <c r="F16" s="19">
        <v>5</v>
      </c>
      <c r="G16" s="104">
        <f>VLOOKUP(E16,'Appendix 4. LT MOH 2019'!$D$5:$G$1684,4,FALSE)</f>
        <v>7.6310335426906691E-3</v>
      </c>
      <c r="H16" s="19">
        <f>VLOOKUP(E16,'Appendix 1a. Person-years 2020'!$E$3:$F$1684,2,FALSE)</f>
        <v>222196.1483</v>
      </c>
      <c r="I16" s="19">
        <f>VLOOKUP(E16,'Appendix 2a. Deaths 2020'!$E$3:$G$1683,3,FALSE)</f>
        <v>364</v>
      </c>
      <c r="J16" s="20">
        <f t="shared" si="1"/>
        <v>1695.5862607339702</v>
      </c>
      <c r="K16" s="20">
        <f t="shared" si="2"/>
        <v>2056.8085645244309</v>
      </c>
      <c r="L16" s="72">
        <f t="shared" si="3"/>
        <v>0.82437728526573817</v>
      </c>
      <c r="M16" s="72">
        <f t="shared" si="4"/>
        <v>1.2130368192734104</v>
      </c>
      <c r="N16" s="72">
        <f>VLOOKUP(E16,'Appendix 4. LT MOH 2019'!$D$5:$K$1684,8,FALSE)</f>
        <v>0.96255911393021321</v>
      </c>
      <c r="O16" s="72">
        <f t="shared" si="13"/>
        <v>0.95476576623033882</v>
      </c>
      <c r="P16" s="72">
        <f t="shared" si="5"/>
        <v>4.5234233769661181E-2</v>
      </c>
      <c r="Q16" s="72">
        <f>VLOOKUP(E16,'Appendix 4. LT MOH 2019'!$D$5:$I$1684,6,FALSE)</f>
        <v>2.5000000000000071</v>
      </c>
      <c r="R16" s="16">
        <f t="shared" si="6"/>
        <v>2.4898893181134363</v>
      </c>
      <c r="S16" s="135">
        <f t="shared" si="14"/>
        <v>88570.515651119</v>
      </c>
      <c r="T16" s="12">
        <f t="shared" si="7"/>
        <v>4006.4194100621512</v>
      </c>
      <c r="U16" s="13">
        <f t="shared" si="8"/>
        <v>9.2570615382235755E-3</v>
      </c>
      <c r="V16" s="12">
        <f t="shared" si="9"/>
        <v>432796.02209828031</v>
      </c>
      <c r="W16" s="12">
        <f t="shared" si="10"/>
        <v>2277715.5156173743</v>
      </c>
      <c r="X16" s="131">
        <f t="shared" si="11"/>
        <v>25.716407981515434</v>
      </c>
      <c r="Y16" s="105">
        <f>VLOOKUP(E16,'Appendix 4. LT MOH 2019'!$D$5:$P$1684,13,FALSE)</f>
        <v>27.653707167789893</v>
      </c>
      <c r="Z16" s="105">
        <f t="shared" si="12"/>
        <v>-1.9372991862744584</v>
      </c>
    </row>
    <row r="17" spans="1:26" s="9" customFormat="1" x14ac:dyDescent="0.2">
      <c r="A17" s="15"/>
      <c r="B17" s="9" t="str">
        <f t="shared" si="15"/>
        <v>Total</v>
      </c>
      <c r="C17" s="9" t="str">
        <f t="shared" si="16"/>
        <v>ES</v>
      </c>
      <c r="D17" s="137" t="s">
        <v>128</v>
      </c>
      <c r="E17" s="18" t="str">
        <f t="shared" si="0"/>
        <v>ESTotal60-64</v>
      </c>
      <c r="F17" s="19">
        <v>5</v>
      </c>
      <c r="G17" s="104">
        <f>VLOOKUP(E17,'Appendix 4. LT MOH 2019'!$D$5:$G$1684,4,FALSE)</f>
        <v>1.1317563795770031E-2</v>
      </c>
      <c r="H17" s="19">
        <f>VLOOKUP(E17,'Appendix 1a. Person-years 2020'!$E$3:$F$1684,2,FALSE)</f>
        <v>189675.09779999999</v>
      </c>
      <c r="I17" s="19">
        <f>VLOOKUP(E17,'Appendix 2a. Deaths 2020'!$E$3:$G$1683,3,FALSE)</f>
        <v>483</v>
      </c>
      <c r="J17" s="20">
        <f t="shared" si="1"/>
        <v>2146.6600198204196</v>
      </c>
      <c r="K17" s="20">
        <f t="shared" si="2"/>
        <v>2624.1936365070628</v>
      </c>
      <c r="L17" s="72">
        <f t="shared" si="3"/>
        <v>0.81802653201984554</v>
      </c>
      <c r="M17" s="72">
        <f t="shared" si="4"/>
        <v>1.2224542369436739</v>
      </c>
      <c r="N17" s="72">
        <f>VLOOKUP(E17,'Appendix 4. LT MOH 2019'!$D$5:$K$1684,8,FALSE)</f>
        <v>0.94496921701408554</v>
      </c>
      <c r="O17" s="72">
        <f t="shared" si="13"/>
        <v>0.93314517739862379</v>
      </c>
      <c r="P17" s="72">
        <f t="shared" si="5"/>
        <v>6.6854822601376207E-2</v>
      </c>
      <c r="Q17" s="72">
        <f>VLOOKUP(E17,'Appendix 4. LT MOH 2019'!$D$5:$I$1684,6,FALSE)</f>
        <v>2.4999999999999862</v>
      </c>
      <c r="R17" s="16">
        <f t="shared" si="6"/>
        <v>2.484376922792308</v>
      </c>
      <c r="S17" s="135">
        <f t="shared" si="14"/>
        <v>84564.096241056846</v>
      </c>
      <c r="T17" s="12">
        <f t="shared" si="7"/>
        <v>5653.5176526415598</v>
      </c>
      <c r="U17" s="13">
        <f t="shared" si="8"/>
        <v>1.3836368870135004E-2</v>
      </c>
      <c r="V17" s="12">
        <f t="shared" si="9"/>
        <v>408598.36173089809</v>
      </c>
      <c r="W17" s="12">
        <f t="shared" si="10"/>
        <v>1844919.4935190941</v>
      </c>
      <c r="X17" s="131">
        <f t="shared" si="11"/>
        <v>21.816817958534088</v>
      </c>
      <c r="Y17" s="105">
        <f>VLOOKUP(E17,'Appendix 4. LT MOH 2019'!$D$5:$P$1684,13,FALSE)</f>
        <v>23.632116774714333</v>
      </c>
      <c r="Z17" s="105">
        <f t="shared" si="12"/>
        <v>-1.8152988161802455</v>
      </c>
    </row>
    <row r="18" spans="1:26" s="9" customFormat="1" x14ac:dyDescent="0.2">
      <c r="A18" s="15"/>
      <c r="B18" s="9" t="str">
        <f t="shared" si="15"/>
        <v>Total</v>
      </c>
      <c r="C18" s="9" t="str">
        <f t="shared" si="16"/>
        <v>ES</v>
      </c>
      <c r="D18" s="137" t="s">
        <v>129</v>
      </c>
      <c r="E18" s="18" t="str">
        <f t="shared" si="0"/>
        <v>ESTotal65-69</v>
      </c>
      <c r="F18" s="19">
        <v>5</v>
      </c>
      <c r="G18" s="104">
        <f>VLOOKUP(E18,'Appendix 4. LT MOH 2019'!$D$5:$G$1684,4,FALSE)</f>
        <v>1.6456507941680253E-2</v>
      </c>
      <c r="H18" s="19">
        <f>VLOOKUP(E18,'Appendix 1a. Person-years 2020'!$E$3:$F$1684,2,FALSE)</f>
        <v>146827.83900000001</v>
      </c>
      <c r="I18" s="19">
        <f>VLOOKUP(E18,'Appendix 2a. Deaths 2020'!$E$3:$G$1683,3,FALSE)</f>
        <v>601</v>
      </c>
      <c r="J18" s="20">
        <f t="shared" si="1"/>
        <v>2416.2734985632496</v>
      </c>
      <c r="K18" s="20">
        <f t="shared" si="2"/>
        <v>3007.3831372903001</v>
      </c>
      <c r="L18" s="72">
        <f t="shared" si="3"/>
        <v>0.80344717924446118</v>
      </c>
      <c r="M18" s="72">
        <f t="shared" si="4"/>
        <v>1.2446368919240858</v>
      </c>
      <c r="N18" s="72">
        <f>VLOOKUP(E18,'Appendix 4. LT MOH 2019'!$D$5:$K$1684,8,FALSE)</f>
        <v>0.92096890009948029</v>
      </c>
      <c r="O18" s="72">
        <f t="shared" si="13"/>
        <v>0.90260547647991851</v>
      </c>
      <c r="P18" s="72">
        <f t="shared" si="5"/>
        <v>9.7394523520081488E-2</v>
      </c>
      <c r="Q18" s="72">
        <f>VLOOKUP(E18,'Appendix 4. LT MOH 2019'!$D$5:$I$1684,6,FALSE)</f>
        <v>2.4999999999999964</v>
      </c>
      <c r="R18" s="16">
        <f t="shared" si="6"/>
        <v>2.4750884600497245</v>
      </c>
      <c r="S18" s="135">
        <f t="shared" si="14"/>
        <v>78910.578588415287</v>
      </c>
      <c r="T18" s="12">
        <f t="shared" si="7"/>
        <v>7685.4582023126513</v>
      </c>
      <c r="U18" s="13">
        <f t="shared" si="8"/>
        <v>2.0486481301570002E-2</v>
      </c>
      <c r="V18" s="12">
        <f t="shared" si="9"/>
        <v>375147.7908372517</v>
      </c>
      <c r="W18" s="12">
        <f t="shared" si="10"/>
        <v>1436321.131788196</v>
      </c>
      <c r="X18" s="131">
        <f t="shared" si="11"/>
        <v>18.20188316296365</v>
      </c>
      <c r="Y18" s="105">
        <f>VLOOKUP(E18,'Appendix 4. LT MOH 2019'!$D$5:$P$1684,13,FALSE)</f>
        <v>19.862756790626065</v>
      </c>
      <c r="Z18" s="105">
        <f t="shared" si="12"/>
        <v>-1.660873627662415</v>
      </c>
    </row>
    <row r="19" spans="1:26" s="9" customFormat="1" x14ac:dyDescent="0.2">
      <c r="A19" s="15"/>
      <c r="B19" s="9" t="str">
        <f t="shared" si="15"/>
        <v>Total</v>
      </c>
      <c r="C19" s="9" t="str">
        <f t="shared" si="16"/>
        <v>ES</v>
      </c>
      <c r="D19" s="137" t="s">
        <v>130</v>
      </c>
      <c r="E19" s="18" t="str">
        <f t="shared" si="0"/>
        <v>ESTotal70-74</v>
      </c>
      <c r="F19" s="19">
        <v>5</v>
      </c>
      <c r="G19" s="104">
        <f>VLOOKUP(E19,'Appendix 4. LT MOH 2019'!$D$5:$G$1684,4,FALSE)</f>
        <v>2.4397539085762115E-2</v>
      </c>
      <c r="H19" s="19">
        <f>VLOOKUP(E19,'Appendix 1a. Person-years 2020'!$E$3:$F$1684,2,FALSE)</f>
        <v>99386.2503</v>
      </c>
      <c r="I19" s="19">
        <f>VLOOKUP(E19,'Appendix 2a. Deaths 2020'!$E$3:$G$1683,3,FALSE)</f>
        <v>583</v>
      </c>
      <c r="J19" s="20">
        <f t="shared" si="1"/>
        <v>2424.779926281587</v>
      </c>
      <c r="K19" s="20">
        <f t="shared" si="2"/>
        <v>2993.5561609945876</v>
      </c>
      <c r="L19" s="72">
        <f t="shared" si="3"/>
        <v>0.8099998115538849</v>
      </c>
      <c r="M19" s="72">
        <f t="shared" si="4"/>
        <v>1.2345681884562703</v>
      </c>
      <c r="N19" s="72">
        <f>VLOOKUP(E19,'Appendix 4. LT MOH 2019'!$D$5:$K$1684,8,FALSE)</f>
        <v>0.88502506806085945</v>
      </c>
      <c r="O19" s="72">
        <f t="shared" si="13"/>
        <v>0.86002888309288006</v>
      </c>
      <c r="P19" s="72">
        <f t="shared" si="5"/>
        <v>0.13997111690711994</v>
      </c>
      <c r="Q19" s="72">
        <f>VLOOKUP(E19,'Appendix 4. LT MOH 2019'!$D$5:$I$1684,6,FALSE)</f>
        <v>2.4999999999999996</v>
      </c>
      <c r="R19" s="16">
        <f t="shared" si="6"/>
        <v>2.464755647835239</v>
      </c>
      <c r="S19" s="135">
        <f t="shared" si="14"/>
        <v>71225.12038610263</v>
      </c>
      <c r="T19" s="12">
        <f t="shared" si="7"/>
        <v>9969.4596522868633</v>
      </c>
      <c r="U19" s="13">
        <f t="shared" si="8"/>
        <v>3.01328154901482E-2</v>
      </c>
      <c r="V19" s="12">
        <f t="shared" si="9"/>
        <v>330850.58565291838</v>
      </c>
      <c r="W19" s="12">
        <f t="shared" si="10"/>
        <v>1061173.3409509445</v>
      </c>
      <c r="X19" s="131">
        <f t="shared" si="11"/>
        <v>14.898863423444624</v>
      </c>
      <c r="Y19" s="105">
        <f>VLOOKUP(E19,'Appendix 4. LT MOH 2019'!$D$5:$P$1684,13,FALSE)</f>
        <v>16.352706957586289</v>
      </c>
      <c r="Z19" s="105">
        <f t="shared" si="12"/>
        <v>-1.4538435341416651</v>
      </c>
    </row>
    <row r="20" spans="1:26" s="9" customFormat="1" x14ac:dyDescent="0.2">
      <c r="A20" s="15"/>
      <c r="B20" s="9" t="str">
        <f t="shared" si="15"/>
        <v>Total</v>
      </c>
      <c r="C20" s="9" t="str">
        <f t="shared" si="16"/>
        <v>ES</v>
      </c>
      <c r="D20" s="137" t="s">
        <v>131</v>
      </c>
      <c r="E20" s="18" t="str">
        <f t="shared" si="0"/>
        <v>ESTotal75-79</v>
      </c>
      <c r="F20" s="19">
        <v>5</v>
      </c>
      <c r="G20" s="104">
        <f>VLOOKUP(E20,'Appendix 4. LT MOH 2019'!$D$5:$G$1684,4,FALSE)</f>
        <v>3.8585961316833901E-2</v>
      </c>
      <c r="H20" s="19">
        <f>VLOOKUP(E20,'Appendix 1a. Person-years 2020'!$E$3:$F$1684,2,FALSE)</f>
        <v>66672.281700000007</v>
      </c>
      <c r="I20" s="19">
        <f>VLOOKUP(E20,'Appendix 2a. Deaths 2020'!$E$3:$G$1683,3,FALSE)</f>
        <v>592</v>
      </c>
      <c r="J20" s="20">
        <f t="shared" si="1"/>
        <v>2572.6140825812531</v>
      </c>
      <c r="K20" s="20">
        <f t="shared" si="2"/>
        <v>3141.7711934816875</v>
      </c>
      <c r="L20" s="72">
        <f t="shared" si="3"/>
        <v>0.81884196020344224</v>
      </c>
      <c r="M20" s="72">
        <f t="shared" si="4"/>
        <v>1.2212368791549824</v>
      </c>
      <c r="N20" s="72">
        <f>VLOOKUP(E20,'Appendix 4. LT MOH 2019'!$D$5:$K$1684,8,FALSE)</f>
        <v>0.82404379200382361</v>
      </c>
      <c r="O20" s="72">
        <f t="shared" si="13"/>
        <v>0.7895059308746698</v>
      </c>
      <c r="P20" s="72">
        <f t="shared" si="5"/>
        <v>0.2104940691253302</v>
      </c>
      <c r="Q20" s="72">
        <f>VLOOKUP(E20,'Appendix 4. LT MOH 2019'!$D$5:$I$1684,6,FALSE)</f>
        <v>2.4999999999999969</v>
      </c>
      <c r="R20" s="16">
        <f t="shared" si="6"/>
        <v>2.4478590867891441</v>
      </c>
      <c r="S20" s="135">
        <f t="shared" si="14"/>
        <v>61255.660733815763</v>
      </c>
      <c r="T20" s="12">
        <f t="shared" si="7"/>
        <v>12893.953284821589</v>
      </c>
      <c r="U20" s="13">
        <f t="shared" si="8"/>
        <v>4.7166479696693374E-2</v>
      </c>
      <c r="V20" s="12">
        <f t="shared" si="9"/>
        <v>273371.1179578561</v>
      </c>
      <c r="W20" s="12">
        <f t="shared" si="10"/>
        <v>730322.75529802614</v>
      </c>
      <c r="X20" s="131">
        <f t="shared" si="11"/>
        <v>11.922534938797199</v>
      </c>
      <c r="Y20" s="105">
        <f>VLOOKUP(E20,'Appendix 4. LT MOH 2019'!$D$5:$P$1684,13,FALSE)</f>
        <v>13.152332863224274</v>
      </c>
      <c r="Z20" s="105">
        <f t="shared" si="12"/>
        <v>-1.2297979244270749</v>
      </c>
    </row>
    <row r="21" spans="1:26" s="9" customFormat="1" x14ac:dyDescent="0.2">
      <c r="A21" s="15"/>
      <c r="B21" s="9" t="str">
        <f t="shared" si="15"/>
        <v>Total</v>
      </c>
      <c r="C21" s="9" t="str">
        <f t="shared" si="16"/>
        <v>ES</v>
      </c>
      <c r="D21" s="137" t="s">
        <v>132</v>
      </c>
      <c r="E21" s="18" t="str">
        <f t="shared" si="0"/>
        <v>ESTotal80-84</v>
      </c>
      <c r="F21" s="19">
        <v>5</v>
      </c>
      <c r="G21" s="104">
        <f>VLOOKUP(E21,'Appendix 4. LT MOH 2019'!$D$5:$G$1684,4,FALSE)</f>
        <v>6.074742749174139E-2</v>
      </c>
      <c r="H21" s="19">
        <f>VLOOKUP(E21,'Appendix 1a. Person-years 2020'!$E$3:$F$1684,2,FALSE)</f>
        <v>44868.592100000002</v>
      </c>
      <c r="I21" s="19">
        <f>VLOOKUP(E21,'Appendix 2a. Deaths 2020'!$E$3:$G$1683,3,FALSE)</f>
        <v>553</v>
      </c>
      <c r="J21" s="20">
        <f t="shared" si="1"/>
        <v>2725.6515452512708</v>
      </c>
      <c r="K21" s="20">
        <f t="shared" si="2"/>
        <v>3245.0582178483378</v>
      </c>
      <c r="L21" s="72">
        <f t="shared" si="3"/>
        <v>0.83993918206451657</v>
      </c>
      <c r="M21" s="72">
        <f t="shared" si="4"/>
        <v>1.1905623899364526</v>
      </c>
      <c r="N21" s="72">
        <f>VLOOKUP(E21,'Appendix 4. LT MOH 2019'!$D$5:$K$1684,8,FALSE)</f>
        <v>0.73630920601144212</v>
      </c>
      <c r="O21" s="72">
        <f t="shared" si="13"/>
        <v>0.69458741507730593</v>
      </c>
      <c r="P21" s="72">
        <f t="shared" si="5"/>
        <v>0.30541258492269407</v>
      </c>
      <c r="Q21" s="72">
        <f>VLOOKUP(E21,'Appendix 4. LT MOH 2019'!$D$5:$I$1684,6,FALSE)</f>
        <v>2.4999999999999987</v>
      </c>
      <c r="R21" s="16">
        <f t="shared" si="6"/>
        <v>2.4301947808181934</v>
      </c>
      <c r="S21" s="135">
        <f t="shared" si="14"/>
        <v>48361.707448994173</v>
      </c>
      <c r="T21" s="12">
        <f t="shared" si="7"/>
        <v>14770.274083272419</v>
      </c>
      <c r="U21" s="13">
        <f t="shared" si="8"/>
        <v>7.2455937950855406E-2</v>
      </c>
      <c r="V21" s="12">
        <f t="shared" si="9"/>
        <v>203851.80981703161</v>
      </c>
      <c r="W21" s="12">
        <f t="shared" si="10"/>
        <v>456951.6373401701</v>
      </c>
      <c r="X21" s="131">
        <f t="shared" si="11"/>
        <v>9.4486249854206452</v>
      </c>
      <c r="Y21" s="105">
        <f>VLOOKUP(E21,'Appendix 4. LT MOH 2019'!$D$5:$P$1684,13,FALSE)</f>
        <v>10.426901417849463</v>
      </c>
      <c r="Z21" s="105">
        <f t="shared" si="12"/>
        <v>-0.97827643242881734</v>
      </c>
    </row>
    <row r="22" spans="1:26" s="9" customFormat="1" x14ac:dyDescent="0.2">
      <c r="A22" s="15"/>
      <c r="B22" s="9" t="str">
        <f t="shared" si="15"/>
        <v>Total</v>
      </c>
      <c r="C22" s="9" t="str">
        <f t="shared" si="16"/>
        <v>ES</v>
      </c>
      <c r="D22" s="137" t="s">
        <v>133</v>
      </c>
      <c r="E22" s="18" t="str">
        <f t="shared" si="0"/>
        <v>ESTotal85-89</v>
      </c>
      <c r="F22" s="19">
        <v>5</v>
      </c>
      <c r="G22" s="104">
        <f>VLOOKUP(E22,'Appendix 4. LT MOH 2019'!$D$5:$G$1684,4,FALSE)</f>
        <v>0.10142260120513089</v>
      </c>
      <c r="H22" s="19">
        <f>VLOOKUP(E22,'Appendix 1a. Person-years 2020'!$E$3:$F$1684,2,FALSE)</f>
        <v>25502.537700000001</v>
      </c>
      <c r="I22" s="19">
        <f>VLOOKUP(E22,'Appendix 2a. Deaths 2020'!$E$3:$G$1683,3,FALSE)</f>
        <v>439</v>
      </c>
      <c r="J22" s="20">
        <f t="shared" si="1"/>
        <v>2586.533710865916</v>
      </c>
      <c r="K22" s="20">
        <f t="shared" si="2"/>
        <v>2981.0091889368637</v>
      </c>
      <c r="L22" s="72">
        <f t="shared" si="3"/>
        <v>0.86767049241749172</v>
      </c>
      <c r="M22" s="72">
        <f t="shared" si="4"/>
        <v>1.1525112456156181</v>
      </c>
      <c r="N22" s="72">
        <f>VLOOKUP(E22,'Appendix 4. LT MOH 2019'!$D$5:$K$1684,8,FALSE)</f>
        <v>0.59546059167907694</v>
      </c>
      <c r="O22" s="72">
        <f t="shared" si="13"/>
        <v>0.55019365663890196</v>
      </c>
      <c r="P22" s="72">
        <f t="shared" si="5"/>
        <v>0.44980634336109804</v>
      </c>
      <c r="Q22" s="72">
        <f>VLOOKUP(E22,'Appendix 4. LT MOH 2019'!$D$5:$I$1684,6,FALSE)</f>
        <v>2.5000000000000009</v>
      </c>
      <c r="R22" s="16">
        <f t="shared" si="6"/>
        <v>2.4086836242643632</v>
      </c>
      <c r="S22" s="135">
        <f t="shared" si="14"/>
        <v>33591.43336572175</v>
      </c>
      <c r="T22" s="12">
        <f t="shared" si="7"/>
        <v>15109.639810493283</v>
      </c>
      <c r="U22" s="13">
        <f t="shared" si="8"/>
        <v>0.11730785364981471</v>
      </c>
      <c r="V22" s="12">
        <f t="shared" si="9"/>
        <v>128803.30975621042</v>
      </c>
      <c r="W22" s="12">
        <f t="shared" si="10"/>
        <v>253099.82752313849</v>
      </c>
      <c r="X22" s="131">
        <f t="shared" si="11"/>
        <v>7.5346539925090914</v>
      </c>
      <c r="Y22" s="105">
        <f>VLOOKUP(E22,'Appendix 4. LT MOH 2019'!$D$5:$P$1684,13,FALSE)</f>
        <v>8.2657236296000889</v>
      </c>
      <c r="Z22" s="105">
        <f t="shared" si="12"/>
        <v>-0.73106963709099748</v>
      </c>
    </row>
    <row r="23" spans="1:26" s="9" customFormat="1" x14ac:dyDescent="0.2">
      <c r="A23" s="15"/>
      <c r="B23" s="9" t="str">
        <f t="shared" si="15"/>
        <v>Total</v>
      </c>
      <c r="C23" s="9" t="str">
        <f t="shared" si="16"/>
        <v>ES</v>
      </c>
      <c r="D23" s="137" t="s">
        <v>8</v>
      </c>
      <c r="E23" s="18" t="str">
        <f t="shared" si="0"/>
        <v>ESTotal90+</v>
      </c>
      <c r="F23" s="19" t="s">
        <v>19</v>
      </c>
      <c r="G23" s="104">
        <f>VLOOKUP(E23,'Appendix 4. LT MOH 2019'!$D$5:$G$1684,4,FALSE)</f>
        <v>0.13922154472494799</v>
      </c>
      <c r="H23" s="19">
        <f>VLOOKUP(E23,'Appendix 1a. Person-years 2020'!$E$3:$F$1684,2,FALSE)</f>
        <v>17982.652999999998</v>
      </c>
      <c r="I23" s="19">
        <f>VLOOKUP(E23,'Appendix 2a. Deaths 2020'!$E$3:$G$1683,3,FALSE)</f>
        <v>353</v>
      </c>
      <c r="J23" s="20">
        <f t="shared" si="1"/>
        <v>2503.5727289127199</v>
      </c>
      <c r="K23" s="20">
        <f t="shared" si="2"/>
        <v>2807.4275236248131</v>
      </c>
      <c r="L23" s="72">
        <f t="shared" si="3"/>
        <v>0.89176753730768765</v>
      </c>
      <c r="M23" s="72">
        <f t="shared" si="4"/>
        <v>1.1213684712263401</v>
      </c>
      <c r="N23" s="72">
        <f>VLOOKUP(E23,'Appendix 4. LT MOH 2019'!$D$5:$K$1684,8,FALSE)</f>
        <v>0</v>
      </c>
      <c r="O23" s="72">
        <v>0</v>
      </c>
      <c r="P23" s="72">
        <f t="shared" si="5"/>
        <v>1</v>
      </c>
      <c r="Q23" s="72">
        <f>VLOOKUP(E23,'Appendix 4. LT MOH 2019'!$D$5:$I$1684,6,FALSE)</f>
        <v>7.5415946883373106</v>
      </c>
      <c r="R23" s="16">
        <f>Q23*L23</f>
        <v>6.7253493225913017</v>
      </c>
      <c r="S23" s="135">
        <f t="shared" si="14"/>
        <v>18481.793555228469</v>
      </c>
      <c r="T23" s="12">
        <f t="shared" si="7"/>
        <v>18481.793555228469</v>
      </c>
      <c r="U23" s="13">
        <f t="shared" si="8"/>
        <v>0.14869116116256936</v>
      </c>
      <c r="V23" s="12">
        <f>T23*R23</f>
        <v>124296.51776692807</v>
      </c>
      <c r="W23" s="12">
        <f>V23</f>
        <v>124296.51776692807</v>
      </c>
      <c r="X23" s="131">
        <f t="shared" si="11"/>
        <v>6.7253493225913017</v>
      </c>
      <c r="Y23" s="105">
        <f>VLOOKUP(E23,'Appendix 4. LT MOH 2019'!$D$5:$P$1684,13,FALSE)</f>
        <v>7.1827963263562582</v>
      </c>
      <c r="Z23" s="105">
        <f t="shared" si="12"/>
        <v>-0.45744700376495651</v>
      </c>
    </row>
    <row r="24" spans="1:26" s="7" customFormat="1" x14ac:dyDescent="0.2">
      <c r="D24" s="107"/>
      <c r="E24" s="107"/>
      <c r="F24" s="107"/>
      <c r="G24" s="107"/>
      <c r="H24" s="107"/>
      <c r="I24" s="132"/>
      <c r="J24" s="132"/>
      <c r="N24" s="107"/>
      <c r="O24" s="107"/>
      <c r="P24" s="21"/>
      <c r="Q24" s="107"/>
      <c r="R24" s="107"/>
      <c r="V24" s="107"/>
      <c r="W24" s="107"/>
      <c r="Y24" s="107"/>
    </row>
    <row r="25" spans="1:26" x14ac:dyDescent="0.2">
      <c r="B25"/>
      <c r="C25"/>
      <c r="K25" s="40"/>
      <c r="L25" s="70"/>
      <c r="M25" s="70"/>
      <c r="N25" s="133"/>
      <c r="O25" s="133"/>
      <c r="P25" s="71"/>
      <c r="Q25" s="133"/>
      <c r="R25" s="133"/>
      <c r="S25" s="70"/>
      <c r="T25" s="70"/>
      <c r="U25" s="70"/>
      <c r="V25" s="133"/>
      <c r="W25" s="133"/>
      <c r="X25" s="70"/>
      <c r="Y25" s="133"/>
      <c r="Z25" s="70"/>
    </row>
    <row r="26" spans="1:26" ht="16" customHeight="1" x14ac:dyDescent="0.2">
      <c r="B26"/>
      <c r="C26"/>
      <c r="K26" s="40"/>
      <c r="L26" s="70"/>
      <c r="M26" s="70"/>
      <c r="N26" s="133"/>
      <c r="O26" s="133"/>
      <c r="P26" s="70"/>
      <c r="Q26" s="133"/>
      <c r="R26" s="133"/>
      <c r="S26" s="70"/>
      <c r="T26" s="70"/>
      <c r="U26" s="70"/>
      <c r="V26" s="133"/>
      <c r="W26" s="133"/>
      <c r="X26" s="70"/>
      <c r="Y26" s="133"/>
      <c r="Z26" s="70"/>
    </row>
    <row r="27" spans="1:26" s="11" customFormat="1" ht="47" customHeight="1" x14ac:dyDescent="0.2">
      <c r="A27" s="10"/>
      <c r="B27" s="8" t="s">
        <v>17</v>
      </c>
      <c r="C27" s="8" t="s">
        <v>14</v>
      </c>
      <c r="D27" s="8" t="s">
        <v>0</v>
      </c>
      <c r="E27" s="8" t="s">
        <v>135</v>
      </c>
      <c r="F27" s="8" t="s">
        <v>9</v>
      </c>
      <c r="G27" s="10" t="s">
        <v>116</v>
      </c>
      <c r="H27" s="10" t="s">
        <v>117</v>
      </c>
      <c r="I27" s="10" t="s">
        <v>110</v>
      </c>
      <c r="J27" s="10" t="s">
        <v>39</v>
      </c>
      <c r="K27" s="10" t="s">
        <v>1830</v>
      </c>
      <c r="L27" s="10" t="s">
        <v>27</v>
      </c>
      <c r="M27" s="10" t="s">
        <v>28</v>
      </c>
      <c r="N27" s="8" t="s">
        <v>10</v>
      </c>
      <c r="O27" s="10" t="s">
        <v>111</v>
      </c>
      <c r="P27" s="10" t="s">
        <v>112</v>
      </c>
      <c r="Q27" s="10" t="s">
        <v>29</v>
      </c>
      <c r="R27" s="10" t="s">
        <v>113</v>
      </c>
      <c r="S27" s="8" t="s">
        <v>104</v>
      </c>
      <c r="T27" s="8" t="s">
        <v>105</v>
      </c>
      <c r="U27" s="10" t="s">
        <v>106</v>
      </c>
      <c r="V27" s="10" t="s">
        <v>107</v>
      </c>
      <c r="W27" s="10" t="s">
        <v>108</v>
      </c>
      <c r="X27" s="8" t="s">
        <v>109</v>
      </c>
      <c r="Y27" s="10" t="s">
        <v>30</v>
      </c>
      <c r="Z27" s="10" t="s">
        <v>11</v>
      </c>
    </row>
    <row r="28" spans="1:26" x14ac:dyDescent="0.2">
      <c r="B28" t="s">
        <v>70</v>
      </c>
      <c r="C28" s="9" t="str">
        <f>$C$4</f>
        <v>ES</v>
      </c>
      <c r="D28" s="137">
        <v>0</v>
      </c>
      <c r="E28" s="18" t="str">
        <f t="shared" ref="E28:E47" si="17">_xlfn.CONCAT(C28,B28,D28)</f>
        <v>ESFemale0</v>
      </c>
      <c r="F28" s="19">
        <v>1</v>
      </c>
      <c r="G28" s="104">
        <f>VLOOKUP(E28,'Appendix 4. LT MOH 2019'!$D$5:$G$1684,4,FALSE)</f>
        <v>9.1306501976350461E-3</v>
      </c>
      <c r="H28" s="19">
        <f>VLOOKUP(E28,'Appendix 1a. Person-years 2020'!$E$3:$F$1684,2,FALSE)</f>
        <v>28134.4146</v>
      </c>
      <c r="I28" s="19">
        <f>VLOOKUP(E28,'Appendix 2a. Deaths 2020'!$E$3:$G$1683,3,FALSE)</f>
        <v>4</v>
      </c>
      <c r="J28" s="20">
        <f t="shared" ref="J28:J47" si="18">G28*H28</f>
        <v>256.88549822783631</v>
      </c>
      <c r="K28" s="20">
        <f t="shared" ref="K28:K47" si="19">G28*(H28-I28)+I28</f>
        <v>260.84897562704577</v>
      </c>
      <c r="L28" s="73">
        <f t="shared" ref="L28:L47" si="20">J28/K28</f>
        <v>0.98480547071468538</v>
      </c>
      <c r="M28" s="73">
        <f t="shared" ref="M28:M47" si="21">K28/J28</f>
        <v>1.0154289651480994</v>
      </c>
      <c r="N28" s="72">
        <f>VLOOKUP(E28,'Appendix 4. LT MOH 2019'!$D$5:$K$1684,8,FALSE)</f>
        <v>0.99094626682301834</v>
      </c>
      <c r="O28" s="72">
        <f>EXP((1/L28)*LN(N28))</f>
        <v>0.99080722111932851</v>
      </c>
      <c r="P28" s="73">
        <f t="shared" ref="P28:P47" si="22">1-O28</f>
        <v>9.1927788806714927E-3</v>
      </c>
      <c r="Q28" s="72">
        <f>VLOOKUP(E28,'Appendix 4. LT MOH 2019'!$D$5:$I$1684,6,FALSE)</f>
        <v>6.9549962942310681E-2</v>
      </c>
      <c r="R28" s="136">
        <f t="shared" ref="R28:R46" si="23">F28+(Q28-F28)*M28*(1-N28)/(1-O28)</f>
        <v>6.9484777245355067E-2</v>
      </c>
      <c r="S28" s="12">
        <v>100000</v>
      </c>
      <c r="T28" s="12">
        <f t="shared" ref="T28:T47" si="24">P28*S28</f>
        <v>919.27788806714932</v>
      </c>
      <c r="U28" s="13">
        <f t="shared" ref="U28:U47" si="25">T28/V28</f>
        <v>9.2720925521828246E-3</v>
      </c>
      <c r="V28" s="12">
        <f t="shared" ref="V28:V46" si="26">(S29*F28)+R28*T28</f>
        <v>99144.597931211771</v>
      </c>
      <c r="W28" s="12">
        <f t="shared" ref="W28:W46" si="27">W29+V28</f>
        <v>7944947.9456159957</v>
      </c>
      <c r="X28" s="131">
        <f t="shared" ref="X28:X47" si="28">W28/S28</f>
        <v>79.449479456159963</v>
      </c>
      <c r="Y28" s="105">
        <f>VLOOKUP(E28,'Appendix 4. LT MOH 2019'!$D$5:$P$1684,13,FALSE)</f>
        <v>81.433840782255572</v>
      </c>
      <c r="Z28" s="131">
        <f t="shared" ref="Z28:Z47" si="29">X28-Y28</f>
        <v>-1.984361326095609</v>
      </c>
    </row>
    <row r="29" spans="1:26" x14ac:dyDescent="0.2">
      <c r="B29" t="str">
        <f>$B$28</f>
        <v>Female</v>
      </c>
      <c r="C29" s="9" t="str">
        <f>$C$4</f>
        <v>ES</v>
      </c>
      <c r="D29" s="138" t="s">
        <v>1657</v>
      </c>
      <c r="E29" s="18" t="str">
        <f t="shared" si="17"/>
        <v>ESFemale1-4</v>
      </c>
      <c r="F29" s="19">
        <v>4</v>
      </c>
      <c r="G29" s="104">
        <f>VLOOKUP(E29,'Appendix 4. LT MOH 2019'!$D$5:$G$1684,4,FALSE)</f>
        <v>4.7163833611266686E-4</v>
      </c>
      <c r="H29" s="19">
        <f>VLOOKUP(E29,'Appendix 1a. Person-years 2020'!$E$3:$F$1684,2,FALSE)</f>
        <v>112369.4981</v>
      </c>
      <c r="I29" s="19">
        <f>VLOOKUP(E29,'Appendix 2a. Deaths 2020'!$E$3:$G$1683,3,FALSE)</f>
        <v>1</v>
      </c>
      <c r="J29" s="20">
        <f t="shared" si="18"/>
        <v>52.997763113699477</v>
      </c>
      <c r="K29" s="20">
        <f t="shared" si="19"/>
        <v>53.997291475363369</v>
      </c>
      <c r="L29" s="73">
        <f t="shared" si="20"/>
        <v>0.98148928706692751</v>
      </c>
      <c r="M29" s="73">
        <f t="shared" si="21"/>
        <v>1.0188598216781251</v>
      </c>
      <c r="N29" s="72">
        <f>VLOOKUP(E29,'Appendix 4. LT MOH 2019'!$D$5:$K$1684,8,FALSE)</f>
        <v>0.99811565655882373</v>
      </c>
      <c r="O29" s="72">
        <f t="shared" ref="O29:O46" si="30">EXP((1/L29)*LN(N29))</f>
        <v>0.99808015231333236</v>
      </c>
      <c r="P29" s="73">
        <f t="shared" si="22"/>
        <v>1.9198476866676417E-3</v>
      </c>
      <c r="Q29" s="72">
        <f>VLOOKUP(E29,'Appendix 4. LT MOH 2019'!$D$5:$I$1684,6,FALSE)</f>
        <v>1.5134104367395891</v>
      </c>
      <c r="R29" s="136">
        <f t="shared" si="23"/>
        <v>1.513366224014463</v>
      </c>
      <c r="S29" s="75">
        <f t="shared" ref="S29:S47" si="31">S28-T28</f>
        <v>99080.722111932846</v>
      </c>
      <c r="T29" s="12">
        <f t="shared" si="24"/>
        <v>190.21989513995373</v>
      </c>
      <c r="U29" s="13">
        <f t="shared" si="25"/>
        <v>4.8053543567607132E-4</v>
      </c>
      <c r="V29" s="12">
        <f t="shared" si="26"/>
        <v>395849.88123161194</v>
      </c>
      <c r="W29" s="12">
        <f t="shared" si="27"/>
        <v>7845803.3476847839</v>
      </c>
      <c r="X29" s="131">
        <f t="shared" si="28"/>
        <v>79.185972613534972</v>
      </c>
      <c r="Y29" s="105">
        <f>VLOOKUP(E29,'Appendix 4. LT MOH 2019'!$D$5:$P$1684,13,FALSE)</f>
        <v>81.177221734256236</v>
      </c>
      <c r="Z29" s="131">
        <f t="shared" si="29"/>
        <v>-1.9912491207212639</v>
      </c>
    </row>
    <row r="30" spans="1:26" x14ac:dyDescent="0.2">
      <c r="B30" t="str">
        <f t="shared" ref="B30:B47" si="32">$B$28</f>
        <v>Female</v>
      </c>
      <c r="C30" s="9" t="str">
        <f t="shared" ref="C30:C47" si="33">$C$4</f>
        <v>ES</v>
      </c>
      <c r="D30" s="138" t="s">
        <v>1658</v>
      </c>
      <c r="E30" s="18" t="str">
        <f t="shared" si="17"/>
        <v>ESFemale5-9</v>
      </c>
      <c r="F30" s="19">
        <v>5</v>
      </c>
      <c r="G30" s="104">
        <f>VLOOKUP(E30,'Appendix 4. LT MOH 2019'!$D$5:$G$1684,4,FALSE)</f>
        <v>1.3191714532106617E-4</v>
      </c>
      <c r="H30" s="19">
        <f>VLOOKUP(E30,'Appendix 1a. Person-years 2020'!$E$3:$F$1684,2,FALSE)</f>
        <v>138716.57440000001</v>
      </c>
      <c r="I30" s="19">
        <f>VLOOKUP(E30,'Appendix 2a. Deaths 2020'!$E$3:$G$1683,3,FALSE)</f>
        <v>2</v>
      </c>
      <c r="J30" s="20">
        <f t="shared" si="18"/>
        <v>18.299094503565289</v>
      </c>
      <c r="K30" s="20">
        <f t="shared" si="19"/>
        <v>20.298830669274647</v>
      </c>
      <c r="L30" s="73">
        <f t="shared" si="20"/>
        <v>0.90148515457413703</v>
      </c>
      <c r="M30" s="73">
        <f t="shared" si="21"/>
        <v>1.1092806075907058</v>
      </c>
      <c r="N30" s="72">
        <f>VLOOKUP(E30,'Appendix 4. LT MOH 2019'!$D$5:$K$1684,8,FALSE)</f>
        <v>0.99934063172834497</v>
      </c>
      <c r="O30" s="72">
        <f t="shared" si="30"/>
        <v>0.99926860191997313</v>
      </c>
      <c r="P30" s="73">
        <f t="shared" si="22"/>
        <v>7.3139808002686824E-4</v>
      </c>
      <c r="Q30" s="72">
        <f>VLOOKUP(E30,'Appendix 4. LT MOH 2019'!$D$5:$I$1684,6,FALSE)</f>
        <v>2.4999999999997855</v>
      </c>
      <c r="R30" s="136">
        <f t="shared" si="23"/>
        <v>2.4999099089079042</v>
      </c>
      <c r="S30" s="75">
        <f t="shared" si="31"/>
        <v>98890.502216792898</v>
      </c>
      <c r="T30" s="12">
        <f t="shared" si="24"/>
        <v>72.328323454255084</v>
      </c>
      <c r="U30" s="13">
        <f t="shared" si="25"/>
        <v>1.4633313181965202E-4</v>
      </c>
      <c r="V30" s="12">
        <f t="shared" si="26"/>
        <v>494271.68375919119</v>
      </c>
      <c r="W30" s="12">
        <f t="shared" si="27"/>
        <v>7449953.4664531723</v>
      </c>
      <c r="X30" s="131">
        <f t="shared" si="28"/>
        <v>75.335379024782355</v>
      </c>
      <c r="Y30" s="105">
        <f>VLOOKUP(E30,'Appendix 4. LT MOH 2019'!$D$5:$P$1684,13,FALSE)</f>
        <v>77.327619114891576</v>
      </c>
      <c r="Z30" s="131">
        <f t="shared" si="29"/>
        <v>-1.9922400901092203</v>
      </c>
    </row>
    <row r="31" spans="1:26" x14ac:dyDescent="0.2">
      <c r="B31" t="str">
        <f t="shared" si="32"/>
        <v>Female</v>
      </c>
      <c r="C31" s="9" t="str">
        <f t="shared" si="33"/>
        <v>ES</v>
      </c>
      <c r="D31" s="138" t="s">
        <v>118</v>
      </c>
      <c r="E31" s="18" t="str">
        <f t="shared" si="17"/>
        <v>ESFemale10-14</v>
      </c>
      <c r="F31" s="19">
        <v>5</v>
      </c>
      <c r="G31" s="104">
        <f>VLOOKUP(E31,'Appendix 4. LT MOH 2019'!$D$5:$G$1684,4,FALSE)</f>
        <v>2.6743692641794856E-4</v>
      </c>
      <c r="H31" s="19">
        <f>VLOOKUP(E31,'Appendix 1a. Person-years 2020'!$E$3:$F$1684,2,FALSE)</f>
        <v>133895.16260000001</v>
      </c>
      <c r="I31" s="19">
        <f>VLOOKUP(E31,'Appendix 2a. Deaths 2020'!$E$3:$G$1683,3,FALSE)</f>
        <v>0</v>
      </c>
      <c r="J31" s="20">
        <f t="shared" si="18"/>
        <v>35.808510747975461</v>
      </c>
      <c r="K31" s="20">
        <f t="shared" si="19"/>
        <v>35.808510747975461</v>
      </c>
      <c r="L31" s="73">
        <f t="shared" si="20"/>
        <v>1</v>
      </c>
      <c r="M31" s="73">
        <f t="shared" si="21"/>
        <v>1</v>
      </c>
      <c r="N31" s="72">
        <f>VLOOKUP(E31,'Appendix 4. LT MOH 2019'!$D$5:$K$1684,8,FALSE)</f>
        <v>0.99866370880193733</v>
      </c>
      <c r="O31" s="72">
        <f t="shared" si="30"/>
        <v>0.99866370880193733</v>
      </c>
      <c r="P31" s="73">
        <f t="shared" si="22"/>
        <v>1.3362911980626668E-3</v>
      </c>
      <c r="Q31" s="72">
        <f>VLOOKUP(E31,'Appendix 4. LT MOH 2019'!$D$5:$I$1684,6,FALSE)</f>
        <v>2.5000000000000906</v>
      </c>
      <c r="R31" s="136">
        <f t="shared" si="23"/>
        <v>2.5000000000000906</v>
      </c>
      <c r="S31" s="75">
        <f t="shared" si="31"/>
        <v>98818.173893338637</v>
      </c>
      <c r="T31" s="12">
        <f t="shared" si="24"/>
        <v>132.04985598229445</v>
      </c>
      <c r="U31" s="13">
        <f t="shared" si="25"/>
        <v>2.6743692641793799E-4</v>
      </c>
      <c r="V31" s="12">
        <f t="shared" si="26"/>
        <v>493760.7448267375</v>
      </c>
      <c r="W31" s="12">
        <f t="shared" si="27"/>
        <v>6955681.7826939812</v>
      </c>
      <c r="X31" s="131">
        <f t="shared" si="28"/>
        <v>70.388689738405148</v>
      </c>
      <c r="Y31" s="105">
        <f>VLOOKUP(E31,'Appendix 4. LT MOH 2019'!$D$5:$P$1684,13,FALSE)</f>
        <v>72.376990626787887</v>
      </c>
      <c r="Z31" s="131">
        <f t="shared" si="29"/>
        <v>-1.9883008883827387</v>
      </c>
    </row>
    <row r="32" spans="1:26" x14ac:dyDescent="0.2">
      <c r="B32" t="str">
        <f t="shared" si="32"/>
        <v>Female</v>
      </c>
      <c r="C32" s="9" t="str">
        <f t="shared" si="33"/>
        <v>ES</v>
      </c>
      <c r="D32" s="137" t="s">
        <v>119</v>
      </c>
      <c r="E32" s="18" t="str">
        <f t="shared" si="17"/>
        <v>ESFemale15-19</v>
      </c>
      <c r="F32" s="19">
        <v>5</v>
      </c>
      <c r="G32" s="104">
        <f>VLOOKUP(E32,'Appendix 4. LT MOH 2019'!$D$5:$G$1684,4,FALSE)</f>
        <v>4.1911065721655954E-4</v>
      </c>
      <c r="H32" s="19">
        <f>VLOOKUP(E32,'Appendix 1a. Person-years 2020'!$E$3:$F$1684,2,FALSE)</f>
        <v>143416.4185</v>
      </c>
      <c r="I32" s="19">
        <f>VLOOKUP(E32,'Appendix 2a. Deaths 2020'!$E$3:$G$1683,3,FALSE)</f>
        <v>5</v>
      </c>
      <c r="J32" s="20">
        <f t="shared" si="18"/>
        <v>60.107349413180145</v>
      </c>
      <c r="K32" s="20">
        <f t="shared" si="19"/>
        <v>65.105253859894063</v>
      </c>
      <c r="L32" s="73">
        <f t="shared" si="20"/>
        <v>0.9232334696448713</v>
      </c>
      <c r="M32" s="73">
        <f t="shared" si="21"/>
        <v>1.0831496396947757</v>
      </c>
      <c r="N32" s="72">
        <f>VLOOKUP(E32,'Appendix 4. LT MOH 2019'!$D$5:$K$1684,8,FALSE)</f>
        <v>0.99790664008753893</v>
      </c>
      <c r="O32" s="72">
        <f t="shared" si="30"/>
        <v>0.99773277542758798</v>
      </c>
      <c r="P32" s="73">
        <f t="shared" si="22"/>
        <v>2.2672245724120188E-3</v>
      </c>
      <c r="Q32" s="72">
        <f>VLOOKUP(E32,'Appendix 4. LT MOH 2019'!$D$5:$I$1684,6,FALSE)</f>
        <v>2.5000000000000551</v>
      </c>
      <c r="R32" s="136">
        <f t="shared" si="23"/>
        <v>2.4997822640465053</v>
      </c>
      <c r="S32" s="75">
        <f t="shared" si="31"/>
        <v>98686.124037356349</v>
      </c>
      <c r="T32" s="12">
        <f t="shared" si="24"/>
        <v>223.7436053735947</v>
      </c>
      <c r="U32" s="13">
        <f t="shared" si="25"/>
        <v>4.5395957345231123E-4</v>
      </c>
      <c r="V32" s="12">
        <f t="shared" si="26"/>
        <v>492871.21245632047</v>
      </c>
      <c r="W32" s="12">
        <f t="shared" si="27"/>
        <v>6461921.0378672434</v>
      </c>
      <c r="X32" s="131">
        <f t="shared" si="28"/>
        <v>65.479530186241448</v>
      </c>
      <c r="Y32" s="105">
        <f>VLOOKUP(E32,'Appendix 4. LT MOH 2019'!$D$5:$P$1684,13,FALSE)</f>
        <v>67.470491578808776</v>
      </c>
      <c r="Z32" s="131">
        <f t="shared" si="29"/>
        <v>-1.9909613925673284</v>
      </c>
    </row>
    <row r="33" spans="2:26" x14ac:dyDescent="0.2">
      <c r="B33" t="str">
        <f t="shared" si="32"/>
        <v>Female</v>
      </c>
      <c r="C33" s="9" t="str">
        <f t="shared" si="33"/>
        <v>ES</v>
      </c>
      <c r="D33" s="137" t="s">
        <v>120</v>
      </c>
      <c r="E33" s="18" t="str">
        <f t="shared" si="17"/>
        <v>ESFemale20-24</v>
      </c>
      <c r="F33" s="19">
        <v>5</v>
      </c>
      <c r="G33" s="104">
        <f>VLOOKUP(E33,'Appendix 4. LT MOH 2019'!$D$5:$G$1684,4,FALSE)</f>
        <v>5.0561871743862662E-4</v>
      </c>
      <c r="H33" s="19">
        <f>VLOOKUP(E33,'Appendix 1a. Person-years 2020'!$E$3:$F$1684,2,FALSE)</f>
        <v>155824.44020000001</v>
      </c>
      <c r="I33" s="19">
        <f>VLOOKUP(E33,'Appendix 2a. Deaths 2020'!$E$3:$G$1683,3,FALSE)</f>
        <v>4</v>
      </c>
      <c r="J33" s="20">
        <f t="shared" si="18"/>
        <v>78.78775359951598</v>
      </c>
      <c r="K33" s="20">
        <f t="shared" si="19"/>
        <v>82.785731124646219</v>
      </c>
      <c r="L33" s="73">
        <f t="shared" si="20"/>
        <v>0.95170692496378761</v>
      </c>
      <c r="M33" s="73">
        <f t="shared" si="21"/>
        <v>1.0507436415239386</v>
      </c>
      <c r="N33" s="72">
        <f>VLOOKUP(E33,'Appendix 4. LT MOH 2019'!$D$5:$K$1684,8,FALSE)</f>
        <v>0.99747509800707512</v>
      </c>
      <c r="O33" s="72">
        <f t="shared" si="30"/>
        <v>0.99734714537778646</v>
      </c>
      <c r="P33" s="73">
        <f t="shared" si="22"/>
        <v>2.6528546222135407E-3</v>
      </c>
      <c r="Q33" s="72">
        <f>VLOOKUP(E33,'Appendix 4. LT MOH 2019'!$D$5:$I$1684,6,FALSE)</f>
        <v>2.5000000000001048</v>
      </c>
      <c r="R33" s="136">
        <f t="shared" si="23"/>
        <v>2.4998397082129387</v>
      </c>
      <c r="S33" s="75">
        <f t="shared" si="31"/>
        <v>98462.380431982747</v>
      </c>
      <c r="T33" s="12">
        <f t="shared" si="24"/>
        <v>261.20638104313349</v>
      </c>
      <c r="U33" s="13">
        <f t="shared" si="25"/>
        <v>5.3127566818166711E-4</v>
      </c>
      <c r="V33" s="12">
        <f t="shared" si="26"/>
        <v>491658.84433806833</v>
      </c>
      <c r="W33" s="12">
        <f t="shared" si="27"/>
        <v>5969049.825410923</v>
      </c>
      <c r="X33" s="131">
        <f t="shared" si="28"/>
        <v>60.622643889198969</v>
      </c>
      <c r="Y33" s="105">
        <f>VLOOKUP(E33,'Appendix 4. LT MOH 2019'!$D$5:$P$1684,13,FALSE)</f>
        <v>62.606783509436717</v>
      </c>
      <c r="Z33" s="131">
        <f t="shared" si="29"/>
        <v>-1.9841396202377481</v>
      </c>
    </row>
    <row r="34" spans="2:26" x14ac:dyDescent="0.2">
      <c r="B34" t="str">
        <f t="shared" si="32"/>
        <v>Female</v>
      </c>
      <c r="C34" s="9" t="str">
        <f t="shared" si="33"/>
        <v>ES</v>
      </c>
      <c r="D34" s="137" t="s">
        <v>121</v>
      </c>
      <c r="E34" s="18" t="str">
        <f t="shared" si="17"/>
        <v>ESFemale25-29</v>
      </c>
      <c r="F34" s="19">
        <v>5</v>
      </c>
      <c r="G34" s="104">
        <f>VLOOKUP(E34,'Appendix 4. LT MOH 2019'!$D$5:$G$1684,4,FALSE)</f>
        <v>6.0431516988047266E-4</v>
      </c>
      <c r="H34" s="19">
        <f>VLOOKUP(E34,'Appendix 1a. Person-years 2020'!$E$3:$F$1684,2,FALSE)</f>
        <v>157830.6832</v>
      </c>
      <c r="I34" s="19">
        <f>VLOOKUP(E34,'Appendix 2a. Deaths 2020'!$E$3:$G$1683,3,FALSE)</f>
        <v>12</v>
      </c>
      <c r="J34" s="20">
        <f t="shared" si="18"/>
        <v>95.379476130359066</v>
      </c>
      <c r="K34" s="20">
        <f t="shared" si="19"/>
        <v>107.3722243483205</v>
      </c>
      <c r="L34" s="73">
        <f t="shared" si="20"/>
        <v>0.88830679171685589</v>
      </c>
      <c r="M34" s="73">
        <f t="shared" si="21"/>
        <v>1.1257371994953134</v>
      </c>
      <c r="N34" s="72">
        <f>VLOOKUP(E34,'Appendix 4. LT MOH 2019'!$D$5:$K$1684,8,FALSE)</f>
        <v>0.99698298222462134</v>
      </c>
      <c r="O34" s="72">
        <f t="shared" si="30"/>
        <v>0.99660427563455867</v>
      </c>
      <c r="P34" s="73">
        <f t="shared" si="22"/>
        <v>3.3957243654413327E-3</v>
      </c>
      <c r="Q34" s="72">
        <f>VLOOKUP(E34,'Appendix 4. LT MOH 2019'!$D$5:$I$1684,6,FALSE)</f>
        <v>2.5000000000002083</v>
      </c>
      <c r="R34" s="136">
        <f t="shared" si="23"/>
        <v>2.4995253031670499</v>
      </c>
      <c r="S34" s="75">
        <f t="shared" si="31"/>
        <v>98201.174050939619</v>
      </c>
      <c r="T34" s="12">
        <f t="shared" si="24"/>
        <v>333.46411943972083</v>
      </c>
      <c r="U34" s="13">
        <f t="shared" si="25"/>
        <v>6.8030014830352051E-4</v>
      </c>
      <c r="V34" s="12">
        <f t="shared" si="26"/>
        <v>490172.05166173738</v>
      </c>
      <c r="W34" s="12">
        <f t="shared" si="27"/>
        <v>5477390.9810728543</v>
      </c>
      <c r="X34" s="131">
        <f t="shared" si="28"/>
        <v>55.777245374190564</v>
      </c>
      <c r="Y34" s="105">
        <f>VLOOKUP(E34,'Appendix 4. LT MOH 2019'!$D$5:$P$1684,13,FALSE)</f>
        <v>57.758931405433813</v>
      </c>
      <c r="Z34" s="131">
        <f t="shared" si="29"/>
        <v>-1.9816860312432496</v>
      </c>
    </row>
    <row r="35" spans="2:26" x14ac:dyDescent="0.2">
      <c r="B35" t="str">
        <f t="shared" si="32"/>
        <v>Female</v>
      </c>
      <c r="C35" s="9" t="str">
        <f t="shared" si="33"/>
        <v>ES</v>
      </c>
      <c r="D35" s="137" t="s">
        <v>122</v>
      </c>
      <c r="E35" s="18" t="str">
        <f t="shared" si="17"/>
        <v>ESFemale30-34</v>
      </c>
      <c r="F35" s="19">
        <v>5</v>
      </c>
      <c r="G35" s="104">
        <f>VLOOKUP(E35,'Appendix 4. LT MOH 2019'!$D$5:$G$1684,4,FALSE)</f>
        <v>7.0978736251708615E-4</v>
      </c>
      <c r="H35" s="19">
        <f>VLOOKUP(E35,'Appendix 1a. Person-years 2020'!$E$3:$F$1684,2,FALSE)</f>
        <v>168343.177</v>
      </c>
      <c r="I35" s="19">
        <f>VLOOKUP(E35,'Appendix 2a. Deaths 2020'!$E$3:$G$1683,3,FALSE)</f>
        <v>17</v>
      </c>
      <c r="J35" s="20">
        <f t="shared" si="18"/>
        <v>119.487859600577</v>
      </c>
      <c r="K35" s="20">
        <f t="shared" si="19"/>
        <v>136.4757932154142</v>
      </c>
      <c r="L35" s="73">
        <f t="shared" si="20"/>
        <v>0.87552419945987525</v>
      </c>
      <c r="M35" s="73">
        <f t="shared" si="21"/>
        <v>1.1421728841040781</v>
      </c>
      <c r="N35" s="72">
        <f>VLOOKUP(E35,'Appendix 4. LT MOH 2019'!$D$5:$K$1684,8,FALSE)</f>
        <v>0.99645734950878573</v>
      </c>
      <c r="O35" s="72">
        <f t="shared" si="30"/>
        <v>0.99595470070749892</v>
      </c>
      <c r="P35" s="73">
        <f t="shared" si="22"/>
        <v>4.0452992925010811E-3</v>
      </c>
      <c r="Q35" s="72">
        <f>VLOOKUP(E35,'Appendix 4. LT MOH 2019'!$D$5:$I$1684,6,FALSE)</f>
        <v>2.4999999999999107</v>
      </c>
      <c r="R35" s="136">
        <f t="shared" si="23"/>
        <v>2.499369616221049</v>
      </c>
      <c r="S35" s="75">
        <f t="shared" si="31"/>
        <v>97867.709931499892</v>
      </c>
      <c r="T35" s="12">
        <f t="shared" si="24"/>
        <v>395.90417774459752</v>
      </c>
      <c r="U35" s="13">
        <f t="shared" si="25"/>
        <v>8.1070003410920355E-4</v>
      </c>
      <c r="V35" s="12">
        <f t="shared" si="26"/>
        <v>488348.53964156628</v>
      </c>
      <c r="W35" s="12">
        <f t="shared" si="27"/>
        <v>4987218.929411117</v>
      </c>
      <c r="X35" s="131">
        <f t="shared" si="28"/>
        <v>50.958778262021241</v>
      </c>
      <c r="Y35" s="105">
        <f>VLOOKUP(E35,'Appendix 4. LT MOH 2019'!$D$5:$P$1684,13,FALSE)</f>
        <v>52.926153094540901</v>
      </c>
      <c r="Z35" s="131">
        <f t="shared" si="29"/>
        <v>-1.9673748325196598</v>
      </c>
    </row>
    <row r="36" spans="2:26" x14ac:dyDescent="0.2">
      <c r="B36" t="str">
        <f t="shared" si="32"/>
        <v>Female</v>
      </c>
      <c r="C36" s="9" t="str">
        <f t="shared" si="33"/>
        <v>ES</v>
      </c>
      <c r="D36" s="137" t="s">
        <v>123</v>
      </c>
      <c r="E36" s="18" t="str">
        <f t="shared" si="17"/>
        <v>ESFemale35-39</v>
      </c>
      <c r="F36" s="19">
        <v>5</v>
      </c>
      <c r="G36" s="104">
        <f>VLOOKUP(E36,'Appendix 4. LT MOH 2019'!$D$5:$G$1684,4,FALSE)</f>
        <v>1.2053845632572964E-3</v>
      </c>
      <c r="H36" s="19">
        <f>VLOOKUP(E36,'Appendix 1a. Person-years 2020'!$E$3:$F$1684,2,FALSE)</f>
        <v>167627.9552</v>
      </c>
      <c r="I36" s="19">
        <f>VLOOKUP(E36,'Appendix 2a. Deaths 2020'!$E$3:$G$1683,3,FALSE)</f>
        <v>42</v>
      </c>
      <c r="J36" s="20">
        <f t="shared" si="18"/>
        <v>202.05614956846563</v>
      </c>
      <c r="K36" s="20">
        <f t="shared" si="19"/>
        <v>244.00552341680884</v>
      </c>
      <c r="L36" s="73">
        <f t="shared" si="20"/>
        <v>0.82808022842710194</v>
      </c>
      <c r="M36" s="73">
        <f t="shared" si="21"/>
        <v>1.2076124579129868</v>
      </c>
      <c r="N36" s="72">
        <f>VLOOKUP(E36,'Appendix 4. LT MOH 2019'!$D$5:$K$1684,8,FALSE)</f>
        <v>0.9939911845172793</v>
      </c>
      <c r="O36" s="72">
        <f t="shared" si="30"/>
        <v>0.99274821291647375</v>
      </c>
      <c r="P36" s="73">
        <f t="shared" si="22"/>
        <v>7.251787083526251E-3</v>
      </c>
      <c r="Q36" s="72">
        <f>VLOOKUP(E36,'Appendix 4. LT MOH 2019'!$D$5:$I$1684,6,FALSE)</f>
        <v>2.4999999999999707</v>
      </c>
      <c r="R36" s="136">
        <f t="shared" si="23"/>
        <v>2.4984371608489151</v>
      </c>
      <c r="S36" s="75">
        <f t="shared" si="31"/>
        <v>97471.805753755296</v>
      </c>
      <c r="T36" s="12">
        <f t="shared" si="24"/>
        <v>706.84478197306237</v>
      </c>
      <c r="U36" s="13">
        <f t="shared" si="25"/>
        <v>1.4556387071530386E-3</v>
      </c>
      <c r="V36" s="12">
        <f t="shared" si="26"/>
        <v>485590.81212914479</v>
      </c>
      <c r="W36" s="12">
        <f t="shared" si="27"/>
        <v>4498870.3897695504</v>
      </c>
      <c r="X36" s="131">
        <f t="shared" si="28"/>
        <v>46.155607305923155</v>
      </c>
      <c r="Y36" s="105">
        <f>VLOOKUP(E36,'Appendix 4. LT MOH 2019'!$D$5:$P$1684,13,FALSE)</f>
        <v>48.105430447574108</v>
      </c>
      <c r="Z36" s="131">
        <f t="shared" si="29"/>
        <v>-1.9498231416509526</v>
      </c>
    </row>
    <row r="37" spans="2:26" x14ac:dyDescent="0.2">
      <c r="B37" t="str">
        <f t="shared" si="32"/>
        <v>Female</v>
      </c>
      <c r="C37" s="9" t="str">
        <f t="shared" si="33"/>
        <v>ES</v>
      </c>
      <c r="D37" s="137" t="s">
        <v>124</v>
      </c>
      <c r="E37" s="18" t="str">
        <f t="shared" si="17"/>
        <v>ESFemale40-44</v>
      </c>
      <c r="F37" s="19">
        <v>5</v>
      </c>
      <c r="G37" s="104">
        <f>VLOOKUP(E37,'Appendix 4. LT MOH 2019'!$D$5:$G$1684,4,FALSE)</f>
        <v>1.704606988650405E-3</v>
      </c>
      <c r="H37" s="19">
        <f>VLOOKUP(E37,'Appendix 1a. Person-years 2020'!$E$3:$F$1684,2,FALSE)</f>
        <v>155414.79319999999</v>
      </c>
      <c r="I37" s="19">
        <f>VLOOKUP(E37,'Appendix 2a. Deaths 2020'!$E$3:$G$1683,3,FALSE)</f>
        <v>52</v>
      </c>
      <c r="J37" s="20">
        <f t="shared" si="18"/>
        <v>264.92114262837742</v>
      </c>
      <c r="K37" s="20">
        <f t="shared" si="19"/>
        <v>316.83250306496763</v>
      </c>
      <c r="L37" s="73">
        <f t="shared" si="20"/>
        <v>0.83615519261940874</v>
      </c>
      <c r="M37" s="73">
        <f t="shared" si="21"/>
        <v>1.1959502360648118</v>
      </c>
      <c r="N37" s="72">
        <f>VLOOKUP(E37,'Appendix 4. LT MOH 2019'!$D$5:$K$1684,8,FALSE)</f>
        <v>0.99151313199303903</v>
      </c>
      <c r="O37" s="72">
        <f t="shared" si="30"/>
        <v>0.98985858711206587</v>
      </c>
      <c r="P37" s="73">
        <f t="shared" si="22"/>
        <v>1.0141412887934131E-2</v>
      </c>
      <c r="Q37" s="72">
        <f>VLOOKUP(E37,'Appendix 4. LT MOH 2019'!$D$5:$I$1684,6,FALSE)</f>
        <v>2.4999999999999787</v>
      </c>
      <c r="R37" s="136">
        <f t="shared" si="23"/>
        <v>2.497914760858448</v>
      </c>
      <c r="S37" s="75">
        <f t="shared" si="31"/>
        <v>96764.960971782231</v>
      </c>
      <c r="T37" s="12">
        <f t="shared" si="24"/>
        <v>981.33342229967559</v>
      </c>
      <c r="U37" s="13">
        <f t="shared" si="25"/>
        <v>2.0386284864759119E-3</v>
      </c>
      <c r="V37" s="12">
        <f t="shared" si="26"/>
        <v>481369.42498829885</v>
      </c>
      <c r="W37" s="12">
        <f t="shared" si="27"/>
        <v>4013279.5776404059</v>
      </c>
      <c r="X37" s="131">
        <f t="shared" si="28"/>
        <v>41.47451244062119</v>
      </c>
      <c r="Y37" s="105">
        <f>VLOOKUP(E37,'Appendix 4. LT MOH 2019'!$D$5:$P$1684,13,FALSE)</f>
        <v>43.381121641659107</v>
      </c>
      <c r="Z37" s="131">
        <f t="shared" si="29"/>
        <v>-1.9066092010379165</v>
      </c>
    </row>
    <row r="38" spans="2:26" x14ac:dyDescent="0.2">
      <c r="B38" t="str">
        <f t="shared" si="32"/>
        <v>Female</v>
      </c>
      <c r="C38" s="9" t="str">
        <f t="shared" si="33"/>
        <v>ES</v>
      </c>
      <c r="D38" s="137" t="s">
        <v>125</v>
      </c>
      <c r="E38" s="18" t="str">
        <f t="shared" si="17"/>
        <v>ESFemale45-49</v>
      </c>
      <c r="F38" s="19">
        <v>5</v>
      </c>
      <c r="G38" s="104">
        <f>VLOOKUP(E38,'Appendix 4. LT MOH 2019'!$D$5:$G$1684,4,FALSE)</f>
        <v>2.483600970768985E-3</v>
      </c>
      <c r="H38" s="19">
        <f>VLOOKUP(E38,'Appendix 1a. Person-years 2020'!$E$3:$F$1684,2,FALSE)</f>
        <v>134212.54990000001</v>
      </c>
      <c r="I38" s="19">
        <f>VLOOKUP(E38,'Appendix 2a. Deaths 2020'!$E$3:$G$1683,3,FALSE)</f>
        <v>81</v>
      </c>
      <c r="J38" s="20">
        <f t="shared" si="18"/>
        <v>333.33041922102086</v>
      </c>
      <c r="K38" s="20">
        <f t="shared" si="19"/>
        <v>414.12924754238861</v>
      </c>
      <c r="L38" s="73">
        <f t="shared" si="20"/>
        <v>0.80489465836846619</v>
      </c>
      <c r="M38" s="73">
        <f t="shared" si="21"/>
        <v>1.2423986040943733</v>
      </c>
      <c r="N38" s="72">
        <f>VLOOKUP(E38,'Appendix 4. LT MOH 2019'!$D$5:$K$1684,8,FALSE)</f>
        <v>0.98765862278722083</v>
      </c>
      <c r="O38" s="72">
        <f t="shared" si="30"/>
        <v>0.98469009649621897</v>
      </c>
      <c r="P38" s="73">
        <f t="shared" si="22"/>
        <v>1.530990350378103E-2</v>
      </c>
      <c r="Q38" s="72">
        <f>VLOOKUP(E38,'Appendix 4. LT MOH 2019'!$D$5:$I$1684,6,FALSE)</f>
        <v>2.5000000000000497</v>
      </c>
      <c r="R38" s="136">
        <f t="shared" si="23"/>
        <v>2.4962432294279431</v>
      </c>
      <c r="S38" s="75">
        <f t="shared" si="31"/>
        <v>95783.627549482553</v>
      </c>
      <c r="T38" s="12">
        <f t="shared" si="24"/>
        <v>1466.4380950246803</v>
      </c>
      <c r="U38" s="13">
        <f t="shared" si="25"/>
        <v>3.0856365945799128E-3</v>
      </c>
      <c r="V38" s="12">
        <f t="shared" si="26"/>
        <v>475246.53343836986</v>
      </c>
      <c r="W38" s="12">
        <f t="shared" si="27"/>
        <v>3531910.1526521072</v>
      </c>
      <c r="X38" s="131">
        <f t="shared" si="28"/>
        <v>36.873839955868192</v>
      </c>
      <c r="Y38" s="105">
        <f>VLOOKUP(E38,'Appendix 4. LT MOH 2019'!$D$5:$P$1684,13,FALSE)</f>
        <v>38.731044070474411</v>
      </c>
      <c r="Z38" s="131">
        <f t="shared" si="29"/>
        <v>-1.857204114606219</v>
      </c>
    </row>
    <row r="39" spans="2:26" x14ac:dyDescent="0.2">
      <c r="B39" t="str">
        <f t="shared" si="32"/>
        <v>Female</v>
      </c>
      <c r="C39" s="9" t="str">
        <f t="shared" si="33"/>
        <v>ES</v>
      </c>
      <c r="D39" s="137" t="s">
        <v>126</v>
      </c>
      <c r="E39" s="18" t="str">
        <f t="shared" si="17"/>
        <v>ESFemale50-54</v>
      </c>
      <c r="F39" s="19">
        <v>5</v>
      </c>
      <c r="G39" s="104">
        <f>VLOOKUP(E39,'Appendix 4. LT MOH 2019'!$D$5:$G$1684,4,FALSE)</f>
        <v>3.7624936223622728E-3</v>
      </c>
      <c r="H39" s="19">
        <f>VLOOKUP(E39,'Appendix 1a. Person-years 2020'!$E$3:$F$1684,2,FALSE)</f>
        <v>125723.1234</v>
      </c>
      <c r="I39" s="19">
        <f>VLOOKUP(E39,'Appendix 2a. Deaths 2020'!$E$3:$G$1683,3,FALSE)</f>
        <v>95</v>
      </c>
      <c r="J39" s="20">
        <f t="shared" si="18"/>
        <v>473.03244997596499</v>
      </c>
      <c r="K39" s="20">
        <f t="shared" si="19"/>
        <v>567.67501308184058</v>
      </c>
      <c r="L39" s="73">
        <f t="shared" si="20"/>
        <v>0.83328037887017026</v>
      </c>
      <c r="M39" s="73">
        <f t="shared" si="21"/>
        <v>1.2000762592728773</v>
      </c>
      <c r="N39" s="72">
        <f>VLOOKUP(E39,'Appendix 4. LT MOH 2019'!$D$5:$K$1684,8,FALSE)</f>
        <v>0.98136283740172603</v>
      </c>
      <c r="O39" s="72">
        <f t="shared" si="30"/>
        <v>0.97767589240863551</v>
      </c>
      <c r="P39" s="73">
        <f t="shared" si="22"/>
        <v>2.2324107591364495E-2</v>
      </c>
      <c r="Q39" s="72">
        <f>VLOOKUP(E39,'Appendix 4. LT MOH 2019'!$D$5:$I$1684,6,FALSE)</f>
        <v>2.4999999999999982</v>
      </c>
      <c r="R39" s="136">
        <f t="shared" si="23"/>
        <v>2.4953067795811088</v>
      </c>
      <c r="S39" s="75">
        <f t="shared" si="31"/>
        <v>94317.189454457868</v>
      </c>
      <c r="T39" s="12">
        <f t="shared" si="24"/>
        <v>2105.5470850964261</v>
      </c>
      <c r="U39" s="13">
        <f t="shared" si="25"/>
        <v>4.5153163378468305E-3</v>
      </c>
      <c r="V39" s="12">
        <f t="shared" si="26"/>
        <v>466312.19776297564</v>
      </c>
      <c r="W39" s="12">
        <f t="shared" si="27"/>
        <v>3056663.6192137375</v>
      </c>
      <c r="X39" s="131">
        <f t="shared" si="28"/>
        <v>32.408340800800502</v>
      </c>
      <c r="Y39" s="105">
        <f>VLOOKUP(E39,'Appendix 4. LT MOH 2019'!$D$5:$P$1684,13,FALSE)</f>
        <v>34.183772342541438</v>
      </c>
      <c r="Z39" s="131">
        <f t="shared" si="29"/>
        <v>-1.7754315417409359</v>
      </c>
    </row>
    <row r="40" spans="2:26" x14ac:dyDescent="0.2">
      <c r="B40" t="str">
        <f t="shared" si="32"/>
        <v>Female</v>
      </c>
      <c r="C40" s="9" t="str">
        <f t="shared" si="33"/>
        <v>ES</v>
      </c>
      <c r="D40" s="137" t="s">
        <v>127</v>
      </c>
      <c r="E40" s="18" t="str">
        <f t="shared" si="17"/>
        <v>ESFemale55-59</v>
      </c>
      <c r="F40" s="19">
        <v>5</v>
      </c>
      <c r="G40" s="104">
        <f>VLOOKUP(E40,'Appendix 4. LT MOH 2019'!$D$5:$G$1684,4,FALSE)</f>
        <v>5.3816515076902027E-3</v>
      </c>
      <c r="H40" s="19">
        <f>VLOOKUP(E40,'Appendix 1a. Person-years 2020'!$E$3:$F$1684,2,FALSE)</f>
        <v>115915.476</v>
      </c>
      <c r="I40" s="19">
        <f>VLOOKUP(E40,'Appendix 2a. Deaths 2020'!$E$3:$G$1683,3,FALSE)</f>
        <v>153</v>
      </c>
      <c r="J40" s="20">
        <f t="shared" si="18"/>
        <v>623.81669618002752</v>
      </c>
      <c r="K40" s="20">
        <f t="shared" si="19"/>
        <v>775.99330349935087</v>
      </c>
      <c r="L40" s="73">
        <f t="shared" si="20"/>
        <v>0.80389443229331858</v>
      </c>
      <c r="M40" s="73">
        <f t="shared" si="21"/>
        <v>1.2439444283091241</v>
      </c>
      <c r="N40" s="72">
        <f>VLOOKUP(E40,'Appendix 4. LT MOH 2019'!$D$5:$K$1684,8,FALSE)</f>
        <v>0.9734489635252368</v>
      </c>
      <c r="O40" s="72">
        <f t="shared" si="30"/>
        <v>0.96707967114088933</v>
      </c>
      <c r="P40" s="73">
        <f t="shared" si="22"/>
        <v>3.292032885911067E-2</v>
      </c>
      <c r="Q40" s="72">
        <f>VLOOKUP(E40,'Appendix 4. LT MOH 2019'!$D$5:$I$1684,6,FALSE)</f>
        <v>2.4999999999999982</v>
      </c>
      <c r="R40" s="136">
        <f t="shared" si="23"/>
        <v>2.4918222999864139</v>
      </c>
      <c r="S40" s="75">
        <f t="shared" si="31"/>
        <v>92211.642369361449</v>
      </c>
      <c r="T40" s="12">
        <f t="shared" si="24"/>
        <v>3035.6375914380819</v>
      </c>
      <c r="U40" s="13">
        <f t="shared" si="25"/>
        <v>6.6946207859711641E-3</v>
      </c>
      <c r="V40" s="12">
        <f t="shared" si="26"/>
        <v>453444.29333463928</v>
      </c>
      <c r="W40" s="12">
        <f t="shared" si="27"/>
        <v>2590351.4214507621</v>
      </c>
      <c r="X40" s="131">
        <f t="shared" si="28"/>
        <v>28.091370621888423</v>
      </c>
      <c r="Y40" s="105">
        <f>VLOOKUP(E40,'Appendix 4. LT MOH 2019'!$D$5:$P$1684,13,FALSE)</f>
        <v>29.785482122420657</v>
      </c>
      <c r="Z40" s="131">
        <f t="shared" si="29"/>
        <v>-1.6941115005322338</v>
      </c>
    </row>
    <row r="41" spans="2:26" x14ac:dyDescent="0.2">
      <c r="B41" t="str">
        <f t="shared" si="32"/>
        <v>Female</v>
      </c>
      <c r="C41" s="9" t="str">
        <f t="shared" si="33"/>
        <v>ES</v>
      </c>
      <c r="D41" s="137" t="s">
        <v>128</v>
      </c>
      <c r="E41" s="18" t="str">
        <f t="shared" si="17"/>
        <v>ESFemale60-64</v>
      </c>
      <c r="F41" s="19">
        <v>5</v>
      </c>
      <c r="G41" s="104">
        <f>VLOOKUP(E41,'Appendix 4. LT MOH 2019'!$D$5:$G$1684,4,FALSE)</f>
        <v>7.7897120131365212E-3</v>
      </c>
      <c r="H41" s="19">
        <f>VLOOKUP(E41,'Appendix 1a. Person-years 2020'!$E$3:$F$1684,2,FALSE)</f>
        <v>99956.299400000004</v>
      </c>
      <c r="I41" s="19">
        <f>VLOOKUP(E41,'Appendix 2a. Deaths 2020'!$E$3:$G$1683,3,FALSE)</f>
        <v>194</v>
      </c>
      <c r="J41" s="20">
        <f t="shared" si="18"/>
        <v>778.63078622485091</v>
      </c>
      <c r="K41" s="20">
        <f t="shared" si="19"/>
        <v>971.11958209430236</v>
      </c>
      <c r="L41" s="73">
        <f t="shared" si="20"/>
        <v>0.8017867218223188</v>
      </c>
      <c r="M41" s="73">
        <f t="shared" si="21"/>
        <v>1.2472144683653248</v>
      </c>
      <c r="N41" s="72">
        <f>VLOOKUP(E41,'Appendix 4. LT MOH 2019'!$D$5:$K$1684,8,FALSE)</f>
        <v>0.96179544611519974</v>
      </c>
      <c r="O41" s="72">
        <f t="shared" si="30"/>
        <v>0.95257793866074836</v>
      </c>
      <c r="P41" s="73">
        <f t="shared" si="22"/>
        <v>4.7422061339251642E-2</v>
      </c>
      <c r="Q41" s="72">
        <f>VLOOKUP(E41,'Appendix 4. LT MOH 2019'!$D$5:$I$1684,6,FALSE)</f>
        <v>2.4999999999999956</v>
      </c>
      <c r="R41" s="136">
        <f t="shared" si="23"/>
        <v>2.4880218712083937</v>
      </c>
      <c r="S41" s="75">
        <f t="shared" si="31"/>
        <v>89176.004777923372</v>
      </c>
      <c r="T41" s="12">
        <f t="shared" si="24"/>
        <v>4228.9099685680794</v>
      </c>
      <c r="U41" s="13">
        <f t="shared" si="25"/>
        <v>9.7158898076961219E-3</v>
      </c>
      <c r="V41" s="12">
        <f t="shared" si="26"/>
        <v>435257.09453994501</v>
      </c>
      <c r="W41" s="12">
        <f t="shared" si="27"/>
        <v>2136907.1281161229</v>
      </c>
      <c r="X41" s="131">
        <f t="shared" si="28"/>
        <v>23.962804046197199</v>
      </c>
      <c r="Y41" s="105">
        <f>VLOOKUP(E41,'Appendix 4. LT MOH 2019'!$D$5:$P$1684,13,FALSE)</f>
        <v>25.529699701573801</v>
      </c>
      <c r="Z41" s="131">
        <f t="shared" si="29"/>
        <v>-1.5668956553766016</v>
      </c>
    </row>
    <row r="42" spans="2:26" x14ac:dyDescent="0.2">
      <c r="B42" t="str">
        <f t="shared" si="32"/>
        <v>Female</v>
      </c>
      <c r="C42" s="9" t="str">
        <f t="shared" si="33"/>
        <v>ES</v>
      </c>
      <c r="D42" s="137" t="s">
        <v>129</v>
      </c>
      <c r="E42" s="18" t="str">
        <f t="shared" si="17"/>
        <v>ESFemale65-69</v>
      </c>
      <c r="F42" s="19">
        <v>5</v>
      </c>
      <c r="G42" s="104">
        <f>VLOOKUP(E42,'Appendix 4. LT MOH 2019'!$D$5:$G$1684,4,FALSE)</f>
        <v>1.2307053655700766E-2</v>
      </c>
      <c r="H42" s="19">
        <f>VLOOKUP(E42,'Appendix 1a. Person-years 2020'!$E$3:$F$1684,2,FALSE)</f>
        <v>78211.408299999996</v>
      </c>
      <c r="I42" s="19">
        <f>VLOOKUP(E42,'Appendix 2a. Deaths 2020'!$E$3:$G$1683,3,FALSE)</f>
        <v>236</v>
      </c>
      <c r="J42" s="20">
        <f t="shared" si="18"/>
        <v>962.5519984360202</v>
      </c>
      <c r="K42" s="20">
        <f t="shared" si="19"/>
        <v>1195.647533773275</v>
      </c>
      <c r="L42" s="73">
        <f t="shared" si="20"/>
        <v>0.80504661386149312</v>
      </c>
      <c r="M42" s="73">
        <f t="shared" si="21"/>
        <v>1.2421640968134651</v>
      </c>
      <c r="N42" s="72">
        <f>VLOOKUP(E42,'Appendix 4. LT MOH 2019'!$D$5:$K$1684,8,FALSE)</f>
        <v>0.94030151293032282</v>
      </c>
      <c r="O42" s="72">
        <f t="shared" si="30"/>
        <v>0.92638901103016591</v>
      </c>
      <c r="P42" s="73">
        <f t="shared" si="22"/>
        <v>7.361098896983409E-2</v>
      </c>
      <c r="Q42" s="72">
        <f>VLOOKUP(E42,'Appendix 4. LT MOH 2019'!$D$5:$I$1684,6,FALSE)</f>
        <v>2.5000000000000071</v>
      </c>
      <c r="R42" s="136">
        <f t="shared" si="23"/>
        <v>2.4815133477413056</v>
      </c>
      <c r="S42" s="75">
        <f t="shared" si="31"/>
        <v>84947.094809355287</v>
      </c>
      <c r="T42" s="12">
        <f t="shared" si="24"/>
        <v>6253.0396590309028</v>
      </c>
      <c r="U42" s="13">
        <f t="shared" si="25"/>
        <v>1.5289081124769401E-2</v>
      </c>
      <c r="V42" s="12">
        <f t="shared" si="26"/>
        <v>408987.27712946286</v>
      </c>
      <c r="W42" s="12">
        <f t="shared" si="27"/>
        <v>1701650.0335761779</v>
      </c>
      <c r="X42" s="131">
        <f t="shared" si="28"/>
        <v>20.031880282605897</v>
      </c>
      <c r="Y42" s="105">
        <f>VLOOKUP(E42,'Appendix 4. LT MOH 2019'!$D$5:$P$1684,13,FALSE)</f>
        <v>21.444488190907279</v>
      </c>
      <c r="Z42" s="131">
        <f t="shared" si="29"/>
        <v>-1.4126079083013821</v>
      </c>
    </row>
    <row r="43" spans="2:26" x14ac:dyDescent="0.2">
      <c r="B43" t="str">
        <f t="shared" si="32"/>
        <v>Female</v>
      </c>
      <c r="C43" s="9" t="str">
        <f t="shared" si="33"/>
        <v>ES</v>
      </c>
      <c r="D43" s="137" t="s">
        <v>130</v>
      </c>
      <c r="E43" s="18" t="str">
        <f t="shared" si="17"/>
        <v>ESFemale70-74</v>
      </c>
      <c r="F43" s="19">
        <v>5</v>
      </c>
      <c r="G43" s="104">
        <f>VLOOKUP(E43,'Appendix 4. LT MOH 2019'!$D$5:$G$1684,4,FALSE)</f>
        <v>1.8292856830112333E-2</v>
      </c>
      <c r="H43" s="19">
        <f>VLOOKUP(E43,'Appendix 1a. Person-years 2020'!$E$3:$F$1684,2,FALSE)</f>
        <v>54471.854599999999</v>
      </c>
      <c r="I43" s="19">
        <f>VLOOKUP(E43,'Appendix 2a. Deaths 2020'!$E$3:$G$1683,3,FALSE)</f>
        <v>226</v>
      </c>
      <c r="J43" s="20">
        <f t="shared" si="18"/>
        <v>996.44583746849582</v>
      </c>
      <c r="K43" s="20">
        <f t="shared" si="19"/>
        <v>1218.3116518248905</v>
      </c>
      <c r="L43" s="73">
        <f t="shared" si="20"/>
        <v>0.8178907556009456</v>
      </c>
      <c r="M43" s="73">
        <f t="shared" si="21"/>
        <v>1.2226571741421011</v>
      </c>
      <c r="N43" s="72">
        <f>VLOOKUP(E43,'Appendix 4. LT MOH 2019'!$D$5:$K$1684,8,FALSE)</f>
        <v>0.91253564802067899</v>
      </c>
      <c r="O43" s="72">
        <f t="shared" si="30"/>
        <v>0.89412694048758345</v>
      </c>
      <c r="P43" s="73">
        <f t="shared" si="22"/>
        <v>0.10587305951241655</v>
      </c>
      <c r="Q43" s="72">
        <f>VLOOKUP(E43,'Appendix 4. LT MOH 2019'!$D$5:$I$1684,6,FALSE)</f>
        <v>2.5000000000000058</v>
      </c>
      <c r="R43" s="136">
        <f t="shared" si="23"/>
        <v>2.4748317012444292</v>
      </c>
      <c r="S43" s="75">
        <f t="shared" si="31"/>
        <v>78694.055150324391</v>
      </c>
      <c r="T43" s="12">
        <f t="shared" si="24"/>
        <v>8331.5803842036839</v>
      </c>
      <c r="U43" s="13">
        <f t="shared" si="25"/>
        <v>2.2370764575359605E-2</v>
      </c>
      <c r="V43" s="12">
        <f t="shared" si="26"/>
        <v>372431.63308689708</v>
      </c>
      <c r="W43" s="12">
        <f t="shared" si="27"/>
        <v>1292662.756446715</v>
      </c>
      <c r="X43" s="131">
        <f t="shared" si="28"/>
        <v>16.426434677656669</v>
      </c>
      <c r="Y43" s="105">
        <f>VLOOKUP(E43,'Appendix 4. LT MOH 2019'!$D$5:$P$1684,13,FALSE)</f>
        <v>17.647248441480581</v>
      </c>
      <c r="Z43" s="131">
        <f t="shared" si="29"/>
        <v>-1.2208137638239123</v>
      </c>
    </row>
    <row r="44" spans="2:26" x14ac:dyDescent="0.2">
      <c r="B44" t="str">
        <f t="shared" si="32"/>
        <v>Female</v>
      </c>
      <c r="C44" s="9" t="str">
        <f t="shared" si="33"/>
        <v>ES</v>
      </c>
      <c r="D44" s="137" t="s">
        <v>131</v>
      </c>
      <c r="E44" s="18" t="str">
        <f t="shared" si="17"/>
        <v>ESFemale75-79</v>
      </c>
      <c r="F44" s="19">
        <v>5</v>
      </c>
      <c r="G44" s="104">
        <f>VLOOKUP(E44,'Appendix 4. LT MOH 2019'!$D$5:$G$1684,4,FALSE)</f>
        <v>3.2360566763568098E-2</v>
      </c>
      <c r="H44" s="19">
        <f>VLOOKUP(E44,'Appendix 1a. Person-years 2020'!$E$3:$F$1684,2,FALSE)</f>
        <v>38015.2745</v>
      </c>
      <c r="I44" s="19">
        <f>VLOOKUP(E44,'Appendix 2a. Deaths 2020'!$E$3:$G$1683,3,FALSE)</f>
        <v>252</v>
      </c>
      <c r="J44" s="20">
        <f t="shared" si="18"/>
        <v>1230.1958284926179</v>
      </c>
      <c r="K44" s="20">
        <f t="shared" si="19"/>
        <v>1474.0409656681986</v>
      </c>
      <c r="L44" s="73">
        <f t="shared" si="20"/>
        <v>0.83457370395059338</v>
      </c>
      <c r="M44" s="73">
        <f t="shared" si="21"/>
        <v>1.1982165209212006</v>
      </c>
      <c r="N44" s="72">
        <f>VLOOKUP(E44,'Appendix 4. LT MOH 2019'!$D$5:$K$1684,8,FALSE)</f>
        <v>0.85030750141807387</v>
      </c>
      <c r="O44" s="72">
        <f t="shared" si="30"/>
        <v>0.82341128017691267</v>
      </c>
      <c r="P44" s="73">
        <f t="shared" si="22"/>
        <v>0.17658871982308733</v>
      </c>
      <c r="Q44" s="72">
        <f>VLOOKUP(E44,'Appendix 4. LT MOH 2019'!$D$5:$I$1684,6,FALSE)</f>
        <v>2.5000000000000009</v>
      </c>
      <c r="R44" s="136">
        <f t="shared" si="23"/>
        <v>2.4607094802186364</v>
      </c>
      <c r="S44" s="75">
        <f t="shared" si="31"/>
        <v>70362.474766120707</v>
      </c>
      <c r="T44" s="12">
        <f t="shared" si="24"/>
        <v>12425.219342533541</v>
      </c>
      <c r="U44" s="13">
        <f t="shared" si="25"/>
        <v>3.8797150497785926E-2</v>
      </c>
      <c r="V44" s="12">
        <f t="shared" si="26"/>
        <v>320261.13214790408</v>
      </c>
      <c r="W44" s="12">
        <f t="shared" si="27"/>
        <v>920231.12335981778</v>
      </c>
      <c r="X44" s="131">
        <f t="shared" si="28"/>
        <v>13.078436004682796</v>
      </c>
      <c r="Y44" s="105">
        <f>VLOOKUP(E44,'Appendix 4. LT MOH 2019'!$D$5:$P$1684,13,FALSE)</f>
        <v>14.099075854554808</v>
      </c>
      <c r="Z44" s="131">
        <f t="shared" si="29"/>
        <v>-1.020639849872012</v>
      </c>
    </row>
    <row r="45" spans="2:26" x14ac:dyDescent="0.2">
      <c r="B45" t="str">
        <f t="shared" si="32"/>
        <v>Female</v>
      </c>
      <c r="C45" s="9" t="str">
        <f t="shared" si="33"/>
        <v>ES</v>
      </c>
      <c r="D45" s="137" t="s">
        <v>132</v>
      </c>
      <c r="E45" s="18" t="str">
        <f t="shared" si="17"/>
        <v>ESFemale80-84</v>
      </c>
      <c r="F45" s="19">
        <v>5</v>
      </c>
      <c r="G45" s="104">
        <f>VLOOKUP(E45,'Appendix 4. LT MOH 2019'!$D$5:$G$1684,4,FALSE)</f>
        <v>5.1843078592269817E-2</v>
      </c>
      <c r="H45" s="19">
        <f>VLOOKUP(E45,'Appendix 1a. Person-years 2020'!$E$3:$F$1684,2,FALSE)</f>
        <v>26560.8446</v>
      </c>
      <c r="I45" s="19">
        <f>VLOOKUP(E45,'Appendix 2a. Deaths 2020'!$E$3:$G$1683,3,FALSE)</f>
        <v>264</v>
      </c>
      <c r="J45" s="20">
        <f t="shared" si="18"/>
        <v>1376.9959540748655</v>
      </c>
      <c r="K45" s="20">
        <f t="shared" si="19"/>
        <v>1627.3093813265061</v>
      </c>
      <c r="L45" s="73">
        <f t="shared" si="20"/>
        <v>0.84617957093838114</v>
      </c>
      <c r="M45" s="73">
        <f t="shared" si="21"/>
        <v>1.1817822532527438</v>
      </c>
      <c r="N45" s="72">
        <f>VLOOKUP(E45,'Appendix 4. LT MOH 2019'!$D$5:$K$1684,8,FALSE)</f>
        <v>0.77052618022261876</v>
      </c>
      <c r="O45" s="72">
        <f t="shared" si="30"/>
        <v>0.73486465199668494</v>
      </c>
      <c r="P45" s="73">
        <f t="shared" si="22"/>
        <v>0.26513534800331506</v>
      </c>
      <c r="Q45" s="72">
        <f>VLOOKUP(E45,'Appendix 4. LT MOH 2019'!$D$5:$I$1684,6,FALSE)</f>
        <v>2.5000000000000013</v>
      </c>
      <c r="R45" s="136">
        <f t="shared" si="23"/>
        <v>2.4429278306222226</v>
      </c>
      <c r="S45" s="75">
        <f t="shared" si="31"/>
        <v>57937.255423587165</v>
      </c>
      <c r="T45" s="12">
        <f t="shared" si="24"/>
        <v>15361.214379089735</v>
      </c>
      <c r="U45" s="13">
        <f t="shared" si="25"/>
        <v>6.134509974905665E-2</v>
      </c>
      <c r="V45" s="12">
        <f t="shared" si="26"/>
        <v>250406.54334131972</v>
      </c>
      <c r="W45" s="12">
        <f t="shared" si="27"/>
        <v>599969.99121191376</v>
      </c>
      <c r="X45" s="131">
        <f t="shared" si="28"/>
        <v>10.355512818573324</v>
      </c>
      <c r="Y45" s="105">
        <f>VLOOKUP(E45,'Appendix 4. LT MOH 2019'!$D$5:$P$1684,13,FALSE)</f>
        <v>11.141036725197427</v>
      </c>
      <c r="Z45" s="131">
        <f t="shared" si="29"/>
        <v>-0.78552390662410332</v>
      </c>
    </row>
    <row r="46" spans="2:26" x14ac:dyDescent="0.2">
      <c r="B46" t="str">
        <f t="shared" si="32"/>
        <v>Female</v>
      </c>
      <c r="C46" s="9" t="str">
        <f t="shared" si="33"/>
        <v>ES</v>
      </c>
      <c r="D46" s="137" t="s">
        <v>133</v>
      </c>
      <c r="E46" s="18" t="str">
        <f t="shared" si="17"/>
        <v>ESFemale85-89</v>
      </c>
      <c r="F46" s="19">
        <v>5</v>
      </c>
      <c r="G46" s="104">
        <f>VLOOKUP(E46,'Appendix 4. LT MOH 2019'!$D$5:$G$1684,4,FALSE)</f>
        <v>9.4275946989766324E-2</v>
      </c>
      <c r="H46" s="19">
        <f>VLOOKUP(E46,'Appendix 1a. Person-years 2020'!$E$3:$F$1684,2,FALSE)</f>
        <v>15578.312400000001</v>
      </c>
      <c r="I46" s="19">
        <f>VLOOKUP(E46,'Appendix 2a. Deaths 2020'!$E$3:$G$1683,3,FALSE)</f>
        <v>207</v>
      </c>
      <c r="J46" s="20">
        <f t="shared" si="18"/>
        <v>1468.6601540124195</v>
      </c>
      <c r="K46" s="20">
        <f t="shared" si="19"/>
        <v>1656.1450329855379</v>
      </c>
      <c r="L46" s="73">
        <f t="shared" si="20"/>
        <v>0.88679440795403119</v>
      </c>
      <c r="M46" s="73">
        <f t="shared" si="21"/>
        <v>1.1276570883065797</v>
      </c>
      <c r="N46" s="72">
        <f>VLOOKUP(E46,'Appendix 4. LT MOH 2019'!$D$5:$K$1684,8,FALSE)</f>
        <v>0.61852909264986644</v>
      </c>
      <c r="O46" s="72">
        <f t="shared" si="30"/>
        <v>0.5817357764062302</v>
      </c>
      <c r="P46" s="73">
        <f t="shared" si="22"/>
        <v>0.4182642235937698</v>
      </c>
      <c r="Q46" s="72">
        <f>VLOOKUP(E46,'Appendix 4. LT MOH 2019'!$D$5:$I$1684,6,FALSE)</f>
        <v>2.5000000000000009</v>
      </c>
      <c r="R46" s="136">
        <f t="shared" si="23"/>
        <v>2.4288479124507174</v>
      </c>
      <c r="S46" s="75">
        <f t="shared" si="31"/>
        <v>42576.041044497426</v>
      </c>
      <c r="T46" s="12">
        <f t="shared" si="24"/>
        <v>17808.034751173192</v>
      </c>
      <c r="U46" s="13">
        <f t="shared" si="25"/>
        <v>0.10657556296058672</v>
      </c>
      <c r="V46" s="12">
        <f t="shared" si="26"/>
        <v>167093.03949685799</v>
      </c>
      <c r="W46" s="12">
        <f t="shared" si="27"/>
        <v>349563.44787059398</v>
      </c>
      <c r="X46" s="131">
        <f t="shared" si="28"/>
        <v>8.2103323675692472</v>
      </c>
      <c r="Y46" s="105">
        <f>VLOOKUP(E46,'Appendix 4. LT MOH 2019'!$D$5:$P$1684,13,FALSE)</f>
        <v>8.714462203868111</v>
      </c>
      <c r="Z46" s="131">
        <f t="shared" si="29"/>
        <v>-0.50412983629886376</v>
      </c>
    </row>
    <row r="47" spans="2:26" x14ac:dyDescent="0.2">
      <c r="B47" t="str">
        <f t="shared" si="32"/>
        <v>Female</v>
      </c>
      <c r="C47" s="9" t="str">
        <f t="shared" si="33"/>
        <v>ES</v>
      </c>
      <c r="D47" s="137" t="s">
        <v>8</v>
      </c>
      <c r="E47" s="18" t="str">
        <f t="shared" si="17"/>
        <v>ESFemale90+</v>
      </c>
      <c r="F47" s="19" t="s">
        <v>19</v>
      </c>
      <c r="G47" s="104">
        <f>VLOOKUP(E47,'Appendix 4. LT MOH 2019'!$D$5:$G$1684,4,FALSE)</f>
        <v>0.13250013122521587</v>
      </c>
      <c r="H47" s="19">
        <f>VLOOKUP(E47,'Appendix 1a. Person-years 2020'!$E$3:$F$1684,2,FALSE)</f>
        <v>11757.6502</v>
      </c>
      <c r="I47" s="19">
        <f>VLOOKUP(E47,'Appendix 2a. Deaths 2020'!$E$3:$G$1683,3,FALSE)</f>
        <v>212</v>
      </c>
      <c r="J47" s="20">
        <f t="shared" si="18"/>
        <v>1557.8901944001857</v>
      </c>
      <c r="K47" s="20">
        <f t="shared" si="19"/>
        <v>1741.8001665804397</v>
      </c>
      <c r="L47" s="73">
        <f t="shared" si="20"/>
        <v>0.8944138508487387</v>
      </c>
      <c r="M47" s="73">
        <f t="shared" si="21"/>
        <v>1.118050664187576</v>
      </c>
      <c r="N47" s="72">
        <f>VLOOKUP(E47,'Appendix 4. LT MOH 2019'!$D$5:$K$1684,8,FALSE)</f>
        <v>0</v>
      </c>
      <c r="O47" s="72">
        <v>0</v>
      </c>
      <c r="P47" s="73">
        <f t="shared" si="22"/>
        <v>1</v>
      </c>
      <c r="Q47" s="72">
        <f>VLOOKUP(E47,'Appendix 4. LT MOH 2019'!$D$5:$I$1684,6,FALSE)</f>
        <v>8.2368826485570317</v>
      </c>
      <c r="R47" s="136">
        <f>Q47*L47</f>
        <v>7.3671819286850528</v>
      </c>
      <c r="S47" s="75">
        <f t="shared" si="31"/>
        <v>24768.006293324233</v>
      </c>
      <c r="T47" s="12">
        <f t="shared" si="24"/>
        <v>24768.006293324233</v>
      </c>
      <c r="U47" s="13">
        <f t="shared" si="25"/>
        <v>0.13573711219297757</v>
      </c>
      <c r="V47" s="12">
        <f>T47*R47</f>
        <v>182470.40837373596</v>
      </c>
      <c r="W47" s="12">
        <f>V47</f>
        <v>182470.40837373596</v>
      </c>
      <c r="X47" s="131">
        <f t="shared" si="28"/>
        <v>7.3671819286850528</v>
      </c>
      <c r="Y47" s="105">
        <f>VLOOKUP(E47,'Appendix 4. LT MOH 2019'!$D$5:$P$1684,13,FALSE)</f>
        <v>7.5471623367697598</v>
      </c>
      <c r="Z47" s="131">
        <f t="shared" si="29"/>
        <v>-0.17998040808470694</v>
      </c>
    </row>
    <row r="48" spans="2:26" x14ac:dyDescent="0.2">
      <c r="B48"/>
      <c r="C48"/>
      <c r="K48" s="40"/>
      <c r="L48" s="7"/>
      <c r="M48" s="7"/>
      <c r="N48" s="133"/>
      <c r="O48" s="133"/>
      <c r="P48" s="74"/>
      <c r="Q48" s="133"/>
      <c r="R48" s="107"/>
      <c r="S48" s="7"/>
      <c r="T48" s="7"/>
      <c r="U48" s="7"/>
      <c r="V48" s="107"/>
      <c r="W48" s="107"/>
      <c r="X48" s="7"/>
      <c r="Y48" s="133"/>
      <c r="Z48" s="7"/>
    </row>
    <row r="49" spans="1:26" x14ac:dyDescent="0.2">
      <c r="B49"/>
      <c r="C49"/>
      <c r="K49" s="40"/>
      <c r="L49" s="7"/>
      <c r="M49" s="7"/>
      <c r="N49" s="133"/>
      <c r="O49" s="133"/>
      <c r="P49" s="7"/>
      <c r="Q49" s="133"/>
      <c r="R49" s="107"/>
      <c r="S49" s="7"/>
      <c r="T49" s="7"/>
      <c r="U49" s="7"/>
      <c r="V49" s="107"/>
      <c r="W49" s="107"/>
      <c r="X49" s="7"/>
      <c r="Y49" s="133"/>
      <c r="Z49" s="7"/>
    </row>
    <row r="50" spans="1:26" s="11" customFormat="1" ht="47" customHeight="1" x14ac:dyDescent="0.2">
      <c r="A50" s="10"/>
      <c r="B50" s="8" t="s">
        <v>17</v>
      </c>
      <c r="C50" s="8" t="s">
        <v>14</v>
      </c>
      <c r="D50" s="8" t="s">
        <v>0</v>
      </c>
      <c r="E50" s="8" t="s">
        <v>135</v>
      </c>
      <c r="F50" s="8" t="s">
        <v>9</v>
      </c>
      <c r="G50" s="10" t="s">
        <v>116</v>
      </c>
      <c r="H50" s="10" t="s">
        <v>117</v>
      </c>
      <c r="I50" s="10" t="s">
        <v>110</v>
      </c>
      <c r="J50" s="10" t="s">
        <v>39</v>
      </c>
      <c r="K50" s="10" t="s">
        <v>1830</v>
      </c>
      <c r="L50" s="10" t="s">
        <v>27</v>
      </c>
      <c r="M50" s="10" t="s">
        <v>28</v>
      </c>
      <c r="N50" s="8" t="s">
        <v>10</v>
      </c>
      <c r="O50" s="10" t="s">
        <v>111</v>
      </c>
      <c r="P50" s="10" t="s">
        <v>112</v>
      </c>
      <c r="Q50" s="10" t="s">
        <v>29</v>
      </c>
      <c r="R50" s="10" t="s">
        <v>113</v>
      </c>
      <c r="S50" s="8" t="s">
        <v>104</v>
      </c>
      <c r="T50" s="8" t="s">
        <v>105</v>
      </c>
      <c r="U50" s="10" t="s">
        <v>106</v>
      </c>
      <c r="V50" s="10" t="s">
        <v>107</v>
      </c>
      <c r="W50" s="10" t="s">
        <v>108</v>
      </c>
      <c r="X50" s="8" t="s">
        <v>109</v>
      </c>
      <c r="Y50" s="10" t="s">
        <v>30</v>
      </c>
      <c r="Z50" s="10" t="s">
        <v>11</v>
      </c>
    </row>
    <row r="51" spans="1:26" x14ac:dyDescent="0.2">
      <c r="B51" t="s">
        <v>71</v>
      </c>
      <c r="C51" s="9" t="str">
        <f>$C$4</f>
        <v>ES</v>
      </c>
      <c r="D51" s="137">
        <v>0</v>
      </c>
      <c r="E51" s="18" t="str">
        <f t="shared" ref="E51:E70" si="34">_xlfn.CONCAT(C51,B51,D51)</f>
        <v>ESMale0</v>
      </c>
      <c r="F51" s="19">
        <v>1</v>
      </c>
      <c r="G51" s="104">
        <f>VLOOKUP(E51,'Appendix 4. LT MOH 2019'!$D$5:$G$1684,4,FALSE)</f>
        <v>1.0814468183572691E-2</v>
      </c>
      <c r="H51" s="19">
        <f>VLOOKUP(E51,'Appendix 1a. Person-years 2020'!$E$3:$F$1684,2,FALSE)</f>
        <v>29464.657999999999</v>
      </c>
      <c r="I51" s="19">
        <f>VLOOKUP(E51,'Appendix 2a. Deaths 2020'!$E$3:$G$1683,3,FALSE)</f>
        <v>2</v>
      </c>
      <c r="J51" s="20">
        <f t="shared" ref="J51:J70" si="35">G51*H51</f>
        <v>318.64460648085054</v>
      </c>
      <c r="K51" s="20">
        <f t="shared" ref="K51:K70" si="36">G51*(H51-I51)+I51</f>
        <v>320.62297754448338</v>
      </c>
      <c r="L51" s="73">
        <f t="shared" ref="L51:L70" si="37">J51/K51</f>
        <v>0.99382960298483802</v>
      </c>
      <c r="M51" s="73">
        <f t="shared" ref="M51:M70" si="38">K51/J51</f>
        <v>1.0062087072035588</v>
      </c>
      <c r="N51" s="72">
        <f>VLOOKUP(E51,'Appendix 4. LT MOH 2019'!$D$5:$K$1684,8,FALSE)</f>
        <v>0.98929340019291967</v>
      </c>
      <c r="O51" s="72">
        <f>EXP((1/L51)*LN(N51))</f>
        <v>0.98922728539177773</v>
      </c>
      <c r="P51" s="73">
        <f t="shared" ref="P51:P70" si="39">1-O51</f>
        <v>1.0772714608222267E-2</v>
      </c>
      <c r="Q51" s="72">
        <f>VLOOKUP(E51,'Appendix 4. LT MOH 2019'!$D$5:$I$1684,6,FALSE)</f>
        <v>6.8382999358376703E-2</v>
      </c>
      <c r="R51" s="136">
        <f t="shared" ref="R51:R69" si="40">F51+(Q51-F51)*M51*(1-N51)/(1-O51)</f>
        <v>6.8351923689871197E-2</v>
      </c>
      <c r="S51" s="12">
        <v>100000</v>
      </c>
      <c r="T51" s="12">
        <f t="shared" ref="T51:T70" si="41">P51*S51</f>
        <v>1077.2714608222268</v>
      </c>
      <c r="U51" s="13">
        <f t="shared" ref="U51:U70" si="42">T51/V51</f>
        <v>1.0881929777999658E-2</v>
      </c>
      <c r="V51" s="12">
        <f t="shared" ref="V51:V69" si="43">(S52*F51)+R51*T51</f>
        <v>98996.362115861164</v>
      </c>
      <c r="W51" s="12">
        <f t="shared" ref="W51:W69" si="44">W52+V51</f>
        <v>7192034.0896191681</v>
      </c>
      <c r="X51" s="2">
        <f t="shared" ref="X51:X70" si="45">W51/S51</f>
        <v>71.920340896191675</v>
      </c>
      <c r="Y51" s="105">
        <f>VLOOKUP(E51,'Appendix 4. LT MOH 2019'!$D$5:$P$1684,13,FALSE)</f>
        <v>74.142019873756155</v>
      </c>
      <c r="Z51" s="131">
        <f t="shared" ref="Z51:Z70" si="46">X51-Y51</f>
        <v>-2.2216789775644799</v>
      </c>
    </row>
    <row r="52" spans="1:26" x14ac:dyDescent="0.2">
      <c r="B52" t="str">
        <f>$B$51</f>
        <v>Male</v>
      </c>
      <c r="C52" s="9" t="str">
        <f>$C$4</f>
        <v>ES</v>
      </c>
      <c r="D52" s="138" t="s">
        <v>1657</v>
      </c>
      <c r="E52" s="18" t="str">
        <f t="shared" si="34"/>
        <v>ESMale1-4</v>
      </c>
      <c r="F52" s="19">
        <v>4</v>
      </c>
      <c r="G52" s="104">
        <f>VLOOKUP(E52,'Appendix 4. LT MOH 2019'!$D$5:$G$1684,4,FALSE)</f>
        <v>4.6823888280661237E-4</v>
      </c>
      <c r="H52" s="19">
        <f>VLOOKUP(E52,'Appendix 1a. Person-years 2020'!$E$3:$F$1684,2,FALSE)</f>
        <v>117468.83070000001</v>
      </c>
      <c r="I52" s="19">
        <f>VLOOKUP(E52,'Appendix 2a. Deaths 2020'!$E$3:$G$1683,3,FALSE)</f>
        <v>3</v>
      </c>
      <c r="J52" s="20">
        <f t="shared" si="35"/>
        <v>55.003474051567089</v>
      </c>
      <c r="K52" s="20">
        <f t="shared" si="36"/>
        <v>58.002069334918673</v>
      </c>
      <c r="L52" s="73">
        <f t="shared" si="37"/>
        <v>0.9483019258151475</v>
      </c>
      <c r="M52" s="73">
        <f t="shared" si="38"/>
        <v>1.0545164707331092</v>
      </c>
      <c r="N52" s="72">
        <f>VLOOKUP(E52,'Appendix 4. LT MOH 2019'!$D$5:$K$1684,8,FALSE)</f>
        <v>0.99812912424243438</v>
      </c>
      <c r="O52" s="72">
        <f t="shared" ref="O52:O69" si="47">EXP((1/L52)*LN(N52))</f>
        <v>0.99802723136829363</v>
      </c>
      <c r="P52" s="73">
        <f t="shared" si="39"/>
        <v>1.9727686317063675E-3</v>
      </c>
      <c r="Q52" s="72">
        <f>VLOOKUP(E52,'Appendix 4. LT MOH 2019'!$D$5:$I$1684,6,FALSE)</f>
        <v>1.6258746166722866</v>
      </c>
      <c r="R52" s="136">
        <f t="shared" si="40"/>
        <v>1.6257534663072692</v>
      </c>
      <c r="S52" s="135">
        <f t="shared" ref="S52:S70" si="48">S51-T51</f>
        <v>98922.72853917777</v>
      </c>
      <c r="T52" s="12">
        <f t="shared" si="41"/>
        <v>195.15165582489416</v>
      </c>
      <c r="U52" s="13">
        <f t="shared" si="42"/>
        <v>4.9377034313471393E-4</v>
      </c>
      <c r="V52" s="12">
        <f t="shared" si="43"/>
        <v>395227.57601432438</v>
      </c>
      <c r="W52" s="12">
        <f t="shared" si="44"/>
        <v>7093037.7275033072</v>
      </c>
      <c r="X52" s="2">
        <f t="shared" si="45"/>
        <v>71.702811196661955</v>
      </c>
      <c r="Y52" s="105">
        <f>VLOOKUP(E52,'Appendix 4. LT MOH 2019'!$D$5:$P$1684,13,FALSE)</f>
        <v>73.943679711085025</v>
      </c>
      <c r="Z52" s="131">
        <f t="shared" si="46"/>
        <v>-2.2408685144230702</v>
      </c>
    </row>
    <row r="53" spans="1:26" x14ac:dyDescent="0.2">
      <c r="B53" t="str">
        <f t="shared" ref="B53:B70" si="49">$B$51</f>
        <v>Male</v>
      </c>
      <c r="C53" s="9" t="str">
        <f t="shared" ref="C53:C70" si="50">$C$4</f>
        <v>ES</v>
      </c>
      <c r="D53" s="138" t="s">
        <v>1658</v>
      </c>
      <c r="E53" s="18" t="str">
        <f t="shared" si="34"/>
        <v>ESMale5-9</v>
      </c>
      <c r="F53" s="19">
        <v>5</v>
      </c>
      <c r="G53" s="104">
        <f>VLOOKUP(E53,'Appendix 4. LT MOH 2019'!$D$5:$G$1684,4,FALSE)</f>
        <v>1.5447837051293947E-4</v>
      </c>
      <c r="H53" s="19">
        <f>VLOOKUP(E53,'Appendix 1a. Person-years 2020'!$E$3:$F$1684,2,FALSE)</f>
        <v>144805.92439999999</v>
      </c>
      <c r="I53" s="19">
        <f>VLOOKUP(E53,'Appendix 2a. Deaths 2020'!$E$3:$G$1683,3,FALSE)</f>
        <v>0</v>
      </c>
      <c r="J53" s="20">
        <f t="shared" si="35"/>
        <v>22.369383241931899</v>
      </c>
      <c r="K53" s="20">
        <f t="shared" si="36"/>
        <v>22.369383241931899</v>
      </c>
      <c r="L53" s="73">
        <f t="shared" si="37"/>
        <v>1</v>
      </c>
      <c r="M53" s="73">
        <f t="shared" si="38"/>
        <v>1</v>
      </c>
      <c r="N53" s="72">
        <f>VLOOKUP(E53,'Appendix 4. LT MOH 2019'!$D$5:$K$1684,8,FALSE)</f>
        <v>0.99922790632686653</v>
      </c>
      <c r="O53" s="72">
        <f t="shared" si="47"/>
        <v>0.99922790632686653</v>
      </c>
      <c r="P53" s="73">
        <f t="shared" si="39"/>
        <v>7.7209367313346711E-4</v>
      </c>
      <c r="Q53" s="72">
        <f>VLOOKUP(E53,'Appendix 4. LT MOH 2019'!$D$5:$I$1684,6,FALSE)</f>
        <v>2.4999999999998437</v>
      </c>
      <c r="R53" s="136">
        <f t="shared" si="40"/>
        <v>2.4999999999998437</v>
      </c>
      <c r="S53" s="135">
        <f t="shared" si="48"/>
        <v>98727.576883352871</v>
      </c>
      <c r="T53" s="12">
        <f t="shared" si="41"/>
        <v>76.226937475434696</v>
      </c>
      <c r="U53" s="13">
        <f t="shared" si="42"/>
        <v>1.5447837051294793E-4</v>
      </c>
      <c r="V53" s="12">
        <f t="shared" si="43"/>
        <v>493447.31707307574</v>
      </c>
      <c r="W53" s="12">
        <f t="shared" si="44"/>
        <v>6697810.1514889831</v>
      </c>
      <c r="X53" s="2">
        <f t="shared" si="45"/>
        <v>67.841330284065208</v>
      </c>
      <c r="Y53" s="105">
        <f>VLOOKUP(E53,'Appendix 4. LT MOH 2019'!$D$5:$P$1684,13,FALSE)</f>
        <v>70.07923093898269</v>
      </c>
      <c r="Z53" s="131">
        <f t="shared" si="46"/>
        <v>-2.2379006549174818</v>
      </c>
    </row>
    <row r="54" spans="1:26" x14ac:dyDescent="0.2">
      <c r="B54" t="str">
        <f t="shared" si="49"/>
        <v>Male</v>
      </c>
      <c r="C54" s="9" t="str">
        <f t="shared" si="50"/>
        <v>ES</v>
      </c>
      <c r="D54" s="138" t="s">
        <v>118</v>
      </c>
      <c r="E54" s="18" t="str">
        <f t="shared" si="34"/>
        <v>ESMale10-14</v>
      </c>
      <c r="F54" s="19">
        <v>5</v>
      </c>
      <c r="G54" s="104">
        <f>VLOOKUP(E54,'Appendix 4. LT MOH 2019'!$D$5:$G$1684,4,FALSE)</f>
        <v>3.9182806661377774E-4</v>
      </c>
      <c r="H54" s="19">
        <f>VLOOKUP(E54,'Appendix 1a. Person-years 2020'!$E$3:$F$1684,2,FALSE)</f>
        <v>139586.9779</v>
      </c>
      <c r="I54" s="19">
        <f>VLOOKUP(E54,'Appendix 2a. Deaths 2020'!$E$3:$G$1683,3,FALSE)</f>
        <v>2</v>
      </c>
      <c r="J54" s="20">
        <f t="shared" si="35"/>
        <v>54.694095675017124</v>
      </c>
      <c r="K54" s="20">
        <f t="shared" si="36"/>
        <v>56.693312018883894</v>
      </c>
      <c r="L54" s="73">
        <f t="shared" si="37"/>
        <v>0.96473629300047148</v>
      </c>
      <c r="M54" s="73">
        <f t="shared" si="38"/>
        <v>1.0365526903625168</v>
      </c>
      <c r="N54" s="72">
        <f>VLOOKUP(E54,'Appendix 4. LT MOH 2019'!$D$5:$K$1684,8,FALSE)</f>
        <v>0.99804277690428489</v>
      </c>
      <c r="O54" s="72">
        <f t="shared" si="47"/>
        <v>0.99797130775087028</v>
      </c>
      <c r="P54" s="73">
        <f t="shared" si="39"/>
        <v>2.0286922491297155E-3</v>
      </c>
      <c r="Q54" s="72">
        <f>VLOOKUP(E54,'Appendix 4. LT MOH 2019'!$D$5:$I$1684,6,FALSE)</f>
        <v>2.4999999999998539</v>
      </c>
      <c r="R54" s="136">
        <f t="shared" si="40"/>
        <v>2.4999105133201134</v>
      </c>
      <c r="S54" s="135">
        <f t="shared" si="48"/>
        <v>98651.349945877431</v>
      </c>
      <c r="T54" s="12">
        <f t="shared" si="41"/>
        <v>200.13322900138473</v>
      </c>
      <c r="U54" s="13">
        <f t="shared" si="42"/>
        <v>4.0615044169905697E-4</v>
      </c>
      <c r="V54" s="12">
        <f t="shared" si="43"/>
        <v>492756.39874762547</v>
      </c>
      <c r="W54" s="12">
        <f t="shared" si="44"/>
        <v>6204362.834415907</v>
      </c>
      <c r="X54" s="2">
        <f t="shared" si="45"/>
        <v>62.891818893707729</v>
      </c>
      <c r="Y54" s="105">
        <f>VLOOKUP(E54,'Appendix 4. LT MOH 2019'!$D$5:$P$1684,13,FALSE)</f>
        <v>65.131448752669471</v>
      </c>
      <c r="Z54" s="131">
        <f t="shared" si="46"/>
        <v>-2.2396298589617416</v>
      </c>
    </row>
    <row r="55" spans="1:26" x14ac:dyDescent="0.2">
      <c r="B55" t="str">
        <f t="shared" si="49"/>
        <v>Male</v>
      </c>
      <c r="C55" s="9" t="str">
        <f t="shared" si="50"/>
        <v>ES</v>
      </c>
      <c r="D55" s="137" t="s">
        <v>119</v>
      </c>
      <c r="E55" s="18" t="str">
        <f t="shared" si="34"/>
        <v>ESMale15-19</v>
      </c>
      <c r="F55" s="19">
        <v>5</v>
      </c>
      <c r="G55" s="104">
        <f>VLOOKUP(E55,'Appendix 4. LT MOH 2019'!$D$5:$G$1684,4,FALSE)</f>
        <v>2.1699106739164731E-3</v>
      </c>
      <c r="H55" s="19">
        <f>VLOOKUP(E55,'Appendix 1a. Person-years 2020'!$E$3:$F$1684,2,FALSE)</f>
        <v>148267.33360000001</v>
      </c>
      <c r="I55" s="19">
        <f>VLOOKUP(E55,'Appendix 2a. Deaths 2020'!$E$3:$G$1683,3,FALSE)</f>
        <v>4</v>
      </c>
      <c r="J55" s="20">
        <f t="shared" si="35"/>
        <v>321.72686977177455</v>
      </c>
      <c r="K55" s="20">
        <f t="shared" si="36"/>
        <v>325.71819012907889</v>
      </c>
      <c r="L55" s="73">
        <f t="shared" si="37"/>
        <v>0.98774609316193662</v>
      </c>
      <c r="M55" s="73">
        <f t="shared" si="38"/>
        <v>1.0124059279230724</v>
      </c>
      <c r="N55" s="72">
        <f>VLOOKUP(E55,'Appendix 4. LT MOH 2019'!$D$5:$K$1684,8,FALSE)</f>
        <v>0.98920898547442127</v>
      </c>
      <c r="O55" s="72">
        <f t="shared" si="47"/>
        <v>0.98907584680901051</v>
      </c>
      <c r="P55" s="73">
        <f t="shared" si="39"/>
        <v>1.0924153190989494E-2</v>
      </c>
      <c r="Q55" s="72">
        <f>VLOOKUP(E55,'Appendix 4. LT MOH 2019'!$D$5:$I$1684,6,FALSE)</f>
        <v>2.499999999999984</v>
      </c>
      <c r="R55" s="136">
        <f t="shared" si="40"/>
        <v>2.4998320503663676</v>
      </c>
      <c r="S55" s="135">
        <f t="shared" si="48"/>
        <v>98451.21671687605</v>
      </c>
      <c r="T55" s="12">
        <f t="shared" si="41"/>
        <v>1075.4961732544598</v>
      </c>
      <c r="U55" s="13">
        <f t="shared" si="42"/>
        <v>2.1968307018671966E-3</v>
      </c>
      <c r="V55" s="12">
        <f t="shared" si="43"/>
        <v>489567.16252205579</v>
      </c>
      <c r="W55" s="12">
        <f t="shared" si="44"/>
        <v>5711606.4356682813</v>
      </c>
      <c r="X55" s="2">
        <f t="shared" si="45"/>
        <v>58.014584543872118</v>
      </c>
      <c r="Y55" s="105">
        <f>VLOOKUP(E55,'Appendix 4. LT MOH 2019'!$D$5:$P$1684,13,FALSE)</f>
        <v>60.254272864875418</v>
      </c>
      <c r="Z55" s="131">
        <f t="shared" si="46"/>
        <v>-2.2396883210032996</v>
      </c>
    </row>
    <row r="56" spans="1:26" x14ac:dyDescent="0.2">
      <c r="B56" t="str">
        <f t="shared" si="49"/>
        <v>Male</v>
      </c>
      <c r="C56" s="9" t="str">
        <f t="shared" si="50"/>
        <v>ES</v>
      </c>
      <c r="D56" s="137" t="s">
        <v>120</v>
      </c>
      <c r="E56" s="18" t="str">
        <f t="shared" si="34"/>
        <v>ESMale20-24</v>
      </c>
      <c r="F56" s="19">
        <v>5</v>
      </c>
      <c r="G56" s="104">
        <f>VLOOKUP(E56,'Appendix 4. LT MOH 2019'!$D$5:$G$1684,4,FALSE)</f>
        <v>2.6056882419116822E-3</v>
      </c>
      <c r="H56" s="19">
        <f>VLOOKUP(E56,'Appendix 1a. Person-years 2020'!$E$3:$F$1684,2,FALSE)</f>
        <v>158622.16899999999</v>
      </c>
      <c r="I56" s="19">
        <f>VLOOKUP(E56,'Appendix 2a. Deaths 2020'!$E$3:$G$1683,3,FALSE)</f>
        <v>9</v>
      </c>
      <c r="J56" s="20">
        <f t="shared" si="35"/>
        <v>413.3199206698277</v>
      </c>
      <c r="K56" s="20">
        <f t="shared" si="36"/>
        <v>422.2964694756505</v>
      </c>
      <c r="L56" s="73">
        <f t="shared" si="37"/>
        <v>0.97874349075906641</v>
      </c>
      <c r="M56" s="73">
        <f t="shared" si="38"/>
        <v>1.0217181615424569</v>
      </c>
      <c r="N56" s="72">
        <f>VLOOKUP(E56,'Appendix 4. LT MOH 2019'!$D$5:$K$1684,8,FALSE)</f>
        <v>0.98705587964596264</v>
      </c>
      <c r="O56" s="72">
        <f t="shared" si="47"/>
        <v>0.98677662400301258</v>
      </c>
      <c r="P56" s="73">
        <f t="shared" si="39"/>
        <v>1.3223375996987419E-2</v>
      </c>
      <c r="Q56" s="72">
        <f>VLOOKUP(E56,'Appendix 4. LT MOH 2019'!$D$5:$I$1684,6,FALSE)</f>
        <v>2.5000000000000151</v>
      </c>
      <c r="R56" s="136">
        <f t="shared" si="40"/>
        <v>2.4996470542159064</v>
      </c>
      <c r="S56" s="135">
        <f t="shared" si="48"/>
        <v>97375.720543621588</v>
      </c>
      <c r="T56" s="12">
        <f t="shared" si="41"/>
        <v>1287.6357657258804</v>
      </c>
      <c r="U56" s="13">
        <f t="shared" si="42"/>
        <v>2.6622798481619986E-3</v>
      </c>
      <c r="V56" s="12">
        <f t="shared" si="43"/>
        <v>483659.05883817829</v>
      </c>
      <c r="W56" s="12">
        <f t="shared" si="44"/>
        <v>5222039.2731462251</v>
      </c>
      <c r="X56" s="2">
        <f t="shared" si="45"/>
        <v>53.627734346847767</v>
      </c>
      <c r="Y56" s="105">
        <f>VLOOKUP(E56,'Appendix 4. LT MOH 2019'!$D$5:$P$1684,13,FALSE)</f>
        <v>55.884298679996995</v>
      </c>
      <c r="Z56" s="131">
        <f t="shared" si="46"/>
        <v>-2.2565643331492282</v>
      </c>
    </row>
    <row r="57" spans="1:26" x14ac:dyDescent="0.2">
      <c r="B57" t="str">
        <f t="shared" si="49"/>
        <v>Male</v>
      </c>
      <c r="C57" s="9" t="str">
        <f t="shared" si="50"/>
        <v>ES</v>
      </c>
      <c r="D57" s="137" t="s">
        <v>121</v>
      </c>
      <c r="E57" s="18" t="str">
        <f t="shared" si="34"/>
        <v>ESMale25-29</v>
      </c>
      <c r="F57" s="19">
        <v>5</v>
      </c>
      <c r="G57" s="104">
        <f>VLOOKUP(E57,'Appendix 4. LT MOH 2019'!$D$5:$G$1684,4,FALSE)</f>
        <v>2.2084116968882125E-3</v>
      </c>
      <c r="H57" s="19">
        <f>VLOOKUP(E57,'Appendix 1a. Person-years 2020'!$E$3:$F$1684,2,FALSE)</f>
        <v>158625.04459999999</v>
      </c>
      <c r="I57" s="19">
        <f>VLOOKUP(E57,'Appendix 2a. Deaths 2020'!$E$3:$G$1683,3,FALSE)</f>
        <v>11</v>
      </c>
      <c r="J57" s="20">
        <f t="shared" si="35"/>
        <v>350.30940391405437</v>
      </c>
      <c r="K57" s="20">
        <f t="shared" si="36"/>
        <v>361.28511138538857</v>
      </c>
      <c r="L57" s="73">
        <f t="shared" si="37"/>
        <v>0.96962037148653424</v>
      </c>
      <c r="M57" s="73">
        <f t="shared" si="38"/>
        <v>1.0313314668367481</v>
      </c>
      <c r="N57" s="72">
        <f>VLOOKUP(E57,'Appendix 4. LT MOH 2019'!$D$5:$K$1684,8,FALSE)</f>
        <v>0.98901857030999885</v>
      </c>
      <c r="O57" s="72">
        <f t="shared" si="47"/>
        <v>0.98867646130494524</v>
      </c>
      <c r="P57" s="73">
        <f t="shared" si="39"/>
        <v>1.1323538695054758E-2</v>
      </c>
      <c r="Q57" s="72">
        <f>VLOOKUP(E57,'Appendix 4. LT MOH 2019'!$D$5:$I$1684,6,FALSE)</f>
        <v>2.5000000000000115</v>
      </c>
      <c r="R57" s="136">
        <f t="shared" si="40"/>
        <v>2.499568311825624</v>
      </c>
      <c r="S57" s="135">
        <f t="shared" si="48"/>
        <v>96088.08477789571</v>
      </c>
      <c r="T57" s="12">
        <f t="shared" si="41"/>
        <v>1088.0571461162042</v>
      </c>
      <c r="U57" s="13">
        <f t="shared" si="42"/>
        <v>2.2776052412467932E-3</v>
      </c>
      <c r="V57" s="12">
        <f t="shared" si="43"/>
        <v>477719.81132278498</v>
      </c>
      <c r="W57" s="12">
        <f t="shared" si="44"/>
        <v>4738380.2143080467</v>
      </c>
      <c r="X57" s="2">
        <f t="shared" si="45"/>
        <v>49.312880210492786</v>
      </c>
      <c r="Y57" s="105">
        <f>VLOOKUP(E57,'Appendix 4. LT MOH 2019'!$D$5:$P$1684,13,FALSE)</f>
        <v>51.584373317491291</v>
      </c>
      <c r="Z57" s="131">
        <f t="shared" si="46"/>
        <v>-2.2714931069985056</v>
      </c>
    </row>
    <row r="58" spans="1:26" x14ac:dyDescent="0.2">
      <c r="B58" t="str">
        <f t="shared" si="49"/>
        <v>Male</v>
      </c>
      <c r="C58" s="9" t="str">
        <f t="shared" si="50"/>
        <v>ES</v>
      </c>
      <c r="D58" s="137" t="s">
        <v>122</v>
      </c>
      <c r="E58" s="18" t="str">
        <f t="shared" si="34"/>
        <v>ESMale30-34</v>
      </c>
      <c r="F58" s="19">
        <v>5</v>
      </c>
      <c r="G58" s="104">
        <f>VLOOKUP(E58,'Appendix 4. LT MOH 2019'!$D$5:$G$1684,4,FALSE)</f>
        <v>2.0398890869859606E-3</v>
      </c>
      <c r="H58" s="19">
        <f>VLOOKUP(E58,'Appendix 1a. Person-years 2020'!$E$3:$F$1684,2,FALSE)</f>
        <v>169786.98259999999</v>
      </c>
      <c r="I58" s="19">
        <f>VLOOKUP(E58,'Appendix 2a. Deaths 2020'!$E$3:$G$1683,3,FALSE)</f>
        <v>25</v>
      </c>
      <c r="J58" s="20">
        <f t="shared" si="35"/>
        <v>346.34661291801513</v>
      </c>
      <c r="K58" s="20">
        <f t="shared" si="36"/>
        <v>371.29561569084052</v>
      </c>
      <c r="L58" s="73">
        <f t="shared" si="37"/>
        <v>0.93280555514665919</v>
      </c>
      <c r="M58" s="73">
        <f t="shared" si="38"/>
        <v>1.0720347820428409</v>
      </c>
      <c r="N58" s="72">
        <f>VLOOKUP(E58,'Appendix 4. LT MOH 2019'!$D$5:$K$1684,8,FALSE)</f>
        <v>0.989852304995813</v>
      </c>
      <c r="O58" s="72">
        <f t="shared" si="47"/>
        <v>0.98912530662745846</v>
      </c>
      <c r="P58" s="73">
        <f t="shared" si="39"/>
        <v>1.0874693372541544E-2</v>
      </c>
      <c r="Q58" s="72">
        <f>VLOOKUP(E58,'Appendix 4. LT MOH 2019'!$D$5:$I$1684,6,FALSE)</f>
        <v>2.499999999999992</v>
      </c>
      <c r="R58" s="136">
        <f t="shared" si="40"/>
        <v>2.499083047821975</v>
      </c>
      <c r="S58" s="135">
        <f t="shared" si="48"/>
        <v>95000.027631779507</v>
      </c>
      <c r="T58" s="12">
        <f t="shared" si="41"/>
        <v>1033.0961708785762</v>
      </c>
      <c r="U58" s="13">
        <f t="shared" si="42"/>
        <v>2.1868336082158982E-3</v>
      </c>
      <c r="V58" s="12">
        <f t="shared" si="43"/>
        <v>472416.4504319171</v>
      </c>
      <c r="W58" s="12">
        <f t="shared" si="44"/>
        <v>4260660.4029852618</v>
      </c>
      <c r="X58" s="2">
        <f t="shared" si="45"/>
        <v>44.849043828698647</v>
      </c>
      <c r="Y58" s="105">
        <f>VLOOKUP(E58,'Appendix 4. LT MOH 2019'!$D$5:$P$1684,13,FALSE)</f>
        <v>47.12937480749855</v>
      </c>
      <c r="Z58" s="131">
        <f t="shared" si="46"/>
        <v>-2.2803309787999027</v>
      </c>
    </row>
    <row r="59" spans="1:26" x14ac:dyDescent="0.2">
      <c r="B59" t="str">
        <f t="shared" si="49"/>
        <v>Male</v>
      </c>
      <c r="C59" s="9" t="str">
        <f t="shared" si="50"/>
        <v>ES</v>
      </c>
      <c r="D59" s="137" t="s">
        <v>123</v>
      </c>
      <c r="E59" s="18" t="str">
        <f t="shared" si="34"/>
        <v>ESMale35-39</v>
      </c>
      <c r="F59" s="19">
        <v>5</v>
      </c>
      <c r="G59" s="104">
        <f>VLOOKUP(E59,'Appendix 4. LT MOH 2019'!$D$5:$G$1684,4,FALSE)</f>
        <v>2.5006162918643714E-3</v>
      </c>
      <c r="H59" s="19">
        <f>VLOOKUP(E59,'Appendix 1a. Person-years 2020'!$E$3:$F$1684,2,FALSE)</f>
        <v>165836.74359999999</v>
      </c>
      <c r="I59" s="19">
        <f>VLOOKUP(E59,'Appendix 2a. Deaths 2020'!$E$3:$G$1683,3,FALSE)</f>
        <v>41</v>
      </c>
      <c r="J59" s="20">
        <f t="shared" si="35"/>
        <v>414.6940628358945</v>
      </c>
      <c r="K59" s="20">
        <f t="shared" si="36"/>
        <v>455.59153756792807</v>
      </c>
      <c r="L59" s="73">
        <f t="shared" si="37"/>
        <v>0.91023214577172473</v>
      </c>
      <c r="M59" s="73">
        <f t="shared" si="38"/>
        <v>1.0986208349653122</v>
      </c>
      <c r="N59" s="72">
        <f>VLOOKUP(E59,'Appendix 4. LT MOH 2019'!$D$5:$K$1684,8,FALSE)</f>
        <v>0.98757459645700962</v>
      </c>
      <c r="O59" s="72">
        <f t="shared" si="47"/>
        <v>0.98635758807036267</v>
      </c>
      <c r="P59" s="73">
        <f t="shared" si="39"/>
        <v>1.3642411929637333E-2</v>
      </c>
      <c r="Q59" s="72">
        <f>VLOOKUP(E59,'Appendix 4. LT MOH 2019'!$D$5:$I$1684,6,FALSE)</f>
        <v>2.5000000000000018</v>
      </c>
      <c r="R59" s="136">
        <f t="shared" si="40"/>
        <v>2.4984615466848914</v>
      </c>
      <c r="S59" s="135">
        <f t="shared" si="48"/>
        <v>93966.931460900931</v>
      </c>
      <c r="T59" s="12">
        <f t="shared" si="41"/>
        <v>1281.9355867536085</v>
      </c>
      <c r="U59" s="13">
        <f t="shared" si="42"/>
        <v>2.7472333624302915E-3</v>
      </c>
      <c r="V59" s="12">
        <f t="shared" si="43"/>
        <v>466627.84613956744</v>
      </c>
      <c r="W59" s="12">
        <f t="shared" si="44"/>
        <v>3788243.9525533444</v>
      </c>
      <c r="X59" s="2">
        <f t="shared" si="45"/>
        <v>40.314649990774782</v>
      </c>
      <c r="Y59" s="105">
        <f>VLOOKUP(E59,'Appendix 4. LT MOH 2019'!$D$5:$P$1684,13,FALSE)</f>
        <v>42.586902947291044</v>
      </c>
      <c r="Z59" s="131">
        <f t="shared" si="46"/>
        <v>-2.2722529565162617</v>
      </c>
    </row>
    <row r="60" spans="1:26" x14ac:dyDescent="0.2">
      <c r="B60" t="str">
        <f t="shared" si="49"/>
        <v>Male</v>
      </c>
      <c r="C60" s="9" t="str">
        <f t="shared" si="50"/>
        <v>ES</v>
      </c>
      <c r="D60" s="137" t="s">
        <v>124</v>
      </c>
      <c r="E60" s="18" t="str">
        <f t="shared" si="34"/>
        <v>ESMale40-44</v>
      </c>
      <c r="F60" s="19">
        <v>5</v>
      </c>
      <c r="G60" s="104">
        <f>VLOOKUP(E60,'Appendix 4. LT MOH 2019'!$D$5:$G$1684,4,FALSE)</f>
        <v>3.4545350296320654E-3</v>
      </c>
      <c r="H60" s="19">
        <f>VLOOKUP(E60,'Appendix 1a. Person-years 2020'!$E$3:$F$1684,2,FALSE)</f>
        <v>149808.8124</v>
      </c>
      <c r="I60" s="19">
        <f>VLOOKUP(E60,'Appendix 2a. Deaths 2020'!$E$3:$G$1683,3,FALSE)</f>
        <v>61</v>
      </c>
      <c r="J60" s="20">
        <f t="shared" si="35"/>
        <v>517.51979018337852</v>
      </c>
      <c r="K60" s="20">
        <f t="shared" si="36"/>
        <v>578.309063546571</v>
      </c>
      <c r="L60" s="73">
        <f t="shared" si="37"/>
        <v>0.89488445332260103</v>
      </c>
      <c r="M60" s="73">
        <f t="shared" si="38"/>
        <v>1.1174627029077522</v>
      </c>
      <c r="N60" s="72">
        <f>VLOOKUP(E60,'Appendix 4. LT MOH 2019'!$D$5:$K$1684,8,FALSE)</f>
        <v>0.9828752202308082</v>
      </c>
      <c r="O60" s="72">
        <f t="shared" si="47"/>
        <v>0.98088304161675999</v>
      </c>
      <c r="P60" s="73">
        <f t="shared" si="39"/>
        <v>1.9116958383240013E-2</v>
      </c>
      <c r="Q60" s="72">
        <f>VLOOKUP(E60,'Appendix 4. LT MOH 2019'!$D$5:$I$1684,6,FALSE)</f>
        <v>2.4999999999999716</v>
      </c>
      <c r="R60" s="136">
        <f t="shared" si="40"/>
        <v>2.4974702690729522</v>
      </c>
      <c r="S60" s="135">
        <f t="shared" si="48"/>
        <v>92684.995874147324</v>
      </c>
      <c r="T60" s="12">
        <f t="shared" si="41"/>
        <v>1771.8552088768467</v>
      </c>
      <c r="U60" s="13">
        <f t="shared" si="42"/>
        <v>3.8603278780215671E-3</v>
      </c>
      <c r="V60" s="12">
        <f t="shared" si="43"/>
        <v>458990.85903162439</v>
      </c>
      <c r="W60" s="12">
        <f t="shared" si="44"/>
        <v>3321616.106413777</v>
      </c>
      <c r="X60" s="2">
        <f t="shared" si="45"/>
        <v>35.837689532014934</v>
      </c>
      <c r="Y60" s="105">
        <f>VLOOKUP(E60,'Appendix 4. LT MOH 2019'!$D$5:$P$1684,13,FALSE)</f>
        <v>38.09126580524196</v>
      </c>
      <c r="Z60" s="131">
        <f t="shared" si="46"/>
        <v>-2.2535762732270257</v>
      </c>
    </row>
    <row r="61" spans="1:26" x14ac:dyDescent="0.2">
      <c r="B61" t="str">
        <f t="shared" si="49"/>
        <v>Male</v>
      </c>
      <c r="C61" s="9" t="str">
        <f t="shared" si="50"/>
        <v>ES</v>
      </c>
      <c r="D61" s="137" t="s">
        <v>125</v>
      </c>
      <c r="E61" s="18" t="str">
        <f t="shared" si="34"/>
        <v>ESMale45-49</v>
      </c>
      <c r="F61" s="19">
        <v>5</v>
      </c>
      <c r="G61" s="104">
        <f>VLOOKUP(E61,'Appendix 4. LT MOH 2019'!$D$5:$G$1684,4,FALSE)</f>
        <v>4.7226317178959889E-3</v>
      </c>
      <c r="H61" s="19">
        <f>VLOOKUP(E61,'Appendix 1a. Person-years 2020'!$E$3:$F$1684,2,FALSE)</f>
        <v>126291.8864</v>
      </c>
      <c r="I61" s="19">
        <f>VLOOKUP(E61,'Appendix 2a. Deaths 2020'!$E$3:$G$1683,3,FALSE)</f>
        <v>107</v>
      </c>
      <c r="J61" s="20">
        <f t="shared" si="35"/>
        <v>596.43006842555712</v>
      </c>
      <c r="K61" s="20">
        <f t="shared" si="36"/>
        <v>702.92474683174225</v>
      </c>
      <c r="L61" s="73">
        <f t="shared" si="37"/>
        <v>0.84849775329979016</v>
      </c>
      <c r="M61" s="73">
        <f t="shared" si="38"/>
        <v>1.1785535036610535</v>
      </c>
      <c r="N61" s="72">
        <f>VLOOKUP(E61,'Appendix 4. LT MOH 2019'!$D$5:$K$1684,8,FALSE)</f>
        <v>0.97666237888476759</v>
      </c>
      <c r="O61" s="72">
        <f t="shared" si="47"/>
        <v>0.97255304110879881</v>
      </c>
      <c r="P61" s="73">
        <f t="shared" si="39"/>
        <v>2.744695889120119E-2</v>
      </c>
      <c r="Q61" s="72">
        <f>VLOOKUP(E61,'Appendix 4. LT MOH 2019'!$D$5:$I$1684,6,FALSE)</f>
        <v>2.5000000000000027</v>
      </c>
      <c r="R61" s="136">
        <f t="shared" si="40"/>
        <v>2.4947465726987508</v>
      </c>
      <c r="S61" s="135">
        <f t="shared" si="48"/>
        <v>90913.140665270475</v>
      </c>
      <c r="T61" s="12">
        <f t="shared" si="41"/>
        <v>2495.2892345096698</v>
      </c>
      <c r="U61" s="13">
        <f t="shared" si="42"/>
        <v>5.5659363018162539E-3</v>
      </c>
      <c r="V61" s="12">
        <f t="shared" si="43"/>
        <v>448314.37141948915</v>
      </c>
      <c r="W61" s="12">
        <f t="shared" si="44"/>
        <v>2862625.2473821528</v>
      </c>
      <c r="X61" s="2">
        <f t="shared" si="45"/>
        <v>31.487475038640898</v>
      </c>
      <c r="Y61" s="105">
        <f>VLOOKUP(E61,'Appendix 4. LT MOH 2019'!$D$5:$P$1684,13,FALSE)</f>
        <v>33.711377673031656</v>
      </c>
      <c r="Z61" s="131">
        <f t="shared" si="46"/>
        <v>-2.2239026343907575</v>
      </c>
    </row>
    <row r="62" spans="1:26" x14ac:dyDescent="0.2">
      <c r="B62" t="str">
        <f t="shared" si="49"/>
        <v>Male</v>
      </c>
      <c r="C62" s="9" t="str">
        <f t="shared" si="50"/>
        <v>ES</v>
      </c>
      <c r="D62" s="137" t="s">
        <v>126</v>
      </c>
      <c r="E62" s="18" t="str">
        <f t="shared" si="34"/>
        <v>ESMale50-54</v>
      </c>
      <c r="F62" s="19">
        <v>5</v>
      </c>
      <c r="G62" s="104">
        <f>VLOOKUP(E62,'Appendix 4. LT MOH 2019'!$D$5:$G$1684,4,FALSE)</f>
        <v>6.7485684712749782E-3</v>
      </c>
      <c r="H62" s="19">
        <f>VLOOKUP(E62,'Appendix 1a. Person-years 2020'!$E$3:$F$1684,2,FALSE)</f>
        <v>117813.527</v>
      </c>
      <c r="I62" s="19">
        <f>VLOOKUP(E62,'Appendix 2a. Deaths 2020'!$E$3:$G$1683,3,FALSE)</f>
        <v>134</v>
      </c>
      <c r="J62" s="20">
        <f t="shared" si="35"/>
        <v>795.07265380190336</v>
      </c>
      <c r="K62" s="20">
        <f t="shared" si="36"/>
        <v>928.16834562675251</v>
      </c>
      <c r="L62" s="73">
        <f t="shared" si="37"/>
        <v>0.85660393133211699</v>
      </c>
      <c r="M62" s="73">
        <f t="shared" si="38"/>
        <v>1.1674006660754939</v>
      </c>
      <c r="N62" s="72">
        <f>VLOOKUP(E62,'Appendix 4. LT MOH 2019'!$D$5:$K$1684,8,FALSE)</f>
        <v>0.96681700197918918</v>
      </c>
      <c r="O62" s="72">
        <f t="shared" si="47"/>
        <v>0.96137074381293408</v>
      </c>
      <c r="P62" s="73">
        <f t="shared" si="39"/>
        <v>3.8629256187065919E-2</v>
      </c>
      <c r="Q62" s="72">
        <f>VLOOKUP(E62,'Appendix 4. LT MOH 2019'!$D$5:$I$1684,6,FALSE)</f>
        <v>2.4999999999999987</v>
      </c>
      <c r="R62" s="136">
        <f t="shared" si="40"/>
        <v>2.4929717903261879</v>
      </c>
      <c r="S62" s="135">
        <f t="shared" si="48"/>
        <v>88417.851430760813</v>
      </c>
      <c r="T62" s="12">
        <f t="shared" si="41"/>
        <v>3415.5158344287925</v>
      </c>
      <c r="U62" s="13">
        <f t="shared" si="42"/>
        <v>7.8784483279178974E-3</v>
      </c>
      <c r="V62" s="12">
        <f t="shared" si="43"/>
        <v>433526.46260630351</v>
      </c>
      <c r="W62" s="12">
        <f t="shared" si="44"/>
        <v>2414310.8759626634</v>
      </c>
      <c r="X62" s="2">
        <f t="shared" si="45"/>
        <v>27.305694912223551</v>
      </c>
      <c r="Y62" s="105">
        <f>VLOOKUP(E62,'Appendix 4. LT MOH 2019'!$D$5:$P$1684,13,FALSE)</f>
        <v>29.457182285112015</v>
      </c>
      <c r="Z62" s="131">
        <f t="shared" si="46"/>
        <v>-2.1514873728884645</v>
      </c>
    </row>
    <row r="63" spans="1:26" x14ac:dyDescent="0.2">
      <c r="B63" t="str">
        <f t="shared" si="49"/>
        <v>Male</v>
      </c>
      <c r="C63" s="9" t="str">
        <f t="shared" si="50"/>
        <v>ES</v>
      </c>
      <c r="D63" s="137" t="s">
        <v>127</v>
      </c>
      <c r="E63" s="18" t="str">
        <f t="shared" si="34"/>
        <v>ESMale55-59</v>
      </c>
      <c r="F63" s="19">
        <v>5</v>
      </c>
      <c r="G63" s="104">
        <f>VLOOKUP(E63,'Appendix 4. LT MOH 2019'!$D$5:$G$1684,4,FALSE)</f>
        <v>1.0085774067306479E-2</v>
      </c>
      <c r="H63" s="19">
        <f>VLOOKUP(E63,'Appendix 1a. Person-years 2020'!$E$3:$F$1684,2,FALSE)</f>
        <v>106280.6728</v>
      </c>
      <c r="I63" s="19">
        <f>VLOOKUP(E63,'Appendix 2a. Deaths 2020'!$E$3:$G$1683,3,FALSE)</f>
        <v>211</v>
      </c>
      <c r="J63" s="20">
        <f t="shared" si="35"/>
        <v>1071.9228535821251</v>
      </c>
      <c r="K63" s="20">
        <f t="shared" si="36"/>
        <v>1280.7947552539233</v>
      </c>
      <c r="L63" s="73">
        <f t="shared" si="37"/>
        <v>0.83692008355359915</v>
      </c>
      <c r="M63" s="73">
        <f t="shared" si="38"/>
        <v>1.1948572147461876</v>
      </c>
      <c r="N63" s="72">
        <f>VLOOKUP(E63,'Appendix 4. LT MOH 2019'!$D$5:$K$1684,8,FALSE)</f>
        <v>0.95081139261538428</v>
      </c>
      <c r="O63" s="72">
        <f t="shared" si="47"/>
        <v>0.94151210494332405</v>
      </c>
      <c r="P63" s="73">
        <f t="shared" si="39"/>
        <v>5.8487895056675954E-2</v>
      </c>
      <c r="Q63" s="72">
        <f>VLOOKUP(E63,'Appendix 4. LT MOH 2019'!$D$5:$I$1684,6,FALSE)</f>
        <v>2.4999999999999933</v>
      </c>
      <c r="R63" s="136">
        <f t="shared" si="40"/>
        <v>2.4877980153041377</v>
      </c>
      <c r="S63" s="135">
        <f t="shared" si="48"/>
        <v>85002.335596332021</v>
      </c>
      <c r="T63" s="12">
        <f t="shared" si="41"/>
        <v>4971.6076839306179</v>
      </c>
      <c r="U63" s="13">
        <f t="shared" si="42"/>
        <v>1.2051739642207536E-2</v>
      </c>
      <c r="V63" s="12">
        <f t="shared" si="43"/>
        <v>412521.99529096042</v>
      </c>
      <c r="W63" s="12">
        <f t="shared" si="44"/>
        <v>1980784.41335636</v>
      </c>
      <c r="X63" s="2">
        <f t="shared" si="45"/>
        <v>23.302705736968406</v>
      </c>
      <c r="Y63" s="105">
        <f>VLOOKUP(E63,'Appendix 4. LT MOH 2019'!$D$5:$P$1684,13,FALSE)</f>
        <v>25.382404043296162</v>
      </c>
      <c r="Z63" s="131">
        <f t="shared" si="46"/>
        <v>-2.0796983063277565</v>
      </c>
    </row>
    <row r="64" spans="1:26" x14ac:dyDescent="0.2">
      <c r="B64" t="str">
        <f t="shared" si="49"/>
        <v>Male</v>
      </c>
      <c r="C64" s="9" t="str">
        <f t="shared" si="50"/>
        <v>ES</v>
      </c>
      <c r="D64" s="137" t="s">
        <v>128</v>
      </c>
      <c r="E64" s="18" t="str">
        <f t="shared" si="34"/>
        <v>ESMale60-64</v>
      </c>
      <c r="F64" s="19">
        <v>5</v>
      </c>
      <c r="G64" s="104">
        <f>VLOOKUP(E64,'Appendix 4. LT MOH 2019'!$D$5:$G$1684,4,FALSE)</f>
        <v>1.523996350809716E-2</v>
      </c>
      <c r="H64" s="19">
        <f>VLOOKUP(E64,'Appendix 1a. Person-years 2020'!$E$3:$F$1684,2,FALSE)</f>
        <v>89718.802500000005</v>
      </c>
      <c r="I64" s="19">
        <f>VLOOKUP(E64,'Appendix 2a. Deaths 2020'!$E$3:$G$1683,3,FALSE)</f>
        <v>289</v>
      </c>
      <c r="J64" s="20">
        <f t="shared" si="35"/>
        <v>1367.3112760901763</v>
      </c>
      <c r="K64" s="20">
        <f t="shared" si="36"/>
        <v>1651.9069266363363</v>
      </c>
      <c r="L64" s="73">
        <f t="shared" si="37"/>
        <v>0.82771689738860632</v>
      </c>
      <c r="M64" s="73">
        <f t="shared" si="38"/>
        <v>1.2081425462678554</v>
      </c>
      <c r="N64" s="72">
        <f>VLOOKUP(E64,'Appendix 4. LT MOH 2019'!$D$5:$K$1684,8,FALSE)</f>
        <v>0.92659683629993395</v>
      </c>
      <c r="O64" s="72">
        <f t="shared" si="47"/>
        <v>0.91200954276765156</v>
      </c>
      <c r="P64" s="73">
        <f t="shared" si="39"/>
        <v>8.799045723234844E-2</v>
      </c>
      <c r="Q64" s="72">
        <f>VLOOKUP(E64,'Appendix 4. LT MOH 2019'!$D$5:$I$1684,6,FALSE)</f>
        <v>2.4999999999999996</v>
      </c>
      <c r="R64" s="136">
        <f t="shared" si="40"/>
        <v>2.4803663975020367</v>
      </c>
      <c r="S64" s="135">
        <f t="shared" si="48"/>
        <v>80030.727912401402</v>
      </c>
      <c r="T64" s="12">
        <f t="shared" si="41"/>
        <v>7041.9403416498699</v>
      </c>
      <c r="U64" s="13">
        <f t="shared" si="42"/>
        <v>1.8414608877851176E-2</v>
      </c>
      <c r="V64" s="12">
        <f t="shared" si="43"/>
        <v>382410.5300504</v>
      </c>
      <c r="W64" s="12">
        <f t="shared" si="44"/>
        <v>1568262.4180653996</v>
      </c>
      <c r="X64" s="2">
        <f t="shared" si="45"/>
        <v>19.595753518348104</v>
      </c>
      <c r="Y64" s="105">
        <f>VLOOKUP(E64,'Appendix 4. LT MOH 2019'!$D$5:$P$1684,13,FALSE)</f>
        <v>21.566186228957392</v>
      </c>
      <c r="Z64" s="131">
        <f t="shared" si="46"/>
        <v>-1.9704327106092876</v>
      </c>
    </row>
    <row r="65" spans="2:26" x14ac:dyDescent="0.2">
      <c r="B65" t="str">
        <f t="shared" si="49"/>
        <v>Male</v>
      </c>
      <c r="C65" s="9" t="str">
        <f t="shared" si="50"/>
        <v>ES</v>
      </c>
      <c r="D65" s="137" t="s">
        <v>129</v>
      </c>
      <c r="E65" s="18" t="str">
        <f t="shared" si="34"/>
        <v>ESMale65-69</v>
      </c>
      <c r="F65" s="19">
        <v>5</v>
      </c>
      <c r="G65" s="104">
        <f>VLOOKUP(E65,'Appendix 4. LT MOH 2019'!$D$5:$G$1684,4,FALSE)</f>
        <v>2.1185689254031234E-2</v>
      </c>
      <c r="H65" s="19">
        <f>VLOOKUP(E65,'Appendix 1a. Person-years 2020'!$E$3:$F$1684,2,FALSE)</f>
        <v>68616.430699999997</v>
      </c>
      <c r="I65" s="19">
        <f>VLOOKUP(E65,'Appendix 2a. Deaths 2020'!$E$3:$G$1683,3,FALSE)</f>
        <v>365</v>
      </c>
      <c r="J65" s="20">
        <f t="shared" si="35"/>
        <v>1453.6863785309688</v>
      </c>
      <c r="K65" s="20">
        <f t="shared" si="36"/>
        <v>1810.9536019532475</v>
      </c>
      <c r="L65" s="73">
        <f t="shared" si="37"/>
        <v>0.80271873170193897</v>
      </c>
      <c r="M65" s="73">
        <f t="shared" si="38"/>
        <v>1.2457663693480552</v>
      </c>
      <c r="N65" s="72">
        <f>VLOOKUP(E65,'Appendix 4. LT MOH 2019'!$D$5:$K$1684,8,FALSE)</f>
        <v>0.8993997669220265</v>
      </c>
      <c r="O65" s="72">
        <f t="shared" si="47"/>
        <v>0.87626589782389719</v>
      </c>
      <c r="P65" s="73">
        <f t="shared" si="39"/>
        <v>0.12373410217610281</v>
      </c>
      <c r="Q65" s="72">
        <f>VLOOKUP(E65,'Appendix 4. LT MOH 2019'!$D$5:$I$1684,6,FALSE)</f>
        <v>2.5000000000000036</v>
      </c>
      <c r="R65" s="136">
        <f t="shared" si="40"/>
        <v>2.4678689037006785</v>
      </c>
      <c r="S65" s="135">
        <f t="shared" si="48"/>
        <v>72988.787570751534</v>
      </c>
      <c r="T65" s="12">
        <f t="shared" si="41"/>
        <v>9031.2020989892335</v>
      </c>
      <c r="U65" s="13">
        <f t="shared" si="42"/>
        <v>2.6401176038306474E-2</v>
      </c>
      <c r="V65" s="12">
        <f t="shared" si="43"/>
        <v>342075.75018194329</v>
      </c>
      <c r="W65" s="12">
        <f t="shared" si="44"/>
        <v>1185851.8880149997</v>
      </c>
      <c r="X65" s="2">
        <f t="shared" si="45"/>
        <v>16.247041874280985</v>
      </c>
      <c r="Y65" s="105">
        <f>VLOOKUP(E65,'Appendix 4. LT MOH 2019'!$D$5:$P$1684,13,FALSE)</f>
        <v>18.076571689033678</v>
      </c>
      <c r="Z65" s="131">
        <f t="shared" si="46"/>
        <v>-1.8295298147526928</v>
      </c>
    </row>
    <row r="66" spans="2:26" x14ac:dyDescent="0.2">
      <c r="B66" t="str">
        <f t="shared" si="49"/>
        <v>Male</v>
      </c>
      <c r="C66" s="9" t="str">
        <f t="shared" si="50"/>
        <v>ES</v>
      </c>
      <c r="D66" s="137" t="s">
        <v>130</v>
      </c>
      <c r="E66" s="18" t="str">
        <f t="shared" si="34"/>
        <v>ESMale70-74</v>
      </c>
      <c r="F66" s="19">
        <v>5</v>
      </c>
      <c r="G66" s="104">
        <f>VLOOKUP(E66,'Appendix 4. LT MOH 2019'!$D$5:$G$1684,4,FALSE)</f>
        <v>3.1828943034304211E-2</v>
      </c>
      <c r="H66" s="19">
        <f>VLOOKUP(E66,'Appendix 1a. Person-years 2020'!$E$3:$F$1684,2,FALSE)</f>
        <v>44914.404199999997</v>
      </c>
      <c r="I66" s="19">
        <f>VLOOKUP(E66,'Appendix 2a. Deaths 2020'!$E$3:$G$1683,3,FALSE)</f>
        <v>357</v>
      </c>
      <c r="J66" s="20">
        <f t="shared" si="35"/>
        <v>1429.5780127015137</v>
      </c>
      <c r="K66" s="20">
        <f t="shared" si="36"/>
        <v>1775.2150800382672</v>
      </c>
      <c r="L66" s="73">
        <f t="shared" si="37"/>
        <v>0.80529848398465453</v>
      </c>
      <c r="M66" s="73">
        <f t="shared" si="38"/>
        <v>1.2417755899054388</v>
      </c>
      <c r="N66" s="72">
        <f>VLOOKUP(E66,'Appendix 4. LT MOH 2019'!$D$5:$K$1684,8,FALSE)</f>
        <v>0.85258541120169551</v>
      </c>
      <c r="O66" s="72">
        <f t="shared" si="47"/>
        <v>0.82033645429953295</v>
      </c>
      <c r="P66" s="73">
        <f t="shared" si="39"/>
        <v>0.17966354570046705</v>
      </c>
      <c r="Q66" s="72">
        <f>VLOOKUP(E66,'Appendix 4. LT MOH 2019'!$D$5:$I$1684,6,FALSE)</f>
        <v>2.5000000000000036</v>
      </c>
      <c r="R66" s="136">
        <f t="shared" si="40"/>
        <v>2.4527965974957642</v>
      </c>
      <c r="S66" s="135">
        <f t="shared" si="48"/>
        <v>63957.585471762301</v>
      </c>
      <c r="T66" s="12">
        <f t="shared" si="41"/>
        <v>11490.846580297493</v>
      </c>
      <c r="U66" s="13">
        <f t="shared" si="42"/>
        <v>3.9552904146335263E-2</v>
      </c>
      <c r="V66" s="12">
        <f t="shared" si="43"/>
        <v>290518.40385182353</v>
      </c>
      <c r="W66" s="12">
        <f t="shared" si="44"/>
        <v>843776.13783305651</v>
      </c>
      <c r="X66" s="2">
        <f t="shared" si="45"/>
        <v>13.192745342232929</v>
      </c>
      <c r="Y66" s="105">
        <f>VLOOKUP(E66,'Appendix 4. LT MOH 2019'!$D$5:$P$1684,13,FALSE)</f>
        <v>14.818852263371877</v>
      </c>
      <c r="Z66" s="131">
        <f t="shared" si="46"/>
        <v>-1.6261069211389483</v>
      </c>
    </row>
    <row r="67" spans="2:26" x14ac:dyDescent="0.2">
      <c r="B67" t="str">
        <f t="shared" si="49"/>
        <v>Male</v>
      </c>
      <c r="C67" s="9" t="str">
        <f t="shared" si="50"/>
        <v>ES</v>
      </c>
      <c r="D67" s="137" t="s">
        <v>131</v>
      </c>
      <c r="E67" s="18" t="str">
        <f t="shared" si="34"/>
        <v>ESMale75-79</v>
      </c>
      <c r="F67" s="19">
        <v>5</v>
      </c>
      <c r="G67" s="104">
        <f>VLOOKUP(E67,'Appendix 4. LT MOH 2019'!$D$5:$G$1684,4,FALSE)</f>
        <v>4.6859243567989893E-2</v>
      </c>
      <c r="H67" s="19">
        <f>VLOOKUP(E67,'Appendix 1a. Person-years 2020'!$E$3:$F$1684,2,FALSE)</f>
        <v>28657.008999999998</v>
      </c>
      <c r="I67" s="19">
        <f>VLOOKUP(E67,'Appendix 2a. Deaths 2020'!$E$3:$G$1683,3,FALSE)</f>
        <v>340</v>
      </c>
      <c r="J67" s="20">
        <f t="shared" si="35"/>
        <v>1342.8457646610784</v>
      </c>
      <c r="K67" s="20">
        <f t="shared" si="36"/>
        <v>1666.9136218479618</v>
      </c>
      <c r="L67" s="73">
        <f t="shared" si="37"/>
        <v>0.80558809230461648</v>
      </c>
      <c r="M67" s="73">
        <f t="shared" si="38"/>
        <v>1.2413291725045394</v>
      </c>
      <c r="N67" s="72">
        <f>VLOOKUP(E67,'Appendix 4. LT MOH 2019'!$D$5:$K$1684,8,FALSE)</f>
        <v>0.79027291370840702</v>
      </c>
      <c r="O67" s="72">
        <f t="shared" si="47"/>
        <v>0.74663394068244027</v>
      </c>
      <c r="P67" s="73">
        <f t="shared" si="39"/>
        <v>0.25336605931755973</v>
      </c>
      <c r="Q67" s="72">
        <f>VLOOKUP(E67,'Appendix 4. LT MOH 2019'!$D$5:$I$1684,6,FALSE)</f>
        <v>2.5000000000000009</v>
      </c>
      <c r="R67" s="136">
        <f t="shared" si="40"/>
        <v>2.4311836480845477</v>
      </c>
      <c r="S67" s="135">
        <f t="shared" si="48"/>
        <v>52466.738891464804</v>
      </c>
      <c r="T67" s="12">
        <f t="shared" si="41"/>
        <v>13293.29087817379</v>
      </c>
      <c r="U67" s="13">
        <f t="shared" si="42"/>
        <v>5.8256466289183718E-2</v>
      </c>
      <c r="V67" s="12">
        <f t="shared" si="43"/>
        <v>228185.67147870263</v>
      </c>
      <c r="W67" s="12">
        <f t="shared" si="44"/>
        <v>553257.73398123297</v>
      </c>
      <c r="X67" s="2">
        <f t="shared" si="45"/>
        <v>10.544923234617809</v>
      </c>
      <c r="Y67" s="105">
        <f>VLOOKUP(E67,'Appendix 4. LT MOH 2019'!$D$5:$P$1684,13,FALSE)</f>
        <v>11.948818970534338</v>
      </c>
      <c r="Z67" s="131">
        <f t="shared" si="46"/>
        <v>-1.4038957359165298</v>
      </c>
    </row>
    <row r="68" spans="2:26" x14ac:dyDescent="0.2">
      <c r="B68" t="str">
        <f t="shared" si="49"/>
        <v>Male</v>
      </c>
      <c r="C68" s="9" t="str">
        <f t="shared" si="50"/>
        <v>ES</v>
      </c>
      <c r="D68" s="137" t="s">
        <v>132</v>
      </c>
      <c r="E68" s="18" t="str">
        <f t="shared" si="34"/>
        <v>ESMale80-84</v>
      </c>
      <c r="F68" s="19">
        <v>5</v>
      </c>
      <c r="G68" s="104">
        <f>VLOOKUP(E68,'Appendix 4. LT MOH 2019'!$D$5:$G$1684,4,FALSE)</f>
        <v>7.3625604189056545E-2</v>
      </c>
      <c r="H68" s="19">
        <f>VLOOKUP(E68,'Appendix 1a. Person-years 2020'!$E$3:$F$1684,2,FALSE)</f>
        <v>18307.749800000001</v>
      </c>
      <c r="I68" s="19">
        <f>VLOOKUP(E68,'Appendix 2a. Deaths 2020'!$E$3:$G$1683,3,FALSE)</f>
        <v>289</v>
      </c>
      <c r="J68" s="20">
        <f t="shared" si="35"/>
        <v>1347.9191403670793</v>
      </c>
      <c r="K68" s="20">
        <f t="shared" si="36"/>
        <v>1615.6413407564419</v>
      </c>
      <c r="L68" s="73">
        <f t="shared" si="37"/>
        <v>0.83429354421940249</v>
      </c>
      <c r="M68" s="73">
        <f t="shared" si="38"/>
        <v>1.1986188877149215</v>
      </c>
      <c r="N68" s="72">
        <f>VLOOKUP(E68,'Appendix 4. LT MOH 2019'!$D$5:$K$1684,8,FALSE)</f>
        <v>0.68909787166123082</v>
      </c>
      <c r="O68" s="72">
        <f t="shared" si="47"/>
        <v>0.63997121798364853</v>
      </c>
      <c r="P68" s="73">
        <f t="shared" si="39"/>
        <v>0.36002878201635147</v>
      </c>
      <c r="Q68" s="72">
        <f>VLOOKUP(E68,'Appendix 4. LT MOH 2019'!$D$5:$I$1684,6,FALSE)</f>
        <v>2.5000000000000009</v>
      </c>
      <c r="R68" s="136">
        <f t="shared" si="40"/>
        <v>2.4123376944298558</v>
      </c>
      <c r="S68" s="135">
        <f t="shared" si="48"/>
        <v>39173.44801329101</v>
      </c>
      <c r="T68" s="12">
        <f t="shared" si="41"/>
        <v>14103.568775606025</v>
      </c>
      <c r="U68" s="13">
        <f t="shared" si="42"/>
        <v>8.8494664785057325E-2</v>
      </c>
      <c r="V68" s="12">
        <f t="shared" si="43"/>
        <v>159371.96677180327</v>
      </c>
      <c r="W68" s="12">
        <f t="shared" si="44"/>
        <v>325072.06250253035</v>
      </c>
      <c r="X68" s="2">
        <f t="shared" si="45"/>
        <v>8.2982754643461014</v>
      </c>
      <c r="Y68" s="105">
        <f>VLOOKUP(E68,'Appendix 4. LT MOH 2019'!$D$5:$P$1684,13,FALSE)</f>
        <v>9.4563998798783846</v>
      </c>
      <c r="Z68" s="131">
        <f t="shared" si="46"/>
        <v>-1.1581244155322832</v>
      </c>
    </row>
    <row r="69" spans="2:26" x14ac:dyDescent="0.2">
      <c r="B69" t="str">
        <f t="shared" si="49"/>
        <v>Male</v>
      </c>
      <c r="C69" s="9" t="str">
        <f t="shared" si="50"/>
        <v>ES</v>
      </c>
      <c r="D69" s="137" t="s">
        <v>133</v>
      </c>
      <c r="E69" s="18" t="str">
        <f t="shared" si="34"/>
        <v>ESMale85-89</v>
      </c>
      <c r="F69" s="19">
        <v>5</v>
      </c>
      <c r="G69" s="104">
        <f>VLOOKUP(E69,'Appendix 4. LT MOH 2019'!$D$5:$G$1684,4,FALSE)</f>
        <v>0.11254360396622523</v>
      </c>
      <c r="H69" s="19">
        <f>VLOOKUP(E69,'Appendix 1a. Person-years 2020'!$E$3:$F$1684,2,FALSE)</f>
        <v>9924.2343999999994</v>
      </c>
      <c r="I69" s="19">
        <f>VLOOKUP(E69,'Appendix 2a. Deaths 2020'!$E$3:$G$1683,3,FALSE)</f>
        <v>232</v>
      </c>
      <c r="J69" s="20">
        <f t="shared" si="35"/>
        <v>1116.9091059815887</v>
      </c>
      <c r="K69" s="20">
        <f t="shared" si="36"/>
        <v>1322.7989898614246</v>
      </c>
      <c r="L69" s="73">
        <f t="shared" si="37"/>
        <v>0.84435285673947724</v>
      </c>
      <c r="M69" s="73">
        <f t="shared" si="38"/>
        <v>1.1843389786842957</v>
      </c>
      <c r="N69" s="72">
        <f>VLOOKUP(E69,'Appendix 4. LT MOH 2019'!$D$5:$K$1684,8,FALSE)</f>
        <v>0.56084281182975626</v>
      </c>
      <c r="O69" s="72">
        <f t="shared" si="47"/>
        <v>0.50413029157985367</v>
      </c>
      <c r="P69" s="73">
        <f t="shared" si="39"/>
        <v>0.49586970842014633</v>
      </c>
      <c r="Q69" s="72">
        <f>VLOOKUP(E69,'Appendix 4. LT MOH 2019'!$D$5:$I$1684,6,FALSE)</f>
        <v>2.5000000000000009</v>
      </c>
      <c r="R69" s="136">
        <f t="shared" si="40"/>
        <v>2.3777840888058055</v>
      </c>
      <c r="S69" s="135">
        <f t="shared" si="48"/>
        <v>25069.879237684985</v>
      </c>
      <c r="T69" s="12">
        <f t="shared" si="41"/>
        <v>12431.393707719133</v>
      </c>
      <c r="U69" s="13">
        <f t="shared" si="42"/>
        <v>0.13402889008145777</v>
      </c>
      <c r="V69" s="12">
        <f t="shared" si="43"/>
        <v>92751.597809724422</v>
      </c>
      <c r="W69" s="12">
        <f t="shared" si="44"/>
        <v>165700.09573072707</v>
      </c>
      <c r="X69" s="2">
        <f t="shared" si="45"/>
        <v>6.6095290751000935</v>
      </c>
      <c r="Y69" s="105">
        <f>VLOOKUP(E69,'Appendix 4. LT MOH 2019'!$D$5:$P$1684,13,FALSE)</f>
        <v>7.5949374043317865</v>
      </c>
      <c r="Z69" s="131">
        <f t="shared" si="46"/>
        <v>-0.98540832923169308</v>
      </c>
    </row>
    <row r="70" spans="2:26" x14ac:dyDescent="0.2">
      <c r="B70" t="str">
        <f t="shared" si="49"/>
        <v>Male</v>
      </c>
      <c r="C70" s="9" t="str">
        <f t="shared" si="50"/>
        <v>ES</v>
      </c>
      <c r="D70" s="137" t="s">
        <v>8</v>
      </c>
      <c r="E70" s="18" t="str">
        <f t="shared" si="34"/>
        <v>ESMale90+</v>
      </c>
      <c r="F70" s="19" t="s">
        <v>19</v>
      </c>
      <c r="G70" s="104">
        <f>VLOOKUP(E70,'Appendix 4. LT MOH 2019'!$D$5:$G$1684,4,FALSE)</f>
        <v>0.15187342902707826</v>
      </c>
      <c r="H70" s="19">
        <f>VLOOKUP(E70,'Appendix 1a. Person-years 2020'!$E$3:$F$1684,2,FALSE)</f>
        <v>6225.0038999999997</v>
      </c>
      <c r="I70" s="19">
        <f>VLOOKUP(E70,'Appendix 2a. Deaths 2020'!$E$3:$G$1683,3,FALSE)</f>
        <v>141</v>
      </c>
      <c r="J70" s="20">
        <f t="shared" si="35"/>
        <v>945.41268799993532</v>
      </c>
      <c r="K70" s="20">
        <f t="shared" si="36"/>
        <v>1064.9985345071173</v>
      </c>
      <c r="L70" s="73">
        <f t="shared" si="37"/>
        <v>0.88771266566810214</v>
      </c>
      <c r="M70" s="73">
        <f t="shared" si="38"/>
        <v>1.1264906299916193</v>
      </c>
      <c r="N70" s="72">
        <f>VLOOKUP(E70,'Appendix 4. LT MOH 2019'!$D$5:$K$1684,8,FALSE)</f>
        <v>0</v>
      </c>
      <c r="O70" s="72">
        <v>0</v>
      </c>
      <c r="P70" s="73">
        <f t="shared" si="39"/>
        <v>1</v>
      </c>
      <c r="Q70" s="72">
        <f>VLOOKUP(E70,'Appendix 4. LT MOH 2019'!$D$5:$I$1684,6,FALSE)</f>
        <v>6.5020289958898747</v>
      </c>
      <c r="R70" s="136">
        <f>Q70*L70</f>
        <v>5.7719334921926944</v>
      </c>
      <c r="S70" s="135">
        <f t="shared" si="48"/>
        <v>12638.485529965852</v>
      </c>
      <c r="T70" s="12">
        <f t="shared" si="41"/>
        <v>12638.485529965852</v>
      </c>
      <c r="U70" s="13">
        <f t="shared" si="42"/>
        <v>0.17325216954641501</v>
      </c>
      <c r="V70" s="12">
        <f>T70*R70</f>
        <v>72948.497921002636</v>
      </c>
      <c r="W70" s="12">
        <f>V70</f>
        <v>72948.497921002636</v>
      </c>
      <c r="X70" s="2">
        <f t="shared" si="45"/>
        <v>5.7719334921926944</v>
      </c>
      <c r="Y70" s="105">
        <f>VLOOKUP(E70,'Appendix 4. LT MOH 2019'!$D$5:$P$1684,13,FALSE)</f>
        <v>6.5844302483069974</v>
      </c>
      <c r="Z70" s="131">
        <f t="shared" si="46"/>
        <v>-0.81249675611430305</v>
      </c>
    </row>
    <row r="71" spans="2:26" x14ac:dyDescent="0.2">
      <c r="B71"/>
      <c r="C71"/>
      <c r="K71" s="7"/>
      <c r="L71" s="7"/>
      <c r="M71" s="7"/>
      <c r="N71" s="133"/>
      <c r="O71" s="133"/>
      <c r="P71" s="74"/>
      <c r="Q71" s="133"/>
      <c r="R71" s="107"/>
      <c r="S71" s="7"/>
      <c r="T71" s="7"/>
      <c r="U71" s="7"/>
      <c r="V71" s="107"/>
      <c r="W71" s="107"/>
      <c r="X71" s="7"/>
      <c r="Y71" s="133"/>
      <c r="Z71" s="7"/>
    </row>
    <row r="72" spans="2:26" x14ac:dyDescent="0.2">
      <c r="B72"/>
      <c r="C72"/>
      <c r="N72" s="40"/>
      <c r="O72" s="40"/>
      <c r="Q72" s="40"/>
      <c r="R72" s="40"/>
      <c r="V72" s="40"/>
      <c r="W72" s="40"/>
    </row>
    <row r="73" spans="2:26" x14ac:dyDescent="0.2">
      <c r="K73" s="45"/>
      <c r="L73" s="45"/>
      <c r="M73" s="45"/>
      <c r="N73" s="45"/>
      <c r="O73" s="45"/>
      <c r="P73" s="44"/>
      <c r="Q73" s="43"/>
      <c r="R73" s="12"/>
      <c r="S73" s="13"/>
      <c r="T73" s="12"/>
      <c r="U73" s="12"/>
      <c r="V73" s="2"/>
      <c r="W73" s="2"/>
      <c r="X73" s="6"/>
    </row>
    <row r="74" spans="2:26" x14ac:dyDescent="0.2">
      <c r="K74" s="45"/>
      <c r="L74" s="45"/>
      <c r="M74" s="45"/>
      <c r="N74" s="45"/>
      <c r="O74" s="45"/>
      <c r="P74" s="44"/>
      <c r="Q74" s="43"/>
      <c r="R74" s="12"/>
      <c r="S74" s="13"/>
      <c r="T74" s="12"/>
      <c r="U74" s="12"/>
      <c r="V74" s="2"/>
      <c r="W74" s="2"/>
      <c r="X74" s="6"/>
    </row>
    <row r="75" spans="2:26" x14ac:dyDescent="0.2">
      <c r="K75" s="45"/>
      <c r="L75" s="45"/>
      <c r="M75" s="45"/>
      <c r="N75" s="45"/>
      <c r="O75" s="45"/>
      <c r="P75" s="44"/>
      <c r="Q75" s="43"/>
      <c r="R75" s="12"/>
      <c r="S75" s="13"/>
      <c r="T75" s="12"/>
      <c r="U75" s="12"/>
      <c r="V75" s="2"/>
      <c r="W75" s="2"/>
      <c r="X75" s="6"/>
    </row>
    <row r="76" spans="2:26" x14ac:dyDescent="0.2">
      <c r="K76" s="45"/>
      <c r="L76" s="45"/>
      <c r="M76" s="45"/>
      <c r="N76" s="45"/>
      <c r="O76" s="45"/>
      <c r="P76" s="44"/>
      <c r="Q76" s="43"/>
      <c r="R76" s="12"/>
      <c r="S76" s="13"/>
      <c r="T76" s="12"/>
      <c r="U76" s="12"/>
      <c r="V76" s="2"/>
      <c r="W76" s="2"/>
      <c r="X76" s="6"/>
    </row>
    <row r="77" spans="2:26" x14ac:dyDescent="0.2">
      <c r="K77" s="45"/>
      <c r="L77" s="45"/>
      <c r="M77" s="45"/>
      <c r="N77" s="45"/>
      <c r="O77" s="45"/>
      <c r="P77" s="44"/>
      <c r="Q77" s="43"/>
      <c r="R77" s="12"/>
      <c r="S77" s="13"/>
      <c r="T77" s="12"/>
      <c r="U77" s="12"/>
      <c r="V77" s="2"/>
      <c r="W77" s="2"/>
      <c r="X77" s="6"/>
    </row>
    <row r="78" spans="2:26" x14ac:dyDescent="0.2">
      <c r="M78" s="41"/>
    </row>
    <row r="81" spans="1:25" s="11" customFormat="1" ht="47" customHeight="1" x14ac:dyDescent="0.2">
      <c r="A81" s="10"/>
      <c r="B81" s="8"/>
      <c r="C81" s="8"/>
      <c r="D81" s="40"/>
      <c r="E81" s="40"/>
      <c r="F81" s="40"/>
      <c r="G81" s="40"/>
      <c r="H81" s="40"/>
      <c r="I81" s="40"/>
      <c r="J81" s="40"/>
      <c r="K81" s="10"/>
      <c r="L81" s="8"/>
      <c r="M81" s="10"/>
      <c r="N81" s="10"/>
      <c r="O81" s="10"/>
      <c r="P81" s="10"/>
      <c r="Q81" s="8"/>
      <c r="R81" s="8"/>
      <c r="S81" s="10"/>
      <c r="T81" s="10"/>
      <c r="U81" s="10"/>
      <c r="V81" s="8"/>
      <c r="W81" s="10"/>
      <c r="X81" s="10"/>
      <c r="Y81" s="40"/>
    </row>
    <row r="82" spans="1:25" x14ac:dyDescent="0.2">
      <c r="K82" s="48"/>
      <c r="L82" s="48"/>
      <c r="M82" s="48"/>
      <c r="N82" s="48"/>
      <c r="O82" s="48"/>
      <c r="P82" s="44"/>
      <c r="Q82" s="12"/>
      <c r="R82" s="12"/>
      <c r="S82" s="13"/>
      <c r="T82" s="12"/>
      <c r="U82" s="12"/>
      <c r="V82" s="2"/>
      <c r="W82" s="2"/>
      <c r="X82" s="6"/>
    </row>
    <row r="83" spans="1:25" x14ac:dyDescent="0.2">
      <c r="K83" s="48"/>
      <c r="L83" s="48"/>
      <c r="M83" s="48"/>
      <c r="N83" s="48"/>
      <c r="O83" s="48"/>
      <c r="P83" s="44"/>
      <c r="Q83" s="43"/>
      <c r="R83" s="12"/>
      <c r="S83" s="13"/>
      <c r="T83" s="12"/>
      <c r="U83" s="12"/>
      <c r="V83" s="2"/>
      <c r="W83" s="2"/>
      <c r="X83" s="6"/>
    </row>
    <row r="84" spans="1:25" x14ac:dyDescent="0.2">
      <c r="K84" s="48"/>
      <c r="L84" s="48"/>
      <c r="M84" s="48"/>
      <c r="N84" s="48"/>
      <c r="O84" s="48"/>
      <c r="P84" s="44"/>
      <c r="Q84" s="43"/>
      <c r="R84" s="12"/>
      <c r="S84" s="13"/>
      <c r="T84" s="12"/>
      <c r="U84" s="12"/>
      <c r="V84" s="2"/>
      <c r="W84" s="2"/>
      <c r="X84" s="6"/>
    </row>
    <row r="85" spans="1:25" x14ac:dyDescent="0.2">
      <c r="K85" s="48"/>
      <c r="L85" s="48"/>
      <c r="M85" s="48"/>
      <c r="N85" s="48"/>
      <c r="O85" s="48"/>
      <c r="P85" s="44"/>
      <c r="Q85" s="43"/>
      <c r="R85" s="12"/>
      <c r="S85" s="13"/>
      <c r="T85" s="12"/>
      <c r="U85" s="12"/>
      <c r="V85" s="2"/>
      <c r="W85" s="2"/>
      <c r="X85" s="6"/>
    </row>
    <row r="86" spans="1:25" x14ac:dyDescent="0.2">
      <c r="K86" s="48"/>
      <c r="L86" s="48"/>
      <c r="M86" s="48"/>
      <c r="N86" s="48"/>
      <c r="O86" s="48"/>
      <c r="P86" s="44"/>
      <c r="Q86" s="43"/>
      <c r="R86" s="12"/>
      <c r="S86" s="13"/>
      <c r="T86" s="12"/>
      <c r="U86" s="12"/>
      <c r="V86" s="2"/>
      <c r="W86" s="2"/>
      <c r="X86" s="6"/>
    </row>
    <row r="87" spans="1:25" x14ac:dyDescent="0.2">
      <c r="K87" s="48"/>
      <c r="L87" s="48"/>
      <c r="M87" s="48"/>
      <c r="N87" s="48"/>
      <c r="O87" s="48"/>
      <c r="P87" s="44"/>
      <c r="Q87" s="43"/>
      <c r="R87" s="12"/>
      <c r="S87" s="13"/>
      <c r="T87" s="12"/>
      <c r="U87" s="12"/>
      <c r="V87" s="2"/>
      <c r="W87" s="2"/>
      <c r="X87" s="6"/>
    </row>
    <row r="88" spans="1:25" x14ac:dyDescent="0.2">
      <c r="K88" s="48"/>
      <c r="L88" s="48"/>
      <c r="M88" s="48"/>
      <c r="N88" s="48"/>
      <c r="O88" s="48"/>
      <c r="P88" s="44"/>
      <c r="Q88" s="43"/>
      <c r="R88" s="12"/>
      <c r="S88" s="13"/>
      <c r="T88" s="12"/>
      <c r="U88" s="12"/>
      <c r="V88" s="2"/>
      <c r="W88" s="2"/>
      <c r="X88" s="6"/>
    </row>
    <row r="89" spans="1:25" x14ac:dyDescent="0.2">
      <c r="K89" s="48"/>
      <c r="L89" s="48"/>
      <c r="M89" s="48"/>
      <c r="N89" s="48"/>
      <c r="O89" s="48"/>
      <c r="P89" s="44"/>
      <c r="Q89" s="43"/>
      <c r="R89" s="12"/>
      <c r="S89" s="13"/>
      <c r="T89" s="12"/>
      <c r="U89" s="12"/>
      <c r="V89" s="2"/>
      <c r="W89" s="2"/>
      <c r="X89" s="6"/>
    </row>
    <row r="90" spans="1:25" x14ac:dyDescent="0.2">
      <c r="K90" s="48"/>
      <c r="L90" s="48"/>
      <c r="M90" s="48"/>
      <c r="N90" s="48"/>
      <c r="O90" s="48"/>
      <c r="P90" s="44"/>
      <c r="Q90" s="43"/>
      <c r="R90" s="12"/>
      <c r="S90" s="13"/>
      <c r="T90" s="12"/>
      <c r="U90" s="12"/>
      <c r="V90" s="2"/>
      <c r="W90" s="2"/>
      <c r="X90" s="6"/>
    </row>
    <row r="91" spans="1:25" x14ac:dyDescent="0.2">
      <c r="K91" s="48"/>
      <c r="L91" s="48"/>
      <c r="M91" s="48"/>
      <c r="N91" s="48"/>
      <c r="O91" s="48"/>
      <c r="P91" s="44"/>
      <c r="Q91" s="43"/>
      <c r="R91" s="12"/>
      <c r="S91" s="13"/>
      <c r="T91" s="12"/>
      <c r="U91" s="12"/>
      <c r="V91" s="2"/>
      <c r="W91" s="2"/>
      <c r="X91" s="6"/>
    </row>
    <row r="92" spans="1:25" x14ac:dyDescent="0.2">
      <c r="K92" s="48"/>
      <c r="L92" s="48"/>
      <c r="M92" s="48"/>
      <c r="N92" s="48"/>
      <c r="O92" s="48"/>
      <c r="P92" s="44"/>
      <c r="Q92" s="43"/>
      <c r="R92" s="12"/>
      <c r="S92" s="13"/>
      <c r="T92" s="12"/>
      <c r="U92" s="12"/>
      <c r="V92" s="2"/>
      <c r="W92" s="2"/>
      <c r="X92" s="6"/>
    </row>
    <row r="93" spans="1:25" x14ac:dyDescent="0.2">
      <c r="K93" s="48"/>
      <c r="L93" s="48"/>
      <c r="M93" s="48"/>
      <c r="N93" s="48"/>
      <c r="O93" s="48"/>
      <c r="P93" s="44"/>
      <c r="Q93" s="43"/>
      <c r="R93" s="12"/>
      <c r="S93" s="13"/>
      <c r="T93" s="12"/>
      <c r="U93" s="12"/>
      <c r="V93" s="2"/>
      <c r="W93" s="2"/>
      <c r="X93" s="6"/>
    </row>
    <row r="94" spans="1:25" x14ac:dyDescent="0.2">
      <c r="K94" s="48"/>
      <c r="L94" s="48"/>
      <c r="M94" s="48"/>
      <c r="N94" s="48"/>
      <c r="O94" s="48"/>
      <c r="P94" s="44"/>
      <c r="Q94" s="43"/>
      <c r="R94" s="12"/>
      <c r="S94" s="13"/>
      <c r="T94" s="12"/>
      <c r="U94" s="12"/>
      <c r="V94" s="2"/>
      <c r="W94" s="2"/>
      <c r="X94" s="6"/>
    </row>
    <row r="95" spans="1:25" x14ac:dyDescent="0.2">
      <c r="K95" s="48"/>
      <c r="L95" s="48"/>
      <c r="M95" s="48"/>
      <c r="N95" s="48"/>
      <c r="O95" s="48"/>
      <c r="P95" s="44"/>
      <c r="Q95" s="43"/>
      <c r="R95" s="12"/>
      <c r="S95" s="13"/>
      <c r="T95" s="12"/>
      <c r="U95" s="12"/>
      <c r="V95" s="2"/>
      <c r="W95" s="2"/>
      <c r="X95" s="6"/>
    </row>
    <row r="96" spans="1:25" x14ac:dyDescent="0.2">
      <c r="K96" s="48"/>
      <c r="L96" s="48"/>
      <c r="M96" s="48"/>
      <c r="N96" s="48"/>
      <c r="O96" s="48"/>
      <c r="P96" s="44"/>
      <c r="Q96" s="43"/>
      <c r="R96" s="12"/>
      <c r="S96" s="13"/>
      <c r="T96" s="12"/>
      <c r="U96" s="12"/>
      <c r="V96" s="2"/>
      <c r="W96" s="2"/>
      <c r="X96" s="6"/>
    </row>
    <row r="97" spans="1:25" x14ac:dyDescent="0.2">
      <c r="K97" s="48"/>
      <c r="L97" s="48"/>
      <c r="M97" s="48"/>
      <c r="N97" s="48"/>
      <c r="O97" s="48"/>
      <c r="P97" s="44"/>
      <c r="Q97" s="43"/>
      <c r="R97" s="12"/>
      <c r="S97" s="13"/>
      <c r="T97" s="12"/>
      <c r="U97" s="12"/>
      <c r="V97" s="2"/>
      <c r="W97" s="2"/>
      <c r="X97" s="6"/>
    </row>
    <row r="98" spans="1:25" x14ac:dyDescent="0.2">
      <c r="N98" s="47"/>
    </row>
    <row r="99" spans="1:25" x14ac:dyDescent="0.2">
      <c r="N99" s="47"/>
    </row>
    <row r="100" spans="1:25" s="11" customFormat="1" ht="47" customHeight="1" x14ac:dyDescent="0.2">
      <c r="A100" s="10"/>
      <c r="B100" s="8"/>
      <c r="C100" s="8"/>
      <c r="D100" s="40"/>
      <c r="E100" s="40"/>
      <c r="F100" s="40"/>
      <c r="G100" s="40"/>
      <c r="H100" s="40"/>
      <c r="I100" s="40"/>
      <c r="J100" s="40"/>
      <c r="K100" s="10"/>
      <c r="L100" s="8"/>
      <c r="M100" s="10"/>
      <c r="N100" s="10"/>
      <c r="O100" s="10"/>
      <c r="P100" s="10"/>
      <c r="Q100" s="8"/>
      <c r="R100" s="8"/>
      <c r="S100" s="10"/>
      <c r="T100" s="10"/>
      <c r="U100" s="10"/>
      <c r="V100" s="8"/>
      <c r="W100" s="10"/>
      <c r="X100" s="10"/>
      <c r="Y100" s="40"/>
    </row>
    <row r="101" spans="1:25" x14ac:dyDescent="0.2">
      <c r="K101" s="45"/>
      <c r="L101" s="45"/>
      <c r="M101" s="45"/>
      <c r="N101" s="45"/>
      <c r="O101" s="45"/>
      <c r="P101" s="44"/>
      <c r="Q101" s="12"/>
      <c r="R101" s="12"/>
      <c r="S101" s="13"/>
      <c r="T101" s="12"/>
      <c r="U101" s="12"/>
      <c r="V101" s="2"/>
      <c r="W101" s="2"/>
      <c r="X101" s="6"/>
    </row>
    <row r="102" spans="1:25" x14ac:dyDescent="0.2">
      <c r="K102" s="45"/>
      <c r="L102" s="45"/>
      <c r="M102" s="45"/>
      <c r="N102" s="45"/>
      <c r="O102" s="45"/>
      <c r="P102" s="44"/>
      <c r="Q102" s="43"/>
      <c r="R102" s="12"/>
      <c r="S102" s="13"/>
      <c r="T102" s="12"/>
      <c r="U102" s="12"/>
      <c r="V102" s="2"/>
      <c r="W102" s="2"/>
      <c r="X102" s="6"/>
    </row>
    <row r="103" spans="1:25" x14ac:dyDescent="0.2">
      <c r="K103" s="45"/>
      <c r="L103" s="45"/>
      <c r="M103" s="45"/>
      <c r="N103" s="45"/>
      <c r="O103" s="45"/>
      <c r="P103" s="44"/>
      <c r="Q103" s="43"/>
      <c r="R103" s="12"/>
      <c r="S103" s="13"/>
      <c r="T103" s="12"/>
      <c r="U103" s="12"/>
      <c r="V103" s="2"/>
      <c r="W103" s="2"/>
      <c r="X103" s="6"/>
    </row>
    <row r="104" spans="1:25" x14ac:dyDescent="0.2">
      <c r="K104" s="45"/>
      <c r="L104" s="45"/>
      <c r="M104" s="45"/>
      <c r="N104" s="45"/>
      <c r="O104" s="45"/>
      <c r="P104" s="44"/>
      <c r="Q104" s="43"/>
      <c r="R104" s="12"/>
      <c r="S104" s="13"/>
      <c r="T104" s="12"/>
      <c r="U104" s="12"/>
      <c r="V104" s="2"/>
      <c r="W104" s="2"/>
      <c r="X104" s="6"/>
    </row>
    <row r="105" spans="1:25" x14ac:dyDescent="0.2">
      <c r="K105" s="45"/>
      <c r="L105" s="45"/>
      <c r="M105" s="45"/>
      <c r="N105" s="45"/>
      <c r="O105" s="45"/>
      <c r="P105" s="44"/>
      <c r="Q105" s="43"/>
      <c r="R105" s="12"/>
      <c r="S105" s="13"/>
      <c r="T105" s="12"/>
      <c r="U105" s="12"/>
      <c r="V105" s="2"/>
      <c r="W105" s="2"/>
      <c r="X105" s="6"/>
    </row>
    <row r="106" spans="1:25" x14ac:dyDescent="0.2">
      <c r="K106" s="45"/>
      <c r="L106" s="45"/>
      <c r="M106" s="45"/>
      <c r="N106" s="45"/>
      <c r="O106" s="45"/>
      <c r="P106" s="44"/>
      <c r="Q106" s="43"/>
      <c r="R106" s="12"/>
      <c r="S106" s="13"/>
      <c r="T106" s="12"/>
      <c r="U106" s="12"/>
      <c r="V106" s="2"/>
      <c r="W106" s="2"/>
      <c r="X106" s="6"/>
    </row>
    <row r="107" spans="1:25" x14ac:dyDescent="0.2">
      <c r="K107" s="45"/>
      <c r="L107" s="45"/>
      <c r="M107" s="45"/>
      <c r="N107" s="45"/>
      <c r="O107" s="45"/>
      <c r="P107" s="44"/>
      <c r="Q107" s="43"/>
      <c r="R107" s="12"/>
      <c r="S107" s="13"/>
      <c r="T107" s="12"/>
      <c r="U107" s="12"/>
      <c r="V107" s="2"/>
      <c r="W107" s="2"/>
      <c r="X107" s="6"/>
    </row>
    <row r="108" spans="1:25" x14ac:dyDescent="0.2">
      <c r="K108" s="45"/>
      <c r="L108" s="45"/>
      <c r="M108" s="45"/>
      <c r="N108" s="45"/>
      <c r="O108" s="45"/>
      <c r="P108" s="44"/>
      <c r="Q108" s="43"/>
      <c r="R108" s="12"/>
      <c r="S108" s="13"/>
      <c r="T108" s="12"/>
      <c r="U108" s="12"/>
      <c r="V108" s="2"/>
      <c r="W108" s="2"/>
      <c r="X108" s="6"/>
    </row>
    <row r="109" spans="1:25" x14ac:dyDescent="0.2">
      <c r="K109" s="45"/>
      <c r="L109" s="45"/>
      <c r="M109" s="45"/>
      <c r="N109" s="45"/>
      <c r="O109" s="45"/>
      <c r="P109" s="44"/>
      <c r="Q109" s="43"/>
      <c r="R109" s="12"/>
      <c r="S109" s="13"/>
      <c r="T109" s="12"/>
      <c r="U109" s="12"/>
      <c r="V109" s="2"/>
      <c r="W109" s="2"/>
      <c r="X109" s="6"/>
    </row>
    <row r="110" spans="1:25" x14ac:dyDescent="0.2">
      <c r="K110" s="45"/>
      <c r="L110" s="45"/>
      <c r="M110" s="45"/>
      <c r="N110" s="45"/>
      <c r="O110" s="45"/>
      <c r="P110" s="44"/>
      <c r="Q110" s="43"/>
      <c r="R110" s="12"/>
      <c r="S110" s="13"/>
      <c r="T110" s="12"/>
      <c r="U110" s="12"/>
      <c r="V110" s="2"/>
      <c r="W110" s="2"/>
      <c r="X110" s="6"/>
    </row>
    <row r="111" spans="1:25" x14ac:dyDescent="0.2">
      <c r="K111" s="45"/>
      <c r="L111" s="45"/>
      <c r="M111" s="45"/>
      <c r="N111" s="45"/>
      <c r="O111" s="45"/>
      <c r="P111" s="44"/>
      <c r="Q111" s="43"/>
      <c r="R111" s="12"/>
      <c r="S111" s="13"/>
      <c r="T111" s="12"/>
      <c r="U111" s="12"/>
      <c r="V111" s="2"/>
      <c r="W111" s="2"/>
      <c r="X111" s="6"/>
    </row>
    <row r="112" spans="1:25" x14ac:dyDescent="0.2">
      <c r="K112" s="45"/>
      <c r="L112" s="45"/>
      <c r="M112" s="45"/>
      <c r="N112" s="45"/>
      <c r="O112" s="45"/>
      <c r="P112" s="44"/>
      <c r="Q112" s="43"/>
      <c r="R112" s="12"/>
      <c r="S112" s="13"/>
      <c r="T112" s="12"/>
      <c r="U112" s="12"/>
      <c r="V112" s="2"/>
      <c r="W112" s="2"/>
      <c r="X112" s="6"/>
    </row>
    <row r="113" spans="11:24" x14ac:dyDescent="0.2">
      <c r="K113" s="45"/>
      <c r="L113" s="45"/>
      <c r="M113" s="45"/>
      <c r="N113" s="45"/>
      <c r="O113" s="45"/>
      <c r="P113" s="44"/>
      <c r="Q113" s="43"/>
      <c r="R113" s="12"/>
      <c r="S113" s="13"/>
      <c r="T113" s="12"/>
      <c r="U113" s="12"/>
      <c r="V113" s="2"/>
      <c r="W113" s="2"/>
      <c r="X113" s="6"/>
    </row>
    <row r="114" spans="11:24" x14ac:dyDescent="0.2">
      <c r="K114" s="45"/>
      <c r="L114" s="45"/>
      <c r="M114" s="45"/>
      <c r="N114" s="45"/>
      <c r="O114" s="45"/>
      <c r="P114" s="44"/>
      <c r="Q114" s="43"/>
      <c r="R114" s="12"/>
      <c r="S114" s="13"/>
      <c r="T114" s="12"/>
      <c r="U114" s="12"/>
      <c r="V114" s="2"/>
      <c r="W114" s="2"/>
      <c r="X114" s="6"/>
    </row>
    <row r="115" spans="11:24" x14ac:dyDescent="0.2">
      <c r="K115" s="45"/>
      <c r="L115" s="45"/>
      <c r="M115" s="45"/>
      <c r="N115" s="45"/>
      <c r="O115" s="45"/>
      <c r="P115" s="44"/>
      <c r="Q115" s="43"/>
      <c r="R115" s="12"/>
      <c r="S115" s="13"/>
      <c r="T115" s="12"/>
      <c r="U115" s="12"/>
      <c r="V115" s="2"/>
      <c r="W115" s="2"/>
      <c r="X115" s="6"/>
    </row>
    <row r="116" spans="11:24" x14ac:dyDescent="0.2">
      <c r="K116" s="45"/>
      <c r="L116" s="45"/>
      <c r="M116" s="45"/>
      <c r="N116" s="45"/>
      <c r="O116" s="45"/>
      <c r="P116" s="44"/>
      <c r="Q116" s="43"/>
      <c r="R116" s="12"/>
      <c r="S116" s="13"/>
      <c r="T116" s="12"/>
      <c r="U116" s="12"/>
      <c r="V116" s="2"/>
      <c r="W116" s="2"/>
      <c r="X116" s="6"/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237CCAB-67EE-3C4B-876F-52DBE19AB125}">
  <sheetPr>
    <tabColor theme="8"/>
  </sheetPr>
  <dimension ref="A1:AA116"/>
  <sheetViews>
    <sheetView zoomScaleNormal="100" workbookViewId="0">
      <pane xSplit="4" ySplit="3" topLeftCell="F4" activePane="bottomRight" state="frozen"/>
      <selection pane="topRight" activeCell="F1" sqref="F1"/>
      <selection pane="bottomLeft" activeCell="A4" sqref="A4"/>
      <selection pane="bottomRight" activeCell="B1" sqref="B1:C2"/>
    </sheetView>
  </sheetViews>
  <sheetFormatPr baseColWidth="10" defaultRowHeight="16" x14ac:dyDescent="0.2"/>
  <cols>
    <col min="1" max="1" width="5.83203125" customWidth="1"/>
    <col min="2" max="3" width="12.1640625" style="158" customWidth="1"/>
    <col min="4" max="4" width="13.33203125" style="40" customWidth="1"/>
    <col min="5" max="5" width="17.33203125" style="40" hidden="1" customWidth="1"/>
    <col min="6" max="9" width="13.33203125" style="40" customWidth="1"/>
    <col min="10" max="10" width="14.6640625" style="40" customWidth="1"/>
    <col min="11" max="11" width="15.5" customWidth="1"/>
    <col min="17" max="17" width="11.5" customWidth="1"/>
    <col min="18" max="20" width="10.33203125" customWidth="1"/>
    <col min="21" max="21" width="8.33203125" customWidth="1"/>
    <col min="22" max="22" width="10" customWidth="1"/>
    <col min="23" max="23" width="8.33203125" customWidth="1"/>
    <col min="24" max="24" width="11.6640625" customWidth="1"/>
    <col min="25" max="25" width="10.5" style="40" customWidth="1"/>
    <col min="26" max="26" width="17.6640625" bestFit="1" customWidth="1"/>
  </cols>
  <sheetData>
    <row r="1" spans="1:27" ht="18" x14ac:dyDescent="0.2">
      <c r="B1" s="161" t="s">
        <v>60</v>
      </c>
      <c r="C1" s="161"/>
      <c r="D1" s="107"/>
      <c r="K1" s="10"/>
      <c r="N1" s="8"/>
      <c r="O1" s="10"/>
      <c r="Q1" s="10"/>
      <c r="R1" s="10"/>
      <c r="S1" s="8"/>
      <c r="T1" s="8"/>
      <c r="U1" s="10"/>
      <c r="V1" s="10"/>
      <c r="W1" s="10"/>
      <c r="Y1" s="10"/>
    </row>
    <row r="2" spans="1:27" s="3" customFormat="1" ht="100" customHeight="1" x14ac:dyDescent="0.2">
      <c r="B2" s="167" t="s">
        <v>33</v>
      </c>
      <c r="C2" s="167" t="s">
        <v>14</v>
      </c>
      <c r="D2" s="168" t="s">
        <v>31</v>
      </c>
      <c r="E2" s="39"/>
      <c r="F2" s="3" t="s">
        <v>32</v>
      </c>
      <c r="G2" s="106" t="s">
        <v>115</v>
      </c>
      <c r="H2" s="106" t="s">
        <v>1659</v>
      </c>
      <c r="I2" s="106" t="s">
        <v>1660</v>
      </c>
      <c r="J2" s="106" t="s">
        <v>20</v>
      </c>
      <c r="K2" s="4" t="s">
        <v>21</v>
      </c>
      <c r="L2" s="3" t="s">
        <v>16</v>
      </c>
      <c r="M2" s="5" t="s">
        <v>114</v>
      </c>
      <c r="N2" s="3" t="s">
        <v>141</v>
      </c>
      <c r="O2" s="3" t="s">
        <v>22</v>
      </c>
      <c r="P2" s="5" t="s">
        <v>23</v>
      </c>
      <c r="Q2" s="3" t="s">
        <v>140</v>
      </c>
      <c r="R2" s="3" t="s">
        <v>24</v>
      </c>
      <c r="S2" s="5" t="s">
        <v>34</v>
      </c>
      <c r="T2" s="5" t="s">
        <v>35</v>
      </c>
      <c r="U2" s="5" t="s">
        <v>36</v>
      </c>
      <c r="V2" s="3" t="s">
        <v>37</v>
      </c>
      <c r="W2" s="3" t="s">
        <v>38</v>
      </c>
      <c r="X2" s="5" t="s">
        <v>81</v>
      </c>
      <c r="Y2" s="3" t="s">
        <v>26</v>
      </c>
      <c r="Z2" s="5" t="s">
        <v>25</v>
      </c>
    </row>
    <row r="3" spans="1:27" s="11" customFormat="1" ht="47" customHeight="1" x14ac:dyDescent="0.2">
      <c r="A3" s="10"/>
      <c r="B3" s="8" t="s">
        <v>17</v>
      </c>
      <c r="C3" s="8" t="s">
        <v>14</v>
      </c>
      <c r="D3" s="8" t="s">
        <v>0</v>
      </c>
      <c r="E3" s="8" t="s">
        <v>135</v>
      </c>
      <c r="F3" s="8" t="s">
        <v>9</v>
      </c>
      <c r="G3" s="10" t="s">
        <v>116</v>
      </c>
      <c r="H3" s="10" t="s">
        <v>134</v>
      </c>
      <c r="I3" s="10" t="s">
        <v>110</v>
      </c>
      <c r="J3" s="10" t="s">
        <v>1618</v>
      </c>
      <c r="K3" s="10" t="s">
        <v>1830</v>
      </c>
      <c r="L3" s="10" t="s">
        <v>27</v>
      </c>
      <c r="M3" s="10" t="s">
        <v>28</v>
      </c>
      <c r="N3" s="8" t="s">
        <v>1619</v>
      </c>
      <c r="O3" s="10" t="s">
        <v>111</v>
      </c>
      <c r="P3" s="10" t="s">
        <v>112</v>
      </c>
      <c r="Q3" s="10" t="s">
        <v>1620</v>
      </c>
      <c r="R3" s="10" t="s">
        <v>113</v>
      </c>
      <c r="S3" s="8" t="s">
        <v>104</v>
      </c>
      <c r="T3" s="8" t="s">
        <v>105</v>
      </c>
      <c r="U3" s="10" t="s">
        <v>106</v>
      </c>
      <c r="V3" s="10" t="s">
        <v>107</v>
      </c>
      <c r="W3" s="10" t="s">
        <v>108</v>
      </c>
      <c r="X3" s="8" t="s">
        <v>109</v>
      </c>
      <c r="Y3" s="10" t="s">
        <v>30</v>
      </c>
      <c r="Z3" s="10" t="s">
        <v>11</v>
      </c>
    </row>
    <row r="4" spans="1:27" s="9" customFormat="1" ht="17" customHeight="1" x14ac:dyDescent="0.2">
      <c r="A4" s="15"/>
      <c r="B4" s="11" t="s">
        <v>18</v>
      </c>
      <c r="C4" s="11" t="str">
        <f>$B$1</f>
        <v>RJ</v>
      </c>
      <c r="D4" s="137">
        <v>0</v>
      </c>
      <c r="E4" s="18" t="str">
        <f t="shared" ref="E4:E23" si="0">_xlfn.CONCAT(C4,B4,D4)</f>
        <v>RJTotal0</v>
      </c>
      <c r="F4" s="19">
        <v>1</v>
      </c>
      <c r="G4" s="104">
        <f>VLOOKUP(E4,'Appendix 4. LT MOH 2019'!$D$5:$G$1684,4,FALSE)</f>
        <v>1.205160075049011E-2</v>
      </c>
      <c r="H4" s="19">
        <f>VLOOKUP(E4,'Appendix 1a. Person-years 2020'!$E$3:$F$1684,2,FALSE)</f>
        <v>224267.12400000001</v>
      </c>
      <c r="I4" s="19">
        <f>VLOOKUP(E4,'Appendix 2a. Deaths 2020'!$E$3:$G$1683,3,FALSE)</f>
        <v>23</v>
      </c>
      <c r="J4" s="20">
        <f t="shared" ref="J4:J23" si="1">G4*H4</f>
        <v>2702.7778399086587</v>
      </c>
      <c r="K4" s="20">
        <f t="shared" ref="K4:K23" si="2">G4*(H4-I4)+I4</f>
        <v>2725.5006530913975</v>
      </c>
      <c r="L4" s="72">
        <f t="shared" ref="L4:L23" si="3">J4/K4</f>
        <v>0.99166288470451647</v>
      </c>
      <c r="M4" s="72">
        <f t="shared" ref="M4:M23" si="4">K4/J4</f>
        <v>1.008407207150813</v>
      </c>
      <c r="N4" s="72">
        <f>VLOOKUP(E4,'Appendix 4. LT MOH 2019'!$D$5:$K$1684,8,FALSE)</f>
        <v>0.98808037592897191</v>
      </c>
      <c r="O4" s="72">
        <f>EXP((1/L4)*LN(N4))</f>
        <v>0.98798076982553351</v>
      </c>
      <c r="P4" s="72">
        <f t="shared" ref="P4:P23" si="5">1-O4</f>
        <v>1.2019230174466489E-2</v>
      </c>
      <c r="Q4" s="72">
        <f>VLOOKUP(E4,'Appendix 4. LT MOH 2019'!$D$5:$I$1684,6,FALSE)</f>
        <v>8.1265758505345093E-2</v>
      </c>
      <c r="R4" s="16">
        <f t="shared" ref="R4:R22" si="6">F4+(Q4-F4)*M4*(1-N4)/(1-O4)</f>
        <v>8.1219540210109131E-2</v>
      </c>
      <c r="S4" s="12">
        <v>100000</v>
      </c>
      <c r="T4" s="12">
        <f t="shared" ref="T4:T23" si="7">P4*S4</f>
        <v>1201.9230174466488</v>
      </c>
      <c r="U4" s="13">
        <f t="shared" ref="U4:U23" si="8">T4/V4</f>
        <v>1.2153441034917585E-2</v>
      </c>
      <c r="V4" s="12">
        <f t="shared" ref="V4:V22" si="9">(S5*F4)+R4*T4</f>
        <v>98895.696617398309</v>
      </c>
      <c r="W4" s="12">
        <f t="shared" ref="W4:W22" si="10">W5+V4</f>
        <v>7271229.9876714339</v>
      </c>
      <c r="X4" s="131">
        <f t="shared" ref="X4:X23" si="11">W4/S4</f>
        <v>72.71229987671434</v>
      </c>
      <c r="Y4" s="105">
        <f>VLOOKUP(E4,'Appendix 4. LT MOH 2019'!$D$5:$P$1684,13,FALSE)</f>
        <v>75.055481210650257</v>
      </c>
      <c r="Z4" s="105">
        <f t="shared" ref="Z4:Z23" si="12">X4-Y4</f>
        <v>-2.3431813339359167</v>
      </c>
    </row>
    <row r="5" spans="1:27" s="9" customFormat="1" x14ac:dyDescent="0.2">
      <c r="A5" s="15"/>
      <c r="B5" s="11" t="str">
        <f>$B$4</f>
        <v>Total</v>
      </c>
      <c r="C5" s="11" t="str">
        <f>$C$4</f>
        <v>RJ</v>
      </c>
      <c r="D5" s="138" t="s">
        <v>1657</v>
      </c>
      <c r="E5" s="18" t="str">
        <f t="shared" si="0"/>
        <v>RJTotal1-4</v>
      </c>
      <c r="F5" s="19">
        <v>4</v>
      </c>
      <c r="G5" s="104">
        <f>VLOOKUP(E5,'Appendix 4. LT MOH 2019'!$D$5:$G$1684,4,FALSE)</f>
        <v>4.9148952648466057E-4</v>
      </c>
      <c r="H5" s="19">
        <f>VLOOKUP(E5,'Appendix 1a. Person-years 2020'!$E$3:$F$1684,2,FALSE)</f>
        <v>899523.21660000004</v>
      </c>
      <c r="I5" s="19">
        <f>VLOOKUP(E5,'Appendix 2a. Deaths 2020'!$E$3:$G$1683,3,FALSE)</f>
        <v>7</v>
      </c>
      <c r="J5" s="20">
        <f t="shared" si="1"/>
        <v>442.10623978869279</v>
      </c>
      <c r="K5" s="20">
        <f t="shared" si="2"/>
        <v>449.10279936200737</v>
      </c>
      <c r="L5" s="72">
        <f t="shared" si="3"/>
        <v>0.98442102880842908</v>
      </c>
      <c r="M5" s="72">
        <f t="shared" si="4"/>
        <v>1.0158255164565391</v>
      </c>
      <c r="N5" s="72">
        <f>VLOOKUP(E5,'Appendix 4. LT MOH 2019'!$D$5:$K$1684,8,FALSE)</f>
        <v>0.99803644773989841</v>
      </c>
      <c r="O5" s="72">
        <f t="shared" ref="O5:O22" si="13">EXP((1/L5)*LN(N5))</f>
        <v>0.99800540452201514</v>
      </c>
      <c r="P5" s="72">
        <f t="shared" si="5"/>
        <v>1.9945954779848618E-3</v>
      </c>
      <c r="Q5" s="72">
        <f>VLOOKUP(E5,'Appendix 4. LT MOH 2019'!$D$5:$I$1684,6,FALSE)</f>
        <v>1.5070643808096589</v>
      </c>
      <c r="R5" s="16">
        <f t="shared" si="6"/>
        <v>1.5070256222067773</v>
      </c>
      <c r="S5" s="135">
        <f t="shared" ref="S5:S23" si="14">S4-T4</f>
        <v>98798.07698255335</v>
      </c>
      <c r="T5" s="12">
        <f t="shared" si="7"/>
        <v>197.06219758300116</v>
      </c>
      <c r="U5" s="13">
        <f t="shared" si="8"/>
        <v>4.9926952085139727E-4</v>
      </c>
      <c r="V5" s="12">
        <f t="shared" si="9"/>
        <v>394701.03692080738</v>
      </c>
      <c r="W5" s="12">
        <f t="shared" si="10"/>
        <v>7172334.2910540355</v>
      </c>
      <c r="X5" s="131">
        <f t="shared" si="11"/>
        <v>72.595889617574144</v>
      </c>
      <c r="Y5" s="105">
        <f>VLOOKUP(E5,'Appendix 4. LT MOH 2019'!$D$5:$P$1684,13,FALSE)</f>
        <v>74.959926319551073</v>
      </c>
      <c r="Z5" s="105">
        <f t="shared" si="12"/>
        <v>-2.3640367019769286</v>
      </c>
      <c r="AA5" s="17"/>
    </row>
    <row r="6" spans="1:27" s="9" customFormat="1" x14ac:dyDescent="0.2">
      <c r="A6" s="15"/>
      <c r="B6" s="11" t="str">
        <f t="shared" ref="B6:B23" si="15">$B$4</f>
        <v>Total</v>
      </c>
      <c r="C6" s="11" t="str">
        <f t="shared" ref="C6:C23" si="16">$C$4</f>
        <v>RJ</v>
      </c>
      <c r="D6" s="138" t="s">
        <v>1658</v>
      </c>
      <c r="E6" s="18" t="str">
        <f t="shared" si="0"/>
        <v>RJTotal5-9</v>
      </c>
      <c r="F6" s="19">
        <v>5</v>
      </c>
      <c r="G6" s="104">
        <f>VLOOKUP(E6,'Appendix 4. LT MOH 2019'!$D$5:$G$1684,4,FALSE)</f>
        <v>2.1735186807313864E-4</v>
      </c>
      <c r="H6" s="19">
        <f>VLOOKUP(E6,'Appendix 1a. Person-years 2020'!$E$3:$F$1684,2,FALSE)</f>
        <v>1100264.6462999999</v>
      </c>
      <c r="I6" s="19">
        <f>VLOOKUP(E6,'Appendix 2a. Deaths 2020'!$E$3:$G$1683,3,FALSE)</f>
        <v>5</v>
      </c>
      <c r="J6" s="20">
        <f t="shared" si="1"/>
        <v>239.14457624813613</v>
      </c>
      <c r="K6" s="20">
        <f t="shared" si="2"/>
        <v>244.14348948879575</v>
      </c>
      <c r="L6" s="72">
        <f t="shared" si="3"/>
        <v>0.97952469160194822</v>
      </c>
      <c r="M6" s="72">
        <f t="shared" si="4"/>
        <v>1.0209033101192844</v>
      </c>
      <c r="N6" s="72">
        <f>VLOOKUP(E6,'Appendix 4. LT MOH 2019'!$D$5:$K$1684,8,FALSE)</f>
        <v>0.99891383086186236</v>
      </c>
      <c r="O6" s="72">
        <f t="shared" si="13"/>
        <v>0.99889113892421855</v>
      </c>
      <c r="P6" s="72">
        <f t="shared" si="5"/>
        <v>1.1088610757814532E-3</v>
      </c>
      <c r="Q6" s="72">
        <f>VLOOKUP(E6,'Appendix 4. LT MOH 2019'!$D$5:$I$1684,6,FALSE)</f>
        <v>2.4999999999997953</v>
      </c>
      <c r="R6" s="16">
        <f t="shared" si="6"/>
        <v>2.4999716089485022</v>
      </c>
      <c r="S6" s="135">
        <f t="shared" si="14"/>
        <v>98601.01478497035</v>
      </c>
      <c r="T6" s="12">
        <f t="shared" si="7"/>
        <v>109.3348273276052</v>
      </c>
      <c r="U6" s="13">
        <f t="shared" si="8"/>
        <v>2.2189524205182615E-4</v>
      </c>
      <c r="V6" s="12">
        <f t="shared" si="9"/>
        <v>492731.73375240201</v>
      </c>
      <c r="W6" s="12">
        <f t="shared" si="10"/>
        <v>6777633.2541332282</v>
      </c>
      <c r="X6" s="131">
        <f t="shared" si="11"/>
        <v>68.737966530201831</v>
      </c>
      <c r="Y6" s="105">
        <f>VLOOKUP(E6,'Appendix 4. LT MOH 2019'!$D$5:$P$1684,13,FALSE)</f>
        <v>71.104438610056448</v>
      </c>
      <c r="Z6" s="105">
        <f t="shared" si="12"/>
        <v>-2.366472079854617</v>
      </c>
    </row>
    <row r="7" spans="1:27" s="9" customFormat="1" x14ac:dyDescent="0.2">
      <c r="A7" s="15"/>
      <c r="B7" s="11" t="str">
        <f t="shared" si="15"/>
        <v>Total</v>
      </c>
      <c r="C7" s="11" t="str">
        <f t="shared" si="16"/>
        <v>RJ</v>
      </c>
      <c r="D7" s="138" t="s">
        <v>118</v>
      </c>
      <c r="E7" s="18" t="str">
        <f t="shared" si="0"/>
        <v>RJTotal10-14</v>
      </c>
      <c r="F7" s="19">
        <v>5</v>
      </c>
      <c r="G7" s="104">
        <f>VLOOKUP(E7,'Appendix 4. LT MOH 2019'!$D$5:$G$1684,4,FALSE)</f>
        <v>2.7417842733778774E-4</v>
      </c>
      <c r="H7" s="19">
        <f>VLOOKUP(E7,'Appendix 1a. Person-years 2020'!$E$3:$F$1684,2,FALSE)</f>
        <v>1055514.024</v>
      </c>
      <c r="I7" s="19">
        <f>VLOOKUP(E7,'Appendix 2a. Deaths 2020'!$E$3:$G$1683,3,FALSE)</f>
        <v>10</v>
      </c>
      <c r="J7" s="20">
        <f t="shared" si="1"/>
        <v>289.39917513329993</v>
      </c>
      <c r="K7" s="20">
        <f t="shared" si="2"/>
        <v>299.39643334902655</v>
      </c>
      <c r="L7" s="72">
        <f t="shared" si="3"/>
        <v>0.96660862621542276</v>
      </c>
      <c r="M7" s="72">
        <f t="shared" si="4"/>
        <v>1.0345448746048491</v>
      </c>
      <c r="N7" s="72">
        <f>VLOOKUP(E7,'Appendix 4. LT MOH 2019'!$D$5:$K$1684,8,FALSE)</f>
        <v>0.99863004689228252</v>
      </c>
      <c r="O7" s="72">
        <f t="shared" si="13"/>
        <v>0.99858275558499665</v>
      </c>
      <c r="P7" s="72">
        <f t="shared" si="5"/>
        <v>1.4172444150033492E-3</v>
      </c>
      <c r="Q7" s="72">
        <f>VLOOKUP(E7,'Appendix 4. LT MOH 2019'!$D$5:$I$1684,6,FALSE)</f>
        <v>2.4999999999996692</v>
      </c>
      <c r="R7" s="16">
        <f t="shared" si="6"/>
        <v>2.4999408164276611</v>
      </c>
      <c r="S7" s="135">
        <f t="shared" si="14"/>
        <v>98491.679957642744</v>
      </c>
      <c r="T7" s="12">
        <f t="shared" si="7"/>
        <v>139.58678334426648</v>
      </c>
      <c r="U7" s="13">
        <f t="shared" si="8"/>
        <v>2.8364988836909722E-4</v>
      </c>
      <c r="V7" s="12">
        <f t="shared" si="9"/>
        <v>492109.42456860858</v>
      </c>
      <c r="W7" s="12">
        <f t="shared" si="10"/>
        <v>6284901.5203808267</v>
      </c>
      <c r="X7" s="131">
        <f t="shared" si="11"/>
        <v>63.811496799361187</v>
      </c>
      <c r="Y7" s="105">
        <f>VLOOKUP(E7,'Appendix 4. LT MOH 2019'!$D$5:$P$1684,13,FALSE)</f>
        <v>66.17903565902634</v>
      </c>
      <c r="Z7" s="105">
        <f t="shared" si="12"/>
        <v>-2.367538859665153</v>
      </c>
      <c r="AA7" s="17"/>
    </row>
    <row r="8" spans="1:27" s="9" customFormat="1" x14ac:dyDescent="0.2">
      <c r="A8" s="15"/>
      <c r="B8" s="11" t="str">
        <f t="shared" si="15"/>
        <v>Total</v>
      </c>
      <c r="C8" s="11" t="str">
        <f t="shared" si="16"/>
        <v>RJ</v>
      </c>
      <c r="D8" s="137" t="s">
        <v>119</v>
      </c>
      <c r="E8" s="18" t="str">
        <f t="shared" si="0"/>
        <v>RJTotal15-19</v>
      </c>
      <c r="F8" s="19">
        <v>5</v>
      </c>
      <c r="G8" s="104">
        <f>VLOOKUP(E8,'Appendix 4. LT MOH 2019'!$D$5:$G$1684,4,FALSE)</f>
        <v>1.5654380463160839E-3</v>
      </c>
      <c r="H8" s="19">
        <f>VLOOKUP(E8,'Appendix 1a. Person-years 2020'!$E$3:$F$1684,2,FALSE)</f>
        <v>1139507.3488</v>
      </c>
      <c r="I8" s="19">
        <f>VLOOKUP(E8,'Appendix 2a. Deaths 2020'!$E$3:$G$1683,3,FALSE)</f>
        <v>31</v>
      </c>
      <c r="J8" s="20">
        <f t="shared" si="1"/>
        <v>1783.8281578682925</v>
      </c>
      <c r="K8" s="20">
        <f t="shared" si="2"/>
        <v>1814.7796292888568</v>
      </c>
      <c r="L8" s="72">
        <f t="shared" si="3"/>
        <v>0.98294477691889626</v>
      </c>
      <c r="M8" s="72">
        <f t="shared" si="4"/>
        <v>1.0173511508292099</v>
      </c>
      <c r="N8" s="72">
        <f>VLOOKUP(E8,'Appendix 4. LT MOH 2019'!$D$5:$K$1684,8,FALSE)</f>
        <v>0.9922033228062046</v>
      </c>
      <c r="O8" s="72">
        <f t="shared" si="13"/>
        <v>0.99206857938265658</v>
      </c>
      <c r="P8" s="72">
        <f t="shared" si="5"/>
        <v>7.931420617343421E-3</v>
      </c>
      <c r="Q8" s="72">
        <f>VLOOKUP(E8,'Appendix 4. LT MOH 2019'!$D$5:$I$1684,6,FALSE)</f>
        <v>2.4999999999999281</v>
      </c>
      <c r="R8" s="16">
        <f t="shared" si="6"/>
        <v>2.4998304533215543</v>
      </c>
      <c r="S8" s="135">
        <f t="shared" si="14"/>
        <v>98352.093174298483</v>
      </c>
      <c r="T8" s="12">
        <f t="shared" si="7"/>
        <v>780.07181956151214</v>
      </c>
      <c r="U8" s="13">
        <f t="shared" si="8"/>
        <v>1.5926003433966815E-3</v>
      </c>
      <c r="V8" s="12">
        <f t="shared" si="9"/>
        <v>489810.15406400268</v>
      </c>
      <c r="W8" s="12">
        <f t="shared" si="10"/>
        <v>5792792.0958122183</v>
      </c>
      <c r="X8" s="131">
        <f t="shared" si="11"/>
        <v>58.898513583704791</v>
      </c>
      <c r="Y8" s="105">
        <f>VLOOKUP(E8,'Appendix 4. LT MOH 2019'!$D$5:$P$1684,13,FALSE)</f>
        <v>61.266392626773317</v>
      </c>
      <c r="Z8" s="105">
        <f t="shared" si="12"/>
        <v>-2.3678790430685268</v>
      </c>
    </row>
    <row r="9" spans="1:27" s="9" customFormat="1" x14ac:dyDescent="0.2">
      <c r="A9" s="15"/>
      <c r="B9" s="11" t="str">
        <f t="shared" si="15"/>
        <v>Total</v>
      </c>
      <c r="C9" s="11" t="str">
        <f t="shared" si="16"/>
        <v>RJ</v>
      </c>
      <c r="D9" s="137" t="s">
        <v>120</v>
      </c>
      <c r="E9" s="18" t="str">
        <f t="shared" si="0"/>
        <v>RJTotal20-24</v>
      </c>
      <c r="F9" s="19">
        <v>5</v>
      </c>
      <c r="G9" s="104">
        <f>VLOOKUP(E9,'Appendix 4. LT MOH 2019'!$D$5:$G$1684,4,FALSE)</f>
        <v>1.984768475873552E-3</v>
      </c>
      <c r="H9" s="19">
        <f>VLOOKUP(E9,'Appendix 1a. Person-years 2020'!$E$3:$F$1684,2,FALSE)</f>
        <v>1330928.8132</v>
      </c>
      <c r="I9" s="19">
        <f>VLOOKUP(E9,'Appendix 2a. Deaths 2020'!$E$3:$G$1683,3,FALSE)</f>
        <v>93</v>
      </c>
      <c r="J9" s="20">
        <f t="shared" si="1"/>
        <v>2641.5855520711593</v>
      </c>
      <c r="K9" s="20">
        <f t="shared" si="2"/>
        <v>2734.400968602903</v>
      </c>
      <c r="L9" s="72">
        <f t="shared" si="3"/>
        <v>0.96605639860522496</v>
      </c>
      <c r="M9" s="72">
        <f t="shared" si="4"/>
        <v>1.0351362523386649</v>
      </c>
      <c r="N9" s="72">
        <f>VLOOKUP(E9,'Appendix 4. LT MOH 2019'!$D$5:$K$1684,8,FALSE)</f>
        <v>0.99012515581921767</v>
      </c>
      <c r="O9" s="72">
        <f t="shared" si="13"/>
        <v>0.98977996976680283</v>
      </c>
      <c r="P9" s="72">
        <f t="shared" si="5"/>
        <v>1.0220030233197175E-2</v>
      </c>
      <c r="Q9" s="72">
        <f>VLOOKUP(E9,'Appendix 4. LT MOH 2019'!$D$5:$I$1684,6,FALSE)</f>
        <v>2.4999999999999551</v>
      </c>
      <c r="R9" s="16">
        <f t="shared" si="6"/>
        <v>2.4995648338396004</v>
      </c>
      <c r="S9" s="135">
        <f t="shared" si="14"/>
        <v>97572.021354736964</v>
      </c>
      <c r="T9" s="12">
        <f t="shared" si="7"/>
        <v>997.18900815957215</v>
      </c>
      <c r="U9" s="13">
        <f t="shared" si="8"/>
        <v>2.0545064330163292E-3</v>
      </c>
      <c r="V9" s="12">
        <f t="shared" si="9"/>
        <v>485366.70031037397</v>
      </c>
      <c r="W9" s="12">
        <f t="shared" si="10"/>
        <v>5302981.9417482158</v>
      </c>
      <c r="X9" s="131">
        <f t="shared" si="11"/>
        <v>54.349411523088882</v>
      </c>
      <c r="Y9" s="105">
        <f>VLOOKUP(E9,'Appendix 4. LT MOH 2019'!$D$5:$P$1684,13,FALSE)</f>
        <v>56.728175592646622</v>
      </c>
      <c r="Z9" s="105">
        <f t="shared" si="12"/>
        <v>-2.3787640695577394</v>
      </c>
    </row>
    <row r="10" spans="1:27" s="9" customFormat="1" x14ac:dyDescent="0.2">
      <c r="A10" s="15"/>
      <c r="B10" s="11" t="str">
        <f t="shared" si="15"/>
        <v>Total</v>
      </c>
      <c r="C10" s="11" t="str">
        <f t="shared" si="16"/>
        <v>RJ</v>
      </c>
      <c r="D10" s="137" t="s">
        <v>121</v>
      </c>
      <c r="E10" s="18" t="str">
        <f t="shared" si="0"/>
        <v>RJTotal25-29</v>
      </c>
      <c r="F10" s="19">
        <v>5</v>
      </c>
      <c r="G10" s="104">
        <f>VLOOKUP(E10,'Appendix 4. LT MOH 2019'!$D$5:$G$1684,4,FALSE)</f>
        <v>1.8632486421597727E-3</v>
      </c>
      <c r="H10" s="19">
        <f>VLOOKUP(E10,'Appendix 1a. Person-years 2020'!$E$3:$F$1684,2,FALSE)</f>
        <v>1307865.1187</v>
      </c>
      <c r="I10" s="19">
        <f>VLOOKUP(E10,'Appendix 2a. Deaths 2020'!$E$3:$G$1683,3,FALSE)</f>
        <v>154</v>
      </c>
      <c r="J10" s="20">
        <f t="shared" si="1"/>
        <v>2436.8779065459048</v>
      </c>
      <c r="K10" s="20">
        <f t="shared" si="2"/>
        <v>2590.5909662550125</v>
      </c>
      <c r="L10" s="72">
        <f t="shared" si="3"/>
        <v>0.94066486693137941</v>
      </c>
      <c r="M10" s="72">
        <f t="shared" si="4"/>
        <v>1.0630778666818743</v>
      </c>
      <c r="N10" s="72">
        <f>VLOOKUP(E10,'Appendix 4. LT MOH 2019'!$D$5:$K$1684,8,FALSE)</f>
        <v>0.99072695177548364</v>
      </c>
      <c r="O10" s="72">
        <f t="shared" si="13"/>
        <v>0.99014491914586034</v>
      </c>
      <c r="P10" s="72">
        <f t="shared" si="5"/>
        <v>9.8550808541396639E-3</v>
      </c>
      <c r="Q10" s="72">
        <f>VLOOKUP(E10,'Appendix 4. LT MOH 2019'!$D$5:$I$1684,6,FALSE)</f>
        <v>2.4999999999999729</v>
      </c>
      <c r="R10" s="16">
        <f t="shared" si="6"/>
        <v>2.4992665027156478</v>
      </c>
      <c r="S10" s="135">
        <f t="shared" si="14"/>
        <v>96574.832346577386</v>
      </c>
      <c r="T10" s="12">
        <f t="shared" si="7"/>
        <v>951.75278125050272</v>
      </c>
      <c r="U10" s="13">
        <f t="shared" si="8"/>
        <v>1.9807794051058293E-3</v>
      </c>
      <c r="V10" s="12">
        <f t="shared" si="9"/>
        <v>480494.08167168032</v>
      </c>
      <c r="W10" s="12">
        <f t="shared" si="10"/>
        <v>4817615.2414378421</v>
      </c>
      <c r="X10" s="131">
        <f t="shared" si="11"/>
        <v>49.884790109175668</v>
      </c>
      <c r="Y10" s="105">
        <f>VLOOKUP(E10,'Appendix 4. LT MOH 2019'!$D$5:$P$1684,13,FALSE)</f>
        <v>52.269011042628115</v>
      </c>
      <c r="Z10" s="105">
        <f t="shared" si="12"/>
        <v>-2.3842209334524469</v>
      </c>
    </row>
    <row r="11" spans="1:27" s="9" customFormat="1" x14ac:dyDescent="0.2">
      <c r="A11" s="15"/>
      <c r="B11" s="11" t="str">
        <f t="shared" si="15"/>
        <v>Total</v>
      </c>
      <c r="C11" s="11" t="str">
        <f t="shared" si="16"/>
        <v>RJ</v>
      </c>
      <c r="D11" s="137" t="s">
        <v>122</v>
      </c>
      <c r="E11" s="18" t="str">
        <f t="shared" si="0"/>
        <v>RJTotal30-34</v>
      </c>
      <c r="F11" s="19">
        <v>5</v>
      </c>
      <c r="G11" s="104">
        <f>VLOOKUP(E11,'Appendix 4. LT MOH 2019'!$D$5:$G$1684,4,FALSE)</f>
        <v>1.8277246293616522E-3</v>
      </c>
      <c r="H11" s="19">
        <f>VLOOKUP(E11,'Appendix 1a. Person-years 2020'!$E$3:$F$1684,2,FALSE)</f>
        <v>1327959.5401000001</v>
      </c>
      <c r="I11" s="19">
        <f>VLOOKUP(E11,'Appendix 2a. Deaths 2020'!$E$3:$G$1683,3,FALSE)</f>
        <v>277</v>
      </c>
      <c r="J11" s="20">
        <f t="shared" si="1"/>
        <v>2427.1443582365428</v>
      </c>
      <c r="K11" s="20">
        <f t="shared" si="2"/>
        <v>2703.6380785142096</v>
      </c>
      <c r="L11" s="72">
        <f t="shared" si="3"/>
        <v>0.89773271708408009</v>
      </c>
      <c r="M11" s="72">
        <f t="shared" si="4"/>
        <v>1.1139172951700966</v>
      </c>
      <c r="N11" s="72">
        <f>VLOOKUP(E11,'Appendix 4. LT MOH 2019'!$D$5:$K$1684,8,FALSE)</f>
        <v>0.99090294413583579</v>
      </c>
      <c r="O11" s="72">
        <f t="shared" si="13"/>
        <v>0.98987189697205225</v>
      </c>
      <c r="P11" s="72">
        <f t="shared" si="5"/>
        <v>1.0128103027947755E-2</v>
      </c>
      <c r="Q11" s="72">
        <f>VLOOKUP(E11,'Appendix 4. LT MOH 2019'!$D$5:$I$1684,6,FALSE)</f>
        <v>2.4999999999999631</v>
      </c>
      <c r="R11" s="16">
        <f t="shared" si="6"/>
        <v>2.498700439198998</v>
      </c>
      <c r="S11" s="135">
        <f t="shared" si="14"/>
        <v>95623.079565326887</v>
      </c>
      <c r="T11" s="12">
        <f t="shared" si="7"/>
        <v>968.4804016872763</v>
      </c>
      <c r="U11" s="13">
        <f t="shared" si="8"/>
        <v>2.0359360500591546E-3</v>
      </c>
      <c r="V11" s="12">
        <f t="shared" si="9"/>
        <v>475692.93822324963</v>
      </c>
      <c r="W11" s="12">
        <f t="shared" si="10"/>
        <v>4337121.1597661618</v>
      </c>
      <c r="X11" s="131">
        <f t="shared" si="11"/>
        <v>45.3564262883122</v>
      </c>
      <c r="Y11" s="105">
        <f>VLOOKUP(E11,'Appendix 4. LT MOH 2019'!$D$5:$P$1684,13,FALSE)</f>
        <v>47.734841147136422</v>
      </c>
      <c r="Z11" s="105">
        <f t="shared" si="12"/>
        <v>-2.3784148588242218</v>
      </c>
    </row>
    <row r="12" spans="1:27" s="9" customFormat="1" x14ac:dyDescent="0.2">
      <c r="A12" s="15"/>
      <c r="B12" s="11" t="str">
        <f t="shared" si="15"/>
        <v>Total</v>
      </c>
      <c r="C12" s="11" t="str">
        <f t="shared" si="16"/>
        <v>RJ</v>
      </c>
      <c r="D12" s="137" t="s">
        <v>123</v>
      </c>
      <c r="E12" s="18" t="str">
        <f t="shared" si="0"/>
        <v>RJTotal35-39</v>
      </c>
      <c r="F12" s="19">
        <v>5</v>
      </c>
      <c r="G12" s="104">
        <f>VLOOKUP(E12,'Appendix 4. LT MOH 2019'!$D$5:$G$1684,4,FALSE)</f>
        <v>2.1812883233801174E-3</v>
      </c>
      <c r="H12" s="19">
        <f>VLOOKUP(E12,'Appendix 1a. Person-years 2020'!$E$3:$F$1684,2,FALSE)</f>
        <v>1364859.5149999999</v>
      </c>
      <c r="I12" s="19">
        <f>VLOOKUP(E12,'Appendix 2a. Deaths 2020'!$E$3:$G$1683,3,FALSE)</f>
        <v>519</v>
      </c>
      <c r="J12" s="20">
        <f t="shared" si="1"/>
        <v>2977.1521231237498</v>
      </c>
      <c r="K12" s="20">
        <f t="shared" si="2"/>
        <v>3495.0200344839154</v>
      </c>
      <c r="L12" s="72">
        <f t="shared" si="3"/>
        <v>0.85182691193453042</v>
      </c>
      <c r="M12" s="72">
        <f t="shared" si="4"/>
        <v>1.1739474134821157</v>
      </c>
      <c r="N12" s="72">
        <f>VLOOKUP(E12,'Appendix 4. LT MOH 2019'!$D$5:$K$1684,8,FALSE)</f>
        <v>0.9891527110449444</v>
      </c>
      <c r="O12" s="72">
        <f t="shared" si="13"/>
        <v>0.98727790301201834</v>
      </c>
      <c r="P12" s="72">
        <f t="shared" si="5"/>
        <v>1.2722096987981657E-2</v>
      </c>
      <c r="Q12" s="72">
        <f>VLOOKUP(E12,'Appendix 4. LT MOH 2019'!$D$5:$I$1684,6,FALSE)</f>
        <v>2.499999999999964</v>
      </c>
      <c r="R12" s="16">
        <f t="shared" si="6"/>
        <v>2.4976321073266154</v>
      </c>
      <c r="S12" s="135">
        <f t="shared" si="14"/>
        <v>94654.599163639607</v>
      </c>
      <c r="T12" s="12">
        <f t="shared" si="7"/>
        <v>1204.2049909183504</v>
      </c>
      <c r="U12" s="13">
        <f t="shared" si="8"/>
        <v>2.5607237134524716E-3</v>
      </c>
      <c r="V12" s="12">
        <f t="shared" si="9"/>
        <v>470259.63191272691</v>
      </c>
      <c r="W12" s="12">
        <f t="shared" si="10"/>
        <v>3861428.2215429121</v>
      </c>
      <c r="X12" s="131">
        <f t="shared" si="11"/>
        <v>40.794935012795783</v>
      </c>
      <c r="Y12" s="105">
        <f>VLOOKUP(E12,'Appendix 4. LT MOH 2019'!$D$5:$P$1684,13,FALSE)</f>
        <v>43.150122865045702</v>
      </c>
      <c r="Z12" s="105">
        <f t="shared" si="12"/>
        <v>-2.3551878522499194</v>
      </c>
    </row>
    <row r="13" spans="1:27" s="9" customFormat="1" x14ac:dyDescent="0.2">
      <c r="A13" s="15"/>
      <c r="B13" s="11" t="str">
        <f t="shared" si="15"/>
        <v>Total</v>
      </c>
      <c r="C13" s="11" t="str">
        <f t="shared" si="16"/>
        <v>RJ</v>
      </c>
      <c r="D13" s="137" t="s">
        <v>124</v>
      </c>
      <c r="E13" s="18" t="str">
        <f t="shared" si="0"/>
        <v>RJTotal40-44</v>
      </c>
      <c r="F13" s="19">
        <v>5</v>
      </c>
      <c r="G13" s="104">
        <f>VLOOKUP(E13,'Appendix 4. LT MOH 2019'!$D$5:$G$1684,4,FALSE)</f>
        <v>2.8229662217897473E-3</v>
      </c>
      <c r="H13" s="19">
        <f>VLOOKUP(E13,'Appendix 1a. Person-years 2020'!$E$3:$F$1684,2,FALSE)</f>
        <v>1308254.4098</v>
      </c>
      <c r="I13" s="19">
        <f>VLOOKUP(E13,'Appendix 2a. Deaths 2020'!$E$3:$G$1683,3,FALSE)</f>
        <v>794</v>
      </c>
      <c r="J13" s="20">
        <f t="shared" si="1"/>
        <v>3693.1580083728818</v>
      </c>
      <c r="K13" s="20">
        <f t="shared" si="2"/>
        <v>4484.9165731927806</v>
      </c>
      <c r="L13" s="72">
        <f t="shared" si="3"/>
        <v>0.82346191910181921</v>
      </c>
      <c r="M13" s="72">
        <f t="shared" si="4"/>
        <v>1.2143852396850816</v>
      </c>
      <c r="N13" s="72">
        <f>VLOOKUP(E13,'Appendix 4. LT MOH 2019'!$D$5:$K$1684,8,FALSE)</f>
        <v>0.98598408502738921</v>
      </c>
      <c r="O13" s="72">
        <f t="shared" si="13"/>
        <v>0.98300494616221545</v>
      </c>
      <c r="P13" s="72">
        <f t="shared" si="5"/>
        <v>1.6995053837784546E-2</v>
      </c>
      <c r="Q13" s="72">
        <f>VLOOKUP(E13,'Appendix 4. LT MOH 2019'!$D$5:$I$1684,6,FALSE)</f>
        <v>2.4999999999999964</v>
      </c>
      <c r="R13" s="16">
        <f t="shared" si="6"/>
        <v>2.4962244271362515</v>
      </c>
      <c r="S13" s="135">
        <f t="shared" si="14"/>
        <v>93450.394172721251</v>
      </c>
      <c r="T13" s="12">
        <f t="shared" si="7"/>
        <v>1588.1944801275849</v>
      </c>
      <c r="U13" s="13">
        <f t="shared" si="8"/>
        <v>3.4281858638567672E-3</v>
      </c>
      <c r="V13" s="12">
        <f t="shared" si="9"/>
        <v>463275.48831930576</v>
      </c>
      <c r="W13" s="12">
        <f t="shared" si="10"/>
        <v>3391168.5896301852</v>
      </c>
      <c r="X13" s="131">
        <f t="shared" si="11"/>
        <v>36.288435374198649</v>
      </c>
      <c r="Y13" s="105">
        <f>VLOOKUP(E13,'Appendix 4. LT MOH 2019'!$D$5:$P$1684,13,FALSE)</f>
        <v>38.595901988786721</v>
      </c>
      <c r="Z13" s="105">
        <f t="shared" si="12"/>
        <v>-2.3074666145880727</v>
      </c>
    </row>
    <row r="14" spans="1:27" s="9" customFormat="1" x14ac:dyDescent="0.2">
      <c r="A14" s="15"/>
      <c r="B14" s="11" t="str">
        <f t="shared" si="15"/>
        <v>Total</v>
      </c>
      <c r="C14" s="11" t="str">
        <f t="shared" si="16"/>
        <v>RJ</v>
      </c>
      <c r="D14" s="137" t="s">
        <v>125</v>
      </c>
      <c r="E14" s="18" t="str">
        <f t="shared" si="0"/>
        <v>RJTotal45-49</v>
      </c>
      <c r="F14" s="19">
        <v>5</v>
      </c>
      <c r="G14" s="104">
        <f>VLOOKUP(E14,'Appendix 4. LT MOH 2019'!$D$5:$G$1684,4,FALSE)</f>
        <v>4.1933046685562409E-3</v>
      </c>
      <c r="H14" s="19">
        <f>VLOOKUP(E14,'Appendix 1a. Person-years 2020'!$E$3:$F$1684,2,FALSE)</f>
        <v>1166688.5334000001</v>
      </c>
      <c r="I14" s="19">
        <f>VLOOKUP(E14,'Appendix 2a. Deaths 2020'!$E$3:$G$1683,3,FALSE)</f>
        <v>1121</v>
      </c>
      <c r="J14" s="20">
        <f t="shared" si="1"/>
        <v>4892.280473857254</v>
      </c>
      <c r="K14" s="20">
        <f t="shared" si="2"/>
        <v>6008.5797793238025</v>
      </c>
      <c r="L14" s="72">
        <f t="shared" si="3"/>
        <v>0.81421578035663944</v>
      </c>
      <c r="M14" s="72">
        <f t="shared" si="4"/>
        <v>1.2281756557972681</v>
      </c>
      <c r="N14" s="72">
        <f>VLOOKUP(E14,'Appendix 4. LT MOH 2019'!$D$5:$K$1684,8,FALSE)</f>
        <v>0.97925099391740389</v>
      </c>
      <c r="O14" s="72">
        <f t="shared" si="13"/>
        <v>0.97457722545794756</v>
      </c>
      <c r="P14" s="72">
        <f t="shared" si="5"/>
        <v>2.542277454205244E-2</v>
      </c>
      <c r="Q14" s="72">
        <f>VLOOKUP(E14,'Appendix 4. LT MOH 2019'!$D$5:$I$1684,6,FALSE)</f>
        <v>2.4999999999999929</v>
      </c>
      <c r="R14" s="16">
        <f t="shared" si="6"/>
        <v>2.4940358977654769</v>
      </c>
      <c r="S14" s="135">
        <f t="shared" si="14"/>
        <v>91862.199692593669</v>
      </c>
      <c r="T14" s="12">
        <f t="shared" si="7"/>
        <v>2335.3919917218077</v>
      </c>
      <c r="U14" s="13">
        <f t="shared" si="8"/>
        <v>5.1501769806398768E-3</v>
      </c>
      <c r="V14" s="12">
        <f t="shared" si="9"/>
        <v>453458.58996706753</v>
      </c>
      <c r="W14" s="12">
        <f t="shared" si="10"/>
        <v>2927893.1013108795</v>
      </c>
      <c r="X14" s="131">
        <f t="shared" si="11"/>
        <v>31.872664829589738</v>
      </c>
      <c r="Y14" s="105">
        <f>VLOOKUP(E14,'Appendix 4. LT MOH 2019'!$D$5:$P$1684,13,FALSE)</f>
        <v>34.109010770984234</v>
      </c>
      <c r="Z14" s="105">
        <f t="shared" si="12"/>
        <v>-2.2363459413944966</v>
      </c>
    </row>
    <row r="15" spans="1:27" s="9" customFormat="1" x14ac:dyDescent="0.2">
      <c r="A15" s="15"/>
      <c r="B15" s="11" t="str">
        <f t="shared" si="15"/>
        <v>Total</v>
      </c>
      <c r="C15" s="11" t="str">
        <f t="shared" si="16"/>
        <v>RJ</v>
      </c>
      <c r="D15" s="137" t="s">
        <v>126</v>
      </c>
      <c r="E15" s="18" t="str">
        <f t="shared" si="0"/>
        <v>RJTotal50-54</v>
      </c>
      <c r="F15" s="19">
        <v>5</v>
      </c>
      <c r="G15" s="104">
        <f>VLOOKUP(E15,'Appendix 4. LT MOH 2019'!$D$5:$G$1684,4,FALSE)</f>
        <v>6.2446141479909536E-3</v>
      </c>
      <c r="H15" s="19">
        <f>VLOOKUP(E15,'Appendix 1a. Person-years 2020'!$E$3:$F$1684,2,FALSE)</f>
        <v>1104383.6804</v>
      </c>
      <c r="I15" s="19">
        <f>VLOOKUP(E15,'Appendix 2a. Deaths 2020'!$E$3:$G$1683,3,FALSE)</f>
        <v>1512</v>
      </c>
      <c r="J15" s="20">
        <f t="shared" si="1"/>
        <v>6896.4499554361591</v>
      </c>
      <c r="K15" s="20">
        <f t="shared" si="2"/>
        <v>8399.008098844397</v>
      </c>
      <c r="L15" s="72">
        <f t="shared" si="3"/>
        <v>0.82110290575681533</v>
      </c>
      <c r="M15" s="72">
        <f t="shared" si="4"/>
        <v>1.2178741458456954</v>
      </c>
      <c r="N15" s="72">
        <f>VLOOKUP(E15,'Appendix 4. LT MOH 2019'!$D$5:$K$1684,8,FALSE)</f>
        <v>0.96925687661810522</v>
      </c>
      <c r="O15" s="72">
        <f t="shared" si="13"/>
        <v>0.96268515713287606</v>
      </c>
      <c r="P15" s="72">
        <f t="shared" si="5"/>
        <v>3.7314842867123943E-2</v>
      </c>
      <c r="Q15" s="72">
        <f>VLOOKUP(E15,'Appendix 4. LT MOH 2019'!$D$5:$I$1684,6,FALSE)</f>
        <v>2.4999999999999898</v>
      </c>
      <c r="R15" s="16">
        <f t="shared" si="6"/>
        <v>2.4915306984756516</v>
      </c>
      <c r="S15" s="135">
        <f t="shared" si="14"/>
        <v>89526.807700871868</v>
      </c>
      <c r="T15" s="12">
        <f t="shared" si="7"/>
        <v>3340.6787617532555</v>
      </c>
      <c r="U15" s="13">
        <f t="shared" si="8"/>
        <v>7.6053454123908839E-3</v>
      </c>
      <c r="V15" s="12">
        <f t="shared" si="9"/>
        <v>439254.04838424688</v>
      </c>
      <c r="W15" s="12">
        <f t="shared" si="10"/>
        <v>2474434.5113438121</v>
      </c>
      <c r="X15" s="131">
        <f t="shared" si="11"/>
        <v>27.639034328258692</v>
      </c>
      <c r="Y15" s="105">
        <f>VLOOKUP(E15,'Appendix 4. LT MOH 2019'!$D$5:$P$1684,13,FALSE)</f>
        <v>29.778763021250843</v>
      </c>
      <c r="Z15" s="105">
        <f t="shared" si="12"/>
        <v>-2.1397286929921506</v>
      </c>
    </row>
    <row r="16" spans="1:27" s="9" customFormat="1" x14ac:dyDescent="0.2">
      <c r="A16" s="15"/>
      <c r="B16" s="11" t="str">
        <f t="shared" si="15"/>
        <v>Total</v>
      </c>
      <c r="C16" s="11" t="str">
        <f t="shared" si="16"/>
        <v>RJ</v>
      </c>
      <c r="D16" s="137" t="s">
        <v>127</v>
      </c>
      <c r="E16" s="18" t="str">
        <f t="shared" si="0"/>
        <v>RJTotal55-59</v>
      </c>
      <c r="F16" s="19">
        <v>5</v>
      </c>
      <c r="G16" s="104">
        <f>VLOOKUP(E16,'Appendix 4. LT MOH 2019'!$D$5:$G$1684,4,FALSE)</f>
        <v>9.3729351567226459E-3</v>
      </c>
      <c r="H16" s="19">
        <f>VLOOKUP(E16,'Appendix 1a. Person-years 2020'!$E$3:$F$1684,2,FALSE)</f>
        <v>1041116.5818</v>
      </c>
      <c r="I16" s="19">
        <f>VLOOKUP(E16,'Appendix 2a. Deaths 2020'!$E$3:$G$1683,3,FALSE)</f>
        <v>2382</v>
      </c>
      <c r="J16" s="20">
        <f t="shared" si="1"/>
        <v>9758.3182118001296</v>
      </c>
      <c r="K16" s="20">
        <f t="shared" si="2"/>
        <v>12117.991880256815</v>
      </c>
      <c r="L16" s="72">
        <f t="shared" si="3"/>
        <v>0.8052751898356052</v>
      </c>
      <c r="M16" s="72">
        <f t="shared" si="4"/>
        <v>1.2418115106764276</v>
      </c>
      <c r="N16" s="72">
        <f>VLOOKUP(E16,'Appendix 4. LT MOH 2019'!$D$5:$K$1684,8,FALSE)</f>
        <v>0.95420833009815686</v>
      </c>
      <c r="O16" s="72">
        <f t="shared" si="13"/>
        <v>0.94345392560279817</v>
      </c>
      <c r="P16" s="72">
        <f t="shared" si="5"/>
        <v>5.6546074397201829E-2</v>
      </c>
      <c r="Q16" s="72">
        <f>VLOOKUP(E16,'Appendix 4. LT MOH 2019'!$D$5:$I$1684,6,FALSE)</f>
        <v>2.5000000000000071</v>
      </c>
      <c r="R16" s="16">
        <f t="shared" si="6"/>
        <v>2.4859164237571769</v>
      </c>
      <c r="S16" s="135">
        <f t="shared" si="14"/>
        <v>86186.128939118615</v>
      </c>
      <c r="T16" s="12">
        <f t="shared" si="7"/>
        <v>4873.4872589982306</v>
      </c>
      <c r="U16" s="13">
        <f t="shared" si="8"/>
        <v>1.1640171870684514E-2</v>
      </c>
      <c r="V16" s="12">
        <f t="shared" si="9"/>
        <v>418678.29041871696</v>
      </c>
      <c r="W16" s="12">
        <f t="shared" si="10"/>
        <v>2035180.4629595652</v>
      </c>
      <c r="X16" s="131">
        <f t="shared" si="11"/>
        <v>23.613782032108727</v>
      </c>
      <c r="Y16" s="105">
        <f>VLOOKUP(E16,'Appendix 4. LT MOH 2019'!$D$5:$P$1684,13,FALSE)</f>
        <v>25.643997405962057</v>
      </c>
      <c r="Z16" s="105">
        <f t="shared" si="12"/>
        <v>-2.0302153738533306</v>
      </c>
    </row>
    <row r="17" spans="1:26" s="9" customFormat="1" x14ac:dyDescent="0.2">
      <c r="A17" s="15"/>
      <c r="B17" s="11" t="str">
        <f t="shared" si="15"/>
        <v>Total</v>
      </c>
      <c r="C17" s="11" t="str">
        <f t="shared" si="16"/>
        <v>RJ</v>
      </c>
      <c r="D17" s="137" t="s">
        <v>128</v>
      </c>
      <c r="E17" s="18" t="str">
        <f t="shared" si="0"/>
        <v>RJTotal60-64</v>
      </c>
      <c r="F17" s="19">
        <v>5</v>
      </c>
      <c r="G17" s="104">
        <f>VLOOKUP(E17,'Appendix 4. LT MOH 2019'!$D$5:$G$1684,4,FALSE)</f>
        <v>1.4557892278425154E-2</v>
      </c>
      <c r="H17" s="19">
        <f>VLOOKUP(E17,'Appendix 1a. Person-years 2020'!$E$3:$F$1684,2,FALSE)</f>
        <v>915370.63809999998</v>
      </c>
      <c r="I17" s="19">
        <f>VLOOKUP(E17,'Appendix 2a. Deaths 2020'!$E$3:$G$1683,3,FALSE)</f>
        <v>3133</v>
      </c>
      <c r="J17" s="20">
        <f t="shared" si="1"/>
        <v>13325.867144293095</v>
      </c>
      <c r="K17" s="20">
        <f t="shared" si="2"/>
        <v>16413.257267784789</v>
      </c>
      <c r="L17" s="72">
        <f t="shared" si="3"/>
        <v>0.8118965618389784</v>
      </c>
      <c r="M17" s="72">
        <f t="shared" si="4"/>
        <v>1.2316839939991366</v>
      </c>
      <c r="N17" s="72">
        <f>VLOOKUP(E17,'Appendix 4. LT MOH 2019'!$D$5:$K$1684,8,FALSE)</f>
        <v>0.92976666202920677</v>
      </c>
      <c r="O17" s="72">
        <f t="shared" si="13"/>
        <v>0.91421159460886581</v>
      </c>
      <c r="P17" s="72">
        <f t="shared" si="5"/>
        <v>8.5788405391134193E-2</v>
      </c>
      <c r="Q17" s="72">
        <f>VLOOKUP(E17,'Appendix 4. LT MOH 2019'!$D$5:$I$1684,6,FALSE)</f>
        <v>2.4999999999999987</v>
      </c>
      <c r="R17" s="16">
        <f t="shared" si="6"/>
        <v>2.479109273876952</v>
      </c>
      <c r="S17" s="135">
        <f t="shared" si="14"/>
        <v>81312.641680120389</v>
      </c>
      <c r="T17" s="12">
        <f t="shared" si="7"/>
        <v>6975.6818678782029</v>
      </c>
      <c r="U17" s="13">
        <f t="shared" si="8"/>
        <v>1.7933345603691926E-2</v>
      </c>
      <c r="V17" s="12">
        <f t="shared" si="9"/>
        <v>388978.27667148307</v>
      </c>
      <c r="W17" s="12">
        <f t="shared" si="10"/>
        <v>1616502.1725408481</v>
      </c>
      <c r="X17" s="131">
        <f t="shared" si="11"/>
        <v>19.880084315795344</v>
      </c>
      <c r="Y17" s="105">
        <f>VLOOKUP(E17,'Appendix 4. LT MOH 2019'!$D$5:$P$1684,13,FALSE)</f>
        <v>21.754658732209244</v>
      </c>
      <c r="Z17" s="105">
        <f t="shared" si="12"/>
        <v>-1.8745744164138998</v>
      </c>
    </row>
    <row r="18" spans="1:26" s="9" customFormat="1" x14ac:dyDescent="0.2">
      <c r="A18" s="15"/>
      <c r="B18" s="11" t="str">
        <f t="shared" si="15"/>
        <v>Total</v>
      </c>
      <c r="C18" s="11" t="str">
        <f t="shared" si="16"/>
        <v>RJ</v>
      </c>
      <c r="D18" s="137" t="s">
        <v>129</v>
      </c>
      <c r="E18" s="18" t="str">
        <f t="shared" si="0"/>
        <v>RJTotal65-69</v>
      </c>
      <c r="F18" s="19">
        <v>5</v>
      </c>
      <c r="G18" s="104">
        <f>VLOOKUP(E18,'Appendix 4. LT MOH 2019'!$D$5:$G$1684,4,FALSE)</f>
        <v>2.1223116364344718E-2</v>
      </c>
      <c r="H18" s="19">
        <f>VLOOKUP(E18,'Appendix 1a. Person-years 2020'!$E$3:$F$1684,2,FALSE)</f>
        <v>726670.94110000005</v>
      </c>
      <c r="I18" s="19">
        <f>VLOOKUP(E18,'Appendix 2a. Deaths 2020'!$E$3:$G$1683,3,FALSE)</f>
        <v>4018</v>
      </c>
      <c r="J18" s="20">
        <f t="shared" si="1"/>
        <v>15422.221941553187</v>
      </c>
      <c r="K18" s="20">
        <f t="shared" si="2"/>
        <v>19354.947460001251</v>
      </c>
      <c r="L18" s="72">
        <f t="shared" si="3"/>
        <v>0.7968103232222461</v>
      </c>
      <c r="M18" s="72">
        <f t="shared" si="4"/>
        <v>1.2550038206785135</v>
      </c>
      <c r="N18" s="72">
        <f>VLOOKUP(E18,'Appendix 4. LT MOH 2019'!$D$5:$K$1684,8,FALSE)</f>
        <v>0.89923099877554014</v>
      </c>
      <c r="O18" s="72">
        <f t="shared" si="13"/>
        <v>0.87520193111269917</v>
      </c>
      <c r="P18" s="72">
        <f t="shared" si="5"/>
        <v>0.12479806888730083</v>
      </c>
      <c r="Q18" s="72">
        <f>VLOOKUP(E18,'Appendix 4. LT MOH 2019'!$D$5:$I$1684,6,FALSE)</f>
        <v>2.5000000000000049</v>
      </c>
      <c r="R18" s="16">
        <f t="shared" si="6"/>
        <v>2.4665977873251466</v>
      </c>
      <c r="S18" s="135">
        <f t="shared" si="14"/>
        <v>74336.959812242188</v>
      </c>
      <c r="T18" s="12">
        <f t="shared" si="7"/>
        <v>9277.1090315207148</v>
      </c>
      <c r="U18" s="13">
        <f t="shared" si="8"/>
        <v>2.6644413040237694E-2</v>
      </c>
      <c r="V18" s="12">
        <f t="shared" si="9"/>
        <v>348182.15051353048</v>
      </c>
      <c r="W18" s="12">
        <f t="shared" si="10"/>
        <v>1227523.895869365</v>
      </c>
      <c r="X18" s="131">
        <f t="shared" si="11"/>
        <v>16.512968770444793</v>
      </c>
      <c r="Y18" s="105">
        <f>VLOOKUP(E18,'Appendix 4. LT MOH 2019'!$D$5:$P$1684,13,FALSE)</f>
        <v>18.209130063005418</v>
      </c>
      <c r="Z18" s="105">
        <f t="shared" si="12"/>
        <v>-1.6961612925606246</v>
      </c>
    </row>
    <row r="19" spans="1:26" s="9" customFormat="1" x14ac:dyDescent="0.2">
      <c r="A19" s="15"/>
      <c r="B19" s="11" t="str">
        <f t="shared" si="15"/>
        <v>Total</v>
      </c>
      <c r="C19" s="11" t="str">
        <f t="shared" si="16"/>
        <v>RJ</v>
      </c>
      <c r="D19" s="137" t="s">
        <v>130</v>
      </c>
      <c r="E19" s="18" t="str">
        <f t="shared" si="0"/>
        <v>RJTotal70-74</v>
      </c>
      <c r="F19" s="19">
        <v>5</v>
      </c>
      <c r="G19" s="104">
        <f>VLOOKUP(E19,'Appendix 4. LT MOH 2019'!$D$5:$G$1684,4,FALSE)</f>
        <v>3.0392439875429059E-2</v>
      </c>
      <c r="H19" s="19">
        <f>VLOOKUP(E19,'Appendix 1a. Person-years 2020'!$E$3:$F$1684,2,FALSE)</f>
        <v>534617.28870000003</v>
      </c>
      <c r="I19" s="19">
        <f>VLOOKUP(E19,'Appendix 2a. Deaths 2020'!$E$3:$G$1683,3,FALSE)</f>
        <v>4213</v>
      </c>
      <c r="J19" s="20">
        <f t="shared" si="1"/>
        <v>16248.32380317965</v>
      </c>
      <c r="K19" s="20">
        <f t="shared" si="2"/>
        <v>20333.280453984466</v>
      </c>
      <c r="L19" s="72">
        <f t="shared" si="3"/>
        <v>0.79909997011798772</v>
      </c>
      <c r="M19" s="72">
        <f t="shared" si="4"/>
        <v>1.2514078806089171</v>
      </c>
      <c r="N19" s="72">
        <f>VLOOKUP(E19,'Appendix 4. LT MOH 2019'!$D$5:$K$1684,8,FALSE)</f>
        <v>0.85876870939356786</v>
      </c>
      <c r="O19" s="72">
        <f t="shared" si="13"/>
        <v>0.82651772267351908</v>
      </c>
      <c r="P19" s="72">
        <f t="shared" si="5"/>
        <v>0.17348227732648092</v>
      </c>
      <c r="Q19" s="72">
        <f>VLOOKUP(E19,'Appendix 4. LT MOH 2019'!$D$5:$I$1684,6,FALSE)</f>
        <v>2.4999999999999951</v>
      </c>
      <c r="R19" s="16">
        <f t="shared" si="6"/>
        <v>2.4530834968108906</v>
      </c>
      <c r="S19" s="135">
        <f t="shared" si="14"/>
        <v>65059.850780721477</v>
      </c>
      <c r="T19" s="12">
        <f t="shared" si="7"/>
        <v>11286.73107596059</v>
      </c>
      <c r="U19" s="13">
        <f t="shared" si="8"/>
        <v>3.8059757198712574E-2</v>
      </c>
      <c r="V19" s="12">
        <f t="shared" si="9"/>
        <v>296552.89225918602</v>
      </c>
      <c r="W19" s="12">
        <f t="shared" si="10"/>
        <v>879341.74535583449</v>
      </c>
      <c r="X19" s="131">
        <f t="shared" si="11"/>
        <v>13.51588936654003</v>
      </c>
      <c r="Y19" s="105">
        <f>VLOOKUP(E19,'Appendix 4. LT MOH 2019'!$D$5:$P$1684,13,FALSE)</f>
        <v>14.969515713310749</v>
      </c>
      <c r="Z19" s="105">
        <f t="shared" si="12"/>
        <v>-1.4536263467707187</v>
      </c>
    </row>
    <row r="20" spans="1:26" s="9" customFormat="1" x14ac:dyDescent="0.2">
      <c r="A20" s="15"/>
      <c r="B20" s="11" t="str">
        <f t="shared" si="15"/>
        <v>Total</v>
      </c>
      <c r="C20" s="11" t="str">
        <f t="shared" si="16"/>
        <v>RJ</v>
      </c>
      <c r="D20" s="137" t="s">
        <v>131</v>
      </c>
      <c r="E20" s="18" t="str">
        <f t="shared" si="0"/>
        <v>RJTotal75-79</v>
      </c>
      <c r="F20" s="19">
        <v>5</v>
      </c>
      <c r="G20" s="104">
        <f>VLOOKUP(E20,'Appendix 4. LT MOH 2019'!$D$5:$G$1684,4,FALSE)</f>
        <v>4.5405638568535744E-2</v>
      </c>
      <c r="H20" s="19">
        <f>VLOOKUP(E20,'Appendix 1a. Person-years 2020'!$E$3:$F$1684,2,FALSE)</f>
        <v>350480.33199999999</v>
      </c>
      <c r="I20" s="19">
        <f>VLOOKUP(E20,'Appendix 2a. Deaths 2020'!$E$3:$G$1683,3,FALSE)</f>
        <v>3790</v>
      </c>
      <c r="J20" s="20">
        <f t="shared" si="1"/>
        <v>15913.783280172413</v>
      </c>
      <c r="K20" s="20">
        <f t="shared" si="2"/>
        <v>19531.695909997659</v>
      </c>
      <c r="L20" s="72">
        <f t="shared" si="3"/>
        <v>0.81476710232963689</v>
      </c>
      <c r="M20" s="72">
        <f t="shared" si="4"/>
        <v>1.2273445959473974</v>
      </c>
      <c r="N20" s="72">
        <f>VLOOKUP(E20,'Appendix 4. LT MOH 2019'!$D$5:$K$1684,8,FALSE)</f>
        <v>0.79611556461448318</v>
      </c>
      <c r="O20" s="72">
        <f t="shared" si="13"/>
        <v>0.75589864977590293</v>
      </c>
      <c r="P20" s="72">
        <f t="shared" si="5"/>
        <v>0.24410135022409707</v>
      </c>
      <c r="Q20" s="72">
        <f>VLOOKUP(E20,'Appendix 4. LT MOH 2019'!$D$5:$I$1684,6,FALSE)</f>
        <v>2.5000000000000004</v>
      </c>
      <c r="R20" s="16">
        <f t="shared" si="6"/>
        <v>2.4371663682065772</v>
      </c>
      <c r="S20" s="135">
        <f t="shared" si="14"/>
        <v>53773.119704760888</v>
      </c>
      <c r="T20" s="12">
        <f t="shared" si="7"/>
        <v>13126.091125694133</v>
      </c>
      <c r="U20" s="13">
        <f t="shared" si="8"/>
        <v>5.5802134320311843E-2</v>
      </c>
      <c r="V20" s="12">
        <f t="shared" si="9"/>
        <v>235225.61073289032</v>
      </c>
      <c r="W20" s="12">
        <f t="shared" si="10"/>
        <v>582788.85309664847</v>
      </c>
      <c r="X20" s="131">
        <f t="shared" si="11"/>
        <v>10.837921554420253</v>
      </c>
      <c r="Y20" s="105">
        <f>VLOOKUP(E20,'Appendix 4. LT MOH 2019'!$D$5:$P$1684,13,FALSE)</f>
        <v>12.020225966449434</v>
      </c>
      <c r="Z20" s="105">
        <f t="shared" si="12"/>
        <v>-1.1823044120291808</v>
      </c>
    </row>
    <row r="21" spans="1:26" s="9" customFormat="1" x14ac:dyDescent="0.2">
      <c r="A21" s="15"/>
      <c r="B21" s="11" t="str">
        <f t="shared" si="15"/>
        <v>Total</v>
      </c>
      <c r="C21" s="11" t="str">
        <f t="shared" si="16"/>
        <v>RJ</v>
      </c>
      <c r="D21" s="137" t="s">
        <v>132</v>
      </c>
      <c r="E21" s="18" t="str">
        <f t="shared" si="0"/>
        <v>RJTotal80-84</v>
      </c>
      <c r="F21" s="19">
        <v>5</v>
      </c>
      <c r="G21" s="104">
        <f>VLOOKUP(E21,'Appendix 4. LT MOH 2019'!$D$5:$G$1684,4,FALSE)</f>
        <v>6.9861176470944419E-2</v>
      </c>
      <c r="H21" s="19">
        <f>VLOOKUP(E21,'Appendix 1a. Person-years 2020'!$E$3:$F$1684,2,FALSE)</f>
        <v>234835.96160000001</v>
      </c>
      <c r="I21" s="19">
        <f>VLOOKUP(E21,'Appendix 2a. Deaths 2020'!$E$3:$G$1683,3,FALSE)</f>
        <v>3470</v>
      </c>
      <c r="J21" s="20">
        <f t="shared" si="1"/>
        <v>16405.916555061529</v>
      </c>
      <c r="K21" s="20">
        <f t="shared" si="2"/>
        <v>19633.498272707351</v>
      </c>
      <c r="L21" s="72">
        <f t="shared" si="3"/>
        <v>0.83560842429530224</v>
      </c>
      <c r="M21" s="72">
        <f t="shared" si="4"/>
        <v>1.1967327888578132</v>
      </c>
      <c r="N21" s="72">
        <f>VLOOKUP(E21,'Appendix 4. LT MOH 2019'!$D$5:$K$1684,8,FALSE)</f>
        <v>0.7026305642204318</v>
      </c>
      <c r="O21" s="72">
        <f t="shared" si="13"/>
        <v>0.65550079114116588</v>
      </c>
      <c r="P21" s="72">
        <f t="shared" si="5"/>
        <v>0.34449920885883412</v>
      </c>
      <c r="Q21" s="72">
        <f>VLOOKUP(E21,'Appendix 4. LT MOH 2019'!$D$5:$I$1684,6,FALSE)</f>
        <v>2.4999999999999996</v>
      </c>
      <c r="R21" s="16">
        <f t="shared" si="6"/>
        <v>2.417470453848102</v>
      </c>
      <c r="S21" s="135">
        <f t="shared" si="14"/>
        <v>40647.028579066755</v>
      </c>
      <c r="T21" s="12">
        <f t="shared" si="7"/>
        <v>14002.869187950917</v>
      </c>
      <c r="U21" s="13">
        <f t="shared" si="8"/>
        <v>8.3813220711753886E-2</v>
      </c>
      <c r="V21" s="12">
        <f t="shared" si="9"/>
        <v>167072.31948655049</v>
      </c>
      <c r="W21" s="12">
        <f t="shared" si="10"/>
        <v>347563.24236375815</v>
      </c>
      <c r="X21" s="131">
        <f t="shared" si="11"/>
        <v>8.550766304790935</v>
      </c>
      <c r="Y21" s="105">
        <f>VLOOKUP(E21,'Appendix 4. LT MOH 2019'!$D$5:$P$1684,13,FALSE)</f>
        <v>9.4583467395962533</v>
      </c>
      <c r="Z21" s="105">
        <f t="shared" si="12"/>
        <v>-0.90758043480531825</v>
      </c>
    </row>
    <row r="22" spans="1:26" s="9" customFormat="1" x14ac:dyDescent="0.2">
      <c r="A22" s="15"/>
      <c r="B22" s="11" t="str">
        <f t="shared" si="15"/>
        <v>Total</v>
      </c>
      <c r="C22" s="11" t="str">
        <f t="shared" si="16"/>
        <v>RJ</v>
      </c>
      <c r="D22" s="137" t="s">
        <v>133</v>
      </c>
      <c r="E22" s="18" t="str">
        <f t="shared" si="0"/>
        <v>RJTotal85-89</v>
      </c>
      <c r="F22" s="19">
        <v>5</v>
      </c>
      <c r="G22" s="104">
        <f>VLOOKUP(E22,'Appendix 4. LT MOH 2019'!$D$5:$G$1684,4,FALSE)</f>
        <v>0.11247337211209676</v>
      </c>
      <c r="H22" s="19">
        <f>VLOOKUP(E22,'Appendix 1a. Person-years 2020'!$E$3:$F$1684,2,FALSE)</f>
        <v>131160.83739999999</v>
      </c>
      <c r="I22" s="19">
        <f>VLOOKUP(E22,'Appendix 2a. Deaths 2020'!$E$3:$G$1683,3,FALSE)</f>
        <v>2756</v>
      </c>
      <c r="J22" s="20">
        <f t="shared" si="1"/>
        <v>14752.101671424418</v>
      </c>
      <c r="K22" s="20">
        <f t="shared" si="2"/>
        <v>17198.125057883481</v>
      </c>
      <c r="L22" s="72">
        <f t="shared" si="3"/>
        <v>0.85777383416933428</v>
      </c>
      <c r="M22" s="72">
        <f t="shared" si="4"/>
        <v>1.1658084685788965</v>
      </c>
      <c r="N22" s="72">
        <f>VLOOKUP(E22,'Appendix 4. LT MOH 2019'!$D$5:$K$1684,8,FALSE)</f>
        <v>0.56105671735274198</v>
      </c>
      <c r="O22" s="72">
        <f t="shared" si="13"/>
        <v>0.50978841601511837</v>
      </c>
      <c r="P22" s="72">
        <f t="shared" si="5"/>
        <v>0.49021158398488163</v>
      </c>
      <c r="Q22" s="72">
        <f>VLOOKUP(E22,'Appendix 4. LT MOH 2019'!$D$5:$I$1684,6,FALSE)</f>
        <v>2.5000000000000004</v>
      </c>
      <c r="R22" s="16">
        <f t="shared" si="6"/>
        <v>2.390291188264865</v>
      </c>
      <c r="S22" s="135">
        <f t="shared" si="14"/>
        <v>26644.159391115838</v>
      </c>
      <c r="T22" s="12">
        <f t="shared" si="7"/>
        <v>13061.275579064553</v>
      </c>
      <c r="U22" s="13">
        <f t="shared" si="8"/>
        <v>0.13175285144307136</v>
      </c>
      <c r="V22" s="12">
        <f t="shared" si="9"/>
        <v>99134.670984393495</v>
      </c>
      <c r="W22" s="12">
        <f t="shared" si="10"/>
        <v>180490.92287720763</v>
      </c>
      <c r="X22" s="131">
        <f t="shared" si="11"/>
        <v>6.7741271258642177</v>
      </c>
      <c r="Y22" s="105">
        <f>VLOOKUP(E22,'Appendix 4. LT MOH 2019'!$D$5:$P$1684,13,FALSE)</f>
        <v>7.4032793247708115</v>
      </c>
      <c r="Z22" s="105">
        <f t="shared" si="12"/>
        <v>-0.6291521989065938</v>
      </c>
    </row>
    <row r="23" spans="1:26" s="9" customFormat="1" x14ac:dyDescent="0.2">
      <c r="A23" s="15"/>
      <c r="B23" s="11" t="str">
        <f t="shared" si="15"/>
        <v>Total</v>
      </c>
      <c r="C23" s="11" t="str">
        <f t="shared" si="16"/>
        <v>RJ</v>
      </c>
      <c r="D23" s="137" t="s">
        <v>8</v>
      </c>
      <c r="E23" s="18" t="str">
        <f t="shared" si="0"/>
        <v>RJTotal90+</v>
      </c>
      <c r="F23" s="19" t="s">
        <v>19</v>
      </c>
      <c r="G23" s="104">
        <f>VLOOKUP(E23,'Appendix 4. LT MOH 2019'!$D$5:$G$1684,4,FALSE)</f>
        <v>0.16027272527416753</v>
      </c>
      <c r="H23" s="19">
        <f>VLOOKUP(E23,'Appendix 1a. Person-years 2020'!$E$3:$F$1684,2,FALSE)</f>
        <v>90745.079500000007</v>
      </c>
      <c r="I23" s="19">
        <f>VLOOKUP(E23,'Appendix 2a. Deaths 2020'!$E$3:$G$1683,3,FALSE)</f>
        <v>2197</v>
      </c>
      <c r="J23" s="20">
        <f t="shared" si="1"/>
        <v>14543.961196685992</v>
      </c>
      <c r="K23" s="20">
        <f t="shared" si="2"/>
        <v>16388.842019258649</v>
      </c>
      <c r="L23" s="72">
        <f t="shared" si="3"/>
        <v>0.88743067872612813</v>
      </c>
      <c r="M23" s="72">
        <f t="shared" si="4"/>
        <v>1.1268485798073384</v>
      </c>
      <c r="N23" s="72">
        <f>VLOOKUP(E23,'Appendix 4. LT MOH 2019'!$D$5:$K$1684,8,FALSE)</f>
        <v>0</v>
      </c>
      <c r="O23" s="72">
        <v>0</v>
      </c>
      <c r="P23" s="72">
        <f t="shared" si="5"/>
        <v>1</v>
      </c>
      <c r="Q23" s="72">
        <f>VLOOKUP(E23,'Appendix 4. LT MOH 2019'!$D$5:$I$1684,6,FALSE)</f>
        <v>6.7493897593769345</v>
      </c>
      <c r="R23" s="16">
        <f>Q23*L23</f>
        <v>5.9896155351510521</v>
      </c>
      <c r="S23" s="135">
        <f t="shared" si="14"/>
        <v>13582.883812051285</v>
      </c>
      <c r="T23" s="12">
        <f t="shared" si="7"/>
        <v>13582.883812051285</v>
      </c>
      <c r="U23" s="13">
        <f t="shared" si="8"/>
        <v>0.16695562413502738</v>
      </c>
      <c r="V23" s="12">
        <f>T23*R23</f>
        <v>81356.251892814122</v>
      </c>
      <c r="W23" s="12">
        <f>V23</f>
        <v>81356.251892814122</v>
      </c>
      <c r="X23" s="131">
        <f t="shared" si="11"/>
        <v>5.9896155351510521</v>
      </c>
      <c r="Y23" s="105">
        <f>VLOOKUP(E23,'Appendix 4. LT MOH 2019'!$D$5:$P$1684,13,FALSE)</f>
        <v>6.2393647970318638</v>
      </c>
      <c r="Z23" s="105">
        <f t="shared" si="12"/>
        <v>-0.2497492618808117</v>
      </c>
    </row>
    <row r="24" spans="1:26" s="7" customFormat="1" x14ac:dyDescent="0.2">
      <c r="B24" s="159"/>
      <c r="C24" s="159"/>
      <c r="D24" s="107"/>
      <c r="E24" s="107"/>
      <c r="F24" s="107"/>
      <c r="G24" s="107"/>
      <c r="H24" s="107"/>
      <c r="I24" s="132"/>
      <c r="J24" s="132"/>
      <c r="N24" s="107"/>
      <c r="O24" s="107"/>
      <c r="P24" s="21"/>
      <c r="Q24" s="107"/>
      <c r="R24" s="107"/>
      <c r="V24" s="107"/>
      <c r="W24" s="107"/>
      <c r="Y24" s="107"/>
    </row>
    <row r="25" spans="1:26" x14ac:dyDescent="0.2">
      <c r="K25" s="40"/>
      <c r="L25" s="70"/>
      <c r="M25" s="70"/>
      <c r="N25" s="133"/>
      <c r="O25" s="133"/>
      <c r="P25" s="71"/>
      <c r="Q25" s="133"/>
      <c r="R25" s="133"/>
      <c r="S25" s="70"/>
      <c r="T25" s="70"/>
      <c r="U25" s="70"/>
      <c r="V25" s="133"/>
      <c r="W25" s="133"/>
      <c r="X25" s="70"/>
      <c r="Y25" s="133"/>
      <c r="Z25" s="70"/>
    </row>
    <row r="26" spans="1:26" ht="16" customHeight="1" x14ac:dyDescent="0.2">
      <c r="K26" s="40"/>
      <c r="L26" s="70"/>
      <c r="M26" s="70"/>
      <c r="N26" s="133"/>
      <c r="O26" s="133"/>
      <c r="P26" s="70"/>
      <c r="Q26" s="133"/>
      <c r="R26" s="133"/>
      <c r="S26" s="70"/>
      <c r="T26" s="70"/>
      <c r="U26" s="70"/>
      <c r="V26" s="133"/>
      <c r="W26" s="133"/>
      <c r="X26" s="70"/>
      <c r="Y26" s="133"/>
      <c r="Z26" s="70"/>
    </row>
    <row r="27" spans="1:26" s="11" customFormat="1" ht="47" customHeight="1" x14ac:dyDescent="0.2">
      <c r="A27" s="10"/>
      <c r="B27" s="8" t="s">
        <v>17</v>
      </c>
      <c r="C27" s="8" t="s">
        <v>14</v>
      </c>
      <c r="D27" s="8" t="s">
        <v>0</v>
      </c>
      <c r="E27" s="8" t="s">
        <v>135</v>
      </c>
      <c r="F27" s="8" t="s">
        <v>9</v>
      </c>
      <c r="G27" s="10" t="s">
        <v>116</v>
      </c>
      <c r="H27" s="10" t="s">
        <v>117</v>
      </c>
      <c r="I27" s="10" t="s">
        <v>110</v>
      </c>
      <c r="J27" s="10" t="s">
        <v>39</v>
      </c>
      <c r="K27" s="10" t="s">
        <v>1830</v>
      </c>
      <c r="L27" s="10" t="s">
        <v>27</v>
      </c>
      <c r="M27" s="10" t="s">
        <v>28</v>
      </c>
      <c r="N27" s="8" t="s">
        <v>10</v>
      </c>
      <c r="O27" s="10" t="s">
        <v>111</v>
      </c>
      <c r="P27" s="10" t="s">
        <v>112</v>
      </c>
      <c r="Q27" s="10" t="s">
        <v>29</v>
      </c>
      <c r="R27" s="10" t="s">
        <v>113</v>
      </c>
      <c r="S27" s="8" t="s">
        <v>104</v>
      </c>
      <c r="T27" s="8" t="s">
        <v>105</v>
      </c>
      <c r="U27" s="10" t="s">
        <v>106</v>
      </c>
      <c r="V27" s="10" t="s">
        <v>107</v>
      </c>
      <c r="W27" s="10" t="s">
        <v>108</v>
      </c>
      <c r="X27" s="8" t="s">
        <v>109</v>
      </c>
      <c r="Y27" s="10" t="s">
        <v>30</v>
      </c>
      <c r="Z27" s="10" t="s">
        <v>11</v>
      </c>
    </row>
    <row r="28" spans="1:26" x14ac:dyDescent="0.2">
      <c r="B28" s="158" t="s">
        <v>70</v>
      </c>
      <c r="C28" s="11" t="str">
        <f>$C$4</f>
        <v>RJ</v>
      </c>
      <c r="D28" s="137">
        <v>0</v>
      </c>
      <c r="E28" s="18" t="str">
        <f t="shared" ref="E28:E47" si="17">_xlfn.CONCAT(C28,B28,D28)</f>
        <v>RJFemale0</v>
      </c>
      <c r="F28" s="19">
        <v>1</v>
      </c>
      <c r="G28" s="104">
        <f>VLOOKUP(E28,'Appendix 4. LT MOH 2019'!$D$5:$G$1684,4,FALSE)</f>
        <v>1.1248699660952518E-2</v>
      </c>
      <c r="H28" s="19">
        <f>VLOOKUP(E28,'Appendix 1a. Person-years 2020'!$E$3:$F$1684,2,FALSE)</f>
        <v>109475.0974</v>
      </c>
      <c r="I28" s="19">
        <f>VLOOKUP(E28,'Appendix 2a. Deaths 2020'!$E$3:$G$1683,3,FALSE)</f>
        <v>7</v>
      </c>
      <c r="J28" s="20">
        <f t="shared" ref="J28:J47" si="18">G28*H28</f>
        <v>1231.4524910061239</v>
      </c>
      <c r="K28" s="20">
        <f t="shared" ref="K28:K47" si="19">G28*(H28-I28)+I28</f>
        <v>1238.3737501084972</v>
      </c>
      <c r="L28" s="73">
        <f t="shared" ref="L28:L47" si="20">J28/K28</f>
        <v>0.99441100951811445</v>
      </c>
      <c r="M28" s="73">
        <f t="shared" ref="M28:M47" si="21">K28/J28</f>
        <v>1.0056204028599744</v>
      </c>
      <c r="N28" s="72">
        <f>VLOOKUP(E28,'Appendix 4. LT MOH 2019'!$D$5:$K$1684,8,FALSE)</f>
        <v>0.9888666404144677</v>
      </c>
      <c r="O28" s="72">
        <f>EXP((1/L28)*LN(N28))</f>
        <v>0.98880441803526953</v>
      </c>
      <c r="P28" s="73">
        <f t="shared" ref="P28:P47" si="22">1-O28</f>
        <v>1.1195581964730472E-2</v>
      </c>
      <c r="Q28" s="72">
        <f>VLOOKUP(E28,'Appendix 4. LT MOH 2019'!$D$5:$I$1684,6,FALSE)</f>
        <v>7.9016873266835666E-2</v>
      </c>
      <c r="R28" s="136">
        <f t="shared" ref="R28:R46" si="23">F28+(Q28-F28)*M28*(1-N28)/(1-O28)</f>
        <v>7.8987950646793537E-2</v>
      </c>
      <c r="S28" s="12">
        <v>100000</v>
      </c>
      <c r="T28" s="12">
        <f t="shared" ref="T28:T47" si="24">P28*S28</f>
        <v>1119.5581964730472</v>
      </c>
      <c r="U28" s="13">
        <f t="shared" ref="U28:U47" si="25">T28/V28</f>
        <v>1.1312225327882987E-2</v>
      </c>
      <c r="V28" s="12">
        <f t="shared" ref="V28:V46" si="26">(S29*F28)+R28*T28</f>
        <v>98968.873411096181</v>
      </c>
      <c r="W28" s="12">
        <f t="shared" ref="W28:W46" si="27">W29+V28</f>
        <v>7649115.665949842</v>
      </c>
      <c r="X28" s="131">
        <f t="shared" ref="X28:X47" si="28">W28/S28</f>
        <v>76.491156659498415</v>
      </c>
      <c r="Y28" s="105">
        <f>VLOOKUP(E28,'Appendix 4. LT MOH 2019'!$D$5:$P$1684,13,FALSE)</f>
        <v>78.569640264949157</v>
      </c>
      <c r="Z28" s="131">
        <f t="shared" ref="Z28:Z47" si="29">X28-Y28</f>
        <v>-2.0784836054507423</v>
      </c>
    </row>
    <row r="29" spans="1:26" x14ac:dyDescent="0.2">
      <c r="B29" s="158" t="str">
        <f>$B$28</f>
        <v>Female</v>
      </c>
      <c r="C29" s="11" t="str">
        <f>$C$4</f>
        <v>RJ</v>
      </c>
      <c r="D29" s="138" t="s">
        <v>1657</v>
      </c>
      <c r="E29" s="18" t="str">
        <f t="shared" si="17"/>
        <v>RJFemale1-4</v>
      </c>
      <c r="F29" s="19">
        <v>4</v>
      </c>
      <c r="G29" s="104">
        <f>VLOOKUP(E29,'Appendix 4. LT MOH 2019'!$D$5:$G$1684,4,FALSE)</f>
        <v>4.3534959643621858E-4</v>
      </c>
      <c r="H29" s="19">
        <f>VLOOKUP(E29,'Appendix 1a. Person-years 2020'!$E$3:$F$1684,2,FALSE)</f>
        <v>439121.66810000001</v>
      </c>
      <c r="I29" s="19">
        <f>VLOOKUP(E29,'Appendix 2a. Deaths 2020'!$E$3:$G$1683,3,FALSE)</f>
        <v>3</v>
      </c>
      <c r="J29" s="20">
        <f t="shared" si="18"/>
        <v>191.17144099373411</v>
      </c>
      <c r="K29" s="20">
        <f t="shared" si="19"/>
        <v>194.17013494494481</v>
      </c>
      <c r="L29" s="73">
        <f t="shared" si="20"/>
        <v>0.98455635851486145</v>
      </c>
      <c r="M29" s="73">
        <f t="shared" si="21"/>
        <v>1.0156858887270144</v>
      </c>
      <c r="N29" s="72">
        <f>VLOOKUP(E29,'Appendix 4. LT MOH 2019'!$D$5:$K$1684,8,FALSE)</f>
        <v>0.99826048858091965</v>
      </c>
      <c r="O29" s="72">
        <f t="shared" ref="O29:O46" si="30">EXP((1/L29)*LN(N29))</f>
        <v>0.99823322691635186</v>
      </c>
      <c r="P29" s="73">
        <f t="shared" si="22"/>
        <v>1.7667730836481432E-3</v>
      </c>
      <c r="Q29" s="72">
        <f>VLOOKUP(E29,'Appendix 4. LT MOH 2019'!$D$5:$I$1684,6,FALSE)</f>
        <v>1.5082825269804485</v>
      </c>
      <c r="R29" s="136">
        <f t="shared" si="23"/>
        <v>1.5082485128669041</v>
      </c>
      <c r="S29" s="75">
        <f t="shared" ref="S29:S47" si="31">S28-T28</f>
        <v>98880.441803526948</v>
      </c>
      <c r="T29" s="12">
        <f t="shared" si="24"/>
        <v>174.69930307770807</v>
      </c>
      <c r="U29" s="13">
        <f t="shared" si="25"/>
        <v>4.4217992966097305E-4</v>
      </c>
      <c r="V29" s="12">
        <f t="shared" si="26"/>
        <v>395086.4599658628</v>
      </c>
      <c r="W29" s="12">
        <f t="shared" si="27"/>
        <v>7550146.7925387453</v>
      </c>
      <c r="X29" s="131">
        <f t="shared" si="28"/>
        <v>76.356321379921667</v>
      </c>
      <c r="Y29" s="105">
        <f>VLOOKUP(E29,'Appendix 4. LT MOH 2019'!$D$5:$P$1684,13,FALSE)</f>
        <v>78.453343181599195</v>
      </c>
      <c r="Z29" s="131">
        <f t="shared" si="29"/>
        <v>-2.0970218016775277</v>
      </c>
    </row>
    <row r="30" spans="1:26" x14ac:dyDescent="0.2">
      <c r="B30" s="158" t="str">
        <f t="shared" ref="B30:B47" si="32">$B$28</f>
        <v>Female</v>
      </c>
      <c r="C30" s="11" t="str">
        <f t="shared" ref="C30:C47" si="33">$C$4</f>
        <v>RJ</v>
      </c>
      <c r="D30" s="138" t="s">
        <v>1658</v>
      </c>
      <c r="E30" s="18" t="str">
        <f t="shared" si="17"/>
        <v>RJFemale5-9</v>
      </c>
      <c r="F30" s="19">
        <v>5</v>
      </c>
      <c r="G30" s="104">
        <f>VLOOKUP(E30,'Appendix 4. LT MOH 2019'!$D$5:$G$1684,4,FALSE)</f>
        <v>2.0830182314570571E-4</v>
      </c>
      <c r="H30" s="19">
        <f>VLOOKUP(E30,'Appendix 1a. Person-years 2020'!$E$3:$F$1684,2,FALSE)</f>
        <v>537343.47120000003</v>
      </c>
      <c r="I30" s="19">
        <f>VLOOKUP(E30,'Appendix 2a. Deaths 2020'!$E$3:$G$1683,3,FALSE)</f>
        <v>3</v>
      </c>
      <c r="J30" s="20">
        <f t="shared" si="18"/>
        <v>111.92962470640202</v>
      </c>
      <c r="K30" s="20">
        <f t="shared" si="19"/>
        <v>114.92899980093259</v>
      </c>
      <c r="L30" s="73">
        <f t="shared" si="20"/>
        <v>0.97390236494073945</v>
      </c>
      <c r="M30" s="73">
        <f t="shared" si="21"/>
        <v>1.0267969726727675</v>
      </c>
      <c r="N30" s="72">
        <f>VLOOKUP(E30,'Appendix 4. LT MOH 2019'!$D$5:$K$1684,8,FALSE)</f>
        <v>0.99895903297259558</v>
      </c>
      <c r="O30" s="72">
        <f t="shared" si="30"/>
        <v>0.99893115312047009</v>
      </c>
      <c r="P30" s="73">
        <f t="shared" si="22"/>
        <v>1.0688468795299055E-3</v>
      </c>
      <c r="Q30" s="72">
        <f>VLOOKUP(E30,'Appendix 4. LT MOH 2019'!$D$5:$I$1684,6,FALSE)</f>
        <v>2.5000000000007008</v>
      </c>
      <c r="R30" s="136">
        <f t="shared" si="23"/>
        <v>2.4999651192768946</v>
      </c>
      <c r="S30" s="75">
        <f t="shared" si="31"/>
        <v>98705.74250044924</v>
      </c>
      <c r="T30" s="12">
        <f t="shared" si="24"/>
        <v>105.50132486328755</v>
      </c>
      <c r="U30" s="13">
        <f t="shared" si="25"/>
        <v>2.1388368195380926E-4</v>
      </c>
      <c r="V30" s="12">
        <f t="shared" si="26"/>
        <v>493264.9555101255</v>
      </c>
      <c r="W30" s="12">
        <f t="shared" si="27"/>
        <v>7155060.332572883</v>
      </c>
      <c r="X30" s="131">
        <f t="shared" si="28"/>
        <v>72.488794991236887</v>
      </c>
      <c r="Y30" s="105">
        <f>VLOOKUP(E30,'Appendix 4. LT MOH 2019'!$D$5:$P$1684,13,FALSE)</f>
        <v>74.587423227019812</v>
      </c>
      <c r="Z30" s="131">
        <f t="shared" si="29"/>
        <v>-2.0986282357829253</v>
      </c>
    </row>
    <row r="31" spans="1:26" x14ac:dyDescent="0.2">
      <c r="B31" s="158" t="str">
        <f t="shared" si="32"/>
        <v>Female</v>
      </c>
      <c r="C31" s="11" t="str">
        <f t="shared" si="33"/>
        <v>RJ</v>
      </c>
      <c r="D31" s="138" t="s">
        <v>118</v>
      </c>
      <c r="E31" s="18" t="str">
        <f t="shared" si="17"/>
        <v>RJFemale10-14</v>
      </c>
      <c r="F31" s="19">
        <v>5</v>
      </c>
      <c r="G31" s="104">
        <f>VLOOKUP(E31,'Appendix 4. LT MOH 2019'!$D$5:$G$1684,4,FALSE)</f>
        <v>2.1890353517716878E-4</v>
      </c>
      <c r="H31" s="19">
        <f>VLOOKUP(E31,'Appendix 1a. Person-years 2020'!$E$3:$F$1684,2,FALSE)</f>
        <v>516057.63689999998</v>
      </c>
      <c r="I31" s="19">
        <f>VLOOKUP(E31,'Appendix 2a. Deaths 2020'!$E$3:$G$1683,3,FALSE)</f>
        <v>6</v>
      </c>
      <c r="J31" s="20">
        <f t="shared" si="18"/>
        <v>112.96684107258574</v>
      </c>
      <c r="K31" s="20">
        <f t="shared" si="19"/>
        <v>118.96552765137467</v>
      </c>
      <c r="L31" s="73">
        <f t="shared" si="20"/>
        <v>0.94957626215580759</v>
      </c>
      <c r="M31" s="73">
        <f t="shared" si="21"/>
        <v>1.0531013040803234</v>
      </c>
      <c r="N31" s="72">
        <f>VLOOKUP(E31,'Appendix 4. LT MOH 2019'!$D$5:$K$1684,8,FALSE)</f>
        <v>0.99890608098096534</v>
      </c>
      <c r="O31" s="72">
        <f t="shared" si="30"/>
        <v>0.99884802592526556</v>
      </c>
      <c r="P31" s="73">
        <f t="shared" si="22"/>
        <v>1.1519740747344409E-3</v>
      </c>
      <c r="Q31" s="72">
        <f>VLOOKUP(E31,'Appendix 4. LT MOH 2019'!$D$5:$I$1684,6,FALSE)</f>
        <v>2.5000000000001195</v>
      </c>
      <c r="R31" s="136">
        <f t="shared" si="23"/>
        <v>2.4999273621474902</v>
      </c>
      <c r="S31" s="75">
        <f t="shared" si="31"/>
        <v>98600.24117558595</v>
      </c>
      <c r="T31" s="12">
        <f t="shared" si="24"/>
        <v>113.58492159683834</v>
      </c>
      <c r="U31" s="13">
        <f t="shared" si="25"/>
        <v>2.3052759971404688E-4</v>
      </c>
      <c r="V31" s="12">
        <f t="shared" si="26"/>
        <v>492717.23532337288</v>
      </c>
      <c r="W31" s="12">
        <f t="shared" si="27"/>
        <v>6661795.3770627575</v>
      </c>
      <c r="X31" s="131">
        <f t="shared" si="28"/>
        <v>67.563682376795853</v>
      </c>
      <c r="Y31" s="105">
        <f>VLOOKUP(E31,'Appendix 4. LT MOH 2019'!$D$5:$P$1684,13,FALSE)</f>
        <v>69.662542053911608</v>
      </c>
      <c r="Z31" s="131">
        <f t="shared" si="29"/>
        <v>-2.0988596771157546</v>
      </c>
    </row>
    <row r="32" spans="1:26" x14ac:dyDescent="0.2">
      <c r="B32" s="158" t="str">
        <f t="shared" si="32"/>
        <v>Female</v>
      </c>
      <c r="C32" s="11" t="str">
        <f t="shared" si="33"/>
        <v>RJ</v>
      </c>
      <c r="D32" s="137" t="s">
        <v>119</v>
      </c>
      <c r="E32" s="18" t="str">
        <f t="shared" si="17"/>
        <v>RJFemale15-19</v>
      </c>
      <c r="F32" s="19">
        <v>5</v>
      </c>
      <c r="G32" s="104">
        <f>VLOOKUP(E32,'Appendix 4. LT MOH 2019'!$D$5:$G$1684,4,FALSE)</f>
        <v>5.0013442423767673E-4</v>
      </c>
      <c r="H32" s="19">
        <f>VLOOKUP(E32,'Appendix 1a. Person-years 2020'!$E$3:$F$1684,2,FALSE)</f>
        <v>558719.34889999998</v>
      </c>
      <c r="I32" s="19">
        <f>VLOOKUP(E32,'Appendix 2a. Deaths 2020'!$E$3:$G$1683,3,FALSE)</f>
        <v>17</v>
      </c>
      <c r="J32" s="20">
        <f t="shared" si="18"/>
        <v>279.43477987255113</v>
      </c>
      <c r="K32" s="20">
        <f t="shared" si="19"/>
        <v>296.42627758733909</v>
      </c>
      <c r="L32" s="73">
        <f t="shared" si="20"/>
        <v>0.94267884125157708</v>
      </c>
      <c r="M32" s="73">
        <f t="shared" si="21"/>
        <v>1.0608066673824128</v>
      </c>
      <c r="N32" s="72">
        <f>VLOOKUP(E32,'Appendix 4. LT MOH 2019'!$D$5:$K$1684,8,FALSE)</f>
        <v>0.99750245065482102</v>
      </c>
      <c r="O32" s="72">
        <f t="shared" si="30"/>
        <v>0.99735078434037971</v>
      </c>
      <c r="P32" s="73">
        <f t="shared" si="22"/>
        <v>2.6492156596202854E-3</v>
      </c>
      <c r="Q32" s="72">
        <f>VLOOKUP(E32,'Appendix 4. LT MOH 2019'!$D$5:$I$1684,6,FALSE)</f>
        <v>2.5000000000002331</v>
      </c>
      <c r="R32" s="136">
        <f t="shared" si="23"/>
        <v>2.4998100023858174</v>
      </c>
      <c r="S32" s="75">
        <f t="shared" si="31"/>
        <v>98486.656253989117</v>
      </c>
      <c r="T32" s="12">
        <f t="shared" si="24"/>
        <v>260.91239201170811</v>
      </c>
      <c r="U32" s="13">
        <f t="shared" si="25"/>
        <v>5.3054595065386097E-4</v>
      </c>
      <c r="V32" s="12">
        <f t="shared" si="26"/>
        <v>491780.95071718429</v>
      </c>
      <c r="W32" s="12">
        <f t="shared" si="27"/>
        <v>6169078.1417393843</v>
      </c>
      <c r="X32" s="131">
        <f t="shared" si="28"/>
        <v>62.638720577839813</v>
      </c>
      <c r="Y32" s="105">
        <f>VLOOKUP(E32,'Appendix 4. LT MOH 2019'!$D$5:$P$1684,13,FALSE)</f>
        <v>64.736092894694707</v>
      </c>
      <c r="Z32" s="131">
        <f t="shared" si="29"/>
        <v>-2.0973723168548943</v>
      </c>
    </row>
    <row r="33" spans="2:26" x14ac:dyDescent="0.2">
      <c r="B33" s="158" t="str">
        <f t="shared" si="32"/>
        <v>Female</v>
      </c>
      <c r="C33" s="11" t="str">
        <f t="shared" si="33"/>
        <v>RJ</v>
      </c>
      <c r="D33" s="137" t="s">
        <v>120</v>
      </c>
      <c r="E33" s="18" t="str">
        <f t="shared" si="17"/>
        <v>RJFemale20-24</v>
      </c>
      <c r="F33" s="19">
        <v>5</v>
      </c>
      <c r="G33" s="104">
        <f>VLOOKUP(E33,'Appendix 4. LT MOH 2019'!$D$5:$G$1684,4,FALSE)</f>
        <v>6.4070663263792523E-4</v>
      </c>
      <c r="H33" s="19">
        <f>VLOOKUP(E33,'Appendix 1a. Person-years 2020'!$E$3:$F$1684,2,FALSE)</f>
        <v>659674.24789999996</v>
      </c>
      <c r="I33" s="19">
        <f>VLOOKUP(E33,'Appendix 2a. Deaths 2020'!$E$3:$G$1683,3,FALSE)</f>
        <v>41</v>
      </c>
      <c r="J33" s="20">
        <f t="shared" si="18"/>
        <v>422.65766600996488</v>
      </c>
      <c r="K33" s="20">
        <f t="shared" si="19"/>
        <v>463.63139703802676</v>
      </c>
      <c r="L33" s="73">
        <f t="shared" si="20"/>
        <v>0.91162433931388553</v>
      </c>
      <c r="M33" s="73">
        <f t="shared" si="21"/>
        <v>1.0969430684053791</v>
      </c>
      <c r="N33" s="72">
        <f>VLOOKUP(E33,'Appendix 4. LT MOH 2019'!$D$5:$K$1684,8,FALSE)</f>
        <v>0.99680158994315371</v>
      </c>
      <c r="O33" s="72">
        <f t="shared" si="30"/>
        <v>0.99649207070785262</v>
      </c>
      <c r="P33" s="73">
        <f t="shared" si="22"/>
        <v>3.5079292921473826E-3</v>
      </c>
      <c r="Q33" s="72">
        <f>VLOOKUP(E33,'Appendix 4. LT MOH 2019'!$D$5:$I$1684,6,FALSE)</f>
        <v>2.5000000000001497</v>
      </c>
      <c r="R33" s="136">
        <f t="shared" si="23"/>
        <v>2.4996119864579232</v>
      </c>
      <c r="S33" s="75">
        <f t="shared" si="31"/>
        <v>98225.743861977404</v>
      </c>
      <c r="T33" s="12">
        <f t="shared" si="24"/>
        <v>344.56896413639652</v>
      </c>
      <c r="U33" s="13">
        <f t="shared" si="25"/>
        <v>7.0281876902765679E-4</v>
      </c>
      <c r="V33" s="12">
        <f t="shared" si="26"/>
        <v>490267.16320212174</v>
      </c>
      <c r="W33" s="12">
        <f t="shared" si="27"/>
        <v>5677297.1910221996</v>
      </c>
      <c r="X33" s="131">
        <f t="shared" si="28"/>
        <v>57.798464718166898</v>
      </c>
      <c r="Y33" s="105">
        <f>VLOOKUP(E33,'Appendix 4. LT MOH 2019'!$D$5:$P$1684,13,FALSE)</f>
        <v>59.891919793118468</v>
      </c>
      <c r="Z33" s="131">
        <f t="shared" si="29"/>
        <v>-2.0934550749515708</v>
      </c>
    </row>
    <row r="34" spans="2:26" x14ac:dyDescent="0.2">
      <c r="B34" s="158" t="str">
        <f t="shared" si="32"/>
        <v>Female</v>
      </c>
      <c r="C34" s="11" t="str">
        <f t="shared" si="33"/>
        <v>RJ</v>
      </c>
      <c r="D34" s="137" t="s">
        <v>121</v>
      </c>
      <c r="E34" s="18" t="str">
        <f t="shared" si="17"/>
        <v>RJFemale25-29</v>
      </c>
      <c r="F34" s="19">
        <v>5</v>
      </c>
      <c r="G34" s="104">
        <f>VLOOKUP(E34,'Appendix 4. LT MOH 2019'!$D$5:$G$1684,4,FALSE)</f>
        <v>8.0609381826461787E-4</v>
      </c>
      <c r="H34" s="19">
        <f>VLOOKUP(E34,'Appendix 1a. Person-years 2020'!$E$3:$F$1684,2,FALSE)</f>
        <v>656266.00320000004</v>
      </c>
      <c r="I34" s="19">
        <f>VLOOKUP(E34,'Appendix 2a. Deaths 2020'!$E$3:$G$1683,3,FALSE)</f>
        <v>71</v>
      </c>
      <c r="J34" s="20">
        <f t="shared" si="18"/>
        <v>529.01196831674793</v>
      </c>
      <c r="K34" s="20">
        <f t="shared" si="19"/>
        <v>599.95473565565112</v>
      </c>
      <c r="L34" s="73">
        <f t="shared" si="20"/>
        <v>0.88175313382371334</v>
      </c>
      <c r="M34" s="73">
        <f t="shared" si="21"/>
        <v>1.134104276628437</v>
      </c>
      <c r="N34" s="72">
        <f>VLOOKUP(E34,'Appendix 4. LT MOH 2019'!$D$5:$K$1684,8,FALSE)</f>
        <v>0.99597763691372354</v>
      </c>
      <c r="O34" s="72">
        <f t="shared" si="30"/>
        <v>0.99543945260134936</v>
      </c>
      <c r="P34" s="73">
        <f t="shared" si="22"/>
        <v>4.5605473986506384E-3</v>
      </c>
      <c r="Q34" s="72">
        <f>VLOOKUP(E34,'Appendix 4. LT MOH 2019'!$D$5:$I$1684,6,FALSE)</f>
        <v>2.5000000000001266</v>
      </c>
      <c r="R34" s="136">
        <f t="shared" si="23"/>
        <v>2.4993247632685569</v>
      </c>
      <c r="S34" s="75">
        <f t="shared" si="31"/>
        <v>97881.174897841003</v>
      </c>
      <c r="T34" s="12">
        <f t="shared" si="24"/>
        <v>446.39173755721697</v>
      </c>
      <c r="U34" s="13">
        <f t="shared" si="25"/>
        <v>9.1419465680529061E-4</v>
      </c>
      <c r="V34" s="12">
        <f t="shared" si="26"/>
        <v>488289.59372521419</v>
      </c>
      <c r="W34" s="12">
        <f t="shared" si="27"/>
        <v>5187030.0278200777</v>
      </c>
      <c r="X34" s="131">
        <f t="shared" si="28"/>
        <v>52.993132062766954</v>
      </c>
      <c r="Y34" s="105">
        <f>VLOOKUP(E34,'Appendix 4. LT MOH 2019'!$D$5:$P$1684,13,FALSE)</f>
        <v>55.076071679812884</v>
      </c>
      <c r="Z34" s="131">
        <f t="shared" si="29"/>
        <v>-2.0829396170459304</v>
      </c>
    </row>
    <row r="35" spans="2:26" x14ac:dyDescent="0.2">
      <c r="B35" s="158" t="str">
        <f t="shared" si="32"/>
        <v>Female</v>
      </c>
      <c r="C35" s="11" t="str">
        <f t="shared" si="33"/>
        <v>RJ</v>
      </c>
      <c r="D35" s="137" t="s">
        <v>122</v>
      </c>
      <c r="E35" s="18" t="str">
        <f t="shared" si="17"/>
        <v>RJFemale30-34</v>
      </c>
      <c r="F35" s="19">
        <v>5</v>
      </c>
      <c r="G35" s="104">
        <f>VLOOKUP(E35,'Appendix 4. LT MOH 2019'!$D$5:$G$1684,4,FALSE)</f>
        <v>1.0592006350415401E-3</v>
      </c>
      <c r="H35" s="19">
        <f>VLOOKUP(E35,'Appendix 1a. Person-years 2020'!$E$3:$F$1684,2,FALSE)</f>
        <v>674910.56770000001</v>
      </c>
      <c r="I35" s="19">
        <f>VLOOKUP(E35,'Appendix 2a. Deaths 2020'!$E$3:$G$1683,3,FALSE)</f>
        <v>119</v>
      </c>
      <c r="J35" s="20">
        <f t="shared" si="18"/>
        <v>714.86570190408634</v>
      </c>
      <c r="K35" s="20">
        <f t="shared" si="19"/>
        <v>833.73965702851649</v>
      </c>
      <c r="L35" s="73">
        <f t="shared" si="20"/>
        <v>0.85742077383232318</v>
      </c>
      <c r="M35" s="73">
        <f t="shared" si="21"/>
        <v>1.1662885137835015</v>
      </c>
      <c r="N35" s="72">
        <f>VLOOKUP(E35,'Appendix 4. LT MOH 2019'!$D$5:$K$1684,8,FALSE)</f>
        <v>0.99471798361257191</v>
      </c>
      <c r="O35" s="72">
        <f t="shared" si="30"/>
        <v>0.9938423543776459</v>
      </c>
      <c r="P35" s="73">
        <f t="shared" si="22"/>
        <v>6.1576456223541021E-3</v>
      </c>
      <c r="Q35" s="72">
        <f>VLOOKUP(E35,'Appendix 4. LT MOH 2019'!$D$5:$I$1684,6,FALSE)</f>
        <v>2.4999999999999183</v>
      </c>
      <c r="R35" s="136">
        <f t="shared" si="23"/>
        <v>2.4988999773266141</v>
      </c>
      <c r="S35" s="75">
        <f t="shared" si="31"/>
        <v>97434.783160283783</v>
      </c>
      <c r="T35" s="12">
        <f t="shared" si="24"/>
        <v>599.96886599194261</v>
      </c>
      <c r="U35" s="13">
        <f t="shared" si="25"/>
        <v>1.2353341730216541E-3</v>
      </c>
      <c r="V35" s="12">
        <f t="shared" si="26"/>
        <v>485673.3336570831</v>
      </c>
      <c r="W35" s="12">
        <f t="shared" si="27"/>
        <v>4698740.4340948639</v>
      </c>
      <c r="X35" s="131">
        <f t="shared" si="28"/>
        <v>48.224466475850456</v>
      </c>
      <c r="Y35" s="105">
        <f>VLOOKUP(E35,'Appendix 4. LT MOH 2019'!$D$5:$P$1684,13,FALSE)</f>
        <v>50.288405814745495</v>
      </c>
      <c r="Z35" s="131">
        <f t="shared" si="29"/>
        <v>-2.0639393388950396</v>
      </c>
    </row>
    <row r="36" spans="2:26" x14ac:dyDescent="0.2">
      <c r="B36" s="158" t="str">
        <f t="shared" si="32"/>
        <v>Female</v>
      </c>
      <c r="C36" s="11" t="str">
        <f t="shared" si="33"/>
        <v>RJ</v>
      </c>
      <c r="D36" s="137" t="s">
        <v>123</v>
      </c>
      <c r="E36" s="18" t="str">
        <f t="shared" si="17"/>
        <v>RJFemale35-39</v>
      </c>
      <c r="F36" s="19">
        <v>5</v>
      </c>
      <c r="G36" s="104">
        <f>VLOOKUP(E36,'Appendix 4. LT MOH 2019'!$D$5:$G$1684,4,FALSE)</f>
        <v>1.497729301084339E-3</v>
      </c>
      <c r="H36" s="19">
        <f>VLOOKUP(E36,'Appendix 1a. Person-years 2020'!$E$3:$F$1684,2,FALSE)</f>
        <v>705927.09669999999</v>
      </c>
      <c r="I36" s="19">
        <f>VLOOKUP(E36,'Appendix 2a. Deaths 2020'!$E$3:$G$1683,3,FALSE)</f>
        <v>215</v>
      </c>
      <c r="J36" s="20">
        <f t="shared" si="18"/>
        <v>1057.2876971569876</v>
      </c>
      <c r="K36" s="20">
        <f t="shared" si="19"/>
        <v>1271.9656853572544</v>
      </c>
      <c r="L36" s="73">
        <f t="shared" si="20"/>
        <v>0.83122344362617717</v>
      </c>
      <c r="M36" s="73">
        <f t="shared" si="21"/>
        <v>1.2030459531284901</v>
      </c>
      <c r="N36" s="72">
        <f>VLOOKUP(E36,'Appendix 4. LT MOH 2019'!$D$5:$K$1684,8,FALSE)</f>
        <v>0.99253928880897258</v>
      </c>
      <c r="O36" s="72">
        <f t="shared" si="30"/>
        <v>0.99103123351833866</v>
      </c>
      <c r="P36" s="73">
        <f t="shared" si="22"/>
        <v>8.9687664816613388E-3</v>
      </c>
      <c r="Q36" s="72">
        <f>VLOOKUP(E36,'Appendix 4. LT MOH 2019'!$D$5:$I$1684,6,FALSE)</f>
        <v>2.5000000000000329</v>
      </c>
      <c r="R36" s="136">
        <f t="shared" si="23"/>
        <v>2.4981012092971615</v>
      </c>
      <c r="S36" s="75">
        <f t="shared" si="31"/>
        <v>96834.814294291835</v>
      </c>
      <c r="T36" s="12">
        <f t="shared" si="24"/>
        <v>868.48883670054488</v>
      </c>
      <c r="U36" s="13">
        <f t="shared" si="25"/>
        <v>1.8018395725111647E-3</v>
      </c>
      <c r="V36" s="12">
        <f t="shared" si="26"/>
        <v>482001.20030117914</v>
      </c>
      <c r="W36" s="12">
        <f t="shared" si="27"/>
        <v>4213067.1004377808</v>
      </c>
      <c r="X36" s="131">
        <f t="shared" si="28"/>
        <v>43.507772810239494</v>
      </c>
      <c r="Y36" s="105">
        <f>VLOOKUP(E36,'Appendix 4. LT MOH 2019'!$D$5:$P$1684,13,FALSE)</f>
        <v>45.542165319249307</v>
      </c>
      <c r="Z36" s="131">
        <f t="shared" si="29"/>
        <v>-2.0343925090098125</v>
      </c>
    </row>
    <row r="37" spans="2:26" x14ac:dyDescent="0.2">
      <c r="B37" s="158" t="str">
        <f t="shared" si="32"/>
        <v>Female</v>
      </c>
      <c r="C37" s="11" t="str">
        <f t="shared" si="33"/>
        <v>RJ</v>
      </c>
      <c r="D37" s="137" t="s">
        <v>124</v>
      </c>
      <c r="E37" s="18" t="str">
        <f t="shared" si="17"/>
        <v>RJFemale40-44</v>
      </c>
      <c r="F37" s="19">
        <v>5</v>
      </c>
      <c r="G37" s="104">
        <f>VLOOKUP(E37,'Appendix 4. LT MOH 2019'!$D$5:$G$1684,4,FALSE)</f>
        <v>2.1428153259696447E-3</v>
      </c>
      <c r="H37" s="19">
        <f>VLOOKUP(E37,'Appendix 1a. Person-years 2020'!$E$3:$F$1684,2,FALSE)</f>
        <v>684501.41310000001</v>
      </c>
      <c r="I37" s="19">
        <f>VLOOKUP(E37,'Appendix 2a. Deaths 2020'!$E$3:$G$1683,3,FALSE)</f>
        <v>317</v>
      </c>
      <c r="J37" s="20">
        <f t="shared" si="18"/>
        <v>1466.7601186385589</v>
      </c>
      <c r="K37" s="20">
        <f t="shared" si="19"/>
        <v>1783.0808461802264</v>
      </c>
      <c r="L37" s="73">
        <f t="shared" si="20"/>
        <v>0.8225987743520996</v>
      </c>
      <c r="M37" s="73">
        <f t="shared" si="21"/>
        <v>1.2156594820939604</v>
      </c>
      <c r="N37" s="72">
        <f>VLOOKUP(E37,'Appendix 4. LT MOH 2019'!$D$5:$K$1684,8,FALSE)</f>
        <v>0.98934301325645857</v>
      </c>
      <c r="O37" s="72">
        <f t="shared" si="30"/>
        <v>0.98705966210995411</v>
      </c>
      <c r="P37" s="73">
        <f t="shared" si="22"/>
        <v>1.2940337890045894E-2</v>
      </c>
      <c r="Q37" s="72">
        <f>VLOOKUP(E37,'Appendix 4. LT MOH 2019'!$D$5:$I$1684,6,FALSE)</f>
        <v>2.4999999999999947</v>
      </c>
      <c r="R37" s="136">
        <f t="shared" si="23"/>
        <v>2.4971157833325601</v>
      </c>
      <c r="S37" s="75">
        <f t="shared" si="31"/>
        <v>95966.325457591287</v>
      </c>
      <c r="T37" s="12">
        <f t="shared" si="24"/>
        <v>1241.8366774873443</v>
      </c>
      <c r="U37" s="13">
        <f t="shared" si="25"/>
        <v>2.6049414338877681E-3</v>
      </c>
      <c r="V37" s="12">
        <f t="shared" si="26"/>
        <v>476723.45386819466</v>
      </c>
      <c r="W37" s="12">
        <f t="shared" si="27"/>
        <v>3731065.9001366016</v>
      </c>
      <c r="X37" s="131">
        <f t="shared" si="28"/>
        <v>38.878907599576749</v>
      </c>
      <c r="Y37" s="105">
        <f>VLOOKUP(E37,'Appendix 4. LT MOH 2019'!$D$5:$P$1684,13,FALSE)</f>
        <v>40.865704314737052</v>
      </c>
      <c r="Z37" s="131">
        <f t="shared" si="29"/>
        <v>-1.9867967151603025</v>
      </c>
    </row>
    <row r="38" spans="2:26" x14ac:dyDescent="0.2">
      <c r="B38" s="158" t="str">
        <f t="shared" si="32"/>
        <v>Female</v>
      </c>
      <c r="C38" s="11" t="str">
        <f t="shared" si="33"/>
        <v>RJ</v>
      </c>
      <c r="D38" s="137" t="s">
        <v>125</v>
      </c>
      <c r="E38" s="18" t="str">
        <f t="shared" si="17"/>
        <v>RJFemale45-49</v>
      </c>
      <c r="F38" s="19">
        <v>5</v>
      </c>
      <c r="G38" s="104">
        <f>VLOOKUP(E38,'Appendix 4. LT MOH 2019'!$D$5:$G$1684,4,FALSE)</f>
        <v>3.2543078377837904E-3</v>
      </c>
      <c r="H38" s="19">
        <f>VLOOKUP(E38,'Appendix 1a. Person-years 2020'!$E$3:$F$1684,2,FALSE)</f>
        <v>617375.70140000002</v>
      </c>
      <c r="I38" s="19">
        <f>VLOOKUP(E38,'Appendix 2a. Deaths 2020'!$E$3:$G$1683,3,FALSE)</f>
        <v>448</v>
      </c>
      <c r="J38" s="20">
        <f t="shared" si="18"/>
        <v>2009.130583923285</v>
      </c>
      <c r="K38" s="20">
        <f t="shared" si="19"/>
        <v>2455.672654011958</v>
      </c>
      <c r="L38" s="73">
        <f t="shared" si="20"/>
        <v>0.8181589596809109</v>
      </c>
      <c r="M38" s="73">
        <f t="shared" si="21"/>
        <v>1.2222563698257471</v>
      </c>
      <c r="N38" s="72">
        <f>VLOOKUP(E38,'Appendix 4. LT MOH 2019'!$D$5:$K$1684,8,FALSE)</f>
        <v>0.98385977397125346</v>
      </c>
      <c r="O38" s="72">
        <f t="shared" si="30"/>
        <v>0.98030803895972762</v>
      </c>
      <c r="P38" s="73">
        <f t="shared" si="22"/>
        <v>1.9691961040272377E-2</v>
      </c>
      <c r="Q38" s="72">
        <f>VLOOKUP(E38,'Appendix 4. LT MOH 2019'!$D$5:$I$1684,6,FALSE)</f>
        <v>2.4999999999999898</v>
      </c>
      <c r="R38" s="136">
        <f t="shared" si="23"/>
        <v>2.4954888909086028</v>
      </c>
      <c r="S38" s="75">
        <f t="shared" si="31"/>
        <v>94724.488780103944</v>
      </c>
      <c r="T38" s="12">
        <f t="shared" si="24"/>
        <v>1865.3109426175247</v>
      </c>
      <c r="U38" s="13">
        <f t="shared" si="25"/>
        <v>3.9776265097544831E-3</v>
      </c>
      <c r="V38" s="12">
        <f t="shared" si="26"/>
        <v>468950.75192282442</v>
      </c>
      <c r="W38" s="12">
        <f t="shared" si="27"/>
        <v>3254342.4462684072</v>
      </c>
      <c r="X38" s="131">
        <f t="shared" si="28"/>
        <v>34.355872363936719</v>
      </c>
      <c r="Y38" s="105">
        <f>VLOOKUP(E38,'Appendix 4. LT MOH 2019'!$D$5:$P$1684,13,FALSE)</f>
        <v>36.278971297785731</v>
      </c>
      <c r="Z38" s="131">
        <f t="shared" si="29"/>
        <v>-1.9230989338490119</v>
      </c>
    </row>
    <row r="39" spans="2:26" x14ac:dyDescent="0.2">
      <c r="B39" s="158" t="str">
        <f t="shared" si="32"/>
        <v>Female</v>
      </c>
      <c r="C39" s="11" t="str">
        <f t="shared" si="33"/>
        <v>RJ</v>
      </c>
      <c r="D39" s="137" t="s">
        <v>126</v>
      </c>
      <c r="E39" s="18" t="str">
        <f t="shared" si="17"/>
        <v>RJFemale50-54</v>
      </c>
      <c r="F39" s="19">
        <v>5</v>
      </c>
      <c r="G39" s="104">
        <f>VLOOKUP(E39,'Appendix 4. LT MOH 2019'!$D$5:$G$1684,4,FALSE)</f>
        <v>4.7648023064834023E-3</v>
      </c>
      <c r="H39" s="19">
        <f>VLOOKUP(E39,'Appendix 1a. Person-years 2020'!$E$3:$F$1684,2,FALSE)</f>
        <v>587252.05390000006</v>
      </c>
      <c r="I39" s="19">
        <f>VLOOKUP(E39,'Appendix 2a. Deaths 2020'!$E$3:$G$1683,3,FALSE)</f>
        <v>561</v>
      </c>
      <c r="J39" s="20">
        <f t="shared" si="18"/>
        <v>2798.1399409098353</v>
      </c>
      <c r="K39" s="20">
        <f t="shared" si="19"/>
        <v>3356.4668868158983</v>
      </c>
      <c r="L39" s="73">
        <f t="shared" si="20"/>
        <v>0.83365635213052314</v>
      </c>
      <c r="M39" s="73">
        <f t="shared" si="21"/>
        <v>1.1995350331636805</v>
      </c>
      <c r="N39" s="72">
        <f>VLOOKUP(E39,'Appendix 4. LT MOH 2019'!$D$5:$K$1684,8,FALSE)</f>
        <v>0.97645643949606298</v>
      </c>
      <c r="O39" s="72">
        <f t="shared" si="30"/>
        <v>0.97182543111808306</v>
      </c>
      <c r="P39" s="73">
        <f t="shared" si="22"/>
        <v>2.8174568881916939E-2</v>
      </c>
      <c r="Q39" s="72">
        <f>VLOOKUP(E39,'Appendix 4. LT MOH 2019'!$D$5:$I$1684,6,FALSE)</f>
        <v>2.5000000000000058</v>
      </c>
      <c r="R39" s="136">
        <f t="shared" si="23"/>
        <v>2.4940765067032618</v>
      </c>
      <c r="S39" s="75">
        <f t="shared" si="31"/>
        <v>92859.177837486423</v>
      </c>
      <c r="T39" s="12">
        <f t="shared" si="24"/>
        <v>2616.2673023004359</v>
      </c>
      <c r="U39" s="13">
        <f t="shared" si="25"/>
        <v>5.7156221495345706E-3</v>
      </c>
      <c r="V39" s="12">
        <f t="shared" si="26"/>
        <v>457739.72348985338</v>
      </c>
      <c r="W39" s="12">
        <f t="shared" si="27"/>
        <v>2785391.6943455827</v>
      </c>
      <c r="X39" s="131">
        <f t="shared" si="28"/>
        <v>29.995868574459259</v>
      </c>
      <c r="Y39" s="105">
        <f>VLOOKUP(E39,'Appendix 4. LT MOH 2019'!$D$5:$P$1684,13,FALSE)</f>
        <v>31.833115542919519</v>
      </c>
      <c r="Z39" s="131">
        <f t="shared" si="29"/>
        <v>-1.8372469684602599</v>
      </c>
    </row>
    <row r="40" spans="2:26" x14ac:dyDescent="0.2">
      <c r="B40" s="158" t="str">
        <f t="shared" si="32"/>
        <v>Female</v>
      </c>
      <c r="C40" s="11" t="str">
        <f t="shared" si="33"/>
        <v>RJ</v>
      </c>
      <c r="D40" s="137" t="s">
        <v>127</v>
      </c>
      <c r="E40" s="18" t="str">
        <f t="shared" si="17"/>
        <v>RJFemale55-59</v>
      </c>
      <c r="F40" s="19">
        <v>5</v>
      </c>
      <c r="G40" s="104">
        <f>VLOOKUP(E40,'Appendix 4. LT MOH 2019'!$D$5:$G$1684,4,FALSE)</f>
        <v>7.1967527511736951E-3</v>
      </c>
      <c r="H40" s="19">
        <f>VLOOKUP(E40,'Appendix 1a. Person-years 2020'!$E$3:$F$1684,2,FALSE)</f>
        <v>564502.59739999997</v>
      </c>
      <c r="I40" s="19">
        <f>VLOOKUP(E40,'Appendix 2a. Deaths 2020'!$E$3:$G$1683,3,FALSE)</f>
        <v>954</v>
      </c>
      <c r="J40" s="20">
        <f t="shared" si="18"/>
        <v>4062.5856208831465</v>
      </c>
      <c r="K40" s="20">
        <f t="shared" si="19"/>
        <v>5009.7199187585265</v>
      </c>
      <c r="L40" s="73">
        <f t="shared" si="20"/>
        <v>0.81094066869309289</v>
      </c>
      <c r="M40" s="73">
        <f t="shared" si="21"/>
        <v>1.2331358366964058</v>
      </c>
      <c r="N40" s="72">
        <f>VLOOKUP(E40,'Appendix 4. LT MOH 2019'!$D$5:$K$1684,8,FALSE)</f>
        <v>0.96465220951518038</v>
      </c>
      <c r="O40" s="72">
        <f t="shared" si="30"/>
        <v>0.95659262486351493</v>
      </c>
      <c r="P40" s="73">
        <f t="shared" si="22"/>
        <v>4.3407375136485071E-2</v>
      </c>
      <c r="Q40" s="72">
        <f>VLOOKUP(E40,'Appendix 4. LT MOH 2019'!$D$5:$I$1684,6,FALSE)</f>
        <v>2.5000000000000204</v>
      </c>
      <c r="R40" s="136">
        <f t="shared" si="23"/>
        <v>2.4895609871702704</v>
      </c>
      <c r="S40" s="75">
        <f t="shared" si="31"/>
        <v>90242.910535185991</v>
      </c>
      <c r="T40" s="12">
        <f t="shared" si="24"/>
        <v>3917.2078710090791</v>
      </c>
      <c r="U40" s="13">
        <f t="shared" si="25"/>
        <v>8.8748973226928044E-3</v>
      </c>
      <c r="V40" s="12">
        <f t="shared" si="26"/>
        <v>441380.64121518505</v>
      </c>
      <c r="W40" s="12">
        <f t="shared" si="27"/>
        <v>2327651.9708557292</v>
      </c>
      <c r="X40" s="131">
        <f t="shared" si="28"/>
        <v>25.793183719935211</v>
      </c>
      <c r="Y40" s="105">
        <f>VLOOKUP(E40,'Appendix 4. LT MOH 2019'!$D$5:$P$1684,13,FALSE)</f>
        <v>27.540372879365691</v>
      </c>
      <c r="Z40" s="131">
        <f t="shared" si="29"/>
        <v>-1.74718915943048</v>
      </c>
    </row>
    <row r="41" spans="2:26" x14ac:dyDescent="0.2">
      <c r="B41" s="158" t="str">
        <f t="shared" si="32"/>
        <v>Female</v>
      </c>
      <c r="C41" s="11" t="str">
        <f t="shared" si="33"/>
        <v>RJ</v>
      </c>
      <c r="D41" s="137" t="s">
        <v>128</v>
      </c>
      <c r="E41" s="18" t="str">
        <f t="shared" si="17"/>
        <v>RJFemale60-64</v>
      </c>
      <c r="F41" s="19">
        <v>5</v>
      </c>
      <c r="G41" s="104">
        <f>VLOOKUP(E41,'Appendix 4. LT MOH 2019'!$D$5:$G$1684,4,FALSE)</f>
        <v>1.1088233258930703E-2</v>
      </c>
      <c r="H41" s="19">
        <f>VLOOKUP(E41,'Appendix 1a. Person-years 2020'!$E$3:$F$1684,2,FALSE)</f>
        <v>506240.54869999998</v>
      </c>
      <c r="I41" s="19">
        <f>VLOOKUP(E41,'Appendix 2a. Deaths 2020'!$E$3:$G$1683,3,FALSE)</f>
        <v>1334</v>
      </c>
      <c r="J41" s="20">
        <f t="shared" si="18"/>
        <v>5613.3132891146679</v>
      </c>
      <c r="K41" s="20">
        <f t="shared" si="19"/>
        <v>6932.5215859472546</v>
      </c>
      <c r="L41" s="73">
        <f t="shared" si="20"/>
        <v>0.80970729330194635</v>
      </c>
      <c r="M41" s="73">
        <f t="shared" si="21"/>
        <v>1.2350141937366643</v>
      </c>
      <c r="N41" s="72">
        <f>VLOOKUP(E41,'Appendix 4. LT MOH 2019'!$D$5:$K$1684,8,FALSE)</f>
        <v>0.94605424158688289</v>
      </c>
      <c r="O41" s="72">
        <f t="shared" si="30"/>
        <v>0.93380450349676081</v>
      </c>
      <c r="P41" s="73">
        <f t="shared" si="22"/>
        <v>6.6195496503239193E-2</v>
      </c>
      <c r="Q41" s="72">
        <f>VLOOKUP(E41,'Appendix 4. LT MOH 2019'!$D$5:$I$1684,6,FALSE)</f>
        <v>2.4999999999999973</v>
      </c>
      <c r="R41" s="136">
        <f t="shared" si="23"/>
        <v>2.4838251523338668</v>
      </c>
      <c r="S41" s="75">
        <f t="shared" si="31"/>
        <v>86325.702664176904</v>
      </c>
      <c r="T41" s="12">
        <f t="shared" si="24"/>
        <v>5714.3727488461882</v>
      </c>
      <c r="U41" s="13">
        <f t="shared" si="25"/>
        <v>1.3695316147396178E-2</v>
      </c>
      <c r="V41" s="12">
        <f t="shared" si="26"/>
        <v>417250.15234004898</v>
      </c>
      <c r="W41" s="12">
        <f t="shared" si="27"/>
        <v>1886271.329640544</v>
      </c>
      <c r="X41" s="131">
        <f t="shared" si="28"/>
        <v>21.850633952885289</v>
      </c>
      <c r="Y41" s="105">
        <f>VLOOKUP(E41,'Appendix 4. LT MOH 2019'!$D$5:$P$1684,13,FALSE)</f>
        <v>23.457928289979872</v>
      </c>
      <c r="Z41" s="131">
        <f t="shared" si="29"/>
        <v>-1.6072943370945829</v>
      </c>
    </row>
    <row r="42" spans="2:26" x14ac:dyDescent="0.2">
      <c r="B42" s="158" t="str">
        <f t="shared" si="32"/>
        <v>Female</v>
      </c>
      <c r="C42" s="11" t="str">
        <f t="shared" si="33"/>
        <v>RJ</v>
      </c>
      <c r="D42" s="137" t="s">
        <v>129</v>
      </c>
      <c r="E42" s="18" t="str">
        <f t="shared" si="17"/>
        <v>RJFemale65-69</v>
      </c>
      <c r="F42" s="19">
        <v>5</v>
      </c>
      <c r="G42" s="104">
        <f>VLOOKUP(E42,'Appendix 4. LT MOH 2019'!$D$5:$G$1684,4,FALSE)</f>
        <v>1.6182610730631417E-2</v>
      </c>
      <c r="H42" s="19">
        <f>VLOOKUP(E42,'Appendix 1a. Person-years 2020'!$E$3:$F$1684,2,FALSE)</f>
        <v>412748.98859999998</v>
      </c>
      <c r="I42" s="19">
        <f>VLOOKUP(E42,'Appendix 2a. Deaths 2020'!$E$3:$G$1683,3,FALSE)</f>
        <v>1691</v>
      </c>
      <c r="J42" s="20">
        <f t="shared" si="18"/>
        <v>6679.3562119756243</v>
      </c>
      <c r="K42" s="20">
        <f t="shared" si="19"/>
        <v>8342.9914172301251</v>
      </c>
      <c r="L42" s="73">
        <f t="shared" si="20"/>
        <v>0.80059487993494449</v>
      </c>
      <c r="M42" s="73">
        <f t="shared" si="21"/>
        <v>1.2490711907641214</v>
      </c>
      <c r="N42" s="72">
        <f>VLOOKUP(E42,'Appendix 4. LT MOH 2019'!$D$5:$K$1684,8,FALSE)</f>
        <v>0.92223312404993596</v>
      </c>
      <c r="O42" s="72">
        <f t="shared" si="30"/>
        <v>0.90382334017511268</v>
      </c>
      <c r="P42" s="73">
        <f t="shared" si="22"/>
        <v>9.6176659824887323E-2</v>
      </c>
      <c r="Q42" s="72">
        <f>VLOOKUP(E42,'Appendix 4. LT MOH 2019'!$D$5:$I$1684,6,FALSE)</f>
        <v>2.4999999999999996</v>
      </c>
      <c r="R42" s="136">
        <f t="shared" si="23"/>
        <v>2.4750536013152185</v>
      </c>
      <c r="S42" s="75">
        <f t="shared" si="31"/>
        <v>80611.329915330716</v>
      </c>
      <c r="T42" s="12">
        <f t="shared" si="24"/>
        <v>7752.9284552985255</v>
      </c>
      <c r="U42" s="13">
        <f t="shared" si="25"/>
        <v>2.0217246895209949E-2</v>
      </c>
      <c r="V42" s="12">
        <f t="shared" si="26"/>
        <v>383480.92079418682</v>
      </c>
      <c r="W42" s="12">
        <f t="shared" si="27"/>
        <v>1469021.1773004951</v>
      </c>
      <c r="X42" s="131">
        <f t="shared" si="28"/>
        <v>18.223507524853719</v>
      </c>
      <c r="Y42" s="105">
        <f>VLOOKUP(E42,'Appendix 4. LT MOH 2019'!$D$5:$P$1684,13,FALSE)</f>
        <v>19.652988030396308</v>
      </c>
      <c r="Z42" s="131">
        <f t="shared" si="29"/>
        <v>-1.429480505542589</v>
      </c>
    </row>
    <row r="43" spans="2:26" x14ac:dyDescent="0.2">
      <c r="B43" s="158" t="str">
        <f t="shared" si="32"/>
        <v>Female</v>
      </c>
      <c r="C43" s="11" t="str">
        <f t="shared" si="33"/>
        <v>RJ</v>
      </c>
      <c r="D43" s="137" t="s">
        <v>130</v>
      </c>
      <c r="E43" s="18" t="str">
        <f t="shared" si="17"/>
        <v>RJFemale70-74</v>
      </c>
      <c r="F43" s="19">
        <v>5</v>
      </c>
      <c r="G43" s="104">
        <f>VLOOKUP(E43,'Appendix 4. LT MOH 2019'!$D$5:$G$1684,4,FALSE)</f>
        <v>2.4289196523876976E-2</v>
      </c>
      <c r="H43" s="19">
        <f>VLOOKUP(E43,'Appendix 1a. Person-years 2020'!$E$3:$F$1684,2,FALSE)</f>
        <v>311532.8175</v>
      </c>
      <c r="I43" s="19">
        <f>VLOOKUP(E43,'Appendix 2a. Deaths 2020'!$E$3:$G$1683,3,FALSE)</f>
        <v>1750</v>
      </c>
      <c r="J43" s="20">
        <f t="shared" si="18"/>
        <v>7566.8818278946001</v>
      </c>
      <c r="K43" s="20">
        <f t="shared" si="19"/>
        <v>9274.3757339778167</v>
      </c>
      <c r="L43" s="73">
        <f t="shared" si="20"/>
        <v>0.81589123030377098</v>
      </c>
      <c r="M43" s="73">
        <f t="shared" si="21"/>
        <v>1.2256535710375045</v>
      </c>
      <c r="N43" s="72">
        <f>VLOOKUP(E43,'Appendix 4. LT MOH 2019'!$D$5:$K$1684,8,FALSE)</f>
        <v>0.88550641061392144</v>
      </c>
      <c r="O43" s="72">
        <f t="shared" si="30"/>
        <v>0.86153977069943921</v>
      </c>
      <c r="P43" s="73">
        <f t="shared" si="22"/>
        <v>0.13846022930056079</v>
      </c>
      <c r="Q43" s="72">
        <f>VLOOKUP(E43,'Appendix 4. LT MOH 2019'!$D$5:$I$1684,6,FALSE)</f>
        <v>2.4999999999999942</v>
      </c>
      <c r="R43" s="136">
        <f t="shared" si="23"/>
        <v>2.4662493807638652</v>
      </c>
      <c r="S43" s="75">
        <f t="shared" si="31"/>
        <v>72858.401460032197</v>
      </c>
      <c r="T43" s="12">
        <f t="shared" si="24"/>
        <v>10087.990972628371</v>
      </c>
      <c r="U43" s="13">
        <f t="shared" si="25"/>
        <v>2.9781668863420516E-2</v>
      </c>
      <c r="V43" s="12">
        <f t="shared" si="26"/>
        <v>338731.55392641533</v>
      </c>
      <c r="W43" s="12">
        <f t="shared" si="27"/>
        <v>1085540.2565063082</v>
      </c>
      <c r="X43" s="131">
        <f t="shared" si="28"/>
        <v>14.899314763333109</v>
      </c>
      <c r="Y43" s="105">
        <f>VLOOKUP(E43,'Appendix 4. LT MOH 2019'!$D$5:$P$1684,13,FALSE)</f>
        <v>16.099405706737045</v>
      </c>
      <c r="Z43" s="131">
        <f t="shared" si="29"/>
        <v>-1.2000909434039357</v>
      </c>
    </row>
    <row r="44" spans="2:26" x14ac:dyDescent="0.2">
      <c r="B44" s="158" t="str">
        <f t="shared" si="32"/>
        <v>Female</v>
      </c>
      <c r="C44" s="11" t="str">
        <f t="shared" si="33"/>
        <v>RJ</v>
      </c>
      <c r="D44" s="137" t="s">
        <v>131</v>
      </c>
      <c r="E44" s="18" t="str">
        <f t="shared" si="17"/>
        <v>RJFemale75-79</v>
      </c>
      <c r="F44" s="19">
        <v>5</v>
      </c>
      <c r="G44" s="104">
        <f>VLOOKUP(E44,'Appendix 4. LT MOH 2019'!$D$5:$G$1684,4,FALSE)</f>
        <v>3.8095146925448971E-2</v>
      </c>
      <c r="H44" s="19">
        <f>VLOOKUP(E44,'Appendix 1a. Person-years 2020'!$E$3:$F$1684,2,FALSE)</f>
        <v>211250.54199999999</v>
      </c>
      <c r="I44" s="19">
        <f>VLOOKUP(E44,'Appendix 2a. Deaths 2020'!$E$3:$G$1683,3,FALSE)</f>
        <v>1699</v>
      </c>
      <c r="J44" s="20">
        <f t="shared" si="18"/>
        <v>8047.6204355707278</v>
      </c>
      <c r="K44" s="20">
        <f t="shared" si="19"/>
        <v>9681.8967809443893</v>
      </c>
      <c r="L44" s="73">
        <f t="shared" si="20"/>
        <v>0.83120287456583986</v>
      </c>
      <c r="M44" s="73">
        <f t="shared" si="21"/>
        <v>1.2030757238686494</v>
      </c>
      <c r="N44" s="72">
        <f>VLOOKUP(E44,'Appendix 4. LT MOH 2019'!$D$5:$K$1684,8,FALSE)</f>
        <v>0.82608733653955935</v>
      </c>
      <c r="O44" s="72">
        <f t="shared" si="30"/>
        <v>0.79465011841300981</v>
      </c>
      <c r="P44" s="73">
        <f t="shared" si="22"/>
        <v>0.20534988158699019</v>
      </c>
      <c r="Q44" s="72">
        <f>VLOOKUP(E44,'Appendix 4. LT MOH 2019'!$D$5:$I$1684,6,FALSE)</f>
        <v>2.4999999999999996</v>
      </c>
      <c r="R44" s="136">
        <f t="shared" si="23"/>
        <v>2.4527608457134593</v>
      </c>
      <c r="S44" s="75">
        <f t="shared" si="31"/>
        <v>62770.410487403824</v>
      </c>
      <c r="T44" s="12">
        <f t="shared" si="24"/>
        <v>12889.896360755143</v>
      </c>
      <c r="U44" s="13">
        <f t="shared" si="25"/>
        <v>4.5868513199008705E-2</v>
      </c>
      <c r="V44" s="12">
        <f t="shared" si="26"/>
        <v>281018.40373220807</v>
      </c>
      <c r="W44" s="12">
        <f t="shared" si="27"/>
        <v>746808.70257989294</v>
      </c>
      <c r="X44" s="131">
        <f t="shared" si="28"/>
        <v>11.897464056408481</v>
      </c>
      <c r="Y44" s="105">
        <f>VLOOKUP(E44,'Appendix 4. LT MOH 2019'!$D$5:$P$1684,13,FALSE)</f>
        <v>12.857772167124777</v>
      </c>
      <c r="Z44" s="131">
        <f t="shared" si="29"/>
        <v>-0.96030811071629607</v>
      </c>
    </row>
    <row r="45" spans="2:26" x14ac:dyDescent="0.2">
      <c r="B45" s="158" t="str">
        <f t="shared" si="32"/>
        <v>Female</v>
      </c>
      <c r="C45" s="11" t="str">
        <f t="shared" si="33"/>
        <v>RJ</v>
      </c>
      <c r="D45" s="137" t="s">
        <v>132</v>
      </c>
      <c r="E45" s="18" t="str">
        <f t="shared" si="17"/>
        <v>RJFemale80-84</v>
      </c>
      <c r="F45" s="19">
        <v>5</v>
      </c>
      <c r="G45" s="104">
        <f>VLOOKUP(E45,'Appendix 4. LT MOH 2019'!$D$5:$G$1684,4,FALSE)</f>
        <v>6.1377906719082567E-2</v>
      </c>
      <c r="H45" s="19">
        <f>VLOOKUP(E45,'Appendix 1a. Person-years 2020'!$E$3:$F$1684,2,FALSE)</f>
        <v>148075.1997</v>
      </c>
      <c r="I45" s="19">
        <f>VLOOKUP(E45,'Appendix 2a. Deaths 2020'!$E$3:$G$1683,3,FALSE)</f>
        <v>1744</v>
      </c>
      <c r="J45" s="20">
        <f t="shared" si="18"/>
        <v>9088.5457945961225</v>
      </c>
      <c r="K45" s="20">
        <f t="shared" si="19"/>
        <v>10725.502725278042</v>
      </c>
      <c r="L45" s="73">
        <f t="shared" si="20"/>
        <v>0.84737713722043884</v>
      </c>
      <c r="M45" s="73">
        <f t="shared" si="21"/>
        <v>1.1801120847798581</v>
      </c>
      <c r="N45" s="72">
        <f>VLOOKUP(E45,'Appendix 4. LT MOH 2019'!$D$5:$K$1684,8,FALSE)</f>
        <v>0.73393651570553642</v>
      </c>
      <c r="O45" s="72">
        <f t="shared" si="30"/>
        <v>0.69416380882239737</v>
      </c>
      <c r="P45" s="73">
        <f t="shared" si="22"/>
        <v>0.30583619117760263</v>
      </c>
      <c r="Q45" s="72">
        <f>VLOOKUP(E45,'Appendix 4. LT MOH 2019'!$D$5:$I$1684,6,FALSE)</f>
        <v>2.5000000000000004</v>
      </c>
      <c r="R45" s="136">
        <f t="shared" si="23"/>
        <v>2.4333912876239863</v>
      </c>
      <c r="S45" s="75">
        <f t="shared" si="31"/>
        <v>49880.514126648683</v>
      </c>
      <c r="T45" s="12">
        <f t="shared" si="24"/>
        <v>15255.266454474835</v>
      </c>
      <c r="U45" s="13">
        <f t="shared" si="25"/>
        <v>7.2558344443984513E-2</v>
      </c>
      <c r="V45" s="12">
        <f t="shared" si="26"/>
        <v>210248.27084157075</v>
      </c>
      <c r="W45" s="12">
        <f t="shared" si="27"/>
        <v>465790.29884768493</v>
      </c>
      <c r="X45" s="131">
        <f t="shared" si="28"/>
        <v>9.3381214488893232</v>
      </c>
      <c r="Y45" s="105">
        <f>VLOOKUP(E45,'Appendix 4. LT MOH 2019'!$D$5:$P$1684,13,FALSE)</f>
        <v>10.038350013344829</v>
      </c>
      <c r="Z45" s="131">
        <f t="shared" si="29"/>
        <v>-0.70022856445550552</v>
      </c>
    </row>
    <row r="46" spans="2:26" x14ac:dyDescent="0.2">
      <c r="B46" s="158" t="str">
        <f t="shared" si="32"/>
        <v>Female</v>
      </c>
      <c r="C46" s="11" t="str">
        <f t="shared" si="33"/>
        <v>RJ</v>
      </c>
      <c r="D46" s="137" t="s">
        <v>133</v>
      </c>
      <c r="E46" s="18" t="str">
        <f t="shared" si="17"/>
        <v>RJFemale85-89</v>
      </c>
      <c r="F46" s="19">
        <v>5</v>
      </c>
      <c r="G46" s="104">
        <f>VLOOKUP(E46,'Appendix 4. LT MOH 2019'!$D$5:$G$1684,4,FALSE)</f>
        <v>0.10448731018253685</v>
      </c>
      <c r="H46" s="19">
        <f>VLOOKUP(E46,'Appendix 1a. Person-years 2020'!$E$3:$F$1684,2,FALSE)</f>
        <v>87224.396299999993</v>
      </c>
      <c r="I46" s="19">
        <f>VLOOKUP(E46,'Appendix 2a. Deaths 2020'!$E$3:$G$1683,3,FALSE)</f>
        <v>1466</v>
      </c>
      <c r="J46" s="20">
        <f t="shared" si="18"/>
        <v>9113.8425516826192</v>
      </c>
      <c r="K46" s="20">
        <f t="shared" si="19"/>
        <v>10426.664154955019</v>
      </c>
      <c r="L46" s="73">
        <f t="shared" si="20"/>
        <v>0.87408996935529826</v>
      </c>
      <c r="M46" s="73">
        <f t="shared" si="21"/>
        <v>1.144046991796015</v>
      </c>
      <c r="N46" s="72">
        <f>VLOOKUP(E46,'Appendix 4. LT MOH 2019'!$D$5:$K$1684,8,FALSE)</f>
        <v>0.58576833124016314</v>
      </c>
      <c r="O46" s="72">
        <f t="shared" si="30"/>
        <v>0.54233483583794584</v>
      </c>
      <c r="P46" s="73">
        <f t="shared" si="22"/>
        <v>0.45766516416205416</v>
      </c>
      <c r="Q46" s="72">
        <f>VLOOKUP(E46,'Appendix 4. LT MOH 2019'!$D$5:$I$1684,6,FALSE)</f>
        <v>2.4999999999999996</v>
      </c>
      <c r="R46" s="136">
        <f t="shared" si="23"/>
        <v>2.4113143644054373</v>
      </c>
      <c r="S46" s="75">
        <f t="shared" si="31"/>
        <v>34625.247672173849</v>
      </c>
      <c r="T46" s="12">
        <f t="shared" si="24"/>
        <v>15846.769660037229</v>
      </c>
      <c r="U46" s="13">
        <f t="shared" si="25"/>
        <v>0.11995683440772835</v>
      </c>
      <c r="V46" s="12">
        <f t="shared" si="26"/>
        <v>132103.93337135515</v>
      </c>
      <c r="W46" s="12">
        <f t="shared" si="27"/>
        <v>255542.02800611418</v>
      </c>
      <c r="X46" s="131">
        <f t="shared" si="28"/>
        <v>7.3802223864373211</v>
      </c>
      <c r="Y46" s="105">
        <f>VLOOKUP(E46,'Appendix 4. LT MOH 2019'!$D$5:$P$1684,13,FALSE)</f>
        <v>7.7711199838560701</v>
      </c>
      <c r="Z46" s="131">
        <f t="shared" si="29"/>
        <v>-0.39089759741874897</v>
      </c>
    </row>
    <row r="47" spans="2:26" x14ac:dyDescent="0.2">
      <c r="B47" s="158" t="str">
        <f t="shared" si="32"/>
        <v>Female</v>
      </c>
      <c r="C47" s="11" t="str">
        <f t="shared" si="33"/>
        <v>RJ</v>
      </c>
      <c r="D47" s="137" t="s">
        <v>8</v>
      </c>
      <c r="E47" s="18" t="str">
        <f t="shared" si="17"/>
        <v>RJFemale90+</v>
      </c>
      <c r="F47" s="19" t="s">
        <v>19</v>
      </c>
      <c r="G47" s="104">
        <f>VLOOKUP(E47,'Appendix 4. LT MOH 2019'!$D$5:$G$1684,4,FALSE)</f>
        <v>0.15387828332966408</v>
      </c>
      <c r="H47" s="19">
        <f>VLOOKUP(E47,'Appendix 1a. Person-years 2020'!$E$3:$F$1684,2,FALSE)</f>
        <v>66335.597299999994</v>
      </c>
      <c r="I47" s="19">
        <f>VLOOKUP(E47,'Appendix 2a. Deaths 2020'!$E$3:$G$1683,3,FALSE)</f>
        <v>1374</v>
      </c>
      <c r="J47" s="20">
        <f t="shared" si="18"/>
        <v>10207.607836171899</v>
      </c>
      <c r="K47" s="20">
        <f t="shared" si="19"/>
        <v>11370.17907487694</v>
      </c>
      <c r="L47" s="73">
        <f t="shared" si="20"/>
        <v>0.89775260081225916</v>
      </c>
      <c r="M47" s="73">
        <f t="shared" si="21"/>
        <v>1.1138926237531706</v>
      </c>
      <c r="N47" s="72">
        <f>VLOOKUP(E47,'Appendix 4. LT MOH 2019'!$D$5:$K$1684,8,FALSE)</f>
        <v>0</v>
      </c>
      <c r="O47" s="72">
        <v>0</v>
      </c>
      <c r="P47" s="73">
        <f t="shared" si="22"/>
        <v>1</v>
      </c>
      <c r="Q47" s="72">
        <f>VLOOKUP(E47,'Appendix 4. LT MOH 2019'!$D$5:$I$1684,6,FALSE)</f>
        <v>7.3220408498995013</v>
      </c>
      <c r="R47" s="136">
        <f>Q47*L47</f>
        <v>6.5733812162508816</v>
      </c>
      <c r="S47" s="75">
        <f t="shared" si="31"/>
        <v>18778.47801213662</v>
      </c>
      <c r="T47" s="12">
        <f t="shared" si="24"/>
        <v>18778.47801213662</v>
      </c>
      <c r="U47" s="13">
        <f t="shared" si="25"/>
        <v>0.15212870927488192</v>
      </c>
      <c r="V47" s="12">
        <f>T47*R47</f>
        <v>123438.09463475905</v>
      </c>
      <c r="W47" s="12">
        <f>V47</f>
        <v>123438.09463475905</v>
      </c>
      <c r="X47" s="131">
        <f t="shared" si="28"/>
        <v>6.5733812162508816</v>
      </c>
      <c r="Y47" s="105">
        <f>VLOOKUP(E47,'Appendix 4. LT MOH 2019'!$D$5:$P$1684,13,FALSE)</f>
        <v>6.4986428127589058</v>
      </c>
      <c r="Z47" s="131">
        <f t="shared" si="29"/>
        <v>7.4738403491975802E-2</v>
      </c>
    </row>
    <row r="48" spans="2:26" x14ac:dyDescent="0.2">
      <c r="K48" s="40"/>
      <c r="L48" s="7"/>
      <c r="M48" s="7"/>
      <c r="N48" s="133"/>
      <c r="O48" s="133"/>
      <c r="P48" s="74"/>
      <c r="Q48" s="133"/>
      <c r="R48" s="107"/>
      <c r="S48" s="7"/>
      <c r="T48" s="7"/>
      <c r="U48" s="7"/>
      <c r="V48" s="107"/>
      <c r="W48" s="107"/>
      <c r="X48" s="7"/>
      <c r="Y48" s="133"/>
      <c r="Z48" s="7"/>
    </row>
    <row r="49" spans="1:26" x14ac:dyDescent="0.2">
      <c r="K49" s="40"/>
      <c r="L49" s="7"/>
      <c r="M49" s="7"/>
      <c r="N49" s="133"/>
      <c r="O49" s="133"/>
      <c r="P49" s="7"/>
      <c r="Q49" s="133"/>
      <c r="R49" s="107"/>
      <c r="S49" s="7"/>
      <c r="T49" s="7"/>
      <c r="U49" s="7"/>
      <c r="V49" s="107"/>
      <c r="W49" s="107"/>
      <c r="X49" s="7"/>
      <c r="Y49" s="133"/>
      <c r="Z49" s="7"/>
    </row>
    <row r="50" spans="1:26" s="11" customFormat="1" ht="47" customHeight="1" x14ac:dyDescent="0.2">
      <c r="A50" s="10"/>
      <c r="B50" s="8" t="s">
        <v>17</v>
      </c>
      <c r="C50" s="8" t="s">
        <v>14</v>
      </c>
      <c r="D50" s="8" t="s">
        <v>0</v>
      </c>
      <c r="E50" s="8" t="s">
        <v>135</v>
      </c>
      <c r="F50" s="8" t="s">
        <v>9</v>
      </c>
      <c r="G50" s="10" t="s">
        <v>116</v>
      </c>
      <c r="H50" s="10" t="s">
        <v>117</v>
      </c>
      <c r="I50" s="10" t="s">
        <v>110</v>
      </c>
      <c r="J50" s="10" t="s">
        <v>39</v>
      </c>
      <c r="K50" s="10" t="s">
        <v>1830</v>
      </c>
      <c r="L50" s="10" t="s">
        <v>27</v>
      </c>
      <c r="M50" s="10" t="s">
        <v>28</v>
      </c>
      <c r="N50" s="8" t="s">
        <v>10</v>
      </c>
      <c r="O50" s="10" t="s">
        <v>111</v>
      </c>
      <c r="P50" s="10" t="s">
        <v>112</v>
      </c>
      <c r="Q50" s="10" t="s">
        <v>29</v>
      </c>
      <c r="R50" s="10" t="s">
        <v>113</v>
      </c>
      <c r="S50" s="8" t="s">
        <v>104</v>
      </c>
      <c r="T50" s="8" t="s">
        <v>105</v>
      </c>
      <c r="U50" s="10" t="s">
        <v>106</v>
      </c>
      <c r="V50" s="10" t="s">
        <v>107</v>
      </c>
      <c r="W50" s="10" t="s">
        <v>108</v>
      </c>
      <c r="X50" s="8" t="s">
        <v>109</v>
      </c>
      <c r="Y50" s="10" t="s">
        <v>30</v>
      </c>
      <c r="Z50" s="10" t="s">
        <v>11</v>
      </c>
    </row>
    <row r="51" spans="1:26" x14ac:dyDescent="0.2">
      <c r="B51" s="158" t="s">
        <v>71</v>
      </c>
      <c r="C51" s="11" t="str">
        <f>$C$4</f>
        <v>RJ</v>
      </c>
      <c r="D51" s="137">
        <v>0</v>
      </c>
      <c r="E51" s="18" t="str">
        <f t="shared" ref="E51:E70" si="34">_xlfn.CONCAT(C51,B51,D51)</f>
        <v>RJMale0</v>
      </c>
      <c r="F51" s="19">
        <v>1</v>
      </c>
      <c r="G51" s="104">
        <f>VLOOKUP(E51,'Appendix 4. LT MOH 2019'!$D$5:$G$1684,4,FALSE)</f>
        <v>1.2817380125776046E-2</v>
      </c>
      <c r="H51" s="19">
        <f>VLOOKUP(E51,'Appendix 1a. Person-years 2020'!$E$3:$F$1684,2,FALSE)</f>
        <v>114792.0266</v>
      </c>
      <c r="I51" s="19">
        <f>VLOOKUP(E51,'Appendix 2a. Deaths 2020'!$E$3:$G$1683,3,FALSE)</f>
        <v>16</v>
      </c>
      <c r="J51" s="20">
        <f t="shared" ref="J51:J70" si="35">G51*H51</f>
        <v>1471.3330403403952</v>
      </c>
      <c r="K51" s="20">
        <f t="shared" ref="K51:K70" si="36">G51*(H51-I51)+I51</f>
        <v>1487.1279622583827</v>
      </c>
      <c r="L51" s="73">
        <f t="shared" ref="L51:L70" si="37">J51/K51</f>
        <v>0.98937890866230438</v>
      </c>
      <c r="M51" s="73">
        <f t="shared" ref="M51:M70" si="38">K51/J51</f>
        <v>1.0107351099206834</v>
      </c>
      <c r="N51" s="72">
        <f>VLOOKUP(E51,'Appendix 4. LT MOH 2019'!$D$5:$K$1684,8,FALSE)</f>
        <v>0.98733288020296384</v>
      </c>
      <c r="O51" s="72">
        <f>EXP((1/L51)*LN(N51))</f>
        <v>0.98719777144043863</v>
      </c>
      <c r="P51" s="73">
        <f t="shared" ref="P51:P70" si="39">1-O51</f>
        <v>1.2802228559561368E-2</v>
      </c>
      <c r="Q51" s="72">
        <f>VLOOKUP(E51,'Appendix 4. LT MOH 2019'!$D$5:$I$1684,6,FALSE)</f>
        <v>7.4519670737050084E-2</v>
      </c>
      <c r="R51" s="136">
        <f t="shared" ref="R51:R69" si="40">F51+(Q51-F51)*M51*(1-N51)/(1-O51)</f>
        <v>7.4456477153984069E-2</v>
      </c>
      <c r="S51" s="12">
        <v>100000</v>
      </c>
      <c r="T51" s="12">
        <f t="shared" ref="T51:T70" si="41">P51*S51</f>
        <v>1280.2228559561368</v>
      </c>
      <c r="U51" s="13">
        <f t="shared" ref="U51:U70" si="42">T51/V51</f>
        <v>1.2955741394852994E-2</v>
      </c>
      <c r="V51" s="12">
        <f t="shared" ref="V51:V69" si="43">(S52*F51)+R51*T51</f>
        <v>98815.098027870379</v>
      </c>
      <c r="W51" s="12">
        <f t="shared" ref="W51:W69" si="44">W52+V51</f>
        <v>6887191.2380765183</v>
      </c>
      <c r="X51" s="2">
        <f t="shared" ref="X51:X70" si="45">W51/S51</f>
        <v>68.871912380765181</v>
      </c>
      <c r="Y51" s="105">
        <f>VLOOKUP(E51,'Appendix 4. LT MOH 2019'!$D$5:$P$1684,13,FALSE)</f>
        <v>71.36128228351977</v>
      </c>
      <c r="Z51" s="131">
        <f t="shared" ref="Z51:Z70" si="46">X51-Y51</f>
        <v>-2.4893699027545892</v>
      </c>
    </row>
    <row r="52" spans="1:26" x14ac:dyDescent="0.2">
      <c r="B52" s="158" t="str">
        <f>$B$51</f>
        <v>Male</v>
      </c>
      <c r="C52" s="11" t="str">
        <f>$C$4</f>
        <v>RJ</v>
      </c>
      <c r="D52" s="138" t="s">
        <v>1657</v>
      </c>
      <c r="E52" s="18" t="str">
        <f t="shared" si="34"/>
        <v>RJMale1-4</v>
      </c>
      <c r="F52" s="19">
        <v>4</v>
      </c>
      <c r="G52" s="104">
        <f>VLOOKUP(E52,'Appendix 4. LT MOH 2019'!$D$5:$G$1684,4,FALSE)</f>
        <v>5.4503992744708797E-4</v>
      </c>
      <c r="H52" s="19">
        <f>VLOOKUP(E52,'Appendix 1a. Person-years 2020'!$E$3:$F$1684,2,FALSE)</f>
        <v>460401.54859999998</v>
      </c>
      <c r="I52" s="19">
        <f>VLOOKUP(E52,'Appendix 2a. Deaths 2020'!$E$3:$G$1683,3,FALSE)</f>
        <v>4</v>
      </c>
      <c r="J52" s="20">
        <f t="shared" si="35"/>
        <v>250.93722664547093</v>
      </c>
      <c r="K52" s="20">
        <f t="shared" si="36"/>
        <v>254.93504648576115</v>
      </c>
      <c r="L52" s="73">
        <f t="shared" si="37"/>
        <v>0.98431828069384919</v>
      </c>
      <c r="M52" s="73">
        <f t="shared" si="38"/>
        <v>1.0159315534555518</v>
      </c>
      <c r="N52" s="72">
        <f>VLOOKUP(E52,'Appendix 4. LT MOH 2019'!$D$5:$K$1684,8,FALSE)</f>
        <v>0.99782266537840958</v>
      </c>
      <c r="O52" s="72">
        <f t="shared" ref="O52:O69" si="47">EXP((1/L52)*LN(N52))</f>
        <v>0.99778801544860918</v>
      </c>
      <c r="P52" s="73">
        <f t="shared" si="39"/>
        <v>2.2119845513908221E-3</v>
      </c>
      <c r="Q52" s="72">
        <f>VLOOKUP(E52,'Appendix 4. LT MOH 2019'!$D$5:$I$1684,6,FALSE)</f>
        <v>1.6194433850675127</v>
      </c>
      <c r="R52" s="136">
        <f t="shared" si="40"/>
        <v>1.6194020660711126</v>
      </c>
      <c r="S52" s="135">
        <f t="shared" ref="S52:S70" si="48">S51-T51</f>
        <v>98719.777144043866</v>
      </c>
      <c r="T52" s="12">
        <f t="shared" si="41"/>
        <v>218.36662195936981</v>
      </c>
      <c r="U52" s="13">
        <f t="shared" si="42"/>
        <v>5.5372509559728327E-4</v>
      </c>
      <c r="V52" s="12">
        <f t="shared" si="43"/>
        <v>394359.26544709993</v>
      </c>
      <c r="W52" s="12">
        <f t="shared" si="44"/>
        <v>6788376.1400486482</v>
      </c>
      <c r="X52" s="2">
        <f t="shared" si="45"/>
        <v>68.764095062163705</v>
      </c>
      <c r="Y52" s="105">
        <f>VLOOKUP(E52,'Appendix 4. LT MOH 2019'!$D$5:$P$1684,13,FALSE)</f>
        <v>71.275865379115018</v>
      </c>
      <c r="Z52" s="131">
        <f t="shared" si="46"/>
        <v>-2.5117703169513135</v>
      </c>
    </row>
    <row r="53" spans="1:26" x14ac:dyDescent="0.2">
      <c r="B53" s="158" t="str">
        <f t="shared" ref="B53:B70" si="49">$B$51</f>
        <v>Male</v>
      </c>
      <c r="C53" s="11" t="str">
        <f t="shared" ref="C53:C70" si="50">$C$4</f>
        <v>RJ</v>
      </c>
      <c r="D53" s="138" t="s">
        <v>1658</v>
      </c>
      <c r="E53" s="18" t="str">
        <f t="shared" si="34"/>
        <v>RJMale5-9</v>
      </c>
      <c r="F53" s="19">
        <v>5</v>
      </c>
      <c r="G53" s="104">
        <f>VLOOKUP(E53,'Appendix 4. LT MOH 2019'!$D$5:$G$1684,4,FALSE)</f>
        <v>2.2599226937360364E-4</v>
      </c>
      <c r="H53" s="19">
        <f>VLOOKUP(E53,'Appendix 1a. Person-years 2020'!$E$3:$F$1684,2,FALSE)</f>
        <v>562921.1753</v>
      </c>
      <c r="I53" s="19">
        <f>VLOOKUP(E53,'Appendix 2a. Deaths 2020'!$E$3:$G$1683,3,FALSE)</f>
        <v>2</v>
      </c>
      <c r="J53" s="20">
        <f t="shared" si="35"/>
        <v>127.21583388450316</v>
      </c>
      <c r="K53" s="20">
        <f t="shared" si="36"/>
        <v>129.21538189996443</v>
      </c>
      <c r="L53" s="73">
        <f t="shared" si="37"/>
        <v>0.98452546449145451</v>
      </c>
      <c r="M53" s="73">
        <f t="shared" si="38"/>
        <v>1.0157177605523273</v>
      </c>
      <c r="N53" s="72">
        <f>VLOOKUP(E53,'Appendix 4. LT MOH 2019'!$D$5:$K$1684,8,FALSE)</f>
        <v>0.99887067669897112</v>
      </c>
      <c r="O53" s="72">
        <f t="shared" si="47"/>
        <v>0.99885293645004147</v>
      </c>
      <c r="P53" s="73">
        <f t="shared" si="39"/>
        <v>1.1470635499585269E-3</v>
      </c>
      <c r="Q53" s="72">
        <f>VLOOKUP(E53,'Appendix 4. LT MOH 2019'!$D$5:$I$1684,6,FALSE)</f>
        <v>2.4999999999995248</v>
      </c>
      <c r="R53" s="136">
        <f t="shared" si="40"/>
        <v>2.4999778035351414</v>
      </c>
      <c r="S53" s="135">
        <f t="shared" si="48"/>
        <v>98501.410522084494</v>
      </c>
      <c r="T53" s="12">
        <f t="shared" si="41"/>
        <v>112.98737762938443</v>
      </c>
      <c r="U53" s="13">
        <f t="shared" si="42"/>
        <v>2.2954436214603805E-4</v>
      </c>
      <c r="V53" s="12">
        <f t="shared" si="43"/>
        <v>492224.58165842865</v>
      </c>
      <c r="W53" s="12">
        <f t="shared" si="44"/>
        <v>6394016.8746015485</v>
      </c>
      <c r="X53" s="2">
        <f t="shared" si="45"/>
        <v>64.912947344728423</v>
      </c>
      <c r="Y53" s="105">
        <f>VLOOKUP(E53,'Appendix 4. LT MOH 2019'!$D$5:$P$1684,13,FALSE)</f>
        <v>67.427861665114634</v>
      </c>
      <c r="Z53" s="131">
        <f t="shared" si="46"/>
        <v>-2.514914320386211</v>
      </c>
    </row>
    <row r="54" spans="1:26" x14ac:dyDescent="0.2">
      <c r="B54" s="158" t="str">
        <f t="shared" si="49"/>
        <v>Male</v>
      </c>
      <c r="C54" s="11" t="str">
        <f t="shared" si="50"/>
        <v>RJ</v>
      </c>
      <c r="D54" s="138" t="s">
        <v>118</v>
      </c>
      <c r="E54" s="18" t="str">
        <f t="shared" si="34"/>
        <v>RJMale10-14</v>
      </c>
      <c r="F54" s="19">
        <v>5</v>
      </c>
      <c r="G54" s="104">
        <f>VLOOKUP(E54,'Appendix 4. LT MOH 2019'!$D$5:$G$1684,4,FALSE)</f>
        <v>3.2707206400450143E-4</v>
      </c>
      <c r="H54" s="19">
        <f>VLOOKUP(E54,'Appendix 1a. Person-years 2020'!$E$3:$F$1684,2,FALSE)</f>
        <v>539456.38760000002</v>
      </c>
      <c r="I54" s="19">
        <f>VLOOKUP(E54,'Appendix 2a. Deaths 2020'!$E$3:$G$1683,3,FALSE)</f>
        <v>4</v>
      </c>
      <c r="J54" s="20">
        <f t="shared" si="35"/>
        <v>176.44111413274433</v>
      </c>
      <c r="K54" s="20">
        <f t="shared" si="36"/>
        <v>180.43980584448832</v>
      </c>
      <c r="L54" s="73">
        <f t="shared" si="37"/>
        <v>0.9778391930038417</v>
      </c>
      <c r="M54" s="73">
        <f t="shared" si="38"/>
        <v>1.0226630382119193</v>
      </c>
      <c r="N54" s="72">
        <f>VLOOKUP(E54,'Appendix 4. LT MOH 2019'!$D$5:$K$1684,8,FALSE)</f>
        <v>0.99836597578915565</v>
      </c>
      <c r="O54" s="72">
        <f t="shared" si="47"/>
        <v>0.99832897479374716</v>
      </c>
      <c r="P54" s="73">
        <f t="shared" si="39"/>
        <v>1.6710252062528408E-3</v>
      </c>
      <c r="Q54" s="72">
        <f>VLOOKUP(E54,'Appendix 4. LT MOH 2019'!$D$5:$I$1684,6,FALSE)</f>
        <v>2.4999999999996789</v>
      </c>
      <c r="R54" s="136">
        <f t="shared" si="40"/>
        <v>2.4999536845387214</v>
      </c>
      <c r="S54" s="135">
        <f t="shared" si="48"/>
        <v>98388.423144455111</v>
      </c>
      <c r="T54" s="12">
        <f t="shared" si="41"/>
        <v>164.40953507785488</v>
      </c>
      <c r="U54" s="13">
        <f t="shared" si="42"/>
        <v>3.34484512453713E-4</v>
      </c>
      <c r="V54" s="12">
        <f t="shared" si="43"/>
        <v>491531.08426987746</v>
      </c>
      <c r="W54" s="12">
        <f t="shared" si="44"/>
        <v>5901792.29294312</v>
      </c>
      <c r="X54" s="2">
        <f t="shared" si="45"/>
        <v>59.984621201602501</v>
      </c>
      <c r="Y54" s="105">
        <f>VLOOKUP(E54,'Appendix 4. LT MOH 2019'!$D$5:$P$1684,13,FALSE)</f>
        <v>62.501269112920305</v>
      </c>
      <c r="Z54" s="131">
        <f t="shared" si="46"/>
        <v>-2.5166479113178042</v>
      </c>
    </row>
    <row r="55" spans="1:26" x14ac:dyDescent="0.2">
      <c r="B55" s="158" t="str">
        <f t="shared" si="49"/>
        <v>Male</v>
      </c>
      <c r="C55" s="11" t="str">
        <f t="shared" si="50"/>
        <v>RJ</v>
      </c>
      <c r="D55" s="137" t="s">
        <v>119</v>
      </c>
      <c r="E55" s="18" t="str">
        <f t="shared" si="34"/>
        <v>RJMale15-19</v>
      </c>
      <c r="F55" s="19">
        <v>5</v>
      </c>
      <c r="G55" s="104">
        <f>VLOOKUP(E55,'Appendix 4. LT MOH 2019'!$D$5:$G$1684,4,FALSE)</f>
        <v>2.591912053525232E-3</v>
      </c>
      <c r="H55" s="19">
        <f>VLOOKUP(E55,'Appendix 1a. Person-years 2020'!$E$3:$F$1684,2,FALSE)</f>
        <v>580788.01399999997</v>
      </c>
      <c r="I55" s="19">
        <f>VLOOKUP(E55,'Appendix 2a. Deaths 2020'!$E$3:$G$1683,3,FALSE)</f>
        <v>14</v>
      </c>
      <c r="J55" s="20">
        <f t="shared" si="35"/>
        <v>1505.3514540295812</v>
      </c>
      <c r="K55" s="20">
        <f t="shared" si="36"/>
        <v>1519.3151672608317</v>
      </c>
      <c r="L55" s="73">
        <f t="shared" si="37"/>
        <v>0.9908092056657174</v>
      </c>
      <c r="M55" s="73">
        <f t="shared" si="38"/>
        <v>1.0092760485890999</v>
      </c>
      <c r="N55" s="72">
        <f>VLOOKUP(E55,'Appendix 4. LT MOH 2019'!$D$5:$K$1684,8,FALSE)</f>
        <v>0.98712387419655545</v>
      </c>
      <c r="O55" s="72">
        <f t="shared" si="47"/>
        <v>0.98700521404175856</v>
      </c>
      <c r="P55" s="73">
        <f t="shared" si="39"/>
        <v>1.2994785958241439E-2</v>
      </c>
      <c r="Q55" s="72">
        <f>VLOOKUP(E55,'Appendix 4. LT MOH 2019'!$D$5:$I$1684,6,FALSE)</f>
        <v>2.5000000000000089</v>
      </c>
      <c r="R55" s="136">
        <f t="shared" si="40"/>
        <v>2.499850052590769</v>
      </c>
      <c r="S55" s="135">
        <f t="shared" si="48"/>
        <v>98224.01360937726</v>
      </c>
      <c r="T55" s="12">
        <f t="shared" si="41"/>
        <v>1276.4000328132518</v>
      </c>
      <c r="U55" s="13">
        <f t="shared" si="42"/>
        <v>2.6159550994005742E-3</v>
      </c>
      <c r="V55" s="12">
        <f t="shared" si="43"/>
        <v>487928.87657197512</v>
      </c>
      <c r="W55" s="12">
        <f t="shared" si="44"/>
        <v>5410261.2086732425</v>
      </c>
      <c r="X55" s="2">
        <f t="shared" si="45"/>
        <v>55.080840314559644</v>
      </c>
      <c r="Y55" s="105">
        <f>VLOOKUP(E55,'Appendix 4. LT MOH 2019'!$D$5:$P$1684,13,FALSE)</f>
        <v>57.599473107036189</v>
      </c>
      <c r="Z55" s="131">
        <f t="shared" si="46"/>
        <v>-2.518632792476545</v>
      </c>
    </row>
    <row r="56" spans="1:26" x14ac:dyDescent="0.2">
      <c r="B56" s="158" t="str">
        <f t="shared" si="49"/>
        <v>Male</v>
      </c>
      <c r="C56" s="11" t="str">
        <f t="shared" si="50"/>
        <v>RJ</v>
      </c>
      <c r="D56" s="137" t="s">
        <v>120</v>
      </c>
      <c r="E56" s="18" t="str">
        <f t="shared" si="34"/>
        <v>RJMale20-24</v>
      </c>
      <c r="F56" s="19">
        <v>5</v>
      </c>
      <c r="G56" s="104">
        <f>VLOOKUP(E56,'Appendix 4. LT MOH 2019'!$D$5:$G$1684,4,FALSE)</f>
        <v>3.3100590206198463E-3</v>
      </c>
      <c r="H56" s="19">
        <f>VLOOKUP(E56,'Appendix 1a. Person-years 2020'!$E$3:$F$1684,2,FALSE)</f>
        <v>671254.6433</v>
      </c>
      <c r="I56" s="19">
        <f>VLOOKUP(E56,'Appendix 2a. Deaths 2020'!$E$3:$G$1683,3,FALSE)</f>
        <v>52</v>
      </c>
      <c r="J56" s="20">
        <f t="shared" si="35"/>
        <v>2221.8924871881222</v>
      </c>
      <c r="K56" s="20">
        <f t="shared" si="36"/>
        <v>2273.7203641190499</v>
      </c>
      <c r="L56" s="73">
        <f t="shared" si="37"/>
        <v>0.97720569435502758</v>
      </c>
      <c r="M56" s="73">
        <f t="shared" si="38"/>
        <v>1.0233260057495031</v>
      </c>
      <c r="N56" s="72">
        <f>VLOOKUP(E56,'Appendix 4. LT MOH 2019'!$D$5:$K$1684,8,FALSE)</f>
        <v>0.98358553700020357</v>
      </c>
      <c r="O56" s="72">
        <f t="shared" si="47"/>
        <v>0.98320588618348836</v>
      </c>
      <c r="P56" s="73">
        <f t="shared" si="39"/>
        <v>1.6794113816511635E-2</v>
      </c>
      <c r="Q56" s="72">
        <f>VLOOKUP(E56,'Appendix 4. LT MOH 2019'!$D$5:$I$1684,6,FALSE)</f>
        <v>2.5000000000000497</v>
      </c>
      <c r="R56" s="136">
        <f t="shared" si="40"/>
        <v>2.4995187239963892</v>
      </c>
      <c r="S56" s="135">
        <f t="shared" si="48"/>
        <v>96947.613576564007</v>
      </c>
      <c r="T56" s="12">
        <f t="shared" si="41"/>
        <v>1628.1492566440045</v>
      </c>
      <c r="U56" s="13">
        <f t="shared" si="42"/>
        <v>3.387271349179672E-3</v>
      </c>
      <c r="V56" s="12">
        <f t="shared" si="43"/>
        <v>480666.91115204251</v>
      </c>
      <c r="W56" s="12">
        <f t="shared" si="44"/>
        <v>4922332.3321012678</v>
      </c>
      <c r="X56" s="2">
        <f t="shared" si="45"/>
        <v>50.773114989714259</v>
      </c>
      <c r="Y56" s="105">
        <f>VLOOKUP(E56,'Appendix 4. LT MOH 2019'!$D$5:$P$1684,13,FALSE)</f>
        <v>53.318195210690263</v>
      </c>
      <c r="Z56" s="131">
        <f t="shared" si="46"/>
        <v>-2.5450802209760042</v>
      </c>
    </row>
    <row r="57" spans="1:26" x14ac:dyDescent="0.2">
      <c r="B57" s="158" t="str">
        <f t="shared" si="49"/>
        <v>Male</v>
      </c>
      <c r="C57" s="11" t="str">
        <f t="shared" si="50"/>
        <v>RJ</v>
      </c>
      <c r="D57" s="137" t="s">
        <v>121</v>
      </c>
      <c r="E57" s="18" t="str">
        <f t="shared" si="34"/>
        <v>RJMale25-29</v>
      </c>
      <c r="F57" s="19">
        <v>5</v>
      </c>
      <c r="G57" s="104">
        <f>VLOOKUP(E57,'Appendix 4. LT MOH 2019'!$D$5:$G$1684,4,FALSE)</f>
        <v>2.9313378843522008E-3</v>
      </c>
      <c r="H57" s="19">
        <f>VLOOKUP(E57,'Appendix 1a. Person-years 2020'!$E$3:$F$1684,2,FALSE)</f>
        <v>651599.1851</v>
      </c>
      <c r="I57" s="19">
        <f>VLOOKUP(E57,'Appendix 2a. Deaths 2020'!$E$3:$G$1683,3,FALSE)</f>
        <v>83</v>
      </c>
      <c r="J57" s="20">
        <f t="shared" si="35"/>
        <v>1910.0573766966522</v>
      </c>
      <c r="K57" s="20">
        <f t="shared" si="36"/>
        <v>1992.8140756522509</v>
      </c>
      <c r="L57" s="73">
        <f t="shared" si="37"/>
        <v>0.95847244358282024</v>
      </c>
      <c r="M57" s="73">
        <f t="shared" si="38"/>
        <v>1.0433268130922446</v>
      </c>
      <c r="N57" s="72">
        <f>VLOOKUP(E57,'Appendix 4. LT MOH 2019'!$D$5:$K$1684,8,FALSE)</f>
        <v>0.98544993844487949</v>
      </c>
      <c r="O57" s="72">
        <f t="shared" si="47"/>
        <v>0.9848243379514996</v>
      </c>
      <c r="P57" s="73">
        <f t="shared" si="39"/>
        <v>1.5175662048500405E-2</v>
      </c>
      <c r="Q57" s="72">
        <f>VLOOKUP(E57,'Appendix 4. LT MOH 2019'!$D$5:$I$1684,6,FALSE)</f>
        <v>2.5000000000000351</v>
      </c>
      <c r="R57" s="136">
        <f t="shared" si="40"/>
        <v>2.4992080569394783</v>
      </c>
      <c r="S57" s="135">
        <f t="shared" si="48"/>
        <v>95319.464319920007</v>
      </c>
      <c r="T57" s="12">
        <f t="shared" si="41"/>
        <v>1446.5359771631984</v>
      </c>
      <c r="U57" s="13">
        <f t="shared" si="42"/>
        <v>3.0583459733591932E-3</v>
      </c>
      <c r="V57" s="12">
        <f t="shared" si="43"/>
        <v>472979.83608256315</v>
      </c>
      <c r="W57" s="12">
        <f t="shared" si="44"/>
        <v>4441665.4209492253</v>
      </c>
      <c r="X57" s="2">
        <f t="shared" si="45"/>
        <v>46.59767501464021</v>
      </c>
      <c r="Y57" s="105">
        <f>VLOOKUP(E57,'Appendix 4. LT MOH 2019'!$D$5:$P$1684,13,FALSE)</f>
        <v>49.166269276059666</v>
      </c>
      <c r="Z57" s="131">
        <f t="shared" si="46"/>
        <v>-2.5685942614194559</v>
      </c>
    </row>
    <row r="58" spans="1:26" x14ac:dyDescent="0.2">
      <c r="B58" s="158" t="str">
        <f t="shared" si="49"/>
        <v>Male</v>
      </c>
      <c r="C58" s="11" t="str">
        <f t="shared" si="50"/>
        <v>RJ</v>
      </c>
      <c r="D58" s="137" t="s">
        <v>122</v>
      </c>
      <c r="E58" s="18" t="str">
        <f t="shared" si="34"/>
        <v>RJMale30-34</v>
      </c>
      <c r="F58" s="19">
        <v>5</v>
      </c>
      <c r="G58" s="104">
        <f>VLOOKUP(E58,'Appendix 4. LT MOH 2019'!$D$5:$G$1684,4,FALSE)</f>
        <v>2.6261921309009145E-3</v>
      </c>
      <c r="H58" s="19">
        <f>VLOOKUP(E58,'Appendix 1a. Person-years 2020'!$E$3:$F$1684,2,FALSE)</f>
        <v>653049.16729999997</v>
      </c>
      <c r="I58" s="19">
        <f>VLOOKUP(E58,'Appendix 2a. Deaths 2020'!$E$3:$G$1683,3,FALSE)</f>
        <v>158</v>
      </c>
      <c r="J58" s="20">
        <f t="shared" si="35"/>
        <v>1715.0325842546547</v>
      </c>
      <c r="K58" s="20">
        <f t="shared" si="36"/>
        <v>1872.6176458979724</v>
      </c>
      <c r="L58" s="73">
        <f t="shared" si="37"/>
        <v>0.91584771082953709</v>
      </c>
      <c r="M58" s="73">
        <f t="shared" si="38"/>
        <v>1.0918845875524887</v>
      </c>
      <c r="N58" s="72">
        <f>VLOOKUP(E58,'Appendix 4. LT MOH 2019'!$D$5:$K$1684,8,FALSE)</f>
        <v>0.98695468808424125</v>
      </c>
      <c r="O58" s="72">
        <f t="shared" si="47"/>
        <v>0.98576459576549447</v>
      </c>
      <c r="P58" s="73">
        <f t="shared" si="39"/>
        <v>1.4235404234505533E-2</v>
      </c>
      <c r="Q58" s="72">
        <f>VLOOKUP(E58,'Appendix 4. LT MOH 2019'!$D$5:$I$1684,6,FALSE)</f>
        <v>2.5000000000000004</v>
      </c>
      <c r="R58" s="136">
        <f t="shared" si="40"/>
        <v>2.4984948116005201</v>
      </c>
      <c r="S58" s="135">
        <f t="shared" si="48"/>
        <v>93872.928342756815</v>
      </c>
      <c r="T58" s="12">
        <f t="shared" si="41"/>
        <v>1336.3190816359149</v>
      </c>
      <c r="U58" s="13">
        <f t="shared" si="42"/>
        <v>2.8675031686540521E-3</v>
      </c>
      <c r="V58" s="12">
        <f t="shared" si="43"/>
        <v>466021.83259771462</v>
      </c>
      <c r="W58" s="12">
        <f t="shared" si="44"/>
        <v>3968685.5848666625</v>
      </c>
      <c r="X58" s="2">
        <f t="shared" si="45"/>
        <v>42.277210852268936</v>
      </c>
      <c r="Y58" s="105">
        <f>VLOOKUP(E58,'Appendix 4. LT MOH 2019'!$D$5:$P$1684,13,FALSE)</f>
        <v>44.855291685037649</v>
      </c>
      <c r="Z58" s="131">
        <f t="shared" si="46"/>
        <v>-2.5780808327687126</v>
      </c>
    </row>
    <row r="59" spans="1:26" x14ac:dyDescent="0.2">
      <c r="B59" s="158" t="str">
        <f t="shared" si="49"/>
        <v>Male</v>
      </c>
      <c r="C59" s="11" t="str">
        <f t="shared" si="50"/>
        <v>RJ</v>
      </c>
      <c r="D59" s="137" t="s">
        <v>123</v>
      </c>
      <c r="E59" s="18" t="str">
        <f t="shared" si="34"/>
        <v>RJMale35-39</v>
      </c>
      <c r="F59" s="19">
        <v>5</v>
      </c>
      <c r="G59" s="104">
        <f>VLOOKUP(E59,'Appendix 4. LT MOH 2019'!$D$5:$G$1684,4,FALSE)</f>
        <v>2.9165521037831776E-3</v>
      </c>
      <c r="H59" s="19">
        <f>VLOOKUP(E59,'Appendix 1a. Person-years 2020'!$E$3:$F$1684,2,FALSE)</f>
        <v>658932.53890000004</v>
      </c>
      <c r="I59" s="19">
        <f>VLOOKUP(E59,'Appendix 2a. Deaths 2020'!$E$3:$G$1683,3,FALSE)</f>
        <v>304</v>
      </c>
      <c r="J59" s="20">
        <f t="shared" si="35"/>
        <v>1921.8110825799856</v>
      </c>
      <c r="K59" s="20">
        <f t="shared" si="36"/>
        <v>2224.9244507404355</v>
      </c>
      <c r="L59" s="73">
        <f t="shared" si="37"/>
        <v>0.86376464690314481</v>
      </c>
      <c r="M59" s="73">
        <f t="shared" si="38"/>
        <v>1.1577227704158763</v>
      </c>
      <c r="N59" s="72">
        <f>VLOOKUP(E59,'Appendix 4. LT MOH 2019'!$D$5:$K$1684,8,FALSE)</f>
        <v>0.98552279826403388</v>
      </c>
      <c r="O59" s="72">
        <f t="shared" si="47"/>
        <v>0.9832586276293922</v>
      </c>
      <c r="P59" s="73">
        <f t="shared" si="39"/>
        <v>1.6741372370607799E-2</v>
      </c>
      <c r="Q59" s="72">
        <f>VLOOKUP(E59,'Appendix 4. LT MOH 2019'!$D$5:$I$1684,6,FALSE)</f>
        <v>2.4999999999999911</v>
      </c>
      <c r="R59" s="136">
        <f t="shared" si="40"/>
        <v>2.4971308010778408</v>
      </c>
      <c r="S59" s="135">
        <f t="shared" si="48"/>
        <v>92536.609261120902</v>
      </c>
      <c r="T59" s="12">
        <f t="shared" si="41"/>
        <v>1549.1898335538592</v>
      </c>
      <c r="U59" s="13">
        <f t="shared" si="42"/>
        <v>3.3765711296953318E-3</v>
      </c>
      <c r="V59" s="12">
        <f t="shared" si="43"/>
        <v>458805.6267879192</v>
      </c>
      <c r="W59" s="12">
        <f t="shared" si="44"/>
        <v>3502663.7522689481</v>
      </c>
      <c r="X59" s="2">
        <f t="shared" si="45"/>
        <v>37.851654391021505</v>
      </c>
      <c r="Y59" s="105">
        <f>VLOOKUP(E59,'Appendix 4. LT MOH 2019'!$D$5:$P$1684,13,FALSE)</f>
        <v>40.415132980676844</v>
      </c>
      <c r="Z59" s="131">
        <f t="shared" si="46"/>
        <v>-2.5634785896553396</v>
      </c>
    </row>
    <row r="60" spans="1:26" x14ac:dyDescent="0.2">
      <c r="B60" s="158" t="str">
        <f t="shared" si="49"/>
        <v>Male</v>
      </c>
      <c r="C60" s="11" t="str">
        <f t="shared" si="50"/>
        <v>RJ</v>
      </c>
      <c r="D60" s="137" t="s">
        <v>124</v>
      </c>
      <c r="E60" s="18" t="str">
        <f t="shared" si="34"/>
        <v>RJMale40-44</v>
      </c>
      <c r="F60" s="19">
        <v>5</v>
      </c>
      <c r="G60" s="104">
        <f>VLOOKUP(E60,'Appendix 4. LT MOH 2019'!$D$5:$G$1684,4,FALSE)</f>
        <v>3.5716746534225417E-3</v>
      </c>
      <c r="H60" s="19">
        <f>VLOOKUP(E60,'Appendix 1a. Person-years 2020'!$E$3:$F$1684,2,FALSE)</f>
        <v>623753.06590000005</v>
      </c>
      <c r="I60" s="19">
        <f>VLOOKUP(E60,'Appendix 2a. Deaths 2020'!$E$3:$G$1683,3,FALSE)</f>
        <v>477</v>
      </c>
      <c r="J60" s="20">
        <f t="shared" si="35"/>
        <v>2227.8430154696307</v>
      </c>
      <c r="K60" s="20">
        <f t="shared" si="36"/>
        <v>2703.139326659948</v>
      </c>
      <c r="L60" s="73">
        <f t="shared" si="37"/>
        <v>0.82416877054665072</v>
      </c>
      <c r="M60" s="73">
        <f t="shared" si="38"/>
        <v>1.2133437176183279</v>
      </c>
      <c r="N60" s="72">
        <f>VLOOKUP(E60,'Appendix 4. LT MOH 2019'!$D$5:$K$1684,8,FALSE)</f>
        <v>0.98229967622732783</v>
      </c>
      <c r="O60" s="72">
        <f t="shared" si="47"/>
        <v>0.97856416355495068</v>
      </c>
      <c r="P60" s="73">
        <f t="shared" si="39"/>
        <v>2.1435836445049317E-2</v>
      </c>
      <c r="Q60" s="72">
        <f>VLOOKUP(E60,'Appendix 4. LT MOH 2019'!$D$5:$I$1684,6,FALSE)</f>
        <v>2.5000000000000107</v>
      </c>
      <c r="R60" s="136">
        <f t="shared" si="40"/>
        <v>2.4952485870522079</v>
      </c>
      <c r="S60" s="135">
        <f t="shared" si="48"/>
        <v>90987.419427567045</v>
      </c>
      <c r="T60" s="12">
        <f t="shared" si="41"/>
        <v>1950.39144140643</v>
      </c>
      <c r="U60" s="13">
        <f t="shared" si="42"/>
        <v>4.3337038504700351E-3</v>
      </c>
      <c r="V60" s="12">
        <f t="shared" si="43"/>
        <v>450051.85141917114</v>
      </c>
      <c r="W60" s="12">
        <f t="shared" si="44"/>
        <v>3043858.125481029</v>
      </c>
      <c r="X60" s="2">
        <f t="shared" si="45"/>
        <v>33.453615286937257</v>
      </c>
      <c r="Y60" s="105">
        <f>VLOOKUP(E60,'Appendix 4. LT MOH 2019'!$D$5:$P$1684,13,FALSE)</f>
        <v>35.972101353173265</v>
      </c>
      <c r="Z60" s="131">
        <f t="shared" si="46"/>
        <v>-2.518486066236008</v>
      </c>
    </row>
    <row r="61" spans="1:26" x14ac:dyDescent="0.2">
      <c r="B61" s="158" t="str">
        <f t="shared" si="49"/>
        <v>Male</v>
      </c>
      <c r="C61" s="11" t="str">
        <f t="shared" si="50"/>
        <v>RJ</v>
      </c>
      <c r="D61" s="137" t="s">
        <v>125</v>
      </c>
      <c r="E61" s="18" t="str">
        <f t="shared" si="34"/>
        <v>RJMale45-49</v>
      </c>
      <c r="F61" s="19">
        <v>5</v>
      </c>
      <c r="G61" s="104">
        <f>VLOOKUP(E61,'Appendix 4. LT MOH 2019'!$D$5:$G$1684,4,FALSE)</f>
        <v>5.2488903385532731E-3</v>
      </c>
      <c r="H61" s="19">
        <f>VLOOKUP(E61,'Appendix 1a. Person-years 2020'!$E$3:$F$1684,2,FALSE)</f>
        <v>549312.83270000003</v>
      </c>
      <c r="I61" s="19">
        <f>VLOOKUP(E61,'Appendix 2a. Deaths 2020'!$E$3:$G$1683,3,FALSE)</f>
        <v>673</v>
      </c>
      <c r="J61" s="20">
        <f t="shared" si="35"/>
        <v>2883.2828204023608</v>
      </c>
      <c r="K61" s="20">
        <f t="shared" si="36"/>
        <v>3552.7503172045144</v>
      </c>
      <c r="L61" s="73">
        <f t="shared" si="37"/>
        <v>0.81156359523488131</v>
      </c>
      <c r="M61" s="73">
        <f t="shared" si="38"/>
        <v>1.2321893267163884</v>
      </c>
      <c r="N61" s="72">
        <f>VLOOKUP(E61,'Appendix 4. LT MOH 2019'!$D$5:$K$1684,8,FALSE)</f>
        <v>0.97409547335629598</v>
      </c>
      <c r="O61" s="72">
        <f t="shared" si="47"/>
        <v>0.96817735589867882</v>
      </c>
      <c r="P61" s="73">
        <f t="shared" si="39"/>
        <v>3.1822644101321185E-2</v>
      </c>
      <c r="Q61" s="72">
        <f>VLOOKUP(E61,'Appendix 4. LT MOH 2019'!$D$5:$I$1684,6,FALSE)</f>
        <v>2.4999999999999831</v>
      </c>
      <c r="R61" s="136">
        <f t="shared" si="40"/>
        <v>2.4924081463514045</v>
      </c>
      <c r="S61" s="135">
        <f t="shared" si="48"/>
        <v>89037.02798616061</v>
      </c>
      <c r="T61" s="12">
        <f t="shared" si="41"/>
        <v>2833.3936534429631</v>
      </c>
      <c r="U61" s="13">
        <f t="shared" si="42"/>
        <v>6.4677518148617604E-3</v>
      </c>
      <c r="V61" s="12">
        <f t="shared" si="43"/>
        <v>438080.14508724981</v>
      </c>
      <c r="W61" s="12">
        <f t="shared" si="44"/>
        <v>2593806.2740618577</v>
      </c>
      <c r="X61" s="2">
        <f t="shared" si="45"/>
        <v>29.131770598464087</v>
      </c>
      <c r="Y61" s="105">
        <f>VLOOKUP(E61,'Appendix 4. LT MOH 2019'!$D$5:$P$1684,13,FALSE)</f>
        <v>31.575244208292919</v>
      </c>
      <c r="Z61" s="131">
        <f t="shared" si="46"/>
        <v>-2.4434736098288319</v>
      </c>
    </row>
    <row r="62" spans="1:26" x14ac:dyDescent="0.2">
      <c r="B62" s="158" t="str">
        <f t="shared" si="49"/>
        <v>Male</v>
      </c>
      <c r="C62" s="11" t="str">
        <f t="shared" si="50"/>
        <v>RJ</v>
      </c>
      <c r="D62" s="137" t="s">
        <v>126</v>
      </c>
      <c r="E62" s="18" t="str">
        <f t="shared" si="34"/>
        <v>RJMale50-54</v>
      </c>
      <c r="F62" s="19">
        <v>5</v>
      </c>
      <c r="G62" s="104">
        <f>VLOOKUP(E62,'Appendix 4. LT MOH 2019'!$D$5:$G$1684,4,FALSE)</f>
        <v>7.9286228069236145E-3</v>
      </c>
      <c r="H62" s="19">
        <f>VLOOKUP(E62,'Appendix 1a. Person-years 2020'!$E$3:$F$1684,2,FALSE)</f>
        <v>517131.65210000001</v>
      </c>
      <c r="I62" s="19">
        <f>VLOOKUP(E62,'Appendix 2a. Deaths 2020'!$E$3:$G$1683,3,FALSE)</f>
        <v>951</v>
      </c>
      <c r="J62" s="20">
        <f t="shared" si="35"/>
        <v>4100.1418110221484</v>
      </c>
      <c r="K62" s="20">
        <f t="shared" si="36"/>
        <v>5043.6016907327639</v>
      </c>
      <c r="L62" s="73">
        <f t="shared" si="37"/>
        <v>0.812939256990862</v>
      </c>
      <c r="M62" s="73">
        <f t="shared" si="38"/>
        <v>1.2301042069263002</v>
      </c>
      <c r="N62" s="72">
        <f>VLOOKUP(E62,'Appendix 4. LT MOH 2019'!$D$5:$K$1684,8,FALSE)</f>
        <v>0.96112740139504105</v>
      </c>
      <c r="O62" s="72">
        <f t="shared" si="47"/>
        <v>0.95239868092570923</v>
      </c>
      <c r="P62" s="73">
        <f t="shared" si="39"/>
        <v>4.7601319074290771E-2</v>
      </c>
      <c r="Q62" s="72">
        <f>VLOOKUP(E62,'Appendix 4. LT MOH 2019'!$D$5:$I$1684,6,FALSE)</f>
        <v>2.4999999999999942</v>
      </c>
      <c r="R62" s="136">
        <f t="shared" si="40"/>
        <v>2.4886543058034998</v>
      </c>
      <c r="S62" s="135">
        <f t="shared" si="48"/>
        <v>86203.634332717644</v>
      </c>
      <c r="T62" s="12">
        <f t="shared" si="41"/>
        <v>4103.4067032351795</v>
      </c>
      <c r="U62" s="13">
        <f t="shared" si="42"/>
        <v>9.7534560104905431E-3</v>
      </c>
      <c r="V62" s="12">
        <f t="shared" si="43"/>
        <v>420713.09890788153</v>
      </c>
      <c r="W62" s="12">
        <f t="shared" si="44"/>
        <v>2155726.1289746077</v>
      </c>
      <c r="X62" s="2">
        <f t="shared" si="45"/>
        <v>25.007369418488953</v>
      </c>
      <c r="Y62" s="105">
        <f>VLOOKUP(E62,'Appendix 4. LT MOH 2019'!$D$5:$P$1684,13,FALSE)</f>
        <v>27.348454287661021</v>
      </c>
      <c r="Z62" s="131">
        <f t="shared" si="46"/>
        <v>-2.341084869172068</v>
      </c>
    </row>
    <row r="63" spans="1:26" x14ac:dyDescent="0.2">
      <c r="B63" s="158" t="str">
        <f t="shared" si="49"/>
        <v>Male</v>
      </c>
      <c r="C63" s="11" t="str">
        <f t="shared" si="50"/>
        <v>RJ</v>
      </c>
      <c r="D63" s="137" t="s">
        <v>127</v>
      </c>
      <c r="E63" s="18" t="str">
        <f t="shared" si="34"/>
        <v>RJMale55-59</v>
      </c>
      <c r="F63" s="19">
        <v>5</v>
      </c>
      <c r="G63" s="104">
        <f>VLOOKUP(E63,'Appendix 4. LT MOH 2019'!$D$5:$G$1684,4,FALSE)</f>
        <v>1.1959424452613339E-2</v>
      </c>
      <c r="H63" s="19">
        <f>VLOOKUP(E63,'Appendix 1a. Person-years 2020'!$E$3:$F$1684,2,FALSE)</f>
        <v>476614.0576</v>
      </c>
      <c r="I63" s="19">
        <f>VLOOKUP(E63,'Appendix 2a. Deaths 2020'!$E$3:$G$1683,3,FALSE)</f>
        <v>1428</v>
      </c>
      <c r="J63" s="20">
        <f t="shared" si="35"/>
        <v>5700.0298149207019</v>
      </c>
      <c r="K63" s="20">
        <f t="shared" si="36"/>
        <v>7110.9517568023703</v>
      </c>
      <c r="L63" s="73">
        <f t="shared" si="37"/>
        <v>0.80158465559382064</v>
      </c>
      <c r="M63" s="73">
        <f t="shared" si="38"/>
        <v>1.2475288704961445</v>
      </c>
      <c r="N63" s="72">
        <f>VLOOKUP(E63,'Appendix 4. LT MOH 2019'!$D$5:$K$1684,8,FALSE)</f>
        <v>0.94193882337560653</v>
      </c>
      <c r="O63" s="72">
        <f t="shared" si="47"/>
        <v>0.92809528206417302</v>
      </c>
      <c r="P63" s="73">
        <f t="shared" si="39"/>
        <v>7.1904717935826978E-2</v>
      </c>
      <c r="Q63" s="72">
        <f>VLOOKUP(E63,'Appendix 4. LT MOH 2019'!$D$5:$I$1684,6,FALSE)</f>
        <v>2.4999999999999956</v>
      </c>
      <c r="R63" s="136">
        <f t="shared" si="40"/>
        <v>2.4816327713519666</v>
      </c>
      <c r="S63" s="135">
        <f t="shared" si="48"/>
        <v>82100.22762948247</v>
      </c>
      <c r="T63" s="12">
        <f t="shared" si="41"/>
        <v>5903.3937101651254</v>
      </c>
      <c r="U63" s="13">
        <f t="shared" si="42"/>
        <v>1.4921342337881874E-2</v>
      </c>
      <c r="V63" s="12">
        <f t="shared" si="43"/>
        <v>395634.22488992556</v>
      </c>
      <c r="W63" s="12">
        <f t="shared" si="44"/>
        <v>1735013.0300667263</v>
      </c>
      <c r="X63" s="2">
        <f t="shared" si="45"/>
        <v>21.132865037802613</v>
      </c>
      <c r="Y63" s="105">
        <f>VLOOKUP(E63,'Appendix 4. LT MOH 2019'!$D$5:$P$1684,13,FALSE)</f>
        <v>23.353444872755059</v>
      </c>
      <c r="Z63" s="131">
        <f t="shared" si="46"/>
        <v>-2.2205798349524457</v>
      </c>
    </row>
    <row r="64" spans="1:26" x14ac:dyDescent="0.2">
      <c r="B64" s="158" t="str">
        <f t="shared" si="49"/>
        <v>Male</v>
      </c>
      <c r="C64" s="11" t="str">
        <f t="shared" si="50"/>
        <v>RJ</v>
      </c>
      <c r="D64" s="137" t="s">
        <v>128</v>
      </c>
      <c r="E64" s="18" t="str">
        <f t="shared" si="34"/>
        <v>RJMale60-64</v>
      </c>
      <c r="F64" s="19">
        <v>5</v>
      </c>
      <c r="G64" s="104">
        <f>VLOOKUP(E64,'Appendix 4. LT MOH 2019'!$D$5:$G$1684,4,FALSE)</f>
        <v>1.8865626046262136E-2</v>
      </c>
      <c r="H64" s="19">
        <f>VLOOKUP(E64,'Appendix 1a. Person-years 2020'!$E$3:$F$1684,2,FALSE)</f>
        <v>409130.14870000002</v>
      </c>
      <c r="I64" s="19">
        <f>VLOOKUP(E64,'Appendix 2a. Deaths 2020'!$E$3:$G$1683,3,FALSE)</f>
        <v>1799</v>
      </c>
      <c r="J64" s="20">
        <f t="shared" si="35"/>
        <v>7718.4963896258214</v>
      </c>
      <c r="K64" s="20">
        <f t="shared" si="36"/>
        <v>9483.5571283685968</v>
      </c>
      <c r="L64" s="73">
        <f t="shared" si="37"/>
        <v>0.81388199439819175</v>
      </c>
      <c r="M64" s="73">
        <f t="shared" si="38"/>
        <v>1.2286793501795421</v>
      </c>
      <c r="N64" s="72">
        <f>VLOOKUP(E64,'Appendix 4. LT MOH 2019'!$D$5:$K$1684,8,FALSE)</f>
        <v>0.90992039034409333</v>
      </c>
      <c r="O64" s="72">
        <f t="shared" si="47"/>
        <v>0.89048851125017192</v>
      </c>
      <c r="P64" s="73">
        <f t="shared" si="39"/>
        <v>0.10951148874982808</v>
      </c>
      <c r="Q64" s="72">
        <f>VLOOKUP(E64,'Appendix 4. LT MOH 2019'!$D$5:$I$1684,6,FALSE)</f>
        <v>2.5000000000000004</v>
      </c>
      <c r="R64" s="136">
        <f t="shared" si="40"/>
        <v>2.4733482870165999</v>
      </c>
      <c r="S64" s="135">
        <f t="shared" si="48"/>
        <v>76196.833919317345</v>
      </c>
      <c r="T64" s="12">
        <f t="shared" si="41"/>
        <v>8344.4287205278397</v>
      </c>
      <c r="U64" s="13">
        <f t="shared" si="42"/>
        <v>2.3185363676009013E-2</v>
      </c>
      <c r="V64" s="12">
        <f t="shared" si="43"/>
        <v>359900.70447599719</v>
      </c>
      <c r="W64" s="12">
        <f t="shared" si="44"/>
        <v>1339378.8051768006</v>
      </c>
      <c r="X64" s="2">
        <f t="shared" si="45"/>
        <v>17.577880028388456</v>
      </c>
      <c r="Y64" s="105">
        <f>VLOOKUP(E64,'Appendix 4. LT MOH 2019'!$D$5:$P$1684,13,FALSE)</f>
        <v>19.63885271022486</v>
      </c>
      <c r="Z64" s="131">
        <f t="shared" si="46"/>
        <v>-2.0609726818364038</v>
      </c>
    </row>
    <row r="65" spans="2:26" x14ac:dyDescent="0.2">
      <c r="B65" s="158" t="str">
        <f t="shared" si="49"/>
        <v>Male</v>
      </c>
      <c r="C65" s="11" t="str">
        <f t="shared" si="50"/>
        <v>RJ</v>
      </c>
      <c r="D65" s="137" t="s">
        <v>129</v>
      </c>
      <c r="E65" s="18" t="str">
        <f t="shared" si="34"/>
        <v>RJMale65-69</v>
      </c>
      <c r="F65" s="19">
        <v>5</v>
      </c>
      <c r="G65" s="104">
        <f>VLOOKUP(E65,'Appendix 4. LT MOH 2019'!$D$5:$G$1684,4,FALSE)</f>
        <v>2.7864055516819839E-2</v>
      </c>
      <c r="H65" s="19">
        <f>VLOOKUP(E65,'Appendix 1a. Person-years 2020'!$E$3:$F$1684,2,FALSE)</f>
        <v>313921.97269999998</v>
      </c>
      <c r="I65" s="19">
        <f>VLOOKUP(E65,'Appendix 2a. Deaths 2020'!$E$3:$G$1683,3,FALSE)</f>
        <v>2327</v>
      </c>
      <c r="J65" s="20">
        <f t="shared" si="35"/>
        <v>8747.1392752624015</v>
      </c>
      <c r="K65" s="20">
        <f t="shared" si="36"/>
        <v>11009.299618074761</v>
      </c>
      <c r="L65" s="73">
        <f t="shared" si="37"/>
        <v>0.7945227742645492</v>
      </c>
      <c r="M65" s="73">
        <f t="shared" si="38"/>
        <v>1.2586171628946079</v>
      </c>
      <c r="N65" s="72">
        <f>VLOOKUP(E65,'Appendix 4. LT MOH 2019'!$D$5:$K$1684,8,FALSE)</f>
        <v>0.86975276302112992</v>
      </c>
      <c r="O65" s="72">
        <f t="shared" si="47"/>
        <v>0.83892383838572171</v>
      </c>
      <c r="P65" s="73">
        <f t="shared" si="39"/>
        <v>0.16107616161427829</v>
      </c>
      <c r="Q65" s="72">
        <f>VLOOKUP(E65,'Appendix 4. LT MOH 2019'!$D$5:$I$1684,6,FALSE)</f>
        <v>2.5000000000000036</v>
      </c>
      <c r="R65" s="136">
        <f t="shared" si="40"/>
        <v>2.4556848412838712</v>
      </c>
      <c r="S65" s="135">
        <f t="shared" si="48"/>
        <v>67852.405198789507</v>
      </c>
      <c r="T65" s="12">
        <f t="shared" si="41"/>
        <v>10929.404985717716</v>
      </c>
      <c r="U65" s="13">
        <f t="shared" si="42"/>
        <v>3.5091534663941729E-2</v>
      </c>
      <c r="V65" s="12">
        <f t="shared" si="43"/>
        <v>311454.17521303834</v>
      </c>
      <c r="W65" s="12">
        <f t="shared" si="44"/>
        <v>979478.10070080345</v>
      </c>
      <c r="X65" s="2">
        <f t="shared" si="45"/>
        <v>14.435421969658895</v>
      </c>
      <c r="Y65" s="105">
        <f>VLOOKUP(E65,'Appendix 4. LT MOH 2019'!$D$5:$P$1684,13,FALSE)</f>
        <v>16.335551870360515</v>
      </c>
      <c r="Z65" s="131">
        <f t="shared" si="46"/>
        <v>-1.9001299007016197</v>
      </c>
    </row>
    <row r="66" spans="2:26" x14ac:dyDescent="0.2">
      <c r="B66" s="158" t="str">
        <f t="shared" si="49"/>
        <v>Male</v>
      </c>
      <c r="C66" s="11" t="str">
        <f t="shared" si="50"/>
        <v>RJ</v>
      </c>
      <c r="D66" s="137" t="s">
        <v>130</v>
      </c>
      <c r="E66" s="18" t="str">
        <f t="shared" si="34"/>
        <v>RJMale70-74</v>
      </c>
      <c r="F66" s="19">
        <v>5</v>
      </c>
      <c r="G66" s="104">
        <f>VLOOKUP(E66,'Appendix 4. LT MOH 2019'!$D$5:$G$1684,4,FALSE)</f>
        <v>3.892292657929422E-2</v>
      </c>
      <c r="H66" s="19">
        <f>VLOOKUP(E66,'Appendix 1a. Person-years 2020'!$E$3:$F$1684,2,FALSE)</f>
        <v>223084.4749</v>
      </c>
      <c r="I66" s="19">
        <f>VLOOKUP(E66,'Appendix 2a. Deaths 2020'!$E$3:$G$1683,3,FALSE)</f>
        <v>2463</v>
      </c>
      <c r="J66" s="20">
        <f t="shared" si="35"/>
        <v>8683.1006375131037</v>
      </c>
      <c r="K66" s="20">
        <f t="shared" si="36"/>
        <v>11050.233469348303</v>
      </c>
      <c r="L66" s="73">
        <f t="shared" si="37"/>
        <v>0.78578436026702314</v>
      </c>
      <c r="M66" s="73">
        <f t="shared" si="38"/>
        <v>1.2726137736569136</v>
      </c>
      <c r="N66" s="72">
        <f>VLOOKUP(E66,'Appendix 4. LT MOH 2019'!$D$5:$K$1684,8,FALSE)</f>
        <v>0.82264345641438008</v>
      </c>
      <c r="O66" s="72">
        <f t="shared" si="47"/>
        <v>0.78000461956555567</v>
      </c>
      <c r="P66" s="73">
        <f t="shared" si="39"/>
        <v>0.21999538043444433</v>
      </c>
      <c r="Q66" s="72">
        <f>VLOOKUP(E66,'Appendix 4. LT MOH 2019'!$D$5:$I$1684,6,FALSE)</f>
        <v>2.5000000000000036</v>
      </c>
      <c r="R66" s="136">
        <f t="shared" si="40"/>
        <v>2.4351009124655256</v>
      </c>
      <c r="S66" s="135">
        <f t="shared" si="48"/>
        <v>56923.000213071791</v>
      </c>
      <c r="T66" s="12">
        <f t="shared" si="41"/>
        <v>12522.797087344685</v>
      </c>
      <c r="U66" s="13">
        <f t="shared" si="42"/>
        <v>4.9596161082094699E-2</v>
      </c>
      <c r="V66" s="12">
        <f t="shared" si="43"/>
        <v>252495.29024264921</v>
      </c>
      <c r="W66" s="12">
        <f t="shared" si="44"/>
        <v>668023.92548776511</v>
      </c>
      <c r="X66" s="2">
        <f t="shared" si="45"/>
        <v>11.735571262710081</v>
      </c>
      <c r="Y66" s="105">
        <f>VLOOKUP(E66,'Appendix 4. LT MOH 2019'!$D$5:$P$1684,13,FALSE)</f>
        <v>13.407453771462631</v>
      </c>
      <c r="Z66" s="131">
        <f t="shared" si="46"/>
        <v>-1.6718825087525495</v>
      </c>
    </row>
    <row r="67" spans="2:26" x14ac:dyDescent="0.2">
      <c r="B67" s="158" t="str">
        <f t="shared" si="49"/>
        <v>Male</v>
      </c>
      <c r="C67" s="11" t="str">
        <f t="shared" si="50"/>
        <v>RJ</v>
      </c>
      <c r="D67" s="137" t="s">
        <v>131</v>
      </c>
      <c r="E67" s="18" t="str">
        <f t="shared" si="34"/>
        <v>RJMale75-79</v>
      </c>
      <c r="F67" s="19">
        <v>5</v>
      </c>
      <c r="G67" s="104">
        <f>VLOOKUP(E67,'Appendix 4. LT MOH 2019'!$D$5:$G$1684,4,FALSE)</f>
        <v>5.6524746687756512E-2</v>
      </c>
      <c r="H67" s="19">
        <f>VLOOKUP(E67,'Appendix 1a. Person-years 2020'!$E$3:$F$1684,2,FALSE)</f>
        <v>139229.80489999999</v>
      </c>
      <c r="I67" s="19">
        <f>VLOOKUP(E67,'Appendix 2a. Deaths 2020'!$E$3:$G$1683,3,FALSE)</f>
        <v>2091</v>
      </c>
      <c r="J67" s="20">
        <f t="shared" si="35"/>
        <v>7869.9294533582597</v>
      </c>
      <c r="K67" s="20">
        <f t="shared" si="36"/>
        <v>9842.7362080341609</v>
      </c>
      <c r="L67" s="73">
        <f t="shared" si="37"/>
        <v>0.79956724299228987</v>
      </c>
      <c r="M67" s="73">
        <f t="shared" si="38"/>
        <v>1.2506765488010905</v>
      </c>
      <c r="N67" s="72">
        <f>VLOOKUP(E67,'Appendix 4. LT MOH 2019'!$D$5:$K$1684,8,FALSE)</f>
        <v>0.75236940780160144</v>
      </c>
      <c r="O67" s="72">
        <f t="shared" si="47"/>
        <v>0.70057608816762507</v>
      </c>
      <c r="P67" s="73">
        <f t="shared" si="39"/>
        <v>0.29942391183237493</v>
      </c>
      <c r="Q67" s="72">
        <f>VLOOKUP(E67,'Appendix 4. LT MOH 2019'!$D$5:$I$1684,6,FALSE)</f>
        <v>2.5000000000000004</v>
      </c>
      <c r="R67" s="136">
        <f t="shared" si="40"/>
        <v>2.4141529601546621</v>
      </c>
      <c r="S67" s="135">
        <f t="shared" si="48"/>
        <v>44400.203125727108</v>
      </c>
      <c r="T67" s="12">
        <f t="shared" si="41"/>
        <v>13294.482506057251</v>
      </c>
      <c r="U67" s="13">
        <f t="shared" si="42"/>
        <v>7.085722883093816E-2</v>
      </c>
      <c r="V67" s="12">
        <f t="shared" si="43"/>
        <v>187623.51739407179</v>
      </c>
      <c r="W67" s="12">
        <f t="shared" si="44"/>
        <v>415528.63524511585</v>
      </c>
      <c r="X67" s="2">
        <f t="shared" si="45"/>
        <v>9.3587102308625099</v>
      </c>
      <c r="Y67" s="105">
        <f>VLOOKUP(E67,'Appendix 4. LT MOH 2019'!$D$5:$P$1684,13,FALSE)</f>
        <v>10.7590293965316</v>
      </c>
      <c r="Z67" s="131">
        <f t="shared" si="46"/>
        <v>-1.4003191656690905</v>
      </c>
    </row>
    <row r="68" spans="2:26" x14ac:dyDescent="0.2">
      <c r="B68" s="158" t="str">
        <f t="shared" si="49"/>
        <v>Male</v>
      </c>
      <c r="C68" s="11" t="str">
        <f t="shared" si="50"/>
        <v>RJ</v>
      </c>
      <c r="D68" s="137" t="s">
        <v>132</v>
      </c>
      <c r="E68" s="18" t="str">
        <f t="shared" si="34"/>
        <v>RJMale80-84</v>
      </c>
      <c r="F68" s="19">
        <v>5</v>
      </c>
      <c r="G68" s="104">
        <f>VLOOKUP(E68,'Appendix 4. LT MOH 2019'!$D$5:$G$1684,4,FALSE)</f>
        <v>8.4433197306827135E-2</v>
      </c>
      <c r="H68" s="19">
        <f>VLOOKUP(E68,'Appendix 1a. Person-years 2020'!$E$3:$F$1684,2,FALSE)</f>
        <v>86760.8171</v>
      </c>
      <c r="I68" s="19">
        <f>VLOOKUP(E68,'Appendix 2a. Deaths 2020'!$E$3:$G$1683,3,FALSE)</f>
        <v>1726</v>
      </c>
      <c r="J68" s="20">
        <f t="shared" si="35"/>
        <v>7325.4931887058419</v>
      </c>
      <c r="K68" s="20">
        <f t="shared" si="36"/>
        <v>8905.7614901542584</v>
      </c>
      <c r="L68" s="73">
        <f t="shared" si="37"/>
        <v>0.82255663334398998</v>
      </c>
      <c r="M68" s="73">
        <f t="shared" si="38"/>
        <v>1.2157217624452661</v>
      </c>
      <c r="N68" s="72">
        <f>VLOOKUP(E68,'Appendix 4. LT MOH 2019'!$D$5:$K$1684,8,FALSE)</f>
        <v>0.65141448696650994</v>
      </c>
      <c r="O68" s="72">
        <f t="shared" si="47"/>
        <v>0.59388506763997728</v>
      </c>
      <c r="P68" s="73">
        <f t="shared" si="39"/>
        <v>0.40611493236002272</v>
      </c>
      <c r="Q68" s="72">
        <f>VLOOKUP(E68,'Appendix 4. LT MOH 2019'!$D$5:$I$1684,6,FALSE)</f>
        <v>2.4999999999999996</v>
      </c>
      <c r="R68" s="136">
        <f t="shared" si="40"/>
        <v>2.3912373043927113</v>
      </c>
      <c r="S68" s="135">
        <f t="shared" si="48"/>
        <v>31105.720619669857</v>
      </c>
      <c r="T68" s="12">
        <f t="shared" si="41"/>
        <v>12632.497625466987</v>
      </c>
      <c r="U68" s="13">
        <f t="shared" si="42"/>
        <v>0.10306066509450247</v>
      </c>
      <c r="V68" s="12">
        <f t="shared" si="43"/>
        <v>122573.41454068336</v>
      </c>
      <c r="W68" s="12">
        <f t="shared" si="44"/>
        <v>227905.11785104405</v>
      </c>
      <c r="X68" s="2">
        <f t="shared" si="45"/>
        <v>7.3267911275113526</v>
      </c>
      <c r="Y68" s="105">
        <f>VLOOKUP(E68,'Appendix 4. LT MOH 2019'!$D$5:$P$1684,13,FALSE)</f>
        <v>8.4773594073477962</v>
      </c>
      <c r="Z68" s="131">
        <f t="shared" si="46"/>
        <v>-1.1505682798364436</v>
      </c>
    </row>
    <row r="69" spans="2:26" x14ac:dyDescent="0.2">
      <c r="B69" s="158" t="str">
        <f t="shared" si="49"/>
        <v>Male</v>
      </c>
      <c r="C69" s="11" t="str">
        <f t="shared" si="50"/>
        <v>RJ</v>
      </c>
      <c r="D69" s="137" t="s">
        <v>133</v>
      </c>
      <c r="E69" s="18" t="str">
        <f t="shared" si="34"/>
        <v>RJMale85-89</v>
      </c>
      <c r="F69" s="19">
        <v>5</v>
      </c>
      <c r="G69" s="104">
        <f>VLOOKUP(E69,'Appendix 4. LT MOH 2019'!$D$5:$G$1684,4,FALSE)</f>
        <v>0.12846312749994462</v>
      </c>
      <c r="H69" s="19">
        <f>VLOOKUP(E69,'Appendix 1a. Person-years 2020'!$E$3:$F$1684,2,FALSE)</f>
        <v>43936.495000000003</v>
      </c>
      <c r="I69" s="19">
        <f>VLOOKUP(E69,'Appendix 2a. Deaths 2020'!$E$3:$G$1683,3,FALSE)</f>
        <v>1290</v>
      </c>
      <c r="J69" s="20">
        <f t="shared" si="35"/>
        <v>5644.21955908568</v>
      </c>
      <c r="K69" s="20">
        <f t="shared" si="36"/>
        <v>6768.5021246107508</v>
      </c>
      <c r="L69" s="73">
        <f t="shared" si="37"/>
        <v>0.83389492315632141</v>
      </c>
      <c r="M69" s="73">
        <f t="shared" si="38"/>
        <v>1.1991918552699243</v>
      </c>
      <c r="N69" s="72">
        <f>VLOOKUP(E69,'Appendix 4. LT MOH 2019'!$D$5:$K$1684,8,FALSE)</f>
        <v>0.51382368678140899</v>
      </c>
      <c r="O69" s="72">
        <f t="shared" si="47"/>
        <v>0.44999806798669112</v>
      </c>
      <c r="P69" s="73">
        <f t="shared" si="39"/>
        <v>0.55000193201330894</v>
      </c>
      <c r="Q69" s="72">
        <f>VLOOKUP(E69,'Appendix 4. LT MOH 2019'!$D$5:$I$1684,6,FALSE)</f>
        <v>2.5</v>
      </c>
      <c r="R69" s="136">
        <f t="shared" si="40"/>
        <v>2.3499244225255462</v>
      </c>
      <c r="S69" s="135">
        <f t="shared" si="48"/>
        <v>18473.222994202872</v>
      </c>
      <c r="T69" s="12">
        <f t="shared" si="41"/>
        <v>10160.308337324263</v>
      </c>
      <c r="U69" s="13">
        <f t="shared" si="42"/>
        <v>0.15526017804860748</v>
      </c>
      <c r="V69" s="12">
        <f t="shared" si="43"/>
        <v>65440.529986661255</v>
      </c>
      <c r="W69" s="12">
        <f t="shared" si="44"/>
        <v>105331.7033103607</v>
      </c>
      <c r="X69" s="2">
        <f t="shared" si="45"/>
        <v>5.7018584869253788</v>
      </c>
      <c r="Y69" s="105">
        <f>VLOOKUP(E69,'Appendix 4. LT MOH 2019'!$D$5:$P$1684,13,FALSE)</f>
        <v>6.6759694126285201</v>
      </c>
      <c r="Z69" s="131">
        <f t="shared" si="46"/>
        <v>-0.97411092570314128</v>
      </c>
    </row>
    <row r="70" spans="2:26" x14ac:dyDescent="0.2">
      <c r="B70" s="158" t="str">
        <f t="shared" si="49"/>
        <v>Male</v>
      </c>
      <c r="C70" s="11" t="str">
        <f t="shared" si="50"/>
        <v>RJ</v>
      </c>
      <c r="D70" s="137" t="s">
        <v>8</v>
      </c>
      <c r="E70" s="18" t="str">
        <f t="shared" si="34"/>
        <v>RJMale90+</v>
      </c>
      <c r="F70" s="19" t="s">
        <v>19</v>
      </c>
      <c r="G70" s="104">
        <f>VLOOKUP(E70,'Appendix 4. LT MOH 2019'!$D$5:$G$1684,4,FALSE)</f>
        <v>0.17770694989939245</v>
      </c>
      <c r="H70" s="19">
        <f>VLOOKUP(E70,'Appendix 1a. Person-years 2020'!$E$3:$F$1684,2,FALSE)</f>
        <v>24409.4882</v>
      </c>
      <c r="I70" s="19">
        <f>VLOOKUP(E70,'Appendix 2a. Deaths 2020'!$E$3:$G$1683,3,FALSE)</f>
        <v>823</v>
      </c>
      <c r="J70" s="20">
        <f t="shared" si="35"/>
        <v>4337.7356966272109</v>
      </c>
      <c r="K70" s="20">
        <f t="shared" si="36"/>
        <v>5014.4828768600109</v>
      </c>
      <c r="L70" s="73">
        <f t="shared" si="37"/>
        <v>0.86504148147444304</v>
      </c>
      <c r="M70" s="73">
        <f t="shared" si="38"/>
        <v>1.1560139269801528</v>
      </c>
      <c r="N70" s="72">
        <f>VLOOKUP(E70,'Appendix 4. LT MOH 2019'!$D$5:$K$1684,8,FALSE)</f>
        <v>0</v>
      </c>
      <c r="O70" s="72">
        <v>0</v>
      </c>
      <c r="P70" s="73">
        <f t="shared" si="39"/>
        <v>1</v>
      </c>
      <c r="Q70" s="72">
        <f>VLOOKUP(E70,'Appendix 4. LT MOH 2019'!$D$5:$I$1684,6,FALSE)</f>
        <v>5.547362607363902</v>
      </c>
      <c r="R70" s="136">
        <f>Q70*L70</f>
        <v>4.7986987681499986</v>
      </c>
      <c r="S70" s="135">
        <f t="shared" si="48"/>
        <v>8312.9146568786091</v>
      </c>
      <c r="T70" s="12">
        <f t="shared" si="41"/>
        <v>8312.9146568786091</v>
      </c>
      <c r="U70" s="13">
        <f t="shared" si="42"/>
        <v>0.20838982572467693</v>
      </c>
      <c r="V70" s="12">
        <f>T70*R70</f>
        <v>39891.173323699448</v>
      </c>
      <c r="W70" s="12">
        <f>V70</f>
        <v>39891.173323699448</v>
      </c>
      <c r="X70" s="2">
        <f t="shared" si="45"/>
        <v>4.7986987681499986</v>
      </c>
      <c r="Y70" s="105">
        <f>VLOOKUP(E70,'Appendix 4. LT MOH 2019'!$D$5:$P$1684,13,FALSE)</f>
        <v>5.6272419315403424</v>
      </c>
      <c r="Z70" s="131">
        <f t="shared" si="46"/>
        <v>-0.82854316339034373</v>
      </c>
    </row>
    <row r="71" spans="2:26" x14ac:dyDescent="0.2">
      <c r="K71" s="7"/>
      <c r="L71" s="7"/>
      <c r="M71" s="7"/>
      <c r="N71" s="133"/>
      <c r="O71" s="133"/>
      <c r="P71" s="74"/>
      <c r="Q71" s="133"/>
      <c r="R71" s="107"/>
      <c r="S71" s="7"/>
      <c r="T71" s="7"/>
      <c r="U71" s="7"/>
      <c r="V71" s="107"/>
      <c r="W71" s="107"/>
      <c r="X71" s="7"/>
      <c r="Y71" s="133"/>
      <c r="Z71" s="7"/>
    </row>
    <row r="72" spans="2:26" x14ac:dyDescent="0.2">
      <c r="N72" s="40"/>
      <c r="O72" s="40"/>
      <c r="Q72" s="40"/>
      <c r="R72" s="40"/>
      <c r="V72" s="40"/>
      <c r="W72" s="40"/>
    </row>
    <row r="73" spans="2:26" x14ac:dyDescent="0.2">
      <c r="K73" s="45"/>
      <c r="L73" s="45"/>
      <c r="M73" s="45"/>
      <c r="N73" s="45"/>
      <c r="O73" s="45"/>
      <c r="P73" s="44"/>
      <c r="Q73" s="43"/>
      <c r="R73" s="12"/>
      <c r="S73" s="13"/>
      <c r="T73" s="12"/>
      <c r="U73" s="12"/>
      <c r="V73" s="2"/>
      <c r="W73" s="2"/>
      <c r="X73" s="6"/>
    </row>
    <row r="74" spans="2:26" x14ac:dyDescent="0.2">
      <c r="K74" s="45"/>
      <c r="L74" s="45"/>
      <c r="M74" s="45"/>
      <c r="N74" s="45"/>
      <c r="O74" s="45"/>
      <c r="P74" s="44"/>
      <c r="Q74" s="43"/>
      <c r="R74" s="12"/>
      <c r="S74" s="13"/>
      <c r="T74" s="12"/>
      <c r="U74" s="12"/>
      <c r="V74" s="2"/>
      <c r="W74" s="2"/>
      <c r="X74" s="6"/>
    </row>
    <row r="75" spans="2:26" x14ac:dyDescent="0.2">
      <c r="K75" s="45"/>
      <c r="L75" s="45"/>
      <c r="M75" s="45"/>
      <c r="N75" s="45"/>
      <c r="O75" s="45"/>
      <c r="P75" s="44"/>
      <c r="Q75" s="43"/>
      <c r="R75" s="12"/>
      <c r="S75" s="13"/>
      <c r="T75" s="12"/>
      <c r="U75" s="12"/>
      <c r="V75" s="2"/>
      <c r="W75" s="2"/>
      <c r="X75" s="6"/>
    </row>
    <row r="76" spans="2:26" x14ac:dyDescent="0.2">
      <c r="K76" s="45"/>
      <c r="L76" s="45"/>
      <c r="M76" s="45"/>
      <c r="N76" s="45"/>
      <c r="O76" s="45"/>
      <c r="P76" s="44"/>
      <c r="Q76" s="43"/>
      <c r="R76" s="12"/>
      <c r="S76" s="13"/>
      <c r="T76" s="12"/>
      <c r="U76" s="12"/>
      <c r="V76" s="2"/>
      <c r="W76" s="2"/>
      <c r="X76" s="6"/>
    </row>
    <row r="77" spans="2:26" x14ac:dyDescent="0.2">
      <c r="K77" s="45"/>
      <c r="L77" s="45"/>
      <c r="M77" s="45"/>
      <c r="N77" s="45"/>
      <c r="O77" s="45"/>
      <c r="P77" s="44"/>
      <c r="Q77" s="43"/>
      <c r="R77" s="12"/>
      <c r="S77" s="13"/>
      <c r="T77" s="12"/>
      <c r="U77" s="12"/>
      <c r="V77" s="2"/>
      <c r="W77" s="2"/>
      <c r="X77" s="6"/>
    </row>
    <row r="78" spans="2:26" x14ac:dyDescent="0.2">
      <c r="N78" s="41"/>
    </row>
    <row r="81" spans="1:25" s="11" customFormat="1" ht="47" customHeight="1" x14ac:dyDescent="0.2">
      <c r="A81" s="10"/>
      <c r="B81" s="8"/>
      <c r="C81" s="8"/>
      <c r="D81" s="40"/>
      <c r="E81" s="40"/>
      <c r="F81" s="40"/>
      <c r="G81" s="40"/>
      <c r="H81" s="40"/>
      <c r="I81" s="40"/>
      <c r="J81" s="40"/>
      <c r="K81" s="10"/>
      <c r="L81" s="8"/>
      <c r="M81" s="10"/>
      <c r="N81" s="10"/>
      <c r="O81" s="10"/>
      <c r="P81" s="10"/>
      <c r="Q81" s="8"/>
      <c r="R81" s="8"/>
      <c r="S81" s="10"/>
      <c r="T81" s="10"/>
      <c r="U81" s="10"/>
      <c r="V81" s="8"/>
      <c r="W81" s="10"/>
      <c r="X81" s="10"/>
      <c r="Y81" s="40"/>
    </row>
    <row r="82" spans="1:25" x14ac:dyDescent="0.2">
      <c r="K82" s="48"/>
      <c r="L82" s="48"/>
      <c r="M82" s="48"/>
      <c r="N82" s="48"/>
      <c r="O82" s="48"/>
      <c r="P82" s="44"/>
      <c r="Q82" s="12"/>
      <c r="R82" s="12"/>
      <c r="S82" s="13"/>
      <c r="T82" s="12"/>
      <c r="U82" s="12"/>
      <c r="V82" s="2"/>
      <c r="W82" s="2"/>
      <c r="X82" s="6"/>
    </row>
    <row r="83" spans="1:25" x14ac:dyDescent="0.2">
      <c r="K83" s="48"/>
      <c r="L83" s="48"/>
      <c r="M83" s="48"/>
      <c r="N83" s="48"/>
      <c r="O83" s="48"/>
      <c r="P83" s="44"/>
      <c r="Q83" s="43"/>
      <c r="R83" s="12"/>
      <c r="S83" s="13"/>
      <c r="T83" s="12"/>
      <c r="U83" s="12"/>
      <c r="V83" s="2"/>
      <c r="W83" s="2"/>
      <c r="X83" s="6"/>
    </row>
    <row r="84" spans="1:25" x14ac:dyDescent="0.2">
      <c r="K84" s="48"/>
      <c r="L84" s="48"/>
      <c r="M84" s="48"/>
      <c r="N84" s="48"/>
      <c r="O84" s="48"/>
      <c r="P84" s="44"/>
      <c r="Q84" s="43"/>
      <c r="R84" s="12"/>
      <c r="S84" s="13"/>
      <c r="T84" s="12"/>
      <c r="U84" s="12"/>
      <c r="V84" s="2"/>
      <c r="W84" s="2"/>
      <c r="X84" s="6"/>
    </row>
    <row r="85" spans="1:25" x14ac:dyDescent="0.2">
      <c r="K85" s="48"/>
      <c r="L85" s="48"/>
      <c r="M85" s="48"/>
      <c r="N85" s="48"/>
      <c r="O85" s="48"/>
      <c r="P85" s="44"/>
      <c r="Q85" s="43"/>
      <c r="R85" s="12"/>
      <c r="S85" s="13"/>
      <c r="T85" s="12"/>
      <c r="U85" s="12"/>
      <c r="V85" s="2"/>
      <c r="W85" s="2"/>
      <c r="X85" s="6"/>
    </row>
    <row r="86" spans="1:25" x14ac:dyDescent="0.2">
      <c r="K86" s="48"/>
      <c r="L86" s="48"/>
      <c r="M86" s="48"/>
      <c r="N86" s="48"/>
      <c r="O86" s="48"/>
      <c r="P86" s="44"/>
      <c r="Q86" s="43"/>
      <c r="R86" s="12"/>
      <c r="S86" s="13"/>
      <c r="T86" s="12"/>
      <c r="U86" s="12"/>
      <c r="V86" s="2"/>
      <c r="W86" s="2"/>
      <c r="X86" s="6"/>
    </row>
    <row r="87" spans="1:25" x14ac:dyDescent="0.2">
      <c r="K87" s="48"/>
      <c r="L87" s="48"/>
      <c r="M87" s="48"/>
      <c r="N87" s="48"/>
      <c r="O87" s="48"/>
      <c r="P87" s="44"/>
      <c r="Q87" s="43"/>
      <c r="R87" s="12"/>
      <c r="S87" s="13"/>
      <c r="T87" s="12"/>
      <c r="U87" s="12"/>
      <c r="V87" s="2"/>
      <c r="W87" s="2"/>
      <c r="X87" s="6"/>
    </row>
    <row r="88" spans="1:25" x14ac:dyDescent="0.2">
      <c r="K88" s="48"/>
      <c r="L88" s="48"/>
      <c r="M88" s="48"/>
      <c r="N88" s="48"/>
      <c r="O88" s="48"/>
      <c r="P88" s="44"/>
      <c r="Q88" s="43"/>
      <c r="R88" s="12"/>
      <c r="S88" s="13"/>
      <c r="T88" s="12"/>
      <c r="U88" s="12"/>
      <c r="V88" s="2"/>
      <c r="W88" s="2"/>
      <c r="X88" s="6"/>
    </row>
    <row r="89" spans="1:25" x14ac:dyDescent="0.2">
      <c r="K89" s="48"/>
      <c r="L89" s="48"/>
      <c r="M89" s="48"/>
      <c r="N89" s="48"/>
      <c r="O89" s="48"/>
      <c r="P89" s="44"/>
      <c r="Q89" s="43"/>
      <c r="R89" s="12"/>
      <c r="S89" s="13"/>
      <c r="T89" s="12"/>
      <c r="U89" s="12"/>
      <c r="V89" s="2"/>
      <c r="W89" s="2"/>
      <c r="X89" s="6"/>
    </row>
    <row r="90" spans="1:25" x14ac:dyDescent="0.2">
      <c r="K90" s="48"/>
      <c r="L90" s="48"/>
      <c r="M90" s="48"/>
      <c r="N90" s="48"/>
      <c r="O90" s="48"/>
      <c r="P90" s="44"/>
      <c r="Q90" s="43"/>
      <c r="R90" s="12"/>
      <c r="S90" s="13"/>
      <c r="T90" s="12"/>
      <c r="U90" s="12"/>
      <c r="V90" s="2"/>
      <c r="W90" s="2"/>
      <c r="X90" s="6"/>
    </row>
    <row r="91" spans="1:25" x14ac:dyDescent="0.2">
      <c r="K91" s="48"/>
      <c r="L91" s="48"/>
      <c r="M91" s="48"/>
      <c r="N91" s="48"/>
      <c r="O91" s="48"/>
      <c r="P91" s="44"/>
      <c r="Q91" s="43"/>
      <c r="R91" s="12"/>
      <c r="S91" s="13"/>
      <c r="T91" s="12"/>
      <c r="U91" s="12"/>
      <c r="V91" s="2"/>
      <c r="W91" s="2"/>
      <c r="X91" s="6"/>
    </row>
    <row r="92" spans="1:25" x14ac:dyDescent="0.2">
      <c r="K92" s="48"/>
      <c r="L92" s="48"/>
      <c r="M92" s="48"/>
      <c r="N92" s="48"/>
      <c r="O92" s="48"/>
      <c r="P92" s="44"/>
      <c r="Q92" s="43"/>
      <c r="R92" s="12"/>
      <c r="S92" s="13"/>
      <c r="T92" s="12"/>
      <c r="U92" s="12"/>
      <c r="V92" s="2"/>
      <c r="W92" s="2"/>
      <c r="X92" s="6"/>
    </row>
    <row r="93" spans="1:25" x14ac:dyDescent="0.2">
      <c r="K93" s="48"/>
      <c r="L93" s="48"/>
      <c r="M93" s="48"/>
      <c r="N93" s="48"/>
      <c r="O93" s="48"/>
      <c r="P93" s="44"/>
      <c r="Q93" s="43"/>
      <c r="R93" s="12"/>
      <c r="S93" s="13"/>
      <c r="T93" s="12"/>
      <c r="U93" s="12"/>
      <c r="V93" s="2"/>
      <c r="W93" s="2"/>
      <c r="X93" s="6"/>
    </row>
    <row r="94" spans="1:25" x14ac:dyDescent="0.2">
      <c r="K94" s="48"/>
      <c r="L94" s="48"/>
      <c r="M94" s="48"/>
      <c r="N94" s="48"/>
      <c r="O94" s="48"/>
      <c r="P94" s="44"/>
      <c r="Q94" s="43"/>
      <c r="R94" s="12"/>
      <c r="S94" s="13"/>
      <c r="T94" s="12"/>
      <c r="U94" s="12"/>
      <c r="V94" s="2"/>
      <c r="W94" s="2"/>
      <c r="X94" s="6"/>
    </row>
    <row r="95" spans="1:25" x14ac:dyDescent="0.2">
      <c r="K95" s="48"/>
      <c r="L95" s="48"/>
      <c r="M95" s="48"/>
      <c r="N95" s="48"/>
      <c r="O95" s="48"/>
      <c r="P95" s="44"/>
      <c r="Q95" s="43"/>
      <c r="R95" s="12"/>
      <c r="S95" s="13"/>
      <c r="T95" s="12"/>
      <c r="U95" s="12"/>
      <c r="V95" s="2"/>
      <c r="W95" s="2"/>
      <c r="X95" s="6"/>
    </row>
    <row r="96" spans="1:25" x14ac:dyDescent="0.2">
      <c r="K96" s="48"/>
      <c r="L96" s="48"/>
      <c r="M96" s="48"/>
      <c r="N96" s="48"/>
      <c r="O96" s="48"/>
      <c r="P96" s="44"/>
      <c r="Q96" s="43"/>
      <c r="R96" s="12"/>
      <c r="S96" s="13"/>
      <c r="T96" s="12"/>
      <c r="U96" s="12"/>
      <c r="V96" s="2"/>
      <c r="W96" s="2"/>
      <c r="X96" s="6"/>
    </row>
    <row r="97" spans="1:25" x14ac:dyDescent="0.2">
      <c r="K97" s="48"/>
      <c r="L97" s="48"/>
      <c r="M97" s="48"/>
      <c r="N97" s="48"/>
      <c r="O97" s="48"/>
      <c r="P97" s="44"/>
      <c r="Q97" s="43"/>
      <c r="R97" s="12"/>
      <c r="S97" s="13"/>
      <c r="T97" s="12"/>
      <c r="U97" s="12"/>
      <c r="V97" s="2"/>
      <c r="W97" s="2"/>
      <c r="X97" s="6"/>
    </row>
    <row r="98" spans="1:25" x14ac:dyDescent="0.2">
      <c r="N98" s="47"/>
    </row>
    <row r="99" spans="1:25" x14ac:dyDescent="0.2">
      <c r="N99" s="47"/>
    </row>
    <row r="100" spans="1:25" s="11" customFormat="1" ht="47" customHeight="1" x14ac:dyDescent="0.2">
      <c r="A100" s="10"/>
      <c r="B100" s="8"/>
      <c r="C100" s="8"/>
      <c r="D100" s="40"/>
      <c r="E100" s="40"/>
      <c r="F100" s="40"/>
      <c r="G100" s="40"/>
      <c r="H100" s="40"/>
      <c r="I100" s="40"/>
      <c r="J100" s="40"/>
      <c r="K100" s="10"/>
      <c r="L100" s="8"/>
      <c r="M100" s="10"/>
      <c r="N100" s="10"/>
      <c r="O100" s="10"/>
      <c r="P100" s="10"/>
      <c r="Q100" s="8"/>
      <c r="R100" s="8"/>
      <c r="S100" s="10"/>
      <c r="T100" s="10"/>
      <c r="U100" s="10"/>
      <c r="V100" s="8"/>
      <c r="W100" s="10"/>
      <c r="X100" s="10"/>
      <c r="Y100" s="40"/>
    </row>
    <row r="101" spans="1:25" x14ac:dyDescent="0.2">
      <c r="K101" s="45"/>
      <c r="L101" s="45"/>
      <c r="M101" s="45"/>
      <c r="N101" s="45"/>
      <c r="O101" s="45"/>
      <c r="P101" s="44"/>
      <c r="Q101" s="12"/>
      <c r="R101" s="12"/>
      <c r="S101" s="13"/>
      <c r="T101" s="12"/>
      <c r="U101" s="12"/>
      <c r="V101" s="2"/>
      <c r="W101" s="2"/>
      <c r="X101" s="6"/>
    </row>
    <row r="102" spans="1:25" x14ac:dyDescent="0.2">
      <c r="K102" s="45"/>
      <c r="L102" s="45"/>
      <c r="M102" s="45"/>
      <c r="N102" s="45"/>
      <c r="O102" s="45"/>
      <c r="P102" s="44"/>
      <c r="Q102" s="43"/>
      <c r="R102" s="12"/>
      <c r="S102" s="13"/>
      <c r="T102" s="12"/>
      <c r="U102" s="12"/>
      <c r="V102" s="2"/>
      <c r="W102" s="2"/>
      <c r="X102" s="6"/>
    </row>
    <row r="103" spans="1:25" x14ac:dyDescent="0.2">
      <c r="K103" s="45"/>
      <c r="L103" s="45"/>
      <c r="M103" s="45"/>
      <c r="N103" s="45"/>
      <c r="O103" s="45"/>
      <c r="P103" s="44"/>
      <c r="Q103" s="43"/>
      <c r="R103" s="12"/>
      <c r="S103" s="13"/>
      <c r="T103" s="12"/>
      <c r="U103" s="12"/>
      <c r="V103" s="2"/>
      <c r="W103" s="2"/>
      <c r="X103" s="6"/>
    </row>
    <row r="104" spans="1:25" x14ac:dyDescent="0.2">
      <c r="K104" s="45"/>
      <c r="L104" s="45"/>
      <c r="M104" s="45"/>
      <c r="N104" s="45"/>
      <c r="O104" s="45"/>
      <c r="P104" s="44"/>
      <c r="Q104" s="43"/>
      <c r="R104" s="12"/>
      <c r="S104" s="13"/>
      <c r="T104" s="12"/>
      <c r="U104" s="12"/>
      <c r="V104" s="2"/>
      <c r="W104" s="2"/>
      <c r="X104" s="6"/>
    </row>
    <row r="105" spans="1:25" x14ac:dyDescent="0.2">
      <c r="K105" s="45"/>
      <c r="L105" s="45"/>
      <c r="M105" s="45"/>
      <c r="N105" s="45"/>
      <c r="O105" s="45"/>
      <c r="P105" s="44"/>
      <c r="Q105" s="43"/>
      <c r="R105" s="12"/>
      <c r="S105" s="13"/>
      <c r="T105" s="12"/>
      <c r="U105" s="12"/>
      <c r="V105" s="2"/>
      <c r="W105" s="2"/>
      <c r="X105" s="6"/>
    </row>
    <row r="106" spans="1:25" x14ac:dyDescent="0.2">
      <c r="K106" s="45"/>
      <c r="L106" s="45"/>
      <c r="M106" s="45"/>
      <c r="N106" s="45"/>
      <c r="O106" s="45"/>
      <c r="P106" s="44"/>
      <c r="Q106" s="43"/>
      <c r="R106" s="12"/>
      <c r="S106" s="13"/>
      <c r="T106" s="12"/>
      <c r="U106" s="12"/>
      <c r="V106" s="2"/>
      <c r="W106" s="2"/>
      <c r="X106" s="6"/>
    </row>
    <row r="107" spans="1:25" x14ac:dyDescent="0.2">
      <c r="K107" s="45"/>
      <c r="L107" s="45"/>
      <c r="M107" s="45"/>
      <c r="N107" s="45"/>
      <c r="O107" s="45"/>
      <c r="P107" s="44"/>
      <c r="Q107" s="43"/>
      <c r="R107" s="12"/>
      <c r="S107" s="13"/>
      <c r="T107" s="12"/>
      <c r="U107" s="12"/>
      <c r="V107" s="2"/>
      <c r="W107" s="2"/>
      <c r="X107" s="6"/>
    </row>
    <row r="108" spans="1:25" x14ac:dyDescent="0.2">
      <c r="K108" s="45"/>
      <c r="L108" s="45"/>
      <c r="M108" s="45"/>
      <c r="N108" s="45"/>
      <c r="O108" s="45"/>
      <c r="P108" s="44"/>
      <c r="Q108" s="43"/>
      <c r="R108" s="12"/>
      <c r="S108" s="13"/>
      <c r="T108" s="12"/>
      <c r="U108" s="12"/>
      <c r="V108" s="2"/>
      <c r="W108" s="2"/>
      <c r="X108" s="6"/>
    </row>
    <row r="109" spans="1:25" x14ac:dyDescent="0.2">
      <c r="K109" s="45"/>
      <c r="L109" s="45"/>
      <c r="M109" s="45"/>
      <c r="N109" s="45"/>
      <c r="O109" s="45"/>
      <c r="P109" s="44"/>
      <c r="Q109" s="43"/>
      <c r="R109" s="12"/>
      <c r="S109" s="13"/>
      <c r="T109" s="12"/>
      <c r="U109" s="12"/>
      <c r="V109" s="2"/>
      <c r="W109" s="2"/>
      <c r="X109" s="6"/>
    </row>
    <row r="110" spans="1:25" x14ac:dyDescent="0.2">
      <c r="K110" s="45"/>
      <c r="L110" s="45"/>
      <c r="M110" s="45"/>
      <c r="N110" s="45"/>
      <c r="O110" s="45"/>
      <c r="P110" s="44"/>
      <c r="Q110" s="43"/>
      <c r="R110" s="12"/>
      <c r="S110" s="13"/>
      <c r="T110" s="12"/>
      <c r="U110" s="12"/>
      <c r="V110" s="2"/>
      <c r="W110" s="2"/>
      <c r="X110" s="6"/>
    </row>
    <row r="111" spans="1:25" x14ac:dyDescent="0.2">
      <c r="K111" s="45"/>
      <c r="L111" s="45"/>
      <c r="M111" s="45"/>
      <c r="N111" s="45"/>
      <c r="O111" s="45"/>
      <c r="P111" s="44"/>
      <c r="Q111" s="43"/>
      <c r="R111" s="12"/>
      <c r="S111" s="13"/>
      <c r="T111" s="12"/>
      <c r="U111" s="12"/>
      <c r="V111" s="2"/>
      <c r="W111" s="2"/>
      <c r="X111" s="6"/>
    </row>
    <row r="112" spans="1:25" x14ac:dyDescent="0.2">
      <c r="K112" s="45"/>
      <c r="L112" s="45"/>
      <c r="M112" s="45"/>
      <c r="N112" s="45"/>
      <c r="O112" s="45"/>
      <c r="P112" s="44"/>
      <c r="Q112" s="43"/>
      <c r="R112" s="12"/>
      <c r="S112" s="13"/>
      <c r="T112" s="12"/>
      <c r="U112" s="12"/>
      <c r="V112" s="2"/>
      <c r="W112" s="2"/>
      <c r="X112" s="6"/>
    </row>
    <row r="113" spans="11:24" x14ac:dyDescent="0.2">
      <c r="K113" s="45"/>
      <c r="L113" s="45"/>
      <c r="M113" s="45"/>
      <c r="N113" s="45"/>
      <c r="O113" s="45"/>
      <c r="P113" s="44"/>
      <c r="Q113" s="43"/>
      <c r="R113" s="12"/>
      <c r="S113" s="13"/>
      <c r="T113" s="12"/>
      <c r="U113" s="12"/>
      <c r="V113" s="2"/>
      <c r="W113" s="2"/>
      <c r="X113" s="6"/>
    </row>
    <row r="114" spans="11:24" x14ac:dyDescent="0.2">
      <c r="K114" s="45"/>
      <c r="L114" s="45"/>
      <c r="M114" s="45"/>
      <c r="N114" s="45"/>
      <c r="O114" s="45"/>
      <c r="P114" s="44"/>
      <c r="Q114" s="43"/>
      <c r="R114" s="12"/>
      <c r="S114" s="13"/>
      <c r="T114" s="12"/>
      <c r="U114" s="12"/>
      <c r="V114" s="2"/>
      <c r="W114" s="2"/>
      <c r="X114" s="6"/>
    </row>
    <row r="115" spans="11:24" x14ac:dyDescent="0.2">
      <c r="K115" s="45"/>
      <c r="L115" s="45"/>
      <c r="M115" s="45"/>
      <c r="N115" s="45"/>
      <c r="O115" s="45"/>
      <c r="P115" s="44"/>
      <c r="Q115" s="43"/>
      <c r="R115" s="12"/>
      <c r="S115" s="13"/>
      <c r="T115" s="12"/>
      <c r="U115" s="12"/>
      <c r="V115" s="2"/>
      <c r="W115" s="2"/>
      <c r="X115" s="6"/>
    </row>
    <row r="116" spans="11:24" x14ac:dyDescent="0.2">
      <c r="K116" s="45"/>
      <c r="L116" s="45"/>
      <c r="M116" s="45"/>
      <c r="N116" s="45"/>
      <c r="O116" s="45"/>
      <c r="P116" s="44"/>
      <c r="Q116" s="43"/>
      <c r="R116" s="12"/>
      <c r="S116" s="13"/>
      <c r="T116" s="12"/>
      <c r="U116" s="12"/>
      <c r="V116" s="2"/>
      <c r="W116" s="2"/>
      <c r="X116" s="6"/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5CDDA05-5966-524A-9515-6C4645087A97}">
  <sheetPr>
    <tabColor theme="8"/>
  </sheetPr>
  <dimension ref="A1:AA116"/>
  <sheetViews>
    <sheetView zoomScaleNormal="100" workbookViewId="0">
      <pane xSplit="4" ySplit="3" topLeftCell="E4" activePane="bottomRight" state="frozen"/>
      <selection pane="topRight" activeCell="F1" sqref="F1"/>
      <selection pane="bottomLeft" activeCell="A4" sqref="A4"/>
      <selection pane="bottomRight" activeCell="B1" sqref="B1:D2"/>
    </sheetView>
  </sheetViews>
  <sheetFormatPr baseColWidth="10" defaultRowHeight="16" x14ac:dyDescent="0.2"/>
  <cols>
    <col min="1" max="1" width="5.83203125" customWidth="1"/>
    <col min="2" max="3" width="12.1640625" style="46" customWidth="1"/>
    <col min="4" max="4" width="13.33203125" style="40" customWidth="1"/>
    <col min="5" max="5" width="17.33203125" style="40" hidden="1" customWidth="1"/>
    <col min="6" max="9" width="13.33203125" style="40" customWidth="1"/>
    <col min="10" max="10" width="14.6640625" style="40" customWidth="1"/>
    <col min="11" max="11" width="15.6640625" customWidth="1"/>
    <col min="17" max="17" width="11.5" customWidth="1"/>
    <col min="18" max="20" width="10.33203125" customWidth="1"/>
    <col min="21" max="21" width="8.33203125" customWidth="1"/>
    <col min="22" max="22" width="10" customWidth="1"/>
    <col min="23" max="23" width="8.33203125" customWidth="1"/>
    <col min="24" max="24" width="10.1640625" customWidth="1"/>
    <col min="25" max="25" width="10.5" style="40" customWidth="1"/>
    <col min="26" max="26" width="17.6640625" bestFit="1" customWidth="1"/>
  </cols>
  <sheetData>
    <row r="1" spans="1:27" ht="18" x14ac:dyDescent="0.2">
      <c r="B1" s="172" t="s">
        <v>13</v>
      </c>
      <c r="C1" s="172"/>
      <c r="D1" s="173"/>
      <c r="K1" s="10"/>
      <c r="N1" s="8"/>
      <c r="O1" s="10"/>
      <c r="Q1" s="10"/>
      <c r="R1" s="10"/>
      <c r="S1" s="8"/>
      <c r="T1" s="8"/>
      <c r="U1" s="10"/>
      <c r="V1" s="10"/>
      <c r="W1" s="10"/>
      <c r="Y1" s="10"/>
    </row>
    <row r="2" spans="1:27" s="3" customFormat="1" ht="100" customHeight="1" x14ac:dyDescent="0.2">
      <c r="B2" s="3" t="s">
        <v>33</v>
      </c>
      <c r="C2" s="3" t="s">
        <v>14</v>
      </c>
      <c r="D2" s="174" t="s">
        <v>31</v>
      </c>
      <c r="E2" s="39"/>
      <c r="F2" s="3" t="s">
        <v>32</v>
      </c>
      <c r="G2" s="106" t="s">
        <v>115</v>
      </c>
      <c r="H2" s="106" t="s">
        <v>1659</v>
      </c>
      <c r="I2" s="106" t="s">
        <v>1660</v>
      </c>
      <c r="J2" s="106" t="s">
        <v>20</v>
      </c>
      <c r="K2" s="4" t="s">
        <v>21</v>
      </c>
      <c r="L2" s="3" t="s">
        <v>16</v>
      </c>
      <c r="M2" s="5" t="s">
        <v>114</v>
      </c>
      <c r="N2" s="3" t="s">
        <v>141</v>
      </c>
      <c r="O2" s="3" t="s">
        <v>22</v>
      </c>
      <c r="P2" s="5" t="s">
        <v>23</v>
      </c>
      <c r="Q2" s="3" t="s">
        <v>140</v>
      </c>
      <c r="R2" s="3" t="s">
        <v>24</v>
      </c>
      <c r="S2" s="5" t="s">
        <v>34</v>
      </c>
      <c r="T2" s="5" t="s">
        <v>35</v>
      </c>
      <c r="U2" s="5" t="s">
        <v>36</v>
      </c>
      <c r="V2" s="3" t="s">
        <v>37</v>
      </c>
      <c r="W2" s="3" t="s">
        <v>38</v>
      </c>
      <c r="X2" s="5" t="s">
        <v>81</v>
      </c>
      <c r="Y2" s="3" t="s">
        <v>26</v>
      </c>
      <c r="Z2" s="5" t="s">
        <v>25</v>
      </c>
    </row>
    <row r="3" spans="1:27" s="11" customFormat="1" ht="47" customHeight="1" x14ac:dyDescent="0.2">
      <c r="A3" s="10"/>
      <c r="B3" s="8" t="s">
        <v>17</v>
      </c>
      <c r="C3" s="8" t="s">
        <v>14</v>
      </c>
      <c r="D3" s="8" t="s">
        <v>0</v>
      </c>
      <c r="E3" s="8" t="s">
        <v>135</v>
      </c>
      <c r="F3" s="8" t="s">
        <v>9</v>
      </c>
      <c r="G3" s="10" t="s">
        <v>116</v>
      </c>
      <c r="H3" s="10" t="s">
        <v>134</v>
      </c>
      <c r="I3" s="10" t="s">
        <v>110</v>
      </c>
      <c r="J3" s="10" t="s">
        <v>1618</v>
      </c>
      <c r="K3" s="10" t="s">
        <v>1830</v>
      </c>
      <c r="L3" s="10" t="s">
        <v>27</v>
      </c>
      <c r="M3" s="10" t="s">
        <v>28</v>
      </c>
      <c r="N3" s="8" t="s">
        <v>1619</v>
      </c>
      <c r="O3" s="10" t="s">
        <v>111</v>
      </c>
      <c r="P3" s="10" t="s">
        <v>112</v>
      </c>
      <c r="Q3" s="10" t="s">
        <v>1620</v>
      </c>
      <c r="R3" s="10" t="s">
        <v>113</v>
      </c>
      <c r="S3" s="8" t="s">
        <v>104</v>
      </c>
      <c r="T3" s="8" t="s">
        <v>105</v>
      </c>
      <c r="U3" s="10" t="s">
        <v>106</v>
      </c>
      <c r="V3" s="10" t="s">
        <v>107</v>
      </c>
      <c r="W3" s="10" t="s">
        <v>108</v>
      </c>
      <c r="X3" s="8" t="s">
        <v>109</v>
      </c>
      <c r="Y3" s="10" t="s">
        <v>30</v>
      </c>
      <c r="Z3" s="10" t="s">
        <v>11</v>
      </c>
    </row>
    <row r="4" spans="1:27" s="9" customFormat="1" ht="17" customHeight="1" x14ac:dyDescent="0.2">
      <c r="A4" s="15"/>
      <c r="B4" s="9" t="s">
        <v>18</v>
      </c>
      <c r="C4" s="9" t="str">
        <f>$B$1</f>
        <v>SP</v>
      </c>
      <c r="D4" s="137">
        <v>0</v>
      </c>
      <c r="E4" s="18" t="str">
        <f t="shared" ref="E4:E23" si="0">_xlfn.CONCAT(C4,B4,D4)</f>
        <v>SPTotal0</v>
      </c>
      <c r="F4" s="19">
        <v>1</v>
      </c>
      <c r="G4" s="104">
        <f>VLOOKUP(E4,'Appendix 4. LT MOH 2019'!$D$5:$G$1684,4,FALSE)</f>
        <v>1.0595499503282703E-2</v>
      </c>
      <c r="H4" s="19">
        <f>VLOOKUP(E4,'Appendix 1a. Person-years 2020'!$E$3:$F$1684,2,FALSE)</f>
        <v>602560.29539999994</v>
      </c>
      <c r="I4" s="19">
        <f>VLOOKUP(E4,'Appendix 2a. Deaths 2020'!$E$3:$G$1683,3,FALSE)</f>
        <v>21</v>
      </c>
      <c r="J4" s="20">
        <f t="shared" ref="J4:J23" si="1">G4*H4</f>
        <v>6384.4273106085784</v>
      </c>
      <c r="K4" s="20">
        <f t="shared" ref="K4:K23" si="2">G4*(H4-I4)+I4</f>
        <v>6405.2048051190095</v>
      </c>
      <c r="L4" s="72">
        <f t="shared" ref="L4:L23" si="3">J4/K4</f>
        <v>0.99675615454265787</v>
      </c>
      <c r="M4" s="72">
        <f t="shared" ref="M4:M23" si="4">K4/J4</f>
        <v>1.0032544022352492</v>
      </c>
      <c r="N4" s="72">
        <f>VLOOKUP(E4,'Appendix 4. LT MOH 2019'!$D$5:$K$1684,8,FALSE)</f>
        <v>0.98950711257353252</v>
      </c>
      <c r="O4" s="72">
        <f>EXP((1/L4)*LN(N4))</f>
        <v>0.98947314486616078</v>
      </c>
      <c r="P4" s="72">
        <f t="shared" ref="P4:P23" si="5">1-O4</f>
        <v>1.0526855133839219E-2</v>
      </c>
      <c r="Q4" s="72">
        <f>VLOOKUP(E4,'Appendix 4. LT MOH 2019'!$D$5:$I$1684,6,FALSE)</f>
        <v>7.7041808586498034E-2</v>
      </c>
      <c r="R4" s="16">
        <f t="shared" ref="R4:R22" si="6">F4+(Q4-F4)*M4*(1-N4)/(1-O4)</f>
        <v>7.7025994464141156E-2</v>
      </c>
      <c r="S4" s="12">
        <v>100000</v>
      </c>
      <c r="T4" s="12">
        <f t="shared" ref="T4:T23" si="7">P4*S4</f>
        <v>1052.6855133839219</v>
      </c>
      <c r="U4" s="13">
        <f t="shared" ref="U4:U23" si="8">T4/V4</f>
        <v>1.0630137696787442E-2</v>
      </c>
      <c r="V4" s="12">
        <f t="shared" ref="V4:V22" si="9">(S5*F4)+R4*T4</f>
        <v>99028.398635142468</v>
      </c>
      <c r="W4" s="12">
        <f t="shared" ref="W4:W22" si="10">W5+V4</f>
        <v>7582401.7643333105</v>
      </c>
      <c r="X4" s="131">
        <f t="shared" ref="X4:X23" si="11">W4/S4</f>
        <v>75.824017643333107</v>
      </c>
      <c r="Y4" s="105">
        <f>VLOOKUP(E4,'Appendix 4. LT MOH 2019'!$D$5:$P$1684,13,FALSE)</f>
        <v>77.483947167667282</v>
      </c>
      <c r="Z4" s="105">
        <f t="shared" ref="Z4:Z23" si="12">X4-Y4</f>
        <v>-1.6599295243341743</v>
      </c>
    </row>
    <row r="5" spans="1:27" s="9" customFormat="1" x14ac:dyDescent="0.2">
      <c r="A5" s="15"/>
      <c r="B5" s="9" t="str">
        <f>$B$4</f>
        <v>Total</v>
      </c>
      <c r="C5" s="9" t="str">
        <f>$C$4</f>
        <v>SP</v>
      </c>
      <c r="D5" s="138" t="s">
        <v>1657</v>
      </c>
      <c r="E5" s="18" t="str">
        <f t="shared" si="0"/>
        <v>SPTotal1-4</v>
      </c>
      <c r="F5" s="19">
        <v>4</v>
      </c>
      <c r="G5" s="104">
        <f>VLOOKUP(E5,'Appendix 4. LT MOH 2019'!$D$5:$G$1684,4,FALSE)</f>
        <v>4.1613646837089312E-4</v>
      </c>
      <c r="H5" s="19">
        <f>VLOOKUP(E5,'Appendix 1a. Person-years 2020'!$E$3:$F$1684,2,FALSE)</f>
        <v>2436457.6401999998</v>
      </c>
      <c r="I5" s="19">
        <f>VLOOKUP(E5,'Appendix 2a. Deaths 2020'!$E$3:$G$1683,3,FALSE)</f>
        <v>19</v>
      </c>
      <c r="J5" s="20">
        <f t="shared" si="1"/>
        <v>1013.8988777281081</v>
      </c>
      <c r="K5" s="20">
        <f t="shared" si="2"/>
        <v>1032.8909711352089</v>
      </c>
      <c r="L5" s="72">
        <f t="shared" si="3"/>
        <v>0.9816126832958687</v>
      </c>
      <c r="M5" s="72">
        <f t="shared" si="4"/>
        <v>1.018731743198747</v>
      </c>
      <c r="N5" s="72">
        <f>VLOOKUP(E5,'Appendix 4. LT MOH 2019'!$D$5:$K$1684,8,FALSE)</f>
        <v>0.99833717755769857</v>
      </c>
      <c r="O5" s="72">
        <f t="shared" ref="O5:O22" si="13">EXP((1/L5)*LN(N5))</f>
        <v>0.99830605639060355</v>
      </c>
      <c r="P5" s="72">
        <f t="shared" si="5"/>
        <v>1.6939436093964533E-3</v>
      </c>
      <c r="Q5" s="72">
        <f>VLOOKUP(E5,'Appendix 4. LT MOH 2019'!$D$5:$I$1684,6,FALSE)</f>
        <v>1.5093523536823834</v>
      </c>
      <c r="R5" s="16">
        <f t="shared" si="6"/>
        <v>1.5093135431610492</v>
      </c>
      <c r="S5" s="135">
        <f t="shared" ref="S5:S23" si="14">S4-T4</f>
        <v>98947.314486616073</v>
      </c>
      <c r="T5" s="12">
        <f t="shared" si="7"/>
        <v>167.6111710415444</v>
      </c>
      <c r="U5" s="13">
        <f t="shared" si="8"/>
        <v>4.2393305447203521E-4</v>
      </c>
      <c r="V5" s="12">
        <f t="shared" si="9"/>
        <v>395371.7910727362</v>
      </c>
      <c r="W5" s="12">
        <f t="shared" si="10"/>
        <v>7483373.3656981681</v>
      </c>
      <c r="X5" s="131">
        <f t="shared" si="11"/>
        <v>75.629878431014845</v>
      </c>
      <c r="Y5" s="105">
        <f>VLOOKUP(E5,'Appendix 4. LT MOH 2019'!$D$5:$P$1684,13,FALSE)</f>
        <v>77.304782039537599</v>
      </c>
      <c r="Z5" s="105">
        <f t="shared" si="12"/>
        <v>-1.6749036085227544</v>
      </c>
      <c r="AA5" s="17"/>
    </row>
    <row r="6" spans="1:27" s="9" customFormat="1" x14ac:dyDescent="0.2">
      <c r="A6" s="15"/>
      <c r="B6" s="9" t="str">
        <f t="shared" ref="B6:B23" si="15">$B$4</f>
        <v>Total</v>
      </c>
      <c r="C6" s="9" t="str">
        <f t="shared" ref="C6:C23" si="16">$C$4</f>
        <v>SP</v>
      </c>
      <c r="D6" s="138" t="s">
        <v>1658</v>
      </c>
      <c r="E6" s="18" t="str">
        <f t="shared" si="0"/>
        <v>SPTotal5-9</v>
      </c>
      <c r="F6" s="19">
        <v>5</v>
      </c>
      <c r="G6" s="104">
        <f>VLOOKUP(E6,'Appendix 4. LT MOH 2019'!$D$5:$G$1684,4,FALSE)</f>
        <v>1.6450575186180964E-4</v>
      </c>
      <c r="H6" s="19">
        <f>VLOOKUP(E6,'Appendix 1a. Person-years 2020'!$E$3:$F$1684,2,FALSE)</f>
        <v>3040744.1340000001</v>
      </c>
      <c r="I6" s="19">
        <f>VLOOKUP(E6,'Appendix 2a. Deaths 2020'!$E$3:$G$1683,3,FALSE)</f>
        <v>14</v>
      </c>
      <c r="J6" s="20">
        <f t="shared" si="1"/>
        <v>500.21989998305725</v>
      </c>
      <c r="K6" s="20">
        <f t="shared" si="2"/>
        <v>514.21759690253111</v>
      </c>
      <c r="L6" s="72">
        <f t="shared" si="3"/>
        <v>0.97277865050945134</v>
      </c>
      <c r="M6" s="72">
        <f t="shared" si="4"/>
        <v>1.0279830868782869</v>
      </c>
      <c r="N6" s="72">
        <f>VLOOKUP(E6,'Appendix 4. LT MOH 2019'!$D$5:$K$1684,8,FALSE)</f>
        <v>0.99917780937840694</v>
      </c>
      <c r="O6" s="72">
        <f t="shared" si="13"/>
        <v>0.99915481167232179</v>
      </c>
      <c r="P6" s="72">
        <f t="shared" si="5"/>
        <v>8.4518832767821461E-4</v>
      </c>
      <c r="Q6" s="72">
        <f>VLOOKUP(E6,'Appendix 4. LT MOH 2019'!$D$5:$I$1684,6,FALSE)</f>
        <v>2.4999999999994467</v>
      </c>
      <c r="R6" s="16">
        <f t="shared" si="6"/>
        <v>2.4999712327144725</v>
      </c>
      <c r="S6" s="135">
        <f t="shared" si="14"/>
        <v>98779.70331557453</v>
      </c>
      <c r="T6" s="12">
        <f t="shared" si="7"/>
        <v>83.48745225384063</v>
      </c>
      <c r="U6" s="13">
        <f t="shared" si="8"/>
        <v>1.6910913088974506E-4</v>
      </c>
      <c r="V6" s="12">
        <f t="shared" si="9"/>
        <v>493689.79554553068</v>
      </c>
      <c r="W6" s="12">
        <f t="shared" si="10"/>
        <v>7088001.5746254316</v>
      </c>
      <c r="X6" s="131">
        <f t="shared" si="11"/>
        <v>71.755647533999735</v>
      </c>
      <c r="Y6" s="105">
        <f>VLOOKUP(E6,'Appendix 4. LT MOH 2019'!$D$5:$P$1684,13,FALSE)</f>
        <v>73.431026302837338</v>
      </c>
      <c r="Z6" s="105">
        <f t="shared" si="12"/>
        <v>-1.6753787688376036</v>
      </c>
    </row>
    <row r="7" spans="1:27" s="9" customFormat="1" x14ac:dyDescent="0.2">
      <c r="A7" s="15"/>
      <c r="B7" s="9" t="str">
        <f t="shared" si="15"/>
        <v>Total</v>
      </c>
      <c r="C7" s="9" t="str">
        <f t="shared" si="16"/>
        <v>SP</v>
      </c>
      <c r="D7" s="138" t="s">
        <v>118</v>
      </c>
      <c r="E7" s="18" t="str">
        <f t="shared" si="0"/>
        <v>SPTotal10-14</v>
      </c>
      <c r="F7" s="19">
        <v>5</v>
      </c>
      <c r="G7" s="104">
        <f>VLOOKUP(E7,'Appendix 4. LT MOH 2019'!$D$5:$G$1684,4,FALSE)</f>
        <v>2.090858112203377E-4</v>
      </c>
      <c r="H7" s="19">
        <f>VLOOKUP(E7,'Appendix 1a. Person-years 2020'!$E$3:$F$1684,2,FALSE)</f>
        <v>2958540.5214</v>
      </c>
      <c r="I7" s="19">
        <f>VLOOKUP(E7,'Appendix 2a. Deaths 2020'!$E$3:$G$1683,3,FALSE)</f>
        <v>23</v>
      </c>
      <c r="J7" s="20">
        <f t="shared" si="1"/>
        <v>618.58884494515985</v>
      </c>
      <c r="K7" s="20">
        <f t="shared" si="2"/>
        <v>641.58403597150175</v>
      </c>
      <c r="L7" s="72">
        <f t="shared" si="3"/>
        <v>0.96415872319590679</v>
      </c>
      <c r="M7" s="72">
        <f t="shared" si="4"/>
        <v>1.0371736270614136</v>
      </c>
      <c r="N7" s="72">
        <f>VLOOKUP(E7,'Appendix 4. LT MOH 2019'!$D$5:$K$1684,8,FALSE)</f>
        <v>0.99895511711936014</v>
      </c>
      <c r="O7" s="72">
        <f t="shared" si="13"/>
        <v>0.99891629608696353</v>
      </c>
      <c r="P7" s="72">
        <f t="shared" si="5"/>
        <v>1.0837039130364712E-3</v>
      </c>
      <c r="Q7" s="72">
        <f>VLOOKUP(E7,'Appendix 4. LT MOH 2019'!$D$5:$I$1684,6,FALSE)</f>
        <v>2.5000000000001927</v>
      </c>
      <c r="R7" s="16">
        <f t="shared" si="6"/>
        <v>2.4999514301581423</v>
      </c>
      <c r="S7" s="135">
        <f t="shared" si="14"/>
        <v>98696.215863320685</v>
      </c>
      <c r="T7" s="12">
        <f t="shared" si="7"/>
        <v>106.95747533297286</v>
      </c>
      <c r="U7" s="13">
        <f t="shared" si="8"/>
        <v>2.1685828997888794E-4</v>
      </c>
      <c r="V7" s="12">
        <f t="shared" si="9"/>
        <v>493213.6804333633</v>
      </c>
      <c r="W7" s="12">
        <f t="shared" si="10"/>
        <v>6594311.7790799011</v>
      </c>
      <c r="X7" s="131">
        <f t="shared" si="11"/>
        <v>66.814231137412847</v>
      </c>
      <c r="Y7" s="105">
        <f>VLOOKUP(E7,'Appendix 4. LT MOH 2019'!$D$5:$P$1684,13,FALSE)</f>
        <v>68.489393116089971</v>
      </c>
      <c r="Z7" s="105">
        <f t="shared" si="12"/>
        <v>-1.6751619786771244</v>
      </c>
      <c r="AA7" s="17"/>
    </row>
    <row r="8" spans="1:27" s="9" customFormat="1" x14ac:dyDescent="0.2">
      <c r="A8" s="15"/>
      <c r="B8" s="9" t="str">
        <f t="shared" si="15"/>
        <v>Total</v>
      </c>
      <c r="C8" s="9" t="str">
        <f t="shared" si="16"/>
        <v>SP</v>
      </c>
      <c r="D8" s="137" t="s">
        <v>119</v>
      </c>
      <c r="E8" s="18" t="str">
        <f t="shared" si="0"/>
        <v>SPTotal15-19</v>
      </c>
      <c r="F8" s="19">
        <v>5</v>
      </c>
      <c r="G8" s="104">
        <f>VLOOKUP(E8,'Appendix 4. LT MOH 2019'!$D$5:$G$1684,4,FALSE)</f>
        <v>6.7390497504102006E-4</v>
      </c>
      <c r="H8" s="19">
        <f>VLOOKUP(E8,'Appendix 1a. Person-years 2020'!$E$3:$F$1684,2,FALSE)</f>
        <v>3129017.1965999999</v>
      </c>
      <c r="I8" s="19">
        <f>VLOOKUP(E8,'Appendix 2a. Deaths 2020'!$E$3:$G$1683,3,FALSE)</f>
        <v>46</v>
      </c>
      <c r="J8" s="20">
        <f t="shared" si="1"/>
        <v>2108.6602557776455</v>
      </c>
      <c r="K8" s="20">
        <f t="shared" si="2"/>
        <v>2154.6292561487935</v>
      </c>
      <c r="L8" s="72">
        <f t="shared" si="3"/>
        <v>0.97866500687300906</v>
      </c>
      <c r="M8" s="72">
        <f t="shared" si="4"/>
        <v>1.0218000980694708</v>
      </c>
      <c r="N8" s="72">
        <f>VLOOKUP(E8,'Appendix 4. LT MOH 2019'!$D$5:$K$1684,8,FALSE)</f>
        <v>0.99663614242568155</v>
      </c>
      <c r="O8" s="72">
        <f t="shared" si="13"/>
        <v>0.99656293616787262</v>
      </c>
      <c r="P8" s="72">
        <f t="shared" si="5"/>
        <v>3.437063832127385E-3</v>
      </c>
      <c r="Q8" s="72">
        <f>VLOOKUP(E8,'Appendix 4. LT MOH 2019'!$D$5:$I$1684,6,FALSE)</f>
        <v>2.4999999999999356</v>
      </c>
      <c r="R8" s="16">
        <f t="shared" si="6"/>
        <v>2.4999082303899551</v>
      </c>
      <c r="S8" s="135">
        <f t="shared" si="14"/>
        <v>98589.258387987706</v>
      </c>
      <c r="T8" s="12">
        <f t="shared" si="7"/>
        <v>338.85757424161397</v>
      </c>
      <c r="U8" s="13">
        <f t="shared" si="8"/>
        <v>6.885961843847492E-4</v>
      </c>
      <c r="V8" s="12">
        <f t="shared" si="9"/>
        <v>492099.11690750706</v>
      </c>
      <c r="W8" s="12">
        <f t="shared" si="10"/>
        <v>6101098.0986465374</v>
      </c>
      <c r="X8" s="131">
        <f t="shared" si="11"/>
        <v>61.88400438753991</v>
      </c>
      <c r="Y8" s="105">
        <f>VLOOKUP(E8,'Appendix 4. LT MOH 2019'!$D$5:$P$1684,13,FALSE)</f>
        <v>63.558416424534144</v>
      </c>
      <c r="Z8" s="105">
        <f t="shared" si="12"/>
        <v>-1.6744120369942337</v>
      </c>
    </row>
    <row r="9" spans="1:27" s="9" customFormat="1" x14ac:dyDescent="0.2">
      <c r="A9" s="15"/>
      <c r="B9" s="9" t="str">
        <f t="shared" si="15"/>
        <v>Total</v>
      </c>
      <c r="C9" s="9" t="str">
        <f t="shared" si="16"/>
        <v>SP</v>
      </c>
      <c r="D9" s="137" t="s">
        <v>120</v>
      </c>
      <c r="E9" s="18" t="str">
        <f t="shared" si="0"/>
        <v>SPTotal20-24</v>
      </c>
      <c r="F9" s="19">
        <v>5</v>
      </c>
      <c r="G9" s="104">
        <f>VLOOKUP(E9,'Appendix 4. LT MOH 2019'!$D$5:$G$1684,4,FALSE)</f>
        <v>1.0408104952616081E-3</v>
      </c>
      <c r="H9" s="19">
        <f>VLOOKUP(E9,'Appendix 1a. Person-years 2020'!$E$3:$F$1684,2,FALSE)</f>
        <v>3448774.2533999998</v>
      </c>
      <c r="I9" s="19">
        <f>VLOOKUP(E9,'Appendix 2a. Deaths 2020'!$E$3:$G$1683,3,FALSE)</f>
        <v>110</v>
      </c>
      <c r="J9" s="20">
        <f t="shared" si="1"/>
        <v>3589.5204387267363</v>
      </c>
      <c r="K9" s="20">
        <f t="shared" si="2"/>
        <v>3699.4059495722577</v>
      </c>
      <c r="L9" s="72">
        <f t="shared" si="3"/>
        <v>0.97029644425526562</v>
      </c>
      <c r="M9" s="72">
        <f t="shared" si="4"/>
        <v>1.0306128667384047</v>
      </c>
      <c r="N9" s="72">
        <f>VLOOKUP(E9,'Appendix 4. LT MOH 2019'!$D$5:$K$1684,8,FALSE)</f>
        <v>0.99480945346197425</v>
      </c>
      <c r="O9" s="72">
        <f t="shared" si="13"/>
        <v>0.9946509816738297</v>
      </c>
      <c r="P9" s="72">
        <f t="shared" si="5"/>
        <v>5.3490183261702962E-3</v>
      </c>
      <c r="Q9" s="72">
        <f>VLOOKUP(E9,'Appendix 4. LT MOH 2019'!$D$5:$I$1684,6,FALSE)</f>
        <v>2.500000000000012</v>
      </c>
      <c r="R9" s="16">
        <f t="shared" si="6"/>
        <v>2.4998010282926968</v>
      </c>
      <c r="S9" s="135">
        <f t="shared" si="14"/>
        <v>98250.400813746091</v>
      </c>
      <c r="T9" s="12">
        <f t="shared" si="7"/>
        <v>525.54319450630487</v>
      </c>
      <c r="U9" s="13">
        <f t="shared" si="8"/>
        <v>1.0726727667074454E-3</v>
      </c>
      <c r="V9" s="12">
        <f t="shared" si="9"/>
        <v>489938.04151423799</v>
      </c>
      <c r="W9" s="12">
        <f t="shared" si="10"/>
        <v>5608998.9817390302</v>
      </c>
      <c r="X9" s="131">
        <f t="shared" si="11"/>
        <v>57.088815264703555</v>
      </c>
      <c r="Y9" s="105">
        <f>VLOOKUP(E9,'Appendix 4. LT MOH 2019'!$D$5:$P$1684,13,FALSE)</f>
        <v>58.764501481880821</v>
      </c>
      <c r="Z9" s="105">
        <f t="shared" si="12"/>
        <v>-1.6756862171772653</v>
      </c>
    </row>
    <row r="10" spans="1:27" s="9" customFormat="1" x14ac:dyDescent="0.2">
      <c r="A10" s="15"/>
      <c r="B10" s="9" t="str">
        <f t="shared" si="15"/>
        <v>Total</v>
      </c>
      <c r="C10" s="9" t="str">
        <f t="shared" si="16"/>
        <v>SP</v>
      </c>
      <c r="D10" s="137" t="s">
        <v>121</v>
      </c>
      <c r="E10" s="18" t="str">
        <f t="shared" si="0"/>
        <v>SPTotal25-29</v>
      </c>
      <c r="F10" s="19">
        <v>5</v>
      </c>
      <c r="G10" s="104">
        <f>VLOOKUP(E10,'Appendix 4. LT MOH 2019'!$D$5:$G$1684,4,FALSE)</f>
        <v>1.030740988330464E-3</v>
      </c>
      <c r="H10" s="19">
        <f>VLOOKUP(E10,'Appendix 1a. Person-years 2020'!$E$3:$F$1684,2,FALSE)</f>
        <v>3512412.4983999999</v>
      </c>
      <c r="I10" s="19">
        <f>VLOOKUP(E10,'Appendix 2a. Deaths 2020'!$E$3:$G$1683,3,FALSE)</f>
        <v>218</v>
      </c>
      <c r="J10" s="20">
        <f t="shared" si="1"/>
        <v>3620.3875300250902</v>
      </c>
      <c r="K10" s="20">
        <f t="shared" si="2"/>
        <v>3838.1628284896342</v>
      </c>
      <c r="L10" s="72">
        <f t="shared" si="3"/>
        <v>0.94326053682557254</v>
      </c>
      <c r="M10" s="72">
        <f t="shared" si="4"/>
        <v>1.0601524827545283</v>
      </c>
      <c r="N10" s="72">
        <f>VLOOKUP(E10,'Appendix 4. LT MOH 2019'!$D$5:$K$1684,8,FALSE)</f>
        <v>0.99485954126214748</v>
      </c>
      <c r="O10" s="72">
        <f t="shared" si="13"/>
        <v>0.99455117381675551</v>
      </c>
      <c r="P10" s="72">
        <f t="shared" si="5"/>
        <v>5.4488261832444929E-3</v>
      </c>
      <c r="Q10" s="72">
        <f>VLOOKUP(E10,'Appendix 4. LT MOH 2019'!$D$5:$I$1684,6,FALSE)</f>
        <v>2.499999999999964</v>
      </c>
      <c r="R10" s="16">
        <f t="shared" si="6"/>
        <v>2.4996128018408195</v>
      </c>
      <c r="S10" s="135">
        <f t="shared" si="14"/>
        <v>97724.857619239789</v>
      </c>
      <c r="T10" s="12">
        <f t="shared" si="7"/>
        <v>532.48576294955387</v>
      </c>
      <c r="U10" s="13">
        <f t="shared" si="8"/>
        <v>1.0927427804741804E-3</v>
      </c>
      <c r="V10" s="12">
        <f t="shared" si="9"/>
        <v>487292.86751131789</v>
      </c>
      <c r="W10" s="12">
        <f t="shared" si="10"/>
        <v>5119060.9402247919</v>
      </c>
      <c r="X10" s="131">
        <f t="shared" si="11"/>
        <v>52.382383202541149</v>
      </c>
      <c r="Y10" s="105">
        <f>VLOOKUP(E10,'Appendix 4. LT MOH 2019'!$D$5:$P$1684,13,FALSE)</f>
        <v>54.058068769932007</v>
      </c>
      <c r="Z10" s="105">
        <f t="shared" si="12"/>
        <v>-1.6756855673908575</v>
      </c>
    </row>
    <row r="11" spans="1:27" s="9" customFormat="1" x14ac:dyDescent="0.2">
      <c r="A11" s="15"/>
      <c r="B11" s="9" t="str">
        <f t="shared" si="15"/>
        <v>Total</v>
      </c>
      <c r="C11" s="9" t="str">
        <f t="shared" si="16"/>
        <v>SP</v>
      </c>
      <c r="D11" s="137" t="s">
        <v>122</v>
      </c>
      <c r="E11" s="18" t="str">
        <f t="shared" si="0"/>
        <v>SPTotal30-34</v>
      </c>
      <c r="F11" s="19">
        <v>5</v>
      </c>
      <c r="G11" s="104">
        <f>VLOOKUP(E11,'Appendix 4. LT MOH 2019'!$D$5:$G$1684,4,FALSE)</f>
        <v>1.2187780395772813E-3</v>
      </c>
      <c r="H11" s="19">
        <f>VLOOKUP(E11,'Appendix 1a. Person-years 2020'!$E$3:$F$1684,2,FALSE)</f>
        <v>3811194.7310000001</v>
      </c>
      <c r="I11" s="19">
        <f>VLOOKUP(E11,'Appendix 2a. Deaths 2020'!$E$3:$G$1683,3,FALSE)</f>
        <v>462</v>
      </c>
      <c r="J11" s="20">
        <f t="shared" si="1"/>
        <v>4645.0004426954447</v>
      </c>
      <c r="K11" s="20">
        <f t="shared" si="2"/>
        <v>5106.4373672411593</v>
      </c>
      <c r="L11" s="72">
        <f t="shared" si="3"/>
        <v>0.90963623141528638</v>
      </c>
      <c r="M11" s="72">
        <f t="shared" si="4"/>
        <v>1.0993405555582569</v>
      </c>
      <c r="N11" s="72">
        <f>VLOOKUP(E11,'Appendix 4. LT MOH 2019'!$D$5:$K$1684,8,FALSE)</f>
        <v>0.99392462114793112</v>
      </c>
      <c r="O11" s="72">
        <f t="shared" si="13"/>
        <v>0.99332310879072705</v>
      </c>
      <c r="P11" s="72">
        <f t="shared" si="5"/>
        <v>6.6768912092729504E-3</v>
      </c>
      <c r="Q11" s="72">
        <f>VLOOKUP(E11,'Appendix 4. LT MOH 2019'!$D$5:$I$1684,6,FALSE)</f>
        <v>2.4999999999999281</v>
      </c>
      <c r="R11" s="16">
        <f t="shared" si="6"/>
        <v>2.4992439770530015</v>
      </c>
      <c r="S11" s="135">
        <f t="shared" si="14"/>
        <v>97192.371856290236</v>
      </c>
      <c r="T11" s="12">
        <f t="shared" si="7"/>
        <v>648.94289325565194</v>
      </c>
      <c r="U11" s="13">
        <f t="shared" si="8"/>
        <v>1.3398526196272892E-3</v>
      </c>
      <c r="V11" s="12">
        <f t="shared" si="9"/>
        <v>484339.01143259346</v>
      </c>
      <c r="W11" s="12">
        <f t="shared" si="10"/>
        <v>4631768.0727134738</v>
      </c>
      <c r="X11" s="131">
        <f t="shared" si="11"/>
        <v>47.655674866768962</v>
      </c>
      <c r="Y11" s="105">
        <f>VLOOKUP(E11,'Appendix 4. LT MOH 2019'!$D$5:$P$1684,13,FALSE)</f>
        <v>49.324470321229349</v>
      </c>
      <c r="Z11" s="105">
        <f t="shared" si="12"/>
        <v>-1.6687954544603869</v>
      </c>
    </row>
    <row r="12" spans="1:27" s="9" customFormat="1" x14ac:dyDescent="0.2">
      <c r="A12" s="15"/>
      <c r="B12" s="9" t="str">
        <f t="shared" si="15"/>
        <v>Total</v>
      </c>
      <c r="C12" s="9" t="str">
        <f t="shared" si="16"/>
        <v>SP</v>
      </c>
      <c r="D12" s="137" t="s">
        <v>123</v>
      </c>
      <c r="E12" s="18" t="str">
        <f t="shared" si="0"/>
        <v>SPTotal35-39</v>
      </c>
      <c r="F12" s="19">
        <v>5</v>
      </c>
      <c r="G12" s="104">
        <f>VLOOKUP(E12,'Appendix 4. LT MOH 2019'!$D$5:$G$1684,4,FALSE)</f>
        <v>1.6133083892803355E-3</v>
      </c>
      <c r="H12" s="19">
        <f>VLOOKUP(E12,'Appendix 1a. Person-years 2020'!$E$3:$F$1684,2,FALSE)</f>
        <v>3852602.8810999999</v>
      </c>
      <c r="I12" s="19">
        <f>VLOOKUP(E12,'Appendix 2a. Deaths 2020'!$E$3:$G$1683,3,FALSE)</f>
        <v>809</v>
      </c>
      <c r="J12" s="20">
        <f t="shared" si="1"/>
        <v>6215.4365486442211</v>
      </c>
      <c r="K12" s="20">
        <f t="shared" si="2"/>
        <v>7023.131382157293</v>
      </c>
      <c r="L12" s="72">
        <f t="shared" si="3"/>
        <v>0.88499505568626102</v>
      </c>
      <c r="M12" s="72">
        <f t="shared" si="4"/>
        <v>1.1299498156230483</v>
      </c>
      <c r="N12" s="72">
        <f>VLOOKUP(E12,'Appendix 4. LT MOH 2019'!$D$5:$K$1684,8,FALSE)</f>
        <v>0.99196586190955316</v>
      </c>
      <c r="O12" s="72">
        <f t="shared" si="13"/>
        <v>0.99092657719364985</v>
      </c>
      <c r="P12" s="72">
        <f t="shared" si="5"/>
        <v>9.073422806350151E-3</v>
      </c>
      <c r="Q12" s="72">
        <f>VLOOKUP(E12,'Appendix 4. LT MOH 2019'!$D$5:$I$1684,6,FALSE)</f>
        <v>2.4999999999999036</v>
      </c>
      <c r="R12" s="16">
        <f t="shared" si="6"/>
        <v>2.4986912194708397</v>
      </c>
      <c r="S12" s="135">
        <f t="shared" si="14"/>
        <v>96543.428963034588</v>
      </c>
      <c r="T12" s="12">
        <f t="shared" si="7"/>
        <v>875.97935015644373</v>
      </c>
      <c r="U12" s="13">
        <f t="shared" si="8"/>
        <v>1.8229591303154122E-3</v>
      </c>
      <c r="V12" s="12">
        <f t="shared" si="9"/>
        <v>480526.04997506441</v>
      </c>
      <c r="W12" s="12">
        <f t="shared" si="10"/>
        <v>4147429.0612808801</v>
      </c>
      <c r="X12" s="131">
        <f t="shared" si="11"/>
        <v>42.95920608816251</v>
      </c>
      <c r="Y12" s="105">
        <f>VLOOKUP(E12,'Appendix 4. LT MOH 2019'!$D$5:$P$1684,13,FALSE)</f>
        <v>44.610685584133662</v>
      </c>
      <c r="Z12" s="105">
        <f t="shared" si="12"/>
        <v>-1.6514794959711523</v>
      </c>
    </row>
    <row r="13" spans="1:27" s="9" customFormat="1" x14ac:dyDescent="0.2">
      <c r="A13" s="15"/>
      <c r="B13" s="9" t="str">
        <f t="shared" si="15"/>
        <v>Total</v>
      </c>
      <c r="C13" s="9" t="str">
        <f t="shared" si="16"/>
        <v>SP</v>
      </c>
      <c r="D13" s="137" t="s">
        <v>124</v>
      </c>
      <c r="E13" s="18" t="str">
        <f t="shared" si="0"/>
        <v>SPTotal40-44</v>
      </c>
      <c r="F13" s="19">
        <v>5</v>
      </c>
      <c r="G13" s="104">
        <f>VLOOKUP(E13,'Appendix 4. LT MOH 2019'!$D$5:$G$1684,4,FALSE)</f>
        <v>2.3403301378875272E-3</v>
      </c>
      <c r="H13" s="19">
        <f>VLOOKUP(E13,'Appendix 1a. Person-years 2020'!$E$3:$F$1684,2,FALSE)</f>
        <v>3545336.9026000001</v>
      </c>
      <c r="I13" s="19">
        <f>VLOOKUP(E13,'Appendix 2a. Deaths 2020'!$E$3:$G$1683,3,FALSE)</f>
        <v>1254</v>
      </c>
      <c r="J13" s="20">
        <f t="shared" si="1"/>
        <v>8297.258802119597</v>
      </c>
      <c r="K13" s="20">
        <f t="shared" si="2"/>
        <v>9548.3240281266862</v>
      </c>
      <c r="L13" s="72">
        <f t="shared" si="3"/>
        <v>0.86897541156732827</v>
      </c>
      <c r="M13" s="72">
        <f t="shared" si="4"/>
        <v>1.1507805476294768</v>
      </c>
      <c r="N13" s="72">
        <f>VLOOKUP(E13,'Appendix 4. LT MOH 2019'!$D$5:$K$1684,8,FALSE)</f>
        <v>0.98836641538229353</v>
      </c>
      <c r="O13" s="72">
        <f t="shared" si="13"/>
        <v>0.98662407780672645</v>
      </c>
      <c r="P13" s="72">
        <f t="shared" si="5"/>
        <v>1.3375922193273548E-2</v>
      </c>
      <c r="Q13" s="72">
        <f>VLOOKUP(E13,'Appendix 4. LT MOH 2019'!$D$5:$I$1684,6,FALSE)</f>
        <v>2.5000000000000306</v>
      </c>
      <c r="R13" s="16">
        <f t="shared" si="6"/>
        <v>2.4977981548086605</v>
      </c>
      <c r="S13" s="135">
        <f t="shared" si="14"/>
        <v>95667.449612878147</v>
      </c>
      <c r="T13" s="12">
        <f t="shared" si="7"/>
        <v>1279.6403624507757</v>
      </c>
      <c r="U13" s="13">
        <f t="shared" si="8"/>
        <v>2.6932124023688396E-3</v>
      </c>
      <c r="V13" s="12">
        <f t="shared" si="9"/>
        <v>475135.32958828507</v>
      </c>
      <c r="W13" s="12">
        <f t="shared" si="10"/>
        <v>3666903.0113058155</v>
      </c>
      <c r="X13" s="131">
        <f t="shared" si="11"/>
        <v>38.329682939642204</v>
      </c>
      <c r="Y13" s="105">
        <f>VLOOKUP(E13,'Appendix 4. LT MOH 2019'!$D$5:$P$1684,13,FALSE)</f>
        <v>39.95174879614283</v>
      </c>
      <c r="Z13" s="105">
        <f t="shared" si="12"/>
        <v>-1.6220658565006261</v>
      </c>
    </row>
    <row r="14" spans="1:27" s="9" customFormat="1" x14ac:dyDescent="0.2">
      <c r="A14" s="15"/>
      <c r="B14" s="9" t="str">
        <f t="shared" si="15"/>
        <v>Total</v>
      </c>
      <c r="C14" s="9" t="str">
        <f t="shared" si="16"/>
        <v>SP</v>
      </c>
      <c r="D14" s="137" t="s">
        <v>125</v>
      </c>
      <c r="E14" s="18" t="str">
        <f t="shared" si="0"/>
        <v>SPTotal45-49</v>
      </c>
      <c r="F14" s="19">
        <v>5</v>
      </c>
      <c r="G14" s="104">
        <f>VLOOKUP(E14,'Appendix 4. LT MOH 2019'!$D$5:$G$1684,4,FALSE)</f>
        <v>3.4561948655839041E-3</v>
      </c>
      <c r="H14" s="19">
        <f>VLOOKUP(E14,'Appendix 1a. Person-years 2020'!$E$3:$F$1684,2,FALSE)</f>
        <v>3139099.2757000001</v>
      </c>
      <c r="I14" s="19">
        <f>VLOOKUP(E14,'Appendix 2a. Deaths 2020'!$E$3:$G$1683,3,FALSE)</f>
        <v>1709</v>
      </c>
      <c r="J14" s="20">
        <f t="shared" si="1"/>
        <v>10849.338799232493</v>
      </c>
      <c r="K14" s="20">
        <f t="shared" si="2"/>
        <v>12552.432162207209</v>
      </c>
      <c r="L14" s="72">
        <f t="shared" si="3"/>
        <v>0.86432164372874443</v>
      </c>
      <c r="M14" s="72">
        <f t="shared" si="4"/>
        <v>1.156976696413536</v>
      </c>
      <c r="N14" s="72">
        <f>VLOOKUP(E14,'Appendix 4. LT MOH 2019'!$D$5:$K$1684,8,FALSE)</f>
        <v>0.98286706259778522</v>
      </c>
      <c r="O14" s="72">
        <f t="shared" si="13"/>
        <v>0.98020437594869947</v>
      </c>
      <c r="P14" s="72">
        <f t="shared" si="5"/>
        <v>1.9795624051300531E-2</v>
      </c>
      <c r="Q14" s="72">
        <f>VLOOKUP(E14,'Appendix 4. LT MOH 2019'!$D$5:$I$1684,6,FALSE)</f>
        <v>2.5000000000000249</v>
      </c>
      <c r="R14" s="16">
        <f t="shared" si="6"/>
        <v>2.4966172745925794</v>
      </c>
      <c r="S14" s="135">
        <f t="shared" si="14"/>
        <v>94387.809250427366</v>
      </c>
      <c r="T14" s="12">
        <f t="shared" si="7"/>
        <v>1868.4655869473268</v>
      </c>
      <c r="U14" s="13">
        <f t="shared" si="8"/>
        <v>3.998757312359524E-3</v>
      </c>
      <c r="V14" s="12">
        <f t="shared" si="9"/>
        <v>467261.56177875464</v>
      </c>
      <c r="W14" s="12">
        <f t="shared" si="10"/>
        <v>3191767.6817175304</v>
      </c>
      <c r="X14" s="131">
        <f t="shared" si="11"/>
        <v>33.815465228663292</v>
      </c>
      <c r="Y14" s="105">
        <f>VLOOKUP(E14,'Appendix 4. LT MOH 2019'!$D$5:$P$1684,13,FALSE)</f>
        <v>35.392575277010749</v>
      </c>
      <c r="Z14" s="105">
        <f t="shared" si="12"/>
        <v>-1.5771100483474569</v>
      </c>
    </row>
    <row r="15" spans="1:27" s="9" customFormat="1" x14ac:dyDescent="0.2">
      <c r="A15" s="15"/>
      <c r="B15" s="9" t="str">
        <f t="shared" si="15"/>
        <v>Total</v>
      </c>
      <c r="C15" s="9" t="str">
        <f t="shared" si="16"/>
        <v>SP</v>
      </c>
      <c r="D15" s="137" t="s">
        <v>126</v>
      </c>
      <c r="E15" s="18" t="str">
        <f t="shared" si="0"/>
        <v>SPTotal50-54</v>
      </c>
      <c r="F15" s="19">
        <v>5</v>
      </c>
      <c r="G15" s="104">
        <f>VLOOKUP(E15,'Appendix 4. LT MOH 2019'!$D$5:$G$1684,4,FALSE)</f>
        <v>5.2801623818472558E-3</v>
      </c>
      <c r="H15" s="19">
        <f>VLOOKUP(E15,'Appendix 1a. Person-years 2020'!$E$3:$F$1684,2,FALSE)</f>
        <v>2902625.7503999998</v>
      </c>
      <c r="I15" s="19">
        <f>VLOOKUP(E15,'Appendix 2a. Deaths 2020'!$E$3:$G$1683,3,FALSE)</f>
        <v>2427</v>
      </c>
      <c r="J15" s="20">
        <f t="shared" si="1"/>
        <v>15326.335295843241</v>
      </c>
      <c r="K15" s="20">
        <f t="shared" si="2"/>
        <v>17740.5203417425</v>
      </c>
      <c r="L15" s="72">
        <f t="shared" si="3"/>
        <v>0.86391689762228618</v>
      </c>
      <c r="M15" s="72">
        <f t="shared" si="4"/>
        <v>1.1575187413884926</v>
      </c>
      <c r="N15" s="72">
        <f>VLOOKUP(E15,'Appendix 4. LT MOH 2019'!$D$5:$K$1684,8,FALSE)</f>
        <v>0.97394314910053559</v>
      </c>
      <c r="O15" s="72">
        <f t="shared" si="13"/>
        <v>0.96990106283940125</v>
      </c>
      <c r="P15" s="72">
        <f t="shared" si="5"/>
        <v>3.0098937160598749E-2</v>
      </c>
      <c r="Q15" s="72">
        <f>VLOOKUP(E15,'Appendix 4. LT MOH 2019'!$D$5:$I$1684,6,FALSE)</f>
        <v>2.5000000000000187</v>
      </c>
      <c r="R15" s="16">
        <f t="shared" si="6"/>
        <v>2.494820739286908</v>
      </c>
      <c r="S15" s="135">
        <f t="shared" si="14"/>
        <v>92519.343663480046</v>
      </c>
      <c r="T15" s="12">
        <f t="shared" si="7"/>
        <v>2784.7339110669259</v>
      </c>
      <c r="U15" s="13">
        <f t="shared" si="8"/>
        <v>6.1119597371250781E-3</v>
      </c>
      <c r="V15" s="12">
        <f t="shared" si="9"/>
        <v>455620.46067679091</v>
      </c>
      <c r="W15" s="12">
        <f t="shared" si="10"/>
        <v>2724506.1199387759</v>
      </c>
      <c r="X15" s="131">
        <f t="shared" si="11"/>
        <v>29.447962037523773</v>
      </c>
      <c r="Y15" s="105">
        <f>VLOOKUP(E15,'Appendix 4. LT MOH 2019'!$D$5:$P$1684,13,FALSE)</f>
        <v>30.965945221598343</v>
      </c>
      <c r="Z15" s="105">
        <f t="shared" si="12"/>
        <v>-1.5179831840745699</v>
      </c>
    </row>
    <row r="16" spans="1:27" s="9" customFormat="1" x14ac:dyDescent="0.2">
      <c r="A16" s="15"/>
      <c r="B16" s="9" t="str">
        <f t="shared" si="15"/>
        <v>Total</v>
      </c>
      <c r="C16" s="9" t="str">
        <f t="shared" si="16"/>
        <v>SP</v>
      </c>
      <c r="D16" s="137" t="s">
        <v>127</v>
      </c>
      <c r="E16" s="18" t="str">
        <f t="shared" si="0"/>
        <v>SPTotal55-59</v>
      </c>
      <c r="F16" s="19">
        <v>5</v>
      </c>
      <c r="G16" s="104">
        <f>VLOOKUP(E16,'Appendix 4. LT MOH 2019'!$D$5:$G$1684,4,FALSE)</f>
        <v>8.0716435104637441E-3</v>
      </c>
      <c r="H16" s="19">
        <f>VLOOKUP(E16,'Appendix 1a. Person-years 2020'!$E$3:$F$1684,2,FALSE)</f>
        <v>2629389.0720000002</v>
      </c>
      <c r="I16" s="19">
        <f>VLOOKUP(E16,'Appendix 2a. Deaths 2020'!$E$3:$G$1683,3,FALSE)</f>
        <v>3538</v>
      </c>
      <c r="J16" s="20">
        <f t="shared" si="1"/>
        <v>21223.491239493087</v>
      </c>
      <c r="K16" s="20">
        <f t="shared" si="2"/>
        <v>24732.933764753066</v>
      </c>
      <c r="L16" s="72">
        <f t="shared" si="3"/>
        <v>0.85810650048069548</v>
      </c>
      <c r="M16" s="72">
        <f t="shared" si="4"/>
        <v>1.1653565139523105</v>
      </c>
      <c r="N16" s="72">
        <f>VLOOKUP(E16,'Appendix 4. LT MOH 2019'!$D$5:$K$1684,8,FALSE)</f>
        <v>0.96044006664600912</v>
      </c>
      <c r="O16" s="72">
        <f t="shared" si="13"/>
        <v>0.95405105042348715</v>
      </c>
      <c r="P16" s="72">
        <f t="shared" si="5"/>
        <v>4.5948949576512854E-2</v>
      </c>
      <c r="Q16" s="72">
        <f>VLOOKUP(E16,'Appendix 4. LT MOH 2019'!$D$5:$I$1684,6,FALSE)</f>
        <v>2.4999999999999933</v>
      </c>
      <c r="R16" s="16">
        <f t="shared" si="6"/>
        <v>2.4917040296630764</v>
      </c>
      <c r="S16" s="135">
        <f t="shared" si="14"/>
        <v>89734.609752413118</v>
      </c>
      <c r="T16" s="12">
        <f t="shared" si="7"/>
        <v>4123.2110587816887</v>
      </c>
      <c r="U16" s="13">
        <f t="shared" si="8"/>
        <v>9.4066191947821554E-3</v>
      </c>
      <c r="V16" s="12">
        <f t="shared" si="9"/>
        <v>438330.81507847481</v>
      </c>
      <c r="W16" s="12">
        <f t="shared" si="10"/>
        <v>2268885.6592619848</v>
      </c>
      <c r="X16" s="131">
        <f t="shared" si="11"/>
        <v>25.284398801332845</v>
      </c>
      <c r="Y16" s="105">
        <f>VLOOKUP(E16,'Appendix 4. LT MOH 2019'!$D$5:$P$1684,13,FALSE)</f>
        <v>26.727522415335493</v>
      </c>
      <c r="Z16" s="105">
        <f t="shared" si="12"/>
        <v>-1.4431236140026478</v>
      </c>
    </row>
    <row r="17" spans="1:26" s="9" customFormat="1" x14ac:dyDescent="0.2">
      <c r="A17" s="15"/>
      <c r="B17" s="9" t="str">
        <f t="shared" si="15"/>
        <v>Total</v>
      </c>
      <c r="C17" s="9" t="str">
        <f t="shared" si="16"/>
        <v>SP</v>
      </c>
      <c r="D17" s="137" t="s">
        <v>128</v>
      </c>
      <c r="E17" s="18" t="str">
        <f t="shared" si="0"/>
        <v>SPTotal60-64</v>
      </c>
      <c r="F17" s="19">
        <v>5</v>
      </c>
      <c r="G17" s="104">
        <f>VLOOKUP(E17,'Appendix 4. LT MOH 2019'!$D$5:$G$1684,4,FALSE)</f>
        <v>1.2279716899188099E-2</v>
      </c>
      <c r="H17" s="19">
        <f>VLOOKUP(E17,'Appendix 1a. Person-years 2020'!$E$3:$F$1684,2,FALSE)</f>
        <v>2262782.5811999999</v>
      </c>
      <c r="I17" s="19">
        <f>VLOOKUP(E17,'Appendix 2a. Deaths 2020'!$E$3:$G$1683,3,FALSE)</f>
        <v>5074</v>
      </c>
      <c r="J17" s="20">
        <f t="shared" si="1"/>
        <v>27786.329501550106</v>
      </c>
      <c r="K17" s="20">
        <f t="shared" si="2"/>
        <v>32798.022218003622</v>
      </c>
      <c r="L17" s="72">
        <f t="shared" si="3"/>
        <v>0.8471952764974201</v>
      </c>
      <c r="M17" s="72">
        <f t="shared" si="4"/>
        <v>1.1803654101263692</v>
      </c>
      <c r="N17" s="72">
        <f>VLOOKUP(E17,'Appendix 4. LT MOH 2019'!$D$5:$K$1684,8,FALSE)</f>
        <v>0.94043016721004113</v>
      </c>
      <c r="O17" s="72">
        <f t="shared" si="13"/>
        <v>0.93006988965824799</v>
      </c>
      <c r="P17" s="72">
        <f t="shared" si="5"/>
        <v>6.9930110341752005E-2</v>
      </c>
      <c r="Q17" s="72">
        <f>VLOOKUP(E17,'Appendix 4. LT MOH 2019'!$D$5:$I$1684,6,FALSE)</f>
        <v>2.5000000000000062</v>
      </c>
      <c r="R17" s="16">
        <f t="shared" si="6"/>
        <v>2.4862698711381288</v>
      </c>
      <c r="S17" s="135">
        <f t="shared" si="14"/>
        <v>85611.398693631432</v>
      </c>
      <c r="T17" s="12">
        <f t="shared" si="7"/>
        <v>5986.8145571573696</v>
      </c>
      <c r="U17" s="13">
        <f t="shared" si="8"/>
        <v>1.4495646754232712E-2</v>
      </c>
      <c r="V17" s="12">
        <f t="shared" si="9"/>
        <v>413007.75733992184</v>
      </c>
      <c r="W17" s="12">
        <f t="shared" si="10"/>
        <v>1830554.8441835097</v>
      </c>
      <c r="X17" s="131">
        <f t="shared" si="11"/>
        <v>21.382139202448087</v>
      </c>
      <c r="Y17" s="105">
        <f>VLOOKUP(E17,'Appendix 4. LT MOH 2019'!$D$5:$P$1684,13,FALSE)</f>
        <v>22.725439105160813</v>
      </c>
      <c r="Z17" s="105">
        <f t="shared" si="12"/>
        <v>-1.3432999027127259</v>
      </c>
    </row>
    <row r="18" spans="1:26" s="9" customFormat="1" x14ac:dyDescent="0.2">
      <c r="A18" s="15"/>
      <c r="B18" s="9" t="str">
        <f t="shared" si="15"/>
        <v>Total</v>
      </c>
      <c r="C18" s="9" t="str">
        <f t="shared" si="16"/>
        <v>SP</v>
      </c>
      <c r="D18" s="137" t="s">
        <v>129</v>
      </c>
      <c r="E18" s="18" t="str">
        <f t="shared" si="0"/>
        <v>SPTotal65-69</v>
      </c>
      <c r="F18" s="19">
        <v>5</v>
      </c>
      <c r="G18" s="104">
        <f>VLOOKUP(E18,'Appendix 4. LT MOH 2019'!$D$5:$G$1684,4,FALSE)</f>
        <v>1.7892666871641736E-2</v>
      </c>
      <c r="H18" s="19">
        <f>VLOOKUP(E18,'Appendix 1a. Person-years 2020'!$E$3:$F$1684,2,FALSE)</f>
        <v>1776254.9742000001</v>
      </c>
      <c r="I18" s="19">
        <f>VLOOKUP(E18,'Appendix 2a. Deaths 2020'!$E$3:$G$1683,3,FALSE)</f>
        <v>6158</v>
      </c>
      <c r="J18" s="20">
        <f t="shared" si="1"/>
        <v>31781.938532457189</v>
      </c>
      <c r="K18" s="20">
        <f t="shared" si="2"/>
        <v>37829.755489861622</v>
      </c>
      <c r="L18" s="72">
        <f t="shared" si="3"/>
        <v>0.84013068868432816</v>
      </c>
      <c r="M18" s="72">
        <f t="shared" si="4"/>
        <v>1.1902910028986471</v>
      </c>
      <c r="N18" s="72">
        <f>VLOOKUP(E18,'Appendix 4. LT MOH 2019'!$D$5:$K$1684,8,FALSE)</f>
        <v>0.91436716511162142</v>
      </c>
      <c r="O18" s="72">
        <f t="shared" si="13"/>
        <v>0.89892244914479924</v>
      </c>
      <c r="P18" s="72">
        <f t="shared" si="5"/>
        <v>0.10107755085520076</v>
      </c>
      <c r="Q18" s="72">
        <f>VLOOKUP(E18,'Appendix 4. LT MOH 2019'!$D$5:$I$1684,6,FALSE)</f>
        <v>2.5000000000000049</v>
      </c>
      <c r="R18" s="16">
        <f t="shared" si="6"/>
        <v>2.478965604678141</v>
      </c>
      <c r="S18" s="135">
        <f t="shared" si="14"/>
        <v>79624.584136474063</v>
      </c>
      <c r="T18" s="12">
        <f t="shared" si="7"/>
        <v>8048.257952378669</v>
      </c>
      <c r="U18" s="13">
        <f t="shared" si="8"/>
        <v>2.1301099321456622E-2</v>
      </c>
      <c r="V18" s="12">
        <f t="shared" si="9"/>
        <v>377832.98556200101</v>
      </c>
      <c r="W18" s="12">
        <f t="shared" si="10"/>
        <v>1417547.0868435879</v>
      </c>
      <c r="X18" s="131">
        <f t="shared" si="11"/>
        <v>17.802882140193741</v>
      </c>
      <c r="Y18" s="105">
        <f>VLOOKUP(E18,'Appendix 4. LT MOH 2019'!$D$5:$P$1684,13,FALSE)</f>
        <v>19.006582636713254</v>
      </c>
      <c r="Z18" s="105">
        <f t="shared" si="12"/>
        <v>-1.2037004965195131</v>
      </c>
    </row>
    <row r="19" spans="1:26" s="9" customFormat="1" x14ac:dyDescent="0.2">
      <c r="A19" s="15"/>
      <c r="B19" s="9" t="str">
        <f t="shared" si="15"/>
        <v>Total</v>
      </c>
      <c r="C19" s="9" t="str">
        <f t="shared" si="16"/>
        <v>SP</v>
      </c>
      <c r="D19" s="137" t="s">
        <v>130</v>
      </c>
      <c r="E19" s="18" t="str">
        <f t="shared" si="0"/>
        <v>SPTotal70-74</v>
      </c>
      <c r="F19" s="19">
        <v>5</v>
      </c>
      <c r="G19" s="104">
        <f>VLOOKUP(E19,'Appendix 4. LT MOH 2019'!$D$5:$G$1684,4,FALSE)</f>
        <v>2.6194209379149069E-2</v>
      </c>
      <c r="H19" s="19">
        <f>VLOOKUP(E19,'Appendix 1a. Person-years 2020'!$E$3:$F$1684,2,FALSE)</f>
        <v>1293465.7375</v>
      </c>
      <c r="I19" s="19">
        <f>VLOOKUP(E19,'Appendix 2a. Deaths 2020'!$E$3:$G$1683,3,FALSE)</f>
        <v>6347</v>
      </c>
      <c r="J19" s="20">
        <f t="shared" si="1"/>
        <v>33881.312352830471</v>
      </c>
      <c r="K19" s="20">
        <f t="shared" si="2"/>
        <v>40062.05770590101</v>
      </c>
      <c r="L19" s="72">
        <f t="shared" si="3"/>
        <v>0.8457207216253364</v>
      </c>
      <c r="M19" s="72">
        <f t="shared" si="4"/>
        <v>1.1824234341546749</v>
      </c>
      <c r="N19" s="72">
        <f>VLOOKUP(E19,'Appendix 4. LT MOH 2019'!$D$5:$K$1684,8,FALSE)</f>
        <v>0.87707852991570667</v>
      </c>
      <c r="O19" s="72">
        <f t="shared" si="13"/>
        <v>0.85634223471770643</v>
      </c>
      <c r="P19" s="72">
        <f t="shared" si="5"/>
        <v>0.14365776528229357</v>
      </c>
      <c r="Q19" s="72">
        <f>VLOOKUP(E19,'Appendix 4. LT MOH 2019'!$D$5:$I$1684,6,FALSE)</f>
        <v>2.500000000000004</v>
      </c>
      <c r="R19" s="16">
        <f t="shared" si="6"/>
        <v>2.4706340011832721</v>
      </c>
      <c r="S19" s="135">
        <f t="shared" si="14"/>
        <v>71576.326184095393</v>
      </c>
      <c r="T19" s="12">
        <f t="shared" si="7"/>
        <v>10282.495066723659</v>
      </c>
      <c r="U19" s="13">
        <f t="shared" si="8"/>
        <v>3.0983181852982902E-2</v>
      </c>
      <c r="V19" s="12">
        <f t="shared" si="9"/>
        <v>331873.43751570542</v>
      </c>
      <c r="W19" s="12">
        <f t="shared" si="10"/>
        <v>1039714.1012815868</v>
      </c>
      <c r="X19" s="131">
        <f t="shared" si="11"/>
        <v>14.525949524252285</v>
      </c>
      <c r="Y19" s="105">
        <f>VLOOKUP(E19,'Appendix 4. LT MOH 2019'!$D$5:$P$1684,13,FALSE)</f>
        <v>15.552466521693409</v>
      </c>
      <c r="Z19" s="105">
        <f t="shared" si="12"/>
        <v>-1.0265169974411243</v>
      </c>
    </row>
    <row r="20" spans="1:26" s="9" customFormat="1" x14ac:dyDescent="0.2">
      <c r="A20" s="15"/>
      <c r="B20" s="9" t="str">
        <f t="shared" si="15"/>
        <v>Total</v>
      </c>
      <c r="C20" s="9" t="str">
        <f t="shared" si="16"/>
        <v>SP</v>
      </c>
      <c r="D20" s="137" t="s">
        <v>131</v>
      </c>
      <c r="E20" s="18" t="str">
        <f t="shared" si="0"/>
        <v>SPTotal75-79</v>
      </c>
      <c r="F20" s="19">
        <v>5</v>
      </c>
      <c r="G20" s="104">
        <f>VLOOKUP(E20,'Appendix 4. LT MOH 2019'!$D$5:$G$1684,4,FALSE)</f>
        <v>4.1673071815957842E-2</v>
      </c>
      <c r="H20" s="19">
        <f>VLOOKUP(E20,'Appendix 1a. Person-years 2020'!$E$3:$F$1684,2,FALSE)</f>
        <v>847396.48199999996</v>
      </c>
      <c r="I20" s="19">
        <f>VLOOKUP(E20,'Appendix 2a. Deaths 2020'!$E$3:$G$1683,3,FALSE)</f>
        <v>6000</v>
      </c>
      <c r="J20" s="20">
        <f t="shared" si="1"/>
        <v>35313.614450976027</v>
      </c>
      <c r="K20" s="20">
        <f t="shared" si="2"/>
        <v>41063.576020080276</v>
      </c>
      <c r="L20" s="72">
        <f t="shared" si="3"/>
        <v>0.85997416381143976</v>
      </c>
      <c r="M20" s="72">
        <f t="shared" si="4"/>
        <v>1.1628256313747383</v>
      </c>
      <c r="N20" s="72">
        <f>VLOOKUP(E20,'Appendix 4. LT MOH 2019'!$D$5:$K$1684,8,FALSE)</f>
        <v>0.81129448691713435</v>
      </c>
      <c r="O20" s="72">
        <f t="shared" si="13"/>
        <v>0.78413431684534673</v>
      </c>
      <c r="P20" s="72">
        <f t="shared" si="5"/>
        <v>0.21586568315465327</v>
      </c>
      <c r="Q20" s="72">
        <f>VLOOKUP(E20,'Appendix 4. LT MOH 2019'!$D$5:$I$1684,6,FALSE)</f>
        <v>2.4999999999999969</v>
      </c>
      <c r="R20" s="16">
        <f t="shared" si="6"/>
        <v>2.4587020481010242</v>
      </c>
      <c r="S20" s="135">
        <f t="shared" si="14"/>
        <v>61293.831117371737</v>
      </c>
      <c r="T20" s="12">
        <f t="shared" si="7"/>
        <v>13231.234727317395</v>
      </c>
      <c r="U20" s="13">
        <f t="shared" si="8"/>
        <v>4.8493657205444372E-2</v>
      </c>
      <c r="V20" s="12">
        <f t="shared" si="9"/>
        <v>272844.6458732324</v>
      </c>
      <c r="W20" s="12">
        <f t="shared" si="10"/>
        <v>707840.66376588144</v>
      </c>
      <c r="X20" s="131">
        <f t="shared" si="11"/>
        <v>11.548318172679323</v>
      </c>
      <c r="Y20" s="105">
        <f>VLOOKUP(E20,'Appendix 4. LT MOH 2019'!$D$5:$P$1684,13,FALSE)</f>
        <v>12.381753544859709</v>
      </c>
      <c r="Z20" s="105">
        <f t="shared" si="12"/>
        <v>-0.83343537218038577</v>
      </c>
    </row>
    <row r="21" spans="1:26" s="9" customFormat="1" x14ac:dyDescent="0.2">
      <c r="A21" s="15"/>
      <c r="B21" s="9" t="str">
        <f t="shared" si="15"/>
        <v>Total</v>
      </c>
      <c r="C21" s="9" t="str">
        <f t="shared" si="16"/>
        <v>SP</v>
      </c>
      <c r="D21" s="137" t="s">
        <v>132</v>
      </c>
      <c r="E21" s="18" t="str">
        <f t="shared" si="0"/>
        <v>SPTotal80-84</v>
      </c>
      <c r="F21" s="19">
        <v>5</v>
      </c>
      <c r="G21" s="104">
        <f>VLOOKUP(E21,'Appendix 4. LT MOH 2019'!$D$5:$G$1684,4,FALSE)</f>
        <v>6.6708441668586832E-2</v>
      </c>
      <c r="H21" s="19">
        <f>VLOOKUP(E21,'Appendix 1a. Person-years 2020'!$E$3:$F$1684,2,FALSE)</f>
        <v>559898.79180000001</v>
      </c>
      <c r="I21" s="19">
        <f>VLOOKUP(E21,'Appendix 2a. Deaths 2020'!$E$3:$G$1683,3,FALSE)</f>
        <v>5635</v>
      </c>
      <c r="J21" s="20">
        <f t="shared" si="1"/>
        <v>37349.975893102543</v>
      </c>
      <c r="K21" s="20">
        <f t="shared" si="2"/>
        <v>42609.07382430006</v>
      </c>
      <c r="L21" s="72">
        <f t="shared" si="3"/>
        <v>0.87657328688054603</v>
      </c>
      <c r="M21" s="72">
        <f t="shared" si="4"/>
        <v>1.1408059257186487</v>
      </c>
      <c r="N21" s="72">
        <f>VLOOKUP(E21,'Appendix 4. LT MOH 2019'!$D$5:$K$1684,8,FALSE)</f>
        <v>0.71413226883109615</v>
      </c>
      <c r="O21" s="72">
        <f t="shared" si="13"/>
        <v>0.68106698172124136</v>
      </c>
      <c r="P21" s="72">
        <f t="shared" si="5"/>
        <v>0.31893301827875864</v>
      </c>
      <c r="Q21" s="72">
        <f>VLOOKUP(E21,'Appendix 4. LT MOH 2019'!$D$5:$I$1684,6,FALSE)</f>
        <v>2.4999999999999996</v>
      </c>
      <c r="R21" s="16">
        <f t="shared" si="6"/>
        <v>2.4436669849263519</v>
      </c>
      <c r="S21" s="135">
        <f t="shared" si="14"/>
        <v>48062.596390054343</v>
      </c>
      <c r="T21" s="12">
        <f t="shared" si="7"/>
        <v>15328.748932993802</v>
      </c>
      <c r="U21" s="13">
        <f t="shared" si="8"/>
        <v>7.6214051756772247E-2</v>
      </c>
      <c r="V21" s="12">
        <f t="shared" si="9"/>
        <v>201127.59497308469</v>
      </c>
      <c r="W21" s="12">
        <f t="shared" si="10"/>
        <v>434996.01789264899</v>
      </c>
      <c r="X21" s="131">
        <f t="shared" si="11"/>
        <v>9.0506142107350502</v>
      </c>
      <c r="Y21" s="105">
        <f>VLOOKUP(E21,'Appendix 4. LT MOH 2019'!$D$5:$P$1684,13,FALSE)</f>
        <v>9.6802301189173878</v>
      </c>
      <c r="Z21" s="105">
        <f t="shared" si="12"/>
        <v>-0.62961590818233759</v>
      </c>
    </row>
    <row r="22" spans="1:26" s="9" customFormat="1" x14ac:dyDescent="0.2">
      <c r="A22" s="15"/>
      <c r="B22" s="9" t="str">
        <f t="shared" si="15"/>
        <v>Total</v>
      </c>
      <c r="C22" s="9" t="str">
        <f t="shared" si="16"/>
        <v>SP</v>
      </c>
      <c r="D22" s="137" t="s">
        <v>133</v>
      </c>
      <c r="E22" s="18" t="str">
        <f t="shared" si="0"/>
        <v>SPTotal85-89</v>
      </c>
      <c r="F22" s="19">
        <v>5</v>
      </c>
      <c r="G22" s="104">
        <f>VLOOKUP(E22,'Appendix 4. LT MOH 2019'!$D$5:$G$1684,4,FALSE)</f>
        <v>0.10815231655255977</v>
      </c>
      <c r="H22" s="19">
        <f>VLOOKUP(E22,'Appendix 1a. Person-years 2020'!$E$3:$F$1684,2,FALSE)</f>
        <v>307207.38909999997</v>
      </c>
      <c r="I22" s="19">
        <f>VLOOKUP(E22,'Appendix 2a. Deaths 2020'!$E$3:$G$1683,3,FALSE)</f>
        <v>4160</v>
      </c>
      <c r="J22" s="20">
        <f t="shared" si="1"/>
        <v>33225.190793228598</v>
      </c>
      <c r="K22" s="20">
        <f t="shared" si="2"/>
        <v>36935.27715636995</v>
      </c>
      <c r="L22" s="72">
        <f t="shared" si="3"/>
        <v>0.89955168476374892</v>
      </c>
      <c r="M22" s="72">
        <f t="shared" si="4"/>
        <v>1.1116648625505403</v>
      </c>
      <c r="N22" s="72">
        <f>VLOOKUP(E22,'Appendix 4. LT MOH 2019'!$D$5:$K$1684,8,FALSE)</f>
        <v>0.57433110888367567</v>
      </c>
      <c r="O22" s="72">
        <f t="shared" si="13"/>
        <v>0.53984519043992274</v>
      </c>
      <c r="P22" s="72">
        <f t="shared" si="5"/>
        <v>0.46015480956007726</v>
      </c>
      <c r="Q22" s="72">
        <f>VLOOKUP(E22,'Appendix 4. LT MOH 2019'!$D$5:$I$1684,6,FALSE)</f>
        <v>2.5</v>
      </c>
      <c r="R22" s="16">
        <f t="shared" si="6"/>
        <v>2.4291198336747524</v>
      </c>
      <c r="S22" s="135">
        <f t="shared" si="14"/>
        <v>32733.847457060539</v>
      </c>
      <c r="T22" s="12">
        <f t="shared" si="7"/>
        <v>15062.637342772312</v>
      </c>
      <c r="U22" s="13">
        <f t="shared" si="8"/>
        <v>0.1205541409360157</v>
      </c>
      <c r="V22" s="12">
        <f t="shared" si="9"/>
        <v>124945.00168821933</v>
      </c>
      <c r="W22" s="12">
        <f t="shared" si="10"/>
        <v>233868.4229195643</v>
      </c>
      <c r="X22" s="131">
        <f t="shared" si="11"/>
        <v>7.1445442894040241</v>
      </c>
      <c r="Y22" s="105">
        <f>VLOOKUP(E22,'Appendix 4. LT MOH 2019'!$D$5:$P$1684,13,FALSE)</f>
        <v>7.554482106893321</v>
      </c>
      <c r="Z22" s="105">
        <f t="shared" si="12"/>
        <v>-0.40993781748929692</v>
      </c>
    </row>
    <row r="23" spans="1:26" s="9" customFormat="1" x14ac:dyDescent="0.2">
      <c r="A23" s="15"/>
      <c r="B23" s="9" t="str">
        <f t="shared" si="15"/>
        <v>Total</v>
      </c>
      <c r="C23" s="9" t="str">
        <f t="shared" si="16"/>
        <v>SP</v>
      </c>
      <c r="D23" s="137" t="s">
        <v>8</v>
      </c>
      <c r="E23" s="18" t="str">
        <f t="shared" si="0"/>
        <v>SPTotal90+</v>
      </c>
      <c r="F23" s="19" t="s">
        <v>19</v>
      </c>
      <c r="G23" s="104">
        <f>VLOOKUP(E23,'Appendix 4. LT MOH 2019'!$D$5:$G$1684,4,FALSE)</f>
        <v>0.15871400132884161</v>
      </c>
      <c r="H23" s="19">
        <f>VLOOKUP(E23,'Appendix 1a. Person-years 2020'!$E$3:$F$1684,2,FALSE)</f>
        <v>204045.20250000001</v>
      </c>
      <c r="I23" s="19">
        <f>VLOOKUP(E23,'Appendix 2a. Deaths 2020'!$E$3:$G$1683,3,FALSE)</f>
        <v>3307</v>
      </c>
      <c r="J23" s="20">
        <f t="shared" si="1"/>
        <v>32384.830540728759</v>
      </c>
      <c r="K23" s="20">
        <f t="shared" si="2"/>
        <v>35166.963338334281</v>
      </c>
      <c r="L23" s="72">
        <f t="shared" si="3"/>
        <v>0.92088788642797559</v>
      </c>
      <c r="M23" s="72">
        <f t="shared" si="4"/>
        <v>1.085908518005261</v>
      </c>
      <c r="N23" s="72">
        <f>VLOOKUP(E23,'Appendix 4. LT MOH 2019'!$D$5:$K$1684,8,FALSE)</f>
        <v>0</v>
      </c>
      <c r="O23" s="72">
        <v>0</v>
      </c>
      <c r="P23" s="72">
        <f t="shared" si="5"/>
        <v>1</v>
      </c>
      <c r="Q23" s="72">
        <f>VLOOKUP(E23,'Appendix 4. LT MOH 2019'!$D$5:$I$1684,6,FALSE)</f>
        <v>6.6934222478490835</v>
      </c>
      <c r="R23" s="16">
        <f>Q23*L23</f>
        <v>6.1638914667917319</v>
      </c>
      <c r="S23" s="135">
        <f t="shared" si="14"/>
        <v>17671.210114288227</v>
      </c>
      <c r="T23" s="12">
        <f t="shared" si="7"/>
        <v>17671.210114288227</v>
      </c>
      <c r="U23" s="13">
        <f t="shared" si="8"/>
        <v>0.16223517324851502</v>
      </c>
      <c r="V23" s="12">
        <f>T23*R23</f>
        <v>108923.42123134495</v>
      </c>
      <c r="W23" s="12">
        <f>V23</f>
        <v>108923.42123134495</v>
      </c>
      <c r="X23" s="131">
        <f t="shared" si="11"/>
        <v>6.1638914667917319</v>
      </c>
      <c r="Y23" s="105">
        <f>VLOOKUP(E23,'Appendix 4. LT MOH 2019'!$D$5:$P$1684,13,FALSE)</f>
        <v>6.3006413525425957</v>
      </c>
      <c r="Z23" s="105">
        <f t="shared" si="12"/>
        <v>-0.13674988575086378</v>
      </c>
    </row>
    <row r="24" spans="1:26" s="7" customFormat="1" x14ac:dyDescent="0.2">
      <c r="D24" s="107"/>
      <c r="E24" s="107"/>
      <c r="F24" s="107"/>
      <c r="G24" s="107"/>
      <c r="H24" s="107"/>
      <c r="I24" s="132"/>
      <c r="J24" s="132"/>
      <c r="N24" s="107"/>
      <c r="O24" s="107"/>
      <c r="P24" s="21"/>
      <c r="Q24" s="107"/>
      <c r="R24" s="107"/>
      <c r="V24" s="107"/>
      <c r="W24" s="107"/>
      <c r="Y24" s="107"/>
    </row>
    <row r="25" spans="1:26" x14ac:dyDescent="0.2">
      <c r="B25"/>
      <c r="C25"/>
      <c r="K25" s="40"/>
      <c r="L25" s="70"/>
      <c r="M25" s="70"/>
      <c r="N25" s="133"/>
      <c r="O25" s="133"/>
      <c r="P25" s="71"/>
      <c r="Q25" s="133"/>
      <c r="R25" s="133"/>
      <c r="S25" s="70"/>
      <c r="T25" s="70"/>
      <c r="U25" s="70"/>
      <c r="V25" s="133"/>
      <c r="W25" s="133"/>
      <c r="X25" s="70"/>
      <c r="Y25" s="133"/>
      <c r="Z25" s="70"/>
    </row>
    <row r="26" spans="1:26" ht="16" customHeight="1" x14ac:dyDescent="0.2">
      <c r="B26"/>
      <c r="C26"/>
      <c r="K26" s="40"/>
      <c r="L26" s="70"/>
      <c r="M26" s="70"/>
      <c r="N26" s="133"/>
      <c r="O26" s="133"/>
      <c r="P26" s="70"/>
      <c r="Q26" s="133"/>
      <c r="R26" s="133"/>
      <c r="S26" s="70"/>
      <c r="T26" s="70"/>
      <c r="U26" s="70"/>
      <c r="V26" s="133"/>
      <c r="W26" s="133"/>
      <c r="X26" s="70"/>
      <c r="Y26" s="133"/>
      <c r="Z26" s="70"/>
    </row>
    <row r="27" spans="1:26" s="11" customFormat="1" ht="47" customHeight="1" x14ac:dyDescent="0.2">
      <c r="A27" s="10"/>
      <c r="B27" s="8" t="s">
        <v>17</v>
      </c>
      <c r="C27" s="8" t="s">
        <v>14</v>
      </c>
      <c r="D27" s="8" t="s">
        <v>0</v>
      </c>
      <c r="E27" s="8" t="s">
        <v>135</v>
      </c>
      <c r="F27" s="8" t="s">
        <v>9</v>
      </c>
      <c r="G27" s="10" t="s">
        <v>116</v>
      </c>
      <c r="H27" s="10" t="s">
        <v>117</v>
      </c>
      <c r="I27" s="10" t="s">
        <v>110</v>
      </c>
      <c r="J27" s="10" t="s">
        <v>39</v>
      </c>
      <c r="K27" s="10" t="s">
        <v>1830</v>
      </c>
      <c r="L27" s="10" t="s">
        <v>27</v>
      </c>
      <c r="M27" s="10" t="s">
        <v>28</v>
      </c>
      <c r="N27" s="8" t="s">
        <v>10</v>
      </c>
      <c r="O27" s="10" t="s">
        <v>111</v>
      </c>
      <c r="P27" s="10" t="s">
        <v>112</v>
      </c>
      <c r="Q27" s="10" t="s">
        <v>29</v>
      </c>
      <c r="R27" s="10" t="s">
        <v>113</v>
      </c>
      <c r="S27" s="8" t="s">
        <v>104</v>
      </c>
      <c r="T27" s="8" t="s">
        <v>105</v>
      </c>
      <c r="U27" s="10" t="s">
        <v>106</v>
      </c>
      <c r="V27" s="10" t="s">
        <v>107</v>
      </c>
      <c r="W27" s="10" t="s">
        <v>108</v>
      </c>
      <c r="X27" s="8" t="s">
        <v>109</v>
      </c>
      <c r="Y27" s="10" t="s">
        <v>30</v>
      </c>
      <c r="Z27" s="10" t="s">
        <v>11</v>
      </c>
    </row>
    <row r="28" spans="1:26" x14ac:dyDescent="0.2">
      <c r="B28" t="s">
        <v>70</v>
      </c>
      <c r="C28" s="9" t="str">
        <f>$C$4</f>
        <v>SP</v>
      </c>
      <c r="D28" s="137">
        <v>0</v>
      </c>
      <c r="E28" s="18" t="str">
        <f t="shared" ref="E28:E47" si="17">_xlfn.CONCAT(C28,B28,D28)</f>
        <v>SPFemale0</v>
      </c>
      <c r="F28" s="19">
        <v>1</v>
      </c>
      <c r="G28" s="104">
        <f>VLOOKUP(E28,'Appendix 4. LT MOH 2019'!$D$5:$G$1684,4,FALSE)</f>
        <v>9.7531035044864014E-3</v>
      </c>
      <c r="H28" s="19">
        <f>VLOOKUP(E28,'Appendix 1a. Person-years 2020'!$E$3:$F$1684,2,FALSE)</f>
        <v>294186.0563</v>
      </c>
      <c r="I28" s="19">
        <f>VLOOKUP(E28,'Appendix 2a. Deaths 2020'!$E$3:$G$1683,3,FALSE)</f>
        <v>12</v>
      </c>
      <c r="J28" s="20">
        <f t="shared" ref="J28:J47" si="18">G28*H28</f>
        <v>2869.2270566705638</v>
      </c>
      <c r="K28" s="20">
        <f t="shared" ref="K28:K47" si="19">G28*(H28-I28)+I28</f>
        <v>2881.11001942851</v>
      </c>
      <c r="L28" s="73">
        <f t="shared" ref="L28:L47" si="20">J28/K28</f>
        <v>0.99587556091998763</v>
      </c>
      <c r="M28" s="73">
        <f t="shared" ref="M28:M47" si="21">K28/J28</f>
        <v>1.0041415205291335</v>
      </c>
      <c r="N28" s="72">
        <f>VLOOKUP(E28,'Appendix 4. LT MOH 2019'!$D$5:$K$1684,8,FALSE)</f>
        <v>0.99033414241801809</v>
      </c>
      <c r="O28" s="72">
        <f>EXP((1/L28)*LN(N28))</f>
        <v>0.99029430596667734</v>
      </c>
      <c r="P28" s="73">
        <f t="shared" ref="P28:P47" si="22">1-O28</f>
        <v>9.7056940333226649E-3</v>
      </c>
      <c r="Q28" s="72">
        <f>VLOOKUP(E28,'Appendix 4. LT MOH 2019'!$D$5:$I$1684,6,FALSE)</f>
        <v>7.453091898219634E-2</v>
      </c>
      <c r="R28" s="136">
        <f t="shared" ref="R28:R46" si="23">F28+(Q28-F28)*M28*(1-N28)/(1-O28)</f>
        <v>7.4512334997556162E-2</v>
      </c>
      <c r="S28" s="12">
        <v>100000</v>
      </c>
      <c r="T28" s="12">
        <f t="shared" ref="T28:T47" si="24">P28*S28</f>
        <v>970.56940333226646</v>
      </c>
      <c r="U28" s="13">
        <f t="shared" ref="U28:U47" si="25">T28/V28</f>
        <v>9.7936656359566138E-3</v>
      </c>
      <c r="V28" s="12">
        <f t="shared" ref="V28:V46" si="26">(S29*F28)+R28*T28</f>
        <v>99101.749989187214</v>
      </c>
      <c r="W28" s="12">
        <f t="shared" ref="W28:W46" si="27">W29+V28</f>
        <v>7922430.7546706367</v>
      </c>
      <c r="X28" s="131">
        <f t="shared" ref="X28:X47" si="28">W28/S28</f>
        <v>79.22430754670637</v>
      </c>
      <c r="Y28" s="105">
        <f>VLOOKUP(E28,'Appendix 4. LT MOH 2019'!$D$5:$P$1684,13,FALSE)</f>
        <v>80.587858189597611</v>
      </c>
      <c r="Z28" s="131">
        <f t="shared" ref="Z28:Z47" si="29">X28-Y28</f>
        <v>-1.3635506428912407</v>
      </c>
    </row>
    <row r="29" spans="1:26" x14ac:dyDescent="0.2">
      <c r="B29" t="str">
        <f>$B$28</f>
        <v>Female</v>
      </c>
      <c r="C29" s="9" t="str">
        <f>$C$4</f>
        <v>SP</v>
      </c>
      <c r="D29" s="138" t="s">
        <v>1657</v>
      </c>
      <c r="E29" s="18" t="str">
        <f t="shared" si="17"/>
        <v>SPFemale1-4</v>
      </c>
      <c r="F29" s="19">
        <v>4</v>
      </c>
      <c r="G29" s="104">
        <f>VLOOKUP(E29,'Appendix 4. LT MOH 2019'!$D$5:$G$1684,4,FALSE)</f>
        <v>3.6718558146968004E-4</v>
      </c>
      <c r="H29" s="19">
        <f>VLOOKUP(E29,'Appendix 1a. Person-years 2020'!$E$3:$F$1684,2,FALSE)</f>
        <v>1189931.5083999999</v>
      </c>
      <c r="I29" s="19">
        <f>VLOOKUP(E29,'Appendix 2a. Deaths 2020'!$E$3:$G$1683,3,FALSE)</f>
        <v>9</v>
      </c>
      <c r="J29" s="20">
        <f t="shared" si="18"/>
        <v>436.92569282094746</v>
      </c>
      <c r="K29" s="20">
        <f t="shared" si="19"/>
        <v>445.9223881507142</v>
      </c>
      <c r="L29" s="73">
        <f t="shared" si="20"/>
        <v>0.97982452648973972</v>
      </c>
      <c r="M29" s="73">
        <f t="shared" si="21"/>
        <v>1.0205909047638761</v>
      </c>
      <c r="N29" s="72">
        <f>VLOOKUP(E29,'Appendix 4. LT MOH 2019'!$D$5:$K$1684,8,FALSE)</f>
        <v>0.99853259892347257</v>
      </c>
      <c r="O29" s="72">
        <f t="shared" ref="O29:O46" si="30">EXP((1/L29)*LN(N29))</f>
        <v>0.9985024064438256</v>
      </c>
      <c r="P29" s="73">
        <f t="shared" si="22"/>
        <v>1.4975935561744036E-3</v>
      </c>
      <c r="Q29" s="72">
        <f>VLOOKUP(E29,'Appendix 4. LT MOH 2019'!$D$5:$I$1684,6,FALSE)</f>
        <v>1.5107124188844894</v>
      </c>
      <c r="R29" s="136">
        <f t="shared" si="23"/>
        <v>1.5106747932302116</v>
      </c>
      <c r="S29" s="75">
        <f t="shared" ref="S29:S47" si="31">S28-T28</f>
        <v>99029.430596667735</v>
      </c>
      <c r="T29" s="12">
        <f t="shared" si="24"/>
        <v>148.30583713318993</v>
      </c>
      <c r="U29" s="13">
        <f t="shared" si="25"/>
        <v>3.7474765361213971E-4</v>
      </c>
      <c r="V29" s="12">
        <f t="shared" si="26"/>
        <v>395748.54092798423</v>
      </c>
      <c r="W29" s="12">
        <f t="shared" si="27"/>
        <v>7823329.0046814494</v>
      </c>
      <c r="X29" s="131">
        <f t="shared" si="28"/>
        <v>79.000040266258978</v>
      </c>
      <c r="Y29" s="105">
        <f>VLOOKUP(E29,'Appendix 4. LT MOH 2019'!$D$5:$P$1684,13,FALSE)</f>
        <v>80.373684227008695</v>
      </c>
      <c r="Z29" s="131">
        <f t="shared" si="29"/>
        <v>-1.3736439607497175</v>
      </c>
    </row>
    <row r="30" spans="1:26" x14ac:dyDescent="0.2">
      <c r="B30" t="str">
        <f t="shared" ref="B30:B47" si="32">$B$28</f>
        <v>Female</v>
      </c>
      <c r="C30" s="9" t="str">
        <f t="shared" ref="C30:C47" si="33">$C$4</f>
        <v>SP</v>
      </c>
      <c r="D30" s="138" t="s">
        <v>1658</v>
      </c>
      <c r="E30" s="18" t="str">
        <f t="shared" si="17"/>
        <v>SPFemale5-9</v>
      </c>
      <c r="F30" s="19">
        <v>5</v>
      </c>
      <c r="G30" s="104">
        <f>VLOOKUP(E30,'Appendix 4. LT MOH 2019'!$D$5:$G$1684,4,FALSE)</f>
        <v>1.5235199998726338E-4</v>
      </c>
      <c r="H30" s="19">
        <f>VLOOKUP(E30,'Appendix 1a. Person-years 2020'!$E$3:$F$1684,2,FALSE)</f>
        <v>1485700.3145000001</v>
      </c>
      <c r="I30" s="19">
        <f>VLOOKUP(E30,'Appendix 2a. Deaths 2020'!$E$3:$G$1683,3,FALSE)</f>
        <v>4</v>
      </c>
      <c r="J30" s="20">
        <f t="shared" si="18"/>
        <v>226.34941429578123</v>
      </c>
      <c r="K30" s="20">
        <f t="shared" si="19"/>
        <v>230.34880488778126</v>
      </c>
      <c r="L30" s="73">
        <f t="shared" si="20"/>
        <v>0.98263767596298834</v>
      </c>
      <c r="M30" s="73">
        <f t="shared" si="21"/>
        <v>1.0176691006886098</v>
      </c>
      <c r="N30" s="72">
        <f>VLOOKUP(E30,'Appendix 4. LT MOH 2019'!$D$5:$K$1684,8,FALSE)</f>
        <v>0.9992385300287463</v>
      </c>
      <c r="O30" s="72">
        <f t="shared" si="30"/>
        <v>0.99922508075355976</v>
      </c>
      <c r="P30" s="73">
        <f t="shared" si="22"/>
        <v>7.7491924644024213E-4</v>
      </c>
      <c r="Q30" s="72">
        <f>VLOOKUP(E30,'Appendix 4. LT MOH 2019'!$D$5:$I$1684,6,FALSE)</f>
        <v>2.5000000000007239</v>
      </c>
      <c r="R30" s="136">
        <f t="shared" si="23"/>
        <v>2.4999831775804537</v>
      </c>
      <c r="S30" s="75">
        <f t="shared" si="31"/>
        <v>98881.124759534549</v>
      </c>
      <c r="T30" s="12">
        <f t="shared" si="24"/>
        <v>76.624886685822077</v>
      </c>
      <c r="U30" s="13">
        <f t="shared" si="25"/>
        <v>1.550439229522491E-4</v>
      </c>
      <c r="V30" s="12">
        <f t="shared" si="26"/>
        <v>494214.06029194221</v>
      </c>
      <c r="W30" s="12">
        <f t="shared" si="27"/>
        <v>7427580.4637534656</v>
      </c>
      <c r="X30" s="131">
        <f t="shared" si="28"/>
        <v>75.116261893423356</v>
      </c>
      <c r="Y30" s="105">
        <f>VLOOKUP(E30,'Appendix 4. LT MOH 2019'!$D$5:$P$1684,13,FALSE)</f>
        <v>76.489577899237489</v>
      </c>
      <c r="Z30" s="131">
        <f t="shared" si="29"/>
        <v>-1.3733160058141323</v>
      </c>
    </row>
    <row r="31" spans="1:26" x14ac:dyDescent="0.2">
      <c r="B31" t="str">
        <f t="shared" si="32"/>
        <v>Female</v>
      </c>
      <c r="C31" s="9" t="str">
        <f t="shared" si="33"/>
        <v>SP</v>
      </c>
      <c r="D31" s="138" t="s">
        <v>118</v>
      </c>
      <c r="E31" s="18" t="str">
        <f t="shared" si="17"/>
        <v>SPFemale10-14</v>
      </c>
      <c r="F31" s="19">
        <v>5</v>
      </c>
      <c r="G31" s="104">
        <f>VLOOKUP(E31,'Appendix 4. LT MOH 2019'!$D$5:$G$1684,4,FALSE)</f>
        <v>1.7779015056885165E-4</v>
      </c>
      <c r="H31" s="19">
        <f>VLOOKUP(E31,'Appendix 1a. Person-years 2020'!$E$3:$F$1684,2,FALSE)</f>
        <v>1446506.2646000001</v>
      </c>
      <c r="I31" s="19">
        <f>VLOOKUP(E31,'Appendix 2a. Deaths 2020'!$E$3:$G$1683,3,FALSE)</f>
        <v>9</v>
      </c>
      <c r="J31" s="20">
        <f t="shared" si="18"/>
        <v>257.17456658202116</v>
      </c>
      <c r="K31" s="20">
        <f t="shared" si="19"/>
        <v>266.17296647066604</v>
      </c>
      <c r="L31" s="73">
        <f t="shared" si="20"/>
        <v>0.96619341172035755</v>
      </c>
      <c r="M31" s="73">
        <f t="shared" si="21"/>
        <v>1.0349894626371423</v>
      </c>
      <c r="N31" s="72">
        <f>VLOOKUP(E31,'Appendix 4. LT MOH 2019'!$D$5:$K$1684,8,FALSE)</f>
        <v>0.99911144418833464</v>
      </c>
      <c r="O31" s="72">
        <f t="shared" si="30"/>
        <v>0.99908036839798631</v>
      </c>
      <c r="P31" s="73">
        <f t="shared" si="22"/>
        <v>9.1963160201369298E-4</v>
      </c>
      <c r="Q31" s="72">
        <f>VLOOKUP(E31,'Appendix 4. LT MOH 2019'!$D$5:$I$1684,6,FALSE)</f>
        <v>2.4999999999996332</v>
      </c>
      <c r="R31" s="136">
        <f t="shared" si="23"/>
        <v>2.4999611256696417</v>
      </c>
      <c r="S31" s="75">
        <f t="shared" si="31"/>
        <v>98804.499872848726</v>
      </c>
      <c r="T31" s="12">
        <f t="shared" si="24"/>
        <v>90.863740504229597</v>
      </c>
      <c r="U31" s="13">
        <f t="shared" si="25"/>
        <v>1.8401093285290283E-4</v>
      </c>
      <c r="V31" s="12">
        <f t="shared" si="26"/>
        <v>493795.33648071601</v>
      </c>
      <c r="W31" s="12">
        <f t="shared" si="27"/>
        <v>6933366.4034615234</v>
      </c>
      <c r="X31" s="131">
        <f t="shared" si="28"/>
        <v>70.172577285286152</v>
      </c>
      <c r="Y31" s="105">
        <f>VLOOKUP(E31,'Appendix 4. LT MOH 2019'!$D$5:$P$1684,13,FALSE)</f>
        <v>71.54596167554601</v>
      </c>
      <c r="Z31" s="131">
        <f t="shared" si="29"/>
        <v>-1.3733843902598579</v>
      </c>
    </row>
    <row r="32" spans="1:26" x14ac:dyDescent="0.2">
      <c r="B32" t="str">
        <f t="shared" si="32"/>
        <v>Female</v>
      </c>
      <c r="C32" s="9" t="str">
        <f t="shared" si="33"/>
        <v>SP</v>
      </c>
      <c r="D32" s="137" t="s">
        <v>119</v>
      </c>
      <c r="E32" s="18" t="str">
        <f t="shared" si="17"/>
        <v>SPFemale15-19</v>
      </c>
      <c r="F32" s="19">
        <v>5</v>
      </c>
      <c r="G32" s="104">
        <f>VLOOKUP(E32,'Appendix 4. LT MOH 2019'!$D$5:$G$1684,4,FALSE)</f>
        <v>3.832584576264061E-4</v>
      </c>
      <c r="H32" s="19">
        <f>VLOOKUP(E32,'Appendix 1a. Person-years 2020'!$E$3:$F$1684,2,FALSE)</f>
        <v>1532729.7997999999</v>
      </c>
      <c r="I32" s="19">
        <f>VLOOKUP(E32,'Appendix 2a. Deaths 2020'!$E$3:$G$1683,3,FALSE)</f>
        <v>28</v>
      </c>
      <c r="J32" s="20">
        <f t="shared" si="18"/>
        <v>587.43165902937812</v>
      </c>
      <c r="K32" s="20">
        <f t="shared" si="19"/>
        <v>615.42092779256461</v>
      </c>
      <c r="L32" s="73">
        <f t="shared" si="20"/>
        <v>0.95452012192113711</v>
      </c>
      <c r="M32" s="73">
        <f t="shared" si="21"/>
        <v>1.0476468510557186</v>
      </c>
      <c r="N32" s="72">
        <f>VLOOKUP(E32,'Appendix 4. LT MOH 2019'!$D$5:$K$1684,8,FALSE)</f>
        <v>0.99808554204237809</v>
      </c>
      <c r="O32" s="72">
        <f t="shared" si="30"/>
        <v>0.99799441568162828</v>
      </c>
      <c r="P32" s="73">
        <f t="shared" si="22"/>
        <v>2.0055843183717226E-3</v>
      </c>
      <c r="Q32" s="72">
        <f>VLOOKUP(E32,'Appendix 4. LT MOH 2019'!$D$5:$I$1684,6,FALSE)</f>
        <v>2.499999999999901</v>
      </c>
      <c r="R32" s="136">
        <f t="shared" si="23"/>
        <v>2.4998859030649174</v>
      </c>
      <c r="S32" s="75">
        <f t="shared" si="31"/>
        <v>98713.636132344502</v>
      </c>
      <c r="T32" s="12">
        <f t="shared" si="24"/>
        <v>197.97852063648239</v>
      </c>
      <c r="U32" s="13">
        <f t="shared" si="25"/>
        <v>4.0151952267947216E-4</v>
      </c>
      <c r="V32" s="12">
        <f t="shared" si="26"/>
        <v>493073.21177138895</v>
      </c>
      <c r="W32" s="12">
        <f t="shared" si="27"/>
        <v>6439571.0669808071</v>
      </c>
      <c r="X32" s="131">
        <f t="shared" si="28"/>
        <v>65.234868446617966</v>
      </c>
      <c r="Y32" s="105">
        <f>VLOOKUP(E32,'Appendix 4. LT MOH 2019'!$D$5:$P$1684,13,FALSE)</f>
        <v>66.607367428503508</v>
      </c>
      <c r="Z32" s="131">
        <f t="shared" si="29"/>
        <v>-1.372498981885542</v>
      </c>
    </row>
    <row r="33" spans="2:26" x14ac:dyDescent="0.2">
      <c r="B33" t="str">
        <f t="shared" si="32"/>
        <v>Female</v>
      </c>
      <c r="C33" s="9" t="str">
        <f t="shared" si="33"/>
        <v>SP</v>
      </c>
      <c r="D33" s="137" t="s">
        <v>120</v>
      </c>
      <c r="E33" s="18" t="str">
        <f t="shared" si="17"/>
        <v>SPFemale20-24</v>
      </c>
      <c r="F33" s="19">
        <v>5</v>
      </c>
      <c r="G33" s="104">
        <f>VLOOKUP(E33,'Appendix 4. LT MOH 2019'!$D$5:$G$1684,4,FALSE)</f>
        <v>5.2551289426020929E-4</v>
      </c>
      <c r="H33" s="19">
        <f>VLOOKUP(E33,'Appendix 1a. Person-years 2020'!$E$3:$F$1684,2,FALSE)</f>
        <v>1702185.6109</v>
      </c>
      <c r="I33" s="19">
        <f>VLOOKUP(E33,'Appendix 2a. Deaths 2020'!$E$3:$G$1683,3,FALSE)</f>
        <v>56</v>
      </c>
      <c r="J33" s="20">
        <f t="shared" si="18"/>
        <v>894.52048695214148</v>
      </c>
      <c r="K33" s="20">
        <f t="shared" si="19"/>
        <v>950.49105823006289</v>
      </c>
      <c r="L33" s="73">
        <f t="shared" si="20"/>
        <v>0.94111404753018313</v>
      </c>
      <c r="M33" s="73">
        <f t="shared" si="21"/>
        <v>1.0625704744545621</v>
      </c>
      <c r="N33" s="72">
        <f>VLOOKUP(E33,'Appendix 4. LT MOH 2019'!$D$5:$K$1684,8,FALSE)</f>
        <v>0.99737588304693614</v>
      </c>
      <c r="O33" s="72">
        <f t="shared" si="30"/>
        <v>0.99721191990146774</v>
      </c>
      <c r="P33" s="73">
        <f t="shared" si="22"/>
        <v>2.788080098532264E-3</v>
      </c>
      <c r="Q33" s="72">
        <f>VLOOKUP(E33,'Appendix 4. LT MOH 2019'!$D$5:$I$1684,6,FALSE)</f>
        <v>2.4999999999998628</v>
      </c>
      <c r="R33" s="136">
        <f t="shared" si="23"/>
        <v>2.4997945743117862</v>
      </c>
      <c r="S33" s="75">
        <f t="shared" si="31"/>
        <v>98515.657611708026</v>
      </c>
      <c r="T33" s="12">
        <f t="shared" si="24"/>
        <v>274.66954438102169</v>
      </c>
      <c r="U33" s="13">
        <f t="shared" si="25"/>
        <v>5.5839450797720287E-4</v>
      </c>
      <c r="V33" s="12">
        <f t="shared" si="26"/>
        <v>491891.55777340743</v>
      </c>
      <c r="W33" s="12">
        <f t="shared" si="27"/>
        <v>5946497.8552094186</v>
      </c>
      <c r="X33" s="131">
        <f t="shared" si="28"/>
        <v>60.360941594148294</v>
      </c>
      <c r="Y33" s="105">
        <f>VLOOKUP(E33,'Appendix 4. LT MOH 2019'!$D$5:$P$1684,13,FALSE)</f>
        <v>61.730333701979973</v>
      </c>
      <c r="Z33" s="131">
        <f t="shared" si="29"/>
        <v>-1.3693921078316791</v>
      </c>
    </row>
    <row r="34" spans="2:26" x14ac:dyDescent="0.2">
      <c r="B34" t="str">
        <f t="shared" si="32"/>
        <v>Female</v>
      </c>
      <c r="C34" s="9" t="str">
        <f t="shared" si="33"/>
        <v>SP</v>
      </c>
      <c r="D34" s="137" t="s">
        <v>121</v>
      </c>
      <c r="E34" s="18" t="str">
        <f t="shared" si="17"/>
        <v>SPFemale25-29</v>
      </c>
      <c r="F34" s="19">
        <v>5</v>
      </c>
      <c r="G34" s="104">
        <f>VLOOKUP(E34,'Appendix 4. LT MOH 2019'!$D$5:$G$1684,4,FALSE)</f>
        <v>5.7310352161819801E-4</v>
      </c>
      <c r="H34" s="19">
        <f>VLOOKUP(E34,'Appendix 1a. Person-years 2020'!$E$3:$F$1684,2,FALSE)</f>
        <v>1739541.2619</v>
      </c>
      <c r="I34" s="19">
        <f>VLOOKUP(E34,'Appendix 2a. Deaths 2020'!$E$3:$G$1683,3,FALSE)</f>
        <v>99</v>
      </c>
      <c r="J34" s="20">
        <f t="shared" si="18"/>
        <v>996.93722319505412</v>
      </c>
      <c r="K34" s="20">
        <f t="shared" si="19"/>
        <v>1095.880485946414</v>
      </c>
      <c r="L34" s="73">
        <f t="shared" si="20"/>
        <v>0.90971345505261791</v>
      </c>
      <c r="M34" s="73">
        <f t="shared" si="21"/>
        <v>1.0992472348803062</v>
      </c>
      <c r="N34" s="72">
        <f>VLOOKUP(E34,'Appendix 4. LT MOH 2019'!$D$5:$K$1684,8,FALSE)</f>
        <v>0.99713858211357786</v>
      </c>
      <c r="O34" s="72">
        <f t="shared" si="30"/>
        <v>0.9968550413131968</v>
      </c>
      <c r="P34" s="73">
        <f t="shared" si="22"/>
        <v>3.1449586868032009E-3</v>
      </c>
      <c r="Q34" s="72">
        <f>VLOOKUP(E34,'Appendix 4. LT MOH 2019'!$D$5:$I$1684,6,FALSE)</f>
        <v>2.5000000000000822</v>
      </c>
      <c r="R34" s="136">
        <f t="shared" si="23"/>
        <v>2.4996446593359454</v>
      </c>
      <c r="S34" s="75">
        <f t="shared" si="31"/>
        <v>98240.988067327009</v>
      </c>
      <c r="T34" s="12">
        <f t="shared" si="24"/>
        <v>308.96384882246969</v>
      </c>
      <c r="U34" s="13">
        <f t="shared" si="25"/>
        <v>6.2998251265357884E-4</v>
      </c>
      <c r="V34" s="12">
        <f t="shared" si="26"/>
        <v>490432.42092715966</v>
      </c>
      <c r="W34" s="12">
        <f t="shared" si="27"/>
        <v>5454606.297436011</v>
      </c>
      <c r="X34" s="131">
        <f t="shared" si="28"/>
        <v>55.52271414145217</v>
      </c>
      <c r="Y34" s="105">
        <f>VLOOKUP(E34,'Appendix 4. LT MOH 2019'!$D$5:$P$1684,13,FALSE)</f>
        <v>56.886169957342567</v>
      </c>
      <c r="Z34" s="131">
        <f t="shared" si="29"/>
        <v>-1.3634558158903971</v>
      </c>
    </row>
    <row r="35" spans="2:26" x14ac:dyDescent="0.2">
      <c r="B35" t="str">
        <f t="shared" si="32"/>
        <v>Female</v>
      </c>
      <c r="C35" s="9" t="str">
        <f t="shared" si="33"/>
        <v>SP</v>
      </c>
      <c r="D35" s="137" t="s">
        <v>122</v>
      </c>
      <c r="E35" s="18" t="str">
        <f t="shared" si="17"/>
        <v>SPFemale30-34</v>
      </c>
      <c r="F35" s="19">
        <v>5</v>
      </c>
      <c r="G35" s="104">
        <f>VLOOKUP(E35,'Appendix 4. LT MOH 2019'!$D$5:$G$1684,4,FALSE)</f>
        <v>7.6174567050432446E-4</v>
      </c>
      <c r="H35" s="19">
        <f>VLOOKUP(E35,'Appendix 1a. Person-years 2020'!$E$3:$F$1684,2,FALSE)</f>
        <v>1889658.0412999999</v>
      </c>
      <c r="I35" s="19">
        <f>VLOOKUP(E35,'Appendix 2a. Deaths 2020'!$E$3:$G$1683,3,FALSE)</f>
        <v>174</v>
      </c>
      <c r="J35" s="20">
        <f t="shared" si="18"/>
        <v>1439.4388316939569</v>
      </c>
      <c r="K35" s="20">
        <f t="shared" si="19"/>
        <v>1613.3062879472891</v>
      </c>
      <c r="L35" s="73">
        <f t="shared" si="20"/>
        <v>0.89222910890990537</v>
      </c>
      <c r="M35" s="73">
        <f t="shared" si="21"/>
        <v>1.1207883603144997</v>
      </c>
      <c r="N35" s="72">
        <f>VLOOKUP(E35,'Appendix 4. LT MOH 2019'!$D$5:$K$1684,8,FALSE)</f>
        <v>0.99619851106681923</v>
      </c>
      <c r="O35" s="72">
        <f t="shared" si="30"/>
        <v>0.99574031474022251</v>
      </c>
      <c r="P35" s="73">
        <f t="shared" si="22"/>
        <v>4.2596852597774904E-3</v>
      </c>
      <c r="Q35" s="72">
        <f>VLOOKUP(E35,'Appendix 4. LT MOH 2019'!$D$5:$I$1684,6,FALSE)</f>
        <v>2.500000000000083</v>
      </c>
      <c r="R35" s="136">
        <f t="shared" si="23"/>
        <v>2.4994252577737304</v>
      </c>
      <c r="S35" s="75">
        <f t="shared" si="31"/>
        <v>97932.024218504535</v>
      </c>
      <c r="T35" s="12">
        <f t="shared" si="24"/>
        <v>417.15960002373595</v>
      </c>
      <c r="U35" s="13">
        <f t="shared" si="25"/>
        <v>8.5375583556619446E-4</v>
      </c>
      <c r="V35" s="12">
        <f t="shared" si="26"/>
        <v>488616.98233322613</v>
      </c>
      <c r="W35" s="12">
        <f t="shared" si="27"/>
        <v>4964173.8765088515</v>
      </c>
      <c r="X35" s="131">
        <f t="shared" si="28"/>
        <v>50.689995597689858</v>
      </c>
      <c r="Y35" s="105">
        <f>VLOOKUP(E35,'Appendix 4. LT MOH 2019'!$D$5:$P$1684,13,FALSE)</f>
        <v>52.042238092987333</v>
      </c>
      <c r="Z35" s="131">
        <f t="shared" si="29"/>
        <v>-1.3522424952974745</v>
      </c>
    </row>
    <row r="36" spans="2:26" x14ac:dyDescent="0.2">
      <c r="B36" t="str">
        <f t="shared" si="32"/>
        <v>Female</v>
      </c>
      <c r="C36" s="9" t="str">
        <f t="shared" si="33"/>
        <v>SP</v>
      </c>
      <c r="D36" s="137" t="s">
        <v>123</v>
      </c>
      <c r="E36" s="18" t="str">
        <f t="shared" si="17"/>
        <v>SPFemale35-39</v>
      </c>
      <c r="F36" s="19">
        <v>5</v>
      </c>
      <c r="G36" s="104">
        <f>VLOOKUP(E36,'Appendix 4. LT MOH 2019'!$D$5:$G$1684,4,FALSE)</f>
        <v>1.04744788598199E-3</v>
      </c>
      <c r="H36" s="19">
        <f>VLOOKUP(E36,'Appendix 1a. Person-years 2020'!$E$3:$F$1684,2,FALSE)</f>
        <v>1945873.7468999999</v>
      </c>
      <c r="I36" s="19">
        <f>VLOOKUP(E36,'Appendix 2a. Deaths 2020'!$E$3:$G$1683,3,FALSE)</f>
        <v>313</v>
      </c>
      <c r="J36" s="20">
        <f t="shared" si="18"/>
        <v>2038.2013425782588</v>
      </c>
      <c r="K36" s="20">
        <f t="shared" si="19"/>
        <v>2350.8734913899461</v>
      </c>
      <c r="L36" s="73">
        <f t="shared" si="20"/>
        <v>0.86699745862257316</v>
      </c>
      <c r="M36" s="73">
        <f t="shared" si="21"/>
        <v>1.1534059183849654</v>
      </c>
      <c r="N36" s="72">
        <f>VLOOKUP(E36,'Appendix 4. LT MOH 2019'!$D$5:$K$1684,8,FALSE)</f>
        <v>0.99477643908967206</v>
      </c>
      <c r="O36" s="72">
        <f t="shared" si="30"/>
        <v>0.9939775314443291</v>
      </c>
      <c r="P36" s="73">
        <f t="shared" si="22"/>
        <v>6.0224685556709012E-3</v>
      </c>
      <c r="Q36" s="72">
        <f>VLOOKUP(E36,'Appendix 4. LT MOH 2019'!$D$5:$I$1684,6,FALSE)</f>
        <v>2.499999999999988</v>
      </c>
      <c r="R36" s="136">
        <f t="shared" si="23"/>
        <v>2.4989964607853969</v>
      </c>
      <c r="S36" s="75">
        <f t="shared" si="31"/>
        <v>97514.864618480802</v>
      </c>
      <c r="T36" s="12">
        <f t="shared" si="24"/>
        <v>587.28020587530557</v>
      </c>
      <c r="U36" s="13">
        <f t="shared" si="25"/>
        <v>1.2081331434067946E-3</v>
      </c>
      <c r="V36" s="12">
        <f t="shared" si="26"/>
        <v>486105.53321899922</v>
      </c>
      <c r="W36" s="12">
        <f t="shared" si="27"/>
        <v>4475556.8941756254</v>
      </c>
      <c r="X36" s="131">
        <f t="shared" si="28"/>
        <v>45.896150414461303</v>
      </c>
      <c r="Y36" s="105">
        <f>VLOOKUP(E36,'Appendix 4. LT MOH 2019'!$D$5:$P$1684,13,FALSE)</f>
        <v>47.231291045529701</v>
      </c>
      <c r="Z36" s="131">
        <f t="shared" si="29"/>
        <v>-1.3351406310683984</v>
      </c>
    </row>
    <row r="37" spans="2:26" x14ac:dyDescent="0.2">
      <c r="B37" t="str">
        <f t="shared" si="32"/>
        <v>Female</v>
      </c>
      <c r="C37" s="9" t="str">
        <f t="shared" si="33"/>
        <v>SP</v>
      </c>
      <c r="D37" s="137" t="s">
        <v>124</v>
      </c>
      <c r="E37" s="18" t="str">
        <f t="shared" si="17"/>
        <v>SPFemale40-44</v>
      </c>
      <c r="F37" s="19">
        <v>5</v>
      </c>
      <c r="G37" s="104">
        <f>VLOOKUP(E37,'Appendix 4. LT MOH 2019'!$D$5:$G$1684,4,FALSE)</f>
        <v>1.6400507739987506E-3</v>
      </c>
      <c r="H37" s="19">
        <f>VLOOKUP(E37,'Appendix 1a. Person-years 2020'!$E$3:$F$1684,2,FALSE)</f>
        <v>1820514.7651</v>
      </c>
      <c r="I37" s="19">
        <f>VLOOKUP(E37,'Appendix 2a. Deaths 2020'!$E$3:$G$1683,3,FALSE)</f>
        <v>465</v>
      </c>
      <c r="J37" s="20">
        <f t="shared" si="18"/>
        <v>2985.7366495784086</v>
      </c>
      <c r="K37" s="20">
        <f t="shared" si="19"/>
        <v>3449.9740259684991</v>
      </c>
      <c r="L37" s="73">
        <f t="shared" si="20"/>
        <v>0.86543742854418537</v>
      </c>
      <c r="M37" s="73">
        <f t="shared" si="21"/>
        <v>1.1554850379907557</v>
      </c>
      <c r="N37" s="72">
        <f>VLOOKUP(E37,'Appendix 4. LT MOH 2019'!$D$5:$K$1684,8,FALSE)</f>
        <v>0.99183323091988351</v>
      </c>
      <c r="O37" s="72">
        <f t="shared" si="30"/>
        <v>0.99056942567869277</v>
      </c>
      <c r="P37" s="73">
        <f t="shared" si="22"/>
        <v>9.4305743213072279E-3</v>
      </c>
      <c r="Q37" s="72">
        <f>VLOOKUP(E37,'Appendix 4. LT MOH 2019'!$D$5:$I$1684,6,FALSE)</f>
        <v>2.49999999999998</v>
      </c>
      <c r="R37" s="136">
        <f t="shared" si="23"/>
        <v>2.4984080610341493</v>
      </c>
      <c r="S37" s="75">
        <f t="shared" si="31"/>
        <v>96927.584412605502</v>
      </c>
      <c r="T37" s="12">
        <f t="shared" si="24"/>
        <v>914.08278858785616</v>
      </c>
      <c r="U37" s="13">
        <f t="shared" si="25"/>
        <v>1.8950562889068756E-3</v>
      </c>
      <c r="V37" s="12">
        <f t="shared" si="26"/>
        <v>482351.2599275487</v>
      </c>
      <c r="W37" s="12">
        <f t="shared" si="27"/>
        <v>3989451.360956626</v>
      </c>
      <c r="X37" s="131">
        <f t="shared" si="28"/>
        <v>41.159091966783762</v>
      </c>
      <c r="Y37" s="105">
        <f>VLOOKUP(E37,'Appendix 4. LT MOH 2019'!$D$5:$P$1684,13,FALSE)</f>
        <v>42.466174597443896</v>
      </c>
      <c r="Z37" s="131">
        <f t="shared" si="29"/>
        <v>-1.3070826306601333</v>
      </c>
    </row>
    <row r="38" spans="2:26" x14ac:dyDescent="0.2">
      <c r="B38" t="str">
        <f t="shared" si="32"/>
        <v>Female</v>
      </c>
      <c r="C38" s="9" t="str">
        <f t="shared" si="33"/>
        <v>SP</v>
      </c>
      <c r="D38" s="137" t="s">
        <v>125</v>
      </c>
      <c r="E38" s="18" t="str">
        <f t="shared" si="17"/>
        <v>SPFemale45-49</v>
      </c>
      <c r="F38" s="19">
        <v>5</v>
      </c>
      <c r="G38" s="104">
        <f>VLOOKUP(E38,'Appendix 4. LT MOH 2019'!$D$5:$G$1684,4,FALSE)</f>
        <v>2.4004371628464382E-3</v>
      </c>
      <c r="H38" s="19">
        <f>VLOOKUP(E38,'Appendix 1a. Person-years 2020'!$E$3:$F$1684,2,FALSE)</f>
        <v>1626880.8361</v>
      </c>
      <c r="I38" s="19">
        <f>VLOOKUP(E38,'Appendix 2a. Deaths 2020'!$E$3:$G$1683,3,FALSE)</f>
        <v>636</v>
      </c>
      <c r="J38" s="20">
        <f t="shared" si="18"/>
        <v>3905.2252184971253</v>
      </c>
      <c r="K38" s="20">
        <f t="shared" si="19"/>
        <v>4539.6985404615552</v>
      </c>
      <c r="L38" s="73">
        <f t="shared" si="20"/>
        <v>0.86023888672133664</v>
      </c>
      <c r="M38" s="73">
        <f t="shared" si="21"/>
        <v>1.1624677928840679</v>
      </c>
      <c r="N38" s="72">
        <f>VLOOKUP(E38,'Appendix 4. LT MOH 2019'!$D$5:$K$1684,8,FALSE)</f>
        <v>0.98806941076023225</v>
      </c>
      <c r="O38" s="72">
        <f t="shared" si="30"/>
        <v>0.98614456059788302</v>
      </c>
      <c r="P38" s="73">
        <f t="shared" si="22"/>
        <v>1.3855439402116976E-2</v>
      </c>
      <c r="Q38" s="72">
        <f>VLOOKUP(E38,'Appendix 4. LT MOH 2019'!$D$5:$I$1684,6,FALSE)</f>
        <v>2.4999999999999774</v>
      </c>
      <c r="R38" s="136">
        <f t="shared" si="23"/>
        <v>2.4975665984219315</v>
      </c>
      <c r="S38" s="75">
        <f t="shared" si="31"/>
        <v>96013.501624017648</v>
      </c>
      <c r="T38" s="12">
        <f t="shared" si="24"/>
        <v>1330.3092535366363</v>
      </c>
      <c r="U38" s="13">
        <f t="shared" si="25"/>
        <v>2.7904380696100366E-3</v>
      </c>
      <c r="V38" s="12">
        <f t="shared" si="26"/>
        <v>476738.49780960981</v>
      </c>
      <c r="W38" s="12">
        <f t="shared" si="27"/>
        <v>3507100.1010290771</v>
      </c>
      <c r="X38" s="131">
        <f t="shared" si="28"/>
        <v>36.527155469890502</v>
      </c>
      <c r="Y38" s="105">
        <f>VLOOKUP(E38,'Appendix 4. LT MOH 2019'!$D$5:$P$1684,13,FALSE)</f>
        <v>37.795256653557523</v>
      </c>
      <c r="Z38" s="131">
        <f t="shared" si="29"/>
        <v>-1.2681011836670208</v>
      </c>
    </row>
    <row r="39" spans="2:26" x14ac:dyDescent="0.2">
      <c r="B39" t="str">
        <f t="shared" si="32"/>
        <v>Female</v>
      </c>
      <c r="C39" s="9" t="str">
        <f t="shared" si="33"/>
        <v>SP</v>
      </c>
      <c r="D39" s="137" t="s">
        <v>126</v>
      </c>
      <c r="E39" s="18" t="str">
        <f t="shared" si="17"/>
        <v>SPFemale50-54</v>
      </c>
      <c r="F39" s="19">
        <v>5</v>
      </c>
      <c r="G39" s="104">
        <f>VLOOKUP(E39,'Appendix 4. LT MOH 2019'!$D$5:$G$1684,4,FALSE)</f>
        <v>3.575058619740632E-3</v>
      </c>
      <c r="H39" s="19">
        <f>VLOOKUP(E39,'Appendix 1a. Person-years 2020'!$E$3:$F$1684,2,FALSE)</f>
        <v>1516330.5660999999</v>
      </c>
      <c r="I39" s="19">
        <f>VLOOKUP(E39,'Appendix 2a. Deaths 2020'!$E$3:$G$1683,3,FALSE)</f>
        <v>867</v>
      </c>
      <c r="J39" s="20">
        <f t="shared" si="18"/>
        <v>5420.970660711997</v>
      </c>
      <c r="K39" s="20">
        <f t="shared" si="19"/>
        <v>6284.8710848886822</v>
      </c>
      <c r="L39" s="73">
        <f t="shared" si="20"/>
        <v>0.862542856884711</v>
      </c>
      <c r="M39" s="73">
        <f t="shared" si="21"/>
        <v>1.1593626821184861</v>
      </c>
      <c r="N39" s="72">
        <f>VLOOKUP(E39,'Appendix 4. LT MOH 2019'!$D$5:$K$1684,8,FALSE)</f>
        <v>0.98228305469635502</v>
      </c>
      <c r="O39" s="72">
        <f t="shared" si="30"/>
        <v>0.97948877695362624</v>
      </c>
      <c r="P39" s="73">
        <f t="shared" si="22"/>
        <v>2.0511223046373761E-2</v>
      </c>
      <c r="Q39" s="72">
        <f>VLOOKUP(E39,'Appendix 4. LT MOH 2019'!$D$5:$I$1684,6,FALSE)</f>
        <v>2.4999999999999827</v>
      </c>
      <c r="R39" s="136">
        <f t="shared" si="23"/>
        <v>2.4964480202203378</v>
      </c>
      <c r="S39" s="75">
        <f t="shared" si="31"/>
        <v>94683.192370481018</v>
      </c>
      <c r="T39" s="12">
        <f t="shared" si="24"/>
        <v>1942.0680774536504</v>
      </c>
      <c r="U39" s="13">
        <f t="shared" si="25"/>
        <v>4.1448125914863524E-3</v>
      </c>
      <c r="V39" s="12">
        <f t="shared" si="26"/>
        <v>468553.89347222919</v>
      </c>
      <c r="W39" s="12">
        <f t="shared" si="27"/>
        <v>3030361.6032194672</v>
      </c>
      <c r="X39" s="131">
        <f t="shared" si="28"/>
        <v>32.00527493160687</v>
      </c>
      <c r="Y39" s="105">
        <f>VLOOKUP(E39,'Appendix 4. LT MOH 2019'!$D$5:$P$1684,13,FALSE)</f>
        <v>33.221434414613583</v>
      </c>
      <c r="Z39" s="131">
        <f t="shared" si="29"/>
        <v>-1.2161594830067131</v>
      </c>
    </row>
    <row r="40" spans="2:26" x14ac:dyDescent="0.2">
      <c r="B40" t="str">
        <f t="shared" si="32"/>
        <v>Female</v>
      </c>
      <c r="C40" s="9" t="str">
        <f t="shared" si="33"/>
        <v>SP</v>
      </c>
      <c r="D40" s="137" t="s">
        <v>127</v>
      </c>
      <c r="E40" s="18" t="str">
        <f t="shared" si="17"/>
        <v>SPFemale55-59</v>
      </c>
      <c r="F40" s="19">
        <v>5</v>
      </c>
      <c r="G40" s="104">
        <f>VLOOKUP(E40,'Appendix 4. LT MOH 2019'!$D$5:$G$1684,4,FALSE)</f>
        <v>5.6007503581489322E-3</v>
      </c>
      <c r="H40" s="19">
        <f>VLOOKUP(E40,'Appendix 1a. Person-years 2020'!$E$3:$F$1684,2,FALSE)</f>
        <v>1405875.9124</v>
      </c>
      <c r="I40" s="19">
        <f>VLOOKUP(E40,'Appendix 2a. Deaths 2020'!$E$3:$G$1683,3,FALSE)</f>
        <v>1323</v>
      </c>
      <c r="J40" s="20">
        <f t="shared" si="18"/>
        <v>7873.9600198872567</v>
      </c>
      <c r="K40" s="20">
        <f t="shared" si="19"/>
        <v>9189.550227163425</v>
      </c>
      <c r="L40" s="73">
        <f t="shared" si="20"/>
        <v>0.85683845511966295</v>
      </c>
      <c r="M40" s="73">
        <f t="shared" si="21"/>
        <v>1.1670811388365425</v>
      </c>
      <c r="N40" s="72">
        <f>VLOOKUP(E40,'Appendix 4. LT MOH 2019'!$D$5:$K$1684,8,FALSE)</f>
        <v>0.97238293887176774</v>
      </c>
      <c r="O40" s="72">
        <f t="shared" si="30"/>
        <v>0.9678435887591722</v>
      </c>
      <c r="P40" s="73">
        <f t="shared" si="22"/>
        <v>3.2156411240827798E-2</v>
      </c>
      <c r="Q40" s="72">
        <f>VLOOKUP(E40,'Appendix 4. LT MOH 2019'!$D$5:$I$1684,6,FALSE)</f>
        <v>2.5000000000000169</v>
      </c>
      <c r="R40" s="136">
        <f t="shared" si="23"/>
        <v>2.4941737969866686</v>
      </c>
      <c r="S40" s="75">
        <f t="shared" si="31"/>
        <v>92741.124293027373</v>
      </c>
      <c r="T40" s="12">
        <f t="shared" si="24"/>
        <v>2982.2217317033133</v>
      </c>
      <c r="U40" s="13">
        <f t="shared" si="25"/>
        <v>6.5366243658099244E-3</v>
      </c>
      <c r="V40" s="12">
        <f t="shared" si="26"/>
        <v>456232.69210663892</v>
      </c>
      <c r="W40" s="12">
        <f t="shared" si="27"/>
        <v>2561807.7097472381</v>
      </c>
      <c r="X40" s="131">
        <f t="shared" si="28"/>
        <v>27.623211701131432</v>
      </c>
      <c r="Y40" s="105">
        <f>VLOOKUP(E40,'Appendix 4. LT MOH 2019'!$D$5:$P$1684,13,FALSE)</f>
        <v>28.775541472218762</v>
      </c>
      <c r="Z40" s="131">
        <f t="shared" si="29"/>
        <v>-1.1523297710873308</v>
      </c>
    </row>
    <row r="41" spans="2:26" x14ac:dyDescent="0.2">
      <c r="B41" t="str">
        <f t="shared" si="32"/>
        <v>Female</v>
      </c>
      <c r="C41" s="9" t="str">
        <f t="shared" si="33"/>
        <v>SP</v>
      </c>
      <c r="D41" s="137" t="s">
        <v>128</v>
      </c>
      <c r="E41" s="18" t="str">
        <f t="shared" si="17"/>
        <v>SPFemale60-64</v>
      </c>
      <c r="F41" s="19">
        <v>5</v>
      </c>
      <c r="G41" s="104">
        <f>VLOOKUP(E41,'Appendix 4. LT MOH 2019'!$D$5:$G$1684,4,FALSE)</f>
        <v>8.765371763056095E-3</v>
      </c>
      <c r="H41" s="19">
        <f>VLOOKUP(E41,'Appendix 1a. Person-years 2020'!$E$3:$F$1684,2,FALSE)</f>
        <v>1226226.8670000001</v>
      </c>
      <c r="I41" s="19">
        <f>VLOOKUP(E41,'Appendix 2a. Deaths 2020'!$E$3:$G$1683,3,FALSE)</f>
        <v>1909</v>
      </c>
      <c r="J41" s="20">
        <f t="shared" si="18"/>
        <v>10748.334355102543</v>
      </c>
      <c r="K41" s="20">
        <f t="shared" si="19"/>
        <v>12640.601260406869</v>
      </c>
      <c r="L41" s="73">
        <f t="shared" si="20"/>
        <v>0.85030246059328518</v>
      </c>
      <c r="M41" s="73">
        <f t="shared" si="21"/>
        <v>1.1760521065671923</v>
      </c>
      <c r="N41" s="72">
        <f>VLOOKUP(E41,'Appendix 4. LT MOH 2019'!$D$5:$K$1684,8,FALSE)</f>
        <v>0.95711294366619193</v>
      </c>
      <c r="O41" s="72">
        <f t="shared" si="30"/>
        <v>0.94975528505716167</v>
      </c>
      <c r="P41" s="73">
        <f t="shared" si="22"/>
        <v>5.0244714942838331E-2</v>
      </c>
      <c r="Q41" s="72">
        <f>VLOOKUP(E41,'Appendix 4. LT MOH 2019'!$D$5:$I$1684,6,FALSE)</f>
        <v>2.4999999999999907</v>
      </c>
      <c r="R41" s="136">
        <f t="shared" si="23"/>
        <v>2.4904120262587859</v>
      </c>
      <c r="S41" s="75">
        <f t="shared" si="31"/>
        <v>89758.902561324066</v>
      </c>
      <c r="T41" s="12">
        <f t="shared" si="24"/>
        <v>4509.9104727757294</v>
      </c>
      <c r="U41" s="13">
        <f t="shared" si="25"/>
        <v>1.030892063203971E-2</v>
      </c>
      <c r="V41" s="12">
        <f t="shared" si="26"/>
        <v>437476.49572149286</v>
      </c>
      <c r="W41" s="12">
        <f t="shared" si="27"/>
        <v>2105575.017640599</v>
      </c>
      <c r="X41" s="131">
        <f t="shared" si="28"/>
        <v>23.458119000530914</v>
      </c>
      <c r="Y41" s="105">
        <f>VLOOKUP(E41,'Appendix 4. LT MOH 2019'!$D$5:$P$1684,13,FALSE)</f>
        <v>24.521804293178601</v>
      </c>
      <c r="Z41" s="131">
        <f t="shared" si="29"/>
        <v>-1.063685292647687</v>
      </c>
    </row>
    <row r="42" spans="2:26" x14ac:dyDescent="0.2">
      <c r="B42" t="str">
        <f t="shared" si="32"/>
        <v>Female</v>
      </c>
      <c r="C42" s="9" t="str">
        <f t="shared" si="33"/>
        <v>SP</v>
      </c>
      <c r="D42" s="137" t="s">
        <v>129</v>
      </c>
      <c r="E42" s="18" t="str">
        <f t="shared" si="17"/>
        <v>SPFemale65-69</v>
      </c>
      <c r="F42" s="19">
        <v>5</v>
      </c>
      <c r="G42" s="104">
        <f>VLOOKUP(E42,'Appendix 4. LT MOH 2019'!$D$5:$G$1684,4,FALSE)</f>
        <v>1.3525777706771474E-2</v>
      </c>
      <c r="H42" s="19">
        <f>VLOOKUP(E42,'Appendix 1a. Person-years 2020'!$E$3:$F$1684,2,FALSE)</f>
        <v>977237.40190000006</v>
      </c>
      <c r="I42" s="19">
        <f>VLOOKUP(E42,'Appendix 2a. Deaths 2020'!$E$3:$G$1683,3,FALSE)</f>
        <v>2379</v>
      </c>
      <c r="J42" s="20">
        <f t="shared" si="18"/>
        <v>13217.895864842296</v>
      </c>
      <c r="K42" s="20">
        <f t="shared" si="19"/>
        <v>15564.718039677886</v>
      </c>
      <c r="L42" s="73">
        <f t="shared" si="20"/>
        <v>0.84922167116339498</v>
      </c>
      <c r="M42" s="73">
        <f t="shared" si="21"/>
        <v>1.1775488473228026</v>
      </c>
      <c r="N42" s="72">
        <f>VLOOKUP(E42,'Appendix 4. LT MOH 2019'!$D$5:$K$1684,8,FALSE)</f>
        <v>0.93458314602886727</v>
      </c>
      <c r="O42" s="72">
        <f t="shared" si="30"/>
        <v>0.92342407873756271</v>
      </c>
      <c r="P42" s="73">
        <f t="shared" si="22"/>
        <v>7.6575921262437285E-2</v>
      </c>
      <c r="Q42" s="72">
        <f>VLOOKUP(E42,'Appendix 4. LT MOH 2019'!$D$5:$I$1684,6,FALSE)</f>
        <v>2.4999999999999978</v>
      </c>
      <c r="R42" s="136">
        <f t="shared" si="23"/>
        <v>2.4851252286866798</v>
      </c>
      <c r="S42" s="75">
        <f t="shared" si="31"/>
        <v>85248.992088548344</v>
      </c>
      <c r="T42" s="12">
        <f t="shared" si="24"/>
        <v>6528.0201058748171</v>
      </c>
      <c r="U42" s="13">
        <f t="shared" si="25"/>
        <v>1.5928690021640522E-2</v>
      </c>
      <c r="V42" s="12">
        <f t="shared" si="26"/>
        <v>409827.807371851</v>
      </c>
      <c r="W42" s="12">
        <f t="shared" si="27"/>
        <v>1668098.5219191061</v>
      </c>
      <c r="X42" s="131">
        <f t="shared" si="28"/>
        <v>19.567369432197484</v>
      </c>
      <c r="Y42" s="105">
        <f>VLOOKUP(E42,'Appendix 4. LT MOH 2019'!$D$5:$P$1684,13,FALSE)</f>
        <v>20.508574316030828</v>
      </c>
      <c r="Z42" s="131">
        <f t="shared" si="29"/>
        <v>-0.94120488383334333</v>
      </c>
    </row>
    <row r="43" spans="2:26" x14ac:dyDescent="0.2">
      <c r="B43" t="str">
        <f t="shared" si="32"/>
        <v>Female</v>
      </c>
      <c r="C43" s="9" t="str">
        <f t="shared" si="33"/>
        <v>SP</v>
      </c>
      <c r="D43" s="137" t="s">
        <v>130</v>
      </c>
      <c r="E43" s="18" t="str">
        <f t="shared" si="17"/>
        <v>SPFemale70-74</v>
      </c>
      <c r="F43" s="19">
        <v>5</v>
      </c>
      <c r="G43" s="104">
        <f>VLOOKUP(E43,'Appendix 4. LT MOH 2019'!$D$5:$G$1684,4,FALSE)</f>
        <v>2.0336804787202515E-2</v>
      </c>
      <c r="H43" s="19">
        <f>VLOOKUP(E43,'Appendix 1a. Person-years 2020'!$E$3:$F$1684,2,FALSE)</f>
        <v>730677.88040000002</v>
      </c>
      <c r="I43" s="19">
        <f>VLOOKUP(E43,'Appendix 2a. Deaths 2020'!$E$3:$G$1683,3,FALSE)</f>
        <v>2528</v>
      </c>
      <c r="J43" s="20">
        <f t="shared" si="18"/>
        <v>14859.653416021707</v>
      </c>
      <c r="K43" s="20">
        <f t="shared" si="19"/>
        <v>17336.24197351966</v>
      </c>
      <c r="L43" s="73">
        <f t="shared" si="20"/>
        <v>0.85714386305400947</v>
      </c>
      <c r="M43" s="73">
        <f t="shared" si="21"/>
        <v>1.1666652975114271</v>
      </c>
      <c r="N43" s="72">
        <f>VLOOKUP(E43,'Appendix 4. LT MOH 2019'!$D$5:$K$1684,8,FALSE)</f>
        <v>0.90323566932237531</v>
      </c>
      <c r="O43" s="72">
        <f t="shared" si="30"/>
        <v>0.88804434614738881</v>
      </c>
      <c r="P43" s="73">
        <f t="shared" si="22"/>
        <v>0.11195565385261119</v>
      </c>
      <c r="Q43" s="72">
        <f>VLOOKUP(E43,'Appendix 4. LT MOH 2019'!$D$5:$I$1684,6,FALSE)</f>
        <v>2.4999999999999973</v>
      </c>
      <c r="R43" s="136">
        <f t="shared" si="23"/>
        <v>2.4791003680098593</v>
      </c>
      <c r="S43" s="75">
        <f t="shared" si="31"/>
        <v>78720.971982673524</v>
      </c>
      <c r="T43" s="12">
        <f t="shared" si="24"/>
        <v>8813.2578902333007</v>
      </c>
      <c r="U43" s="13">
        <f t="shared" si="25"/>
        <v>2.3730624708134342E-2</v>
      </c>
      <c r="V43" s="12">
        <f t="shared" si="26"/>
        <v>371387.52134124422</v>
      </c>
      <c r="W43" s="12">
        <f t="shared" si="27"/>
        <v>1258270.7145472551</v>
      </c>
      <c r="X43" s="131">
        <f t="shared" si="28"/>
        <v>15.983932652968262</v>
      </c>
      <c r="Y43" s="105">
        <f>VLOOKUP(E43,'Appendix 4. LT MOH 2019'!$D$5:$P$1684,13,FALSE)</f>
        <v>16.76909809207557</v>
      </c>
      <c r="Z43" s="131">
        <f t="shared" si="29"/>
        <v>-0.78516543910730796</v>
      </c>
    </row>
    <row r="44" spans="2:26" x14ac:dyDescent="0.2">
      <c r="B44" t="str">
        <f t="shared" si="32"/>
        <v>Female</v>
      </c>
      <c r="C44" s="9" t="str">
        <f t="shared" si="33"/>
        <v>SP</v>
      </c>
      <c r="D44" s="137" t="s">
        <v>131</v>
      </c>
      <c r="E44" s="18" t="str">
        <f t="shared" si="17"/>
        <v>SPFemale75-79</v>
      </c>
      <c r="F44" s="19">
        <v>5</v>
      </c>
      <c r="G44" s="104">
        <f>VLOOKUP(E44,'Appendix 4. LT MOH 2019'!$D$5:$G$1684,4,FALSE)</f>
        <v>3.3923375896105147E-2</v>
      </c>
      <c r="H44" s="19">
        <f>VLOOKUP(E44,'Appendix 1a. Person-years 2020'!$E$3:$F$1684,2,FALSE)</f>
        <v>493637.141</v>
      </c>
      <c r="I44" s="19">
        <f>VLOOKUP(E44,'Appendix 2a. Deaths 2020'!$E$3:$G$1683,3,FALSE)</f>
        <v>2619</v>
      </c>
      <c r="J44" s="20">
        <f t="shared" si="18"/>
        <v>16745.83829042166</v>
      </c>
      <c r="K44" s="20">
        <f t="shared" si="19"/>
        <v>19275.992968949759</v>
      </c>
      <c r="L44" s="73">
        <f t="shared" si="20"/>
        <v>0.86874063076264174</v>
      </c>
      <c r="M44" s="73">
        <f t="shared" si="21"/>
        <v>1.1510915509064306</v>
      </c>
      <c r="N44" s="72">
        <f>VLOOKUP(E44,'Appendix 4. LT MOH 2019'!$D$5:$K$1684,8,FALSE)</f>
        <v>0.8436434735692715</v>
      </c>
      <c r="O44" s="72">
        <f t="shared" si="30"/>
        <v>0.82224680111155646</v>
      </c>
      <c r="P44" s="73">
        <f t="shared" si="22"/>
        <v>0.17775319888844354</v>
      </c>
      <c r="Q44" s="72">
        <f>VLOOKUP(E44,'Appendix 4. LT MOH 2019'!$D$5:$I$1684,6,FALSE)</f>
        <v>2.4999999999999964</v>
      </c>
      <c r="R44" s="136">
        <f t="shared" si="23"/>
        <v>2.4686717647140033</v>
      </c>
      <c r="S44" s="75">
        <f t="shared" si="31"/>
        <v>69907.714092440219</v>
      </c>
      <c r="T44" s="12">
        <f t="shared" si="24"/>
        <v>12426.319806909974</v>
      </c>
      <c r="U44" s="13">
        <f t="shared" si="25"/>
        <v>3.9066222340311187E-2</v>
      </c>
      <c r="V44" s="12">
        <f t="shared" si="26"/>
        <v>318083.47627427627</v>
      </c>
      <c r="W44" s="12">
        <f t="shared" si="27"/>
        <v>886883.19320601097</v>
      </c>
      <c r="X44" s="131">
        <f t="shared" si="28"/>
        <v>12.686485386051523</v>
      </c>
      <c r="Y44" s="105">
        <f>VLOOKUP(E44,'Appendix 4. LT MOH 2019'!$D$5:$P$1684,13,FALSE)</f>
        <v>13.297757525209914</v>
      </c>
      <c r="Z44" s="131">
        <f t="shared" si="29"/>
        <v>-0.61127213915839107</v>
      </c>
    </row>
    <row r="45" spans="2:26" x14ac:dyDescent="0.2">
      <c r="B45" t="str">
        <f t="shared" si="32"/>
        <v>Female</v>
      </c>
      <c r="C45" s="9" t="str">
        <f t="shared" si="33"/>
        <v>SP</v>
      </c>
      <c r="D45" s="137" t="s">
        <v>132</v>
      </c>
      <c r="E45" s="18" t="str">
        <f t="shared" si="17"/>
        <v>SPFemale80-84</v>
      </c>
      <c r="F45" s="19">
        <v>5</v>
      </c>
      <c r="G45" s="104">
        <f>VLOOKUP(E45,'Appendix 4. LT MOH 2019'!$D$5:$G$1684,4,FALSE)</f>
        <v>5.784963475039067E-2</v>
      </c>
      <c r="H45" s="19">
        <f>VLOOKUP(E45,'Appendix 1a. Person-years 2020'!$E$3:$F$1684,2,FALSE)</f>
        <v>340308.41259999998</v>
      </c>
      <c r="I45" s="19">
        <f>VLOOKUP(E45,'Appendix 2a. Deaths 2020'!$E$3:$G$1683,3,FALSE)</f>
        <v>2622</v>
      </c>
      <c r="J45" s="20">
        <f t="shared" si="18"/>
        <v>19686.717371395243</v>
      </c>
      <c r="K45" s="20">
        <f t="shared" si="19"/>
        <v>22157.035629079721</v>
      </c>
      <c r="L45" s="73">
        <f t="shared" si="20"/>
        <v>0.88850862998828506</v>
      </c>
      <c r="M45" s="73">
        <f t="shared" si="21"/>
        <v>1.1254814711402239</v>
      </c>
      <c r="N45" s="72">
        <f>VLOOKUP(E45,'Appendix 4. LT MOH 2019'!$D$5:$K$1684,8,FALSE)</f>
        <v>0.74729854362806702</v>
      </c>
      <c r="O45" s="72">
        <f t="shared" si="30"/>
        <v>0.7204767887896707</v>
      </c>
      <c r="P45" s="73">
        <f t="shared" si="22"/>
        <v>0.2795232112103293</v>
      </c>
      <c r="Q45" s="72">
        <f>VLOOKUP(E45,'Appendix 4. LT MOH 2019'!$D$5:$I$1684,6,FALSE)</f>
        <v>2.4999999999999996</v>
      </c>
      <c r="R45" s="136">
        <f t="shared" si="23"/>
        <v>2.4562863165703859</v>
      </c>
      <c r="S45" s="75">
        <f t="shared" si="31"/>
        <v>57481.394285530245</v>
      </c>
      <c r="T45" s="12">
        <f t="shared" si="24"/>
        <v>16067.383915538487</v>
      </c>
      <c r="U45" s="13">
        <f t="shared" si="25"/>
        <v>6.5172527859412716E-2</v>
      </c>
      <c r="V45" s="12">
        <f t="shared" si="26"/>
        <v>246536.14710477908</v>
      </c>
      <c r="W45" s="12">
        <f t="shared" si="27"/>
        <v>568799.7169317347</v>
      </c>
      <c r="X45" s="131">
        <f t="shared" si="28"/>
        <v>9.8953709109126162</v>
      </c>
      <c r="Y45" s="105">
        <f>VLOOKUP(E45,'Appendix 4. LT MOH 2019'!$D$5:$P$1684,13,FALSE)</f>
        <v>10.298958165973783</v>
      </c>
      <c r="Z45" s="131">
        <f t="shared" si="29"/>
        <v>-0.40358725506116677</v>
      </c>
    </row>
    <row r="46" spans="2:26" x14ac:dyDescent="0.2">
      <c r="B46" t="str">
        <f t="shared" si="32"/>
        <v>Female</v>
      </c>
      <c r="C46" s="9" t="str">
        <f t="shared" si="33"/>
        <v>SP</v>
      </c>
      <c r="D46" s="137" t="s">
        <v>133</v>
      </c>
      <c r="E46" s="18" t="str">
        <f t="shared" si="17"/>
        <v>SPFemale85-89</v>
      </c>
      <c r="F46" s="19">
        <v>5</v>
      </c>
      <c r="G46" s="104">
        <f>VLOOKUP(E46,'Appendix 4. LT MOH 2019'!$D$5:$G$1684,4,FALSE)</f>
        <v>9.9242198861613368E-2</v>
      </c>
      <c r="H46" s="19">
        <f>VLOOKUP(E46,'Appendix 1a. Person-years 2020'!$E$3:$F$1684,2,FALSE)</f>
        <v>196078.91089999999</v>
      </c>
      <c r="I46" s="19">
        <f>VLOOKUP(E46,'Appendix 2a. Deaths 2020'!$E$3:$G$1683,3,FALSE)</f>
        <v>2132</v>
      </c>
      <c r="J46" s="20">
        <f t="shared" si="18"/>
        <v>19459.302268106367</v>
      </c>
      <c r="K46" s="20">
        <f t="shared" si="19"/>
        <v>21379.717900133408</v>
      </c>
      <c r="L46" s="73">
        <f t="shared" si="20"/>
        <v>0.91017581985892071</v>
      </c>
      <c r="M46" s="73">
        <f t="shared" si="21"/>
        <v>1.0986888227320764</v>
      </c>
      <c r="N46" s="72">
        <f>VLOOKUP(E46,'Appendix 4. LT MOH 2019'!$D$5:$K$1684,8,FALSE)</f>
        <v>0.60242864450197386</v>
      </c>
      <c r="O46" s="72">
        <f t="shared" si="30"/>
        <v>0.57303976203726881</v>
      </c>
      <c r="P46" s="73">
        <f t="shared" si="22"/>
        <v>0.42696023796273119</v>
      </c>
      <c r="Q46" s="72">
        <f>VLOOKUP(E46,'Appendix 4. LT MOH 2019'!$D$5:$I$1684,6,FALSE)</f>
        <v>2.5000000000000004</v>
      </c>
      <c r="R46" s="136">
        <f t="shared" si="23"/>
        <v>2.4423426019225092</v>
      </c>
      <c r="S46" s="75">
        <f t="shared" si="31"/>
        <v>41414.01036999176</v>
      </c>
      <c r="T46" s="12">
        <f t="shared" si="24"/>
        <v>17682.1357225627</v>
      </c>
      <c r="U46" s="13">
        <f t="shared" si="25"/>
        <v>0.10925337916050286</v>
      </c>
      <c r="V46" s="12">
        <f t="shared" si="26"/>
        <v>161845.20660533605</v>
      </c>
      <c r="W46" s="12">
        <f t="shared" si="27"/>
        <v>322263.56982695567</v>
      </c>
      <c r="X46" s="131">
        <f t="shared" si="28"/>
        <v>7.7815108208034136</v>
      </c>
      <c r="Y46" s="105">
        <f>VLOOKUP(E46,'Appendix 4. LT MOH 2019'!$D$5:$P$1684,13,FALSE)</f>
        <v>7.9362014786092629</v>
      </c>
      <c r="Z46" s="131">
        <f t="shared" si="29"/>
        <v>-0.15469065780584934</v>
      </c>
    </row>
    <row r="47" spans="2:26" x14ac:dyDescent="0.2">
      <c r="B47" t="str">
        <f t="shared" si="32"/>
        <v>Female</v>
      </c>
      <c r="C47" s="9" t="str">
        <f t="shared" si="33"/>
        <v>SP</v>
      </c>
      <c r="D47" s="137" t="s">
        <v>8</v>
      </c>
      <c r="E47" s="18" t="str">
        <f t="shared" si="17"/>
        <v>SPFemale90+</v>
      </c>
      <c r="F47" s="19" t="s">
        <v>19</v>
      </c>
      <c r="G47" s="104">
        <f>VLOOKUP(E47,'Appendix 4. LT MOH 2019'!$D$5:$G$1684,4,FALSE)</f>
        <v>0.15328466611397626</v>
      </c>
      <c r="H47" s="19">
        <f>VLOOKUP(E47,'Appendix 1a. Person-years 2020'!$E$3:$F$1684,2,FALSE)</f>
        <v>142812.00020000001</v>
      </c>
      <c r="I47" s="19">
        <f>VLOOKUP(E47,'Appendix 2a. Deaths 2020'!$E$3:$G$1683,3,FALSE)</f>
        <v>1997</v>
      </c>
      <c r="J47" s="20">
        <f t="shared" si="18"/>
        <v>21890.889767726112</v>
      </c>
      <c r="K47" s="20">
        <f t="shared" si="19"/>
        <v>23581.780289496503</v>
      </c>
      <c r="L47" s="73">
        <f t="shared" si="20"/>
        <v>0.92829674006743568</v>
      </c>
      <c r="M47" s="73">
        <f t="shared" si="21"/>
        <v>1.0772417448405081</v>
      </c>
      <c r="N47" s="72">
        <f>VLOOKUP(E47,'Appendix 4. LT MOH 2019'!$D$5:$K$1684,8,FALSE)</f>
        <v>0</v>
      </c>
      <c r="O47" s="72">
        <v>0</v>
      </c>
      <c r="P47" s="73">
        <f t="shared" si="22"/>
        <v>1</v>
      </c>
      <c r="Q47" s="72">
        <f>VLOOKUP(E47,'Appendix 4. LT MOH 2019'!$D$5:$I$1684,6,FALSE)</f>
        <v>7.2817406997401628</v>
      </c>
      <c r="R47" s="136">
        <f>Q47*L47</f>
        <v>6.7596161535851609</v>
      </c>
      <c r="S47" s="75">
        <f t="shared" si="31"/>
        <v>23731.87464742906</v>
      </c>
      <c r="T47" s="12">
        <f t="shared" si="24"/>
        <v>23731.87464742906</v>
      </c>
      <c r="U47" s="13">
        <f t="shared" si="25"/>
        <v>0.14793739426603691</v>
      </c>
      <c r="V47" s="12">
        <f>T47*R47</f>
        <v>160418.36322161963</v>
      </c>
      <c r="W47" s="12">
        <f>V47</f>
        <v>160418.36322161963</v>
      </c>
      <c r="X47" s="131">
        <f t="shared" si="28"/>
        <v>6.7596161535851609</v>
      </c>
      <c r="Y47" s="105">
        <f>VLOOKUP(E47,'Appendix 4. LT MOH 2019'!$D$5:$P$1684,13,FALSE)</f>
        <v>6.5238097544371501</v>
      </c>
      <c r="Z47" s="131">
        <f t="shared" si="29"/>
        <v>0.23580639914801083</v>
      </c>
    </row>
    <row r="48" spans="2:26" x14ac:dyDescent="0.2">
      <c r="B48"/>
      <c r="C48"/>
      <c r="K48" s="40"/>
      <c r="L48" s="7"/>
      <c r="M48" s="7"/>
      <c r="N48" s="133"/>
      <c r="O48" s="133"/>
      <c r="P48" s="74"/>
      <c r="Q48" s="133"/>
      <c r="R48" s="107"/>
      <c r="S48" s="7"/>
      <c r="T48" s="7"/>
      <c r="U48" s="7"/>
      <c r="V48" s="107"/>
      <c r="W48" s="107"/>
      <c r="X48" s="7"/>
      <c r="Y48" s="133"/>
      <c r="Z48" s="7"/>
    </row>
    <row r="49" spans="1:26" x14ac:dyDescent="0.2">
      <c r="B49"/>
      <c r="C49"/>
      <c r="K49" s="40"/>
      <c r="L49" s="7"/>
      <c r="M49" s="7"/>
      <c r="N49" s="133"/>
      <c r="O49" s="133"/>
      <c r="P49" s="7"/>
      <c r="Q49" s="133"/>
      <c r="R49" s="107"/>
      <c r="S49" s="7"/>
      <c r="T49" s="7"/>
      <c r="U49" s="7"/>
      <c r="V49" s="107"/>
      <c r="W49" s="107"/>
      <c r="X49" s="7"/>
      <c r="Y49" s="133"/>
      <c r="Z49" s="7"/>
    </row>
    <row r="50" spans="1:26" s="11" customFormat="1" ht="47" customHeight="1" x14ac:dyDescent="0.2">
      <c r="A50" s="10"/>
      <c r="B50" s="8" t="s">
        <v>17</v>
      </c>
      <c r="C50" s="8" t="s">
        <v>14</v>
      </c>
      <c r="D50" s="8" t="s">
        <v>0</v>
      </c>
      <c r="E50" s="8" t="s">
        <v>135</v>
      </c>
      <c r="F50" s="8" t="s">
        <v>9</v>
      </c>
      <c r="G50" s="10" t="s">
        <v>116</v>
      </c>
      <c r="H50" s="10" t="s">
        <v>117</v>
      </c>
      <c r="I50" s="10" t="s">
        <v>110</v>
      </c>
      <c r="J50" s="10" t="s">
        <v>39</v>
      </c>
      <c r="K50" s="10" t="s">
        <v>1830</v>
      </c>
      <c r="L50" s="10" t="s">
        <v>27</v>
      </c>
      <c r="M50" s="10" t="s">
        <v>28</v>
      </c>
      <c r="N50" s="8" t="s">
        <v>10</v>
      </c>
      <c r="O50" s="10" t="s">
        <v>111</v>
      </c>
      <c r="P50" s="10" t="s">
        <v>112</v>
      </c>
      <c r="Q50" s="10" t="s">
        <v>29</v>
      </c>
      <c r="R50" s="10" t="s">
        <v>113</v>
      </c>
      <c r="S50" s="8" t="s">
        <v>104</v>
      </c>
      <c r="T50" s="8" t="s">
        <v>105</v>
      </c>
      <c r="U50" s="10" t="s">
        <v>106</v>
      </c>
      <c r="V50" s="10" t="s">
        <v>107</v>
      </c>
      <c r="W50" s="10" t="s">
        <v>108</v>
      </c>
      <c r="X50" s="8" t="s">
        <v>109</v>
      </c>
      <c r="Y50" s="10" t="s">
        <v>30</v>
      </c>
      <c r="Z50" s="10" t="s">
        <v>11</v>
      </c>
    </row>
    <row r="51" spans="1:26" x14ac:dyDescent="0.2">
      <c r="B51" t="s">
        <v>71</v>
      </c>
      <c r="C51" s="9" t="str">
        <f>$C$4</f>
        <v>SP</v>
      </c>
      <c r="D51" s="137">
        <v>0</v>
      </c>
      <c r="E51" s="18" t="str">
        <f t="shared" ref="E51:E70" si="34">_xlfn.CONCAT(C51,B51,D51)</f>
        <v>SPMale0</v>
      </c>
      <c r="F51" s="19">
        <v>1</v>
      </c>
      <c r="G51" s="104">
        <f>VLOOKUP(E51,'Appendix 4. LT MOH 2019'!$D$5:$G$1684,4,FALSE)</f>
        <v>1.1399185982260288E-2</v>
      </c>
      <c r="H51" s="19">
        <f>VLOOKUP(E51,'Appendix 1a. Person-years 2020'!$E$3:$F$1684,2,FALSE)</f>
        <v>308374.23910000001</v>
      </c>
      <c r="I51" s="19">
        <f>VLOOKUP(E51,'Appendix 2a. Deaths 2020'!$E$3:$G$1683,3,FALSE)</f>
        <v>9</v>
      </c>
      <c r="J51" s="20">
        <f t="shared" ref="J51:J70" si="35">G51*H51</f>
        <v>3515.2153036389022</v>
      </c>
      <c r="K51" s="20">
        <f t="shared" ref="K51:K70" si="36">G51*(H51-I51)+I51</f>
        <v>3524.112710965062</v>
      </c>
      <c r="L51" s="73">
        <f t="shared" ref="L51:L70" si="37">J51/K51</f>
        <v>0.99747527730924268</v>
      </c>
      <c r="M51" s="73">
        <f t="shared" ref="M51:M70" si="38">K51/J51</f>
        <v>1.0025311130493058</v>
      </c>
      <c r="N51" s="72">
        <f>VLOOKUP(E51,'Appendix 4. LT MOH 2019'!$D$5:$K$1684,8,FALSE)</f>
        <v>0.98872030077860606</v>
      </c>
      <c r="O51" s="72">
        <f>EXP((1/L51)*LN(N51))</f>
        <v>0.98869191261991529</v>
      </c>
      <c r="P51" s="73">
        <f t="shared" ref="P51:P70" si="39">1-O51</f>
        <v>1.1308087380084708E-2</v>
      </c>
      <c r="Q51" s="72">
        <f>VLOOKUP(E51,'Appendix 4. LT MOH 2019'!$D$5:$I$1684,6,FALSE)</f>
        <v>7.0716064490565403E-2</v>
      </c>
      <c r="R51" s="136">
        <f t="shared" ref="R51:R69" si="40">F51+(Q51-F51)*M51*(1-N51)/(1-O51)</f>
        <v>7.0702748648197478E-2</v>
      </c>
      <c r="S51" s="12">
        <v>100000</v>
      </c>
      <c r="T51" s="12">
        <f t="shared" ref="T51:T70" si="41">P51*S51</f>
        <v>1130.8087380084708</v>
      </c>
      <c r="U51" s="13">
        <f t="shared" ref="U51:U70" si="42">T51/V51</f>
        <v>1.1428181274641446E-2</v>
      </c>
      <c r="V51" s="12">
        <f t="shared" ref="V51:V69" si="43">(S52*F51)+R51*T51</f>
        <v>98949.142547964118</v>
      </c>
      <c r="W51" s="12">
        <f t="shared" ref="W51:W69" si="44">W52+V51</f>
        <v>7240040.5493081016</v>
      </c>
      <c r="X51" s="2">
        <f t="shared" ref="X51:X70" si="45">W51/S51</f>
        <v>72.40040549308101</v>
      </c>
      <c r="Y51" s="105">
        <f>VLOOKUP(E51,'Appendix 4. LT MOH 2019'!$D$5:$P$1684,13,FALSE)</f>
        <v>74.257813811586615</v>
      </c>
      <c r="Z51" s="131">
        <f t="shared" ref="Z51:Z70" si="46">X51-Y51</f>
        <v>-1.8574083185056054</v>
      </c>
    </row>
    <row r="52" spans="1:26" x14ac:dyDescent="0.2">
      <c r="B52" t="str">
        <f>$B$51</f>
        <v>Male</v>
      </c>
      <c r="C52" s="9" t="str">
        <f>$C$4</f>
        <v>SP</v>
      </c>
      <c r="D52" s="138" t="s">
        <v>1657</v>
      </c>
      <c r="E52" s="18" t="str">
        <f t="shared" si="34"/>
        <v>SPMale1-4</v>
      </c>
      <c r="F52" s="19">
        <v>4</v>
      </c>
      <c r="G52" s="104">
        <f>VLOOKUP(E52,'Appendix 4. LT MOH 2019'!$D$5:$G$1684,4,FALSE)</f>
        <v>4.628678362017489E-4</v>
      </c>
      <c r="H52" s="19">
        <f>VLOOKUP(E52,'Appendix 1a. Person-years 2020'!$E$3:$F$1684,2,FALSE)</f>
        <v>1246526.1318000001</v>
      </c>
      <c r="I52" s="19">
        <f>VLOOKUP(E52,'Appendix 2a. Deaths 2020'!$E$3:$G$1683,3,FALSE)</f>
        <v>10</v>
      </c>
      <c r="J52" s="20">
        <f t="shared" si="35"/>
        <v>576.97685339520206</v>
      </c>
      <c r="K52" s="20">
        <f t="shared" si="36"/>
        <v>586.97222471684006</v>
      </c>
      <c r="L52" s="73">
        <f t="shared" si="37"/>
        <v>0.98297130443189229</v>
      </c>
      <c r="M52" s="73">
        <f t="shared" si="38"/>
        <v>1.0173236955049767</v>
      </c>
      <c r="N52" s="72">
        <f>VLOOKUP(E52,'Appendix 4. LT MOH 2019'!$D$5:$K$1684,8,FALSE)</f>
        <v>0.99815056310608286</v>
      </c>
      <c r="O52" s="72">
        <f t="shared" ref="O52:O69" si="47">EXP((1/L52)*LN(N52))</f>
        <v>0.99811855418313389</v>
      </c>
      <c r="P52" s="73">
        <f t="shared" si="39"/>
        <v>1.8814458168661119E-3</v>
      </c>
      <c r="Q52" s="72">
        <f>VLOOKUP(E52,'Appendix 4. LT MOH 2019'!$D$5:$I$1684,6,FALSE)</f>
        <v>1.6234295644138261</v>
      </c>
      <c r="R52" s="136">
        <f t="shared" si="40"/>
        <v>1.6233914691512479</v>
      </c>
      <c r="S52" s="135">
        <f t="shared" ref="S52:S70" si="48">S51-T51</f>
        <v>98869.191261991524</v>
      </c>
      <c r="T52" s="12">
        <f t="shared" si="41"/>
        <v>186.01702631680951</v>
      </c>
      <c r="U52" s="13">
        <f t="shared" si="42"/>
        <v>4.7088784327648843E-4</v>
      </c>
      <c r="V52" s="12">
        <f t="shared" si="43"/>
        <v>395034.67539633845</v>
      </c>
      <c r="W52" s="12">
        <f t="shared" si="44"/>
        <v>7141091.4067601375</v>
      </c>
      <c r="X52" s="2">
        <f t="shared" si="45"/>
        <v>72.22767088118583</v>
      </c>
      <c r="Y52" s="105">
        <f>VLOOKUP(E52,'Appendix 4. LT MOH 2019'!$D$5:$P$1684,13,FALSE)</f>
        <v>74.104168587589925</v>
      </c>
      <c r="Z52" s="131">
        <f t="shared" si="46"/>
        <v>-1.8764977064040949</v>
      </c>
    </row>
    <row r="53" spans="1:26" x14ac:dyDescent="0.2">
      <c r="B53" t="str">
        <f t="shared" ref="B53:B70" si="49">$B$51</f>
        <v>Male</v>
      </c>
      <c r="C53" s="9" t="str">
        <f t="shared" ref="C53:C70" si="50">$C$4</f>
        <v>SP</v>
      </c>
      <c r="D53" s="138" t="s">
        <v>1658</v>
      </c>
      <c r="E53" s="18" t="str">
        <f t="shared" si="34"/>
        <v>SPMale5-9</v>
      </c>
      <c r="F53" s="19">
        <v>5</v>
      </c>
      <c r="G53" s="104">
        <f>VLOOKUP(E53,'Appendix 4. LT MOH 2019'!$D$5:$G$1684,4,FALSE)</f>
        <v>1.761188121401666E-4</v>
      </c>
      <c r="H53" s="19">
        <f>VLOOKUP(E53,'Appendix 1a. Person-years 2020'!$E$3:$F$1684,2,FALSE)</f>
        <v>1555043.8196</v>
      </c>
      <c r="I53" s="19">
        <f>VLOOKUP(E53,'Appendix 2a. Deaths 2020'!$E$3:$G$1683,3,FALSE)</f>
        <v>10</v>
      </c>
      <c r="J53" s="20">
        <f t="shared" si="35"/>
        <v>273.8724703338595</v>
      </c>
      <c r="K53" s="20">
        <f t="shared" si="36"/>
        <v>283.87070914573815</v>
      </c>
      <c r="L53" s="73">
        <f t="shared" si="37"/>
        <v>0.96477889937300443</v>
      </c>
      <c r="M53" s="73">
        <f t="shared" si="38"/>
        <v>1.0365069143302008</v>
      </c>
      <c r="N53" s="72">
        <f>VLOOKUP(E53,'Appendix 4. LT MOH 2019'!$D$5:$K$1684,8,FALSE)</f>
        <v>0.99911979349161095</v>
      </c>
      <c r="O53" s="72">
        <f t="shared" si="47"/>
        <v>0.99908767453055913</v>
      </c>
      <c r="P53" s="73">
        <f t="shared" si="39"/>
        <v>9.1232546944086668E-4</v>
      </c>
      <c r="Q53" s="72">
        <f>VLOOKUP(E53,'Appendix 4. LT MOH 2019'!$D$5:$I$1684,6,FALSE)</f>
        <v>2.4999999999997886</v>
      </c>
      <c r="R53" s="136">
        <f t="shared" si="40"/>
        <v>2.4999598209646847</v>
      </c>
      <c r="S53" s="135">
        <f t="shared" si="48"/>
        <v>98683.174235674713</v>
      </c>
      <c r="T53" s="12">
        <f t="shared" si="41"/>
        <v>90.031173260476777</v>
      </c>
      <c r="U53" s="13">
        <f t="shared" si="42"/>
        <v>1.8254836698878933E-4</v>
      </c>
      <c r="V53" s="12">
        <f t="shared" si="43"/>
        <v>493190.78962785669</v>
      </c>
      <c r="W53" s="12">
        <f t="shared" si="44"/>
        <v>6746056.7313637994</v>
      </c>
      <c r="X53" s="2">
        <f t="shared" si="45"/>
        <v>68.360759406187086</v>
      </c>
      <c r="Y53" s="105">
        <f>VLOOKUP(E53,'Appendix 4. LT MOH 2019'!$D$5:$P$1684,13,FALSE)</f>
        <v>70.238465514128464</v>
      </c>
      <c r="Z53" s="131">
        <f t="shared" si="46"/>
        <v>-1.8777061079413784</v>
      </c>
    </row>
    <row r="54" spans="1:26" x14ac:dyDescent="0.2">
      <c r="B54" t="str">
        <f t="shared" si="49"/>
        <v>Male</v>
      </c>
      <c r="C54" s="9" t="str">
        <f t="shared" si="50"/>
        <v>SP</v>
      </c>
      <c r="D54" s="138" t="s">
        <v>118</v>
      </c>
      <c r="E54" s="18" t="str">
        <f t="shared" si="34"/>
        <v>SPMale10-14</v>
      </c>
      <c r="F54" s="19">
        <v>5</v>
      </c>
      <c r="G54" s="104">
        <f>VLOOKUP(E54,'Appendix 4. LT MOH 2019'!$D$5:$G$1684,4,FALSE)</f>
        <v>2.3902327450747328E-4</v>
      </c>
      <c r="H54" s="19">
        <f>VLOOKUP(E54,'Appendix 1a. Person-years 2020'!$E$3:$F$1684,2,FALSE)</f>
        <v>1512034.2568000001</v>
      </c>
      <c r="I54" s="19">
        <f>VLOOKUP(E54,'Appendix 2a. Deaths 2020'!$E$3:$G$1683,3,FALSE)</f>
        <v>14</v>
      </c>
      <c r="J54" s="20">
        <f t="shared" si="35"/>
        <v>361.41137922780979</v>
      </c>
      <c r="K54" s="20">
        <f t="shared" si="36"/>
        <v>375.40803290196664</v>
      </c>
      <c r="L54" s="73">
        <f t="shared" si="37"/>
        <v>0.96271615829325663</v>
      </c>
      <c r="M54" s="73">
        <f t="shared" si="38"/>
        <v>1.0387277614336938</v>
      </c>
      <c r="N54" s="72">
        <f>VLOOKUP(E54,'Appendix 4. LT MOH 2019'!$D$5:$K$1684,8,FALSE)</f>
        <v>0.99880559735254237</v>
      </c>
      <c r="O54" s="72">
        <f t="shared" si="47"/>
        <v>0.99875936951704525</v>
      </c>
      <c r="P54" s="73">
        <f t="shared" si="39"/>
        <v>1.2406304829547521E-3</v>
      </c>
      <c r="Q54" s="72">
        <f>VLOOKUP(E54,'Appendix 4. LT MOH 2019'!$D$5:$I$1684,6,FALSE)</f>
        <v>2.5000000000000249</v>
      </c>
      <c r="R54" s="136">
        <f t="shared" si="40"/>
        <v>2.4999421558438075</v>
      </c>
      <c r="S54" s="135">
        <f t="shared" si="48"/>
        <v>98593.143062414238</v>
      </c>
      <c r="T54" s="12">
        <f t="shared" si="41"/>
        <v>122.31765869354994</v>
      </c>
      <c r="U54" s="13">
        <f t="shared" si="42"/>
        <v>2.4828011209211307E-4</v>
      </c>
      <c r="V54" s="12">
        <f t="shared" si="43"/>
        <v>492659.91408997559</v>
      </c>
      <c r="W54" s="12">
        <f t="shared" si="44"/>
        <v>6252865.9417359428</v>
      </c>
      <c r="X54" s="2">
        <f t="shared" si="45"/>
        <v>63.420900759574891</v>
      </c>
      <c r="Y54" s="105">
        <f>VLOOKUP(E54,'Appendix 4. LT MOH 2019'!$D$5:$P$1684,13,FALSE)</f>
        <v>65.298141879867813</v>
      </c>
      <c r="Z54" s="131">
        <f t="shared" si="46"/>
        <v>-1.877241120292922</v>
      </c>
    </row>
    <row r="55" spans="1:26" x14ac:dyDescent="0.2">
      <c r="B55" t="str">
        <f t="shared" si="49"/>
        <v>Male</v>
      </c>
      <c r="C55" s="9" t="str">
        <f t="shared" si="50"/>
        <v>SP</v>
      </c>
      <c r="D55" s="137" t="s">
        <v>119</v>
      </c>
      <c r="E55" s="18" t="str">
        <f t="shared" si="34"/>
        <v>SPMale15-19</v>
      </c>
      <c r="F55" s="19">
        <v>5</v>
      </c>
      <c r="G55" s="104">
        <f>VLOOKUP(E55,'Appendix 4. LT MOH 2019'!$D$5:$G$1684,4,FALSE)</f>
        <v>9.5349235617506634E-4</v>
      </c>
      <c r="H55" s="19">
        <f>VLOOKUP(E55,'Appendix 1a. Person-years 2020'!$E$3:$F$1684,2,FALSE)</f>
        <v>1596287.4504</v>
      </c>
      <c r="I55" s="19">
        <f>VLOOKUP(E55,'Appendix 2a. Deaths 2020'!$E$3:$G$1683,3,FALSE)</f>
        <v>18</v>
      </c>
      <c r="J55" s="20">
        <f t="shared" si="35"/>
        <v>1522.0478822145853</v>
      </c>
      <c r="K55" s="20">
        <f t="shared" si="36"/>
        <v>1540.0307193521742</v>
      </c>
      <c r="L55" s="73">
        <f t="shared" si="37"/>
        <v>0.98832306595471453</v>
      </c>
      <c r="M55" s="73">
        <f t="shared" si="38"/>
        <v>1.0118148958043447</v>
      </c>
      <c r="N55" s="72">
        <f>VLOOKUP(E55,'Appendix 4. LT MOH 2019'!$D$5:$K$1684,8,FALSE)</f>
        <v>0.99524387553991889</v>
      </c>
      <c r="O55" s="72">
        <f t="shared" si="47"/>
        <v>0.99518781784687527</v>
      </c>
      <c r="P55" s="73">
        <f t="shared" si="39"/>
        <v>4.8121821531247333E-3</v>
      </c>
      <c r="Q55" s="72">
        <f>VLOOKUP(E55,'Appendix 4. LT MOH 2019'!$D$5:$I$1684,6,FALSE)</f>
        <v>2.5000000000001075</v>
      </c>
      <c r="R55" s="136">
        <f t="shared" si="40"/>
        <v>2.4999296463224914</v>
      </c>
      <c r="S55" s="135">
        <f t="shared" si="48"/>
        <v>98470.825403720693</v>
      </c>
      <c r="T55" s="12">
        <f t="shared" si="41"/>
        <v>473.85954861124634</v>
      </c>
      <c r="U55" s="13">
        <f t="shared" si="42"/>
        <v>9.647577910617234E-4</v>
      </c>
      <c r="V55" s="12">
        <f t="shared" si="43"/>
        <v>491169.44480931346</v>
      </c>
      <c r="W55" s="12">
        <f t="shared" si="44"/>
        <v>5760206.027645967</v>
      </c>
      <c r="X55" s="2">
        <f t="shared" si="45"/>
        <v>58.496575041690662</v>
      </c>
      <c r="Y55" s="105">
        <f>VLOOKUP(E55,'Appendix 4. LT MOH 2019'!$D$5:$P$1684,13,FALSE)</f>
        <v>60.373237841600066</v>
      </c>
      <c r="Z55" s="131">
        <f t="shared" si="46"/>
        <v>-1.8766627999094041</v>
      </c>
    </row>
    <row r="56" spans="1:26" x14ac:dyDescent="0.2">
      <c r="B56" t="str">
        <f t="shared" si="49"/>
        <v>Male</v>
      </c>
      <c r="C56" s="9" t="str">
        <f t="shared" si="50"/>
        <v>SP</v>
      </c>
      <c r="D56" s="137" t="s">
        <v>120</v>
      </c>
      <c r="E56" s="18" t="str">
        <f t="shared" si="34"/>
        <v>SPMale20-24</v>
      </c>
      <c r="F56" s="19">
        <v>5</v>
      </c>
      <c r="G56" s="104">
        <f>VLOOKUP(E56,'Appendix 4. LT MOH 2019'!$D$5:$G$1684,4,FALSE)</f>
        <v>1.5442444300873342E-3</v>
      </c>
      <c r="H56" s="19">
        <f>VLOOKUP(E56,'Appendix 1a. Person-years 2020'!$E$3:$F$1684,2,FALSE)</f>
        <v>1746588.7544</v>
      </c>
      <c r="I56" s="19">
        <f>VLOOKUP(E56,'Appendix 2a. Deaths 2020'!$E$3:$G$1683,3,FALSE)</f>
        <v>54</v>
      </c>
      <c r="J56" s="20">
        <f t="shared" si="35"/>
        <v>2697.1599556353749</v>
      </c>
      <c r="K56" s="20">
        <f t="shared" si="36"/>
        <v>2751.0765664361502</v>
      </c>
      <c r="L56" s="73">
        <f t="shared" si="37"/>
        <v>0.98040163205249464</v>
      </c>
      <c r="M56" s="73">
        <f t="shared" si="38"/>
        <v>1.0199901421078581</v>
      </c>
      <c r="N56" s="72">
        <f>VLOOKUP(E56,'Appendix 4. LT MOH 2019'!$D$5:$K$1684,8,FALSE)</f>
        <v>0.99230847184833104</v>
      </c>
      <c r="O56" s="72">
        <f t="shared" si="47"/>
        <v>0.99215532175347332</v>
      </c>
      <c r="P56" s="73">
        <f t="shared" si="39"/>
        <v>7.8446782465266818E-3</v>
      </c>
      <c r="Q56" s="72">
        <f>VLOOKUP(E56,'Appendix 4. LT MOH 2019'!$D$5:$I$1684,6,FALSE)</f>
        <v>2.4999999999999916</v>
      </c>
      <c r="R56" s="136">
        <f t="shared" si="40"/>
        <v>2.4998073069723974</v>
      </c>
      <c r="S56" s="135">
        <f t="shared" si="48"/>
        <v>97996.965855109447</v>
      </c>
      <c r="T56" s="12">
        <f t="shared" si="41"/>
        <v>768.75466626919513</v>
      </c>
      <c r="U56" s="13">
        <f t="shared" si="42"/>
        <v>1.5751142577754241E-3</v>
      </c>
      <c r="V56" s="12">
        <f t="shared" si="43"/>
        <v>488062.79447621014</v>
      </c>
      <c r="W56" s="12">
        <f t="shared" si="44"/>
        <v>5269036.5828366531</v>
      </c>
      <c r="X56" s="2">
        <f t="shared" si="45"/>
        <v>53.767344089275511</v>
      </c>
      <c r="Y56" s="105">
        <f>VLOOKUP(E56,'Appendix 4. LT MOH 2019'!$D$5:$P$1684,13,FALSE)</f>
        <v>55.64980555414509</v>
      </c>
      <c r="Z56" s="131">
        <f t="shared" si="46"/>
        <v>-1.8824614648695785</v>
      </c>
    </row>
    <row r="57" spans="1:26" x14ac:dyDescent="0.2">
      <c r="B57" t="str">
        <f t="shared" si="49"/>
        <v>Male</v>
      </c>
      <c r="C57" s="9" t="str">
        <f t="shared" si="50"/>
        <v>SP</v>
      </c>
      <c r="D57" s="137" t="s">
        <v>121</v>
      </c>
      <c r="E57" s="18" t="str">
        <f t="shared" si="34"/>
        <v>SPMale25-29</v>
      </c>
      <c r="F57" s="19">
        <v>5</v>
      </c>
      <c r="G57" s="104">
        <f>VLOOKUP(E57,'Appendix 4. LT MOH 2019'!$D$5:$G$1684,4,FALSE)</f>
        <v>1.479514845370002E-3</v>
      </c>
      <c r="H57" s="19">
        <f>VLOOKUP(E57,'Appendix 1a. Person-years 2020'!$E$3:$F$1684,2,FALSE)</f>
        <v>1772871.2420000001</v>
      </c>
      <c r="I57" s="19">
        <f>VLOOKUP(E57,'Appendix 2a. Deaths 2020'!$E$3:$G$1683,3,FALSE)</f>
        <v>119</v>
      </c>
      <c r="J57" s="20">
        <f t="shared" si="35"/>
        <v>2622.9893214685535</v>
      </c>
      <c r="K57" s="20">
        <f t="shared" si="36"/>
        <v>2741.8132592019547</v>
      </c>
      <c r="L57" s="73">
        <f t="shared" si="37"/>
        <v>0.95666227911962665</v>
      </c>
      <c r="M57" s="73">
        <f t="shared" si="38"/>
        <v>1.0453009612966606</v>
      </c>
      <c r="N57" s="72">
        <f>VLOOKUP(E57,'Appendix 4. LT MOH 2019'!$D$5:$K$1684,8,FALSE)</f>
        <v>0.99262968699192622</v>
      </c>
      <c r="O57" s="72">
        <f t="shared" si="47"/>
        <v>0.9922970939022252</v>
      </c>
      <c r="P57" s="73">
        <f t="shared" si="39"/>
        <v>7.7029060977747976E-3</v>
      </c>
      <c r="Q57" s="72">
        <f>VLOOKUP(E57,'Appendix 4. LT MOH 2019'!$D$5:$I$1684,6,FALSE)</f>
        <v>2.4999999999999414</v>
      </c>
      <c r="R57" s="136">
        <f t="shared" si="40"/>
        <v>2.4995815947235291</v>
      </c>
      <c r="S57" s="135">
        <f t="shared" si="48"/>
        <v>97228.211188840258</v>
      </c>
      <c r="T57" s="12">
        <f t="shared" si="41"/>
        <v>748.93978084225341</v>
      </c>
      <c r="U57" s="13">
        <f t="shared" si="42"/>
        <v>1.5465386373843173E-3</v>
      </c>
      <c r="V57" s="12">
        <f t="shared" si="43"/>
        <v>484268.39313173958</v>
      </c>
      <c r="W57" s="12">
        <f t="shared" si="44"/>
        <v>4780973.788360443</v>
      </c>
      <c r="X57" s="2">
        <f t="shared" si="45"/>
        <v>49.172701316849874</v>
      </c>
      <c r="Y57" s="105">
        <f>VLOOKUP(E57,'Appendix 4. LT MOH 2019'!$D$5:$P$1684,13,FALSE)</f>
        <v>51.061777473435455</v>
      </c>
      <c r="Z57" s="131">
        <f t="shared" si="46"/>
        <v>-1.8890761565855811</v>
      </c>
    </row>
    <row r="58" spans="1:26" x14ac:dyDescent="0.2">
      <c r="B58" t="str">
        <f t="shared" si="49"/>
        <v>Male</v>
      </c>
      <c r="C58" s="9" t="str">
        <f t="shared" si="50"/>
        <v>SP</v>
      </c>
      <c r="D58" s="137" t="s">
        <v>122</v>
      </c>
      <c r="E58" s="18" t="str">
        <f t="shared" si="34"/>
        <v>SPMale30-34</v>
      </c>
      <c r="F58" s="19">
        <v>5</v>
      </c>
      <c r="G58" s="104">
        <f>VLOOKUP(E58,'Appendix 4. LT MOH 2019'!$D$5:$G$1684,4,FALSE)</f>
        <v>1.6704089673881381E-3</v>
      </c>
      <c r="H58" s="19">
        <f>VLOOKUP(E58,'Appendix 1a. Person-years 2020'!$E$3:$F$1684,2,FALSE)</f>
        <v>1921537.1481999999</v>
      </c>
      <c r="I58" s="19">
        <f>VLOOKUP(E58,'Appendix 2a. Deaths 2020'!$E$3:$G$1683,3,FALSE)</f>
        <v>288</v>
      </c>
      <c r="J58" s="20">
        <f t="shared" si="35"/>
        <v>3209.7528835227095</v>
      </c>
      <c r="K58" s="20">
        <f t="shared" si="36"/>
        <v>3497.2718057401016</v>
      </c>
      <c r="L58" s="73">
        <f t="shared" si="37"/>
        <v>0.91778765329435219</v>
      </c>
      <c r="M58" s="73">
        <f t="shared" si="38"/>
        <v>1.089576653608872</v>
      </c>
      <c r="N58" s="72">
        <f>VLOOKUP(E58,'Appendix 4. LT MOH 2019'!$D$5:$K$1684,8,FALSE)</f>
        <v>0.99168268844258445</v>
      </c>
      <c r="O58" s="72">
        <f t="shared" si="47"/>
        <v>0.99094103595350236</v>
      </c>
      <c r="P58" s="73">
        <f t="shared" si="39"/>
        <v>9.0589640464976418E-3</v>
      </c>
      <c r="Q58" s="72">
        <f>VLOOKUP(E58,'Appendix 4. LT MOH 2019'!$D$5:$I$1684,6,FALSE)</f>
        <v>2.499999999999996</v>
      </c>
      <c r="R58" s="136">
        <f t="shared" si="40"/>
        <v>2.4990659949536629</v>
      </c>
      <c r="S58" s="135">
        <f t="shared" si="48"/>
        <v>96479.271407998007</v>
      </c>
      <c r="T58" s="12">
        <f t="shared" si="41"/>
        <v>874.00225091734183</v>
      </c>
      <c r="U58" s="13">
        <f t="shared" si="42"/>
        <v>1.8200397264362467E-3</v>
      </c>
      <c r="V58" s="12">
        <f t="shared" si="43"/>
        <v>480210.53509018384</v>
      </c>
      <c r="W58" s="12">
        <f t="shared" si="44"/>
        <v>4296705.3952287035</v>
      </c>
      <c r="X58" s="2">
        <f t="shared" si="45"/>
        <v>44.535010811374271</v>
      </c>
      <c r="Y58" s="105">
        <f>VLOOKUP(E58,'Appendix 4. LT MOH 2019'!$D$5:$P$1684,13,FALSE)</f>
        <v>46.422350509783264</v>
      </c>
      <c r="Z58" s="131">
        <f t="shared" si="46"/>
        <v>-1.8873396984089936</v>
      </c>
    </row>
    <row r="59" spans="1:26" x14ac:dyDescent="0.2">
      <c r="B59" t="str">
        <f t="shared" si="49"/>
        <v>Male</v>
      </c>
      <c r="C59" s="9" t="str">
        <f t="shared" si="50"/>
        <v>SP</v>
      </c>
      <c r="D59" s="137" t="s">
        <v>123</v>
      </c>
      <c r="E59" s="18" t="str">
        <f t="shared" si="34"/>
        <v>SPMale35-39</v>
      </c>
      <c r="F59" s="19">
        <v>5</v>
      </c>
      <c r="G59" s="104">
        <f>VLOOKUP(E59,'Appendix 4. LT MOH 2019'!$D$5:$G$1684,4,FALSE)</f>
        <v>2.1944547893010579E-3</v>
      </c>
      <c r="H59" s="19">
        <f>VLOOKUP(E59,'Appendix 1a. Person-years 2020'!$E$3:$F$1684,2,FALSE)</f>
        <v>1906729.9813000001</v>
      </c>
      <c r="I59" s="19">
        <f>VLOOKUP(E59,'Appendix 2a. Deaths 2020'!$E$3:$G$1683,3,FALSE)</f>
        <v>496</v>
      </c>
      <c r="J59" s="20">
        <f t="shared" si="35"/>
        <v>4184.2327393677015</v>
      </c>
      <c r="K59" s="20">
        <f t="shared" si="36"/>
        <v>4679.1442897922088</v>
      </c>
      <c r="L59" s="73">
        <f t="shared" si="37"/>
        <v>0.89423032935654878</v>
      </c>
      <c r="M59" s="73">
        <f t="shared" si="38"/>
        <v>1.1182801199770966</v>
      </c>
      <c r="N59" s="72">
        <f>VLOOKUP(E59,'Appendix 4. LT MOH 2019'!$D$5:$K$1684,8,FALSE)</f>
        <v>0.98908759301293359</v>
      </c>
      <c r="O59" s="72">
        <f t="shared" si="47"/>
        <v>0.98780477300948999</v>
      </c>
      <c r="P59" s="73">
        <f t="shared" si="39"/>
        <v>1.2195226990510011E-2</v>
      </c>
      <c r="Q59" s="72">
        <f>VLOOKUP(E59,'Appendix 4. LT MOH 2019'!$D$5:$I$1684,6,FALSE)</f>
        <v>2.5000000000000018</v>
      </c>
      <c r="R59" s="136">
        <f t="shared" si="40"/>
        <v>2.4983803490841816</v>
      </c>
      <c r="S59" s="135">
        <f t="shared" si="48"/>
        <v>95605.269157080664</v>
      </c>
      <c r="T59" s="12">
        <f t="shared" si="41"/>
        <v>1165.9279588594043</v>
      </c>
      <c r="U59" s="13">
        <f t="shared" si="42"/>
        <v>2.4540187503123713E-3</v>
      </c>
      <c r="V59" s="12">
        <f t="shared" si="43"/>
        <v>475109.63749196846</v>
      </c>
      <c r="W59" s="12">
        <f t="shared" si="44"/>
        <v>3816494.8601385197</v>
      </c>
      <c r="X59" s="2">
        <f t="shared" si="45"/>
        <v>39.919294132920335</v>
      </c>
      <c r="Y59" s="105">
        <f>VLOOKUP(E59,'Appendix 4. LT MOH 2019'!$D$5:$P$1684,13,FALSE)</f>
        <v>41.790730312901125</v>
      </c>
      <c r="Z59" s="131">
        <f t="shared" si="46"/>
        <v>-1.8714361799807904</v>
      </c>
    </row>
    <row r="60" spans="1:26" x14ac:dyDescent="0.2">
      <c r="B60" t="str">
        <f t="shared" si="49"/>
        <v>Male</v>
      </c>
      <c r="C60" s="9" t="str">
        <f t="shared" si="50"/>
        <v>SP</v>
      </c>
      <c r="D60" s="137" t="s">
        <v>124</v>
      </c>
      <c r="E60" s="18" t="str">
        <f t="shared" si="34"/>
        <v>SPMale40-44</v>
      </c>
      <c r="F60" s="19">
        <v>5</v>
      </c>
      <c r="G60" s="104">
        <f>VLOOKUP(E60,'Appendix 4. LT MOH 2019'!$D$5:$G$1684,4,FALSE)</f>
        <v>3.0820058256253212E-3</v>
      </c>
      <c r="H60" s="19">
        <f>VLOOKUP(E60,'Appendix 1a. Person-years 2020'!$E$3:$F$1684,2,FALSE)</f>
        <v>1724822.3769</v>
      </c>
      <c r="I60" s="19">
        <f>VLOOKUP(E60,'Appendix 2a. Deaths 2020'!$E$3:$G$1683,3,FALSE)</f>
        <v>789</v>
      </c>
      <c r="J60" s="20">
        <f t="shared" si="35"/>
        <v>5315.9126137747135</v>
      </c>
      <c r="K60" s="20">
        <f t="shared" si="36"/>
        <v>6102.4809111782952</v>
      </c>
      <c r="L60" s="73">
        <f t="shared" si="37"/>
        <v>0.87110679920968281</v>
      </c>
      <c r="M60" s="73">
        <f t="shared" si="38"/>
        <v>1.1479648659696564</v>
      </c>
      <c r="N60" s="72">
        <f>VLOOKUP(E60,'Appendix 4. LT MOH 2019'!$D$5:$K$1684,8,FALSE)</f>
        <v>0.98470779751473891</v>
      </c>
      <c r="O60" s="72">
        <f t="shared" si="47"/>
        <v>0.98246503652363326</v>
      </c>
      <c r="P60" s="73">
        <f t="shared" si="39"/>
        <v>1.7534963476366738E-2</v>
      </c>
      <c r="Q60" s="72">
        <f>VLOOKUP(E60,'Appendix 4. LT MOH 2019'!$D$5:$I$1684,6,FALSE)</f>
        <v>2.5000000000000071</v>
      </c>
      <c r="R60" s="136">
        <f t="shared" si="40"/>
        <v>2.4971560106136397</v>
      </c>
      <c r="S60" s="135">
        <f t="shared" si="48"/>
        <v>94439.341198221256</v>
      </c>
      <c r="T60" s="12">
        <f t="shared" si="41"/>
        <v>1655.9903986429463</v>
      </c>
      <c r="U60" s="13">
        <f t="shared" si="42"/>
        <v>3.5380477522879389E-3</v>
      </c>
      <c r="V60" s="12">
        <f t="shared" si="43"/>
        <v>468052.02037538128</v>
      </c>
      <c r="W60" s="12">
        <f t="shared" si="44"/>
        <v>3341385.2226465512</v>
      </c>
      <c r="X60" s="2">
        <f t="shared" si="45"/>
        <v>35.381284751163484</v>
      </c>
      <c r="Y60" s="105">
        <f>VLOOKUP(E60,'Appendix 4. LT MOH 2019'!$D$5:$P$1684,13,FALSE)</f>
        <v>37.224217137548649</v>
      </c>
      <c r="Z60" s="131">
        <f t="shared" si="46"/>
        <v>-1.842932386385165</v>
      </c>
    </row>
    <row r="61" spans="1:26" x14ac:dyDescent="0.2">
      <c r="B61" t="str">
        <f t="shared" si="49"/>
        <v>Male</v>
      </c>
      <c r="C61" s="9" t="str">
        <f t="shared" si="50"/>
        <v>SP</v>
      </c>
      <c r="D61" s="137" t="s">
        <v>125</v>
      </c>
      <c r="E61" s="18" t="str">
        <f t="shared" si="34"/>
        <v>SPMale45-49</v>
      </c>
      <c r="F61" s="19">
        <v>5</v>
      </c>
      <c r="G61" s="104">
        <f>VLOOKUP(E61,'Appendix 4. LT MOH 2019'!$D$5:$G$1684,4,FALSE)</f>
        <v>4.5922302487968409E-3</v>
      </c>
      <c r="H61" s="19">
        <f>VLOOKUP(E61,'Appendix 1a. Person-years 2020'!$E$3:$F$1684,2,FALSE)</f>
        <v>1512218.4406000001</v>
      </c>
      <c r="I61" s="19">
        <f>VLOOKUP(E61,'Appendix 2a. Deaths 2020'!$E$3:$G$1683,3,FALSE)</f>
        <v>1073</v>
      </c>
      <c r="J61" s="20">
        <f t="shared" si="35"/>
        <v>6944.4552657117092</v>
      </c>
      <c r="K61" s="20">
        <f t="shared" si="36"/>
        <v>8012.5278026547503</v>
      </c>
      <c r="L61" s="73">
        <f t="shared" si="37"/>
        <v>0.86669967789825797</v>
      </c>
      <c r="M61" s="73">
        <f t="shared" si="38"/>
        <v>1.1538022056555906</v>
      </c>
      <c r="N61" s="72">
        <f>VLOOKUP(E61,'Appendix 4. LT MOH 2019'!$D$5:$K$1684,8,FALSE)</f>
        <v>0.97729946397649337</v>
      </c>
      <c r="O61" s="72">
        <f t="shared" si="47"/>
        <v>0.97385409049326443</v>
      </c>
      <c r="P61" s="73">
        <f t="shared" si="39"/>
        <v>2.6145909506735565E-2</v>
      </c>
      <c r="Q61" s="72">
        <f>VLOOKUP(E61,'Appendix 4. LT MOH 2019'!$D$5:$I$1684,6,FALSE)</f>
        <v>2.4999999999999969</v>
      </c>
      <c r="R61" s="136">
        <f t="shared" si="40"/>
        <v>2.4955997871542053</v>
      </c>
      <c r="S61" s="135">
        <f t="shared" si="48"/>
        <v>92783.350799578315</v>
      </c>
      <c r="T61" s="12">
        <f t="shared" si="41"/>
        <v>2425.9050937374755</v>
      </c>
      <c r="U61" s="13">
        <f t="shared" si="42"/>
        <v>5.2985718084148864E-3</v>
      </c>
      <c r="V61" s="12">
        <f t="shared" si="43"/>
        <v>457841.31676479173</v>
      </c>
      <c r="W61" s="12">
        <f t="shared" si="44"/>
        <v>2873333.20227117</v>
      </c>
      <c r="X61" s="2">
        <f t="shared" si="45"/>
        <v>30.968198254424639</v>
      </c>
      <c r="Y61" s="105">
        <f>VLOOKUP(E61,'Appendix 4. LT MOH 2019'!$D$5:$P$1684,13,FALSE)</f>
        <v>32.763473311765779</v>
      </c>
      <c r="Z61" s="131">
        <f t="shared" si="46"/>
        <v>-1.79527505734114</v>
      </c>
    </row>
    <row r="62" spans="1:26" x14ac:dyDescent="0.2">
      <c r="B62" t="str">
        <f t="shared" si="49"/>
        <v>Male</v>
      </c>
      <c r="C62" s="9" t="str">
        <f t="shared" si="50"/>
        <v>SP</v>
      </c>
      <c r="D62" s="137" t="s">
        <v>126</v>
      </c>
      <c r="E62" s="18" t="str">
        <f t="shared" si="34"/>
        <v>SPMale50-54</v>
      </c>
      <c r="F62" s="19">
        <v>5</v>
      </c>
      <c r="G62" s="104">
        <f>VLOOKUP(E62,'Appendix 4. LT MOH 2019'!$D$5:$G$1684,4,FALSE)</f>
        <v>7.1529646334330538E-3</v>
      </c>
      <c r="H62" s="19">
        <f>VLOOKUP(E62,'Appendix 1a. Person-years 2020'!$E$3:$F$1684,2,FALSE)</f>
        <v>1386295.4505</v>
      </c>
      <c r="I62" s="19">
        <f>VLOOKUP(E62,'Appendix 2a. Deaths 2020'!$E$3:$G$1683,3,FALSE)</f>
        <v>1560</v>
      </c>
      <c r="J62" s="20">
        <f t="shared" si="35"/>
        <v>9916.1223289156424</v>
      </c>
      <c r="K62" s="20">
        <f t="shared" si="36"/>
        <v>11464.963704087488</v>
      </c>
      <c r="L62" s="73">
        <f t="shared" si="37"/>
        <v>0.8649065609671619</v>
      </c>
      <c r="M62" s="73">
        <f t="shared" si="38"/>
        <v>1.1561942585818439</v>
      </c>
      <c r="N62" s="72">
        <f>VLOOKUP(E62,'Appendix 4. LT MOH 2019'!$D$5:$K$1684,8,FALSE)</f>
        <v>0.96486350214901173</v>
      </c>
      <c r="O62" s="72">
        <f t="shared" si="47"/>
        <v>0.95948797919518347</v>
      </c>
      <c r="P62" s="73">
        <f t="shared" si="39"/>
        <v>4.0512020804816529E-2</v>
      </c>
      <c r="Q62" s="72">
        <f>VLOOKUP(E62,'Appendix 4. LT MOH 2019'!$D$5:$I$1684,6,FALSE)</f>
        <v>2.4999999999999947</v>
      </c>
      <c r="R62" s="136">
        <f t="shared" si="40"/>
        <v>2.4930516748527571</v>
      </c>
      <c r="S62" s="135">
        <f t="shared" si="48"/>
        <v>90357.445705840844</v>
      </c>
      <c r="T62" s="12">
        <f t="shared" si="41"/>
        <v>3660.562720305104</v>
      </c>
      <c r="U62" s="13">
        <f t="shared" si="42"/>
        <v>8.2703949754607421E-3</v>
      </c>
      <c r="V62" s="12">
        <f t="shared" si="43"/>
        <v>442610.38694843894</v>
      </c>
      <c r="W62" s="12">
        <f t="shared" si="44"/>
        <v>2415491.8855063785</v>
      </c>
      <c r="X62" s="2">
        <f t="shared" si="45"/>
        <v>26.732626920088308</v>
      </c>
      <c r="Y62" s="105">
        <f>VLOOKUP(E62,'Appendix 4. LT MOH 2019'!$D$5:$P$1684,13,FALSE)</f>
        <v>28.466427822059764</v>
      </c>
      <c r="Z62" s="131">
        <f t="shared" si="46"/>
        <v>-1.7338009019714562</v>
      </c>
    </row>
    <row r="63" spans="1:26" x14ac:dyDescent="0.2">
      <c r="B63" t="str">
        <f t="shared" si="49"/>
        <v>Male</v>
      </c>
      <c r="C63" s="9" t="str">
        <f t="shared" si="50"/>
        <v>SP</v>
      </c>
      <c r="D63" s="137" t="s">
        <v>127</v>
      </c>
      <c r="E63" s="18" t="str">
        <f t="shared" si="34"/>
        <v>SPMale55-59</v>
      </c>
      <c r="F63" s="19">
        <v>5</v>
      </c>
      <c r="G63" s="104">
        <f>VLOOKUP(E63,'Appendix 4. LT MOH 2019'!$D$5:$G$1684,4,FALSE)</f>
        <v>1.0919739438336795E-2</v>
      </c>
      <c r="H63" s="19">
        <f>VLOOKUP(E63,'Appendix 1a. Person-years 2020'!$E$3:$F$1684,2,FALSE)</f>
        <v>1223513.3126000001</v>
      </c>
      <c r="I63" s="19">
        <f>VLOOKUP(E63,'Appendix 2a. Deaths 2020'!$E$3:$G$1683,3,FALSE)</f>
        <v>2215</v>
      </c>
      <c r="J63" s="20">
        <f t="shared" si="35"/>
        <v>13360.446572928317</v>
      </c>
      <c r="K63" s="20">
        <f t="shared" si="36"/>
        <v>15551.2593500724</v>
      </c>
      <c r="L63" s="73">
        <f t="shared" si="37"/>
        <v>0.85912312772702337</v>
      </c>
      <c r="M63" s="73">
        <f t="shared" si="38"/>
        <v>1.1639775111696664</v>
      </c>
      <c r="N63" s="72">
        <f>VLOOKUP(E63,'Appendix 4. LT MOH 2019'!$D$5:$K$1684,8,FALSE)</f>
        <v>0.94685220304450513</v>
      </c>
      <c r="O63" s="72">
        <f t="shared" si="47"/>
        <v>0.93841082124551911</v>
      </c>
      <c r="P63" s="73">
        <f t="shared" si="39"/>
        <v>6.1589178754480889E-2</v>
      </c>
      <c r="Q63" s="72">
        <f>VLOOKUP(E63,'Appendix 4. LT MOH 2019'!$D$5:$I$1684,6,FALSE)</f>
        <v>2.5000000000000004</v>
      </c>
      <c r="R63" s="136">
        <f t="shared" si="40"/>
        <v>2.4888916496590361</v>
      </c>
      <c r="S63" s="135">
        <f t="shared" si="48"/>
        <v>86696.882985535747</v>
      </c>
      <c r="T63" s="12">
        <f t="shared" si="41"/>
        <v>5339.5898236524736</v>
      </c>
      <c r="U63" s="13">
        <f t="shared" si="42"/>
        <v>1.2711005193867187E-2</v>
      </c>
      <c r="V63" s="12">
        <f t="shared" si="43"/>
        <v>420076.1263341094</v>
      </c>
      <c r="W63" s="12">
        <f t="shared" si="44"/>
        <v>1972881.4985579394</v>
      </c>
      <c r="X63" s="2">
        <f t="shared" si="45"/>
        <v>22.756083386378368</v>
      </c>
      <c r="Y63" s="105">
        <f>VLOOKUP(E63,'Appendix 4. LT MOH 2019'!$D$5:$P$1684,13,FALSE)</f>
        <v>24.412022026147234</v>
      </c>
      <c r="Z63" s="131">
        <f t="shared" si="46"/>
        <v>-1.6559386397688662</v>
      </c>
    </row>
    <row r="64" spans="1:26" x14ac:dyDescent="0.2">
      <c r="B64" t="str">
        <f t="shared" si="49"/>
        <v>Male</v>
      </c>
      <c r="C64" s="9" t="str">
        <f t="shared" si="50"/>
        <v>SP</v>
      </c>
      <c r="D64" s="137" t="s">
        <v>128</v>
      </c>
      <c r="E64" s="18" t="str">
        <f t="shared" si="34"/>
        <v>SPMale60-64</v>
      </c>
      <c r="F64" s="19">
        <v>5</v>
      </c>
      <c r="G64" s="104">
        <f>VLOOKUP(E64,'Appendix 4. LT MOH 2019'!$D$5:$G$1684,4,FALSE)</f>
        <v>1.643252184007394E-2</v>
      </c>
      <c r="H64" s="19">
        <f>VLOOKUP(E64,'Appendix 1a. Person-years 2020'!$E$3:$F$1684,2,FALSE)</f>
        <v>1036555.7283</v>
      </c>
      <c r="I64" s="19">
        <f>VLOOKUP(E64,'Appendix 2a. Deaths 2020'!$E$3:$G$1683,3,FALSE)</f>
        <v>3165</v>
      </c>
      <c r="J64" s="20">
        <f t="shared" si="35"/>
        <v>17033.224643743499</v>
      </c>
      <c r="K64" s="20">
        <f t="shared" si="36"/>
        <v>20146.215712119665</v>
      </c>
      <c r="L64" s="73">
        <f t="shared" si="37"/>
        <v>0.84548010838068033</v>
      </c>
      <c r="M64" s="73">
        <f t="shared" si="38"/>
        <v>1.1827599373275222</v>
      </c>
      <c r="N64" s="72">
        <f>VLOOKUP(E64,'Appendix 4. LT MOH 2019'!$D$5:$K$1684,8,FALSE)</f>
        <v>0.92107954600921083</v>
      </c>
      <c r="O64" s="72">
        <f t="shared" si="47"/>
        <v>0.90734423763689687</v>
      </c>
      <c r="P64" s="73">
        <f t="shared" si="39"/>
        <v>9.2655762363103134E-2</v>
      </c>
      <c r="Q64" s="72">
        <f>VLOOKUP(E64,'Appendix 4. LT MOH 2019'!$D$5:$I$1684,6,FALSE)</f>
        <v>2.5000000000000058</v>
      </c>
      <c r="R64" s="136">
        <f t="shared" si="40"/>
        <v>2.4814315689777295</v>
      </c>
      <c r="S64" s="135">
        <f t="shared" si="48"/>
        <v>81357.293161883281</v>
      </c>
      <c r="T64" s="12">
        <f t="shared" si="41"/>
        <v>7538.2220217127724</v>
      </c>
      <c r="U64" s="13">
        <f t="shared" si="42"/>
        <v>1.9438380073258849E-2</v>
      </c>
      <c r="V64" s="12">
        <f t="shared" si="43"/>
        <v>387800.93779949372</v>
      </c>
      <c r="W64" s="12">
        <f t="shared" si="44"/>
        <v>1552805.3722238301</v>
      </c>
      <c r="X64" s="2">
        <f t="shared" si="45"/>
        <v>19.086246750295462</v>
      </c>
      <c r="Y64" s="105">
        <f>VLOOKUP(E64,'Appendix 4. LT MOH 2019'!$D$5:$P$1684,13,FALSE)</f>
        <v>20.641966566367376</v>
      </c>
      <c r="Z64" s="131">
        <f t="shared" si="46"/>
        <v>-1.5557198160719139</v>
      </c>
    </row>
    <row r="65" spans="2:26" x14ac:dyDescent="0.2">
      <c r="B65" t="str">
        <f t="shared" si="49"/>
        <v>Male</v>
      </c>
      <c r="C65" s="9" t="str">
        <f t="shared" si="50"/>
        <v>SP</v>
      </c>
      <c r="D65" s="137" t="s">
        <v>129</v>
      </c>
      <c r="E65" s="18" t="str">
        <f t="shared" si="34"/>
        <v>SPMale65-69</v>
      </c>
      <c r="F65" s="19">
        <v>5</v>
      </c>
      <c r="G65" s="104">
        <f>VLOOKUP(E65,'Appendix 4. LT MOH 2019'!$D$5:$G$1684,4,FALSE)</f>
        <v>2.3238135094954673E-2</v>
      </c>
      <c r="H65" s="19">
        <f>VLOOKUP(E65,'Appendix 1a. Person-years 2020'!$E$3:$F$1684,2,FALSE)</f>
        <v>799017.58089999994</v>
      </c>
      <c r="I65" s="19">
        <f>VLOOKUP(E65,'Appendix 2a. Deaths 2020'!$E$3:$G$1683,3,FALSE)</f>
        <v>3779</v>
      </c>
      <c r="J65" s="20">
        <f t="shared" si="35"/>
        <v>18567.678488198075</v>
      </c>
      <c r="K65" s="20">
        <f t="shared" si="36"/>
        <v>22258.86157567424</v>
      </c>
      <c r="L65" s="73">
        <f t="shared" si="37"/>
        <v>0.83417017645187652</v>
      </c>
      <c r="M65" s="73">
        <f t="shared" si="38"/>
        <v>1.1987961548247588</v>
      </c>
      <c r="N65" s="72">
        <f>VLOOKUP(E65,'Appendix 4. LT MOH 2019'!$D$5:$K$1684,8,FALSE)</f>
        <v>0.89018884090044892</v>
      </c>
      <c r="O65" s="72">
        <f t="shared" si="47"/>
        <v>0.86984003130385978</v>
      </c>
      <c r="P65" s="73">
        <f t="shared" si="39"/>
        <v>0.13015996869614022</v>
      </c>
      <c r="Q65" s="72">
        <f>VLOOKUP(E65,'Appendix 4. LT MOH 2019'!$D$5:$I$1684,6,FALSE)</f>
        <v>2.4999999999999996</v>
      </c>
      <c r="R65" s="136">
        <f t="shared" si="40"/>
        <v>2.4715498819627597</v>
      </c>
      <c r="S65" s="135">
        <f t="shared" si="48"/>
        <v>73819.071140170505</v>
      </c>
      <c r="T65" s="12">
        <f t="shared" si="41"/>
        <v>9608.2879887827403</v>
      </c>
      <c r="U65" s="13">
        <f t="shared" si="42"/>
        <v>2.7866161118024042E-2</v>
      </c>
      <c r="V65" s="12">
        <f t="shared" si="43"/>
        <v>344801.27880147897</v>
      </c>
      <c r="W65" s="12">
        <f t="shared" si="44"/>
        <v>1165004.4344243363</v>
      </c>
      <c r="X65" s="2">
        <f t="shared" si="45"/>
        <v>15.781889644915484</v>
      </c>
      <c r="Y65" s="105">
        <f>VLOOKUP(E65,'Appendix 4. LT MOH 2019'!$D$5:$P$1684,13,FALSE)</f>
        <v>17.196416715550384</v>
      </c>
      <c r="Z65" s="131">
        <f t="shared" si="46"/>
        <v>-1.4145270706349002</v>
      </c>
    </row>
    <row r="66" spans="2:26" x14ac:dyDescent="0.2">
      <c r="B66" t="str">
        <f t="shared" si="49"/>
        <v>Male</v>
      </c>
      <c r="C66" s="9" t="str">
        <f t="shared" si="50"/>
        <v>SP</v>
      </c>
      <c r="D66" s="137" t="s">
        <v>130</v>
      </c>
      <c r="E66" s="18" t="str">
        <f t="shared" si="34"/>
        <v>SPMale70-74</v>
      </c>
      <c r="F66" s="19">
        <v>5</v>
      </c>
      <c r="G66" s="104">
        <f>VLOOKUP(E66,'Appendix 4. LT MOH 2019'!$D$5:$G$1684,4,FALSE)</f>
        <v>3.3808478211115836E-2</v>
      </c>
      <c r="H66" s="19">
        <f>VLOOKUP(E66,'Appendix 1a. Person-years 2020'!$E$3:$F$1684,2,FALSE)</f>
        <v>562787.8713</v>
      </c>
      <c r="I66" s="19">
        <f>VLOOKUP(E66,'Appendix 2a. Deaths 2020'!$E$3:$G$1683,3,FALSE)</f>
        <v>3819</v>
      </c>
      <c r="J66" s="20">
        <f t="shared" si="35"/>
        <v>19027.001484326312</v>
      </c>
      <c r="K66" s="20">
        <f t="shared" si="36"/>
        <v>22716.88690603806</v>
      </c>
      <c r="L66" s="73">
        <f t="shared" si="37"/>
        <v>0.83757081518370413</v>
      </c>
      <c r="M66" s="73">
        <f t="shared" si="38"/>
        <v>1.1939288975591518</v>
      </c>
      <c r="N66" s="72">
        <f>VLOOKUP(E66,'Appendix 4. LT MOH 2019'!$D$5:$K$1684,8,FALSE)</f>
        <v>0.84413177745842627</v>
      </c>
      <c r="O66" s="72">
        <f t="shared" si="47"/>
        <v>0.81684390058780121</v>
      </c>
      <c r="P66" s="73">
        <f t="shared" si="39"/>
        <v>0.18315609941219879</v>
      </c>
      <c r="Q66" s="72">
        <f>VLOOKUP(E66,'Appendix 4. LT MOH 2019'!$D$5:$I$1684,6,FALSE)</f>
        <v>2.4999999999999969</v>
      </c>
      <c r="R66" s="136">
        <f t="shared" si="40"/>
        <v>2.4598774528830774</v>
      </c>
      <c r="S66" s="135">
        <f t="shared" si="48"/>
        <v>64210.783151387761</v>
      </c>
      <c r="T66" s="12">
        <f t="shared" si="41"/>
        <v>11760.596582210715</v>
      </c>
      <c r="U66" s="13">
        <f t="shared" si="42"/>
        <v>4.0389360519401389E-2</v>
      </c>
      <c r="V66" s="12">
        <f t="shared" si="43"/>
        <v>291180.55921091913</v>
      </c>
      <c r="W66" s="12">
        <f t="shared" si="44"/>
        <v>820203.15562285739</v>
      </c>
      <c r="X66" s="2">
        <f t="shared" si="45"/>
        <v>12.773604609199205</v>
      </c>
      <c r="Y66" s="105">
        <f>VLOOKUP(E66,'Appendix 4. LT MOH 2019'!$D$5:$P$1684,13,FALSE)</f>
        <v>14.009324808750218</v>
      </c>
      <c r="Z66" s="131">
        <f t="shared" si="46"/>
        <v>-1.2357201995510128</v>
      </c>
    </row>
    <row r="67" spans="2:26" x14ac:dyDescent="0.2">
      <c r="B67" t="str">
        <f t="shared" si="49"/>
        <v>Male</v>
      </c>
      <c r="C67" s="9" t="str">
        <f t="shared" si="50"/>
        <v>SP</v>
      </c>
      <c r="D67" s="137" t="s">
        <v>131</v>
      </c>
      <c r="E67" s="18" t="str">
        <f t="shared" si="34"/>
        <v>SPMale75-79</v>
      </c>
      <c r="F67" s="19">
        <v>5</v>
      </c>
      <c r="G67" s="104">
        <f>VLOOKUP(E67,'Appendix 4. LT MOH 2019'!$D$5:$G$1684,4,FALSE)</f>
        <v>5.2510589614900044E-2</v>
      </c>
      <c r="H67" s="19">
        <f>VLOOKUP(E67,'Appendix 1a. Person-years 2020'!$E$3:$F$1684,2,FALSE)</f>
        <v>353759.36570000002</v>
      </c>
      <c r="I67" s="19">
        <f>VLOOKUP(E67,'Appendix 2a. Deaths 2020'!$E$3:$G$1683,3,FALSE)</f>
        <v>3381</v>
      </c>
      <c r="J67" s="20">
        <f t="shared" si="35"/>
        <v>18576.112874700048</v>
      </c>
      <c r="K67" s="20">
        <f t="shared" si="36"/>
        <v>21779.57457121207</v>
      </c>
      <c r="L67" s="73">
        <f t="shared" si="37"/>
        <v>0.85291440445552535</v>
      </c>
      <c r="M67" s="73">
        <f t="shared" si="38"/>
        <v>1.1724505938416758</v>
      </c>
      <c r="N67" s="72">
        <f>VLOOKUP(E67,'Appendix 4. LT MOH 2019'!$D$5:$K$1684,8,FALSE)</f>
        <v>0.76791442755146078</v>
      </c>
      <c r="O67" s="72">
        <f t="shared" si="47"/>
        <v>0.7337277693742279</v>
      </c>
      <c r="P67" s="73">
        <f t="shared" si="39"/>
        <v>0.2662722306257721</v>
      </c>
      <c r="Q67" s="72">
        <f>VLOOKUP(E67,'Appendix 4. LT MOH 2019'!$D$5:$I$1684,6,FALSE)</f>
        <v>2.5000000000000018</v>
      </c>
      <c r="R67" s="136">
        <f t="shared" si="40"/>
        <v>2.4452004758449091</v>
      </c>
      <c r="S67" s="135">
        <f t="shared" si="48"/>
        <v>52450.186569177044</v>
      </c>
      <c r="T67" s="12">
        <f t="shared" si="41"/>
        <v>13966.028174512685</v>
      </c>
      <c r="U67" s="13">
        <f t="shared" si="42"/>
        <v>6.1640973919543894E-2</v>
      </c>
      <c r="V67" s="12">
        <f t="shared" si="43"/>
        <v>226570.53071130361</v>
      </c>
      <c r="W67" s="12">
        <f t="shared" si="44"/>
        <v>529022.59641193831</v>
      </c>
      <c r="X67" s="2">
        <f t="shared" si="45"/>
        <v>10.08619093688457</v>
      </c>
      <c r="Y67" s="105">
        <f>VLOOKUP(E67,'Appendix 4. LT MOH 2019'!$D$5:$P$1684,13,FALSE)</f>
        <v>11.13451195191743</v>
      </c>
      <c r="Z67" s="131">
        <f t="shared" si="46"/>
        <v>-1.0483210150328599</v>
      </c>
    </row>
    <row r="68" spans="2:26" x14ac:dyDescent="0.2">
      <c r="B68" t="str">
        <f t="shared" si="49"/>
        <v>Male</v>
      </c>
      <c r="C68" s="9" t="str">
        <f t="shared" si="50"/>
        <v>SP</v>
      </c>
      <c r="D68" s="137" t="s">
        <v>132</v>
      </c>
      <c r="E68" s="18" t="str">
        <f t="shared" si="34"/>
        <v>SPMale80-84</v>
      </c>
      <c r="F68" s="19">
        <v>5</v>
      </c>
      <c r="G68" s="104">
        <f>VLOOKUP(E68,'Appendix 4. LT MOH 2019'!$D$5:$G$1684,4,FALSE)</f>
        <v>8.0497381069156174E-2</v>
      </c>
      <c r="H68" s="19">
        <f>VLOOKUP(E68,'Appendix 1a. Person-years 2020'!$E$3:$F$1684,2,FALSE)</f>
        <v>219590.44190000001</v>
      </c>
      <c r="I68" s="19">
        <f>VLOOKUP(E68,'Appendix 2a. Deaths 2020'!$E$3:$G$1683,3,FALSE)</f>
        <v>3013</v>
      </c>
      <c r="J68" s="20">
        <f t="shared" si="35"/>
        <v>17676.455480768698</v>
      </c>
      <c r="K68" s="20">
        <f t="shared" si="36"/>
        <v>20446.916871607333</v>
      </c>
      <c r="L68" s="73">
        <f t="shared" si="37"/>
        <v>0.86450468751669318</v>
      </c>
      <c r="M68" s="73">
        <f t="shared" si="38"/>
        <v>1.1567317267793189</v>
      </c>
      <c r="N68" s="72">
        <f>VLOOKUP(E68,'Appendix 4. LT MOH 2019'!$D$5:$K$1684,8,FALSE)</f>
        <v>0.6649414367668719</v>
      </c>
      <c r="O68" s="72">
        <f t="shared" si="47"/>
        <v>0.62374622947179093</v>
      </c>
      <c r="P68" s="73">
        <f t="shared" si="39"/>
        <v>0.37625377052820907</v>
      </c>
      <c r="Q68" s="72">
        <f>VLOOKUP(E68,'Appendix 4. LT MOH 2019'!$D$5:$I$1684,6,FALSE)</f>
        <v>2.4999999999999991</v>
      </c>
      <c r="R68" s="136">
        <f t="shared" si="40"/>
        <v>2.4247907876328094</v>
      </c>
      <c r="S68" s="135">
        <f t="shared" si="48"/>
        <v>38484.158394664359</v>
      </c>
      <c r="T68" s="12">
        <f t="shared" si="41"/>
        <v>14479.809701597294</v>
      </c>
      <c r="U68" s="13">
        <f t="shared" si="42"/>
        <v>9.3338486713855723E-2</v>
      </c>
      <c r="V68" s="12">
        <f t="shared" si="43"/>
        <v>155132.25263644461</v>
      </c>
      <c r="W68" s="12">
        <f t="shared" si="44"/>
        <v>302452.06570063473</v>
      </c>
      <c r="X68" s="2">
        <f t="shared" si="45"/>
        <v>7.8591316093992649</v>
      </c>
      <c r="Y68" s="105">
        <f>VLOOKUP(E68,'Appendix 4. LT MOH 2019'!$D$5:$P$1684,13,FALSE)</f>
        <v>8.7441069501051949</v>
      </c>
      <c r="Z68" s="131">
        <f t="shared" si="46"/>
        <v>-0.88497534070592998</v>
      </c>
    </row>
    <row r="69" spans="2:26" x14ac:dyDescent="0.2">
      <c r="B69" t="str">
        <f t="shared" si="49"/>
        <v>Male</v>
      </c>
      <c r="C69" s="9" t="str">
        <f t="shared" si="50"/>
        <v>SP</v>
      </c>
      <c r="D69" s="137" t="s">
        <v>133</v>
      </c>
      <c r="E69" s="18" t="str">
        <f t="shared" si="34"/>
        <v>SPMale85-89</v>
      </c>
      <c r="F69" s="19">
        <v>5</v>
      </c>
      <c r="G69" s="104">
        <f>VLOOKUP(E69,'Appendix 4. LT MOH 2019'!$D$5:$G$1684,4,FALSE)</f>
        <v>0.12396915715406445</v>
      </c>
      <c r="H69" s="19">
        <f>VLOOKUP(E69,'Appendix 1a. Person-years 2020'!$E$3:$F$1684,2,FALSE)</f>
        <v>111128.5445</v>
      </c>
      <c r="I69" s="19">
        <f>VLOOKUP(E69,'Appendix 2a. Deaths 2020'!$E$3:$G$1683,3,FALSE)</f>
        <v>2028</v>
      </c>
      <c r="J69" s="20">
        <f t="shared" si="35"/>
        <v>13776.511997422946</v>
      </c>
      <c r="K69" s="20">
        <f t="shared" si="36"/>
        <v>15553.102546714503</v>
      </c>
      <c r="L69" s="73">
        <f t="shared" si="37"/>
        <v>0.88577259463470515</v>
      </c>
      <c r="M69" s="73">
        <f t="shared" si="38"/>
        <v>1.1289579357695103</v>
      </c>
      <c r="N69" s="72">
        <f>VLOOKUP(E69,'Appendix 4. LT MOH 2019'!$D$5:$K$1684,8,FALSE)</f>
        <v>0.52680742573703299</v>
      </c>
      <c r="O69" s="72">
        <f t="shared" si="47"/>
        <v>0.48501669741483028</v>
      </c>
      <c r="P69" s="73">
        <f t="shared" si="39"/>
        <v>0.51498330258516978</v>
      </c>
      <c r="Q69" s="72">
        <f>VLOOKUP(E69,'Appendix 4. LT MOH 2019'!$D$5:$I$1684,6,FALSE)</f>
        <v>2.5000000000000004</v>
      </c>
      <c r="R69" s="136">
        <f t="shared" si="40"/>
        <v>2.4066415882822261</v>
      </c>
      <c r="S69" s="135">
        <f t="shared" si="48"/>
        <v>24004.348693067062</v>
      </c>
      <c r="T69" s="12">
        <f t="shared" si="41"/>
        <v>12361.83876636168</v>
      </c>
      <c r="U69" s="13">
        <f t="shared" si="42"/>
        <v>0.14053442519454593</v>
      </c>
      <c r="V69" s="12">
        <f t="shared" si="43"/>
        <v>87963.06491629238</v>
      </c>
      <c r="W69" s="12">
        <f t="shared" si="44"/>
        <v>147319.81306419015</v>
      </c>
      <c r="X69" s="2">
        <f t="shared" si="45"/>
        <v>6.1372135085980926</v>
      </c>
      <c r="Y69" s="105">
        <f>VLOOKUP(E69,'Appendix 4. LT MOH 2019'!$D$5:$P$1684,13,FALSE)</f>
        <v>6.8904614825416193</v>
      </c>
      <c r="Z69" s="131">
        <f t="shared" si="46"/>
        <v>-0.75324797394352672</v>
      </c>
    </row>
    <row r="70" spans="2:26" x14ac:dyDescent="0.2">
      <c r="B70" t="str">
        <f t="shared" si="49"/>
        <v>Male</v>
      </c>
      <c r="C70" s="9" t="str">
        <f t="shared" si="50"/>
        <v>SP</v>
      </c>
      <c r="D70" s="137" t="s">
        <v>8</v>
      </c>
      <c r="E70" s="18" t="str">
        <f t="shared" si="34"/>
        <v>SPMale90+</v>
      </c>
      <c r="F70" s="19" t="s">
        <v>19</v>
      </c>
      <c r="G70" s="104">
        <f>VLOOKUP(E70,'Appendix 4. LT MOH 2019'!$D$5:$G$1684,4,FALSE)</f>
        <v>0.17140628271233016</v>
      </c>
      <c r="H70" s="19">
        <f>VLOOKUP(E70,'Appendix 1a. Person-years 2020'!$E$3:$F$1684,2,FALSE)</f>
        <v>61233.21</v>
      </c>
      <c r="I70" s="19">
        <f>VLOOKUP(E70,'Appendix 2a. Deaths 2020'!$E$3:$G$1683,3,FALSE)</f>
        <v>1310</v>
      </c>
      <c r="J70" s="20">
        <f t="shared" si="35"/>
        <v>10495.756904643482</v>
      </c>
      <c r="K70" s="20">
        <f t="shared" si="36"/>
        <v>11581.21467429033</v>
      </c>
      <c r="L70" s="73">
        <f t="shared" si="37"/>
        <v>0.90627427258934201</v>
      </c>
      <c r="M70" s="73">
        <f t="shared" si="38"/>
        <v>1.1034187223950114</v>
      </c>
      <c r="N70" s="72">
        <f>VLOOKUP(E70,'Appendix 4. LT MOH 2019'!$D$5:$K$1684,8,FALSE)</f>
        <v>0</v>
      </c>
      <c r="O70" s="72">
        <v>0</v>
      </c>
      <c r="P70" s="73">
        <f t="shared" si="39"/>
        <v>1</v>
      </c>
      <c r="Q70" s="72">
        <f>VLOOKUP(E70,'Appendix 4. LT MOH 2019'!$D$5:$I$1684,6,FALSE)</f>
        <v>5.6255350108522357</v>
      </c>
      <c r="R70" s="136">
        <f>Q70*L70</f>
        <v>5.0982776498859863</v>
      </c>
      <c r="S70" s="135">
        <f t="shared" si="48"/>
        <v>11642.509926705383</v>
      </c>
      <c r="T70" s="12">
        <f t="shared" si="41"/>
        <v>11642.509926705383</v>
      </c>
      <c r="U70" s="13">
        <f t="shared" si="42"/>
        <v>0.19614467250961964</v>
      </c>
      <c r="V70" s="12">
        <f>T70*R70</f>
        <v>59356.748147897786</v>
      </c>
      <c r="W70" s="12">
        <f>V70</f>
        <v>59356.748147897786</v>
      </c>
      <c r="X70" s="2">
        <f t="shared" si="45"/>
        <v>5.0982776498859863</v>
      </c>
      <c r="Y70" s="105">
        <f>VLOOKUP(E70,'Appendix 4. LT MOH 2019'!$D$5:$P$1684,13,FALSE)</f>
        <v>5.8340918674392599</v>
      </c>
      <c r="Z70" s="131">
        <f t="shared" si="46"/>
        <v>-0.73581421755327359</v>
      </c>
    </row>
    <row r="71" spans="2:26" x14ac:dyDescent="0.2">
      <c r="B71"/>
      <c r="C71"/>
      <c r="K71" s="7"/>
      <c r="L71" s="7"/>
      <c r="M71" s="7"/>
      <c r="N71" s="133"/>
      <c r="O71" s="133"/>
      <c r="P71" s="74"/>
      <c r="Q71" s="133"/>
      <c r="R71" s="107"/>
      <c r="S71" s="7"/>
      <c r="T71" s="7"/>
      <c r="U71" s="7"/>
      <c r="V71" s="107"/>
      <c r="W71" s="107"/>
      <c r="X71" s="7"/>
      <c r="Y71" s="133"/>
      <c r="Z71" s="7"/>
    </row>
    <row r="72" spans="2:26" x14ac:dyDescent="0.2">
      <c r="B72"/>
      <c r="C72"/>
      <c r="N72" s="40"/>
      <c r="O72" s="40"/>
      <c r="Q72" s="40"/>
      <c r="R72" s="40"/>
      <c r="V72" s="40"/>
      <c r="W72" s="40"/>
    </row>
    <row r="73" spans="2:26" x14ac:dyDescent="0.2">
      <c r="K73" s="45"/>
      <c r="L73" s="45"/>
      <c r="M73" s="45"/>
      <c r="N73" s="45"/>
      <c r="O73" s="45"/>
      <c r="P73" s="44"/>
      <c r="Q73" s="43"/>
      <c r="R73" s="12"/>
      <c r="S73" s="13"/>
      <c r="T73" s="12"/>
      <c r="U73" s="12"/>
      <c r="V73" s="2"/>
      <c r="W73" s="2"/>
      <c r="X73" s="6"/>
    </row>
    <row r="74" spans="2:26" x14ac:dyDescent="0.2">
      <c r="K74" s="45"/>
      <c r="L74" s="45"/>
      <c r="M74" s="45"/>
      <c r="N74" s="45"/>
      <c r="O74" s="45"/>
      <c r="P74" s="44"/>
      <c r="Q74" s="43"/>
      <c r="R74" s="12"/>
      <c r="S74" s="13"/>
      <c r="T74" s="12"/>
      <c r="U74" s="12"/>
      <c r="V74" s="2"/>
      <c r="W74" s="2"/>
      <c r="X74" s="6"/>
    </row>
    <row r="75" spans="2:26" x14ac:dyDescent="0.2">
      <c r="K75" s="45"/>
      <c r="L75" s="45"/>
      <c r="M75" s="45"/>
      <c r="N75" s="45"/>
      <c r="O75" s="45"/>
      <c r="P75" s="44"/>
      <c r="Q75" s="43"/>
      <c r="R75" s="12"/>
      <c r="S75" s="13"/>
      <c r="T75" s="12"/>
      <c r="U75" s="12"/>
      <c r="V75" s="2"/>
      <c r="W75" s="2"/>
      <c r="X75" s="6"/>
    </row>
    <row r="76" spans="2:26" x14ac:dyDescent="0.2">
      <c r="K76" s="45"/>
      <c r="L76" s="45"/>
      <c r="M76" s="45"/>
      <c r="N76" s="45"/>
      <c r="O76" s="45"/>
      <c r="P76" s="44"/>
      <c r="Q76" s="43"/>
      <c r="R76" s="12"/>
      <c r="S76" s="13"/>
      <c r="T76" s="12"/>
      <c r="U76" s="12"/>
      <c r="V76" s="2"/>
      <c r="W76" s="2"/>
      <c r="X76" s="6"/>
    </row>
    <row r="77" spans="2:26" x14ac:dyDescent="0.2">
      <c r="K77" s="45"/>
      <c r="L77" s="45"/>
      <c r="M77" s="45"/>
      <c r="N77" s="45"/>
      <c r="O77" s="45"/>
      <c r="P77" s="44"/>
      <c r="Q77" s="43"/>
      <c r="R77" s="12"/>
      <c r="S77" s="13"/>
      <c r="T77" s="12"/>
      <c r="U77" s="12"/>
      <c r="V77" s="2"/>
      <c r="W77" s="2"/>
      <c r="X77" s="6"/>
    </row>
    <row r="78" spans="2:26" x14ac:dyDescent="0.2">
      <c r="N78" s="41"/>
    </row>
    <row r="81" spans="1:25" s="11" customFormat="1" ht="47" customHeight="1" x14ac:dyDescent="0.2">
      <c r="A81" s="10"/>
      <c r="B81" s="8"/>
      <c r="C81" s="8"/>
      <c r="D81" s="40"/>
      <c r="E81" s="40"/>
      <c r="F81" s="40"/>
      <c r="G81" s="40"/>
      <c r="H81" s="40"/>
      <c r="I81" s="40"/>
      <c r="J81" s="40"/>
      <c r="K81" s="10"/>
      <c r="L81" s="8"/>
      <c r="M81" s="10"/>
      <c r="N81" s="10"/>
      <c r="O81" s="10"/>
      <c r="P81" s="10"/>
      <c r="Q81" s="8"/>
      <c r="R81" s="8"/>
      <c r="S81" s="10"/>
      <c r="T81" s="10"/>
      <c r="U81" s="10"/>
      <c r="V81" s="8"/>
      <c r="W81" s="10"/>
      <c r="X81" s="10"/>
      <c r="Y81" s="40"/>
    </row>
    <row r="82" spans="1:25" x14ac:dyDescent="0.2">
      <c r="K82" s="48"/>
      <c r="L82" s="48"/>
      <c r="M82" s="48"/>
      <c r="N82" s="48"/>
      <c r="O82" s="48"/>
      <c r="P82" s="44"/>
      <c r="Q82" s="12"/>
      <c r="R82" s="12"/>
      <c r="S82" s="13"/>
      <c r="T82" s="12"/>
      <c r="U82" s="12"/>
      <c r="V82" s="2"/>
      <c r="W82" s="2"/>
      <c r="X82" s="6"/>
    </row>
    <row r="83" spans="1:25" x14ac:dyDescent="0.2">
      <c r="K83" s="48"/>
      <c r="L83" s="48"/>
      <c r="M83" s="48"/>
      <c r="N83" s="48"/>
      <c r="O83" s="48"/>
      <c r="P83" s="44"/>
      <c r="Q83" s="43"/>
      <c r="R83" s="12"/>
      <c r="S83" s="13"/>
      <c r="T83" s="12"/>
      <c r="U83" s="12"/>
      <c r="V83" s="2"/>
      <c r="W83" s="2"/>
      <c r="X83" s="6"/>
    </row>
    <row r="84" spans="1:25" x14ac:dyDescent="0.2">
      <c r="K84" s="48"/>
      <c r="L84" s="48"/>
      <c r="M84" s="48"/>
      <c r="N84" s="48"/>
      <c r="O84" s="48"/>
      <c r="P84" s="44"/>
      <c r="Q84" s="43"/>
      <c r="R84" s="12"/>
      <c r="S84" s="13"/>
      <c r="T84" s="12"/>
      <c r="U84" s="12"/>
      <c r="V84" s="2"/>
      <c r="W84" s="2"/>
      <c r="X84" s="6"/>
    </row>
    <row r="85" spans="1:25" x14ac:dyDescent="0.2">
      <c r="K85" s="48"/>
      <c r="L85" s="48"/>
      <c r="M85" s="48"/>
      <c r="N85" s="48"/>
      <c r="O85" s="48"/>
      <c r="P85" s="44"/>
      <c r="Q85" s="43"/>
      <c r="R85" s="12"/>
      <c r="S85" s="13"/>
      <c r="T85" s="12"/>
      <c r="U85" s="12"/>
      <c r="V85" s="2"/>
      <c r="W85" s="2"/>
      <c r="X85" s="6"/>
    </row>
    <row r="86" spans="1:25" x14ac:dyDescent="0.2">
      <c r="K86" s="48"/>
      <c r="L86" s="48"/>
      <c r="M86" s="48"/>
      <c r="N86" s="48"/>
      <c r="O86" s="48"/>
      <c r="P86" s="44"/>
      <c r="Q86" s="43"/>
      <c r="R86" s="12"/>
      <c r="S86" s="13"/>
      <c r="T86" s="12"/>
      <c r="U86" s="12"/>
      <c r="V86" s="2"/>
      <c r="W86" s="2"/>
      <c r="X86" s="6"/>
    </row>
    <row r="87" spans="1:25" x14ac:dyDescent="0.2">
      <c r="K87" s="48"/>
      <c r="L87" s="48"/>
      <c r="M87" s="48"/>
      <c r="N87" s="48"/>
      <c r="O87" s="48"/>
      <c r="P87" s="44"/>
      <c r="Q87" s="43"/>
      <c r="R87" s="12"/>
      <c r="S87" s="13"/>
      <c r="T87" s="12"/>
      <c r="U87" s="12"/>
      <c r="V87" s="2"/>
      <c r="W87" s="2"/>
      <c r="X87" s="6"/>
    </row>
    <row r="88" spans="1:25" x14ac:dyDescent="0.2">
      <c r="K88" s="48"/>
      <c r="L88" s="48"/>
      <c r="M88" s="48"/>
      <c r="N88" s="48"/>
      <c r="O88" s="48"/>
      <c r="P88" s="44"/>
      <c r="Q88" s="43"/>
      <c r="R88" s="12"/>
      <c r="S88" s="13"/>
      <c r="T88" s="12"/>
      <c r="U88" s="12"/>
      <c r="V88" s="2"/>
      <c r="W88" s="2"/>
      <c r="X88" s="6"/>
    </row>
    <row r="89" spans="1:25" x14ac:dyDescent="0.2">
      <c r="K89" s="48"/>
      <c r="L89" s="48"/>
      <c r="M89" s="48"/>
      <c r="N89" s="48"/>
      <c r="O89" s="48"/>
      <c r="P89" s="44"/>
      <c r="Q89" s="43"/>
      <c r="R89" s="12"/>
      <c r="S89" s="13"/>
      <c r="T89" s="12"/>
      <c r="U89" s="12"/>
      <c r="V89" s="2"/>
      <c r="W89" s="2"/>
      <c r="X89" s="6"/>
    </row>
    <row r="90" spans="1:25" x14ac:dyDescent="0.2">
      <c r="K90" s="48"/>
      <c r="L90" s="48"/>
      <c r="M90" s="48"/>
      <c r="N90" s="48"/>
      <c r="O90" s="48"/>
      <c r="P90" s="44"/>
      <c r="Q90" s="43"/>
      <c r="R90" s="12"/>
      <c r="S90" s="13"/>
      <c r="T90" s="12"/>
      <c r="U90" s="12"/>
      <c r="V90" s="2"/>
      <c r="W90" s="2"/>
      <c r="X90" s="6"/>
    </row>
    <row r="91" spans="1:25" x14ac:dyDescent="0.2">
      <c r="K91" s="48"/>
      <c r="L91" s="48"/>
      <c r="M91" s="48"/>
      <c r="N91" s="48"/>
      <c r="O91" s="48"/>
      <c r="P91" s="44"/>
      <c r="Q91" s="43"/>
      <c r="R91" s="12"/>
      <c r="S91" s="13"/>
      <c r="T91" s="12"/>
      <c r="U91" s="12"/>
      <c r="V91" s="2"/>
      <c r="W91" s="2"/>
      <c r="X91" s="6"/>
    </row>
    <row r="92" spans="1:25" x14ac:dyDescent="0.2">
      <c r="K92" s="48"/>
      <c r="L92" s="48"/>
      <c r="M92" s="48"/>
      <c r="N92" s="48"/>
      <c r="O92" s="48"/>
      <c r="P92" s="44"/>
      <c r="Q92" s="43"/>
      <c r="R92" s="12"/>
      <c r="S92" s="13"/>
      <c r="T92" s="12"/>
      <c r="U92" s="12"/>
      <c r="V92" s="2"/>
      <c r="W92" s="2"/>
      <c r="X92" s="6"/>
    </row>
    <row r="93" spans="1:25" x14ac:dyDescent="0.2">
      <c r="K93" s="48"/>
      <c r="L93" s="48"/>
      <c r="M93" s="48"/>
      <c r="N93" s="48"/>
      <c r="O93" s="48"/>
      <c r="P93" s="44"/>
      <c r="Q93" s="43"/>
      <c r="R93" s="12"/>
      <c r="S93" s="13"/>
      <c r="T93" s="12"/>
      <c r="U93" s="12"/>
      <c r="V93" s="2"/>
      <c r="W93" s="2"/>
      <c r="X93" s="6"/>
    </row>
    <row r="94" spans="1:25" x14ac:dyDescent="0.2">
      <c r="K94" s="48"/>
      <c r="L94" s="48"/>
      <c r="M94" s="48"/>
      <c r="N94" s="48"/>
      <c r="O94" s="48"/>
      <c r="P94" s="44"/>
      <c r="Q94" s="43"/>
      <c r="R94" s="12"/>
      <c r="S94" s="13"/>
      <c r="T94" s="12"/>
      <c r="U94" s="12"/>
      <c r="V94" s="2"/>
      <c r="W94" s="2"/>
      <c r="X94" s="6"/>
    </row>
    <row r="95" spans="1:25" x14ac:dyDescent="0.2">
      <c r="K95" s="48"/>
      <c r="L95" s="48"/>
      <c r="M95" s="48"/>
      <c r="N95" s="48"/>
      <c r="O95" s="48"/>
      <c r="P95" s="44"/>
      <c r="Q95" s="43"/>
      <c r="R95" s="12"/>
      <c r="S95" s="13"/>
      <c r="T95" s="12"/>
      <c r="U95" s="12"/>
      <c r="V95" s="2"/>
      <c r="W95" s="2"/>
      <c r="X95" s="6"/>
    </row>
    <row r="96" spans="1:25" x14ac:dyDescent="0.2">
      <c r="K96" s="48"/>
      <c r="L96" s="48"/>
      <c r="M96" s="48"/>
      <c r="N96" s="48"/>
      <c r="O96" s="48"/>
      <c r="P96" s="44"/>
      <c r="Q96" s="43"/>
      <c r="R96" s="12"/>
      <c r="S96" s="13"/>
      <c r="T96" s="12"/>
      <c r="U96" s="12"/>
      <c r="V96" s="2"/>
      <c r="W96" s="2"/>
      <c r="X96" s="6"/>
    </row>
    <row r="97" spans="1:25" x14ac:dyDescent="0.2">
      <c r="K97" s="48"/>
      <c r="L97" s="48"/>
      <c r="M97" s="48"/>
      <c r="N97" s="48"/>
      <c r="O97" s="48"/>
      <c r="P97" s="44"/>
      <c r="Q97" s="43"/>
      <c r="R97" s="12"/>
      <c r="S97" s="13"/>
      <c r="T97" s="12"/>
      <c r="U97" s="12"/>
      <c r="V97" s="2"/>
      <c r="W97" s="2"/>
      <c r="X97" s="6"/>
    </row>
    <row r="98" spans="1:25" x14ac:dyDescent="0.2">
      <c r="N98" s="47"/>
    </row>
    <row r="99" spans="1:25" x14ac:dyDescent="0.2">
      <c r="N99" s="47"/>
    </row>
    <row r="100" spans="1:25" s="11" customFormat="1" ht="47" customHeight="1" x14ac:dyDescent="0.2">
      <c r="A100" s="10"/>
      <c r="B100" s="8"/>
      <c r="C100" s="8"/>
      <c r="D100" s="40"/>
      <c r="E100" s="40"/>
      <c r="F100" s="40"/>
      <c r="G100" s="40"/>
      <c r="H100" s="40"/>
      <c r="I100" s="40"/>
      <c r="J100" s="40"/>
      <c r="K100" s="10"/>
      <c r="L100" s="8"/>
      <c r="M100" s="10"/>
      <c r="N100" s="10"/>
      <c r="O100" s="10"/>
      <c r="P100" s="10"/>
      <c r="Q100" s="8"/>
      <c r="R100" s="8"/>
      <c r="S100" s="10"/>
      <c r="T100" s="10"/>
      <c r="U100" s="10"/>
      <c r="V100" s="8"/>
      <c r="W100" s="10"/>
      <c r="X100" s="10"/>
      <c r="Y100" s="40"/>
    </row>
    <row r="101" spans="1:25" x14ac:dyDescent="0.2">
      <c r="K101" s="45"/>
      <c r="L101" s="45"/>
      <c r="M101" s="45"/>
      <c r="N101" s="45"/>
      <c r="O101" s="45"/>
      <c r="P101" s="44"/>
      <c r="Q101" s="12"/>
      <c r="R101" s="12"/>
      <c r="S101" s="13"/>
      <c r="T101" s="12"/>
      <c r="U101" s="12"/>
      <c r="V101" s="2"/>
      <c r="W101" s="2"/>
      <c r="X101" s="6"/>
    </row>
    <row r="102" spans="1:25" x14ac:dyDescent="0.2">
      <c r="K102" s="45"/>
      <c r="L102" s="45"/>
      <c r="M102" s="45"/>
      <c r="N102" s="45"/>
      <c r="O102" s="45"/>
      <c r="P102" s="44"/>
      <c r="Q102" s="43"/>
      <c r="R102" s="12"/>
      <c r="S102" s="13"/>
      <c r="T102" s="12"/>
      <c r="U102" s="12"/>
      <c r="V102" s="2"/>
      <c r="W102" s="2"/>
      <c r="X102" s="6"/>
    </row>
    <row r="103" spans="1:25" x14ac:dyDescent="0.2">
      <c r="K103" s="45"/>
      <c r="L103" s="45"/>
      <c r="M103" s="45"/>
      <c r="N103" s="45"/>
      <c r="O103" s="45"/>
      <c r="P103" s="44"/>
      <c r="Q103" s="43"/>
      <c r="R103" s="12"/>
      <c r="S103" s="13"/>
      <c r="T103" s="12"/>
      <c r="U103" s="12"/>
      <c r="V103" s="2"/>
      <c r="W103" s="2"/>
      <c r="X103" s="6"/>
    </row>
    <row r="104" spans="1:25" x14ac:dyDescent="0.2">
      <c r="K104" s="45"/>
      <c r="L104" s="45"/>
      <c r="M104" s="45"/>
      <c r="N104" s="45"/>
      <c r="O104" s="45"/>
      <c r="P104" s="44"/>
      <c r="Q104" s="43"/>
      <c r="R104" s="12"/>
      <c r="S104" s="13"/>
      <c r="T104" s="12"/>
      <c r="U104" s="12"/>
      <c r="V104" s="2"/>
      <c r="W104" s="2"/>
      <c r="X104" s="6"/>
    </row>
    <row r="105" spans="1:25" x14ac:dyDescent="0.2">
      <c r="K105" s="45"/>
      <c r="L105" s="45"/>
      <c r="M105" s="45"/>
      <c r="N105" s="45"/>
      <c r="O105" s="45"/>
      <c r="P105" s="44"/>
      <c r="Q105" s="43"/>
      <c r="R105" s="12"/>
      <c r="S105" s="13"/>
      <c r="T105" s="12"/>
      <c r="U105" s="12"/>
      <c r="V105" s="2"/>
      <c r="W105" s="2"/>
      <c r="X105" s="6"/>
    </row>
    <row r="106" spans="1:25" x14ac:dyDescent="0.2">
      <c r="K106" s="45"/>
      <c r="L106" s="45"/>
      <c r="M106" s="45"/>
      <c r="N106" s="45"/>
      <c r="O106" s="45"/>
      <c r="P106" s="44"/>
      <c r="Q106" s="43"/>
      <c r="R106" s="12"/>
      <c r="S106" s="13"/>
      <c r="T106" s="12"/>
      <c r="U106" s="12"/>
      <c r="V106" s="2"/>
      <c r="W106" s="2"/>
      <c r="X106" s="6"/>
    </row>
    <row r="107" spans="1:25" x14ac:dyDescent="0.2">
      <c r="K107" s="45"/>
      <c r="L107" s="45"/>
      <c r="M107" s="45"/>
      <c r="N107" s="45"/>
      <c r="O107" s="45"/>
      <c r="P107" s="44"/>
      <c r="Q107" s="43"/>
      <c r="R107" s="12"/>
      <c r="S107" s="13"/>
      <c r="T107" s="12"/>
      <c r="U107" s="12"/>
      <c r="V107" s="2"/>
      <c r="W107" s="2"/>
      <c r="X107" s="6"/>
    </row>
    <row r="108" spans="1:25" x14ac:dyDescent="0.2">
      <c r="K108" s="45"/>
      <c r="L108" s="45"/>
      <c r="M108" s="45"/>
      <c r="N108" s="45"/>
      <c r="O108" s="45"/>
      <c r="P108" s="44"/>
      <c r="Q108" s="43"/>
      <c r="R108" s="12"/>
      <c r="S108" s="13"/>
      <c r="T108" s="12"/>
      <c r="U108" s="12"/>
      <c r="V108" s="2"/>
      <c r="W108" s="2"/>
      <c r="X108" s="6"/>
    </row>
    <row r="109" spans="1:25" x14ac:dyDescent="0.2">
      <c r="K109" s="45"/>
      <c r="L109" s="45"/>
      <c r="M109" s="45"/>
      <c r="N109" s="45"/>
      <c r="O109" s="45"/>
      <c r="P109" s="44"/>
      <c r="Q109" s="43"/>
      <c r="R109" s="12"/>
      <c r="S109" s="13"/>
      <c r="T109" s="12"/>
      <c r="U109" s="12"/>
      <c r="V109" s="2"/>
      <c r="W109" s="2"/>
      <c r="X109" s="6"/>
    </row>
    <row r="110" spans="1:25" x14ac:dyDescent="0.2">
      <c r="K110" s="45"/>
      <c r="L110" s="45"/>
      <c r="M110" s="45"/>
      <c r="N110" s="45"/>
      <c r="O110" s="45"/>
      <c r="P110" s="44"/>
      <c r="Q110" s="43"/>
      <c r="R110" s="12"/>
      <c r="S110" s="13"/>
      <c r="T110" s="12"/>
      <c r="U110" s="12"/>
      <c r="V110" s="2"/>
      <c r="W110" s="2"/>
      <c r="X110" s="6"/>
    </row>
    <row r="111" spans="1:25" x14ac:dyDescent="0.2">
      <c r="K111" s="45"/>
      <c r="L111" s="45"/>
      <c r="M111" s="45"/>
      <c r="N111" s="45"/>
      <c r="O111" s="45"/>
      <c r="P111" s="44"/>
      <c r="Q111" s="43"/>
      <c r="R111" s="12"/>
      <c r="S111" s="13"/>
      <c r="T111" s="12"/>
      <c r="U111" s="12"/>
      <c r="V111" s="2"/>
      <c r="W111" s="2"/>
      <c r="X111" s="6"/>
    </row>
    <row r="112" spans="1:25" x14ac:dyDescent="0.2">
      <c r="K112" s="45"/>
      <c r="L112" s="45"/>
      <c r="M112" s="45"/>
      <c r="N112" s="45"/>
      <c r="O112" s="45"/>
      <c r="P112" s="44"/>
      <c r="Q112" s="43"/>
      <c r="R112" s="12"/>
      <c r="S112" s="13"/>
      <c r="T112" s="12"/>
      <c r="U112" s="12"/>
      <c r="V112" s="2"/>
      <c r="W112" s="2"/>
      <c r="X112" s="6"/>
    </row>
    <row r="113" spans="11:24" x14ac:dyDescent="0.2">
      <c r="K113" s="45"/>
      <c r="L113" s="45"/>
      <c r="M113" s="45"/>
      <c r="N113" s="45"/>
      <c r="O113" s="45"/>
      <c r="P113" s="44"/>
      <c r="Q113" s="43"/>
      <c r="R113" s="12"/>
      <c r="S113" s="13"/>
      <c r="T113" s="12"/>
      <c r="U113" s="12"/>
      <c r="V113" s="2"/>
      <c r="W113" s="2"/>
      <c r="X113" s="6"/>
    </row>
    <row r="114" spans="11:24" x14ac:dyDescent="0.2">
      <c r="K114" s="45"/>
      <c r="L114" s="45"/>
      <c r="M114" s="45"/>
      <c r="N114" s="45"/>
      <c r="O114" s="45"/>
      <c r="P114" s="44"/>
      <c r="Q114" s="43"/>
      <c r="R114" s="12"/>
      <c r="S114" s="13"/>
      <c r="T114" s="12"/>
      <c r="U114" s="12"/>
      <c r="V114" s="2"/>
      <c r="W114" s="2"/>
      <c r="X114" s="6"/>
    </row>
    <row r="115" spans="11:24" x14ac:dyDescent="0.2">
      <c r="K115" s="45"/>
      <c r="L115" s="45"/>
      <c r="M115" s="45"/>
      <c r="N115" s="45"/>
      <c r="O115" s="45"/>
      <c r="P115" s="44"/>
      <c r="Q115" s="43"/>
      <c r="R115" s="12"/>
      <c r="S115" s="13"/>
      <c r="T115" s="12"/>
      <c r="U115" s="12"/>
      <c r="V115" s="2"/>
      <c r="W115" s="2"/>
      <c r="X115" s="6"/>
    </row>
    <row r="116" spans="11:24" x14ac:dyDescent="0.2">
      <c r="K116" s="45"/>
      <c r="L116" s="45"/>
      <c r="M116" s="45"/>
      <c r="N116" s="45"/>
      <c r="O116" s="45"/>
      <c r="P116" s="44"/>
      <c r="Q116" s="43"/>
      <c r="R116" s="12"/>
      <c r="S116" s="13"/>
      <c r="T116" s="12"/>
      <c r="U116" s="12"/>
      <c r="V116" s="2"/>
      <c r="W116" s="2"/>
      <c r="X116" s="6"/>
    </row>
  </sheetData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B5F0BCD-1BC4-B446-B9B5-0476A0F851B1}">
  <sheetPr>
    <tabColor rgb="FF7030A0"/>
  </sheetPr>
  <dimension ref="A1:AA72"/>
  <sheetViews>
    <sheetView zoomScaleNormal="100" workbookViewId="0">
      <pane xSplit="4" ySplit="1" topLeftCell="E2" activePane="bottomRight" state="frozen"/>
      <selection pane="topRight" activeCell="F1" sqref="F1"/>
      <selection pane="bottomLeft" activeCell="A4" sqref="A4"/>
      <selection pane="bottomRight" activeCell="B1" sqref="B1"/>
    </sheetView>
  </sheetViews>
  <sheetFormatPr baseColWidth="10" defaultRowHeight="16" x14ac:dyDescent="0.2"/>
  <cols>
    <col min="1" max="1" width="5.6640625" customWidth="1"/>
    <col min="2" max="3" width="12.1640625" style="158" customWidth="1"/>
    <col min="4" max="4" width="13.33203125" style="40" customWidth="1"/>
    <col min="5" max="5" width="17.33203125" style="40" hidden="1" customWidth="1"/>
    <col min="6" max="9" width="13.33203125" style="40" customWidth="1"/>
    <col min="10" max="10" width="14.6640625" style="40" customWidth="1"/>
    <col min="11" max="11" width="15.5" customWidth="1"/>
    <col min="17" max="17" width="11.5" customWidth="1"/>
    <col min="18" max="20" width="10.33203125" customWidth="1"/>
    <col min="21" max="21" width="8.33203125" customWidth="1"/>
    <col min="22" max="22" width="10" customWidth="1"/>
    <col min="23" max="23" width="8.33203125" customWidth="1"/>
    <col min="24" max="24" width="10.1640625" customWidth="1"/>
    <col min="25" max="25" width="10.5" style="40" customWidth="1"/>
    <col min="26" max="26" width="17.6640625" bestFit="1" customWidth="1"/>
  </cols>
  <sheetData>
    <row r="1" spans="1:27" ht="18" x14ac:dyDescent="0.2">
      <c r="B1" s="161" t="s">
        <v>62</v>
      </c>
      <c r="C1" s="161"/>
      <c r="D1" s="175"/>
      <c r="K1" s="10"/>
      <c r="N1" s="8"/>
      <c r="O1" s="10"/>
      <c r="Q1" s="10"/>
      <c r="R1" s="10"/>
      <c r="S1" s="8"/>
      <c r="T1" s="8"/>
      <c r="U1" s="10"/>
      <c r="V1" s="10"/>
      <c r="W1" s="10"/>
      <c r="Y1" s="10"/>
    </row>
    <row r="2" spans="1:27" s="3" customFormat="1" ht="100" customHeight="1" x14ac:dyDescent="0.2">
      <c r="B2" s="167" t="s">
        <v>33</v>
      </c>
      <c r="C2" s="167" t="s">
        <v>14</v>
      </c>
      <c r="D2" s="168" t="s">
        <v>31</v>
      </c>
      <c r="E2" s="39"/>
      <c r="F2" s="3" t="s">
        <v>32</v>
      </c>
      <c r="G2" s="106" t="s">
        <v>115</v>
      </c>
      <c r="H2" s="106" t="s">
        <v>1659</v>
      </c>
      <c r="I2" s="106" t="s">
        <v>1660</v>
      </c>
      <c r="J2" s="106" t="s">
        <v>20</v>
      </c>
      <c r="K2" s="4" t="s">
        <v>21</v>
      </c>
      <c r="L2" s="3" t="s">
        <v>16</v>
      </c>
      <c r="M2" s="5" t="s">
        <v>114</v>
      </c>
      <c r="N2" s="3" t="s">
        <v>141</v>
      </c>
      <c r="O2" s="3" t="s">
        <v>22</v>
      </c>
      <c r="P2" s="5" t="s">
        <v>23</v>
      </c>
      <c r="Q2" s="3" t="s">
        <v>140</v>
      </c>
      <c r="R2" s="3" t="s">
        <v>24</v>
      </c>
      <c r="S2" s="5" t="s">
        <v>34</v>
      </c>
      <c r="T2" s="5" t="s">
        <v>35</v>
      </c>
      <c r="U2" s="5" t="s">
        <v>36</v>
      </c>
      <c r="V2" s="3" t="s">
        <v>37</v>
      </c>
      <c r="W2" s="3" t="s">
        <v>38</v>
      </c>
      <c r="X2" s="5" t="s">
        <v>81</v>
      </c>
      <c r="Y2" s="3" t="s">
        <v>26</v>
      </c>
      <c r="Z2" s="5" t="s">
        <v>25</v>
      </c>
    </row>
    <row r="3" spans="1:27" s="11" customFormat="1" ht="47" customHeight="1" x14ac:dyDescent="0.2">
      <c r="A3" s="10"/>
      <c r="B3" s="8" t="s">
        <v>17</v>
      </c>
      <c r="C3" s="8" t="s">
        <v>14</v>
      </c>
      <c r="D3" s="8" t="s">
        <v>0</v>
      </c>
      <c r="E3" s="8" t="s">
        <v>135</v>
      </c>
      <c r="F3" s="8" t="s">
        <v>9</v>
      </c>
      <c r="G3" s="10" t="s">
        <v>116</v>
      </c>
      <c r="H3" s="10" t="s">
        <v>134</v>
      </c>
      <c r="I3" s="10" t="s">
        <v>110</v>
      </c>
      <c r="J3" s="10" t="s">
        <v>1618</v>
      </c>
      <c r="K3" s="10" t="s">
        <v>1830</v>
      </c>
      <c r="L3" s="10" t="s">
        <v>27</v>
      </c>
      <c r="M3" s="10" t="s">
        <v>28</v>
      </c>
      <c r="N3" s="8" t="s">
        <v>1619</v>
      </c>
      <c r="O3" s="10" t="s">
        <v>111</v>
      </c>
      <c r="P3" s="10" t="s">
        <v>112</v>
      </c>
      <c r="Q3" s="10" t="s">
        <v>1620</v>
      </c>
      <c r="R3" s="10" t="s">
        <v>113</v>
      </c>
      <c r="S3" s="8" t="s">
        <v>104</v>
      </c>
      <c r="T3" s="8" t="s">
        <v>105</v>
      </c>
      <c r="U3" s="10" t="s">
        <v>106</v>
      </c>
      <c r="V3" s="10" t="s">
        <v>107</v>
      </c>
      <c r="W3" s="10" t="s">
        <v>108</v>
      </c>
      <c r="X3" s="8" t="s">
        <v>109</v>
      </c>
      <c r="Y3" s="10" t="s">
        <v>30</v>
      </c>
      <c r="Z3" s="10" t="s">
        <v>11</v>
      </c>
    </row>
    <row r="4" spans="1:27" s="9" customFormat="1" ht="17" customHeight="1" x14ac:dyDescent="0.2">
      <c r="A4" s="15"/>
      <c r="B4" s="11" t="s">
        <v>18</v>
      </c>
      <c r="C4" s="11" t="str">
        <f>$B$1</f>
        <v>PR</v>
      </c>
      <c r="D4" s="137">
        <v>0</v>
      </c>
      <c r="E4" s="18" t="str">
        <f t="shared" ref="E4:E23" si="0">_xlfn.CONCAT(C4,B4,D4)</f>
        <v>PRTotal0</v>
      </c>
      <c r="F4" s="19">
        <v>1</v>
      </c>
      <c r="G4" s="104">
        <f>VLOOKUP(E4,'Appendix 4. LT MOH 2019'!$D$5:$G$1684,4,FALSE)</f>
        <v>9.93258589983286E-3</v>
      </c>
      <c r="H4" s="19">
        <f>VLOOKUP(E4,'Appendix 1a. Person-years 2020'!$E$3:$F$1684,2,FALSE)</f>
        <v>157607.7463</v>
      </c>
      <c r="I4" s="19">
        <f>VLOOKUP(E4,'Appendix 2a. Deaths 2020'!$E$3:$G$1683,3,FALSE)</f>
        <v>0</v>
      </c>
      <c r="J4" s="20">
        <f t="shared" ref="J4:J23" si="1">G4*H4</f>
        <v>1565.4524786038146</v>
      </c>
      <c r="K4" s="20">
        <f t="shared" ref="K4:K23" si="2">G4*(H4-I4)+I4</f>
        <v>1565.4524786038146</v>
      </c>
      <c r="L4" s="72">
        <f t="shared" ref="L4:L23" si="3">J4/K4</f>
        <v>1</v>
      </c>
      <c r="M4" s="72">
        <f t="shared" ref="M4:M23" si="4">K4/J4</f>
        <v>1</v>
      </c>
      <c r="N4" s="72">
        <f>VLOOKUP(E4,'Appendix 4. LT MOH 2019'!$D$5:$K$1684,8,FALSE)</f>
        <v>0.99015786543383222</v>
      </c>
      <c r="O4" s="72">
        <f>EXP((1/L4)*LN(N4))</f>
        <v>0.99015786543383222</v>
      </c>
      <c r="P4" s="72">
        <f t="shared" ref="P4:P23" si="5">1-O4</f>
        <v>9.8421345661677817E-3</v>
      </c>
      <c r="Q4" s="72">
        <f>VLOOKUP(E4,'Appendix 4. LT MOH 2019'!$D$5:$I$1684,6,FALSE)</f>
        <v>7.4740939721396407E-2</v>
      </c>
      <c r="R4" s="16">
        <f t="shared" ref="R4:R22" si="6">F4+(Q4-F4)*M4*(1-N4)/(1-O4)</f>
        <v>7.4740939721396282E-2</v>
      </c>
      <c r="S4" s="12">
        <v>100000</v>
      </c>
      <c r="T4" s="12">
        <f t="shared" ref="T4:T23" si="7">P4*S4</f>
        <v>984.21345661677822</v>
      </c>
      <c r="U4" s="13">
        <f t="shared" ref="U4:U23" si="8">T4/V4</f>
        <v>9.9325858998328288E-3</v>
      </c>
      <c r="V4" s="12">
        <f t="shared" ref="V4:V22" si="9">(S5*F4)+R4*T4</f>
        <v>99089.347582017203</v>
      </c>
      <c r="W4" s="12">
        <f t="shared" ref="W4:W22" si="10">W5+V4</f>
        <v>7590905.8668360393</v>
      </c>
      <c r="X4" s="131">
        <f t="shared" ref="X4:X23" si="11">W4/S4</f>
        <v>75.909058668360387</v>
      </c>
      <c r="Y4" s="105">
        <f>VLOOKUP(E4,'Appendix 4. LT MOH 2019'!$D$5:$P$1684,13,FALSE)</f>
        <v>77.244015732112942</v>
      </c>
      <c r="Z4" s="105">
        <f t="shared" ref="Z4:Z23" si="12">X4-Y4</f>
        <v>-1.3349570637525545</v>
      </c>
    </row>
    <row r="5" spans="1:27" s="9" customFormat="1" x14ac:dyDescent="0.2">
      <c r="A5" s="15"/>
      <c r="B5" s="11" t="str">
        <f>$B$4</f>
        <v>Total</v>
      </c>
      <c r="C5" s="11" t="str">
        <f>$C$4</f>
        <v>PR</v>
      </c>
      <c r="D5" s="138" t="s">
        <v>1657</v>
      </c>
      <c r="E5" s="18" t="str">
        <f t="shared" si="0"/>
        <v>PRTotal1-4</v>
      </c>
      <c r="F5" s="19">
        <v>4</v>
      </c>
      <c r="G5" s="104">
        <f>VLOOKUP(E5,'Appendix 4. LT MOH 2019'!$D$5:$G$1684,4,FALSE)</f>
        <v>4.4713423151770216E-4</v>
      </c>
      <c r="H5" s="19">
        <f>VLOOKUP(E5,'Appendix 1a. Person-years 2020'!$E$3:$F$1684,2,FALSE)</f>
        <v>631225.65529999998</v>
      </c>
      <c r="I5" s="19">
        <f>VLOOKUP(E5,'Appendix 2a. Deaths 2020'!$E$3:$G$1683,3,FALSE)</f>
        <v>2</v>
      </c>
      <c r="J5" s="20">
        <f t="shared" si="1"/>
        <v>282.24259829682347</v>
      </c>
      <c r="K5" s="20">
        <f t="shared" si="2"/>
        <v>284.2417040283604</v>
      </c>
      <c r="L5" s="72">
        <f t="shared" si="3"/>
        <v>0.99296688099175812</v>
      </c>
      <c r="M5" s="72">
        <f t="shared" si="4"/>
        <v>1.0070829341268839</v>
      </c>
      <c r="N5" s="72">
        <f>VLOOKUP(E5,'Appendix 4. LT MOH 2019'!$D$5:$K$1684,8,FALSE)</f>
        <v>0.99821345167471742</v>
      </c>
      <c r="O5" s="72">
        <f t="shared" ref="O5:O22" si="13">EXP((1/L5)*LN(N5))</f>
        <v>0.9982008090609088</v>
      </c>
      <c r="P5" s="72">
        <f t="shared" si="5"/>
        <v>1.7991909390911998E-3</v>
      </c>
      <c r="Q5" s="72">
        <f>VLOOKUP(E5,'Appendix 4. LT MOH 2019'!$D$5:$I$1684,6,FALSE)</f>
        <v>1.5105986576506574</v>
      </c>
      <c r="R5" s="16">
        <f t="shared" si="6"/>
        <v>1.5105828977820512</v>
      </c>
      <c r="S5" s="135">
        <f t="shared" ref="S5:S23" si="14">S4-T4</f>
        <v>99015.786543383219</v>
      </c>
      <c r="T5" s="12">
        <f t="shared" si="7"/>
        <v>178.14830597584344</v>
      </c>
      <c r="U5" s="13">
        <f t="shared" si="8"/>
        <v>4.5030195325824904E-4</v>
      </c>
      <c r="V5" s="12">
        <f t="shared" si="9"/>
        <v>395619.66073390545</v>
      </c>
      <c r="W5" s="12">
        <f t="shared" si="10"/>
        <v>7491816.5192540223</v>
      </c>
      <c r="X5" s="131">
        <f t="shared" si="11"/>
        <v>75.662849135390388</v>
      </c>
      <c r="Y5" s="105">
        <f>VLOOKUP(E5,'Appendix 4. LT MOH 2019'!$D$5:$P$1684,13,FALSE)</f>
        <v>77.01107562568609</v>
      </c>
      <c r="Z5" s="105">
        <f t="shared" si="12"/>
        <v>-1.3482264902957013</v>
      </c>
      <c r="AA5" s="17"/>
    </row>
    <row r="6" spans="1:27" s="9" customFormat="1" x14ac:dyDescent="0.2">
      <c r="A6" s="15"/>
      <c r="B6" s="11" t="str">
        <f t="shared" ref="B6:B23" si="15">$B$4</f>
        <v>Total</v>
      </c>
      <c r="C6" s="11" t="str">
        <f t="shared" ref="C6:C23" si="16">$C$4</f>
        <v>PR</v>
      </c>
      <c r="D6" s="138" t="s">
        <v>1658</v>
      </c>
      <c r="E6" s="18" t="str">
        <f t="shared" si="0"/>
        <v>PRTotal5-9</v>
      </c>
      <c r="F6" s="19">
        <v>5</v>
      </c>
      <c r="G6" s="104">
        <f>VLOOKUP(E6,'Appendix 4. LT MOH 2019'!$D$5:$G$1684,4,FALSE)</f>
        <v>1.923674127355026E-4</v>
      </c>
      <c r="H6" s="19">
        <f>VLOOKUP(E6,'Appendix 1a. Person-years 2020'!$E$3:$F$1684,2,FALSE)</f>
        <v>769399.51580000005</v>
      </c>
      <c r="I6" s="19">
        <f>VLOOKUP(E6,'Appendix 2a. Deaths 2020'!$E$3:$G$1683,3,FALSE)</f>
        <v>3</v>
      </c>
      <c r="J6" s="20">
        <f t="shared" si="1"/>
        <v>148.00739421439448</v>
      </c>
      <c r="K6" s="20">
        <f t="shared" si="2"/>
        <v>151.00681711215626</v>
      </c>
      <c r="L6" s="72">
        <f t="shared" si="3"/>
        <v>0.98013716893632663</v>
      </c>
      <c r="M6" s="72">
        <f t="shared" si="4"/>
        <v>1.020265358455112</v>
      </c>
      <c r="N6" s="72">
        <f>VLOOKUP(E6,'Appendix 4. LT MOH 2019'!$D$5:$K$1684,8,FALSE)</f>
        <v>0.9990386252792417</v>
      </c>
      <c r="O6" s="72">
        <f t="shared" si="13"/>
        <v>0.99901915223374427</v>
      </c>
      <c r="P6" s="72">
        <f t="shared" si="5"/>
        <v>9.8084776625573245E-4</v>
      </c>
      <c r="Q6" s="72">
        <f>VLOOKUP(E6,'Appendix 4. LT MOH 2019'!$D$5:$I$1684,6,FALSE)</f>
        <v>2.500000000000643</v>
      </c>
      <c r="R6" s="16">
        <f t="shared" si="6"/>
        <v>2.4999756388593224</v>
      </c>
      <c r="S6" s="135">
        <f t="shared" si="14"/>
        <v>98837.638237407373</v>
      </c>
      <c r="T6" s="12">
        <f t="shared" si="7"/>
        <v>96.944676687153191</v>
      </c>
      <c r="U6" s="13">
        <f t="shared" si="8"/>
        <v>1.9626580762858637E-4</v>
      </c>
      <c r="V6" s="12">
        <f t="shared" si="9"/>
        <v>493945.82713363605</v>
      </c>
      <c r="W6" s="12">
        <f t="shared" si="10"/>
        <v>7096196.8585201167</v>
      </c>
      <c r="X6" s="131">
        <f t="shared" si="11"/>
        <v>71.79650369098357</v>
      </c>
      <c r="Y6" s="105">
        <f>VLOOKUP(E6,'Appendix 4. LT MOH 2019'!$D$5:$P$1684,13,FALSE)</f>
        <v>73.146202286681273</v>
      </c>
      <c r="Z6" s="105">
        <f t="shared" si="12"/>
        <v>-1.3496985956977028</v>
      </c>
    </row>
    <row r="7" spans="1:27" s="9" customFormat="1" x14ac:dyDescent="0.2">
      <c r="A7" s="15"/>
      <c r="B7" s="11" t="str">
        <f t="shared" si="15"/>
        <v>Total</v>
      </c>
      <c r="C7" s="11" t="str">
        <f t="shared" si="16"/>
        <v>PR</v>
      </c>
      <c r="D7" s="138" t="s">
        <v>118</v>
      </c>
      <c r="E7" s="18" t="str">
        <f t="shared" si="0"/>
        <v>PRTotal10-14</v>
      </c>
      <c r="F7" s="19">
        <v>5</v>
      </c>
      <c r="G7" s="104">
        <f>VLOOKUP(E7,'Appendix 4. LT MOH 2019'!$D$5:$G$1684,4,FALSE)</f>
        <v>2.4593642286537703E-4</v>
      </c>
      <c r="H7" s="19">
        <f>VLOOKUP(E7,'Appendix 1a. Person-years 2020'!$E$3:$F$1684,2,FALSE)</f>
        <v>752736.44319999998</v>
      </c>
      <c r="I7" s="19">
        <f>VLOOKUP(E7,'Appendix 2a. Deaths 2020'!$E$3:$G$1683,3,FALSE)</f>
        <v>4</v>
      </c>
      <c r="J7" s="20">
        <f t="shared" si="1"/>
        <v>185.12530820101506</v>
      </c>
      <c r="K7" s="20">
        <f t="shared" si="2"/>
        <v>189.1243244553236</v>
      </c>
      <c r="L7" s="72">
        <f t="shared" si="3"/>
        <v>0.97885509298803486</v>
      </c>
      <c r="M7" s="72">
        <f t="shared" si="4"/>
        <v>1.0216016723654353</v>
      </c>
      <c r="N7" s="72">
        <f>VLOOKUP(E7,'Appendix 4. LT MOH 2019'!$D$5:$K$1684,8,FALSE)</f>
        <v>0.9987710734801537</v>
      </c>
      <c r="O7" s="72">
        <f t="shared" si="13"/>
        <v>0.99874454328323703</v>
      </c>
      <c r="P7" s="72">
        <f t="shared" si="5"/>
        <v>1.2554567167629704E-3</v>
      </c>
      <c r="Q7" s="72">
        <f>VLOOKUP(E7,'Appendix 4. LT MOH 2019'!$D$5:$I$1684,6,FALSE)</f>
        <v>2.5000000000005445</v>
      </c>
      <c r="R7" s="16">
        <f t="shared" si="6"/>
        <v>2.499966802666822</v>
      </c>
      <c r="S7" s="135">
        <f t="shared" si="14"/>
        <v>98740.693560720218</v>
      </c>
      <c r="T7" s="12">
        <f t="shared" si="7"/>
        <v>123.96466694864039</v>
      </c>
      <c r="U7" s="13">
        <f t="shared" si="8"/>
        <v>2.5124906160788448E-4</v>
      </c>
      <c r="V7" s="12">
        <f t="shared" si="9"/>
        <v>493393.55202093313</v>
      </c>
      <c r="W7" s="12">
        <f t="shared" si="10"/>
        <v>6602251.0313864807</v>
      </c>
      <c r="X7" s="131">
        <f t="shared" si="11"/>
        <v>66.864539768767685</v>
      </c>
      <c r="Y7" s="105">
        <f>VLOOKUP(E7,'Appendix 4. LT MOH 2019'!$D$5:$P$1684,13,FALSE)</f>
        <v>68.21418511665145</v>
      </c>
      <c r="Z7" s="105">
        <f t="shared" si="12"/>
        <v>-1.3496453478837651</v>
      </c>
      <c r="AA7" s="17"/>
    </row>
    <row r="8" spans="1:27" s="9" customFormat="1" x14ac:dyDescent="0.2">
      <c r="A8" s="15"/>
      <c r="B8" s="11" t="str">
        <f t="shared" si="15"/>
        <v>Total</v>
      </c>
      <c r="C8" s="11" t="str">
        <f t="shared" si="16"/>
        <v>PR</v>
      </c>
      <c r="D8" s="137" t="s">
        <v>119</v>
      </c>
      <c r="E8" s="18" t="str">
        <f t="shared" si="0"/>
        <v>PRTotal15-19</v>
      </c>
      <c r="F8" s="19">
        <v>5</v>
      </c>
      <c r="G8" s="104">
        <f>VLOOKUP(E8,'Appendix 4. LT MOH 2019'!$D$5:$G$1684,4,FALSE)</f>
        <v>9.0464486555414194E-4</v>
      </c>
      <c r="H8" s="19">
        <f>VLOOKUP(E8,'Appendix 1a. Person-years 2020'!$E$3:$F$1684,2,FALSE)</f>
        <v>808882.15839999996</v>
      </c>
      <c r="I8" s="19">
        <f>VLOOKUP(E8,'Appendix 2a. Deaths 2020'!$E$3:$G$1683,3,FALSE)</f>
        <v>13</v>
      </c>
      <c r="J8" s="20">
        <f t="shared" si="1"/>
        <v>731.75109143491215</v>
      </c>
      <c r="K8" s="20">
        <f t="shared" si="2"/>
        <v>744.73933105165986</v>
      </c>
      <c r="L8" s="72">
        <f t="shared" si="3"/>
        <v>0.98256001922389846</v>
      </c>
      <c r="M8" s="72">
        <f t="shared" si="4"/>
        <v>1.0177495322778114</v>
      </c>
      <c r="N8" s="72">
        <f>VLOOKUP(E8,'Appendix 4. LT MOH 2019'!$D$5:$K$1684,8,FALSE)</f>
        <v>0.99548698236780209</v>
      </c>
      <c r="O8" s="72">
        <f t="shared" si="13"/>
        <v>0.99540706265170598</v>
      </c>
      <c r="P8" s="72">
        <f t="shared" si="5"/>
        <v>4.5929373482940239E-3</v>
      </c>
      <c r="Q8" s="72">
        <f>VLOOKUP(E8,'Appendix 4. LT MOH 2019'!$D$5:$I$1684,6,FALSE)</f>
        <v>2.500000000000008</v>
      </c>
      <c r="R8" s="16">
        <f t="shared" si="6"/>
        <v>2.4998997177498121</v>
      </c>
      <c r="S8" s="135">
        <f t="shared" si="14"/>
        <v>98616.728893771578</v>
      </c>
      <c r="T8" s="12">
        <f t="shared" si="7"/>
        <v>452.94045730278987</v>
      </c>
      <c r="U8" s="13">
        <f t="shared" si="8"/>
        <v>9.2070191758399967E-4</v>
      </c>
      <c r="V8" s="12">
        <f t="shared" si="9"/>
        <v>491951.24790371268</v>
      </c>
      <c r="W8" s="12">
        <f t="shared" si="10"/>
        <v>6108857.4793655472</v>
      </c>
      <c r="X8" s="131">
        <f t="shared" si="11"/>
        <v>61.945448281355127</v>
      </c>
      <c r="Y8" s="105">
        <f>VLOOKUP(E8,'Appendix 4. LT MOH 2019'!$D$5:$P$1684,13,FALSE)</f>
        <v>63.295042389117846</v>
      </c>
      <c r="Z8" s="105">
        <f t="shared" si="12"/>
        <v>-1.3495941077627194</v>
      </c>
    </row>
    <row r="9" spans="1:27" s="9" customFormat="1" x14ac:dyDescent="0.2">
      <c r="A9" s="15"/>
      <c r="B9" s="11" t="str">
        <f t="shared" si="15"/>
        <v>Total</v>
      </c>
      <c r="C9" s="11" t="str">
        <f t="shared" si="16"/>
        <v>PR</v>
      </c>
      <c r="D9" s="137" t="s">
        <v>120</v>
      </c>
      <c r="E9" s="18" t="str">
        <f t="shared" si="0"/>
        <v>PRTotal20-24</v>
      </c>
      <c r="F9" s="19">
        <v>5</v>
      </c>
      <c r="G9" s="104">
        <f>VLOOKUP(E9,'Appendix 4. LT MOH 2019'!$D$5:$G$1684,4,FALSE)</f>
        <v>1.349670794370101E-3</v>
      </c>
      <c r="H9" s="19">
        <f>VLOOKUP(E9,'Appendix 1a. Person-years 2020'!$E$3:$F$1684,2,FALSE)</f>
        <v>909765.02139999997</v>
      </c>
      <c r="I9" s="19">
        <f>VLOOKUP(E9,'Appendix 2a. Deaths 2020'!$E$3:$G$1683,3,FALSE)</f>
        <v>23</v>
      </c>
      <c r="J9" s="20">
        <f t="shared" si="1"/>
        <v>1227.88327912307</v>
      </c>
      <c r="K9" s="20">
        <f t="shared" si="2"/>
        <v>1250.8522366947993</v>
      </c>
      <c r="L9" s="72">
        <f t="shared" si="3"/>
        <v>0.98163735339961367</v>
      </c>
      <c r="M9" s="72">
        <f t="shared" si="4"/>
        <v>1.018706140854148</v>
      </c>
      <c r="N9" s="72">
        <f>VLOOKUP(E9,'Appendix 4. LT MOH 2019'!$D$5:$K$1684,8,FALSE)</f>
        <v>0.99327433959669742</v>
      </c>
      <c r="O9" s="72">
        <f t="shared" si="13"/>
        <v>0.99314896039295708</v>
      </c>
      <c r="P9" s="72">
        <f t="shared" si="5"/>
        <v>6.8510396070429191E-3</v>
      </c>
      <c r="Q9" s="72">
        <f>VLOOKUP(E9,'Appendix 4. LT MOH 2019'!$D$5:$I$1684,6,FALSE)</f>
        <v>2.500000000000036</v>
      </c>
      <c r="R9" s="16">
        <f t="shared" si="6"/>
        <v>2.4998423789944</v>
      </c>
      <c r="S9" s="135">
        <f t="shared" si="14"/>
        <v>98163.788436468792</v>
      </c>
      <c r="T9" s="12">
        <f t="shared" si="7"/>
        <v>672.52400255562941</v>
      </c>
      <c r="U9" s="13">
        <f t="shared" si="8"/>
        <v>1.3749180272851957E-3</v>
      </c>
      <c r="V9" s="12">
        <f t="shared" si="9"/>
        <v>489137.52617204533</v>
      </c>
      <c r="W9" s="12">
        <f t="shared" si="10"/>
        <v>5616906.2314618342</v>
      </c>
      <c r="X9" s="131">
        <f t="shared" si="11"/>
        <v>57.219737755914679</v>
      </c>
      <c r="Y9" s="105">
        <f>VLOOKUP(E9,'Appendix 4. LT MOH 2019'!$D$5:$P$1684,13,FALSE)</f>
        <v>58.570655333447569</v>
      </c>
      <c r="Z9" s="105">
        <f t="shared" si="12"/>
        <v>-1.3509175775328899</v>
      </c>
    </row>
    <row r="10" spans="1:27" s="9" customFormat="1" x14ac:dyDescent="0.2">
      <c r="A10" s="15"/>
      <c r="B10" s="11" t="str">
        <f t="shared" si="15"/>
        <v>Total</v>
      </c>
      <c r="C10" s="11" t="str">
        <f t="shared" si="16"/>
        <v>PR</v>
      </c>
      <c r="D10" s="137" t="s">
        <v>121</v>
      </c>
      <c r="E10" s="18" t="str">
        <f t="shared" si="0"/>
        <v>PRTotal25-29</v>
      </c>
      <c r="F10" s="19">
        <v>5</v>
      </c>
      <c r="G10" s="104">
        <f>VLOOKUP(E10,'Appendix 4. LT MOH 2019'!$D$5:$G$1684,4,FALSE)</f>
        <v>1.3765231120506944E-3</v>
      </c>
      <c r="H10" s="19">
        <f>VLOOKUP(E10,'Appendix 1a. Person-years 2020'!$E$3:$F$1684,2,FALSE)</f>
        <v>921322.27130000002</v>
      </c>
      <c r="I10" s="19">
        <f>VLOOKUP(E10,'Appendix 2a. Deaths 2020'!$E$3:$G$1683,3,FALSE)</f>
        <v>42</v>
      </c>
      <c r="J10" s="20">
        <f t="shared" si="1"/>
        <v>1268.2214000914903</v>
      </c>
      <c r="K10" s="20">
        <f t="shared" si="2"/>
        <v>1310.163586120784</v>
      </c>
      <c r="L10" s="72">
        <f t="shared" si="3"/>
        <v>0.96798706171228677</v>
      </c>
      <c r="M10" s="72">
        <f t="shared" si="4"/>
        <v>1.0330716592751612</v>
      </c>
      <c r="N10" s="72">
        <f>VLOOKUP(E10,'Appendix 4. LT MOH 2019'!$D$5:$K$1684,8,FALSE)</f>
        <v>0.99314098840969622</v>
      </c>
      <c r="O10" s="72">
        <f t="shared" si="13"/>
        <v>0.9929149549713786</v>
      </c>
      <c r="P10" s="72">
        <f t="shared" si="5"/>
        <v>7.0850450286213951E-3</v>
      </c>
      <c r="Q10" s="72">
        <f>VLOOKUP(E10,'Appendix 4. LT MOH 2019'!$D$5:$I$1684,6,FALSE)</f>
        <v>2.4999999999999392</v>
      </c>
      <c r="R10" s="16">
        <f t="shared" si="6"/>
        <v>2.4997157901049998</v>
      </c>
      <c r="S10" s="135">
        <f t="shared" si="14"/>
        <v>97491.264433913166</v>
      </c>
      <c r="T10" s="12">
        <f t="shared" si="7"/>
        <v>690.72999841151034</v>
      </c>
      <c r="U10" s="13">
        <f t="shared" si="8"/>
        <v>1.422047212689848E-3</v>
      </c>
      <c r="V10" s="12">
        <f t="shared" si="9"/>
        <v>485729.30086123676</v>
      </c>
      <c r="W10" s="12">
        <f t="shared" si="10"/>
        <v>5127768.7052897885</v>
      </c>
      <c r="X10" s="131">
        <f t="shared" si="11"/>
        <v>52.597212017552316</v>
      </c>
      <c r="Y10" s="105">
        <f>VLOOKUP(E10,'Appendix 4. LT MOH 2019'!$D$5:$P$1684,13,FALSE)</f>
        <v>53.950321022300976</v>
      </c>
      <c r="Z10" s="105">
        <f t="shared" si="12"/>
        <v>-1.35310900474866</v>
      </c>
    </row>
    <row r="11" spans="1:27" s="9" customFormat="1" x14ac:dyDescent="0.2">
      <c r="A11" s="15"/>
      <c r="B11" s="11" t="str">
        <f t="shared" si="15"/>
        <v>Total</v>
      </c>
      <c r="C11" s="11" t="str">
        <f t="shared" si="16"/>
        <v>PR</v>
      </c>
      <c r="D11" s="137" t="s">
        <v>122</v>
      </c>
      <c r="E11" s="18" t="str">
        <f t="shared" si="0"/>
        <v>PRTotal30-34</v>
      </c>
      <c r="F11" s="19">
        <v>5</v>
      </c>
      <c r="G11" s="104">
        <f>VLOOKUP(E11,'Appendix 4. LT MOH 2019'!$D$5:$G$1684,4,FALSE)</f>
        <v>1.4688778582915365E-3</v>
      </c>
      <c r="H11" s="19">
        <f>VLOOKUP(E11,'Appendix 1a. Person-years 2020'!$E$3:$F$1684,2,FALSE)</f>
        <v>890751.57929999998</v>
      </c>
      <c r="I11" s="19">
        <f>VLOOKUP(E11,'Appendix 2a. Deaths 2020'!$E$3:$G$1683,3,FALSE)</f>
        <v>76</v>
      </c>
      <c r="J11" s="20">
        <f t="shared" si="1"/>
        <v>1308.4052720719878</v>
      </c>
      <c r="K11" s="20">
        <f t="shared" si="2"/>
        <v>1384.2936373547575</v>
      </c>
      <c r="L11" s="72">
        <f t="shared" si="3"/>
        <v>0.94517899726261512</v>
      </c>
      <c r="M11" s="72">
        <f t="shared" si="4"/>
        <v>1.0580006569085381</v>
      </c>
      <c r="N11" s="72">
        <f>VLOOKUP(E11,'Appendix 4. LT MOH 2019'!$D$5:$K$1684,8,FALSE)</f>
        <v>0.99268248205874621</v>
      </c>
      <c r="O11" s="72">
        <f t="shared" si="13"/>
        <v>0.99225970791972962</v>
      </c>
      <c r="P11" s="72">
        <f t="shared" si="5"/>
        <v>7.7402920802703834E-3</v>
      </c>
      <c r="Q11" s="72">
        <f>VLOOKUP(E11,'Appendix 4. LT MOH 2019'!$D$5:$I$1684,6,FALSE)</f>
        <v>2.4999999999999263</v>
      </c>
      <c r="R11" s="16">
        <f t="shared" si="6"/>
        <v>2.4994681374748864</v>
      </c>
      <c r="S11" s="135">
        <f t="shared" si="14"/>
        <v>96800.534435501657</v>
      </c>
      <c r="T11" s="12">
        <f t="shared" si="7"/>
        <v>749.26441005705396</v>
      </c>
      <c r="U11" s="13">
        <f t="shared" si="8"/>
        <v>1.5540741896789402E-3</v>
      </c>
      <c r="V11" s="12">
        <f t="shared" si="9"/>
        <v>482129.1126467046</v>
      </c>
      <c r="W11" s="12">
        <f t="shared" si="10"/>
        <v>4642039.4044285519</v>
      </c>
      <c r="X11" s="131">
        <f t="shared" si="11"/>
        <v>47.954687765918791</v>
      </c>
      <c r="Y11" s="105">
        <f>VLOOKUP(E11,'Appendix 4. LT MOH 2019'!$D$5:$P$1684,13,FALSE)</f>
        <v>49.305656621511211</v>
      </c>
      <c r="Z11" s="105">
        <f t="shared" si="12"/>
        <v>-1.35096885559242</v>
      </c>
    </row>
    <row r="12" spans="1:27" s="9" customFormat="1" x14ac:dyDescent="0.2">
      <c r="A12" s="15"/>
      <c r="B12" s="11" t="str">
        <f t="shared" si="15"/>
        <v>Total</v>
      </c>
      <c r="C12" s="11" t="str">
        <f t="shared" si="16"/>
        <v>PR</v>
      </c>
      <c r="D12" s="137" t="s">
        <v>123</v>
      </c>
      <c r="E12" s="18" t="str">
        <f t="shared" si="0"/>
        <v>PRTotal35-39</v>
      </c>
      <c r="F12" s="19">
        <v>5</v>
      </c>
      <c r="G12" s="104">
        <f>VLOOKUP(E12,'Appendix 4. LT MOH 2019'!$D$5:$G$1684,4,FALSE)</f>
        <v>1.9231245072682647E-3</v>
      </c>
      <c r="H12" s="19">
        <f>VLOOKUP(E12,'Appendix 1a. Person-years 2020'!$E$3:$F$1684,2,FALSE)</f>
        <v>872393.07440000004</v>
      </c>
      <c r="I12" s="19">
        <f>VLOOKUP(E12,'Appendix 2a. Deaths 2020'!$E$3:$G$1683,3,FALSE)</f>
        <v>124</v>
      </c>
      <c r="J12" s="20">
        <f t="shared" si="1"/>
        <v>1677.7205013497467</v>
      </c>
      <c r="K12" s="20">
        <f t="shared" si="2"/>
        <v>1801.4820339108455</v>
      </c>
      <c r="L12" s="72">
        <f t="shared" si="3"/>
        <v>0.93130015718645587</v>
      </c>
      <c r="M12" s="72">
        <f t="shared" si="4"/>
        <v>1.0737676701581289</v>
      </c>
      <c r="N12" s="72">
        <f>VLOOKUP(E12,'Appendix 4. LT MOH 2019'!$D$5:$K$1684,8,FALSE)</f>
        <v>0.9904303863599494</v>
      </c>
      <c r="O12" s="72">
        <f t="shared" si="13"/>
        <v>0.98972809591980349</v>
      </c>
      <c r="P12" s="72">
        <f t="shared" si="5"/>
        <v>1.0271904080196514E-2</v>
      </c>
      <c r="Q12" s="72">
        <f>VLOOKUP(E12,'Appendix 4. LT MOH 2019'!$D$5:$I$1684,6,FALSE)</f>
        <v>2.499999999999952</v>
      </c>
      <c r="R12" s="16">
        <f t="shared" si="6"/>
        <v>2.4991146572325182</v>
      </c>
      <c r="S12" s="135">
        <f t="shared" si="14"/>
        <v>96051.27002544461</v>
      </c>
      <c r="T12" s="12">
        <f t="shared" si="7"/>
        <v>986.62943248242163</v>
      </c>
      <c r="U12" s="13">
        <f t="shared" si="8"/>
        <v>2.0649902628613408E-3</v>
      </c>
      <c r="V12" s="12">
        <f t="shared" si="9"/>
        <v>477788.9030407847</v>
      </c>
      <c r="W12" s="12">
        <f t="shared" si="10"/>
        <v>4159910.2917818469</v>
      </c>
      <c r="X12" s="131">
        <f t="shared" si="11"/>
        <v>43.309269004770677</v>
      </c>
      <c r="Y12" s="105">
        <f>VLOOKUP(E12,'Appendix 4. LT MOH 2019'!$D$5:$P$1684,13,FALSE)</f>
        <v>44.650682587286042</v>
      </c>
      <c r="Z12" s="105">
        <f t="shared" si="12"/>
        <v>-1.341413582515365</v>
      </c>
    </row>
    <row r="13" spans="1:27" s="9" customFormat="1" x14ac:dyDescent="0.2">
      <c r="A13" s="15"/>
      <c r="B13" s="11" t="str">
        <f t="shared" si="15"/>
        <v>Total</v>
      </c>
      <c r="C13" s="11" t="str">
        <f t="shared" si="16"/>
        <v>PR</v>
      </c>
      <c r="D13" s="137" t="s">
        <v>124</v>
      </c>
      <c r="E13" s="18" t="str">
        <f t="shared" si="0"/>
        <v>PRTotal40-44</v>
      </c>
      <c r="F13" s="19">
        <v>5</v>
      </c>
      <c r="G13" s="104">
        <f>VLOOKUP(E13,'Appendix 4. LT MOH 2019'!$D$5:$G$1684,4,FALSE)</f>
        <v>2.4346551318330462E-3</v>
      </c>
      <c r="H13" s="19">
        <f>VLOOKUP(E13,'Appendix 1a. Person-years 2020'!$E$3:$F$1684,2,FALSE)</f>
        <v>828885.58620000002</v>
      </c>
      <c r="I13" s="19">
        <f>VLOOKUP(E13,'Appendix 2a. Deaths 2020'!$E$3:$G$1683,3,FALSE)</f>
        <v>197</v>
      </c>
      <c r="J13" s="20">
        <f t="shared" si="1"/>
        <v>2018.0505461442729</v>
      </c>
      <c r="K13" s="20">
        <f t="shared" si="2"/>
        <v>2214.5709190833018</v>
      </c>
      <c r="L13" s="72">
        <f t="shared" si="3"/>
        <v>0.91126029370042638</v>
      </c>
      <c r="M13" s="72">
        <f t="shared" si="4"/>
        <v>1.0973812937017384</v>
      </c>
      <c r="N13" s="72">
        <f>VLOOKUP(E13,'Appendix 4. LT MOH 2019'!$D$5:$K$1684,8,FALSE)</f>
        <v>0.98790037040405743</v>
      </c>
      <c r="O13" s="72">
        <f t="shared" si="13"/>
        <v>0.98672994399347524</v>
      </c>
      <c r="P13" s="72">
        <f t="shared" si="5"/>
        <v>1.3270056006524755E-2</v>
      </c>
      <c r="Q13" s="72">
        <f>VLOOKUP(E13,'Appendix 4. LT MOH 2019'!$D$5:$I$1684,6,FALSE)</f>
        <v>2.4999999999999667</v>
      </c>
      <c r="R13" s="16">
        <f t="shared" si="6"/>
        <v>2.498520885522475</v>
      </c>
      <c r="S13" s="135">
        <f t="shared" si="14"/>
        <v>95064.640592962183</v>
      </c>
      <c r="T13" s="12">
        <f t="shared" si="7"/>
        <v>1261.5131049087549</v>
      </c>
      <c r="U13" s="13">
        <f t="shared" si="8"/>
        <v>2.6717488177089329E-3</v>
      </c>
      <c r="V13" s="12">
        <f t="shared" si="9"/>
        <v>472167.55428024195</v>
      </c>
      <c r="W13" s="12">
        <f t="shared" si="10"/>
        <v>3682121.388741062</v>
      </c>
      <c r="X13" s="131">
        <f t="shared" si="11"/>
        <v>38.732817646750313</v>
      </c>
      <c r="Y13" s="105">
        <f>VLOOKUP(E13,'Appendix 4. LT MOH 2019'!$D$5:$P$1684,13,FALSE)</f>
        <v>40.057945684803883</v>
      </c>
      <c r="Z13" s="105">
        <f t="shared" si="12"/>
        <v>-1.3251280380535704</v>
      </c>
    </row>
    <row r="14" spans="1:27" s="9" customFormat="1" x14ac:dyDescent="0.2">
      <c r="A14" s="15"/>
      <c r="B14" s="11" t="str">
        <f t="shared" si="15"/>
        <v>Total</v>
      </c>
      <c r="C14" s="11" t="str">
        <f t="shared" si="16"/>
        <v>PR</v>
      </c>
      <c r="D14" s="137" t="s">
        <v>125</v>
      </c>
      <c r="E14" s="18" t="str">
        <f t="shared" si="0"/>
        <v>PRTotal45-49</v>
      </c>
      <c r="F14" s="19">
        <v>5</v>
      </c>
      <c r="G14" s="104">
        <f>VLOOKUP(E14,'Appendix 4. LT MOH 2019'!$D$5:$G$1684,4,FALSE)</f>
        <v>3.6100728107786311E-3</v>
      </c>
      <c r="H14" s="19">
        <f>VLOOKUP(E14,'Appendix 1a. Person-years 2020'!$E$3:$F$1684,2,FALSE)</f>
        <v>774451.97640000004</v>
      </c>
      <c r="I14" s="19">
        <f>VLOOKUP(E14,'Appendix 2a. Deaths 2020'!$E$3:$G$1683,3,FALSE)</f>
        <v>315</v>
      </c>
      <c r="J14" s="20">
        <f t="shared" si="1"/>
        <v>2795.8280232554143</v>
      </c>
      <c r="K14" s="20">
        <f t="shared" si="2"/>
        <v>3109.6908503200189</v>
      </c>
      <c r="L14" s="72">
        <f t="shared" si="3"/>
        <v>0.8990694438219462</v>
      </c>
      <c r="M14" s="72">
        <f t="shared" si="4"/>
        <v>1.1122611349675036</v>
      </c>
      <c r="N14" s="72">
        <f>VLOOKUP(E14,'Appendix 4. LT MOH 2019'!$D$5:$K$1684,8,FALSE)</f>
        <v>0.98211108664539637</v>
      </c>
      <c r="O14" s="72">
        <f t="shared" si="13"/>
        <v>0.98012294260821986</v>
      </c>
      <c r="P14" s="72">
        <f t="shared" si="5"/>
        <v>1.987705739178014E-2</v>
      </c>
      <c r="Q14" s="72">
        <f>VLOOKUP(E14,'Appendix 4. LT MOH 2019'!$D$5:$I$1684,6,FALSE)</f>
        <v>2.4999999999999885</v>
      </c>
      <c r="R14" s="16">
        <f t="shared" si="6"/>
        <v>2.4974737609608377</v>
      </c>
      <c r="S14" s="135">
        <f t="shared" si="14"/>
        <v>93803.127488053433</v>
      </c>
      <c r="T14" s="12">
        <f t="shared" si="7"/>
        <v>1864.5301486085073</v>
      </c>
      <c r="U14" s="13">
        <f t="shared" si="8"/>
        <v>4.0153585602334474E-3</v>
      </c>
      <c r="V14" s="12">
        <f t="shared" si="9"/>
        <v>464349.60181989474</v>
      </c>
      <c r="W14" s="12">
        <f t="shared" si="10"/>
        <v>3209953.8344608201</v>
      </c>
      <c r="X14" s="131">
        <f t="shared" si="11"/>
        <v>34.220115260758583</v>
      </c>
      <c r="Y14" s="105">
        <f>VLOOKUP(E14,'Appendix 4. LT MOH 2019'!$D$5:$P$1684,13,FALSE)</f>
        <v>35.517948783076633</v>
      </c>
      <c r="Z14" s="105">
        <f t="shared" si="12"/>
        <v>-1.2978335223180508</v>
      </c>
    </row>
    <row r="15" spans="1:27" s="9" customFormat="1" x14ac:dyDescent="0.2">
      <c r="A15" s="15"/>
      <c r="B15" s="11" t="str">
        <f t="shared" si="15"/>
        <v>Total</v>
      </c>
      <c r="C15" s="11" t="str">
        <f t="shared" si="16"/>
        <v>PR</v>
      </c>
      <c r="D15" s="137" t="s">
        <v>126</v>
      </c>
      <c r="E15" s="18" t="str">
        <f t="shared" si="0"/>
        <v>PRTotal50-54</v>
      </c>
      <c r="F15" s="19">
        <v>5</v>
      </c>
      <c r="G15" s="104">
        <f>VLOOKUP(E15,'Appendix 4. LT MOH 2019'!$D$5:$G$1684,4,FALSE)</f>
        <v>5.057912433666701E-3</v>
      </c>
      <c r="H15" s="19">
        <f>VLOOKUP(E15,'Appendix 1a. Person-years 2020'!$E$3:$F$1684,2,FALSE)</f>
        <v>745689.54760000005</v>
      </c>
      <c r="I15" s="19">
        <f>VLOOKUP(E15,'Appendix 2a. Deaths 2020'!$E$3:$G$1683,3,FALSE)</f>
        <v>426</v>
      </c>
      <c r="J15" s="20">
        <f t="shared" si="1"/>
        <v>3771.6324344613377</v>
      </c>
      <c r="K15" s="20">
        <f t="shared" si="2"/>
        <v>4195.4777637645957</v>
      </c>
      <c r="L15" s="72">
        <f t="shared" si="3"/>
        <v>0.8989756701932935</v>
      </c>
      <c r="M15" s="72">
        <f t="shared" si="4"/>
        <v>1.112377156753291</v>
      </c>
      <c r="N15" s="72">
        <f>VLOOKUP(E15,'Appendix 4. LT MOH 2019'!$D$5:$K$1684,8,FALSE)</f>
        <v>0.97502622574002917</v>
      </c>
      <c r="O15" s="72">
        <f t="shared" si="13"/>
        <v>0.9722590178751026</v>
      </c>
      <c r="P15" s="72">
        <f t="shared" si="5"/>
        <v>2.7740982124897395E-2</v>
      </c>
      <c r="Q15" s="72">
        <f>VLOOKUP(E15,'Appendix 4. LT MOH 2019'!$D$5:$I$1684,6,FALSE)</f>
        <v>2.500000000000004</v>
      </c>
      <c r="R15" s="16">
        <f t="shared" si="6"/>
        <v>2.4964606624568471</v>
      </c>
      <c r="S15" s="135">
        <f t="shared" si="14"/>
        <v>91938.597339444925</v>
      </c>
      <c r="T15" s="12">
        <f t="shared" si="7"/>
        <v>2550.4669853816808</v>
      </c>
      <c r="U15" s="13">
        <f t="shared" si="8"/>
        <v>5.6263471064740686E-3</v>
      </c>
      <c r="V15" s="12">
        <f t="shared" si="9"/>
        <v>453307.79227021651</v>
      </c>
      <c r="W15" s="12">
        <f t="shared" si="10"/>
        <v>2745604.2326409253</v>
      </c>
      <c r="X15" s="131">
        <f t="shared" si="11"/>
        <v>29.863455742139799</v>
      </c>
      <c r="Y15" s="105">
        <f>VLOOKUP(E15,'Appendix 4. LT MOH 2019'!$D$5:$P$1684,13,FALSE)</f>
        <v>31.119362648533237</v>
      </c>
      <c r="Z15" s="105">
        <f t="shared" si="12"/>
        <v>-1.255906906393438</v>
      </c>
    </row>
    <row r="16" spans="1:27" s="9" customFormat="1" x14ac:dyDescent="0.2">
      <c r="A16" s="15"/>
      <c r="B16" s="11" t="str">
        <f t="shared" si="15"/>
        <v>Total</v>
      </c>
      <c r="C16" s="11" t="str">
        <f t="shared" si="16"/>
        <v>PR</v>
      </c>
      <c r="D16" s="137" t="s">
        <v>127</v>
      </c>
      <c r="E16" s="18" t="str">
        <f t="shared" si="0"/>
        <v>PRTotal55-59</v>
      </c>
      <c r="F16" s="19">
        <v>5</v>
      </c>
      <c r="G16" s="104">
        <f>VLOOKUP(E16,'Appendix 4. LT MOH 2019'!$D$5:$G$1684,4,FALSE)</f>
        <v>7.6643964255683709E-3</v>
      </c>
      <c r="H16" s="19">
        <f>VLOOKUP(E16,'Appendix 1a. Person-years 2020'!$E$3:$F$1684,2,FALSE)</f>
        <v>670395.11089999997</v>
      </c>
      <c r="I16" s="19">
        <f>VLOOKUP(E16,'Appendix 2a. Deaths 2020'!$E$3:$G$1683,3,FALSE)</f>
        <v>672</v>
      </c>
      <c r="J16" s="20">
        <f t="shared" si="1"/>
        <v>5138.1738917004714</v>
      </c>
      <c r="K16" s="20">
        <f t="shared" si="2"/>
        <v>5805.0234173024892</v>
      </c>
      <c r="L16" s="72">
        <f t="shared" si="3"/>
        <v>0.88512543745914929</v>
      </c>
      <c r="M16" s="72">
        <f t="shared" si="4"/>
        <v>1.1297833704459008</v>
      </c>
      <c r="N16" s="72">
        <f>VLOOKUP(E16,'Appendix 4. LT MOH 2019'!$D$5:$K$1684,8,FALSE)</f>
        <v>0.96239849987994852</v>
      </c>
      <c r="O16" s="72">
        <f t="shared" si="13"/>
        <v>0.9576232573993877</v>
      </c>
      <c r="P16" s="72">
        <f t="shared" si="5"/>
        <v>4.2376742600612305E-2</v>
      </c>
      <c r="Q16" s="72">
        <f>VLOOKUP(E16,'Appendix 4. LT MOH 2019'!$D$5:$I$1684,6,FALSE)</f>
        <v>2.500000000000012</v>
      </c>
      <c r="R16" s="16">
        <f t="shared" si="6"/>
        <v>2.4938169540407475</v>
      </c>
      <c r="S16" s="135">
        <f t="shared" si="14"/>
        <v>89388.130354063251</v>
      </c>
      <c r="T16" s="12">
        <f t="shared" si="7"/>
        <v>3787.977791564118</v>
      </c>
      <c r="U16" s="13">
        <f t="shared" si="8"/>
        <v>8.6592783001646391E-3</v>
      </c>
      <c r="V16" s="12">
        <f t="shared" si="9"/>
        <v>437447.28605062811</v>
      </c>
      <c r="W16" s="12">
        <f t="shared" si="10"/>
        <v>2292296.4403707087</v>
      </c>
      <c r="X16" s="131">
        <f t="shared" si="11"/>
        <v>25.644304577028326</v>
      </c>
      <c r="Y16" s="105">
        <f>VLOOKUP(E16,'Appendix 4. LT MOH 2019'!$D$5:$P$1684,13,FALSE)</f>
        <v>26.852402933379153</v>
      </c>
      <c r="Z16" s="105">
        <f t="shared" si="12"/>
        <v>-1.2080983563508276</v>
      </c>
    </row>
    <row r="17" spans="1:26" s="9" customFormat="1" x14ac:dyDescent="0.2">
      <c r="A17" s="15"/>
      <c r="B17" s="11" t="str">
        <f t="shared" si="15"/>
        <v>Total</v>
      </c>
      <c r="C17" s="11" t="str">
        <f t="shared" si="16"/>
        <v>PR</v>
      </c>
      <c r="D17" s="137" t="s">
        <v>128</v>
      </c>
      <c r="E17" s="18" t="str">
        <f t="shared" si="0"/>
        <v>PRTotal60-64</v>
      </c>
      <c r="F17" s="19">
        <v>5</v>
      </c>
      <c r="G17" s="104">
        <f>VLOOKUP(E17,'Appendix 4. LT MOH 2019'!$D$5:$G$1684,4,FALSE)</f>
        <v>1.1773180483270139E-2</v>
      </c>
      <c r="H17" s="19">
        <f>VLOOKUP(E17,'Appendix 1a. Person-years 2020'!$E$3:$F$1684,2,FALSE)</f>
        <v>553686.41139999998</v>
      </c>
      <c r="I17" s="19">
        <f>VLOOKUP(E17,'Appendix 2a. Deaths 2020'!$E$3:$G$1683,3,FALSE)</f>
        <v>894</v>
      </c>
      <c r="J17" s="20">
        <f t="shared" si="1"/>
        <v>6518.6500525463607</v>
      </c>
      <c r="K17" s="20">
        <f t="shared" si="2"/>
        <v>7402.1248291943175</v>
      </c>
      <c r="L17" s="72">
        <f t="shared" si="3"/>
        <v>0.88064578792788095</v>
      </c>
      <c r="M17" s="72">
        <f t="shared" si="4"/>
        <v>1.1355303275258422</v>
      </c>
      <c r="N17" s="72">
        <f>VLOOKUP(E17,'Appendix 4. LT MOH 2019'!$D$5:$K$1684,8,FALSE)</f>
        <v>0.9428171573998444</v>
      </c>
      <c r="O17" s="72">
        <f t="shared" si="13"/>
        <v>0.93532302340206819</v>
      </c>
      <c r="P17" s="72">
        <f t="shared" si="5"/>
        <v>6.4676976597931812E-2</v>
      </c>
      <c r="Q17" s="72">
        <f>VLOOKUP(E17,'Appendix 4. LT MOH 2019'!$D$5:$I$1684,6,FALSE)</f>
        <v>2.5000000000000067</v>
      </c>
      <c r="R17" s="16">
        <f t="shared" si="6"/>
        <v>2.4901094870949194</v>
      </c>
      <c r="S17" s="135">
        <f t="shared" si="14"/>
        <v>85600.152562499134</v>
      </c>
      <c r="T17" s="12">
        <f t="shared" si="7"/>
        <v>5536.3590640641496</v>
      </c>
      <c r="U17" s="13">
        <f t="shared" si="8"/>
        <v>1.3369453698665009E-2</v>
      </c>
      <c r="V17" s="12">
        <f t="shared" si="9"/>
        <v>414105.107721565</v>
      </c>
      <c r="W17" s="12">
        <f t="shared" si="10"/>
        <v>1854849.1543200805</v>
      </c>
      <c r="X17" s="131">
        <f t="shared" si="11"/>
        <v>21.668759912148541</v>
      </c>
      <c r="Y17" s="105">
        <f>VLOOKUP(E17,'Appendix 4. LT MOH 2019'!$D$5:$P$1684,13,FALSE)</f>
        <v>22.803866263732662</v>
      </c>
      <c r="Z17" s="105">
        <f t="shared" si="12"/>
        <v>-1.1351063515841204</v>
      </c>
    </row>
    <row r="18" spans="1:26" s="9" customFormat="1" x14ac:dyDescent="0.2">
      <c r="A18" s="15"/>
      <c r="B18" s="11" t="str">
        <f t="shared" si="15"/>
        <v>Total</v>
      </c>
      <c r="C18" s="11" t="str">
        <f t="shared" si="16"/>
        <v>PR</v>
      </c>
      <c r="D18" s="137" t="s">
        <v>129</v>
      </c>
      <c r="E18" s="18" t="str">
        <f t="shared" si="0"/>
        <v>PRTotal65-69</v>
      </c>
      <c r="F18" s="19">
        <v>5</v>
      </c>
      <c r="G18" s="104">
        <f>VLOOKUP(E18,'Appendix 4. LT MOH 2019'!$D$5:$G$1684,4,FALSE)</f>
        <v>1.7214266421870902E-2</v>
      </c>
      <c r="H18" s="19">
        <f>VLOOKUP(E18,'Appendix 1a. Person-years 2020'!$E$3:$F$1684,2,FALSE)</f>
        <v>438186.58929999999</v>
      </c>
      <c r="I18" s="19">
        <f>VLOOKUP(E18,'Appendix 2a. Deaths 2020'!$E$3:$G$1683,3,FALSE)</f>
        <v>1110</v>
      </c>
      <c r="J18" s="20">
        <f t="shared" si="1"/>
        <v>7543.0606907011252</v>
      </c>
      <c r="K18" s="20">
        <f t="shared" si="2"/>
        <v>8633.9528549728493</v>
      </c>
      <c r="L18" s="72">
        <f t="shared" si="3"/>
        <v>0.87365090097250075</v>
      </c>
      <c r="M18" s="72">
        <f t="shared" si="4"/>
        <v>1.1446219524146937</v>
      </c>
      <c r="N18" s="72">
        <f>VLOOKUP(E18,'Appendix 4. LT MOH 2019'!$D$5:$K$1684,8,FALSE)</f>
        <v>0.91747997224781142</v>
      </c>
      <c r="O18" s="72">
        <f t="shared" si="13"/>
        <v>0.90612317695115763</v>
      </c>
      <c r="P18" s="72">
        <f t="shared" si="5"/>
        <v>9.3876823048842373E-2</v>
      </c>
      <c r="Q18" s="72">
        <f>VLOOKUP(E18,'Appendix 4. LT MOH 2019'!$D$5:$I$1684,6,FALSE)</f>
        <v>2.4999999999999916</v>
      </c>
      <c r="R18" s="16">
        <f t="shared" si="6"/>
        <v>2.484623142021904</v>
      </c>
      <c r="S18" s="135">
        <f t="shared" si="14"/>
        <v>80063.793498434985</v>
      </c>
      <c r="T18" s="12">
        <f t="shared" si="7"/>
        <v>7516.1345748716376</v>
      </c>
      <c r="U18" s="13">
        <f t="shared" si="8"/>
        <v>1.9706023289886944E-2</v>
      </c>
      <c r="V18" s="12">
        <f t="shared" si="9"/>
        <v>381413.05652109371</v>
      </c>
      <c r="W18" s="12">
        <f t="shared" si="10"/>
        <v>1440744.0465985155</v>
      </c>
      <c r="X18" s="131">
        <f t="shared" si="11"/>
        <v>17.994951071443772</v>
      </c>
      <c r="Y18" s="105">
        <f>VLOOKUP(E18,'Appendix 4. LT MOH 2019'!$D$5:$P$1684,13,FALSE)</f>
        <v>19.035316900392264</v>
      </c>
      <c r="Z18" s="105">
        <f t="shared" si="12"/>
        <v>-1.0403658289484916</v>
      </c>
    </row>
    <row r="19" spans="1:26" s="9" customFormat="1" x14ac:dyDescent="0.2">
      <c r="A19" s="15"/>
      <c r="B19" s="11" t="str">
        <f t="shared" si="15"/>
        <v>Total</v>
      </c>
      <c r="C19" s="11" t="str">
        <f t="shared" si="16"/>
        <v>PR</v>
      </c>
      <c r="D19" s="137" t="s">
        <v>130</v>
      </c>
      <c r="E19" s="18" t="str">
        <f t="shared" si="0"/>
        <v>PRTotal70-74</v>
      </c>
      <c r="F19" s="19">
        <v>5</v>
      </c>
      <c r="G19" s="104">
        <f>VLOOKUP(E19,'Appendix 4. LT MOH 2019'!$D$5:$G$1684,4,FALSE)</f>
        <v>2.663206878084701E-2</v>
      </c>
      <c r="H19" s="19">
        <f>VLOOKUP(E19,'Appendix 1a. Person-years 2020'!$E$3:$F$1684,2,FALSE)</f>
        <v>320477.27889999998</v>
      </c>
      <c r="I19" s="19">
        <f>VLOOKUP(E19,'Appendix 2a. Deaths 2020'!$E$3:$G$1683,3,FALSE)</f>
        <v>1161</v>
      </c>
      <c r="J19" s="20">
        <f t="shared" si="1"/>
        <v>8534.9729343634899</v>
      </c>
      <c r="K19" s="20">
        <f t="shared" si="2"/>
        <v>9665.0531025089258</v>
      </c>
      <c r="L19" s="72">
        <f t="shared" si="3"/>
        <v>0.88307563795463462</v>
      </c>
      <c r="M19" s="72">
        <f t="shared" si="4"/>
        <v>1.1324058291497925</v>
      </c>
      <c r="N19" s="72">
        <f>VLOOKUP(E19,'Appendix 4. LT MOH 2019'!$D$5:$K$1684,8,FALSE)</f>
        <v>0.8751520538202795</v>
      </c>
      <c r="O19" s="72">
        <f t="shared" si="13"/>
        <v>0.85983483564369056</v>
      </c>
      <c r="P19" s="72">
        <f t="shared" si="5"/>
        <v>0.14016516435630944</v>
      </c>
      <c r="Q19" s="72">
        <f>VLOOKUP(E19,'Appendix 4. LT MOH 2019'!$D$5:$I$1684,6,FALSE)</f>
        <v>2.5000000000000009</v>
      </c>
      <c r="R19" s="16">
        <f t="shared" si="6"/>
        <v>2.4783580738381419</v>
      </c>
      <c r="S19" s="135">
        <f t="shared" si="14"/>
        <v>72547.658923563344</v>
      </c>
      <c r="T19" s="12">
        <f t="shared" si="7"/>
        <v>10168.654536686736</v>
      </c>
      <c r="U19" s="13">
        <f t="shared" si="8"/>
        <v>3.0165403235576174E-2</v>
      </c>
      <c r="V19" s="12">
        <f t="shared" si="9"/>
        <v>337096.58900545142</v>
      </c>
      <c r="W19" s="12">
        <f t="shared" si="10"/>
        <v>1059330.9900774218</v>
      </c>
      <c r="X19" s="131">
        <f t="shared" si="11"/>
        <v>14.601863186151043</v>
      </c>
      <c r="Y19" s="105">
        <f>VLOOKUP(E19,'Appendix 4. LT MOH 2019'!$D$5:$P$1684,13,FALSE)</f>
        <v>15.522537167629938</v>
      </c>
      <c r="Z19" s="105">
        <f t="shared" si="12"/>
        <v>-0.92067398147889534</v>
      </c>
    </row>
    <row r="20" spans="1:26" s="9" customFormat="1" x14ac:dyDescent="0.2">
      <c r="A20" s="15"/>
      <c r="B20" s="11" t="str">
        <f t="shared" si="15"/>
        <v>Total</v>
      </c>
      <c r="C20" s="11" t="str">
        <f t="shared" si="16"/>
        <v>PR</v>
      </c>
      <c r="D20" s="137" t="s">
        <v>131</v>
      </c>
      <c r="E20" s="18" t="str">
        <f t="shared" si="0"/>
        <v>PRTotal75-79</v>
      </c>
      <c r="F20" s="19">
        <v>5</v>
      </c>
      <c r="G20" s="104">
        <f>VLOOKUP(E20,'Appendix 4. LT MOH 2019'!$D$5:$G$1684,4,FALSE)</f>
        <v>4.200104397469058E-2</v>
      </c>
      <c r="H20" s="19">
        <f>VLOOKUP(E20,'Appendix 1a. Person-years 2020'!$E$3:$F$1684,2,FALSE)</f>
        <v>215088.3848</v>
      </c>
      <c r="I20" s="19">
        <f>VLOOKUP(E20,'Appendix 2a. Deaths 2020'!$E$3:$G$1683,3,FALSE)</f>
        <v>1139</v>
      </c>
      <c r="J20" s="20">
        <f t="shared" si="1"/>
        <v>9033.9367084299683</v>
      </c>
      <c r="K20" s="20">
        <f t="shared" si="2"/>
        <v>10125.097519342797</v>
      </c>
      <c r="L20" s="72">
        <f t="shared" si="3"/>
        <v>0.89223206899209662</v>
      </c>
      <c r="M20" s="72">
        <f t="shared" si="4"/>
        <v>1.120784641970606</v>
      </c>
      <c r="N20" s="72">
        <f>VLOOKUP(E20,'Appendix 4. LT MOH 2019'!$D$5:$K$1684,8,FALSE)</f>
        <v>0.80995047614821658</v>
      </c>
      <c r="O20" s="72">
        <f t="shared" si="13"/>
        <v>0.78959002562340741</v>
      </c>
      <c r="P20" s="72">
        <f t="shared" si="5"/>
        <v>0.21040997437659259</v>
      </c>
      <c r="Q20" s="72">
        <f>VLOOKUP(E20,'Appendix 4. LT MOH 2019'!$D$5:$I$1684,6,FALSE)</f>
        <v>2.5000000000000009</v>
      </c>
      <c r="R20" s="16">
        <f t="shared" si="6"/>
        <v>2.4691719323430372</v>
      </c>
      <c r="S20" s="135">
        <f t="shared" si="14"/>
        <v>62379.004386876608</v>
      </c>
      <c r="T20" s="12">
        <f t="shared" si="7"/>
        <v>13125.164714680064</v>
      </c>
      <c r="U20" s="13">
        <f t="shared" si="8"/>
        <v>4.7098044664312298E-2</v>
      </c>
      <c r="V20" s="12">
        <f t="shared" si="9"/>
        <v>278677.48668184993</v>
      </c>
      <c r="W20" s="12">
        <f t="shared" si="10"/>
        <v>722234.40107197035</v>
      </c>
      <c r="X20" s="131">
        <f t="shared" si="11"/>
        <v>11.578164931787772</v>
      </c>
      <c r="Y20" s="105">
        <f>VLOOKUP(E20,'Appendix 4. LT MOH 2019'!$D$5:$P$1684,13,FALSE)</f>
        <v>12.380313781797096</v>
      </c>
      <c r="Z20" s="105">
        <f t="shared" si="12"/>
        <v>-0.80214885000932412</v>
      </c>
    </row>
    <row r="21" spans="1:26" s="9" customFormat="1" x14ac:dyDescent="0.2">
      <c r="A21" s="15"/>
      <c r="B21" s="11" t="str">
        <f t="shared" si="15"/>
        <v>Total</v>
      </c>
      <c r="C21" s="11" t="str">
        <f t="shared" si="16"/>
        <v>PR</v>
      </c>
      <c r="D21" s="137" t="s">
        <v>132</v>
      </c>
      <c r="E21" s="18" t="str">
        <f t="shared" si="0"/>
        <v>PRTotal80-84</v>
      </c>
      <c r="F21" s="19">
        <v>5</v>
      </c>
      <c r="G21" s="104">
        <f>VLOOKUP(E21,'Appendix 4. LT MOH 2019'!$D$5:$G$1684,4,FALSE)</f>
        <v>6.7003821368916847E-2</v>
      </c>
      <c r="H21" s="19">
        <f>VLOOKUP(E21,'Appendix 1a. Person-years 2020'!$E$3:$F$1684,2,FALSE)</f>
        <v>136439.87590000001</v>
      </c>
      <c r="I21" s="19">
        <f>VLOOKUP(E21,'Appendix 2a. Deaths 2020'!$E$3:$G$1683,3,FALSE)</f>
        <v>968</v>
      </c>
      <c r="J21" s="20">
        <f t="shared" si="1"/>
        <v>9141.9930724007827</v>
      </c>
      <c r="K21" s="20">
        <f t="shared" si="2"/>
        <v>10045.133373315672</v>
      </c>
      <c r="L21" s="72">
        <f t="shared" si="3"/>
        <v>0.91009175614193139</v>
      </c>
      <c r="M21" s="72">
        <f t="shared" si="4"/>
        <v>1.0987903068578584</v>
      </c>
      <c r="N21" s="72">
        <f>VLOOKUP(E21,'Appendix 4. LT MOH 2019'!$D$5:$K$1684,8,FALSE)</f>
        <v>0.71304808096640326</v>
      </c>
      <c r="O21" s="72">
        <f t="shared" si="13"/>
        <v>0.6896176656476618</v>
      </c>
      <c r="P21" s="72">
        <f t="shared" si="5"/>
        <v>0.3103823343523382</v>
      </c>
      <c r="Q21" s="72">
        <f>VLOOKUP(E21,'Appendix 4. LT MOH 2019'!$D$5:$I$1684,6,FALSE)</f>
        <v>2.5</v>
      </c>
      <c r="R21" s="16">
        <f t="shared" si="6"/>
        <v>2.4603903615656773</v>
      </c>
      <c r="S21" s="135">
        <f t="shared" si="14"/>
        <v>49253.83967219654</v>
      </c>
      <c r="T21" s="12">
        <f t="shared" si="7"/>
        <v>15287.521733272166</v>
      </c>
      <c r="U21" s="13">
        <f t="shared" si="8"/>
        <v>7.3694386416167101E-2</v>
      </c>
      <c r="V21" s="12">
        <f t="shared" si="9"/>
        <v>207444.86081939051</v>
      </c>
      <c r="W21" s="12">
        <f t="shared" si="10"/>
        <v>443556.91439012042</v>
      </c>
      <c r="X21" s="131">
        <f t="shared" si="11"/>
        <v>9.0055296671724321</v>
      </c>
      <c r="Y21" s="105">
        <f>VLOOKUP(E21,'Appendix 4. LT MOH 2019'!$D$5:$P$1684,13,FALSE)</f>
        <v>9.6986640822581016</v>
      </c>
      <c r="Z21" s="105">
        <f t="shared" si="12"/>
        <v>-0.69313441508566953</v>
      </c>
    </row>
    <row r="22" spans="1:26" s="9" customFormat="1" x14ac:dyDescent="0.2">
      <c r="A22" s="15"/>
      <c r="B22" s="11" t="str">
        <f t="shared" si="15"/>
        <v>Total</v>
      </c>
      <c r="C22" s="11" t="str">
        <f t="shared" si="16"/>
        <v>PR</v>
      </c>
      <c r="D22" s="137" t="s">
        <v>133</v>
      </c>
      <c r="E22" s="18" t="str">
        <f t="shared" si="0"/>
        <v>PRTotal85-89</v>
      </c>
      <c r="F22" s="19">
        <v>5</v>
      </c>
      <c r="G22" s="104">
        <f>VLOOKUP(E22,'Appendix 4. LT MOH 2019'!$D$5:$G$1684,4,FALSE)</f>
        <v>0.10647753470030397</v>
      </c>
      <c r="H22" s="19">
        <f>VLOOKUP(E22,'Appendix 1a. Person-years 2020'!$E$3:$F$1684,2,FALSE)</f>
        <v>72036.852499999994</v>
      </c>
      <c r="I22" s="19">
        <f>VLOOKUP(E22,'Appendix 2a. Deaths 2020'!$E$3:$G$1683,3,FALSE)</f>
        <v>729</v>
      </c>
      <c r="J22" s="20">
        <f t="shared" si="1"/>
        <v>7670.3064617694281</v>
      </c>
      <c r="K22" s="20">
        <f t="shared" si="2"/>
        <v>8321.6843389729074</v>
      </c>
      <c r="L22" s="72">
        <f t="shared" si="3"/>
        <v>0.92172523606154055</v>
      </c>
      <c r="M22" s="72">
        <f t="shared" si="4"/>
        <v>1.0849220145831326</v>
      </c>
      <c r="N22" s="72">
        <f>VLOOKUP(E22,'Appendix 4. LT MOH 2019'!$D$5:$K$1684,8,FALSE)</f>
        <v>0.57953698869068493</v>
      </c>
      <c r="O22" s="72">
        <f t="shared" si="13"/>
        <v>0.55330110129348709</v>
      </c>
      <c r="P22" s="72">
        <f t="shared" si="5"/>
        <v>0.44669889870651291</v>
      </c>
      <c r="Q22" s="72">
        <f>VLOOKUP(E22,'Appendix 4. LT MOH 2019'!$D$5:$I$1684,6,FALSE)</f>
        <v>2.5</v>
      </c>
      <c r="R22" s="16">
        <f t="shared" si="6"/>
        <v>2.446996295444742</v>
      </c>
      <c r="S22" s="135">
        <f t="shared" si="14"/>
        <v>33966.317938924374</v>
      </c>
      <c r="T22" s="12">
        <f t="shared" si="7"/>
        <v>15172.716816432792</v>
      </c>
      <c r="U22" s="13">
        <f t="shared" si="8"/>
        <v>0.11573781475860147</v>
      </c>
      <c r="V22" s="12">
        <f t="shared" si="9"/>
        <v>131095.5874541011</v>
      </c>
      <c r="W22" s="12">
        <f t="shared" si="10"/>
        <v>236112.05357072988</v>
      </c>
      <c r="X22" s="131">
        <f t="shared" si="11"/>
        <v>6.9513585192038905</v>
      </c>
      <c r="Y22" s="105">
        <f>VLOOKUP(E22,'Appendix 4. LT MOH 2019'!$D$5:$P$1684,13,FALSE)</f>
        <v>7.595622265053513</v>
      </c>
      <c r="Z22" s="105">
        <f t="shared" si="12"/>
        <v>-0.64426374584962254</v>
      </c>
    </row>
    <row r="23" spans="1:26" s="9" customFormat="1" x14ac:dyDescent="0.2">
      <c r="A23" s="15"/>
      <c r="B23" s="11" t="str">
        <f t="shared" si="15"/>
        <v>Total</v>
      </c>
      <c r="C23" s="11" t="str">
        <f t="shared" si="16"/>
        <v>PR</v>
      </c>
      <c r="D23" s="137" t="s">
        <v>8</v>
      </c>
      <c r="E23" s="18" t="str">
        <f t="shared" si="0"/>
        <v>PRTotal90+</v>
      </c>
      <c r="F23" s="19" t="s">
        <v>19</v>
      </c>
      <c r="G23" s="104">
        <f>VLOOKUP(E23,'Appendix 4. LT MOH 2019'!$D$5:$G$1684,4,FALSE)</f>
        <v>0.15891746185255623</v>
      </c>
      <c r="H23" s="19">
        <f>VLOOKUP(E23,'Appendix 1a. Person-years 2020'!$E$3:$F$1684,2,FALSE)</f>
        <v>40683.8508</v>
      </c>
      <c r="I23" s="19">
        <f>VLOOKUP(E23,'Appendix 2a. Deaths 2020'!$E$3:$G$1683,3,FALSE)</f>
        <v>476</v>
      </c>
      <c r="J23" s="20">
        <f t="shared" si="1"/>
        <v>6465.3743075240891</v>
      </c>
      <c r="K23" s="20">
        <f t="shared" si="2"/>
        <v>6865.7295956822727</v>
      </c>
      <c r="L23" s="72">
        <f t="shared" si="3"/>
        <v>0.94168787416126043</v>
      </c>
      <c r="M23" s="72">
        <f t="shared" si="4"/>
        <v>1.0619229868396436</v>
      </c>
      <c r="N23" s="72">
        <f>VLOOKUP(E23,'Appendix 4. LT MOH 2019'!$D$5:$K$1684,8,FALSE)</f>
        <v>0</v>
      </c>
      <c r="O23" s="72">
        <v>0</v>
      </c>
      <c r="P23" s="72">
        <f t="shared" si="5"/>
        <v>1</v>
      </c>
      <c r="Q23" s="72">
        <f>VLOOKUP(E23,'Appendix 4. LT MOH 2019'!$D$5:$I$1684,6,FALSE)</f>
        <v>5.9339026426634014</v>
      </c>
      <c r="R23" s="16">
        <f>Q23*L23</f>
        <v>5.5878841650495836</v>
      </c>
      <c r="S23" s="135">
        <f t="shared" si="14"/>
        <v>18793.601122491582</v>
      </c>
      <c r="T23" s="12">
        <f t="shared" si="7"/>
        <v>18793.601122491582</v>
      </c>
      <c r="U23" s="13">
        <f t="shared" si="8"/>
        <v>0.17895861303902433</v>
      </c>
      <c r="V23" s="12">
        <f>T23*R23</f>
        <v>105016.46611662878</v>
      </c>
      <c r="W23" s="12">
        <f>V23</f>
        <v>105016.46611662878</v>
      </c>
      <c r="X23" s="131">
        <f t="shared" si="11"/>
        <v>5.5878841650495836</v>
      </c>
      <c r="Y23" s="105">
        <f>VLOOKUP(E23,'Appendix 4. LT MOH 2019'!$D$5:$P$1684,13,FALSE)</f>
        <v>6.2925747009966777</v>
      </c>
      <c r="Z23" s="105">
        <f t="shared" si="12"/>
        <v>-0.70469053594709408</v>
      </c>
    </row>
    <row r="24" spans="1:26" s="7" customFormat="1" x14ac:dyDescent="0.2">
      <c r="B24" s="159"/>
      <c r="C24" s="159"/>
      <c r="D24" s="107"/>
      <c r="E24" s="107"/>
      <c r="F24" s="107"/>
      <c r="G24" s="107"/>
      <c r="H24" s="107"/>
      <c r="I24" s="132"/>
      <c r="J24" s="132"/>
      <c r="N24" s="107"/>
      <c r="O24" s="107"/>
      <c r="P24" s="21"/>
      <c r="Q24" s="107"/>
      <c r="R24" s="107"/>
      <c r="V24" s="107"/>
      <c r="W24" s="107"/>
      <c r="Y24" s="107"/>
    </row>
    <row r="25" spans="1:26" x14ac:dyDescent="0.2">
      <c r="K25" s="40"/>
      <c r="L25" s="70"/>
      <c r="M25" s="70"/>
      <c r="N25" s="133"/>
      <c r="O25" s="133"/>
      <c r="P25" s="71"/>
      <c r="Q25" s="133"/>
      <c r="R25" s="133"/>
      <c r="S25" s="70"/>
      <c r="T25" s="70"/>
      <c r="U25" s="70"/>
      <c r="V25" s="133"/>
      <c r="W25" s="133"/>
      <c r="X25" s="70"/>
      <c r="Y25" s="133"/>
      <c r="Z25" s="70"/>
    </row>
    <row r="26" spans="1:26" ht="16" customHeight="1" x14ac:dyDescent="0.2">
      <c r="K26" s="40"/>
      <c r="L26" s="70"/>
      <c r="M26" s="70"/>
      <c r="N26" s="133"/>
      <c r="O26" s="133"/>
      <c r="P26" s="70"/>
      <c r="Q26" s="133"/>
      <c r="R26" s="133"/>
      <c r="S26" s="70"/>
      <c r="T26" s="70"/>
      <c r="U26" s="70"/>
      <c r="V26" s="133"/>
      <c r="W26" s="133"/>
      <c r="X26" s="70"/>
      <c r="Y26" s="133"/>
      <c r="Z26" s="70"/>
    </row>
    <row r="27" spans="1:26" s="11" customFormat="1" ht="47" customHeight="1" x14ac:dyDescent="0.2">
      <c r="A27" s="10"/>
      <c r="B27" s="8" t="s">
        <v>17</v>
      </c>
      <c r="C27" s="8" t="s">
        <v>14</v>
      </c>
      <c r="D27" s="8" t="s">
        <v>0</v>
      </c>
      <c r="E27" s="8" t="s">
        <v>135</v>
      </c>
      <c r="F27" s="8" t="s">
        <v>9</v>
      </c>
      <c r="G27" s="10" t="s">
        <v>116</v>
      </c>
      <c r="H27" s="10" t="s">
        <v>117</v>
      </c>
      <c r="I27" s="10" t="s">
        <v>110</v>
      </c>
      <c r="J27" s="10" t="s">
        <v>39</v>
      </c>
      <c r="K27" s="10" t="s">
        <v>1830</v>
      </c>
      <c r="L27" s="10" t="s">
        <v>27</v>
      </c>
      <c r="M27" s="10" t="s">
        <v>28</v>
      </c>
      <c r="N27" s="8" t="s">
        <v>10</v>
      </c>
      <c r="O27" s="10" t="s">
        <v>111</v>
      </c>
      <c r="P27" s="10" t="s">
        <v>112</v>
      </c>
      <c r="Q27" s="10" t="s">
        <v>29</v>
      </c>
      <c r="R27" s="10" t="s">
        <v>113</v>
      </c>
      <c r="S27" s="8" t="s">
        <v>104</v>
      </c>
      <c r="T27" s="8" t="s">
        <v>105</v>
      </c>
      <c r="U27" s="10" t="s">
        <v>106</v>
      </c>
      <c r="V27" s="10" t="s">
        <v>107</v>
      </c>
      <c r="W27" s="10" t="s">
        <v>108</v>
      </c>
      <c r="X27" s="8" t="s">
        <v>109</v>
      </c>
      <c r="Y27" s="10" t="s">
        <v>30</v>
      </c>
      <c r="Z27" s="10" t="s">
        <v>11</v>
      </c>
    </row>
    <row r="28" spans="1:26" x14ac:dyDescent="0.2">
      <c r="B28" s="158" t="s">
        <v>70</v>
      </c>
      <c r="C28" s="11" t="str">
        <f>$C$4</f>
        <v>PR</v>
      </c>
      <c r="D28" s="137">
        <v>0</v>
      </c>
      <c r="E28" s="18" t="str">
        <f t="shared" ref="E28:E47" si="17">_xlfn.CONCAT(C28,B28,D28)</f>
        <v>PRFemale0</v>
      </c>
      <c r="F28" s="19">
        <v>1</v>
      </c>
      <c r="G28" s="104">
        <f>VLOOKUP(E28,'Appendix 4. LT MOH 2019'!$D$5:$G$1684,4,FALSE)</f>
        <v>9.158857822119228E-3</v>
      </c>
      <c r="H28" s="19">
        <f>VLOOKUP(E28,'Appendix 1a. Person-years 2020'!$E$3:$F$1684,2,FALSE)</f>
        <v>76938.939700000003</v>
      </c>
      <c r="I28" s="19">
        <f>VLOOKUP(E28,'Appendix 2a. Deaths 2020'!$E$3:$G$1683,3,FALSE)</f>
        <v>0</v>
      </c>
      <c r="J28" s="20">
        <f t="shared" ref="J28:J47" si="18">G28*H28</f>
        <v>704.67280969690466</v>
      </c>
      <c r="K28" s="20">
        <f t="shared" ref="K28:K47" si="19">G28*(H28-I28)+I28</f>
        <v>704.67280969690466</v>
      </c>
      <c r="L28" s="73">
        <f t="shared" ref="L28:L47" si="20">J28/K28</f>
        <v>1</v>
      </c>
      <c r="M28" s="73">
        <f t="shared" ref="M28:M47" si="21">K28/J28</f>
        <v>1</v>
      </c>
      <c r="N28" s="72">
        <f>VLOOKUP(E28,'Appendix 4. LT MOH 2019'!$D$5:$K$1684,8,FALSE)</f>
        <v>0.99091831925818197</v>
      </c>
      <c r="O28" s="72">
        <f>EXP((1/L28)*LN(N28))</f>
        <v>0.99091831925818197</v>
      </c>
      <c r="P28" s="73">
        <f t="shared" ref="P28:P47" si="22">1-O28</f>
        <v>9.0816807418180323E-3</v>
      </c>
      <c r="Q28" s="72">
        <f>VLOOKUP(E28,'Appendix 4. LT MOH 2019'!$D$5:$I$1684,6,FALSE)</f>
        <v>7.2143537834288757E-2</v>
      </c>
      <c r="R28" s="136">
        <f t="shared" ref="R28:R46" si="23">F28+(Q28-F28)*M28*(1-N28)/(1-O28)</f>
        <v>7.2143537834288729E-2</v>
      </c>
      <c r="S28" s="12">
        <v>100000</v>
      </c>
      <c r="T28" s="12">
        <f t="shared" ref="T28:T47" si="24">P28*S28</f>
        <v>908.16807418180326</v>
      </c>
      <c r="U28" s="13">
        <f t="shared" ref="U28:U47" si="25">T28/V28</f>
        <v>9.1588578221192766E-3</v>
      </c>
      <c r="V28" s="12">
        <f t="shared" ref="V28:V46" si="26">(S29*F28)+R28*T28</f>
        <v>99157.350383637837</v>
      </c>
      <c r="W28" s="12">
        <f t="shared" ref="W28:W46" si="27">W29+V28</f>
        <v>7943450.6817751564</v>
      </c>
      <c r="X28" s="131">
        <f t="shared" ref="X28:X47" si="28">W28/S28</f>
        <v>79.434506817751569</v>
      </c>
      <c r="Y28" s="105">
        <f>VLOOKUP(E28,'Appendix 4. LT MOH 2019'!$D$5:$P$1684,13,FALSE)</f>
        <v>80.590201227361447</v>
      </c>
      <c r="Z28" s="131">
        <f t="shared" ref="Z28:Z47" si="29">X28-Y28</f>
        <v>-1.1556944096098789</v>
      </c>
    </row>
    <row r="29" spans="1:26" x14ac:dyDescent="0.2">
      <c r="B29" s="158" t="str">
        <f>$B$28</f>
        <v>Female</v>
      </c>
      <c r="C29" s="11" t="str">
        <f>$C$4</f>
        <v>PR</v>
      </c>
      <c r="D29" s="138" t="s">
        <v>1657</v>
      </c>
      <c r="E29" s="18" t="str">
        <f t="shared" si="17"/>
        <v>PRFemale1-4</v>
      </c>
      <c r="F29" s="19">
        <v>4</v>
      </c>
      <c r="G29" s="104">
        <f>VLOOKUP(E29,'Appendix 4. LT MOH 2019'!$D$5:$G$1684,4,FALSE)</f>
        <v>4.1437426366563367E-4</v>
      </c>
      <c r="H29" s="19">
        <f>VLOOKUP(E29,'Appendix 1a. Person-years 2020'!$E$3:$F$1684,2,FALSE)</f>
        <v>308061.85499999998</v>
      </c>
      <c r="I29" s="19">
        <f>VLOOKUP(E29,'Appendix 2a. Deaths 2020'!$E$3:$G$1683,3,FALSE)</f>
        <v>2</v>
      </c>
      <c r="J29" s="20">
        <f t="shared" si="18"/>
        <v>127.6529043290942</v>
      </c>
      <c r="K29" s="20">
        <f t="shared" si="19"/>
        <v>129.65207558056687</v>
      </c>
      <c r="L29" s="73">
        <f t="shared" si="20"/>
        <v>0.98458049173126905</v>
      </c>
      <c r="M29" s="73">
        <f t="shared" si="21"/>
        <v>1.0156609930810405</v>
      </c>
      <c r="N29" s="72">
        <f>VLOOKUP(E29,'Appendix 4. LT MOH 2019'!$D$5:$K$1684,8,FALSE)</f>
        <v>0.99834421000001039</v>
      </c>
      <c r="O29" s="72">
        <f t="shared" ref="O29:O46" si="30">EXP((1/L29)*LN(N29))</f>
        <v>0.99831830050075598</v>
      </c>
      <c r="P29" s="73">
        <f t="shared" si="22"/>
        <v>1.681699499244016E-3</v>
      </c>
      <c r="Q29" s="72">
        <f>VLOOKUP(E29,'Appendix 4. LT MOH 2019'!$D$5:$I$1684,6,FALSE)</f>
        <v>1.5120055836731625</v>
      </c>
      <c r="R29" s="136">
        <f t="shared" si="23"/>
        <v>1.5119733072300896</v>
      </c>
      <c r="S29" s="75">
        <f t="shared" ref="S29:S47" si="31">S28-T28</f>
        <v>99091.831925818202</v>
      </c>
      <c r="T29" s="12">
        <f t="shared" si="24"/>
        <v>166.64268412882066</v>
      </c>
      <c r="U29" s="13">
        <f t="shared" si="25"/>
        <v>4.2086511163281435E-4</v>
      </c>
      <c r="V29" s="12">
        <f t="shared" si="26"/>
        <v>395952.71625700546</v>
      </c>
      <c r="W29" s="12">
        <f t="shared" si="27"/>
        <v>7844293.3313915189</v>
      </c>
      <c r="X29" s="131">
        <f t="shared" si="28"/>
        <v>79.161856017193102</v>
      </c>
      <c r="Y29" s="105">
        <f>VLOOKUP(E29,'Appendix 4. LT MOH 2019'!$D$5:$P$1684,13,FALSE)</f>
        <v>80.328142266169763</v>
      </c>
      <c r="Z29" s="131">
        <f t="shared" si="29"/>
        <v>-1.166286248976661</v>
      </c>
    </row>
    <row r="30" spans="1:26" x14ac:dyDescent="0.2">
      <c r="B30" s="158" t="str">
        <f t="shared" ref="B30:B47" si="32">$B$28</f>
        <v>Female</v>
      </c>
      <c r="C30" s="11" t="str">
        <f t="shared" ref="C30:C47" si="33">$C$4</f>
        <v>PR</v>
      </c>
      <c r="D30" s="138" t="s">
        <v>1658</v>
      </c>
      <c r="E30" s="18" t="str">
        <f t="shared" si="17"/>
        <v>PRFemale5-9</v>
      </c>
      <c r="F30" s="19">
        <v>5</v>
      </c>
      <c r="G30" s="104">
        <f>VLOOKUP(E30,'Appendix 4. LT MOH 2019'!$D$5:$G$1684,4,FALSE)</f>
        <v>1.8086470198174761E-4</v>
      </c>
      <c r="H30" s="19">
        <f>VLOOKUP(E30,'Appendix 1a. Person-years 2020'!$E$3:$F$1684,2,FALSE)</f>
        <v>375513.7732</v>
      </c>
      <c r="I30" s="19">
        <f>VLOOKUP(E30,'Appendix 2a. Deaths 2020'!$E$3:$G$1683,3,FALSE)</f>
        <v>0</v>
      </c>
      <c r="J30" s="20">
        <f t="shared" si="18"/>
        <v>67.917186679859569</v>
      </c>
      <c r="K30" s="20">
        <f t="shared" si="19"/>
        <v>67.917186679859569</v>
      </c>
      <c r="L30" s="73">
        <f t="shared" si="20"/>
        <v>1</v>
      </c>
      <c r="M30" s="73">
        <f t="shared" si="21"/>
        <v>1</v>
      </c>
      <c r="N30" s="72">
        <f>VLOOKUP(E30,'Appendix 4. LT MOH 2019'!$D$5:$K$1684,8,FALSE)</f>
        <v>0.99909608520579096</v>
      </c>
      <c r="O30" s="72">
        <f t="shared" si="30"/>
        <v>0.99909608520579096</v>
      </c>
      <c r="P30" s="73">
        <f t="shared" si="22"/>
        <v>9.0391479420903753E-4</v>
      </c>
      <c r="Q30" s="72">
        <f>VLOOKUP(E30,'Appendix 4. LT MOH 2019'!$D$5:$I$1684,6,FALSE)</f>
        <v>2.5000000000004312</v>
      </c>
      <c r="R30" s="136">
        <f t="shared" si="23"/>
        <v>2.5000000000004312</v>
      </c>
      <c r="S30" s="75">
        <f t="shared" si="31"/>
        <v>98925.189241689382</v>
      </c>
      <c r="T30" s="12">
        <f t="shared" si="24"/>
        <v>89.419942075491747</v>
      </c>
      <c r="U30" s="13">
        <f t="shared" si="25"/>
        <v>1.8086470198174322E-4</v>
      </c>
      <c r="V30" s="12">
        <f t="shared" si="26"/>
        <v>494402.39635325823</v>
      </c>
      <c r="W30" s="12">
        <f t="shared" si="27"/>
        <v>7448340.6151345139</v>
      </c>
      <c r="X30" s="131">
        <f t="shared" si="28"/>
        <v>75.292659758649307</v>
      </c>
      <c r="Y30" s="105">
        <f>VLOOKUP(E30,'Appendix 4. LT MOH 2019'!$D$5:$P$1684,13,FALSE)</f>
        <v>76.458861681026391</v>
      </c>
      <c r="Z30" s="131">
        <f t="shared" si="29"/>
        <v>-1.1662019223770841</v>
      </c>
    </row>
    <row r="31" spans="1:26" x14ac:dyDescent="0.2">
      <c r="B31" s="158" t="str">
        <f t="shared" si="32"/>
        <v>Female</v>
      </c>
      <c r="C31" s="11" t="str">
        <f t="shared" si="33"/>
        <v>PR</v>
      </c>
      <c r="D31" s="138" t="s">
        <v>118</v>
      </c>
      <c r="E31" s="18" t="str">
        <f t="shared" si="17"/>
        <v>PRFemale10-14</v>
      </c>
      <c r="F31" s="19">
        <v>5</v>
      </c>
      <c r="G31" s="104">
        <f>VLOOKUP(E31,'Appendix 4. LT MOH 2019'!$D$5:$G$1684,4,FALSE)</f>
        <v>2.2866274843344751E-4</v>
      </c>
      <c r="H31" s="19">
        <f>VLOOKUP(E31,'Appendix 1a. Person-years 2020'!$E$3:$F$1684,2,FALSE)</f>
        <v>367887.91149999999</v>
      </c>
      <c r="I31" s="19">
        <f>VLOOKUP(E31,'Appendix 2a. Deaths 2020'!$E$3:$G$1683,3,FALSE)</f>
        <v>4</v>
      </c>
      <c r="J31" s="20">
        <f t="shared" si="18"/>
        <v>84.122260959030896</v>
      </c>
      <c r="K31" s="20">
        <f t="shared" si="19"/>
        <v>88.121346308037161</v>
      </c>
      <c r="L31" s="73">
        <f t="shared" si="20"/>
        <v>0.95461842656117557</v>
      </c>
      <c r="M31" s="73">
        <f t="shared" si="21"/>
        <v>1.0475389665400683</v>
      </c>
      <c r="N31" s="72">
        <f>VLOOKUP(E31,'Appendix 4. LT MOH 2019'!$D$5:$K$1684,8,FALSE)</f>
        <v>0.99885733946757749</v>
      </c>
      <c r="O31" s="72">
        <f t="shared" si="30"/>
        <v>0.9988030510891156</v>
      </c>
      <c r="P31" s="73">
        <f t="shared" si="22"/>
        <v>1.1969489108843989E-3</v>
      </c>
      <c r="Q31" s="72">
        <f>VLOOKUP(E31,'Appendix 4. LT MOH 2019'!$D$5:$I$1684,6,FALSE)</f>
        <v>2.4999999999997127</v>
      </c>
      <c r="R31" s="136">
        <f t="shared" si="23"/>
        <v>2.4999320723811898</v>
      </c>
      <c r="S31" s="75">
        <f t="shared" si="31"/>
        <v>98835.769299613894</v>
      </c>
      <c r="T31" s="12">
        <f t="shared" si="24"/>
        <v>118.30136641959456</v>
      </c>
      <c r="U31" s="13">
        <f t="shared" si="25"/>
        <v>2.3953314053781451E-4</v>
      </c>
      <c r="V31" s="12">
        <f t="shared" si="26"/>
        <v>493883.08504609036</v>
      </c>
      <c r="W31" s="12">
        <f t="shared" si="27"/>
        <v>6953938.2187812561</v>
      </c>
      <c r="X31" s="131">
        <f t="shared" si="28"/>
        <v>70.358517650637864</v>
      </c>
      <c r="Y31" s="105">
        <f>VLOOKUP(E31,'Appendix 4. LT MOH 2019'!$D$5:$P$1684,13,FALSE)</f>
        <v>71.525774673906923</v>
      </c>
      <c r="Z31" s="131">
        <f t="shared" si="29"/>
        <v>-1.1672570232690589</v>
      </c>
    </row>
    <row r="32" spans="1:26" x14ac:dyDescent="0.2">
      <c r="B32" s="158" t="str">
        <f t="shared" si="32"/>
        <v>Female</v>
      </c>
      <c r="C32" s="11" t="str">
        <f t="shared" si="33"/>
        <v>PR</v>
      </c>
      <c r="D32" s="137" t="s">
        <v>119</v>
      </c>
      <c r="E32" s="18" t="str">
        <f t="shared" si="17"/>
        <v>PRFemale15-19</v>
      </c>
      <c r="F32" s="19">
        <v>5</v>
      </c>
      <c r="G32" s="104">
        <f>VLOOKUP(E32,'Appendix 4. LT MOH 2019'!$D$5:$G$1684,4,FALSE)</f>
        <v>4.3287068092001337E-4</v>
      </c>
      <c r="H32" s="19">
        <f>VLOOKUP(E32,'Appendix 1a. Person-years 2020'!$E$3:$F$1684,2,FALSE)</f>
        <v>396634.63650000002</v>
      </c>
      <c r="I32" s="19">
        <f>VLOOKUP(E32,'Appendix 2a. Deaths 2020'!$E$3:$G$1683,3,FALSE)</f>
        <v>8</v>
      </c>
      <c r="J32" s="20">
        <f t="shared" si="18"/>
        <v>171.691505178217</v>
      </c>
      <c r="K32" s="20">
        <f t="shared" si="19"/>
        <v>179.68804221276963</v>
      </c>
      <c r="L32" s="73">
        <f t="shared" si="20"/>
        <v>0.95549766731230845</v>
      </c>
      <c r="M32" s="73">
        <f t="shared" si="21"/>
        <v>1.046575030175501</v>
      </c>
      <c r="N32" s="72">
        <f>VLOOKUP(E32,'Appendix 4. LT MOH 2019'!$D$5:$K$1684,8,FALSE)</f>
        <v>0.99783798627628184</v>
      </c>
      <c r="O32" s="72">
        <f t="shared" si="30"/>
        <v>0.99773740442295666</v>
      </c>
      <c r="P32" s="73">
        <f t="shared" si="22"/>
        <v>2.2625955770433359E-3</v>
      </c>
      <c r="Q32" s="72">
        <f>VLOOKUP(E32,'Appendix 4. LT MOH 2019'!$D$5:$I$1684,6,FALSE)</f>
        <v>2.5000000000000155</v>
      </c>
      <c r="R32" s="136">
        <f t="shared" si="23"/>
        <v>2.4998740372583748</v>
      </c>
      <c r="S32" s="75">
        <f t="shared" si="31"/>
        <v>98717.467933194304</v>
      </c>
      <c r="T32" s="12">
        <f t="shared" si="24"/>
        <v>223.35770632256276</v>
      </c>
      <c r="U32" s="13">
        <f t="shared" si="25"/>
        <v>4.530316549410851E-4</v>
      </c>
      <c r="V32" s="12">
        <f t="shared" si="26"/>
        <v>493028.91726541606</v>
      </c>
      <c r="W32" s="12">
        <f t="shared" si="27"/>
        <v>6460055.1337351659</v>
      </c>
      <c r="X32" s="131">
        <f t="shared" si="28"/>
        <v>65.439838247339566</v>
      </c>
      <c r="Y32" s="105">
        <f>VLOOKUP(E32,'Appendix 4. LT MOH 2019'!$D$5:$P$1684,13,FALSE)</f>
        <v>66.604737930543564</v>
      </c>
      <c r="Z32" s="131">
        <f t="shared" si="29"/>
        <v>-1.1648996832039984</v>
      </c>
    </row>
    <row r="33" spans="2:26" x14ac:dyDescent="0.2">
      <c r="B33" s="158" t="str">
        <f t="shared" si="32"/>
        <v>Female</v>
      </c>
      <c r="C33" s="11" t="str">
        <f t="shared" si="33"/>
        <v>PR</v>
      </c>
      <c r="D33" s="137" t="s">
        <v>120</v>
      </c>
      <c r="E33" s="18" t="str">
        <f t="shared" si="17"/>
        <v>PRFemale20-24</v>
      </c>
      <c r="F33" s="19">
        <v>5</v>
      </c>
      <c r="G33" s="104">
        <f>VLOOKUP(E33,'Appendix 4. LT MOH 2019'!$D$5:$G$1684,4,FALSE)</f>
        <v>4.8746735419601003E-4</v>
      </c>
      <c r="H33" s="19">
        <f>VLOOKUP(E33,'Appendix 1a. Person-years 2020'!$E$3:$F$1684,2,FALSE)</f>
        <v>448994.24939999997</v>
      </c>
      <c r="I33" s="19">
        <f>VLOOKUP(E33,'Appendix 2a. Deaths 2020'!$E$3:$G$1683,3,FALSE)</f>
        <v>12</v>
      </c>
      <c r="J33" s="20">
        <f t="shared" si="18"/>
        <v>218.87003880424146</v>
      </c>
      <c r="K33" s="20">
        <f t="shared" si="19"/>
        <v>230.86418919599109</v>
      </c>
      <c r="L33" s="73">
        <f t="shared" si="20"/>
        <v>0.94804672637397547</v>
      </c>
      <c r="M33" s="73">
        <f t="shared" si="21"/>
        <v>1.05480033017437</v>
      </c>
      <c r="N33" s="72">
        <f>VLOOKUP(E33,'Appendix 4. LT MOH 2019'!$D$5:$K$1684,8,FALSE)</f>
        <v>0.99756562991887643</v>
      </c>
      <c r="O33" s="72">
        <f t="shared" si="30"/>
        <v>0.99743239704223741</v>
      </c>
      <c r="P33" s="73">
        <f t="shared" si="22"/>
        <v>2.5676029577625936E-3</v>
      </c>
      <c r="Q33" s="72">
        <f>VLOOKUP(E33,'Appendix 4. LT MOH 2019'!$D$5:$I$1684,6,FALSE)</f>
        <v>2.5000000000000742</v>
      </c>
      <c r="R33" s="136">
        <f t="shared" si="23"/>
        <v>2.4998331054529257</v>
      </c>
      <c r="S33" s="75">
        <f t="shared" si="31"/>
        <v>98494.110226871737</v>
      </c>
      <c r="T33" s="12">
        <f t="shared" si="24"/>
        <v>252.89376874071078</v>
      </c>
      <c r="U33" s="13">
        <f t="shared" si="25"/>
        <v>5.1418074161625445E-4</v>
      </c>
      <c r="V33" s="12">
        <f t="shared" si="26"/>
        <v>491838.27450591588</v>
      </c>
      <c r="W33" s="12">
        <f t="shared" si="27"/>
        <v>5967026.2164697498</v>
      </c>
      <c r="X33" s="131">
        <f t="shared" si="28"/>
        <v>60.5825688736644</v>
      </c>
      <c r="Y33" s="105">
        <f>VLOOKUP(E33,'Appendix 4. LT MOH 2019'!$D$5:$P$1684,13,FALSE)</f>
        <v>61.743633547935715</v>
      </c>
      <c r="Z33" s="131">
        <f t="shared" si="29"/>
        <v>-1.1610646742713158</v>
      </c>
    </row>
    <row r="34" spans="2:26" x14ac:dyDescent="0.2">
      <c r="B34" s="158" t="str">
        <f t="shared" si="32"/>
        <v>Female</v>
      </c>
      <c r="C34" s="11" t="str">
        <f t="shared" si="33"/>
        <v>PR</v>
      </c>
      <c r="D34" s="137" t="s">
        <v>121</v>
      </c>
      <c r="E34" s="18" t="str">
        <f t="shared" si="17"/>
        <v>PRFemale25-29</v>
      </c>
      <c r="F34" s="19">
        <v>5</v>
      </c>
      <c r="G34" s="104">
        <f>VLOOKUP(E34,'Appendix 4. LT MOH 2019'!$D$5:$G$1684,4,FALSE)</f>
        <v>5.6017189386782767E-4</v>
      </c>
      <c r="H34" s="19">
        <f>VLOOKUP(E34,'Appendix 1a. Person-years 2020'!$E$3:$F$1684,2,FALSE)</f>
        <v>459450.1323</v>
      </c>
      <c r="I34" s="19">
        <f>VLOOKUP(E34,'Appendix 2a. Deaths 2020'!$E$3:$G$1683,3,FALSE)</f>
        <v>17</v>
      </c>
      <c r="J34" s="20">
        <f t="shared" si="18"/>
        <v>257.37105074831499</v>
      </c>
      <c r="K34" s="20">
        <f t="shared" si="19"/>
        <v>274.36152782611924</v>
      </c>
      <c r="L34" s="73">
        <f t="shared" si="20"/>
        <v>0.93807266925349597</v>
      </c>
      <c r="M34" s="73">
        <f t="shared" si="21"/>
        <v>1.0660154940829742</v>
      </c>
      <c r="N34" s="72">
        <f>VLOOKUP(E34,'Appendix 4. LT MOH 2019'!$D$5:$K$1684,8,FALSE)</f>
        <v>0.99720305745217097</v>
      </c>
      <c r="O34" s="72">
        <f t="shared" si="30"/>
        <v>0.99701869141011368</v>
      </c>
      <c r="P34" s="73">
        <f t="shared" si="22"/>
        <v>2.9813085898863223E-3</v>
      </c>
      <c r="Q34" s="72">
        <f>VLOOKUP(E34,'Appendix 4. LT MOH 2019'!$D$5:$I$1684,6,FALSE)</f>
        <v>2.5000000000000897</v>
      </c>
      <c r="R34" s="136">
        <f t="shared" si="23"/>
        <v>2.4997689754759369</v>
      </c>
      <c r="S34" s="75">
        <f t="shared" si="31"/>
        <v>98241.216458131021</v>
      </c>
      <c r="T34" s="12">
        <f t="shared" si="24"/>
        <v>292.88738250750754</v>
      </c>
      <c r="U34" s="13">
        <f t="shared" si="25"/>
        <v>5.971519473506417E-4</v>
      </c>
      <c r="V34" s="12">
        <f t="shared" si="26"/>
        <v>490473.79617021821</v>
      </c>
      <c r="W34" s="12">
        <f t="shared" si="27"/>
        <v>5475187.9419638338</v>
      </c>
      <c r="X34" s="131">
        <f t="shared" si="28"/>
        <v>55.732086178892942</v>
      </c>
      <c r="Y34" s="105">
        <f>VLOOKUP(E34,'Appendix 4. LT MOH 2019'!$D$5:$P$1684,13,FALSE)</f>
        <v>56.888206420818143</v>
      </c>
      <c r="Z34" s="131">
        <f t="shared" si="29"/>
        <v>-1.1561202419252012</v>
      </c>
    </row>
    <row r="35" spans="2:26" x14ac:dyDescent="0.2">
      <c r="B35" s="158" t="str">
        <f t="shared" si="32"/>
        <v>Female</v>
      </c>
      <c r="C35" s="11" t="str">
        <f t="shared" si="33"/>
        <v>PR</v>
      </c>
      <c r="D35" s="137" t="s">
        <v>122</v>
      </c>
      <c r="E35" s="18" t="str">
        <f t="shared" si="17"/>
        <v>PRFemale30-34</v>
      </c>
      <c r="F35" s="19">
        <v>5</v>
      </c>
      <c r="G35" s="104">
        <f>VLOOKUP(E35,'Appendix 4. LT MOH 2019'!$D$5:$G$1684,4,FALSE)</f>
        <v>8.1380028500913581E-4</v>
      </c>
      <c r="H35" s="19">
        <f>VLOOKUP(E35,'Appendix 1a. Person-years 2020'!$E$3:$F$1684,2,FALSE)</f>
        <v>448317.81030000001</v>
      </c>
      <c r="I35" s="19">
        <f>VLOOKUP(E35,'Appendix 2a. Deaths 2020'!$E$3:$G$1683,3,FALSE)</f>
        <v>30</v>
      </c>
      <c r="J35" s="20">
        <f t="shared" si="18"/>
        <v>364.84116179681172</v>
      </c>
      <c r="K35" s="20">
        <f t="shared" si="19"/>
        <v>394.81674778826141</v>
      </c>
      <c r="L35" s="73">
        <f t="shared" si="20"/>
        <v>0.92407721769815732</v>
      </c>
      <c r="M35" s="73">
        <f t="shared" si="21"/>
        <v>1.082160647235697</v>
      </c>
      <c r="N35" s="72">
        <f>VLOOKUP(E35,'Appendix 4. LT MOH 2019'!$D$5:$K$1684,8,FALSE)</f>
        <v>0.99593926015306633</v>
      </c>
      <c r="O35" s="72">
        <f t="shared" si="30"/>
        <v>0.99560636110541856</v>
      </c>
      <c r="P35" s="73">
        <f t="shared" si="22"/>
        <v>4.393638894581442E-3</v>
      </c>
      <c r="Q35" s="72">
        <f>VLOOKUP(E35,'Appendix 4. LT MOH 2019'!$D$5:$I$1684,6,FALSE)</f>
        <v>2.4999999999999356</v>
      </c>
      <c r="R35" s="136">
        <f t="shared" si="23"/>
        <v>2.4995823698477464</v>
      </c>
      <c r="S35" s="75">
        <f t="shared" si="31"/>
        <v>97948.329075623507</v>
      </c>
      <c r="T35" s="12">
        <f t="shared" si="24"/>
        <v>430.34958828592175</v>
      </c>
      <c r="U35" s="13">
        <f t="shared" si="25"/>
        <v>8.8066275918061274E-4</v>
      </c>
      <c r="V35" s="12">
        <f t="shared" si="26"/>
        <v>488665.59168043861</v>
      </c>
      <c r="W35" s="12">
        <f t="shared" si="27"/>
        <v>4984714.1457936158</v>
      </c>
      <c r="X35" s="131">
        <f t="shared" si="28"/>
        <v>50.891262697754037</v>
      </c>
      <c r="Y35" s="105">
        <f>VLOOKUP(E35,'Appendix 4. LT MOH 2019'!$D$5:$P$1684,13,FALSE)</f>
        <v>52.040753775643914</v>
      </c>
      <c r="Z35" s="131">
        <f t="shared" si="29"/>
        <v>-1.149491077889877</v>
      </c>
    </row>
    <row r="36" spans="2:26" x14ac:dyDescent="0.2">
      <c r="B36" s="158" t="str">
        <f t="shared" si="32"/>
        <v>Female</v>
      </c>
      <c r="C36" s="11" t="str">
        <f t="shared" si="33"/>
        <v>PR</v>
      </c>
      <c r="D36" s="137" t="s">
        <v>123</v>
      </c>
      <c r="E36" s="18" t="str">
        <f t="shared" si="17"/>
        <v>PRFemale35-39</v>
      </c>
      <c r="F36" s="19">
        <v>5</v>
      </c>
      <c r="G36" s="104">
        <f>VLOOKUP(E36,'Appendix 4. LT MOH 2019'!$D$5:$G$1684,4,FALSE)</f>
        <v>1.1445786750116037E-3</v>
      </c>
      <c r="H36" s="19">
        <f>VLOOKUP(E36,'Appendix 1a. Person-years 2020'!$E$3:$F$1684,2,FALSE)</f>
        <v>443699.10989999998</v>
      </c>
      <c r="I36" s="19">
        <f>VLOOKUP(E36,'Appendix 2a. Deaths 2020'!$E$3:$G$1683,3,FALSE)</f>
        <v>39</v>
      </c>
      <c r="J36" s="20">
        <f t="shared" si="18"/>
        <v>507.84853931316991</v>
      </c>
      <c r="K36" s="20">
        <f t="shared" si="19"/>
        <v>546.80390074484444</v>
      </c>
      <c r="L36" s="73">
        <f t="shared" si="20"/>
        <v>0.92875807692920553</v>
      </c>
      <c r="M36" s="73">
        <f t="shared" si="21"/>
        <v>1.0767066525077713</v>
      </c>
      <c r="N36" s="72">
        <f>VLOOKUP(E36,'Appendix 4. LT MOH 2019'!$D$5:$K$1684,8,FALSE)</f>
        <v>0.99429343565458539</v>
      </c>
      <c r="O36" s="72">
        <f t="shared" si="30"/>
        <v>0.99385705135037827</v>
      </c>
      <c r="P36" s="73">
        <f t="shared" si="22"/>
        <v>6.1429486496217267E-3</v>
      </c>
      <c r="Q36" s="72">
        <f>VLOOKUP(E36,'Appendix 4. LT MOH 2019'!$D$5:$I$1684,6,FALSE)</f>
        <v>2.499999999999853</v>
      </c>
      <c r="R36" s="136">
        <f t="shared" si="23"/>
        <v>2.4994517518674502</v>
      </c>
      <c r="S36" s="75">
        <f t="shared" si="31"/>
        <v>97517.979487337579</v>
      </c>
      <c r="T36" s="12">
        <f t="shared" si="24"/>
        <v>599.04794040557965</v>
      </c>
      <c r="U36" s="13">
        <f t="shared" si="25"/>
        <v>1.2323757705559706E-3</v>
      </c>
      <c r="V36" s="12">
        <f t="shared" si="26"/>
        <v>486091.94915875926</v>
      </c>
      <c r="W36" s="12">
        <f t="shared" si="27"/>
        <v>4496048.5541131776</v>
      </c>
      <c r="X36" s="131">
        <f t="shared" si="28"/>
        <v>46.104816545106701</v>
      </c>
      <c r="Y36" s="105">
        <f>VLOOKUP(E36,'Appendix 4. LT MOH 2019'!$D$5:$P$1684,13,FALSE)</f>
        <v>47.242746126937476</v>
      </c>
      <c r="Z36" s="131">
        <f t="shared" si="29"/>
        <v>-1.1379295818307753</v>
      </c>
    </row>
    <row r="37" spans="2:26" x14ac:dyDescent="0.2">
      <c r="B37" s="158" t="str">
        <f t="shared" si="32"/>
        <v>Female</v>
      </c>
      <c r="C37" s="11" t="str">
        <f t="shared" si="33"/>
        <v>PR</v>
      </c>
      <c r="D37" s="137" t="s">
        <v>124</v>
      </c>
      <c r="E37" s="18" t="str">
        <f t="shared" si="17"/>
        <v>PRFemale40-44</v>
      </c>
      <c r="F37" s="19">
        <v>5</v>
      </c>
      <c r="G37" s="104">
        <f>VLOOKUP(E37,'Appendix 4. LT MOH 2019'!$D$5:$G$1684,4,FALSE)</f>
        <v>1.5851284223375279E-3</v>
      </c>
      <c r="H37" s="19">
        <f>VLOOKUP(E37,'Appendix 1a. Person-years 2020'!$E$3:$F$1684,2,FALSE)</f>
        <v>425889.08850000001</v>
      </c>
      <c r="I37" s="19">
        <f>VLOOKUP(E37,'Appendix 2a. Deaths 2020'!$E$3:$G$1683,3,FALSE)</f>
        <v>73</v>
      </c>
      <c r="J37" s="20">
        <f t="shared" si="18"/>
        <v>675.08889894477284</v>
      </c>
      <c r="K37" s="20">
        <f t="shared" si="19"/>
        <v>747.97318456994219</v>
      </c>
      <c r="L37" s="73">
        <f t="shared" si="20"/>
        <v>0.90255762221332148</v>
      </c>
      <c r="M37" s="73">
        <f t="shared" si="21"/>
        <v>1.1079625005522893</v>
      </c>
      <c r="N37" s="72">
        <f>VLOOKUP(E37,'Appendix 4. LT MOH 2019'!$D$5:$K$1684,8,FALSE)</f>
        <v>0.99210564181714178</v>
      </c>
      <c r="O37" s="72">
        <f t="shared" si="30"/>
        <v>0.99125708331243378</v>
      </c>
      <c r="P37" s="73">
        <f t="shared" si="22"/>
        <v>8.7429166875662156E-3</v>
      </c>
      <c r="Q37" s="72">
        <f>VLOOKUP(E37,'Appendix 4. LT MOH 2019'!$D$5:$I$1684,6,FALSE)</f>
        <v>2.4999999999999769</v>
      </c>
      <c r="R37" s="136">
        <f t="shared" si="23"/>
        <v>2.4989316651689597</v>
      </c>
      <c r="S37" s="75">
        <f t="shared" si="31"/>
        <v>96918.931546931999</v>
      </c>
      <c r="T37" s="12">
        <f t="shared" si="24"/>
        <v>847.35414396275951</v>
      </c>
      <c r="U37" s="13">
        <f t="shared" si="25"/>
        <v>1.7562640534923223E-3</v>
      </c>
      <c r="V37" s="12">
        <f t="shared" si="26"/>
        <v>482475.36711680685</v>
      </c>
      <c r="W37" s="12">
        <f t="shared" si="27"/>
        <v>4009956.6049544183</v>
      </c>
      <c r="X37" s="131">
        <f t="shared" si="28"/>
        <v>41.374337716596038</v>
      </c>
      <c r="Y37" s="105">
        <f>VLOOKUP(E37,'Appendix 4. LT MOH 2019'!$D$5:$P$1684,13,FALSE)</f>
        <v>42.49953889113371</v>
      </c>
      <c r="Z37" s="131">
        <f t="shared" si="29"/>
        <v>-1.125201174537672</v>
      </c>
    </row>
    <row r="38" spans="2:26" x14ac:dyDescent="0.2">
      <c r="B38" s="158" t="str">
        <f t="shared" si="32"/>
        <v>Female</v>
      </c>
      <c r="C38" s="11" t="str">
        <f t="shared" si="33"/>
        <v>PR</v>
      </c>
      <c r="D38" s="137" t="s">
        <v>125</v>
      </c>
      <c r="E38" s="18" t="str">
        <f t="shared" si="17"/>
        <v>PRFemale45-49</v>
      </c>
      <c r="F38" s="19">
        <v>5</v>
      </c>
      <c r="G38" s="104">
        <f>VLOOKUP(E38,'Appendix 4. LT MOH 2019'!$D$5:$G$1684,4,FALSE)</f>
        <v>2.5602702488743074E-3</v>
      </c>
      <c r="H38" s="19">
        <f>VLOOKUP(E38,'Appendix 1a. Person-years 2020'!$E$3:$F$1684,2,FALSE)</f>
        <v>400316.17330000002</v>
      </c>
      <c r="I38" s="19">
        <f>VLOOKUP(E38,'Appendix 2a. Deaths 2020'!$E$3:$G$1683,3,FALSE)</f>
        <v>116</v>
      </c>
      <c r="J38" s="20">
        <f t="shared" si="18"/>
        <v>1024.9175886432015</v>
      </c>
      <c r="K38" s="20">
        <f t="shared" si="19"/>
        <v>1140.6205972943319</v>
      </c>
      <c r="L38" s="73">
        <f t="shared" si="20"/>
        <v>0.89856135429643325</v>
      </c>
      <c r="M38" s="73">
        <f t="shared" si="21"/>
        <v>1.1128900605601857</v>
      </c>
      <c r="N38" s="72">
        <f>VLOOKUP(E38,'Appendix 4. LT MOH 2019'!$D$5:$K$1684,8,FALSE)</f>
        <v>0.98728006493392173</v>
      </c>
      <c r="O38" s="72">
        <f t="shared" si="30"/>
        <v>0.98585431275837321</v>
      </c>
      <c r="P38" s="73">
        <f t="shared" si="22"/>
        <v>1.4145687241626792E-2</v>
      </c>
      <c r="Q38" s="72">
        <f>VLOOKUP(E38,'Appendix 4. LT MOH 2019'!$D$5:$I$1684,6,FALSE)</f>
        <v>2.4999999999999751</v>
      </c>
      <c r="R38" s="136">
        <f t="shared" si="23"/>
        <v>2.4981969655824137</v>
      </c>
      <c r="S38" s="75">
        <f t="shared" si="31"/>
        <v>96071.57740296924</v>
      </c>
      <c r="T38" s="12">
        <f t="shared" si="24"/>
        <v>1358.9984867521428</v>
      </c>
      <c r="U38" s="13">
        <f t="shared" si="25"/>
        <v>2.8493046690726024E-3</v>
      </c>
      <c r="V38" s="12">
        <f t="shared" si="26"/>
        <v>476957.94047692075</v>
      </c>
      <c r="W38" s="12">
        <f t="shared" si="27"/>
        <v>3527481.2378376112</v>
      </c>
      <c r="X38" s="131">
        <f t="shared" si="28"/>
        <v>36.717219943643698</v>
      </c>
      <c r="Y38" s="105">
        <f>VLOOKUP(E38,'Appendix 4. LT MOH 2019'!$D$5:$P$1684,13,FALSE)</f>
        <v>37.817822220898286</v>
      </c>
      <c r="Z38" s="131">
        <f t="shared" si="29"/>
        <v>-1.1006022772545876</v>
      </c>
    </row>
    <row r="39" spans="2:26" x14ac:dyDescent="0.2">
      <c r="B39" s="158" t="str">
        <f t="shared" si="32"/>
        <v>Female</v>
      </c>
      <c r="C39" s="11" t="str">
        <f t="shared" si="33"/>
        <v>PR</v>
      </c>
      <c r="D39" s="137" t="s">
        <v>126</v>
      </c>
      <c r="E39" s="18" t="str">
        <f t="shared" si="17"/>
        <v>PRFemale50-54</v>
      </c>
      <c r="F39" s="19">
        <v>5</v>
      </c>
      <c r="G39" s="104">
        <f>VLOOKUP(E39,'Appendix 4. LT MOH 2019'!$D$5:$G$1684,4,FALSE)</f>
        <v>3.4607556927611265E-3</v>
      </c>
      <c r="H39" s="19">
        <f>VLOOKUP(E39,'Appendix 1a. Person-years 2020'!$E$3:$F$1684,2,FALSE)</f>
        <v>388610.0441</v>
      </c>
      <c r="I39" s="19">
        <f>VLOOKUP(E39,'Appendix 2a. Deaths 2020'!$E$3:$G$1683,3,FALSE)</f>
        <v>157</v>
      </c>
      <c r="J39" s="20">
        <f t="shared" si="18"/>
        <v>1344.8844223832275</v>
      </c>
      <c r="K39" s="20">
        <f t="shared" si="19"/>
        <v>1501.341083739464</v>
      </c>
      <c r="L39" s="73">
        <f t="shared" si="20"/>
        <v>0.89578872978914148</v>
      </c>
      <c r="M39" s="73">
        <f t="shared" si="21"/>
        <v>1.1163346520729154</v>
      </c>
      <c r="N39" s="72">
        <f>VLOOKUP(E39,'Appendix 4. LT MOH 2019'!$D$5:$K$1684,8,FALSE)</f>
        <v>0.98284464774365055</v>
      </c>
      <c r="O39" s="72">
        <f t="shared" si="30"/>
        <v>0.98086809369733152</v>
      </c>
      <c r="P39" s="73">
        <f t="shared" si="22"/>
        <v>1.9131906302668478E-2</v>
      </c>
      <c r="Q39" s="72">
        <f>VLOOKUP(E39,'Appendix 4. LT MOH 2019'!$D$5:$I$1684,6,FALSE)</f>
        <v>2.500000000000016</v>
      </c>
      <c r="R39" s="136">
        <f t="shared" si="23"/>
        <v>2.4974900711267738</v>
      </c>
      <c r="S39" s="75">
        <f t="shared" si="31"/>
        <v>94712.578916217099</v>
      </c>
      <c r="T39" s="12">
        <f t="shared" si="24"/>
        <v>1812.0321855091595</v>
      </c>
      <c r="U39" s="13">
        <f t="shared" si="25"/>
        <v>3.8633752306384875E-3</v>
      </c>
      <c r="V39" s="12">
        <f t="shared" si="26"/>
        <v>469028.26604541094</v>
      </c>
      <c r="W39" s="12">
        <f t="shared" si="27"/>
        <v>3050523.2973606903</v>
      </c>
      <c r="X39" s="131">
        <f t="shared" si="28"/>
        <v>32.208217031648857</v>
      </c>
      <c r="Y39" s="105">
        <f>VLOOKUP(E39,'Appendix 4. LT MOH 2019'!$D$5:$P$1684,13,FALSE)</f>
        <v>33.272850557113287</v>
      </c>
      <c r="Z39" s="131">
        <f t="shared" si="29"/>
        <v>-1.0646335254644299</v>
      </c>
    </row>
    <row r="40" spans="2:26" x14ac:dyDescent="0.2">
      <c r="B40" s="158" t="str">
        <f t="shared" si="32"/>
        <v>Female</v>
      </c>
      <c r="C40" s="11" t="str">
        <f t="shared" si="33"/>
        <v>PR</v>
      </c>
      <c r="D40" s="137" t="s">
        <v>127</v>
      </c>
      <c r="E40" s="18" t="str">
        <f t="shared" si="17"/>
        <v>PRFemale55-59</v>
      </c>
      <c r="F40" s="19">
        <v>5</v>
      </c>
      <c r="G40" s="104">
        <f>VLOOKUP(E40,'Appendix 4. LT MOH 2019'!$D$5:$G$1684,4,FALSE)</f>
        <v>5.4243419761108901E-3</v>
      </c>
      <c r="H40" s="19">
        <f>VLOOKUP(E40,'Appendix 1a. Person-years 2020'!$E$3:$F$1684,2,FALSE)</f>
        <v>354268.58029999997</v>
      </c>
      <c r="I40" s="19">
        <f>VLOOKUP(E40,'Appendix 2a. Deaths 2020'!$E$3:$G$1683,3,FALSE)</f>
        <v>239</v>
      </c>
      <c r="J40" s="20">
        <f t="shared" si="18"/>
        <v>1921.6739309385014</v>
      </c>
      <c r="K40" s="20">
        <f t="shared" si="19"/>
        <v>2159.377513206211</v>
      </c>
      <c r="L40" s="73">
        <f t="shared" si="20"/>
        <v>0.88992032156768597</v>
      </c>
      <c r="M40" s="73">
        <f t="shared" si="21"/>
        <v>1.1236961060046335</v>
      </c>
      <c r="N40" s="72">
        <f>VLOOKUP(E40,'Appendix 4. LT MOH 2019'!$D$5:$K$1684,8,FALSE)</f>
        <v>0.9732411628286961</v>
      </c>
      <c r="O40" s="72">
        <f t="shared" si="30"/>
        <v>0.96998135611677361</v>
      </c>
      <c r="P40" s="73">
        <f t="shared" si="22"/>
        <v>3.0018643883226392E-2</v>
      </c>
      <c r="Q40" s="72">
        <f>VLOOKUP(E40,'Appendix 4. LT MOH 2019'!$D$5:$I$1684,6,FALSE)</f>
        <v>2.4999999999999876</v>
      </c>
      <c r="R40" s="136">
        <f t="shared" si="23"/>
        <v>2.4958228253435513</v>
      </c>
      <c r="S40" s="75">
        <f t="shared" si="31"/>
        <v>92900.546730707938</v>
      </c>
      <c r="T40" s="12">
        <f t="shared" si="24"/>
        <v>2788.7484288661535</v>
      </c>
      <c r="U40" s="13">
        <f t="shared" si="25"/>
        <v>6.095368995720267E-3</v>
      </c>
      <c r="V40" s="12">
        <f t="shared" si="26"/>
        <v>457519.21349211404</v>
      </c>
      <c r="W40" s="12">
        <f t="shared" si="27"/>
        <v>2581495.0313152792</v>
      </c>
      <c r="X40" s="131">
        <f t="shared" si="28"/>
        <v>27.787727006583648</v>
      </c>
      <c r="Y40" s="105">
        <f>VLOOKUP(E40,'Appendix 4. LT MOH 2019'!$D$5:$P$1684,13,FALSE)</f>
        <v>28.809984368088639</v>
      </c>
      <c r="Z40" s="131">
        <f t="shared" si="29"/>
        <v>-1.022257361504991</v>
      </c>
    </row>
    <row r="41" spans="2:26" x14ac:dyDescent="0.2">
      <c r="B41" s="158" t="str">
        <f t="shared" si="32"/>
        <v>Female</v>
      </c>
      <c r="C41" s="11" t="str">
        <f t="shared" si="33"/>
        <v>PR</v>
      </c>
      <c r="D41" s="137" t="s">
        <v>128</v>
      </c>
      <c r="E41" s="18" t="str">
        <f t="shared" si="17"/>
        <v>PRFemale60-64</v>
      </c>
      <c r="F41" s="19">
        <v>5</v>
      </c>
      <c r="G41" s="104">
        <f>VLOOKUP(E41,'Appendix 4. LT MOH 2019'!$D$5:$G$1684,4,FALSE)</f>
        <v>8.3284704939788224E-3</v>
      </c>
      <c r="H41" s="19">
        <f>VLOOKUP(E41,'Appendix 1a. Person-years 2020'!$E$3:$F$1684,2,FALSE)</f>
        <v>296137.82280000002</v>
      </c>
      <c r="I41" s="19">
        <f>VLOOKUP(E41,'Appendix 2a. Deaths 2020'!$E$3:$G$1683,3,FALSE)</f>
        <v>342</v>
      </c>
      <c r="J41" s="20">
        <f t="shared" si="18"/>
        <v>2466.3751193409294</v>
      </c>
      <c r="K41" s="20">
        <f t="shared" si="19"/>
        <v>2805.5267824319885</v>
      </c>
      <c r="L41" s="73">
        <f t="shared" si="20"/>
        <v>0.87911301891152738</v>
      </c>
      <c r="M41" s="73">
        <f t="shared" si="21"/>
        <v>1.1375101704649404</v>
      </c>
      <c r="N41" s="72">
        <f>VLOOKUP(E41,'Appendix 4. LT MOH 2019'!$D$5:$K$1684,8,FALSE)</f>
        <v>0.95920700565452421</v>
      </c>
      <c r="O41" s="72">
        <f t="shared" si="30"/>
        <v>0.95372925620660998</v>
      </c>
      <c r="P41" s="73">
        <f t="shared" si="22"/>
        <v>4.6270743793390023E-2</v>
      </c>
      <c r="Q41" s="72">
        <f>VLOOKUP(E41,'Appendix 4. LT MOH 2019'!$D$5:$I$1684,6,FALSE)</f>
        <v>2.5000000000000084</v>
      </c>
      <c r="R41" s="136">
        <f t="shared" si="23"/>
        <v>2.4928841559747013</v>
      </c>
      <c r="S41" s="75">
        <f t="shared" si="31"/>
        <v>90111.798301841787</v>
      </c>
      <c r="T41" s="12">
        <f t="shared" si="24"/>
        <v>4169.5399319861599</v>
      </c>
      <c r="U41" s="13">
        <f t="shared" si="25"/>
        <v>9.4739561272497337E-3</v>
      </c>
      <c r="V41" s="12">
        <f t="shared" si="26"/>
        <v>440105.47188343026</v>
      </c>
      <c r="W41" s="12">
        <f t="shared" si="27"/>
        <v>2123975.8178231651</v>
      </c>
      <c r="X41" s="131">
        <f t="shared" si="28"/>
        <v>23.570452014603212</v>
      </c>
      <c r="Y41" s="105">
        <f>VLOOKUP(E41,'Appendix 4. LT MOH 2019'!$D$5:$P$1684,13,FALSE)</f>
        <v>24.533365801770511</v>
      </c>
      <c r="Z41" s="131">
        <f t="shared" si="29"/>
        <v>-0.96291378716729881</v>
      </c>
    </row>
    <row r="42" spans="2:26" x14ac:dyDescent="0.2">
      <c r="B42" s="158" t="str">
        <f t="shared" si="32"/>
        <v>Female</v>
      </c>
      <c r="C42" s="11" t="str">
        <f t="shared" si="33"/>
        <v>PR</v>
      </c>
      <c r="D42" s="137" t="s">
        <v>129</v>
      </c>
      <c r="E42" s="18" t="str">
        <f t="shared" si="17"/>
        <v>PRFemale65-69</v>
      </c>
      <c r="F42" s="19">
        <v>5</v>
      </c>
      <c r="G42" s="104">
        <f>VLOOKUP(E42,'Appendix 4. LT MOH 2019'!$D$5:$G$1684,4,FALSE)</f>
        <v>1.310428027178618E-2</v>
      </c>
      <c r="H42" s="19">
        <f>VLOOKUP(E42,'Appendix 1a. Person-years 2020'!$E$3:$F$1684,2,FALSE)</f>
        <v>236981.53820000001</v>
      </c>
      <c r="I42" s="19">
        <f>VLOOKUP(E42,'Appendix 2a. Deaths 2020'!$E$3:$G$1683,3,FALSE)</f>
        <v>451</v>
      </c>
      <c r="J42" s="20">
        <f t="shared" si="18"/>
        <v>3105.4724958118031</v>
      </c>
      <c r="K42" s="20">
        <f t="shared" si="19"/>
        <v>3550.5624654092276</v>
      </c>
      <c r="L42" s="73">
        <f t="shared" si="20"/>
        <v>0.87464240555302419</v>
      </c>
      <c r="M42" s="73">
        <f t="shared" si="21"/>
        <v>1.1433243959486665</v>
      </c>
      <c r="N42" s="72">
        <f>VLOOKUP(E42,'Appendix 4. LT MOH 2019'!$D$5:$K$1684,8,FALSE)</f>
        <v>0.93655703463946338</v>
      </c>
      <c r="O42" s="72">
        <f t="shared" si="30"/>
        <v>0.92780004878355649</v>
      </c>
      <c r="P42" s="73">
        <f t="shared" si="22"/>
        <v>7.2199951216443514E-2</v>
      </c>
      <c r="Q42" s="72">
        <f>VLOOKUP(E42,'Appendix 4. LT MOH 2019'!$D$5:$I$1684,6,FALSE)</f>
        <v>2.4999999999999956</v>
      </c>
      <c r="R42" s="136">
        <f t="shared" si="23"/>
        <v>2.4883677611298785</v>
      </c>
      <c r="S42" s="75">
        <f t="shared" si="31"/>
        <v>85942.258369855626</v>
      </c>
      <c r="T42" s="12">
        <f t="shared" si="24"/>
        <v>6205.026861734561</v>
      </c>
      <c r="U42" s="13">
        <f t="shared" si="25"/>
        <v>1.498340764814398E-2</v>
      </c>
      <c r="V42" s="12">
        <f t="shared" si="26"/>
        <v>414126.54634029052</v>
      </c>
      <c r="W42" s="12">
        <f t="shared" si="27"/>
        <v>1683870.345939735</v>
      </c>
      <c r="X42" s="131">
        <f t="shared" si="28"/>
        <v>19.593042792675263</v>
      </c>
      <c r="Y42" s="105">
        <f>VLOOKUP(E42,'Appendix 4. LT MOH 2019'!$D$5:$P$1684,13,FALSE)</f>
        <v>20.470397079966929</v>
      </c>
      <c r="Z42" s="131">
        <f t="shared" si="29"/>
        <v>-0.87735428729166642</v>
      </c>
    </row>
    <row r="43" spans="2:26" x14ac:dyDescent="0.2">
      <c r="B43" s="158" t="str">
        <f t="shared" si="32"/>
        <v>Female</v>
      </c>
      <c r="C43" s="11" t="str">
        <f t="shared" si="33"/>
        <v>PR</v>
      </c>
      <c r="D43" s="137" t="s">
        <v>130</v>
      </c>
      <c r="E43" s="18" t="str">
        <f t="shared" si="17"/>
        <v>PRFemale70-74</v>
      </c>
      <c r="F43" s="19">
        <v>5</v>
      </c>
      <c r="G43" s="104">
        <f>VLOOKUP(E43,'Appendix 4. LT MOH 2019'!$D$5:$G$1684,4,FALSE)</f>
        <v>2.0610996238164484E-2</v>
      </c>
      <c r="H43" s="19">
        <f>VLOOKUP(E43,'Appendix 1a. Person-years 2020'!$E$3:$F$1684,2,FALSE)</f>
        <v>175749.88769999999</v>
      </c>
      <c r="I43" s="19">
        <f>VLOOKUP(E43,'Appendix 2a. Deaths 2020'!$E$3:$G$1683,3,FALSE)</f>
        <v>471</v>
      </c>
      <c r="J43" s="20">
        <f t="shared" si="18"/>
        <v>3622.3802742425305</v>
      </c>
      <c r="K43" s="20">
        <f t="shared" si="19"/>
        <v>4083.6724950143548</v>
      </c>
      <c r="L43" s="73">
        <f t="shared" si="20"/>
        <v>0.88703985901538296</v>
      </c>
      <c r="M43" s="73">
        <f t="shared" si="21"/>
        <v>1.1273450565231682</v>
      </c>
      <c r="N43" s="72">
        <f>VLOOKUP(E43,'Appendix 4. LT MOH 2019'!$D$5:$K$1684,8,FALSE)</f>
        <v>0.90199497196933087</v>
      </c>
      <c r="O43" s="72">
        <f t="shared" si="30"/>
        <v>0.89022458188980125</v>
      </c>
      <c r="P43" s="73">
        <f t="shared" si="22"/>
        <v>0.10977541811019875</v>
      </c>
      <c r="Q43" s="72">
        <f>VLOOKUP(E43,'Appendix 4. LT MOH 2019'!$D$5:$I$1684,6,FALSE)</f>
        <v>2.5000000000000018</v>
      </c>
      <c r="R43" s="136">
        <f t="shared" si="23"/>
        <v>2.4838291266201842</v>
      </c>
      <c r="S43" s="75">
        <f t="shared" si="31"/>
        <v>79737.231508121069</v>
      </c>
      <c r="T43" s="12">
        <f t="shared" si="24"/>
        <v>8753.1879277537046</v>
      </c>
      <c r="U43" s="13">
        <f t="shared" si="25"/>
        <v>2.32388620828872E-2</v>
      </c>
      <c r="V43" s="12">
        <f t="shared" si="26"/>
        <v>376661.64102757163</v>
      </c>
      <c r="W43" s="12">
        <f t="shared" si="27"/>
        <v>1269743.7995994445</v>
      </c>
      <c r="X43" s="131">
        <f t="shared" si="28"/>
        <v>15.924101897996342</v>
      </c>
      <c r="Y43" s="105">
        <f>VLOOKUP(E43,'Appendix 4. LT MOH 2019'!$D$5:$P$1684,13,FALSE)</f>
        <v>16.687723134111963</v>
      </c>
      <c r="Z43" s="131">
        <f t="shared" si="29"/>
        <v>-0.76362123611562005</v>
      </c>
    </row>
    <row r="44" spans="2:26" x14ac:dyDescent="0.2">
      <c r="B44" s="158" t="str">
        <f t="shared" si="32"/>
        <v>Female</v>
      </c>
      <c r="C44" s="11" t="str">
        <f t="shared" si="33"/>
        <v>PR</v>
      </c>
      <c r="D44" s="137" t="s">
        <v>131</v>
      </c>
      <c r="E44" s="18" t="str">
        <f t="shared" si="17"/>
        <v>PRFemale75-79</v>
      </c>
      <c r="F44" s="19">
        <v>5</v>
      </c>
      <c r="G44" s="104">
        <f>VLOOKUP(E44,'Appendix 4. LT MOH 2019'!$D$5:$G$1684,4,FALSE)</f>
        <v>3.4255858114133897E-2</v>
      </c>
      <c r="H44" s="19">
        <f>VLOOKUP(E44,'Appendix 1a. Person-years 2020'!$E$3:$F$1684,2,FALSE)</f>
        <v>120962.29180000001</v>
      </c>
      <c r="I44" s="19">
        <f>VLOOKUP(E44,'Appendix 2a. Deaths 2020'!$E$3:$G$1683,3,FALSE)</f>
        <v>460</v>
      </c>
      <c r="J44" s="20">
        <f t="shared" si="18"/>
        <v>4143.6671050612622</v>
      </c>
      <c r="K44" s="20">
        <f t="shared" si="19"/>
        <v>4587.9094103287607</v>
      </c>
      <c r="L44" s="73">
        <f t="shared" si="20"/>
        <v>0.90317108174207283</v>
      </c>
      <c r="M44" s="73">
        <f t="shared" si="21"/>
        <v>1.1072099408576719</v>
      </c>
      <c r="N44" s="72">
        <f>VLOOKUP(E44,'Appendix 4. LT MOH 2019'!$D$5:$K$1684,8,FALSE)</f>
        <v>0.8422319124817399</v>
      </c>
      <c r="O44" s="72">
        <f t="shared" si="30"/>
        <v>0.82686998816879764</v>
      </c>
      <c r="P44" s="73">
        <f t="shared" si="22"/>
        <v>0.17313001183120236</v>
      </c>
      <c r="Q44" s="72">
        <f>VLOOKUP(E44,'Appendix 4. LT MOH 2019'!$D$5:$I$1684,6,FALSE)</f>
        <v>2.5000000000000018</v>
      </c>
      <c r="R44" s="136">
        <f t="shared" si="23"/>
        <v>2.4775835656293976</v>
      </c>
      <c r="S44" s="75">
        <f t="shared" si="31"/>
        <v>70984.043580367361</v>
      </c>
      <c r="T44" s="12">
        <f t="shared" si="24"/>
        <v>12289.468304895585</v>
      </c>
      <c r="U44" s="13">
        <f t="shared" si="25"/>
        <v>3.7939701308475661E-2</v>
      </c>
      <c r="V44" s="12">
        <f t="shared" si="26"/>
        <v>323921.06107989151</v>
      </c>
      <c r="W44" s="12">
        <f t="shared" si="27"/>
        <v>893082.15857187298</v>
      </c>
      <c r="X44" s="131">
        <f t="shared" si="28"/>
        <v>12.581449485344338</v>
      </c>
      <c r="Y44" s="105">
        <f>VLOOKUP(E44,'Appendix 4. LT MOH 2019'!$D$5:$P$1684,13,FALSE)</f>
        <v>13.229270755396589</v>
      </c>
      <c r="Z44" s="131">
        <f t="shared" si="29"/>
        <v>-0.64782127005225121</v>
      </c>
    </row>
    <row r="45" spans="2:26" x14ac:dyDescent="0.2">
      <c r="B45" s="158" t="str">
        <f t="shared" si="32"/>
        <v>Female</v>
      </c>
      <c r="C45" s="11" t="str">
        <f t="shared" si="33"/>
        <v>PR</v>
      </c>
      <c r="D45" s="137" t="s">
        <v>132</v>
      </c>
      <c r="E45" s="18" t="str">
        <f t="shared" si="17"/>
        <v>PRFemale80-84</v>
      </c>
      <c r="F45" s="19">
        <v>5</v>
      </c>
      <c r="G45" s="104">
        <f>VLOOKUP(E45,'Appendix 4. LT MOH 2019'!$D$5:$G$1684,4,FALSE)</f>
        <v>5.7847180719687051E-2</v>
      </c>
      <c r="H45" s="19">
        <f>VLOOKUP(E45,'Appendix 1a. Person-years 2020'!$E$3:$F$1684,2,FALSE)</f>
        <v>78773.632299999997</v>
      </c>
      <c r="I45" s="19">
        <f>VLOOKUP(E45,'Appendix 2a. Deaths 2020'!$E$3:$G$1683,3,FALSE)</f>
        <v>410</v>
      </c>
      <c r="J45" s="20">
        <f t="shared" si="18"/>
        <v>4556.8325436042769</v>
      </c>
      <c r="K45" s="20">
        <f t="shared" si="19"/>
        <v>4943.115199509205</v>
      </c>
      <c r="L45" s="73">
        <f t="shared" si="20"/>
        <v>0.9218544095546708</v>
      </c>
      <c r="M45" s="73">
        <f t="shared" si="21"/>
        <v>1.0847699914817133</v>
      </c>
      <c r="N45" s="72">
        <f>VLOOKUP(E45,'Appendix 4. LT MOH 2019'!$D$5:$K$1684,8,FALSE)</f>
        <v>0.74730790903306454</v>
      </c>
      <c r="O45" s="72">
        <f t="shared" si="30"/>
        <v>0.7290816015907976</v>
      </c>
      <c r="P45" s="73">
        <f t="shared" si="22"/>
        <v>0.2709183984092024</v>
      </c>
      <c r="Q45" s="72">
        <f>VLOOKUP(E45,'Appendix 4. LT MOH 2019'!$D$5:$I$1684,6,FALSE)</f>
        <v>2.4999999999999991</v>
      </c>
      <c r="R45" s="136">
        <f t="shared" si="23"/>
        <v>2.4705224988847778</v>
      </c>
      <c r="S45" s="75">
        <f t="shared" si="31"/>
        <v>58694.575275471776</v>
      </c>
      <c r="T45" s="12">
        <f t="shared" si="24"/>
        <v>15901.440328939183</v>
      </c>
      <c r="U45" s="13">
        <f t="shared" si="25"/>
        <v>6.2789363753479877E-2</v>
      </c>
      <c r="V45" s="12">
        <f t="shared" si="26"/>
        <v>253250.54082998098</v>
      </c>
      <c r="W45" s="12">
        <f t="shared" si="27"/>
        <v>569161.09749198146</v>
      </c>
      <c r="X45" s="131">
        <f t="shared" si="28"/>
        <v>9.6969966103465701</v>
      </c>
      <c r="Y45" s="105">
        <f>VLOOKUP(E45,'Appendix 4. LT MOH 2019'!$D$5:$P$1684,13,FALSE)</f>
        <v>10.239093112467648</v>
      </c>
      <c r="Z45" s="131">
        <f t="shared" si="29"/>
        <v>-0.54209650212107796</v>
      </c>
    </row>
    <row r="46" spans="2:26" x14ac:dyDescent="0.2">
      <c r="B46" s="158" t="str">
        <f t="shared" si="32"/>
        <v>Female</v>
      </c>
      <c r="C46" s="11" t="str">
        <f t="shared" si="33"/>
        <v>PR</v>
      </c>
      <c r="D46" s="137" t="s">
        <v>133</v>
      </c>
      <c r="E46" s="18" t="str">
        <f t="shared" si="17"/>
        <v>PRFemale85-89</v>
      </c>
      <c r="F46" s="19">
        <v>5</v>
      </c>
      <c r="G46" s="104">
        <f>VLOOKUP(E46,'Appendix 4. LT MOH 2019'!$D$5:$G$1684,4,FALSE)</f>
        <v>9.7464014385920575E-2</v>
      </c>
      <c r="H46" s="19">
        <f>VLOOKUP(E46,'Appendix 1a. Person-years 2020'!$E$3:$F$1684,2,FALSE)</f>
        <v>43514.434099999999</v>
      </c>
      <c r="I46" s="19">
        <f>VLOOKUP(E46,'Appendix 2a. Deaths 2020'!$E$3:$G$1683,3,FALSE)</f>
        <v>374</v>
      </c>
      <c r="J46" s="20">
        <f t="shared" si="18"/>
        <v>4241.0914311175929</v>
      </c>
      <c r="K46" s="20">
        <f t="shared" si="19"/>
        <v>4578.6398897372583</v>
      </c>
      <c r="L46" s="73">
        <f t="shared" si="20"/>
        <v>0.92627757003203948</v>
      </c>
      <c r="M46" s="73">
        <f t="shared" si="21"/>
        <v>1.0795899980233901</v>
      </c>
      <c r="N46" s="72">
        <f>VLOOKUP(E46,'Appendix 4. LT MOH 2019'!$D$5:$K$1684,8,FALSE)</f>
        <v>0.6081565236181673</v>
      </c>
      <c r="O46" s="72">
        <f t="shared" si="30"/>
        <v>0.5845546955644797</v>
      </c>
      <c r="P46" s="73">
        <f t="shared" si="22"/>
        <v>0.4154453044355203</v>
      </c>
      <c r="Q46" s="72">
        <f>VLOOKUP(E46,'Appendix 4. LT MOH 2019'!$D$5:$I$1684,6,FALSE)</f>
        <v>2.5000000000000013</v>
      </c>
      <c r="R46" s="136">
        <f t="shared" si="23"/>
        <v>2.4543562451179555</v>
      </c>
      <c r="S46" s="75">
        <f t="shared" si="31"/>
        <v>42793.134946532591</v>
      </c>
      <c r="T46" s="12">
        <f t="shared" si="24"/>
        <v>17778.206975612535</v>
      </c>
      <c r="U46" s="13">
        <f t="shared" si="25"/>
        <v>0.10537813221910859</v>
      </c>
      <c r="V46" s="12">
        <f t="shared" si="26"/>
        <v>168708.6931721945</v>
      </c>
      <c r="W46" s="12">
        <f t="shared" si="27"/>
        <v>315910.55666200048</v>
      </c>
      <c r="X46" s="131">
        <f t="shared" si="28"/>
        <v>7.3822718774100435</v>
      </c>
      <c r="Y46" s="105">
        <f>VLOOKUP(E46,'Appendix 4. LT MOH 2019'!$D$5:$P$1684,13,FALSE)</f>
        <v>7.8559630761585248</v>
      </c>
      <c r="Z46" s="131">
        <f t="shared" si="29"/>
        <v>-0.47369119874848131</v>
      </c>
    </row>
    <row r="47" spans="2:26" x14ac:dyDescent="0.2">
      <c r="B47" s="158" t="str">
        <f t="shared" si="32"/>
        <v>Female</v>
      </c>
      <c r="C47" s="11" t="str">
        <f t="shared" si="33"/>
        <v>PR</v>
      </c>
      <c r="D47" s="137" t="s">
        <v>8</v>
      </c>
      <c r="E47" s="18" t="str">
        <f t="shared" si="17"/>
        <v>PRFemale90+</v>
      </c>
      <c r="F47" s="19" t="s">
        <v>19</v>
      </c>
      <c r="G47" s="104">
        <f>VLOOKUP(E47,'Appendix 4. LT MOH 2019'!$D$5:$G$1684,4,FALSE)</f>
        <v>0.15855694028009398</v>
      </c>
      <c r="H47" s="19">
        <f>VLOOKUP(E47,'Appendix 1a. Person-years 2020'!$E$3:$F$1684,2,FALSE)</f>
        <v>25602.224900000001</v>
      </c>
      <c r="I47" s="19">
        <f>VLOOKUP(E47,'Appendix 2a. Deaths 2020'!$E$3:$G$1683,3,FALSE)</f>
        <v>250</v>
      </c>
      <c r="J47" s="20">
        <f t="shared" si="18"/>
        <v>4059.4104445068351</v>
      </c>
      <c r="K47" s="20">
        <f t="shared" si="19"/>
        <v>4269.7712094368117</v>
      </c>
      <c r="L47" s="73">
        <f t="shared" si="20"/>
        <v>0.95073254406113172</v>
      </c>
      <c r="M47" s="73">
        <f t="shared" si="21"/>
        <v>1.0518205211829799</v>
      </c>
      <c r="N47" s="72">
        <f>VLOOKUP(E47,'Appendix 4. LT MOH 2019'!$D$5:$K$1684,8,FALSE)</f>
        <v>0</v>
      </c>
      <c r="O47" s="72">
        <v>0</v>
      </c>
      <c r="P47" s="73">
        <f t="shared" si="22"/>
        <v>1</v>
      </c>
      <c r="Q47" s="72">
        <f>VLOOKUP(E47,'Appendix 4. LT MOH 2019'!$D$5:$I$1684,6,FALSE)</f>
        <v>6.1895017629050937</v>
      </c>
      <c r="R47" s="136">
        <f>Q47*L47</f>
        <v>5.8845607575176198</v>
      </c>
      <c r="S47" s="75">
        <f t="shared" si="31"/>
        <v>25014.927970920056</v>
      </c>
      <c r="T47" s="12">
        <f t="shared" si="24"/>
        <v>25014.927970920056</v>
      </c>
      <c r="U47" s="13">
        <f t="shared" si="25"/>
        <v>0.16993621804694331</v>
      </c>
      <c r="V47" s="12">
        <f>T47*R47</f>
        <v>147201.86348980601</v>
      </c>
      <c r="W47" s="12">
        <f>V47</f>
        <v>147201.86348980601</v>
      </c>
      <c r="X47" s="131">
        <f t="shared" si="28"/>
        <v>5.8845607575176198</v>
      </c>
      <c r="Y47" s="105">
        <f>VLOOKUP(E47,'Appendix 4. LT MOH 2019'!$D$5:$P$1684,13,FALSE)</f>
        <v>6.3068825510474671</v>
      </c>
      <c r="Z47" s="131">
        <f t="shared" si="29"/>
        <v>-0.42232179352984733</v>
      </c>
    </row>
    <row r="48" spans="2:26" x14ac:dyDescent="0.2">
      <c r="K48" s="40"/>
      <c r="L48" s="7"/>
      <c r="M48" s="7"/>
      <c r="N48" s="133"/>
      <c r="O48" s="133"/>
      <c r="P48" s="74"/>
      <c r="Q48" s="133"/>
      <c r="R48" s="107"/>
      <c r="S48" s="7"/>
      <c r="T48" s="7"/>
      <c r="U48" s="7"/>
      <c r="V48" s="107"/>
      <c r="W48" s="107"/>
      <c r="X48" s="7"/>
      <c r="Y48" s="133"/>
      <c r="Z48" s="7"/>
    </row>
    <row r="49" spans="1:26" x14ac:dyDescent="0.2">
      <c r="K49" s="40"/>
      <c r="L49" s="7"/>
      <c r="M49" s="7"/>
      <c r="N49" s="133"/>
      <c r="O49" s="133"/>
      <c r="P49" s="7"/>
      <c r="Q49" s="133"/>
      <c r="R49" s="107"/>
      <c r="S49" s="7"/>
      <c r="T49" s="7"/>
      <c r="U49" s="7"/>
      <c r="V49" s="107"/>
      <c r="W49" s="107"/>
      <c r="X49" s="7"/>
      <c r="Y49" s="133"/>
      <c r="Z49" s="7"/>
    </row>
    <row r="50" spans="1:26" s="11" customFormat="1" ht="47" customHeight="1" x14ac:dyDescent="0.2">
      <c r="A50" s="10"/>
      <c r="B50" s="8" t="s">
        <v>17</v>
      </c>
      <c r="C50" s="8" t="s">
        <v>14</v>
      </c>
      <c r="D50" s="8" t="s">
        <v>0</v>
      </c>
      <c r="E50" s="8" t="s">
        <v>135</v>
      </c>
      <c r="F50" s="8" t="s">
        <v>9</v>
      </c>
      <c r="G50" s="10" t="s">
        <v>116</v>
      </c>
      <c r="H50" s="10" t="s">
        <v>117</v>
      </c>
      <c r="I50" s="10" t="s">
        <v>110</v>
      </c>
      <c r="J50" s="10" t="s">
        <v>39</v>
      </c>
      <c r="K50" s="10" t="s">
        <v>1830</v>
      </c>
      <c r="L50" s="10" t="s">
        <v>27</v>
      </c>
      <c r="M50" s="10" t="s">
        <v>28</v>
      </c>
      <c r="N50" s="8" t="s">
        <v>10</v>
      </c>
      <c r="O50" s="10" t="s">
        <v>111</v>
      </c>
      <c r="P50" s="10" t="s">
        <v>112</v>
      </c>
      <c r="Q50" s="10" t="s">
        <v>29</v>
      </c>
      <c r="R50" s="10" t="s">
        <v>113</v>
      </c>
      <c r="S50" s="8" t="s">
        <v>104</v>
      </c>
      <c r="T50" s="8" t="s">
        <v>105</v>
      </c>
      <c r="U50" s="10" t="s">
        <v>106</v>
      </c>
      <c r="V50" s="10" t="s">
        <v>107</v>
      </c>
      <c r="W50" s="10" t="s">
        <v>108</v>
      </c>
      <c r="X50" s="8" t="s">
        <v>109</v>
      </c>
      <c r="Y50" s="10" t="s">
        <v>30</v>
      </c>
      <c r="Z50" s="10" t="s">
        <v>11</v>
      </c>
    </row>
    <row r="51" spans="1:26" x14ac:dyDescent="0.2">
      <c r="B51" s="158" t="s">
        <v>71</v>
      </c>
      <c r="C51" s="11" t="str">
        <f>$C$4</f>
        <v>PR</v>
      </c>
      <c r="D51" s="137">
        <v>0</v>
      </c>
      <c r="E51" s="18" t="str">
        <f t="shared" ref="E51:E70" si="34">_xlfn.CONCAT(C51,B51,D51)</f>
        <v>PRMale0</v>
      </c>
      <c r="F51" s="19">
        <v>1</v>
      </c>
      <c r="G51" s="104">
        <f>VLOOKUP(E51,'Appendix 4. LT MOH 2019'!$D$5:$G$1684,4,FALSE)</f>
        <v>1.0670599190727711E-2</v>
      </c>
      <c r="H51" s="19">
        <f>VLOOKUP(E51,'Appendix 1a. Person-years 2020'!$E$3:$F$1684,2,FALSE)</f>
        <v>80668.806599999996</v>
      </c>
      <c r="I51" s="19">
        <f>VLOOKUP(E51,'Appendix 2a. Deaths 2020'!$E$3:$G$1683,3,FALSE)</f>
        <v>0</v>
      </c>
      <c r="J51" s="20">
        <f t="shared" ref="J51:J70" si="35">G51*H51</f>
        <v>860.78450242293013</v>
      </c>
      <c r="K51" s="20">
        <f t="shared" ref="K51:K70" si="36">G51*(H51-I51)+I51</f>
        <v>860.78450242293013</v>
      </c>
      <c r="L51" s="73">
        <f t="shared" ref="L51:L70" si="37">J51/K51</f>
        <v>1</v>
      </c>
      <c r="M51" s="73">
        <f t="shared" ref="M51:M70" si="38">K51/J51</f>
        <v>1</v>
      </c>
      <c r="N51" s="72">
        <f>VLOOKUP(E51,'Appendix 4. LT MOH 2019'!$D$5:$K$1684,8,FALSE)</f>
        <v>0.98943441063235604</v>
      </c>
      <c r="O51" s="72">
        <f>EXP((1/L51)*LN(N51))</f>
        <v>0.98943441063235604</v>
      </c>
      <c r="P51" s="73">
        <f t="shared" ref="P51:P70" si="39">1-O51</f>
        <v>1.0565589367643957E-2</v>
      </c>
      <c r="Q51" s="72">
        <f>VLOOKUP(E51,'Appendix 4. LT MOH 2019'!$D$5:$I$1684,6,FALSE)</f>
        <v>6.8576069561748415E-2</v>
      </c>
      <c r="R51" s="136">
        <f t="shared" ref="R51:R69" si="40">F51+(Q51-F51)*M51*(1-N51)/(1-O51)</f>
        <v>6.8576069561748443E-2</v>
      </c>
      <c r="S51" s="12">
        <v>100000</v>
      </c>
      <c r="T51" s="12">
        <f t="shared" ref="T51:T70" si="41">P51*S51</f>
        <v>1056.5589367643956</v>
      </c>
      <c r="U51" s="13">
        <f t="shared" ref="U51:U70" si="42">T51/V51</f>
        <v>1.0670599190727674E-2</v>
      </c>
      <c r="V51" s="12">
        <f t="shared" ref="V51:V69" si="43">(S52*F51)+R51*T51</f>
        <v>99015.895722379239</v>
      </c>
      <c r="W51" s="12">
        <f t="shared" ref="W51:W69" si="44">W52+V51</f>
        <v>7248992.2931628479</v>
      </c>
      <c r="X51" s="2">
        <f t="shared" ref="X51:X70" si="45">W51/S51</f>
        <v>72.489922931628485</v>
      </c>
      <c r="Y51" s="105">
        <f>VLOOKUP(E51,'Appendix 4. LT MOH 2019'!$D$5:$P$1684,13,FALSE)</f>
        <v>73.937974920761022</v>
      </c>
      <c r="Z51" s="131">
        <f t="shared" ref="Z51:Z70" si="46">X51-Y51</f>
        <v>-1.4480519891325372</v>
      </c>
    </row>
    <row r="52" spans="1:26" x14ac:dyDescent="0.2">
      <c r="B52" s="158" t="str">
        <f>$B$51</f>
        <v>Male</v>
      </c>
      <c r="C52" s="11" t="str">
        <f>$C$4</f>
        <v>PR</v>
      </c>
      <c r="D52" s="138" t="s">
        <v>1657</v>
      </c>
      <c r="E52" s="18" t="str">
        <f t="shared" si="34"/>
        <v>PRMale1-4</v>
      </c>
      <c r="F52" s="19">
        <v>4</v>
      </c>
      <c r="G52" s="104">
        <f>VLOOKUP(E52,'Appendix 4. LT MOH 2019'!$D$5:$G$1684,4,FALSE)</f>
        <v>4.7836543776751209E-4</v>
      </c>
      <c r="H52" s="19">
        <f>VLOOKUP(E52,'Appendix 1a. Person-years 2020'!$E$3:$F$1684,2,FALSE)</f>
        <v>323163.8003</v>
      </c>
      <c r="I52" s="19">
        <f>VLOOKUP(E52,'Appendix 2a. Deaths 2020'!$E$3:$G$1683,3,FALSE)</f>
        <v>0</v>
      </c>
      <c r="J52" s="20">
        <f t="shared" si="35"/>
        <v>154.59039280112236</v>
      </c>
      <c r="K52" s="20">
        <f t="shared" si="36"/>
        <v>154.59039280112236</v>
      </c>
      <c r="L52" s="73">
        <f t="shared" si="37"/>
        <v>1</v>
      </c>
      <c r="M52" s="73">
        <f t="shared" si="38"/>
        <v>1</v>
      </c>
      <c r="N52" s="72">
        <f>VLOOKUP(E52,'Appendix 4. LT MOH 2019'!$D$5:$K$1684,8,FALSE)</f>
        <v>0.99808870908611569</v>
      </c>
      <c r="O52" s="72">
        <f t="shared" ref="O52:O69" si="47">EXP((1/L52)*LN(N52))</f>
        <v>0.99808870908611569</v>
      </c>
      <c r="P52" s="73">
        <f t="shared" si="39"/>
        <v>1.9112909138843115E-3</v>
      </c>
      <c r="Q52" s="72">
        <f>VLOOKUP(E52,'Appendix 4. LT MOH 2019'!$D$5:$I$1684,6,FALSE)</f>
        <v>1.6256722790990881</v>
      </c>
      <c r="R52" s="136">
        <f t="shared" si="40"/>
        <v>1.6256722790990881</v>
      </c>
      <c r="S52" s="135">
        <f t="shared" ref="S52:S70" si="48">S51-T51</f>
        <v>98943.441063235601</v>
      </c>
      <c r="T52" s="12">
        <f t="shared" si="41"/>
        <v>189.10969989261008</v>
      </c>
      <c r="U52" s="13">
        <f t="shared" si="42"/>
        <v>4.7836543776750244E-4</v>
      </c>
      <c r="V52" s="12">
        <f t="shared" si="43"/>
        <v>395324.75585019612</v>
      </c>
      <c r="W52" s="12">
        <f t="shared" si="44"/>
        <v>7149976.3974404689</v>
      </c>
      <c r="X52" s="2">
        <f t="shared" si="45"/>
        <v>72.263267990354791</v>
      </c>
      <c r="Y52" s="105">
        <f>VLOOKUP(E52,'Appendix 4. LT MOH 2019'!$D$5:$P$1684,13,FALSE)</f>
        <v>73.726782876811072</v>
      </c>
      <c r="Z52" s="131">
        <f t="shared" si="46"/>
        <v>-1.4635148864562808</v>
      </c>
    </row>
    <row r="53" spans="1:26" x14ac:dyDescent="0.2">
      <c r="B53" s="158" t="str">
        <f t="shared" ref="B53:B70" si="49">$B$51</f>
        <v>Male</v>
      </c>
      <c r="C53" s="11" t="str">
        <f t="shared" ref="C53:C70" si="50">$C$4</f>
        <v>PR</v>
      </c>
      <c r="D53" s="138" t="s">
        <v>1658</v>
      </c>
      <c r="E53" s="18" t="str">
        <f t="shared" si="34"/>
        <v>PRMale5-9</v>
      </c>
      <c r="F53" s="19">
        <v>5</v>
      </c>
      <c r="G53" s="104">
        <f>VLOOKUP(E53,'Appendix 4. LT MOH 2019'!$D$5:$G$1684,4,FALSE)</f>
        <v>2.0333486997870139E-4</v>
      </c>
      <c r="H53" s="19">
        <f>VLOOKUP(E53,'Appendix 1a. Person-years 2020'!$E$3:$F$1684,2,FALSE)</f>
        <v>393885.7426</v>
      </c>
      <c r="I53" s="19">
        <f>VLOOKUP(E53,'Appendix 2a. Deaths 2020'!$E$3:$G$1683,3,FALSE)</f>
        <v>3</v>
      </c>
      <c r="J53" s="20">
        <f t="shared" si="35"/>
        <v>80.09070625803524</v>
      </c>
      <c r="K53" s="20">
        <f t="shared" si="36"/>
        <v>83.090096253425301</v>
      </c>
      <c r="L53" s="73">
        <f t="shared" si="37"/>
        <v>0.96390195545998769</v>
      </c>
      <c r="M53" s="73">
        <f t="shared" si="38"/>
        <v>1.0374499131737791</v>
      </c>
      <c r="N53" s="72">
        <f>VLOOKUP(E53,'Appendix 4. LT MOH 2019'!$D$5:$K$1684,8,FALSE)</f>
        <v>0.99898384220089143</v>
      </c>
      <c r="O53" s="72">
        <f t="shared" si="47"/>
        <v>0.99894580724513282</v>
      </c>
      <c r="P53" s="73">
        <f t="shared" si="39"/>
        <v>1.0541927548671781E-3</v>
      </c>
      <c r="Q53" s="72">
        <f>VLOOKUP(E53,'Appendix 4. LT MOH 2019'!$D$5:$I$1684,6,FALSE)</f>
        <v>2.4999999999997997</v>
      </c>
      <c r="R53" s="136">
        <f t="shared" si="40"/>
        <v>2.4999524148006547</v>
      </c>
      <c r="S53" s="135">
        <f t="shared" si="48"/>
        <v>98754.331363342993</v>
      </c>
      <c r="T53" s="12">
        <f t="shared" si="41"/>
        <v>104.10610063498872</v>
      </c>
      <c r="U53" s="13">
        <f t="shared" si="42"/>
        <v>2.1094974393570009E-4</v>
      </c>
      <c r="V53" s="12">
        <f t="shared" si="43"/>
        <v>493511.38661121798</v>
      </c>
      <c r="W53" s="12">
        <f t="shared" si="44"/>
        <v>6754651.641590273</v>
      </c>
      <c r="X53" s="2">
        <f t="shared" si="45"/>
        <v>68.398535520818271</v>
      </c>
      <c r="Y53" s="105">
        <f>VLOOKUP(E53,'Appendix 4. LT MOH 2019'!$D$5:$P$1684,13,FALSE)</f>
        <v>69.864852966485316</v>
      </c>
      <c r="Z53" s="131">
        <f t="shared" si="46"/>
        <v>-1.4663174456670447</v>
      </c>
    </row>
    <row r="54" spans="1:26" x14ac:dyDescent="0.2">
      <c r="B54" s="158" t="str">
        <f t="shared" si="49"/>
        <v>Male</v>
      </c>
      <c r="C54" s="11" t="str">
        <f t="shared" si="50"/>
        <v>PR</v>
      </c>
      <c r="D54" s="138" t="s">
        <v>118</v>
      </c>
      <c r="E54" s="18" t="str">
        <f t="shared" si="34"/>
        <v>PRMale10-14</v>
      </c>
      <c r="F54" s="19">
        <v>5</v>
      </c>
      <c r="G54" s="104">
        <f>VLOOKUP(E54,'Appendix 4. LT MOH 2019'!$D$5:$G$1684,4,FALSE)</f>
        <v>2.624586642945989E-4</v>
      </c>
      <c r="H54" s="19">
        <f>VLOOKUP(E54,'Appendix 1a. Person-years 2020'!$E$3:$F$1684,2,FALSE)</f>
        <v>384848.53320000001</v>
      </c>
      <c r="I54" s="19">
        <f>VLOOKUP(E54,'Appendix 2a. Deaths 2020'!$E$3:$G$1683,3,FALSE)</f>
        <v>0</v>
      </c>
      <c r="J54" s="20">
        <f t="shared" si="35"/>
        <v>101.00683197940761</v>
      </c>
      <c r="K54" s="20">
        <f t="shared" si="36"/>
        <v>101.00683197940761</v>
      </c>
      <c r="L54" s="73">
        <f t="shared" si="37"/>
        <v>1</v>
      </c>
      <c r="M54" s="73">
        <f t="shared" si="38"/>
        <v>1</v>
      </c>
      <c r="N54" s="72">
        <f>VLOOKUP(E54,'Appendix 4. LT MOH 2019'!$D$5:$K$1684,8,FALSE)</f>
        <v>0.99868856717079868</v>
      </c>
      <c r="O54" s="72">
        <f t="shared" si="47"/>
        <v>0.99868856717079868</v>
      </c>
      <c r="P54" s="73">
        <f t="shared" si="39"/>
        <v>1.31143282920132E-3</v>
      </c>
      <c r="Q54" s="72">
        <f>VLOOKUP(E54,'Appendix 4. LT MOH 2019'!$D$5:$I$1684,6,FALSE)</f>
        <v>2.5000000000003451</v>
      </c>
      <c r="R54" s="136">
        <f t="shared" si="40"/>
        <v>2.5000000000003451</v>
      </c>
      <c r="S54" s="135">
        <f t="shared" si="48"/>
        <v>98650.225262708002</v>
      </c>
      <c r="T54" s="12">
        <f t="shared" si="41"/>
        <v>129.37314401762069</v>
      </c>
      <c r="U54" s="13">
        <f t="shared" si="42"/>
        <v>2.6245866429459608E-4</v>
      </c>
      <c r="V54" s="12">
        <f t="shared" si="43"/>
        <v>492927.69345349603</v>
      </c>
      <c r="W54" s="12">
        <f t="shared" si="44"/>
        <v>6261140.2549790554</v>
      </c>
      <c r="X54" s="2">
        <f t="shared" si="45"/>
        <v>63.468078641538661</v>
      </c>
      <c r="Y54" s="105">
        <f>VLOOKUP(E54,'Appendix 4. LT MOH 2019'!$D$5:$P$1684,13,FALSE)</f>
        <v>64.933375917343952</v>
      </c>
      <c r="Z54" s="131">
        <f t="shared" si="46"/>
        <v>-1.4652972758052911</v>
      </c>
    </row>
    <row r="55" spans="1:26" x14ac:dyDescent="0.2">
      <c r="B55" s="158" t="str">
        <f t="shared" si="49"/>
        <v>Male</v>
      </c>
      <c r="C55" s="11" t="str">
        <f t="shared" si="50"/>
        <v>PR</v>
      </c>
      <c r="D55" s="137" t="s">
        <v>119</v>
      </c>
      <c r="E55" s="18" t="str">
        <f t="shared" si="34"/>
        <v>PRMale15-19</v>
      </c>
      <c r="F55" s="19">
        <v>5</v>
      </c>
      <c r="G55" s="104">
        <f>VLOOKUP(E55,'Appendix 4. LT MOH 2019'!$D$5:$G$1684,4,FALSE)</f>
        <v>1.3586870622886809E-3</v>
      </c>
      <c r="H55" s="19">
        <f>VLOOKUP(E55,'Appendix 1a. Person-years 2020'!$E$3:$F$1684,2,FALSE)</f>
        <v>412247.52230000001</v>
      </c>
      <c r="I55" s="19">
        <f>VLOOKUP(E55,'Appendix 2a. Deaths 2020'!$E$3:$G$1683,3,FALSE)</f>
        <v>5</v>
      </c>
      <c r="J55" s="20">
        <f t="shared" si="35"/>
        <v>560.11537500957445</v>
      </c>
      <c r="K55" s="20">
        <f t="shared" si="36"/>
        <v>565.10858157426298</v>
      </c>
      <c r="L55" s="73">
        <f t="shared" si="37"/>
        <v>0.99116416432612187</v>
      </c>
      <c r="M55" s="73">
        <f t="shared" si="38"/>
        <v>1.0089146036467991</v>
      </c>
      <c r="N55" s="72">
        <f>VLOOKUP(E55,'Appendix 4. LT MOH 2019'!$D$5:$K$1684,8,FALSE)</f>
        <v>0.99322956195500101</v>
      </c>
      <c r="O55" s="72">
        <f t="shared" si="47"/>
        <v>0.99316941278486048</v>
      </c>
      <c r="P55" s="73">
        <f t="shared" si="39"/>
        <v>6.8305872151395164E-3</v>
      </c>
      <c r="Q55" s="72">
        <f>VLOOKUP(E55,'Appendix 4. LT MOH 2019'!$D$5:$I$1684,6,FALSE)</f>
        <v>2.5000000000000044</v>
      </c>
      <c r="R55" s="136">
        <f t="shared" si="40"/>
        <v>2.4999243836805922</v>
      </c>
      <c r="S55" s="135">
        <f t="shared" si="48"/>
        <v>98520.852118690382</v>
      </c>
      <c r="T55" s="12">
        <f t="shared" si="41"/>
        <v>672.95527290657742</v>
      </c>
      <c r="U55" s="13">
        <f t="shared" si="42"/>
        <v>1.3707992666050243E-3</v>
      </c>
      <c r="V55" s="12">
        <f t="shared" si="43"/>
        <v>490921.82152478461</v>
      </c>
      <c r="W55" s="12">
        <f t="shared" si="44"/>
        <v>5768212.5615255591</v>
      </c>
      <c r="X55" s="2">
        <f t="shared" si="45"/>
        <v>58.548139175414946</v>
      </c>
      <c r="Y55" s="105">
        <f>VLOOKUP(E55,'Appendix 4. LT MOH 2019'!$D$5:$P$1684,13,FALSE)</f>
        <v>60.015360613581962</v>
      </c>
      <c r="Z55" s="131">
        <f t="shared" si="46"/>
        <v>-1.4672214381670159</v>
      </c>
    </row>
    <row r="56" spans="1:26" x14ac:dyDescent="0.2">
      <c r="B56" s="158" t="str">
        <f t="shared" si="49"/>
        <v>Male</v>
      </c>
      <c r="C56" s="11" t="str">
        <f t="shared" si="50"/>
        <v>PR</v>
      </c>
      <c r="D56" s="137" t="s">
        <v>120</v>
      </c>
      <c r="E56" s="18" t="str">
        <f t="shared" si="34"/>
        <v>PRMale20-24</v>
      </c>
      <c r="F56" s="19">
        <v>5</v>
      </c>
      <c r="G56" s="104">
        <f>VLOOKUP(E56,'Appendix 4. LT MOH 2019'!$D$5:$G$1684,4,FALSE)</f>
        <v>2.1917635886382434E-3</v>
      </c>
      <c r="H56" s="19">
        <f>VLOOKUP(E56,'Appendix 1a. Person-years 2020'!$E$3:$F$1684,2,FALSE)</f>
        <v>460770.79670000001</v>
      </c>
      <c r="I56" s="19">
        <f>VLOOKUP(E56,'Appendix 2a. Deaths 2020'!$E$3:$G$1683,3,FALSE)</f>
        <v>11</v>
      </c>
      <c r="J56" s="20">
        <f t="shared" si="35"/>
        <v>1009.9006549148945</v>
      </c>
      <c r="K56" s="20">
        <f t="shared" si="36"/>
        <v>1020.8765455154195</v>
      </c>
      <c r="L56" s="73">
        <f t="shared" si="37"/>
        <v>0.98924856227842572</v>
      </c>
      <c r="M56" s="73">
        <f t="shared" si="38"/>
        <v>1.0108682874370944</v>
      </c>
      <c r="N56" s="72">
        <f>VLOOKUP(E56,'Appendix 4. LT MOH 2019'!$D$5:$K$1684,8,FALSE)</f>
        <v>0.98910090266850925</v>
      </c>
      <c r="O56" s="72">
        <f t="shared" si="47"/>
        <v>0.98898310304305259</v>
      </c>
      <c r="P56" s="73">
        <f t="shared" si="39"/>
        <v>1.1016896956947408E-2</v>
      </c>
      <c r="Q56" s="72">
        <f>VLOOKUP(E56,'Appendix 4. LT MOH 2019'!$D$5:$I$1684,6,FALSE)</f>
        <v>2.500000000000016</v>
      </c>
      <c r="R56" s="136">
        <f t="shared" si="40"/>
        <v>2.4998513880202977</v>
      </c>
      <c r="S56" s="135">
        <f t="shared" si="48"/>
        <v>97847.896845783805</v>
      </c>
      <c r="T56" s="12">
        <f t="shared" si="41"/>
        <v>1077.9801970040196</v>
      </c>
      <c r="U56" s="13">
        <f t="shared" si="42"/>
        <v>2.2155845502240938E-3</v>
      </c>
      <c r="V56" s="12">
        <f t="shared" si="43"/>
        <v>486544.3735356378</v>
      </c>
      <c r="W56" s="12">
        <f t="shared" si="44"/>
        <v>5277290.7400007742</v>
      </c>
      <c r="X56" s="2">
        <f t="shared" si="45"/>
        <v>53.933614417060092</v>
      </c>
      <c r="Y56" s="105">
        <f>VLOOKUP(E56,'Appendix 4. LT MOH 2019'!$D$5:$P$1684,13,FALSE)</f>
        <v>55.407419207673293</v>
      </c>
      <c r="Z56" s="131">
        <f t="shared" si="46"/>
        <v>-1.473804790613201</v>
      </c>
    </row>
    <row r="57" spans="1:26" x14ac:dyDescent="0.2">
      <c r="B57" s="158" t="str">
        <f t="shared" si="49"/>
        <v>Male</v>
      </c>
      <c r="C57" s="11" t="str">
        <f t="shared" si="50"/>
        <v>PR</v>
      </c>
      <c r="D57" s="137" t="s">
        <v>121</v>
      </c>
      <c r="E57" s="18" t="str">
        <f t="shared" si="34"/>
        <v>PRMale25-29</v>
      </c>
      <c r="F57" s="19">
        <v>5</v>
      </c>
      <c r="G57" s="104">
        <f>VLOOKUP(E57,'Appendix 4. LT MOH 2019'!$D$5:$G$1684,4,FALSE)</f>
        <v>2.1903791350126431E-3</v>
      </c>
      <c r="H57" s="19">
        <f>VLOOKUP(E57,'Appendix 1a. Person-years 2020'!$E$3:$F$1684,2,FALSE)</f>
        <v>461872.1629</v>
      </c>
      <c r="I57" s="19">
        <f>VLOOKUP(E57,'Appendix 2a. Deaths 2020'!$E$3:$G$1683,3,FALSE)</f>
        <v>25</v>
      </c>
      <c r="J57" s="20">
        <f t="shared" si="35"/>
        <v>1011.6751486593206</v>
      </c>
      <c r="K57" s="20">
        <f t="shared" si="36"/>
        <v>1036.6203891809453</v>
      </c>
      <c r="L57" s="73">
        <f t="shared" si="37"/>
        <v>0.97593599278774135</v>
      </c>
      <c r="M57" s="73">
        <f t="shared" si="38"/>
        <v>1.0246573621529425</v>
      </c>
      <c r="N57" s="72">
        <f>VLOOKUP(E57,'Appendix 4. LT MOH 2019'!$D$5:$K$1684,8,FALSE)</f>
        <v>0.98910774971930715</v>
      </c>
      <c r="O57" s="72">
        <f t="shared" si="47"/>
        <v>0.98884067965016165</v>
      </c>
      <c r="P57" s="73">
        <f t="shared" si="39"/>
        <v>1.1159320349838353E-2</v>
      </c>
      <c r="Q57" s="72">
        <f>VLOOKUP(E57,'Appendix 4. LT MOH 2019'!$D$5:$I$1684,6,FALSE)</f>
        <v>2.5000000000000151</v>
      </c>
      <c r="R57" s="136">
        <f t="shared" si="40"/>
        <v>2.4996630416013677</v>
      </c>
      <c r="S57" s="135">
        <f t="shared" si="48"/>
        <v>96769.916648779792</v>
      </c>
      <c r="T57" s="12">
        <f t="shared" si="41"/>
        <v>1079.8865001108895</v>
      </c>
      <c r="U57" s="13">
        <f t="shared" si="42"/>
        <v>2.2443886840069209E-3</v>
      </c>
      <c r="V57" s="12">
        <f t="shared" si="43"/>
        <v>481149.50311679597</v>
      </c>
      <c r="W57" s="12">
        <f t="shared" si="44"/>
        <v>4790746.3664651364</v>
      </c>
      <c r="X57" s="2">
        <f t="shared" si="45"/>
        <v>49.506567044516977</v>
      </c>
      <c r="Y57" s="105">
        <f>VLOOKUP(E57,'Appendix 4. LT MOH 2019'!$D$5:$P$1684,13,FALSE)</f>
        <v>50.990416463005573</v>
      </c>
      <c r="Z57" s="131">
        <f t="shared" si="46"/>
        <v>-1.483849418488596</v>
      </c>
    </row>
    <row r="58" spans="1:26" x14ac:dyDescent="0.2">
      <c r="B58" s="158" t="str">
        <f t="shared" si="49"/>
        <v>Male</v>
      </c>
      <c r="C58" s="11" t="str">
        <f t="shared" si="50"/>
        <v>PR</v>
      </c>
      <c r="D58" s="137" t="s">
        <v>122</v>
      </c>
      <c r="E58" s="18" t="str">
        <f t="shared" si="34"/>
        <v>PRMale30-34</v>
      </c>
      <c r="F58" s="19">
        <v>5</v>
      </c>
      <c r="G58" s="104">
        <f>VLOOKUP(E58,'Appendix 4. LT MOH 2019'!$D$5:$G$1684,4,FALSE)</f>
        <v>2.1340920801373037E-3</v>
      </c>
      <c r="H58" s="19">
        <f>VLOOKUP(E58,'Appendix 1a. Person-years 2020'!$E$3:$F$1684,2,FALSE)</f>
        <v>442433.79119999998</v>
      </c>
      <c r="I58" s="19">
        <f>VLOOKUP(E58,'Appendix 2a. Deaths 2020'!$E$3:$G$1683,3,FALSE)</f>
        <v>46</v>
      </c>
      <c r="J58" s="20">
        <f t="shared" si="35"/>
        <v>944.19444978504146</v>
      </c>
      <c r="K58" s="20">
        <f t="shared" si="36"/>
        <v>990.09628154935513</v>
      </c>
      <c r="L58" s="73">
        <f t="shared" si="37"/>
        <v>0.95363902216410301</v>
      </c>
      <c r="M58" s="73">
        <f t="shared" si="38"/>
        <v>1.0486148078658626</v>
      </c>
      <c r="N58" s="72">
        <f>VLOOKUP(E58,'Appendix 4. LT MOH 2019'!$D$5:$K$1684,8,FALSE)</f>
        <v>0.98938616684251668</v>
      </c>
      <c r="O58" s="72">
        <f t="shared" si="47"/>
        <v>0.98887305853388796</v>
      </c>
      <c r="P58" s="73">
        <f t="shared" si="39"/>
        <v>1.1126941466112039E-2</v>
      </c>
      <c r="Q58" s="72">
        <f>VLOOKUP(E58,'Appendix 4. LT MOH 2019'!$D$5:$I$1684,6,FALSE)</f>
        <v>2.4999999999999982</v>
      </c>
      <c r="R58" s="136">
        <f t="shared" si="40"/>
        <v>2.4993526632966843</v>
      </c>
      <c r="S58" s="135">
        <f t="shared" si="48"/>
        <v>95690.030148668899</v>
      </c>
      <c r="T58" s="12">
        <f t="shared" si="41"/>
        <v>1064.7373643547351</v>
      </c>
      <c r="U58" s="13">
        <f t="shared" si="42"/>
        <v>2.2378416837149188E-3</v>
      </c>
      <c r="V58" s="12">
        <f t="shared" si="43"/>
        <v>475787.6180888823</v>
      </c>
      <c r="W58" s="12">
        <f t="shared" si="44"/>
        <v>4309596.8633483406</v>
      </c>
      <c r="X58" s="2">
        <f t="shared" si="45"/>
        <v>45.037051996459105</v>
      </c>
      <c r="Y58" s="105">
        <f>VLOOKUP(E58,'Appendix 4. LT MOH 2019'!$D$5:$P$1684,13,FALSE)</f>
        <v>46.524402525171169</v>
      </c>
      <c r="Z58" s="131">
        <f t="shared" si="46"/>
        <v>-1.4873505287120636</v>
      </c>
    </row>
    <row r="59" spans="1:26" x14ac:dyDescent="0.2">
      <c r="B59" s="158" t="str">
        <f t="shared" si="49"/>
        <v>Male</v>
      </c>
      <c r="C59" s="11" t="str">
        <f t="shared" si="50"/>
        <v>PR</v>
      </c>
      <c r="D59" s="137" t="s">
        <v>123</v>
      </c>
      <c r="E59" s="18" t="str">
        <f t="shared" si="34"/>
        <v>PRMale35-39</v>
      </c>
      <c r="F59" s="19">
        <v>5</v>
      </c>
      <c r="G59" s="104">
        <f>VLOOKUP(E59,'Appendix 4. LT MOH 2019'!$D$5:$G$1684,4,FALSE)</f>
        <v>2.7314928249707804E-3</v>
      </c>
      <c r="H59" s="19">
        <f>VLOOKUP(E59,'Appendix 1a. Person-years 2020'!$E$3:$F$1684,2,FALSE)</f>
        <v>428694.01260000002</v>
      </c>
      <c r="I59" s="19">
        <f>VLOOKUP(E59,'Appendix 2a. Deaths 2020'!$E$3:$G$1683,3,FALSE)</f>
        <v>85</v>
      </c>
      <c r="J59" s="20">
        <f t="shared" si="35"/>
        <v>1170.9746195248333</v>
      </c>
      <c r="K59" s="20">
        <f t="shared" si="36"/>
        <v>1255.7424426347109</v>
      </c>
      <c r="L59" s="73">
        <f t="shared" si="37"/>
        <v>0.93249585246794431</v>
      </c>
      <c r="M59" s="73">
        <f t="shared" si="38"/>
        <v>1.0723908287134996</v>
      </c>
      <c r="N59" s="72">
        <f>VLOOKUP(E59,'Appendix 4. LT MOH 2019'!$D$5:$K$1684,8,FALSE)</f>
        <v>0.98643516648866647</v>
      </c>
      <c r="O59" s="72">
        <f t="shared" si="47"/>
        <v>0.9854603693622489</v>
      </c>
      <c r="P59" s="73">
        <f t="shared" si="39"/>
        <v>1.45396306377511E-2</v>
      </c>
      <c r="Q59" s="72">
        <f>VLOOKUP(E59,'Appendix 4. LT MOH 2019'!$D$5:$I$1684,6,FALSE)</f>
        <v>2.5000000000000067</v>
      </c>
      <c r="R59" s="136">
        <f t="shared" si="40"/>
        <v>2.4987667477587343</v>
      </c>
      <c r="S59" s="135">
        <f t="shared" si="48"/>
        <v>94625.292784314166</v>
      </c>
      <c r="T59" s="12">
        <f t="shared" si="41"/>
        <v>1375.8168060729822</v>
      </c>
      <c r="U59" s="13">
        <f t="shared" si="42"/>
        <v>2.9292316051752281E-3</v>
      </c>
      <c r="V59" s="12">
        <f t="shared" si="43"/>
        <v>469685.22517722874</v>
      </c>
      <c r="W59" s="12">
        <f t="shared" si="44"/>
        <v>3833809.2452594587</v>
      </c>
      <c r="X59" s="2">
        <f t="shared" si="45"/>
        <v>40.515692289567014</v>
      </c>
      <c r="Y59" s="105">
        <f>VLOOKUP(E59,'Appendix 4. LT MOH 2019'!$D$5:$P$1684,13,FALSE)</f>
        <v>41.996682893463841</v>
      </c>
      <c r="Z59" s="131">
        <f t="shared" si="46"/>
        <v>-1.4809906038968279</v>
      </c>
    </row>
    <row r="60" spans="1:26" x14ac:dyDescent="0.2">
      <c r="B60" s="158" t="str">
        <f t="shared" si="49"/>
        <v>Male</v>
      </c>
      <c r="C60" s="11" t="str">
        <f t="shared" si="50"/>
        <v>PR</v>
      </c>
      <c r="D60" s="137" t="s">
        <v>124</v>
      </c>
      <c r="E60" s="18" t="str">
        <f t="shared" si="34"/>
        <v>PRMale40-44</v>
      </c>
      <c r="F60" s="19">
        <v>5</v>
      </c>
      <c r="G60" s="104">
        <f>VLOOKUP(E60,'Appendix 4. LT MOH 2019'!$D$5:$G$1684,4,FALSE)</f>
        <v>3.3332356211709436E-3</v>
      </c>
      <c r="H60" s="19">
        <f>VLOOKUP(E60,'Appendix 1a. Person-years 2020'!$E$3:$F$1684,2,FALSE)</f>
        <v>402996.50160000002</v>
      </c>
      <c r="I60" s="19">
        <f>VLOOKUP(E60,'Appendix 2a. Deaths 2020'!$E$3:$G$1683,3,FALSE)</f>
        <v>124</v>
      </c>
      <c r="J60" s="20">
        <f t="shared" si="35"/>
        <v>1343.2822943403933</v>
      </c>
      <c r="K60" s="20">
        <f t="shared" si="36"/>
        <v>1466.8689731233681</v>
      </c>
      <c r="L60" s="73">
        <f t="shared" si="37"/>
        <v>0.91574797678089492</v>
      </c>
      <c r="M60" s="73">
        <f t="shared" si="38"/>
        <v>1.0920035046271945</v>
      </c>
      <c r="N60" s="72">
        <f>VLOOKUP(E60,'Appendix 4. LT MOH 2019'!$D$5:$K$1684,8,FALSE)</f>
        <v>0.98347155489907767</v>
      </c>
      <c r="O60" s="72">
        <f t="shared" si="47"/>
        <v>0.98196467264456333</v>
      </c>
      <c r="P60" s="73">
        <f t="shared" si="39"/>
        <v>1.803532735543667E-2</v>
      </c>
      <c r="Q60" s="72">
        <f>VLOOKUP(E60,'Appendix 4. LT MOH 2019'!$D$5:$I$1684,6,FALSE)</f>
        <v>2.4999999999999978</v>
      </c>
      <c r="R60" s="136">
        <f t="shared" si="40"/>
        <v>2.4980881105542343</v>
      </c>
      <c r="S60" s="135">
        <f t="shared" si="48"/>
        <v>93249.475978241186</v>
      </c>
      <c r="T60" s="12">
        <f t="shared" si="41"/>
        <v>1681.7848249905078</v>
      </c>
      <c r="U60" s="13">
        <f t="shared" si="42"/>
        <v>3.6399140941818912E-3</v>
      </c>
      <c r="V60" s="12">
        <f t="shared" si="43"/>
        <v>462039.70244207274</v>
      </c>
      <c r="W60" s="12">
        <f t="shared" si="44"/>
        <v>3364124.0200822297</v>
      </c>
      <c r="X60" s="2">
        <f t="shared" si="45"/>
        <v>36.076599731962183</v>
      </c>
      <c r="Y60" s="105">
        <f>VLOOKUP(E60,'Appendix 4. LT MOH 2019'!$D$5:$P$1684,13,FALSE)</f>
        <v>37.539816335884488</v>
      </c>
      <c r="Z60" s="131">
        <f t="shared" si="46"/>
        <v>-1.4632166039223051</v>
      </c>
    </row>
    <row r="61" spans="1:26" x14ac:dyDescent="0.2">
      <c r="B61" s="158" t="str">
        <f t="shared" si="49"/>
        <v>Male</v>
      </c>
      <c r="C61" s="11" t="str">
        <f t="shared" si="50"/>
        <v>PR</v>
      </c>
      <c r="D61" s="137" t="s">
        <v>125</v>
      </c>
      <c r="E61" s="18" t="str">
        <f t="shared" si="34"/>
        <v>PRMale45-49</v>
      </c>
      <c r="F61" s="19">
        <v>5</v>
      </c>
      <c r="G61" s="104">
        <f>VLOOKUP(E61,'Appendix 4. LT MOH 2019'!$D$5:$G$1684,4,FALSE)</f>
        <v>4.7336816034529404E-3</v>
      </c>
      <c r="H61" s="19">
        <f>VLOOKUP(E61,'Appendix 1a. Person-years 2020'!$E$3:$F$1684,2,FALSE)</f>
        <v>374135.80359999998</v>
      </c>
      <c r="I61" s="19">
        <f>VLOOKUP(E61,'Appendix 2a. Deaths 2020'!$E$3:$G$1683,3,FALSE)</f>
        <v>199</v>
      </c>
      <c r="J61" s="20">
        <f t="shared" si="35"/>
        <v>1771.0397706944023</v>
      </c>
      <c r="K61" s="20">
        <f t="shared" si="36"/>
        <v>1969.0977680553151</v>
      </c>
      <c r="L61" s="73">
        <f t="shared" si="37"/>
        <v>0.89941687986548513</v>
      </c>
      <c r="M61" s="73">
        <f t="shared" si="38"/>
        <v>1.1118314792463733</v>
      </c>
      <c r="N61" s="72">
        <f>VLOOKUP(E61,'Appendix 4. LT MOH 2019'!$D$5:$K$1684,8,FALSE)</f>
        <v>0.97660841279777222</v>
      </c>
      <c r="O61" s="72">
        <f t="shared" si="47"/>
        <v>0.97402675192825727</v>
      </c>
      <c r="P61" s="73">
        <f t="shared" si="39"/>
        <v>2.5973248071742727E-2</v>
      </c>
      <c r="Q61" s="72">
        <f>VLOOKUP(E61,'Appendix 4. LT MOH 2019'!$D$5:$I$1684,6,FALSE)</f>
        <v>2.5000000000000204</v>
      </c>
      <c r="R61" s="136">
        <f t="shared" si="40"/>
        <v>2.4967028643148623</v>
      </c>
      <c r="S61" s="135">
        <f t="shared" si="48"/>
        <v>91567.691153250678</v>
      </c>
      <c r="T61" s="12">
        <f t="shared" si="41"/>
        <v>2378.3103576801018</v>
      </c>
      <c r="U61" s="13">
        <f t="shared" si="42"/>
        <v>5.2630895226255837E-3</v>
      </c>
      <c r="V61" s="12">
        <f t="shared" si="43"/>
        <v>451884.83826010244</v>
      </c>
      <c r="W61" s="12">
        <f t="shared" si="44"/>
        <v>2902084.317640157</v>
      </c>
      <c r="X61" s="2">
        <f t="shared" si="45"/>
        <v>31.693321968587522</v>
      </c>
      <c r="Y61" s="105">
        <f>VLOOKUP(E61,'Appendix 4. LT MOH 2019'!$D$5:$P$1684,13,FALSE)</f>
        <v>33.128703404116472</v>
      </c>
      <c r="Z61" s="131">
        <f t="shared" si="46"/>
        <v>-1.4353814355289494</v>
      </c>
    </row>
    <row r="62" spans="1:26" x14ac:dyDescent="0.2">
      <c r="B62" s="158" t="str">
        <f t="shared" si="49"/>
        <v>Male</v>
      </c>
      <c r="C62" s="11" t="str">
        <f t="shared" si="50"/>
        <v>PR</v>
      </c>
      <c r="D62" s="137" t="s">
        <v>126</v>
      </c>
      <c r="E62" s="18" t="str">
        <f t="shared" si="34"/>
        <v>PRMale50-54</v>
      </c>
      <c r="F62" s="19">
        <v>5</v>
      </c>
      <c r="G62" s="104">
        <f>VLOOKUP(E62,'Appendix 4. LT MOH 2019'!$D$5:$G$1684,4,FALSE)</f>
        <v>6.7991202625080141E-3</v>
      </c>
      <c r="H62" s="19">
        <f>VLOOKUP(E62,'Appendix 1a. Person-years 2020'!$E$3:$F$1684,2,FALSE)</f>
        <v>357079.51579999999</v>
      </c>
      <c r="I62" s="19">
        <f>VLOOKUP(E62,'Appendix 2a. Deaths 2020'!$E$3:$G$1683,3,FALSE)</f>
        <v>269</v>
      </c>
      <c r="J62" s="20">
        <f t="shared" si="35"/>
        <v>2427.8265712023303</v>
      </c>
      <c r="K62" s="20">
        <f t="shared" si="36"/>
        <v>2694.9976078517157</v>
      </c>
      <c r="L62" s="73">
        <f t="shared" si="37"/>
        <v>0.90086409135540668</v>
      </c>
      <c r="M62" s="73">
        <f t="shared" si="38"/>
        <v>1.1100453548941407</v>
      </c>
      <c r="N62" s="72">
        <f>VLOOKUP(E62,'Appendix 4. LT MOH 2019'!$D$5:$K$1684,8,FALSE)</f>
        <v>0.96657259112005678</v>
      </c>
      <c r="O62" s="72">
        <f t="shared" si="47"/>
        <v>0.96296299538712227</v>
      </c>
      <c r="P62" s="73">
        <f t="shared" si="39"/>
        <v>3.7037004612877733E-2</v>
      </c>
      <c r="Q62" s="72">
        <f>VLOOKUP(E62,'Appendix 4. LT MOH 2019'!$D$5:$I$1684,6,FALSE)</f>
        <v>2.5000000000000275</v>
      </c>
      <c r="R62" s="136">
        <f t="shared" si="40"/>
        <v>2.4953468604460243</v>
      </c>
      <c r="S62" s="135">
        <f t="shared" si="48"/>
        <v>89189.380795570571</v>
      </c>
      <c r="T62" s="12">
        <f t="shared" si="41"/>
        <v>3303.307507945256</v>
      </c>
      <c r="U62" s="13">
        <f t="shared" si="42"/>
        <v>7.5474281300738346E-3</v>
      </c>
      <c r="V62" s="12">
        <f t="shared" si="43"/>
        <v>437673.26445716555</v>
      </c>
      <c r="W62" s="12">
        <f t="shared" si="44"/>
        <v>2450199.4793800544</v>
      </c>
      <c r="X62" s="2">
        <f t="shared" si="45"/>
        <v>27.471874538473521</v>
      </c>
      <c r="Y62" s="105">
        <f>VLOOKUP(E62,'Appendix 4. LT MOH 2019'!$D$5:$P$1684,13,FALSE)</f>
        <v>28.862317795698534</v>
      </c>
      <c r="Z62" s="131">
        <f t="shared" si="46"/>
        <v>-1.3904432572250123</v>
      </c>
    </row>
    <row r="63" spans="1:26" x14ac:dyDescent="0.2">
      <c r="B63" s="158" t="str">
        <f t="shared" si="49"/>
        <v>Male</v>
      </c>
      <c r="C63" s="11" t="str">
        <f t="shared" si="50"/>
        <v>PR</v>
      </c>
      <c r="D63" s="137" t="s">
        <v>127</v>
      </c>
      <c r="E63" s="18" t="str">
        <f t="shared" si="34"/>
        <v>PRMale55-59</v>
      </c>
      <c r="F63" s="19">
        <v>5</v>
      </c>
      <c r="G63" s="104">
        <f>VLOOKUP(E63,'Appendix 4. LT MOH 2019'!$D$5:$G$1684,4,FALSE)</f>
        <v>1.0176901729378617E-2</v>
      </c>
      <c r="H63" s="19">
        <f>VLOOKUP(E63,'Appendix 1a. Person-years 2020'!$E$3:$F$1684,2,FALSE)</f>
        <v>316126.53389999998</v>
      </c>
      <c r="I63" s="19">
        <f>VLOOKUP(E63,'Appendix 2a. Deaths 2020'!$E$3:$G$1683,3,FALSE)</f>
        <v>433</v>
      </c>
      <c r="J63" s="20">
        <f t="shared" si="35"/>
        <v>3217.1886695493777</v>
      </c>
      <c r="K63" s="20">
        <f t="shared" si="36"/>
        <v>3645.782071100557</v>
      </c>
      <c r="L63" s="73">
        <f t="shared" si="37"/>
        <v>0.88244129978350594</v>
      </c>
      <c r="M63" s="73">
        <f t="shared" si="38"/>
        <v>1.1332198529753033</v>
      </c>
      <c r="N63" s="72">
        <f>VLOOKUP(E63,'Appendix 4. LT MOH 2019'!$D$5:$K$1684,8,FALSE)</f>
        <v>0.95037798722223998</v>
      </c>
      <c r="O63" s="72">
        <f t="shared" si="47"/>
        <v>0.94395594512316194</v>
      </c>
      <c r="P63" s="73">
        <f t="shared" si="39"/>
        <v>5.6044054876838056E-2</v>
      </c>
      <c r="Q63" s="72">
        <f>VLOOKUP(E63,'Appendix 4. LT MOH 2019'!$D$5:$I$1684,6,FALSE)</f>
        <v>2.4999999999999942</v>
      </c>
      <c r="R63" s="136">
        <f t="shared" si="40"/>
        <v>2.4915871920791437</v>
      </c>
      <c r="S63" s="135">
        <f t="shared" si="48"/>
        <v>85886.073287625317</v>
      </c>
      <c r="T63" s="12">
        <f t="shared" si="41"/>
        <v>4813.403804487808</v>
      </c>
      <c r="U63" s="13">
        <f t="shared" si="42"/>
        <v>1.1533078766353429E-2</v>
      </c>
      <c r="V63" s="12">
        <f t="shared" si="43"/>
        <v>417356.36268525437</v>
      </c>
      <c r="W63" s="12">
        <f t="shared" si="44"/>
        <v>2012526.2149228887</v>
      </c>
      <c r="X63" s="2">
        <f t="shared" si="45"/>
        <v>23.43250934506117</v>
      </c>
      <c r="Y63" s="105">
        <f>VLOOKUP(E63,'Appendix 4. LT MOH 2019'!$D$5:$P$1684,13,FALSE)</f>
        <v>24.774017531523505</v>
      </c>
      <c r="Z63" s="131">
        <f t="shared" si="46"/>
        <v>-1.3415081864623346</v>
      </c>
    </row>
    <row r="64" spans="1:26" x14ac:dyDescent="0.2">
      <c r="B64" s="158" t="str">
        <f t="shared" si="49"/>
        <v>Male</v>
      </c>
      <c r="C64" s="11" t="str">
        <f t="shared" si="50"/>
        <v>PR</v>
      </c>
      <c r="D64" s="137" t="s">
        <v>128</v>
      </c>
      <c r="E64" s="18" t="str">
        <f t="shared" si="34"/>
        <v>PRMale60-64</v>
      </c>
      <c r="F64" s="19">
        <v>5</v>
      </c>
      <c r="G64" s="104">
        <f>VLOOKUP(E64,'Appendix 4. LT MOH 2019'!$D$5:$G$1684,4,FALSE)</f>
        <v>1.5729788355910074E-2</v>
      </c>
      <c r="H64" s="19">
        <f>VLOOKUP(E64,'Appendix 1a. Person-years 2020'!$E$3:$F$1684,2,FALSE)</f>
        <v>257548.59179999999</v>
      </c>
      <c r="I64" s="19">
        <f>VLOOKUP(E64,'Appendix 2a. Deaths 2020'!$E$3:$G$1683,3,FALSE)</f>
        <v>552</v>
      </c>
      <c r="J64" s="20">
        <f t="shared" si="35"/>
        <v>4051.1848403766767</v>
      </c>
      <c r="K64" s="20">
        <f t="shared" si="36"/>
        <v>4594.5019972042137</v>
      </c>
      <c r="L64" s="73">
        <f t="shared" si="37"/>
        <v>0.8817462355750092</v>
      </c>
      <c r="M64" s="73">
        <f t="shared" si="38"/>
        <v>1.1341131491736673</v>
      </c>
      <c r="N64" s="72">
        <f>VLOOKUP(E64,'Appendix 4. LT MOH 2019'!$D$5:$K$1684,8,FALSE)</f>
        <v>0.92432686424460087</v>
      </c>
      <c r="O64" s="72">
        <f t="shared" si="47"/>
        <v>0.9146234576104002</v>
      </c>
      <c r="P64" s="73">
        <f t="shared" si="39"/>
        <v>8.5376542389599797E-2</v>
      </c>
      <c r="Q64" s="72">
        <f>VLOOKUP(E64,'Appendix 4. LT MOH 2019'!$D$5:$I$1684,6,FALSE)</f>
        <v>2.4999999999999951</v>
      </c>
      <c r="R64" s="136">
        <f t="shared" si="40"/>
        <v>2.4869590669363775</v>
      </c>
      <c r="S64" s="135">
        <f t="shared" si="48"/>
        <v>81072.669483137506</v>
      </c>
      <c r="T64" s="12">
        <f t="shared" si="41"/>
        <v>6921.7042027651032</v>
      </c>
      <c r="U64" s="13">
        <f t="shared" si="42"/>
        <v>1.7840877463544152E-2</v>
      </c>
      <c r="V64" s="12">
        <f t="shared" si="43"/>
        <v>387968.82142758032</v>
      </c>
      <c r="W64" s="12">
        <f t="shared" si="44"/>
        <v>1595169.8522376344</v>
      </c>
      <c r="X64" s="2">
        <f t="shared" si="45"/>
        <v>19.67580273854702</v>
      </c>
      <c r="Y64" s="105">
        <f>VLOOKUP(E64,'Appendix 4. LT MOH 2019'!$D$5:$P$1684,13,FALSE)</f>
        <v>20.937009096376372</v>
      </c>
      <c r="Z64" s="131">
        <f t="shared" si="46"/>
        <v>-1.2612063578293515</v>
      </c>
    </row>
    <row r="65" spans="2:26" x14ac:dyDescent="0.2">
      <c r="B65" s="158" t="str">
        <f t="shared" si="49"/>
        <v>Male</v>
      </c>
      <c r="C65" s="11" t="str">
        <f t="shared" si="50"/>
        <v>PR</v>
      </c>
      <c r="D65" s="137" t="s">
        <v>129</v>
      </c>
      <c r="E65" s="18" t="str">
        <f t="shared" si="34"/>
        <v>PRMale65-69</v>
      </c>
      <c r="F65" s="19">
        <v>5</v>
      </c>
      <c r="G65" s="104">
        <f>VLOOKUP(E65,'Appendix 4. LT MOH 2019'!$D$5:$G$1684,4,FALSE)</f>
        <v>2.2036852309506215E-2</v>
      </c>
      <c r="H65" s="19">
        <f>VLOOKUP(E65,'Appendix 1a. Person-years 2020'!$E$3:$F$1684,2,FALSE)</f>
        <v>201205.0845</v>
      </c>
      <c r="I65" s="19">
        <f>VLOOKUP(E65,'Appendix 2a. Deaths 2020'!$E$3:$G$1683,3,FALSE)</f>
        <v>659</v>
      </c>
      <c r="J65" s="20">
        <f t="shared" si="35"/>
        <v>4433.9267310482182</v>
      </c>
      <c r="K65" s="20">
        <f t="shared" si="36"/>
        <v>5078.4044453762535</v>
      </c>
      <c r="L65" s="73">
        <f t="shared" si="37"/>
        <v>0.87309444900261646</v>
      </c>
      <c r="M65" s="73">
        <f t="shared" si="38"/>
        <v>1.1453514578432547</v>
      </c>
      <c r="N65" s="72">
        <f>VLOOKUP(E65,'Appendix 4. LT MOH 2019'!$D$5:$K$1684,8,FALSE)</f>
        <v>0.89556906137976211</v>
      </c>
      <c r="O65" s="72">
        <f t="shared" si="47"/>
        <v>0.88132606326335439</v>
      </c>
      <c r="P65" s="73">
        <f t="shared" si="39"/>
        <v>0.11867393673664561</v>
      </c>
      <c r="Q65" s="72">
        <f>VLOOKUP(E65,'Appendix 4. LT MOH 2019'!$D$5:$I$1684,6,FALSE)</f>
        <v>2.4999999999999978</v>
      </c>
      <c r="R65" s="136">
        <f t="shared" si="40"/>
        <v>2.4802780820766706</v>
      </c>
      <c r="S65" s="135">
        <f t="shared" si="48"/>
        <v>74150.965280372402</v>
      </c>
      <c r="T65" s="12">
        <f t="shared" si="41"/>
        <v>8799.7869626441206</v>
      </c>
      <c r="U65" s="13">
        <f t="shared" si="42"/>
        <v>2.5244538590783936E-2</v>
      </c>
      <c r="V65" s="12">
        <f t="shared" si="43"/>
        <v>348581.81031903165</v>
      </c>
      <c r="W65" s="12">
        <f t="shared" si="44"/>
        <v>1207201.0308100539</v>
      </c>
      <c r="X65" s="2">
        <f t="shared" si="45"/>
        <v>16.280314440216699</v>
      </c>
      <c r="Y65" s="105">
        <f>VLOOKUP(E65,'Appendix 4. LT MOH 2019'!$D$5:$P$1684,13,FALSE)</f>
        <v>17.446417019312619</v>
      </c>
      <c r="Z65" s="131">
        <f t="shared" si="46"/>
        <v>-1.1661025790959201</v>
      </c>
    </row>
    <row r="66" spans="2:26" x14ac:dyDescent="0.2">
      <c r="B66" s="158" t="str">
        <f t="shared" si="49"/>
        <v>Male</v>
      </c>
      <c r="C66" s="11" t="str">
        <f t="shared" si="50"/>
        <v>PR</v>
      </c>
      <c r="D66" s="137" t="s">
        <v>130</v>
      </c>
      <c r="E66" s="18" t="str">
        <f t="shared" si="34"/>
        <v>PRMale70-74</v>
      </c>
      <c r="F66" s="19">
        <v>5</v>
      </c>
      <c r="G66" s="104">
        <f>VLOOKUP(E66,'Appendix 4. LT MOH 2019'!$D$5:$G$1684,4,FALSE)</f>
        <v>3.3917197815770864E-2</v>
      </c>
      <c r="H66" s="19">
        <f>VLOOKUP(E66,'Appendix 1a. Person-years 2020'!$E$3:$F$1684,2,FALSE)</f>
        <v>144727.41560000001</v>
      </c>
      <c r="I66" s="19">
        <f>VLOOKUP(E66,'Appendix 2a. Deaths 2020'!$E$3:$G$1683,3,FALSE)</f>
        <v>690</v>
      </c>
      <c r="J66" s="20">
        <f t="shared" si="35"/>
        <v>4908.7483842704823</v>
      </c>
      <c r="K66" s="20">
        <f t="shared" si="36"/>
        <v>5575.3455177776004</v>
      </c>
      <c r="L66" s="73">
        <f t="shared" si="37"/>
        <v>0.88043841742514428</v>
      </c>
      <c r="M66" s="73">
        <f t="shared" si="38"/>
        <v>1.135797780070201</v>
      </c>
      <c r="N66" s="72">
        <f>VLOOKUP(E66,'Appendix 4. LT MOH 2019'!$D$5:$K$1684,8,FALSE)</f>
        <v>0.84366972322599132</v>
      </c>
      <c r="O66" s="72">
        <f t="shared" si="47"/>
        <v>0.82441682862121279</v>
      </c>
      <c r="P66" s="73">
        <f t="shared" si="39"/>
        <v>0.17558317137878721</v>
      </c>
      <c r="Q66" s="72">
        <f>VLOOKUP(E66,'Appendix 4. LT MOH 2019'!$D$5:$I$1684,6,FALSE)</f>
        <v>2.4999999999999991</v>
      </c>
      <c r="R66" s="136">
        <f t="shared" si="40"/>
        <v>2.4718593484305464</v>
      </c>
      <c r="S66" s="135">
        <f t="shared" si="48"/>
        <v>65351.178317728278</v>
      </c>
      <c r="T66" s="12">
        <f t="shared" si="41"/>
        <v>11474.567142367367</v>
      </c>
      <c r="U66" s="13">
        <f t="shared" si="42"/>
        <v>3.8538032756261872E-2</v>
      </c>
      <c r="V66" s="12">
        <f t="shared" si="43"/>
        <v>297746.57193685934</v>
      </c>
      <c r="W66" s="12">
        <f t="shared" si="44"/>
        <v>858619.22049102234</v>
      </c>
      <c r="X66" s="2">
        <f t="shared" si="45"/>
        <v>13.138542297072838</v>
      </c>
      <c r="Y66" s="105">
        <f>VLOOKUP(E66,'Appendix 4. LT MOH 2019'!$D$5:$P$1684,13,FALSE)</f>
        <v>14.189295849820182</v>
      </c>
      <c r="Z66" s="131">
        <f t="shared" si="46"/>
        <v>-1.0507535527473433</v>
      </c>
    </row>
    <row r="67" spans="2:26" x14ac:dyDescent="0.2">
      <c r="B67" s="158" t="str">
        <f t="shared" si="49"/>
        <v>Male</v>
      </c>
      <c r="C67" s="11" t="str">
        <f t="shared" si="50"/>
        <v>PR</v>
      </c>
      <c r="D67" s="137" t="s">
        <v>131</v>
      </c>
      <c r="E67" s="18" t="str">
        <f t="shared" si="34"/>
        <v>PRMale75-79</v>
      </c>
      <c r="F67" s="19">
        <v>5</v>
      </c>
      <c r="G67" s="104">
        <f>VLOOKUP(E67,'Appendix 4. LT MOH 2019'!$D$5:$G$1684,4,FALSE)</f>
        <v>5.1896965516283193E-2</v>
      </c>
      <c r="H67" s="19">
        <f>VLOOKUP(E67,'Appendix 1a. Person-years 2020'!$E$3:$F$1684,2,FALSE)</f>
        <v>94126.132199999993</v>
      </c>
      <c r="I67" s="19">
        <f>VLOOKUP(E67,'Appendix 2a. Deaths 2020'!$E$3:$G$1683,3,FALSE)</f>
        <v>679</v>
      </c>
      <c r="J67" s="20">
        <f t="shared" si="35"/>
        <v>4884.8606369645131</v>
      </c>
      <c r="K67" s="20">
        <f t="shared" si="36"/>
        <v>5528.622597378956</v>
      </c>
      <c r="L67" s="73">
        <f t="shared" si="37"/>
        <v>0.88355834584917381</v>
      </c>
      <c r="M67" s="73">
        <f t="shared" si="38"/>
        <v>1.131787170250671</v>
      </c>
      <c r="N67" s="72">
        <f>VLOOKUP(E67,'Appendix 4. LT MOH 2019'!$D$5:$K$1684,8,FALSE)</f>
        <v>0.77031505198539252</v>
      </c>
      <c r="O67" s="72">
        <f t="shared" si="47"/>
        <v>0.74427379987742959</v>
      </c>
      <c r="P67" s="73">
        <f t="shared" si="39"/>
        <v>0.25572620012257041</v>
      </c>
      <c r="Q67" s="72">
        <f>VLOOKUP(E67,'Appendix 4. LT MOH 2019'!$D$5:$I$1684,6,FALSE)</f>
        <v>2.5000000000000022</v>
      </c>
      <c r="R67" s="136">
        <f t="shared" si="40"/>
        <v>2.4586640199749983</v>
      </c>
      <c r="S67" s="135">
        <f t="shared" si="48"/>
        <v>53876.611175360915</v>
      </c>
      <c r="T67" s="12">
        <f t="shared" si="41"/>
        <v>13777.661051356259</v>
      </c>
      <c r="U67" s="13">
        <f t="shared" si="42"/>
        <v>5.8786094224700047E-2</v>
      </c>
      <c r="V67" s="12">
        <f t="shared" si="43"/>
        <v>234369.3901264038</v>
      </c>
      <c r="W67" s="12">
        <f t="shared" si="44"/>
        <v>560872.64855416305</v>
      </c>
      <c r="X67" s="2">
        <f t="shared" si="45"/>
        <v>10.410317878542884</v>
      </c>
      <c r="Y67" s="105">
        <f>VLOOKUP(E67,'Appendix 4. LT MOH 2019'!$D$5:$P$1684,13,FALSE)</f>
        <v>11.355298498947086</v>
      </c>
      <c r="Z67" s="131">
        <f t="shared" si="46"/>
        <v>-0.94498062040420194</v>
      </c>
    </row>
    <row r="68" spans="2:26" x14ac:dyDescent="0.2">
      <c r="B68" s="158" t="str">
        <f t="shared" si="49"/>
        <v>Male</v>
      </c>
      <c r="C68" s="11" t="str">
        <f t="shared" si="50"/>
        <v>PR</v>
      </c>
      <c r="D68" s="137" t="s">
        <v>132</v>
      </c>
      <c r="E68" s="18" t="str">
        <f t="shared" si="34"/>
        <v>PRMale80-84</v>
      </c>
      <c r="F68" s="19">
        <v>5</v>
      </c>
      <c r="G68" s="104">
        <f>VLOOKUP(E68,'Appendix 4. LT MOH 2019'!$D$5:$G$1684,4,FALSE)</f>
        <v>7.9458420648827452E-2</v>
      </c>
      <c r="H68" s="19">
        <f>VLOOKUP(E68,'Appendix 1a. Person-years 2020'!$E$3:$F$1684,2,FALSE)</f>
        <v>57666.257899999997</v>
      </c>
      <c r="I68" s="19">
        <f>VLOOKUP(E68,'Appendix 2a. Deaths 2020'!$E$3:$G$1683,3,FALSE)</f>
        <v>558</v>
      </c>
      <c r="J68" s="20">
        <f t="shared" si="35"/>
        <v>4582.0697774619694</v>
      </c>
      <c r="K68" s="20">
        <f t="shared" si="36"/>
        <v>5095.7319787399229</v>
      </c>
      <c r="L68" s="73">
        <f t="shared" si="37"/>
        <v>0.89919756309377707</v>
      </c>
      <c r="M68" s="73">
        <f t="shared" si="38"/>
        <v>1.1121026580181137</v>
      </c>
      <c r="N68" s="72">
        <f>VLOOKUP(E68,'Appendix 4. LT MOH 2019'!$D$5:$K$1684,8,FALSE)</f>
        <v>0.66854927465326286</v>
      </c>
      <c r="O68" s="72">
        <f t="shared" si="47"/>
        <v>0.63904348816049106</v>
      </c>
      <c r="P68" s="73">
        <f t="shared" si="39"/>
        <v>0.36095651183950894</v>
      </c>
      <c r="Q68" s="72">
        <f>VLOOKUP(E68,'Appendix 4. LT MOH 2019'!$D$5:$I$1684,6,FALSE)</f>
        <v>2.4999999999999996</v>
      </c>
      <c r="R68" s="136">
        <f t="shared" si="40"/>
        <v>2.4470107854431022</v>
      </c>
      <c r="S68" s="135">
        <f t="shared" si="48"/>
        <v>40098.950124004652</v>
      </c>
      <c r="T68" s="12">
        <f t="shared" si="41"/>
        <v>14473.977165187163</v>
      </c>
      <c r="U68" s="13">
        <f t="shared" si="42"/>
        <v>8.8502663261915082E-2</v>
      </c>
      <c r="V68" s="12">
        <f t="shared" si="43"/>
        <v>163542.84302555761</v>
      </c>
      <c r="W68" s="12">
        <f t="shared" si="44"/>
        <v>326503.25842775928</v>
      </c>
      <c r="X68" s="2">
        <f t="shared" si="45"/>
        <v>8.1424390767852763</v>
      </c>
      <c r="Y68" s="105">
        <f>VLOOKUP(E68,'Appendix 4. LT MOH 2019'!$D$5:$P$1684,13,FALSE)</f>
        <v>8.9956841049952772</v>
      </c>
      <c r="Z68" s="131">
        <f t="shared" si="46"/>
        <v>-0.85324502821000081</v>
      </c>
    </row>
    <row r="69" spans="2:26" x14ac:dyDescent="0.2">
      <c r="B69" s="158" t="str">
        <f t="shared" si="49"/>
        <v>Male</v>
      </c>
      <c r="C69" s="11" t="str">
        <f t="shared" si="50"/>
        <v>PR</v>
      </c>
      <c r="D69" s="137" t="s">
        <v>133</v>
      </c>
      <c r="E69" s="18" t="str">
        <f t="shared" si="34"/>
        <v>PRMale85-89</v>
      </c>
      <c r="F69" s="19">
        <v>5</v>
      </c>
      <c r="G69" s="104">
        <f>VLOOKUP(E69,'Appendix 4. LT MOH 2019'!$D$5:$G$1684,4,FALSE)</f>
        <v>0.12021043720933769</v>
      </c>
      <c r="H69" s="19">
        <f>VLOOKUP(E69,'Appendix 1a. Person-years 2020'!$E$3:$F$1684,2,FALSE)</f>
        <v>28522.419000000002</v>
      </c>
      <c r="I69" s="19">
        <f>VLOOKUP(E69,'Appendix 2a. Deaths 2020'!$E$3:$G$1683,3,FALSE)</f>
        <v>355</v>
      </c>
      <c r="J69" s="20">
        <f t="shared" si="35"/>
        <v>3428.6924582579204</v>
      </c>
      <c r="K69" s="20">
        <f t="shared" si="36"/>
        <v>3741.0177530486058</v>
      </c>
      <c r="L69" s="73">
        <f t="shared" si="37"/>
        <v>0.91651328183723069</v>
      </c>
      <c r="M69" s="73">
        <f t="shared" si="38"/>
        <v>1.0910916620819864</v>
      </c>
      <c r="N69" s="72">
        <f>VLOOKUP(E69,'Appendix 4. LT MOH 2019'!$D$5:$K$1684,8,FALSE)</f>
        <v>0.53783919502190281</v>
      </c>
      <c r="O69" s="72">
        <f t="shared" si="47"/>
        <v>0.50829651498582329</v>
      </c>
      <c r="P69" s="73">
        <f t="shared" si="39"/>
        <v>0.49170348501417671</v>
      </c>
      <c r="Q69" s="72">
        <f>VLOOKUP(E69,'Appendix 4. LT MOH 2019'!$D$5:$I$1684,6,FALSE)</f>
        <v>2.5</v>
      </c>
      <c r="R69" s="136">
        <f t="shared" si="40"/>
        <v>2.4361591069556781</v>
      </c>
      <c r="S69" s="135">
        <f t="shared" si="48"/>
        <v>25624.972958817489</v>
      </c>
      <c r="T69" s="12">
        <f t="shared" si="41"/>
        <v>12599.888507244599</v>
      </c>
      <c r="U69" s="13">
        <f t="shared" si="42"/>
        <v>0.13149435584989697</v>
      </c>
      <c r="V69" s="12">
        <f t="shared" si="43"/>
        <v>95820.755391414568</v>
      </c>
      <c r="W69" s="12">
        <f t="shared" si="44"/>
        <v>162960.41540220164</v>
      </c>
      <c r="X69" s="2">
        <f t="shared" si="45"/>
        <v>6.3594375558600298</v>
      </c>
      <c r="Y69" s="105">
        <f>VLOOKUP(E69,'Appendix 4. LT MOH 2019'!$D$5:$P$1684,13,FALSE)</f>
        <v>7.2160887779950187</v>
      </c>
      <c r="Z69" s="131">
        <f t="shared" si="46"/>
        <v>-0.8566512221349889</v>
      </c>
    </row>
    <row r="70" spans="2:26" x14ac:dyDescent="0.2">
      <c r="B70" s="158" t="str">
        <f t="shared" si="49"/>
        <v>Male</v>
      </c>
      <c r="C70" s="11" t="str">
        <f t="shared" si="50"/>
        <v>PR</v>
      </c>
      <c r="D70" s="137" t="s">
        <v>8</v>
      </c>
      <c r="E70" s="18" t="str">
        <f t="shared" si="34"/>
        <v>PRMale90+</v>
      </c>
      <c r="F70" s="19" t="s">
        <v>19</v>
      </c>
      <c r="G70" s="104">
        <f>VLOOKUP(E70,'Appendix 4. LT MOH 2019'!$D$5:$G$1684,4,FALSE)</f>
        <v>0.15952563078236079</v>
      </c>
      <c r="H70" s="19">
        <f>VLOOKUP(E70,'Appendix 1a. Person-years 2020'!$E$3:$F$1684,2,FALSE)</f>
        <v>15081.6332</v>
      </c>
      <c r="I70" s="19">
        <f>VLOOKUP(E70,'Appendix 2a. Deaths 2020'!$E$3:$G$1683,3,FALSE)</f>
        <v>226</v>
      </c>
      <c r="J70" s="20">
        <f t="shared" si="35"/>
        <v>2405.9070494581947</v>
      </c>
      <c r="K70" s="20">
        <f t="shared" si="36"/>
        <v>2595.8542569013807</v>
      </c>
      <c r="L70" s="73">
        <f t="shared" si="37"/>
        <v>0.92682670572194514</v>
      </c>
      <c r="M70" s="73">
        <f t="shared" si="38"/>
        <v>1.078950351588172</v>
      </c>
      <c r="N70" s="72">
        <f>VLOOKUP(E70,'Appendix 4. LT MOH 2019'!$D$5:$K$1684,8,FALSE)</f>
        <v>0</v>
      </c>
      <c r="O70" s="72">
        <v>0</v>
      </c>
      <c r="P70" s="73">
        <f t="shared" si="39"/>
        <v>1</v>
      </c>
      <c r="Q70" s="72">
        <f>VLOOKUP(E70,'Appendix 4. LT MOH 2019'!$D$5:$I$1684,6,FALSE)</f>
        <v>5.5616038455244929</v>
      </c>
      <c r="R70" s="136">
        <f>Q70*L70</f>
        <v>5.1546429706779673</v>
      </c>
      <c r="S70" s="135">
        <f t="shared" si="48"/>
        <v>13025.08445157289</v>
      </c>
      <c r="T70" s="12">
        <f t="shared" si="41"/>
        <v>13025.08445157289</v>
      </c>
      <c r="U70" s="13">
        <f t="shared" si="42"/>
        <v>0.19399985715566923</v>
      </c>
      <c r="V70" s="12">
        <f>T70*R70</f>
        <v>67139.660010787076</v>
      </c>
      <c r="W70" s="12">
        <f>V70</f>
        <v>67139.660010787076</v>
      </c>
      <c r="X70" s="2">
        <f t="shared" si="45"/>
        <v>5.1546429706779673</v>
      </c>
      <c r="Y70" s="105">
        <f>VLOOKUP(E70,'Appendix 4. LT MOH 2019'!$D$5:$P$1684,13,FALSE)</f>
        <v>6.2685851489550917</v>
      </c>
      <c r="Z70" s="131">
        <f t="shared" si="46"/>
        <v>-1.1139421782771244</v>
      </c>
    </row>
    <row r="71" spans="2:26" x14ac:dyDescent="0.2">
      <c r="K71" s="7"/>
      <c r="L71" s="7"/>
      <c r="M71" s="7"/>
      <c r="N71" s="133"/>
      <c r="O71" s="133"/>
      <c r="P71" s="74"/>
      <c r="Q71" s="133"/>
      <c r="R71" s="107"/>
      <c r="S71" s="7"/>
      <c r="T71" s="7"/>
      <c r="U71" s="7"/>
      <c r="V71" s="107"/>
      <c r="W71" s="107"/>
      <c r="X71" s="7"/>
      <c r="Y71" s="133"/>
      <c r="Z71" s="7"/>
    </row>
    <row r="72" spans="2:26" x14ac:dyDescent="0.2">
      <c r="N72" s="40"/>
      <c r="O72" s="40"/>
      <c r="Q72" s="40"/>
      <c r="R72" s="40"/>
      <c r="V72" s="40"/>
      <c r="W72" s="40"/>
    </row>
  </sheetData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6921B28-CC64-324D-8A23-A0A6DB92C58A}">
  <sheetPr>
    <tabColor rgb="FF7030A0"/>
  </sheetPr>
  <dimension ref="A1:AA116"/>
  <sheetViews>
    <sheetView zoomScaleNormal="100" workbookViewId="0">
      <pane xSplit="4" ySplit="3" topLeftCell="E4" activePane="bottomRight" state="frozen"/>
      <selection pane="topRight" activeCell="F1" sqref="F1"/>
      <selection pane="bottomLeft" activeCell="A4" sqref="A4"/>
      <selection pane="bottomRight" activeCell="B1" sqref="B1:D2"/>
    </sheetView>
  </sheetViews>
  <sheetFormatPr baseColWidth="10" defaultRowHeight="16" x14ac:dyDescent="0.2"/>
  <cols>
    <col min="1" max="1" width="5.83203125" customWidth="1"/>
    <col min="2" max="3" width="12.1640625" style="158" customWidth="1"/>
    <col min="4" max="4" width="13.33203125" style="40" customWidth="1"/>
    <col min="5" max="5" width="17.33203125" style="40" hidden="1" customWidth="1"/>
    <col min="6" max="9" width="13.33203125" style="40" customWidth="1"/>
    <col min="10" max="10" width="14.6640625" style="40" customWidth="1"/>
    <col min="11" max="11" width="15.5" customWidth="1"/>
    <col min="17" max="17" width="11.5" customWidth="1"/>
    <col min="18" max="20" width="10.33203125" customWidth="1"/>
    <col min="21" max="21" width="8.33203125" customWidth="1"/>
    <col min="22" max="22" width="10" customWidth="1"/>
    <col min="23" max="23" width="8.33203125" customWidth="1"/>
    <col min="24" max="24" width="10.5" customWidth="1"/>
    <col min="25" max="25" width="10.5" style="40" customWidth="1"/>
    <col min="26" max="26" width="17.6640625" bestFit="1" customWidth="1"/>
  </cols>
  <sheetData>
    <row r="1" spans="1:27" ht="18" x14ac:dyDescent="0.2">
      <c r="B1" s="161" t="s">
        <v>63</v>
      </c>
      <c r="C1" s="161"/>
      <c r="D1" s="175"/>
      <c r="K1" s="10"/>
      <c r="N1" s="8"/>
      <c r="O1" s="10"/>
      <c r="Q1" s="10"/>
      <c r="R1" s="10"/>
      <c r="S1" s="8"/>
      <c r="T1" s="8"/>
      <c r="U1" s="10"/>
      <c r="V1" s="10"/>
      <c r="W1" s="10"/>
      <c r="Y1" s="10"/>
    </row>
    <row r="2" spans="1:27" s="3" customFormat="1" ht="100" customHeight="1" x14ac:dyDescent="0.2">
      <c r="B2" s="167" t="s">
        <v>33</v>
      </c>
      <c r="C2" s="167" t="s">
        <v>14</v>
      </c>
      <c r="D2" s="168" t="s">
        <v>31</v>
      </c>
      <c r="E2" s="39"/>
      <c r="F2" s="3" t="s">
        <v>32</v>
      </c>
      <c r="G2" s="106" t="s">
        <v>115</v>
      </c>
      <c r="H2" s="106" t="s">
        <v>1659</v>
      </c>
      <c r="I2" s="106" t="s">
        <v>1660</v>
      </c>
      <c r="J2" s="106" t="s">
        <v>20</v>
      </c>
      <c r="K2" s="4" t="s">
        <v>21</v>
      </c>
      <c r="L2" s="3" t="s">
        <v>16</v>
      </c>
      <c r="M2" s="5" t="s">
        <v>114</v>
      </c>
      <c r="N2" s="3" t="s">
        <v>141</v>
      </c>
      <c r="O2" s="3" t="s">
        <v>22</v>
      </c>
      <c r="P2" s="5" t="s">
        <v>23</v>
      </c>
      <c r="Q2" s="3" t="s">
        <v>140</v>
      </c>
      <c r="R2" s="3" t="s">
        <v>24</v>
      </c>
      <c r="S2" s="5" t="s">
        <v>34</v>
      </c>
      <c r="T2" s="5" t="s">
        <v>35</v>
      </c>
      <c r="U2" s="5" t="s">
        <v>36</v>
      </c>
      <c r="V2" s="3" t="s">
        <v>37</v>
      </c>
      <c r="W2" s="3" t="s">
        <v>38</v>
      </c>
      <c r="X2" s="5" t="s">
        <v>81</v>
      </c>
      <c r="Y2" s="3" t="s">
        <v>26</v>
      </c>
      <c r="Z2" s="5" t="s">
        <v>25</v>
      </c>
    </row>
    <row r="3" spans="1:27" s="11" customFormat="1" ht="47" customHeight="1" x14ac:dyDescent="0.2">
      <c r="A3" s="10"/>
      <c r="B3" s="8" t="s">
        <v>17</v>
      </c>
      <c r="C3" s="8" t="s">
        <v>14</v>
      </c>
      <c r="D3" s="8" t="s">
        <v>0</v>
      </c>
      <c r="E3" s="8" t="s">
        <v>135</v>
      </c>
      <c r="F3" s="8" t="s">
        <v>9</v>
      </c>
      <c r="G3" s="10" t="s">
        <v>116</v>
      </c>
      <c r="H3" s="10" t="s">
        <v>134</v>
      </c>
      <c r="I3" s="10" t="s">
        <v>110</v>
      </c>
      <c r="J3" s="10" t="s">
        <v>1618</v>
      </c>
      <c r="K3" s="10" t="s">
        <v>1830</v>
      </c>
      <c r="L3" s="10" t="s">
        <v>27</v>
      </c>
      <c r="M3" s="10" t="s">
        <v>28</v>
      </c>
      <c r="N3" s="8" t="s">
        <v>1619</v>
      </c>
      <c r="O3" s="10" t="s">
        <v>111</v>
      </c>
      <c r="P3" s="10" t="s">
        <v>112</v>
      </c>
      <c r="Q3" s="10" t="s">
        <v>1620</v>
      </c>
      <c r="R3" s="10" t="s">
        <v>113</v>
      </c>
      <c r="S3" s="8" t="s">
        <v>104</v>
      </c>
      <c r="T3" s="8" t="s">
        <v>105</v>
      </c>
      <c r="U3" s="10" t="s">
        <v>106</v>
      </c>
      <c r="V3" s="10" t="s">
        <v>107</v>
      </c>
      <c r="W3" s="10" t="s">
        <v>108</v>
      </c>
      <c r="X3" s="8" t="s">
        <v>109</v>
      </c>
      <c r="Y3" s="10" t="s">
        <v>30</v>
      </c>
      <c r="Z3" s="10" t="s">
        <v>11</v>
      </c>
    </row>
    <row r="4" spans="1:27" s="9" customFormat="1" ht="17" customHeight="1" x14ac:dyDescent="0.2">
      <c r="A4" s="15"/>
      <c r="B4" s="11" t="s">
        <v>18</v>
      </c>
      <c r="C4" s="11" t="str">
        <f>$B$1</f>
        <v>SC</v>
      </c>
      <c r="D4" s="137">
        <v>0</v>
      </c>
      <c r="E4" s="18" t="str">
        <f t="shared" ref="E4:E23" si="0">_xlfn.CONCAT(C4,B4,D4)</f>
        <v>SCTotal0</v>
      </c>
      <c r="F4" s="19">
        <v>1</v>
      </c>
      <c r="G4" s="104">
        <f>VLOOKUP(E4,'Appendix 4. LT MOH 2019'!$D$5:$G$1684,4,FALSE)</f>
        <v>9.6477944313801828E-3</v>
      </c>
      <c r="H4" s="19">
        <f>VLOOKUP(E4,'Appendix 1a. Person-years 2020'!$E$3:$F$1684,2,FALSE)</f>
        <v>97106.919699999999</v>
      </c>
      <c r="I4" s="19">
        <f>VLOOKUP(E4,'Appendix 2a. Deaths 2020'!$E$3:$G$1683,3,FALSE)</f>
        <v>2</v>
      </c>
      <c r="J4" s="20">
        <f t="shared" ref="J4:J23" si="1">G4*H4</f>
        <v>936.86759913014259</v>
      </c>
      <c r="K4" s="20">
        <f t="shared" ref="K4:K23" si="2">G4*(H4-I4)+I4</f>
        <v>938.84830354127985</v>
      </c>
      <c r="L4" s="72">
        <f t="shared" ref="L4:L23" si="3">J4/K4</f>
        <v>0.99789028280323222</v>
      </c>
      <c r="M4" s="72">
        <f t="shared" ref="M4:M23" si="4">K4/J4</f>
        <v>1.0021141775134248</v>
      </c>
      <c r="N4" s="72">
        <f>VLOOKUP(E4,'Appendix 4. LT MOH 2019'!$D$5:$K$1684,8,FALSE)</f>
        <v>0.99043753460425898</v>
      </c>
      <c r="O4" s="72">
        <f>EXP((1/L4)*LN(N4))</f>
        <v>0.99041741502987224</v>
      </c>
      <c r="P4" s="72">
        <f t="shared" ref="P4:P23" si="5">1-O4</f>
        <v>9.582584970127761E-3</v>
      </c>
      <c r="Q4" s="72">
        <f>VLOOKUP(E4,'Appendix 4. LT MOH 2019'!$D$5:$I$1684,6,FALSE)</f>
        <v>7.5091182824048433E-2</v>
      </c>
      <c r="R4" s="16">
        <f t="shared" ref="R4:R22" si="6">F4+(Q4-F4)*M4*(1-N4)/(1-O4)</f>
        <v>7.5081803523370128E-2</v>
      </c>
      <c r="S4" s="12">
        <v>100000</v>
      </c>
      <c r="T4" s="12">
        <f t="shared" ref="T4:T23" si="7">P4*S4</f>
        <v>958.25849701277605</v>
      </c>
      <c r="U4" s="13">
        <f t="shared" ref="U4:U23" si="8">T4/V4</f>
        <v>9.6682759362689344E-3</v>
      </c>
      <c r="V4" s="12">
        <f t="shared" ref="V4:V22" si="9">(S5*F4)+R4*T4</f>
        <v>99113.689279184531</v>
      </c>
      <c r="W4" s="12">
        <f t="shared" ref="W4:W22" si="10">W5+V4</f>
        <v>7714071.8450537948</v>
      </c>
      <c r="X4" s="131">
        <f t="shared" ref="X4:X23" si="11">W4/S4</f>
        <v>77.140718450537946</v>
      </c>
      <c r="Y4" s="105">
        <f>VLOOKUP(E4,'Appendix 4. LT MOH 2019'!$D$5:$P$1684,13,FALSE)</f>
        <v>78.347938001116631</v>
      </c>
      <c r="Z4" s="105">
        <f t="shared" ref="Z4:Z23" si="12">X4-Y4</f>
        <v>-1.2072195505786851</v>
      </c>
    </row>
    <row r="5" spans="1:27" s="9" customFormat="1" x14ac:dyDescent="0.2">
      <c r="A5" s="15"/>
      <c r="B5" s="11" t="str">
        <f>$B$4</f>
        <v>Total</v>
      </c>
      <c r="C5" s="11" t="str">
        <f>$C$4</f>
        <v>SC</v>
      </c>
      <c r="D5" s="138" t="s">
        <v>1657</v>
      </c>
      <c r="E5" s="18" t="str">
        <f t="shared" si="0"/>
        <v>SCTotal1-4</v>
      </c>
      <c r="F5" s="19">
        <v>4</v>
      </c>
      <c r="G5" s="104">
        <f>VLOOKUP(E5,'Appendix 4. LT MOH 2019'!$D$5:$G$1684,4,FALSE)</f>
        <v>3.2545465296306581E-4</v>
      </c>
      <c r="H5" s="19">
        <f>VLOOKUP(E5,'Appendix 1a. Person-years 2020'!$E$3:$F$1684,2,FALSE)</f>
        <v>389362.13789999997</v>
      </c>
      <c r="I5" s="19">
        <f>VLOOKUP(E5,'Appendix 2a. Deaths 2020'!$E$3:$G$1683,3,FALSE)</f>
        <v>4</v>
      </c>
      <c r="J5" s="20">
        <f t="shared" si="1"/>
        <v>126.71971946720187</v>
      </c>
      <c r="K5" s="20">
        <f t="shared" si="2"/>
        <v>130.71841764858999</v>
      </c>
      <c r="L5" s="72">
        <f t="shared" si="3"/>
        <v>0.969409833340105</v>
      </c>
      <c r="M5" s="72">
        <f t="shared" si="4"/>
        <v>1.0315554532333311</v>
      </c>
      <c r="N5" s="72">
        <f>VLOOKUP(E5,'Appendix 4. LT MOH 2019'!$D$5:$K$1684,8,FALSE)</f>
        <v>0.99869923533141136</v>
      </c>
      <c r="O5" s="72">
        <f t="shared" ref="O5:O22" si="13">EXP((1/L5)*LN(N5))</f>
        <v>0.99865821666244647</v>
      </c>
      <c r="P5" s="72">
        <f t="shared" si="5"/>
        <v>1.341783337553526E-3</v>
      </c>
      <c r="Q5" s="72">
        <f>VLOOKUP(E5,'Appendix 4. LT MOH 2019'!$D$5:$I$1684,6,FALSE)</f>
        <v>1.5104089426367431</v>
      </c>
      <c r="R5" s="16">
        <f t="shared" si="6"/>
        <v>1.5103578259693675</v>
      </c>
      <c r="S5" s="135">
        <f t="shared" ref="S5:S23" si="14">S4-T4</f>
        <v>99041.741502987221</v>
      </c>
      <c r="T5" s="12">
        <f t="shared" si="7"/>
        <v>132.89255847099176</v>
      </c>
      <c r="U5" s="13">
        <f t="shared" si="8"/>
        <v>3.3572621281011047E-4</v>
      </c>
      <c r="V5" s="12">
        <f t="shared" si="9"/>
        <v>395836.11109376466</v>
      </c>
      <c r="W5" s="12">
        <f t="shared" si="10"/>
        <v>7614958.1557746101</v>
      </c>
      <c r="X5" s="131">
        <f t="shared" si="11"/>
        <v>76.886351554560804</v>
      </c>
      <c r="Y5" s="105">
        <f>VLOOKUP(E5,'Appendix 4. LT MOH 2019'!$D$5:$P$1684,13,FALSE)</f>
        <v>78.103645820111112</v>
      </c>
      <c r="Z5" s="105">
        <f t="shared" si="12"/>
        <v>-1.2172942655503078</v>
      </c>
      <c r="AA5" s="17"/>
    </row>
    <row r="6" spans="1:27" s="9" customFormat="1" x14ac:dyDescent="0.2">
      <c r="A6" s="15"/>
      <c r="B6" s="11" t="str">
        <f t="shared" ref="B6:B23" si="15">$B$4</f>
        <v>Total</v>
      </c>
      <c r="C6" s="11" t="str">
        <f t="shared" ref="C6:C23" si="16">$C$4</f>
        <v>SC</v>
      </c>
      <c r="D6" s="138" t="s">
        <v>1658</v>
      </c>
      <c r="E6" s="18" t="str">
        <f t="shared" si="0"/>
        <v>SCTotal5-9</v>
      </c>
      <c r="F6" s="19">
        <v>5</v>
      </c>
      <c r="G6" s="104">
        <f>VLOOKUP(E6,'Appendix 4. LT MOH 2019'!$D$5:$G$1684,4,FALSE)</f>
        <v>1.959626525446168E-4</v>
      </c>
      <c r="H6" s="19">
        <f>VLOOKUP(E6,'Appendix 1a. Person-years 2020'!$E$3:$F$1684,2,FALSE)</f>
        <v>464043.4644</v>
      </c>
      <c r="I6" s="19">
        <f>VLOOKUP(E6,'Appendix 2a. Deaths 2020'!$E$3:$G$1683,3,FALSE)</f>
        <v>1</v>
      </c>
      <c r="J6" s="20">
        <f t="shared" si="1"/>
        <v>90.935188179817459</v>
      </c>
      <c r="K6" s="20">
        <f t="shared" si="2"/>
        <v>91.934992217164918</v>
      </c>
      <c r="L6" s="72">
        <f t="shared" si="3"/>
        <v>0.9891248803830236</v>
      </c>
      <c r="M6" s="72">
        <f t="shared" si="4"/>
        <v>1.0109946881659322</v>
      </c>
      <c r="N6" s="72">
        <f>VLOOKUP(E6,'Appendix 4. LT MOH 2019'!$D$5:$K$1684,8,FALSE)</f>
        <v>0.99902066651924348</v>
      </c>
      <c r="O6" s="72">
        <f t="shared" si="13"/>
        <v>0.99900990438517312</v>
      </c>
      <c r="P6" s="72">
        <f t="shared" si="5"/>
        <v>9.9009561482688024E-4</v>
      </c>
      <c r="Q6" s="72">
        <f>VLOOKUP(E6,'Appendix 4. LT MOH 2019'!$D$5:$I$1684,6,FALSE)</f>
        <v>2.5000000000004912</v>
      </c>
      <c r="R6" s="16">
        <f t="shared" si="6"/>
        <v>2.4999865362477696</v>
      </c>
      <c r="S6" s="135">
        <f t="shared" si="14"/>
        <v>98908.848944516227</v>
      </c>
      <c r="T6" s="12">
        <f t="shared" si="7"/>
        <v>97.929217607539812</v>
      </c>
      <c r="U6" s="13">
        <f t="shared" si="8"/>
        <v>1.9811720097952823E-4</v>
      </c>
      <c r="V6" s="12">
        <f t="shared" si="9"/>
        <v>494299.42036006757</v>
      </c>
      <c r="W6" s="12">
        <f t="shared" si="10"/>
        <v>7219122.0446808459</v>
      </c>
      <c r="X6" s="131">
        <f t="shared" si="11"/>
        <v>72.987625694951461</v>
      </c>
      <c r="Y6" s="105">
        <f>VLOOKUP(E6,'Appendix 4. LT MOH 2019'!$D$5:$P$1684,13,FALSE)</f>
        <v>74.203405360179261</v>
      </c>
      <c r="Z6" s="105">
        <f t="shared" si="12"/>
        <v>-1.2157796652277995</v>
      </c>
    </row>
    <row r="7" spans="1:27" s="9" customFormat="1" x14ac:dyDescent="0.2">
      <c r="A7" s="15"/>
      <c r="B7" s="11" t="str">
        <f t="shared" si="15"/>
        <v>Total</v>
      </c>
      <c r="C7" s="11" t="str">
        <f t="shared" si="16"/>
        <v>SC</v>
      </c>
      <c r="D7" s="138" t="s">
        <v>118</v>
      </c>
      <c r="E7" s="18" t="str">
        <f t="shared" si="0"/>
        <v>SCTotal10-14</v>
      </c>
      <c r="F7" s="19">
        <v>5</v>
      </c>
      <c r="G7" s="104">
        <f>VLOOKUP(E7,'Appendix 4. LT MOH 2019'!$D$5:$G$1684,4,FALSE)</f>
        <v>2.4527620313868171E-4</v>
      </c>
      <c r="H7" s="19">
        <f>VLOOKUP(E7,'Appendix 1a. Person-years 2020'!$E$3:$F$1684,2,FALSE)</f>
        <v>445957.76779999997</v>
      </c>
      <c r="I7" s="19">
        <f>VLOOKUP(E7,'Appendix 2a. Deaths 2020'!$E$3:$G$1683,3,FALSE)</f>
        <v>2</v>
      </c>
      <c r="J7" s="20">
        <f t="shared" si="1"/>
        <v>109.38282804618585</v>
      </c>
      <c r="K7" s="20">
        <f t="shared" si="2"/>
        <v>111.38233749377956</v>
      </c>
      <c r="L7" s="72">
        <f t="shared" si="3"/>
        <v>0.98204823590001078</v>
      </c>
      <c r="M7" s="72">
        <f t="shared" si="4"/>
        <v>1.0182799209282598</v>
      </c>
      <c r="N7" s="72">
        <f>VLOOKUP(E7,'Appendix 4. LT MOH 2019'!$D$5:$K$1684,8,FALSE)</f>
        <v>0.99877437052866458</v>
      </c>
      <c r="O7" s="72">
        <f t="shared" si="13"/>
        <v>0.99875198010518318</v>
      </c>
      <c r="P7" s="72">
        <f t="shared" si="5"/>
        <v>1.2480198948168209E-3</v>
      </c>
      <c r="Q7" s="72">
        <f>VLOOKUP(E7,'Appendix 4. LT MOH 2019'!$D$5:$I$1684,6,FALSE)</f>
        <v>2.5000000000001981</v>
      </c>
      <c r="R7" s="16">
        <f t="shared" si="6"/>
        <v>2.4999719829348961</v>
      </c>
      <c r="S7" s="135">
        <f t="shared" si="14"/>
        <v>98810.919726908687</v>
      </c>
      <c r="T7" s="12">
        <f t="shared" si="7"/>
        <v>123.3179936443299</v>
      </c>
      <c r="U7" s="13">
        <f t="shared" si="8"/>
        <v>2.4975983333043868E-4</v>
      </c>
      <c r="V7" s="12">
        <f t="shared" si="9"/>
        <v>493746.30019542429</v>
      </c>
      <c r="W7" s="12">
        <f t="shared" si="10"/>
        <v>6724822.6243207781</v>
      </c>
      <c r="X7" s="131">
        <f t="shared" si="11"/>
        <v>68.057484364144017</v>
      </c>
      <c r="Y7" s="105">
        <f>VLOOKUP(E7,'Appendix 4. LT MOH 2019'!$D$5:$P$1684,13,FALSE)</f>
        <v>69.273695743458447</v>
      </c>
      <c r="Z7" s="105">
        <f t="shared" si="12"/>
        <v>-1.21621137931443</v>
      </c>
      <c r="AA7" s="17"/>
    </row>
    <row r="8" spans="1:27" s="9" customFormat="1" x14ac:dyDescent="0.2">
      <c r="A8" s="15"/>
      <c r="B8" s="11" t="str">
        <f t="shared" si="15"/>
        <v>Total</v>
      </c>
      <c r="C8" s="11" t="str">
        <f t="shared" si="16"/>
        <v>SC</v>
      </c>
      <c r="D8" s="137" t="s">
        <v>119</v>
      </c>
      <c r="E8" s="18" t="str">
        <f t="shared" si="0"/>
        <v>SCTotal15-19</v>
      </c>
      <c r="F8" s="19">
        <v>5</v>
      </c>
      <c r="G8" s="104">
        <f>VLOOKUP(E8,'Appendix 4. LT MOH 2019'!$D$5:$G$1684,4,FALSE)</f>
        <v>7.8549852968697541E-4</v>
      </c>
      <c r="H8" s="19">
        <f>VLOOKUP(E8,'Appendix 1a. Person-years 2020'!$E$3:$F$1684,2,FALSE)</f>
        <v>470991.00329999998</v>
      </c>
      <c r="I8" s="19">
        <f>VLOOKUP(E8,'Appendix 2a. Deaths 2020'!$E$3:$G$1683,3,FALSE)</f>
        <v>6</v>
      </c>
      <c r="J8" s="20">
        <f t="shared" si="1"/>
        <v>369.96274058794336</v>
      </c>
      <c r="K8" s="20">
        <f t="shared" si="2"/>
        <v>375.95802759676525</v>
      </c>
      <c r="L8" s="72">
        <f t="shared" si="3"/>
        <v>0.98405330763344634</v>
      </c>
      <c r="M8" s="72">
        <f t="shared" si="4"/>
        <v>1.016205110274873</v>
      </c>
      <c r="N8" s="72">
        <f>VLOOKUP(E8,'Appendix 4. LT MOH 2019'!$D$5:$K$1684,8,FALSE)</f>
        <v>0.99608020483491222</v>
      </c>
      <c r="O8" s="72">
        <f t="shared" si="13"/>
        <v>0.99601681079647719</v>
      </c>
      <c r="P8" s="72">
        <f t="shared" si="5"/>
        <v>3.9831892035228078E-3</v>
      </c>
      <c r="Q8" s="72">
        <f>VLOOKUP(E8,'Appendix 4. LT MOH 2019'!$D$5:$I$1684,6,FALSE)</f>
        <v>2.4999999999998659</v>
      </c>
      <c r="R8" s="16">
        <f t="shared" si="6"/>
        <v>2.4999204943175712</v>
      </c>
      <c r="S8" s="135">
        <f t="shared" si="14"/>
        <v>98687.601733264353</v>
      </c>
      <c r="T8" s="12">
        <f t="shared" si="7"/>
        <v>393.09138974549728</v>
      </c>
      <c r="U8" s="13">
        <f t="shared" si="8"/>
        <v>7.9822763711514839E-4</v>
      </c>
      <c r="V8" s="12">
        <f t="shared" si="9"/>
        <v>492455.2489389588</v>
      </c>
      <c r="W8" s="12">
        <f t="shared" si="10"/>
        <v>6231076.3241253542</v>
      </c>
      <c r="X8" s="131">
        <f t="shared" si="11"/>
        <v>63.139403680787417</v>
      </c>
      <c r="Y8" s="105">
        <f>VLOOKUP(E8,'Appendix 4. LT MOH 2019'!$D$5:$P$1684,13,FALSE)</f>
        <v>64.355635981241932</v>
      </c>
      <c r="Z8" s="105">
        <f t="shared" si="12"/>
        <v>-1.2162323004545144</v>
      </c>
    </row>
    <row r="9" spans="1:27" s="9" customFormat="1" x14ac:dyDescent="0.2">
      <c r="A9" s="15"/>
      <c r="B9" s="11" t="str">
        <f t="shared" si="15"/>
        <v>Total</v>
      </c>
      <c r="C9" s="11" t="str">
        <f t="shared" si="16"/>
        <v>SC</v>
      </c>
      <c r="D9" s="137" t="s">
        <v>120</v>
      </c>
      <c r="E9" s="18" t="str">
        <f t="shared" si="0"/>
        <v>SCTotal20-24</v>
      </c>
      <c r="F9" s="19">
        <v>5</v>
      </c>
      <c r="G9" s="104">
        <f>VLOOKUP(E9,'Appendix 4. LT MOH 2019'!$D$5:$G$1684,4,FALSE)</f>
        <v>1.085891983888003E-3</v>
      </c>
      <c r="H9" s="19">
        <f>VLOOKUP(E9,'Appendix 1a. Person-years 2020'!$E$3:$F$1684,2,FALSE)</f>
        <v>557712.89540000004</v>
      </c>
      <c r="I9" s="19">
        <f>VLOOKUP(E9,'Appendix 2a. Deaths 2020'!$E$3:$G$1683,3,FALSE)</f>
        <v>14</v>
      </c>
      <c r="J9" s="20">
        <f t="shared" si="1"/>
        <v>605.61596242582834</v>
      </c>
      <c r="K9" s="20">
        <f t="shared" si="2"/>
        <v>619.6007599380539</v>
      </c>
      <c r="L9" s="72">
        <f t="shared" si="3"/>
        <v>0.97742934092975653</v>
      </c>
      <c r="M9" s="72">
        <f t="shared" si="4"/>
        <v>1.0230918575134789</v>
      </c>
      <c r="N9" s="72">
        <f>VLOOKUP(E9,'Appendix 4. LT MOH 2019'!$D$5:$K$1684,8,FALSE)</f>
        <v>0.99458523969259116</v>
      </c>
      <c r="O9" s="72">
        <f t="shared" si="13"/>
        <v>0.99446054977088194</v>
      </c>
      <c r="P9" s="72">
        <f t="shared" si="5"/>
        <v>5.5394502291180592E-3</v>
      </c>
      <c r="Q9" s="72">
        <f>VLOOKUP(E9,'Appendix 4. LT MOH 2019'!$D$5:$I$1684,6,FALSE)</f>
        <v>2.5000000000000244</v>
      </c>
      <c r="R9" s="16">
        <f t="shared" si="6"/>
        <v>2.4998434177740112</v>
      </c>
      <c r="S9" s="135">
        <f t="shared" si="14"/>
        <v>98294.51034351885</v>
      </c>
      <c r="T9" s="12">
        <f t="shared" si="7"/>
        <v>544.49754784345294</v>
      </c>
      <c r="U9" s="13">
        <f t="shared" si="8"/>
        <v>1.1109673126168636E-3</v>
      </c>
      <c r="V9" s="12">
        <f t="shared" si="9"/>
        <v>490111.22258934757</v>
      </c>
      <c r="W9" s="12">
        <f t="shared" si="10"/>
        <v>5738621.0751863951</v>
      </c>
      <c r="X9" s="131">
        <f t="shared" si="11"/>
        <v>58.38190815673336</v>
      </c>
      <c r="Y9" s="105">
        <f>VLOOKUP(E9,'Appendix 4. LT MOH 2019'!$D$5:$P$1684,13,FALSE)</f>
        <v>59.599051543237664</v>
      </c>
      <c r="Z9" s="105">
        <f t="shared" si="12"/>
        <v>-1.2171433865043042</v>
      </c>
    </row>
    <row r="10" spans="1:27" s="9" customFormat="1" x14ac:dyDescent="0.2">
      <c r="A10" s="15"/>
      <c r="B10" s="11" t="str">
        <f t="shared" si="15"/>
        <v>Total</v>
      </c>
      <c r="C10" s="11" t="str">
        <f t="shared" si="16"/>
        <v>SC</v>
      </c>
      <c r="D10" s="137" t="s">
        <v>121</v>
      </c>
      <c r="E10" s="18" t="str">
        <f t="shared" si="0"/>
        <v>SCTotal25-29</v>
      </c>
      <c r="F10" s="19">
        <v>5</v>
      </c>
      <c r="G10" s="104">
        <f>VLOOKUP(E10,'Appendix 4. LT MOH 2019'!$D$5:$G$1684,4,FALSE)</f>
        <v>1.0051650388769944E-3</v>
      </c>
      <c r="H10" s="19">
        <f>VLOOKUP(E10,'Appendix 1a. Person-years 2020'!$E$3:$F$1684,2,FALSE)</f>
        <v>595285.39249999996</v>
      </c>
      <c r="I10" s="19">
        <f>VLOOKUP(E10,'Appendix 2a. Deaths 2020'!$E$3:$G$1683,3,FALSE)</f>
        <v>22</v>
      </c>
      <c r="J10" s="20">
        <f t="shared" si="1"/>
        <v>598.3600646951694</v>
      </c>
      <c r="K10" s="20">
        <f t="shared" si="2"/>
        <v>620.3379510643141</v>
      </c>
      <c r="L10" s="72">
        <f t="shared" si="3"/>
        <v>0.9645711078430117</v>
      </c>
      <c r="M10" s="72">
        <f t="shared" si="4"/>
        <v>1.0367302025417442</v>
      </c>
      <c r="N10" s="72">
        <f>VLOOKUP(E10,'Appendix 4. LT MOH 2019'!$D$5:$K$1684,8,FALSE)</f>
        <v>0.99498677260788126</v>
      </c>
      <c r="O10" s="72">
        <f t="shared" si="13"/>
        <v>0.99480311503570307</v>
      </c>
      <c r="P10" s="72">
        <f t="shared" si="5"/>
        <v>5.1968849642969328E-3</v>
      </c>
      <c r="Q10" s="72">
        <f>VLOOKUP(E10,'Appendix 4. LT MOH 2019'!$D$5:$I$1684,6,FALSE)</f>
        <v>2.4999999999999369</v>
      </c>
      <c r="R10" s="16">
        <f t="shared" si="6"/>
        <v>2.4997694362461513</v>
      </c>
      <c r="S10" s="135">
        <f t="shared" si="14"/>
        <v>97750.0127956754</v>
      </c>
      <c r="T10" s="12">
        <f t="shared" si="7"/>
        <v>507.99557175767831</v>
      </c>
      <c r="U10" s="13">
        <f t="shared" si="8"/>
        <v>1.0420850406269956E-3</v>
      </c>
      <c r="V10" s="12">
        <f t="shared" si="9"/>
        <v>487479.95792361681</v>
      </c>
      <c r="W10" s="12">
        <f t="shared" si="10"/>
        <v>5248509.8525970476</v>
      </c>
      <c r="X10" s="131">
        <f t="shared" si="11"/>
        <v>53.693188394439261</v>
      </c>
      <c r="Y10" s="105">
        <f>VLOOKUP(E10,'Appendix 4. LT MOH 2019'!$D$5:$P$1684,13,FALSE)</f>
        <v>54.909912458469599</v>
      </c>
      <c r="Z10" s="105">
        <f t="shared" si="12"/>
        <v>-1.2167240640303376</v>
      </c>
    </row>
    <row r="11" spans="1:27" s="9" customFormat="1" x14ac:dyDescent="0.2">
      <c r="A11" s="15"/>
      <c r="B11" s="11" t="str">
        <f t="shared" si="15"/>
        <v>Total</v>
      </c>
      <c r="C11" s="11" t="str">
        <f t="shared" si="16"/>
        <v>SC</v>
      </c>
      <c r="D11" s="137" t="s">
        <v>122</v>
      </c>
      <c r="E11" s="18" t="str">
        <f t="shared" si="0"/>
        <v>SCTotal30-34</v>
      </c>
      <c r="F11" s="19">
        <v>5</v>
      </c>
      <c r="G11" s="104">
        <f>VLOOKUP(E11,'Appendix 4. LT MOH 2019'!$D$5:$G$1684,4,FALSE)</f>
        <v>1.194640173353474E-3</v>
      </c>
      <c r="H11" s="19">
        <f>VLOOKUP(E11,'Appendix 1a. Person-years 2020'!$E$3:$F$1684,2,FALSE)</f>
        <v>613956.99739999999</v>
      </c>
      <c r="I11" s="19">
        <f>VLOOKUP(E11,'Appendix 2a. Deaths 2020'!$E$3:$G$1683,3,FALSE)</f>
        <v>33</v>
      </c>
      <c r="J11" s="20">
        <f t="shared" si="1"/>
        <v>733.4576938055144</v>
      </c>
      <c r="K11" s="20">
        <f t="shared" si="2"/>
        <v>766.41827067979375</v>
      </c>
      <c r="L11" s="72">
        <f t="shared" si="3"/>
        <v>0.95699400949165248</v>
      </c>
      <c r="M11" s="72">
        <f t="shared" si="4"/>
        <v>1.0449386203903115</v>
      </c>
      <c r="N11" s="72">
        <f>VLOOKUP(E11,'Appendix 4. LT MOH 2019'!$D$5:$K$1684,8,FALSE)</f>
        <v>0.99404458557653075</v>
      </c>
      <c r="O11" s="72">
        <f t="shared" si="13"/>
        <v>0.99377779178244663</v>
      </c>
      <c r="P11" s="72">
        <f t="shared" si="5"/>
        <v>6.2222082175533711E-3</v>
      </c>
      <c r="Q11" s="72">
        <f>VLOOKUP(E11,'Appendix 4. LT MOH 2019'!$D$5:$I$1684,6,FALSE)</f>
        <v>2.5000000000000031</v>
      </c>
      <c r="R11" s="16">
        <f t="shared" si="6"/>
        <v>2.4996647838154993</v>
      </c>
      <c r="S11" s="135">
        <f t="shared" si="14"/>
        <v>97242.017223917719</v>
      </c>
      <c r="T11" s="12">
        <f t="shared" si="7"/>
        <v>605.06007866212724</v>
      </c>
      <c r="U11" s="13">
        <f t="shared" si="8"/>
        <v>1.2483258358956565E-3</v>
      </c>
      <c r="V11" s="12">
        <f t="shared" si="9"/>
        <v>484697.23309700232</v>
      </c>
      <c r="W11" s="12">
        <f t="shared" si="10"/>
        <v>4761029.8946734304</v>
      </c>
      <c r="X11" s="131">
        <f t="shared" si="11"/>
        <v>48.960624538570393</v>
      </c>
      <c r="Y11" s="105">
        <f>VLOOKUP(E11,'Appendix 4. LT MOH 2019'!$D$5:$P$1684,13,FALSE)</f>
        <v>50.173979093312084</v>
      </c>
      <c r="Z11" s="105">
        <f t="shared" si="12"/>
        <v>-1.2133545547416915</v>
      </c>
    </row>
    <row r="12" spans="1:27" s="9" customFormat="1" x14ac:dyDescent="0.2">
      <c r="A12" s="15"/>
      <c r="B12" s="11" t="str">
        <f t="shared" si="15"/>
        <v>Total</v>
      </c>
      <c r="C12" s="11" t="str">
        <f t="shared" si="16"/>
        <v>SC</v>
      </c>
      <c r="D12" s="137" t="s">
        <v>123</v>
      </c>
      <c r="E12" s="18" t="str">
        <f t="shared" si="0"/>
        <v>SCTotal35-39</v>
      </c>
      <c r="F12" s="19">
        <v>5</v>
      </c>
      <c r="G12" s="104">
        <f>VLOOKUP(E12,'Appendix 4. LT MOH 2019'!$D$5:$G$1684,4,FALSE)</f>
        <v>1.4390523825042055E-3</v>
      </c>
      <c r="H12" s="19">
        <f>VLOOKUP(E12,'Appendix 1a. Person-years 2020'!$E$3:$F$1684,2,FALSE)</f>
        <v>600372.31940000004</v>
      </c>
      <c r="I12" s="19">
        <f>VLOOKUP(E12,'Appendix 2a. Deaths 2020'!$E$3:$G$1683,3,FALSE)</f>
        <v>54</v>
      </c>
      <c r="J12" s="20">
        <f t="shared" si="1"/>
        <v>863.96721662214588</v>
      </c>
      <c r="K12" s="20">
        <f t="shared" si="2"/>
        <v>917.88950779349068</v>
      </c>
      <c r="L12" s="72">
        <f t="shared" si="3"/>
        <v>0.94125404995535</v>
      </c>
      <c r="M12" s="72">
        <f t="shared" si="4"/>
        <v>1.0624124273860354</v>
      </c>
      <c r="N12" s="72">
        <f>VLOOKUP(E12,'Appendix 4. LT MOH 2019'!$D$5:$K$1684,8,FALSE)</f>
        <v>0.99283053119040832</v>
      </c>
      <c r="O12" s="72">
        <f t="shared" si="13"/>
        <v>0.992384775222104</v>
      </c>
      <c r="P12" s="72">
        <f t="shared" si="5"/>
        <v>7.6152247778960014E-3</v>
      </c>
      <c r="Q12" s="72">
        <f>VLOOKUP(E12,'Appendix 4. LT MOH 2019'!$D$5:$I$1684,6,FALSE)</f>
        <v>2.4999999999999933</v>
      </c>
      <c r="R12" s="16">
        <f t="shared" si="6"/>
        <v>2.4994392866853561</v>
      </c>
      <c r="S12" s="135">
        <f t="shared" si="14"/>
        <v>96636.957145255597</v>
      </c>
      <c r="T12" s="12">
        <f t="shared" si="7"/>
        <v>735.91215051302447</v>
      </c>
      <c r="U12" s="13">
        <f t="shared" si="8"/>
        <v>1.5288675964204546E-3</v>
      </c>
      <c r="V12" s="12">
        <f t="shared" si="9"/>
        <v>481344.59271425416</v>
      </c>
      <c r="W12" s="12">
        <f t="shared" si="10"/>
        <v>4276332.6615764285</v>
      </c>
      <c r="X12" s="131">
        <f t="shared" si="11"/>
        <v>44.251524343307359</v>
      </c>
      <c r="Y12" s="105">
        <f>VLOOKUP(E12,'Appendix 4. LT MOH 2019'!$D$5:$P$1684,13,FALSE)</f>
        <v>45.459598377231643</v>
      </c>
      <c r="Z12" s="105">
        <f t="shared" si="12"/>
        <v>-1.2080740339242837</v>
      </c>
    </row>
    <row r="13" spans="1:27" s="9" customFormat="1" x14ac:dyDescent="0.2">
      <c r="A13" s="15"/>
      <c r="B13" s="11" t="str">
        <f t="shared" si="15"/>
        <v>Total</v>
      </c>
      <c r="C13" s="11" t="str">
        <f t="shared" si="16"/>
        <v>SC</v>
      </c>
      <c r="D13" s="137" t="s">
        <v>124</v>
      </c>
      <c r="E13" s="18" t="str">
        <f t="shared" si="0"/>
        <v>SCTotal40-44</v>
      </c>
      <c r="F13" s="19">
        <v>5</v>
      </c>
      <c r="G13" s="104">
        <f>VLOOKUP(E13,'Appendix 4. LT MOH 2019'!$D$5:$G$1684,4,FALSE)</f>
        <v>2.238599367388541E-3</v>
      </c>
      <c r="H13" s="19">
        <f>VLOOKUP(E13,'Appendix 1a. Person-years 2020'!$E$3:$F$1684,2,FALSE)</f>
        <v>532171.54650000005</v>
      </c>
      <c r="I13" s="19">
        <f>VLOOKUP(E13,'Appendix 2a. Deaths 2020'!$E$3:$G$1683,3,FALSE)</f>
        <v>99</v>
      </c>
      <c r="J13" s="20">
        <f t="shared" si="1"/>
        <v>1191.3188873370816</v>
      </c>
      <c r="K13" s="20">
        <f t="shared" si="2"/>
        <v>1290.0972659997101</v>
      </c>
      <c r="L13" s="72">
        <f t="shared" si="3"/>
        <v>0.92343338656245888</v>
      </c>
      <c r="M13" s="72">
        <f t="shared" si="4"/>
        <v>1.0829151453171575</v>
      </c>
      <c r="N13" s="72">
        <f>VLOOKUP(E13,'Appendix 4. LT MOH 2019'!$D$5:$K$1684,8,FALSE)</f>
        <v>0.98886929612966412</v>
      </c>
      <c r="O13" s="72">
        <f t="shared" si="13"/>
        <v>0.98795197338920204</v>
      </c>
      <c r="P13" s="72">
        <f t="shared" si="5"/>
        <v>1.2048026610797957E-2</v>
      </c>
      <c r="Q13" s="72">
        <f>VLOOKUP(E13,'Appendix 4. LT MOH 2019'!$D$5:$I$1684,6,FALSE)</f>
        <v>2.5000000000000266</v>
      </c>
      <c r="R13" s="16">
        <f t="shared" si="6"/>
        <v>2.498841887429113</v>
      </c>
      <c r="S13" s="135">
        <f t="shared" si="14"/>
        <v>95901.044994742566</v>
      </c>
      <c r="T13" s="12">
        <f t="shared" si="7"/>
        <v>1155.4183420999907</v>
      </c>
      <c r="U13" s="13">
        <f t="shared" si="8"/>
        <v>2.4242155941559544E-3</v>
      </c>
      <c r="V13" s="12">
        <f t="shared" si="9"/>
        <v>476615.34101395623</v>
      </c>
      <c r="W13" s="12">
        <f t="shared" si="10"/>
        <v>3794988.0688621746</v>
      </c>
      <c r="X13" s="131">
        <f t="shared" si="11"/>
        <v>39.571915708220089</v>
      </c>
      <c r="Y13" s="105">
        <f>VLOOKUP(E13,'Appendix 4. LT MOH 2019'!$D$5:$P$1684,13,FALSE)</f>
        <v>40.769820002133592</v>
      </c>
      <c r="Z13" s="105">
        <f t="shared" si="12"/>
        <v>-1.1979042939135027</v>
      </c>
    </row>
    <row r="14" spans="1:27" s="9" customFormat="1" x14ac:dyDescent="0.2">
      <c r="A14" s="15"/>
      <c r="B14" s="11" t="str">
        <f t="shared" si="15"/>
        <v>Total</v>
      </c>
      <c r="C14" s="11" t="str">
        <f t="shared" si="16"/>
        <v>SC</v>
      </c>
      <c r="D14" s="137" t="s">
        <v>125</v>
      </c>
      <c r="E14" s="18" t="str">
        <f t="shared" si="0"/>
        <v>SCTotal45-49</v>
      </c>
      <c r="F14" s="19">
        <v>5</v>
      </c>
      <c r="G14" s="104">
        <f>VLOOKUP(E14,'Appendix 4. LT MOH 2019'!$D$5:$G$1684,4,FALSE)</f>
        <v>3.1661511831174668E-3</v>
      </c>
      <c r="H14" s="19">
        <f>VLOOKUP(E14,'Appendix 1a. Person-years 2020'!$E$3:$F$1684,2,FALSE)</f>
        <v>483973.73979999998</v>
      </c>
      <c r="I14" s="19">
        <f>VLOOKUP(E14,'Appendix 2a. Deaths 2020'!$E$3:$G$1683,3,FALSE)</f>
        <v>162</v>
      </c>
      <c r="J14" s="20">
        <f t="shared" si="1"/>
        <v>1532.334028865555</v>
      </c>
      <c r="K14" s="20">
        <f t="shared" si="2"/>
        <v>1693.8211123738899</v>
      </c>
      <c r="L14" s="72">
        <f t="shared" si="3"/>
        <v>0.90466107528792639</v>
      </c>
      <c r="M14" s="72">
        <f t="shared" si="4"/>
        <v>1.105386345578901</v>
      </c>
      <c r="N14" s="72">
        <f>VLOOKUP(E14,'Appendix 4. LT MOH 2019'!$D$5:$K$1684,8,FALSE)</f>
        <v>0.98429356644239008</v>
      </c>
      <c r="O14" s="72">
        <f t="shared" si="13"/>
        <v>0.98265275951583886</v>
      </c>
      <c r="P14" s="72">
        <f t="shared" si="5"/>
        <v>1.7347240484161142E-2</v>
      </c>
      <c r="Q14" s="72">
        <f>VLOOKUP(E14,'Appendix 4. LT MOH 2019'!$D$5:$I$1684,6,FALSE)</f>
        <v>2.500000000000016</v>
      </c>
      <c r="R14" s="16">
        <f t="shared" si="6"/>
        <v>2.4979194517744512</v>
      </c>
      <c r="S14" s="135">
        <f t="shared" si="14"/>
        <v>94745.626652642575</v>
      </c>
      <c r="T14" s="12">
        <f t="shared" si="7"/>
        <v>1643.5751703659382</v>
      </c>
      <c r="U14" s="13">
        <f t="shared" si="8"/>
        <v>3.4998295522897338E-3</v>
      </c>
      <c r="V14" s="12">
        <f t="shared" si="9"/>
        <v>469615.77579989377</v>
      </c>
      <c r="W14" s="12">
        <f t="shared" si="10"/>
        <v>3318372.7278482183</v>
      </c>
      <c r="X14" s="131">
        <f t="shared" si="11"/>
        <v>35.024020053337885</v>
      </c>
      <c r="Y14" s="105">
        <f>VLOOKUP(E14,'Appendix 4. LT MOH 2019'!$D$5:$P$1684,13,FALSE)</f>
        <v>36.200584750601372</v>
      </c>
      <c r="Z14" s="105">
        <f t="shared" si="12"/>
        <v>-1.1765646972634869</v>
      </c>
    </row>
    <row r="15" spans="1:27" s="9" customFormat="1" x14ac:dyDescent="0.2">
      <c r="A15" s="15"/>
      <c r="B15" s="11" t="str">
        <f t="shared" si="15"/>
        <v>Total</v>
      </c>
      <c r="C15" s="11" t="str">
        <f t="shared" si="16"/>
        <v>SC</v>
      </c>
      <c r="D15" s="137" t="s">
        <v>126</v>
      </c>
      <c r="E15" s="18" t="str">
        <f t="shared" si="0"/>
        <v>SCTotal50-54</v>
      </c>
      <c r="F15" s="19">
        <v>5</v>
      </c>
      <c r="G15" s="104">
        <f>VLOOKUP(E15,'Appendix 4. LT MOH 2019'!$D$5:$G$1684,4,FALSE)</f>
        <v>4.9198984003432046E-3</v>
      </c>
      <c r="H15" s="19">
        <f>VLOOKUP(E15,'Appendix 1a. Person-years 2020'!$E$3:$F$1684,2,FALSE)</f>
        <v>468717.5404</v>
      </c>
      <c r="I15" s="19">
        <f>VLOOKUP(E15,'Appendix 2a. Deaths 2020'!$E$3:$G$1683,3,FALSE)</f>
        <v>229</v>
      </c>
      <c r="J15" s="20">
        <f t="shared" si="1"/>
        <v>2306.0426772267615</v>
      </c>
      <c r="K15" s="20">
        <f t="shared" si="2"/>
        <v>2533.9160204930827</v>
      </c>
      <c r="L15" s="72">
        <f t="shared" si="3"/>
        <v>0.91007068055002915</v>
      </c>
      <c r="M15" s="72">
        <f t="shared" si="4"/>
        <v>1.098815752855173</v>
      </c>
      <c r="N15" s="72">
        <f>VLOOKUP(E15,'Appendix 4. LT MOH 2019'!$D$5:$K$1684,8,FALSE)</f>
        <v>0.97569939921560034</v>
      </c>
      <c r="O15" s="72">
        <f t="shared" si="13"/>
        <v>0.97333041319975055</v>
      </c>
      <c r="P15" s="72">
        <f t="shared" si="5"/>
        <v>2.6669586800249445E-2</v>
      </c>
      <c r="Q15" s="72">
        <f>VLOOKUP(E15,'Appendix 4. LT MOH 2019'!$D$5:$I$1684,6,FALSE)</f>
        <v>2.4999999999999867</v>
      </c>
      <c r="R15" s="16">
        <f t="shared" si="6"/>
        <v>2.4969725678789372</v>
      </c>
      <c r="S15" s="135">
        <f t="shared" si="14"/>
        <v>93102.051482276642</v>
      </c>
      <c r="T15" s="12">
        <f t="shared" si="7"/>
        <v>2482.9932432878695</v>
      </c>
      <c r="U15" s="13">
        <f t="shared" si="8"/>
        <v>5.4060938019972081E-3</v>
      </c>
      <c r="V15" s="12">
        <f t="shared" si="9"/>
        <v>459295.25720966241</v>
      </c>
      <c r="W15" s="12">
        <f t="shared" si="10"/>
        <v>2848756.9520483245</v>
      </c>
      <c r="X15" s="131">
        <f t="shared" si="11"/>
        <v>30.598218908104595</v>
      </c>
      <c r="Y15" s="105">
        <f>VLOOKUP(E15,'Appendix 4. LT MOH 2019'!$D$5:$P$1684,13,FALSE)</f>
        <v>31.738347074042203</v>
      </c>
      <c r="Z15" s="105">
        <f t="shared" si="12"/>
        <v>-1.1401281659376075</v>
      </c>
    </row>
    <row r="16" spans="1:27" s="9" customFormat="1" x14ac:dyDescent="0.2">
      <c r="A16" s="15"/>
      <c r="B16" s="11" t="str">
        <f t="shared" si="15"/>
        <v>Total</v>
      </c>
      <c r="C16" s="11" t="str">
        <f t="shared" si="16"/>
        <v>SC</v>
      </c>
      <c r="D16" s="137" t="s">
        <v>127</v>
      </c>
      <c r="E16" s="18" t="str">
        <f t="shared" si="0"/>
        <v>SCTotal55-59</v>
      </c>
      <c r="F16" s="19">
        <v>5</v>
      </c>
      <c r="G16" s="104">
        <f>VLOOKUP(E16,'Appendix 4. LT MOH 2019'!$D$5:$G$1684,4,FALSE)</f>
        <v>7.0553407509709306E-3</v>
      </c>
      <c r="H16" s="19">
        <f>VLOOKUP(E16,'Appendix 1a. Person-years 2020'!$E$3:$F$1684,2,FALSE)</f>
        <v>436209.9118</v>
      </c>
      <c r="I16" s="19">
        <f>VLOOKUP(E16,'Appendix 2a. Deaths 2020'!$E$3:$G$1683,3,FALSE)</f>
        <v>361</v>
      </c>
      <c r="J16" s="20">
        <f t="shared" si="1"/>
        <v>3077.6095666999754</v>
      </c>
      <c r="K16" s="20">
        <f t="shared" si="2"/>
        <v>3436.0625886888747</v>
      </c>
      <c r="L16" s="72">
        <f t="shared" si="3"/>
        <v>0.89567913484204686</v>
      </c>
      <c r="M16" s="72">
        <f t="shared" si="4"/>
        <v>1.1164712463424193</v>
      </c>
      <c r="N16" s="72">
        <f>VLOOKUP(E16,'Appendix 4. LT MOH 2019'!$D$5:$K$1684,8,FALSE)</f>
        <v>0.96533473439776207</v>
      </c>
      <c r="O16" s="72">
        <f t="shared" si="13"/>
        <v>0.96137617000875941</v>
      </c>
      <c r="P16" s="72">
        <f t="shared" si="5"/>
        <v>3.8623829991240588E-2</v>
      </c>
      <c r="Q16" s="72">
        <f>VLOOKUP(E16,'Appendix 4. LT MOH 2019'!$D$5:$I$1684,6,FALSE)</f>
        <v>2.5000000000000044</v>
      </c>
      <c r="R16" s="16">
        <f t="shared" si="6"/>
        <v>2.4948903112082088</v>
      </c>
      <c r="S16" s="135">
        <f t="shared" si="14"/>
        <v>90619.058238988771</v>
      </c>
      <c r="T16" s="12">
        <f t="shared" si="7"/>
        <v>3500.055099389032</v>
      </c>
      <c r="U16" s="13">
        <f t="shared" si="8"/>
        <v>7.877200751743571E-3</v>
      </c>
      <c r="V16" s="12">
        <f t="shared" si="9"/>
        <v>444327.2692541593</v>
      </c>
      <c r="W16" s="12">
        <f t="shared" si="10"/>
        <v>2389461.6948386622</v>
      </c>
      <c r="X16" s="131">
        <f t="shared" si="11"/>
        <v>26.368202685763492</v>
      </c>
      <c r="Y16" s="105">
        <f>VLOOKUP(E16,'Appendix 4. LT MOH 2019'!$D$5:$P$1684,13,FALSE)</f>
        <v>27.466552298328725</v>
      </c>
      <c r="Z16" s="105">
        <f t="shared" si="12"/>
        <v>-1.098349612565233</v>
      </c>
    </row>
    <row r="17" spans="1:26" s="9" customFormat="1" x14ac:dyDescent="0.2">
      <c r="A17" s="15"/>
      <c r="B17" s="11" t="str">
        <f t="shared" si="15"/>
        <v>Total</v>
      </c>
      <c r="C17" s="11" t="str">
        <f t="shared" si="16"/>
        <v>SC</v>
      </c>
      <c r="D17" s="137" t="s">
        <v>128</v>
      </c>
      <c r="E17" s="18" t="str">
        <f t="shared" si="0"/>
        <v>SCTotal60-64</v>
      </c>
      <c r="F17" s="19">
        <v>5</v>
      </c>
      <c r="G17" s="104">
        <f>VLOOKUP(E17,'Appendix 4. LT MOH 2019'!$D$5:$G$1684,4,FALSE)</f>
        <v>1.0928986072108699E-2</v>
      </c>
      <c r="H17" s="19">
        <f>VLOOKUP(E17,'Appendix 1a. Person-years 2020'!$E$3:$F$1684,2,FALSE)</f>
        <v>352899.77960000001</v>
      </c>
      <c r="I17" s="19">
        <f>VLOOKUP(E17,'Appendix 2a. Deaths 2020'!$E$3:$G$1683,3,FALSE)</f>
        <v>520</v>
      </c>
      <c r="J17" s="20">
        <f t="shared" si="1"/>
        <v>3856.8367760986298</v>
      </c>
      <c r="K17" s="20">
        <f t="shared" si="2"/>
        <v>4371.1537033411332</v>
      </c>
      <c r="L17" s="72">
        <f t="shared" si="3"/>
        <v>0.88233840259394669</v>
      </c>
      <c r="M17" s="72">
        <f t="shared" si="4"/>
        <v>1.133352007642584</v>
      </c>
      <c r="N17" s="72">
        <f>VLOOKUP(E17,'Appendix 4. LT MOH 2019'!$D$5:$K$1684,8,FALSE)</f>
        <v>0.94680839540391581</v>
      </c>
      <c r="O17" s="72">
        <f t="shared" si="13"/>
        <v>0.9399323639771775</v>
      </c>
      <c r="P17" s="72">
        <f t="shared" si="5"/>
        <v>6.0067636022822501E-2</v>
      </c>
      <c r="Q17" s="72">
        <f>VLOOKUP(E17,'Appendix 4. LT MOH 2019'!$D$5:$I$1684,6,FALSE)</f>
        <v>2.4999999999999987</v>
      </c>
      <c r="R17" s="16">
        <f t="shared" si="6"/>
        <v>2.490961195984243</v>
      </c>
      <c r="S17" s="135">
        <f t="shared" si="14"/>
        <v>87119.003139599736</v>
      </c>
      <c r="T17" s="12">
        <f t="shared" si="7"/>
        <v>5233.0325712606073</v>
      </c>
      <c r="U17" s="13">
        <f t="shared" si="8"/>
        <v>1.238689811577573E-2</v>
      </c>
      <c r="V17" s="12">
        <f t="shared" si="9"/>
        <v>422465.13391402742</v>
      </c>
      <c r="W17" s="12">
        <f t="shared" si="10"/>
        <v>1945134.4255845028</v>
      </c>
      <c r="X17" s="131">
        <f t="shared" si="11"/>
        <v>22.327326478559609</v>
      </c>
      <c r="Y17" s="105">
        <f>VLOOKUP(E17,'Appendix 4. LT MOH 2019'!$D$5:$P$1684,13,FALSE)</f>
        <v>23.36310365585723</v>
      </c>
      <c r="Z17" s="105">
        <f t="shared" si="12"/>
        <v>-1.0357771772976214</v>
      </c>
    </row>
    <row r="18" spans="1:26" s="9" customFormat="1" x14ac:dyDescent="0.2">
      <c r="A18" s="15"/>
      <c r="B18" s="11" t="str">
        <f t="shared" si="15"/>
        <v>Total</v>
      </c>
      <c r="C18" s="11" t="str">
        <f t="shared" si="16"/>
        <v>SC</v>
      </c>
      <c r="D18" s="137" t="s">
        <v>129</v>
      </c>
      <c r="E18" s="18" t="str">
        <f t="shared" si="0"/>
        <v>SCTotal65-69</v>
      </c>
      <c r="F18" s="19">
        <v>5</v>
      </c>
      <c r="G18" s="104">
        <f>VLOOKUP(E18,'Appendix 4. LT MOH 2019'!$D$5:$G$1684,4,FALSE)</f>
        <v>1.6627593673711426E-2</v>
      </c>
      <c r="H18" s="19">
        <f>VLOOKUP(E18,'Appendix 1a. Person-years 2020'!$E$3:$F$1684,2,FALSE)</f>
        <v>274154.65019999997</v>
      </c>
      <c r="I18" s="19">
        <f>VLOOKUP(E18,'Appendix 2a. Deaths 2020'!$E$3:$G$1683,3,FALSE)</f>
        <v>646</v>
      </c>
      <c r="J18" s="20">
        <f t="shared" si="1"/>
        <v>4558.5321272840883</v>
      </c>
      <c r="K18" s="20">
        <f t="shared" si="2"/>
        <v>5193.7907017708712</v>
      </c>
      <c r="L18" s="72">
        <f t="shared" si="3"/>
        <v>0.87768883827563837</v>
      </c>
      <c r="M18" s="72">
        <f t="shared" si="4"/>
        <v>1.1393559498428414</v>
      </c>
      <c r="N18" s="72">
        <f>VLOOKUP(E18,'Appendix 4. LT MOH 2019'!$D$5:$K$1684,8,FALSE)</f>
        <v>0.92018006523718832</v>
      </c>
      <c r="O18" s="72">
        <f t="shared" si="13"/>
        <v>0.90957451403241596</v>
      </c>
      <c r="P18" s="72">
        <f t="shared" si="5"/>
        <v>9.0425485967584041E-2</v>
      </c>
      <c r="Q18" s="72">
        <f>VLOOKUP(E18,'Appendix 4. LT MOH 2019'!$D$5:$I$1684,6,FALSE)</f>
        <v>2.5</v>
      </c>
      <c r="R18" s="16">
        <f t="shared" si="6"/>
        <v>2.4856834714529894</v>
      </c>
      <c r="S18" s="135">
        <f t="shared" si="14"/>
        <v>81885.970568339122</v>
      </c>
      <c r="T18" s="12">
        <f t="shared" si="7"/>
        <v>7404.5786825693494</v>
      </c>
      <c r="U18" s="13">
        <f t="shared" si="8"/>
        <v>1.89466319781222E-2</v>
      </c>
      <c r="V18" s="12">
        <f t="shared" si="9"/>
        <v>390812.39827318466</v>
      </c>
      <c r="W18" s="12">
        <f t="shared" si="10"/>
        <v>1522669.2916704754</v>
      </c>
      <c r="X18" s="131">
        <f t="shared" si="11"/>
        <v>18.594995957209907</v>
      </c>
      <c r="Y18" s="105">
        <f>VLOOKUP(E18,'Appendix 4. LT MOH 2019'!$D$5:$P$1684,13,FALSE)</f>
        <v>19.535190812769322</v>
      </c>
      <c r="Z18" s="105">
        <f t="shared" si="12"/>
        <v>-0.94019485555941529</v>
      </c>
    </row>
    <row r="19" spans="1:26" s="9" customFormat="1" x14ac:dyDescent="0.2">
      <c r="A19" s="15"/>
      <c r="B19" s="11" t="str">
        <f t="shared" si="15"/>
        <v>Total</v>
      </c>
      <c r="C19" s="11" t="str">
        <f t="shared" si="16"/>
        <v>SC</v>
      </c>
      <c r="D19" s="137" t="s">
        <v>130</v>
      </c>
      <c r="E19" s="18" t="str">
        <f t="shared" si="0"/>
        <v>SCTotal70-74</v>
      </c>
      <c r="F19" s="19">
        <v>5</v>
      </c>
      <c r="G19" s="104">
        <f>VLOOKUP(E19,'Appendix 4. LT MOH 2019'!$D$5:$G$1684,4,FALSE)</f>
        <v>2.5204417674956622E-2</v>
      </c>
      <c r="H19" s="19">
        <f>VLOOKUP(E19,'Appendix 1a. Person-years 2020'!$E$3:$F$1684,2,FALSE)</f>
        <v>193884.70050000001</v>
      </c>
      <c r="I19" s="19">
        <f>VLOOKUP(E19,'Appendix 2a. Deaths 2020'!$E$3:$G$1683,3,FALSE)</f>
        <v>703</v>
      </c>
      <c r="J19" s="20">
        <f t="shared" si="1"/>
        <v>4886.7509721858714</v>
      </c>
      <c r="K19" s="20">
        <f t="shared" si="2"/>
        <v>5572.0322665603762</v>
      </c>
      <c r="L19" s="72">
        <f t="shared" si="3"/>
        <v>0.87701411951845532</v>
      </c>
      <c r="M19" s="72">
        <f t="shared" si="4"/>
        <v>1.1402324976809641</v>
      </c>
      <c r="N19" s="72">
        <f>VLOOKUP(E19,'Appendix 4. LT MOH 2019'!$D$5:$K$1684,8,FALSE)</f>
        <v>0.88144799711735877</v>
      </c>
      <c r="O19" s="72">
        <f t="shared" si="13"/>
        <v>0.8659872361572224</v>
      </c>
      <c r="P19" s="72">
        <f t="shared" si="5"/>
        <v>0.1340127638427776</v>
      </c>
      <c r="Q19" s="72">
        <f>VLOOKUP(E19,'Appendix 4. LT MOH 2019'!$D$5:$I$1684,6,FALSE)</f>
        <v>2.4999999999999973</v>
      </c>
      <c r="R19" s="16">
        <f t="shared" si="6"/>
        <v>2.4782841112331826</v>
      </c>
      <c r="S19" s="135">
        <f t="shared" si="14"/>
        <v>74481.391885769772</v>
      </c>
      <c r="T19" s="12">
        <f t="shared" si="7"/>
        <v>9981.4571814690371</v>
      </c>
      <c r="U19" s="13">
        <f t="shared" si="8"/>
        <v>2.8745409682546304E-2</v>
      </c>
      <c r="V19" s="12">
        <f t="shared" si="9"/>
        <v>347236.56026129273</v>
      </c>
      <c r="W19" s="12">
        <f t="shared" si="10"/>
        <v>1131856.8933972907</v>
      </c>
      <c r="X19" s="131">
        <f t="shared" si="11"/>
        <v>15.196505660543925</v>
      </c>
      <c r="Y19" s="105">
        <f>VLOOKUP(E19,'Appendix 4. LT MOH 2019'!$D$5:$P$1684,13,FALSE)</f>
        <v>16.012888353409704</v>
      </c>
      <c r="Z19" s="105">
        <f t="shared" si="12"/>
        <v>-0.81638269286577803</v>
      </c>
    </row>
    <row r="20" spans="1:26" s="9" customFormat="1" x14ac:dyDescent="0.2">
      <c r="A20" s="15"/>
      <c r="B20" s="11" t="str">
        <f t="shared" si="15"/>
        <v>Total</v>
      </c>
      <c r="C20" s="11" t="str">
        <f t="shared" si="16"/>
        <v>SC</v>
      </c>
      <c r="D20" s="137" t="s">
        <v>131</v>
      </c>
      <c r="E20" s="18" t="str">
        <f t="shared" si="0"/>
        <v>SCTotal75-79</v>
      </c>
      <c r="F20" s="19">
        <v>5</v>
      </c>
      <c r="G20" s="104">
        <f>VLOOKUP(E20,'Appendix 4. LT MOH 2019'!$D$5:$G$1684,4,FALSE)</f>
        <v>4.0177867701397321E-2</v>
      </c>
      <c r="H20" s="19">
        <f>VLOOKUP(E20,'Appendix 1a. Person-years 2020'!$E$3:$F$1684,2,FALSE)</f>
        <v>123707.1496</v>
      </c>
      <c r="I20" s="19">
        <f>VLOOKUP(E20,'Appendix 2a. Deaths 2020'!$E$3:$G$1683,3,FALSE)</f>
        <v>610</v>
      </c>
      <c r="J20" s="20">
        <f t="shared" si="1"/>
        <v>4970.2894903457664</v>
      </c>
      <c r="K20" s="20">
        <f t="shared" si="2"/>
        <v>5555.7809910479145</v>
      </c>
      <c r="L20" s="72">
        <f t="shared" si="3"/>
        <v>0.89461580619438441</v>
      </c>
      <c r="M20" s="72">
        <f t="shared" si="4"/>
        <v>1.1177982694648672</v>
      </c>
      <c r="N20" s="72">
        <f>VLOOKUP(E20,'Appendix 4. LT MOH 2019'!$D$5:$K$1684,8,FALSE)</f>
        <v>0.81744712467618796</v>
      </c>
      <c r="O20" s="72">
        <f t="shared" si="13"/>
        <v>0.7982658882282605</v>
      </c>
      <c r="P20" s="72">
        <f t="shared" si="5"/>
        <v>0.2017341117717395</v>
      </c>
      <c r="Q20" s="72">
        <f>VLOOKUP(E20,'Appendix 4. LT MOH 2019'!$D$5:$I$1684,6,FALSE)</f>
        <v>2.4999999999999978</v>
      </c>
      <c r="R20" s="16">
        <f t="shared" si="6"/>
        <v>2.4712099216804484</v>
      </c>
      <c r="S20" s="135">
        <f t="shared" si="14"/>
        <v>64499.934704300736</v>
      </c>
      <c r="T20" s="12">
        <f t="shared" si="7"/>
        <v>13011.837036907304</v>
      </c>
      <c r="U20" s="13">
        <f t="shared" si="8"/>
        <v>4.493107946876037E-2</v>
      </c>
      <c r="V20" s="12">
        <f t="shared" si="9"/>
        <v>289595.46912186162</v>
      </c>
      <c r="W20" s="12">
        <f t="shared" si="10"/>
        <v>784620.33313599799</v>
      </c>
      <c r="X20" s="131">
        <f t="shared" si="11"/>
        <v>12.164668642427028</v>
      </c>
      <c r="Y20" s="105">
        <f>VLOOKUP(E20,'Appendix 4. LT MOH 2019'!$D$5:$P$1684,13,FALSE)</f>
        <v>12.830329636690474</v>
      </c>
      <c r="Z20" s="105">
        <f t="shared" si="12"/>
        <v>-0.66566099426344572</v>
      </c>
    </row>
    <row r="21" spans="1:26" s="9" customFormat="1" x14ac:dyDescent="0.2">
      <c r="A21" s="15"/>
      <c r="B21" s="11" t="str">
        <f t="shared" si="15"/>
        <v>Total</v>
      </c>
      <c r="C21" s="11" t="str">
        <f t="shared" si="16"/>
        <v>SC</v>
      </c>
      <c r="D21" s="137" t="s">
        <v>132</v>
      </c>
      <c r="E21" s="18" t="str">
        <f t="shared" si="0"/>
        <v>SCTotal80-84</v>
      </c>
      <c r="F21" s="19">
        <v>5</v>
      </c>
      <c r="G21" s="104">
        <f>VLOOKUP(E21,'Appendix 4. LT MOH 2019'!$D$5:$G$1684,4,FALSE)</f>
        <v>6.4757321909440321E-2</v>
      </c>
      <c r="H21" s="19">
        <f>VLOOKUP(E21,'Appendix 1a. Person-years 2020'!$E$3:$F$1684,2,FALSE)</f>
        <v>78508.088699999993</v>
      </c>
      <c r="I21" s="19">
        <f>VLOOKUP(E21,'Appendix 2a. Deaths 2020'!$E$3:$G$1683,3,FALSE)</f>
        <v>609</v>
      </c>
      <c r="J21" s="20">
        <f t="shared" si="1"/>
        <v>5083.9735724407938</v>
      </c>
      <c r="K21" s="20">
        <f t="shared" si="2"/>
        <v>5653.5363633979441</v>
      </c>
      <c r="L21" s="72">
        <f t="shared" si="3"/>
        <v>0.89925548287889212</v>
      </c>
      <c r="M21" s="72">
        <f t="shared" si="4"/>
        <v>1.1120310290448079</v>
      </c>
      <c r="N21" s="72">
        <f>VLOOKUP(E21,'Appendix 4. LT MOH 2019'!$D$5:$K$1684,8,FALSE)</f>
        <v>0.721328448819754</v>
      </c>
      <c r="O21" s="72">
        <f t="shared" si="13"/>
        <v>0.69540780654397294</v>
      </c>
      <c r="P21" s="72">
        <f t="shared" si="5"/>
        <v>0.30459219345602706</v>
      </c>
      <c r="Q21" s="72">
        <f>VLOOKUP(E21,'Appendix 4. LT MOH 2019'!$D$5:$I$1684,6,FALSE)</f>
        <v>2.5000000000000004</v>
      </c>
      <c r="R21" s="16">
        <f t="shared" si="6"/>
        <v>2.4565056288185887</v>
      </c>
      <c r="S21" s="135">
        <f t="shared" si="14"/>
        <v>51488.097667393435</v>
      </c>
      <c r="T21" s="12">
        <f t="shared" si="7"/>
        <v>15682.872605389517</v>
      </c>
      <c r="U21" s="13">
        <f t="shared" si="8"/>
        <v>7.2088194944878906E-2</v>
      </c>
      <c r="V21" s="12">
        <f t="shared" si="9"/>
        <v>217551.19014120378</v>
      </c>
      <c r="W21" s="12">
        <f t="shared" si="10"/>
        <v>495024.86401413637</v>
      </c>
      <c r="X21" s="131">
        <f t="shared" si="11"/>
        <v>9.6143552867681006</v>
      </c>
      <c r="Y21" s="105">
        <f>VLOOKUP(E21,'Appendix 4. LT MOH 2019'!$D$5:$P$1684,13,FALSE)</f>
        <v>10.13730622428036</v>
      </c>
      <c r="Z21" s="105">
        <f t="shared" si="12"/>
        <v>-0.52295093751225963</v>
      </c>
    </row>
    <row r="22" spans="1:26" s="9" customFormat="1" x14ac:dyDescent="0.2">
      <c r="A22" s="15"/>
      <c r="B22" s="11" t="str">
        <f t="shared" si="15"/>
        <v>Total</v>
      </c>
      <c r="C22" s="11" t="str">
        <f t="shared" si="16"/>
        <v>SC</v>
      </c>
      <c r="D22" s="137" t="s">
        <v>133</v>
      </c>
      <c r="E22" s="18" t="str">
        <f t="shared" si="0"/>
        <v>SCTotal85-89</v>
      </c>
      <c r="F22" s="19">
        <v>5</v>
      </c>
      <c r="G22" s="104">
        <f>VLOOKUP(E22,'Appendix 4. LT MOH 2019'!$D$5:$G$1684,4,FALSE)</f>
        <v>0.10379436229093129</v>
      </c>
      <c r="H22" s="19">
        <f>VLOOKUP(E22,'Appendix 1a. Person-years 2020'!$E$3:$F$1684,2,FALSE)</f>
        <v>41211.020199999999</v>
      </c>
      <c r="I22" s="19">
        <f>VLOOKUP(E22,'Appendix 2a. Deaths 2020'!$E$3:$G$1683,3,FALSE)</f>
        <v>421</v>
      </c>
      <c r="J22" s="20">
        <f t="shared" si="1"/>
        <v>4277.4715610176881</v>
      </c>
      <c r="K22" s="20">
        <f t="shared" si="2"/>
        <v>4654.7741344932056</v>
      </c>
      <c r="L22" s="72">
        <f t="shared" si="3"/>
        <v>0.91894288260313262</v>
      </c>
      <c r="M22" s="72">
        <f t="shared" si="4"/>
        <v>1.0882069157195635</v>
      </c>
      <c r="N22" s="72">
        <f>VLOOKUP(E22,'Appendix 4. LT MOH 2019'!$D$5:$K$1684,8,FALSE)</f>
        <v>0.58794948868049424</v>
      </c>
      <c r="O22" s="72">
        <f t="shared" si="13"/>
        <v>0.56104049793072341</v>
      </c>
      <c r="P22" s="72">
        <f t="shared" si="5"/>
        <v>0.43895950206927659</v>
      </c>
      <c r="Q22" s="72">
        <f>VLOOKUP(E22,'Appendix 4. LT MOH 2019'!$D$5:$I$1684,6,FALSE)</f>
        <v>2.4999999999999996</v>
      </c>
      <c r="R22" s="16">
        <f t="shared" si="6"/>
        <v>2.4462552130099313</v>
      </c>
      <c r="S22" s="135">
        <f t="shared" si="14"/>
        <v>35805.225062003919</v>
      </c>
      <c r="T22" s="12">
        <f t="shared" si="7"/>
        <v>15717.043764695623</v>
      </c>
      <c r="U22" s="13">
        <f t="shared" si="8"/>
        <v>0.1131627820473608</v>
      </c>
      <c r="V22" s="12">
        <f t="shared" si="9"/>
        <v>138888.80672903339</v>
      </c>
      <c r="W22" s="12">
        <f t="shared" si="10"/>
        <v>277473.67387293256</v>
      </c>
      <c r="X22" s="131">
        <f t="shared" si="11"/>
        <v>7.7495302261731718</v>
      </c>
      <c r="Y22" s="105">
        <f>VLOOKUP(E22,'Appendix 4. LT MOH 2019'!$D$5:$P$1684,13,FALSE)</f>
        <v>8.0878344834126654</v>
      </c>
      <c r="Z22" s="105">
        <f t="shared" si="12"/>
        <v>-0.33830425723949364</v>
      </c>
    </row>
    <row r="23" spans="1:26" s="9" customFormat="1" x14ac:dyDescent="0.2">
      <c r="A23" s="15"/>
      <c r="B23" s="11" t="str">
        <f t="shared" si="15"/>
        <v>Total</v>
      </c>
      <c r="C23" s="11" t="str">
        <f t="shared" si="16"/>
        <v>SC</v>
      </c>
      <c r="D23" s="137" t="s">
        <v>8</v>
      </c>
      <c r="E23" s="18" t="str">
        <f t="shared" si="0"/>
        <v>SCTotal90+</v>
      </c>
      <c r="F23" s="19" t="s">
        <v>19</v>
      </c>
      <c r="G23" s="104">
        <f>VLOOKUP(E23,'Appendix 4. LT MOH 2019'!$D$5:$G$1684,4,FALSE)</f>
        <v>0.14277685551237296</v>
      </c>
      <c r="H23" s="19">
        <f>VLOOKUP(E23,'Appendix 1a. Person-years 2020'!$E$3:$F$1684,2,FALSE)</f>
        <v>26845.709500000001</v>
      </c>
      <c r="I23" s="19">
        <f>VLOOKUP(E23,'Appendix 2a. Deaths 2020'!$E$3:$G$1683,3,FALSE)</f>
        <v>294</v>
      </c>
      <c r="J23" s="20">
        <f t="shared" si="1"/>
        <v>3832.9459864086384</v>
      </c>
      <c r="K23" s="20">
        <f t="shared" si="2"/>
        <v>4084.9695908880008</v>
      </c>
      <c r="L23" s="72">
        <f t="shared" si="3"/>
        <v>0.93830465591677104</v>
      </c>
      <c r="M23" s="72">
        <f t="shared" si="4"/>
        <v>1.0657519321621074</v>
      </c>
      <c r="N23" s="72">
        <f>VLOOKUP(E23,'Appendix 4. LT MOH 2019'!$D$5:$K$1684,8,FALSE)</f>
        <v>0</v>
      </c>
      <c r="O23" s="72">
        <v>0</v>
      </c>
      <c r="P23" s="72">
        <f t="shared" si="5"/>
        <v>1</v>
      </c>
      <c r="Q23" s="72">
        <f>VLOOKUP(E23,'Appendix 4. LT MOH 2019'!$D$5:$I$1684,6,FALSE)</f>
        <v>7.3524371241526998</v>
      </c>
      <c r="R23" s="16">
        <f>Q23*L23</f>
        <v>6.8988259859277923</v>
      </c>
      <c r="S23" s="135">
        <f t="shared" si="14"/>
        <v>20088.181297308296</v>
      </c>
      <c r="T23" s="12">
        <f t="shared" si="7"/>
        <v>20088.181297308296</v>
      </c>
      <c r="U23" s="13">
        <f t="shared" si="8"/>
        <v>0.14495219940897153</v>
      </c>
      <c r="V23" s="12">
        <f>T23*R23</f>
        <v>138584.86714389914</v>
      </c>
      <c r="W23" s="12">
        <f>V23</f>
        <v>138584.86714389914</v>
      </c>
      <c r="X23" s="131">
        <f t="shared" si="11"/>
        <v>6.8988259859277923</v>
      </c>
      <c r="Y23" s="105">
        <f>VLOOKUP(E23,'Appendix 4. LT MOH 2019'!$D$5:$P$1684,13,FALSE)</f>
        <v>7.0039362921348314</v>
      </c>
      <c r="Z23" s="105">
        <f t="shared" si="12"/>
        <v>-0.10511030620703909</v>
      </c>
    </row>
    <row r="24" spans="1:26" s="7" customFormat="1" x14ac:dyDescent="0.2">
      <c r="B24" s="159"/>
      <c r="C24" s="159"/>
      <c r="D24" s="107"/>
      <c r="E24" s="107"/>
      <c r="F24" s="107"/>
      <c r="G24" s="107"/>
      <c r="H24" s="107"/>
      <c r="I24" s="132"/>
      <c r="J24" s="132"/>
      <c r="N24" s="107"/>
      <c r="O24" s="107"/>
      <c r="P24" s="21"/>
      <c r="Q24" s="107"/>
      <c r="R24" s="107"/>
      <c r="V24" s="107"/>
      <c r="W24" s="107"/>
      <c r="Y24" s="107"/>
    </row>
    <row r="25" spans="1:26" x14ac:dyDescent="0.2">
      <c r="K25" s="40"/>
      <c r="L25" s="70"/>
      <c r="M25" s="70"/>
      <c r="N25" s="133"/>
      <c r="O25" s="133"/>
      <c r="P25" s="71"/>
      <c r="Q25" s="133"/>
      <c r="R25" s="133"/>
      <c r="S25" s="70"/>
      <c r="T25" s="70"/>
      <c r="U25" s="70"/>
      <c r="V25" s="133"/>
      <c r="W25" s="133"/>
      <c r="X25" s="70"/>
      <c r="Y25" s="133"/>
      <c r="Z25" s="70"/>
    </row>
    <row r="26" spans="1:26" ht="16" customHeight="1" x14ac:dyDescent="0.2">
      <c r="K26" s="40"/>
      <c r="L26" s="70"/>
      <c r="M26" s="70"/>
      <c r="N26" s="133"/>
      <c r="O26" s="133"/>
      <c r="P26" s="70"/>
      <c r="Q26" s="133"/>
      <c r="R26" s="133"/>
      <c r="S26" s="70"/>
      <c r="T26" s="70"/>
      <c r="U26" s="70"/>
      <c r="V26" s="133"/>
      <c r="W26" s="133"/>
      <c r="X26" s="70"/>
      <c r="Y26" s="133"/>
      <c r="Z26" s="70"/>
    </row>
    <row r="27" spans="1:26" s="11" customFormat="1" ht="47" customHeight="1" x14ac:dyDescent="0.2">
      <c r="A27" s="10"/>
      <c r="B27" s="8" t="s">
        <v>17</v>
      </c>
      <c r="C27" s="8" t="s">
        <v>14</v>
      </c>
      <c r="D27" s="8" t="s">
        <v>0</v>
      </c>
      <c r="E27" s="8" t="s">
        <v>135</v>
      </c>
      <c r="F27" s="8" t="s">
        <v>9</v>
      </c>
      <c r="G27" s="10" t="s">
        <v>116</v>
      </c>
      <c r="H27" s="10" t="s">
        <v>117</v>
      </c>
      <c r="I27" s="10" t="s">
        <v>110</v>
      </c>
      <c r="J27" s="10" t="s">
        <v>39</v>
      </c>
      <c r="K27" s="10" t="s">
        <v>1830</v>
      </c>
      <c r="L27" s="10" t="s">
        <v>27</v>
      </c>
      <c r="M27" s="10" t="s">
        <v>28</v>
      </c>
      <c r="N27" s="8" t="s">
        <v>10</v>
      </c>
      <c r="O27" s="10" t="s">
        <v>111</v>
      </c>
      <c r="P27" s="10" t="s">
        <v>112</v>
      </c>
      <c r="Q27" s="10" t="s">
        <v>29</v>
      </c>
      <c r="R27" s="10" t="s">
        <v>113</v>
      </c>
      <c r="S27" s="8" t="s">
        <v>104</v>
      </c>
      <c r="T27" s="8" t="s">
        <v>105</v>
      </c>
      <c r="U27" s="10" t="s">
        <v>106</v>
      </c>
      <c r="V27" s="10" t="s">
        <v>107</v>
      </c>
      <c r="W27" s="10" t="s">
        <v>108</v>
      </c>
      <c r="X27" s="8" t="s">
        <v>109</v>
      </c>
      <c r="Y27" s="10" t="s">
        <v>30</v>
      </c>
      <c r="Z27" s="10" t="s">
        <v>11</v>
      </c>
    </row>
    <row r="28" spans="1:26" x14ac:dyDescent="0.2">
      <c r="B28" s="158" t="s">
        <v>70</v>
      </c>
      <c r="C28" s="11" t="str">
        <f>$C$4</f>
        <v>SC</v>
      </c>
      <c r="D28" s="137">
        <v>0</v>
      </c>
      <c r="E28" s="18" t="str">
        <f t="shared" ref="E28:E47" si="17">_xlfn.CONCAT(C28,B28,D28)</f>
        <v>SCFemale0</v>
      </c>
      <c r="F28" s="19">
        <v>1</v>
      </c>
      <c r="G28" s="104">
        <f>VLOOKUP(E28,'Appendix 4. LT MOH 2019'!$D$5:$G$1684,4,FALSE)</f>
        <v>8.9873506827718719E-3</v>
      </c>
      <c r="H28" s="19">
        <f>VLOOKUP(E28,'Appendix 1a. Person-years 2020'!$E$3:$F$1684,2,FALSE)</f>
        <v>47402.783000000003</v>
      </c>
      <c r="I28" s="19">
        <f>VLOOKUP(E28,'Appendix 2a. Deaths 2020'!$E$3:$G$1683,3,FALSE)</f>
        <v>2</v>
      </c>
      <c r="J28" s="20">
        <f t="shared" ref="J28:J47" si="18">G28*H28</f>
        <v>426.02543416033689</v>
      </c>
      <c r="K28" s="20">
        <f t="shared" ref="K28:K47" si="19">G28*(H28-I28)+I28</f>
        <v>428.00745945897137</v>
      </c>
      <c r="L28" s="73">
        <f t="shared" ref="L28:L47" si="20">J28/K28</f>
        <v>0.99536918047844336</v>
      </c>
      <c r="M28" s="73">
        <f t="shared" ref="M28:M47" si="21">K28/J28</f>
        <v>1.0046523637785638</v>
      </c>
      <c r="N28" s="72">
        <f>VLOOKUP(E28,'Appendix 4. LT MOH 2019'!$D$5:$K$1684,8,FALSE)</f>
        <v>0.99108688236221454</v>
      </c>
      <c r="O28" s="72">
        <f>EXP((1/L28)*LN(N28))</f>
        <v>0.99104560150822996</v>
      </c>
      <c r="P28" s="73">
        <f t="shared" ref="P28:P47" si="22">1-O28</f>
        <v>8.9543984917700437E-3</v>
      </c>
      <c r="Q28" s="72">
        <f>VLOOKUP(E28,'Appendix 4. LT MOH 2019'!$D$5:$I$1684,6,FALSE)</f>
        <v>7.3306858385879456E-2</v>
      </c>
      <c r="R28" s="136">
        <f t="shared" ref="R28:R46" si="23">F28+(Q28-F28)*M28*(1-N28)/(1-O28)</f>
        <v>7.3287587289630474E-2</v>
      </c>
      <c r="S28" s="12">
        <v>100000</v>
      </c>
      <c r="T28" s="12">
        <f t="shared" ref="T28:T47" si="24">P28*S28</f>
        <v>895.43984917700436</v>
      </c>
      <c r="U28" s="13">
        <f t="shared" ref="U28:U47" si="25">T28/V28</f>
        <v>9.0293252068770098E-3</v>
      </c>
      <c r="V28" s="12">
        <f t="shared" ref="V28:V46" si="26">(S29*F28)+R28*T28</f>
        <v>99170.184776932176</v>
      </c>
      <c r="W28" s="12">
        <f t="shared" ref="W28:W46" si="27">W29+V28</f>
        <v>8051010.8573861104</v>
      </c>
      <c r="X28" s="131">
        <f t="shared" ref="X28:X47" si="28">W28/S28</f>
        <v>80.510108573861103</v>
      </c>
      <c r="Y28" s="105">
        <f>VLOOKUP(E28,'Appendix 4. LT MOH 2019'!$D$5:$P$1684,13,FALSE)</f>
        <v>81.440690074622523</v>
      </c>
      <c r="Z28" s="131">
        <f t="shared" ref="Z28:Z47" si="29">X28-Y28</f>
        <v>-0.93058150076141999</v>
      </c>
    </row>
    <row r="29" spans="1:26" x14ac:dyDescent="0.2">
      <c r="B29" s="158" t="str">
        <f>$B$28</f>
        <v>Female</v>
      </c>
      <c r="C29" s="11" t="str">
        <f>$C$4</f>
        <v>SC</v>
      </c>
      <c r="D29" s="138" t="s">
        <v>1657</v>
      </c>
      <c r="E29" s="18" t="str">
        <f t="shared" si="17"/>
        <v>SCFemale1-4</v>
      </c>
      <c r="F29" s="19">
        <v>4</v>
      </c>
      <c r="G29" s="104">
        <f>VLOOKUP(E29,'Appendix 4. LT MOH 2019'!$D$5:$G$1684,4,FALSE)</f>
        <v>2.2736609722751828E-4</v>
      </c>
      <c r="H29" s="19">
        <f>VLOOKUP(E29,'Appendix 1a. Person-years 2020'!$E$3:$F$1684,2,FALSE)</f>
        <v>190193.2763</v>
      </c>
      <c r="I29" s="19">
        <f>VLOOKUP(E29,'Appendix 2a. Deaths 2020'!$E$3:$G$1683,3,FALSE)</f>
        <v>3</v>
      </c>
      <c r="J29" s="20">
        <f t="shared" si="18"/>
        <v>43.24350295124605</v>
      </c>
      <c r="K29" s="20">
        <f t="shared" si="19"/>
        <v>46.242820852954367</v>
      </c>
      <c r="L29" s="73">
        <f t="shared" si="20"/>
        <v>0.93513981529704415</v>
      </c>
      <c r="M29" s="73">
        <f t="shared" si="21"/>
        <v>1.0693588099255009</v>
      </c>
      <c r="N29" s="72">
        <f>VLOOKUP(E29,'Appendix 4. LT MOH 2019'!$D$5:$K$1684,8,FALSE)</f>
        <v>0.99909104992126863</v>
      </c>
      <c r="O29" s="72">
        <f t="shared" ref="O29:O46" si="30">EXP((1/L29)*LN(N29))</f>
        <v>0.99902803687320907</v>
      </c>
      <c r="P29" s="73">
        <f t="shared" si="22"/>
        <v>9.7196312679093122E-4</v>
      </c>
      <c r="Q29" s="72">
        <f>VLOOKUP(E29,'Appendix 4. LT MOH 2019'!$D$5:$I$1684,6,FALSE)</f>
        <v>1.5113754517073275</v>
      </c>
      <c r="R29" s="136">
        <f t="shared" si="23"/>
        <v>1.5112969810596102</v>
      </c>
      <c r="S29" s="75">
        <f t="shared" ref="S29:S47" si="31">S28-T28</f>
        <v>99104.560150823003</v>
      </c>
      <c r="T29" s="12">
        <f t="shared" si="24"/>
        <v>96.325978163433845</v>
      </c>
      <c r="U29" s="13">
        <f t="shared" si="25"/>
        <v>2.4313781488854365E-4</v>
      </c>
      <c r="V29" s="12">
        <f t="shared" si="26"/>
        <v>396178.51385063428</v>
      </c>
      <c r="W29" s="12">
        <f t="shared" si="27"/>
        <v>7951840.6726091783</v>
      </c>
      <c r="X29" s="131">
        <f t="shared" si="28"/>
        <v>80.236879720848478</v>
      </c>
      <c r="Y29" s="105">
        <f>VLOOKUP(E29,'Appendix 4. LT MOH 2019'!$D$5:$P$1684,13,FALSE)</f>
        <v>81.172449389967838</v>
      </c>
      <c r="Z29" s="131">
        <f t="shared" si="29"/>
        <v>-0.93556966911936001</v>
      </c>
    </row>
    <row r="30" spans="1:26" x14ac:dyDescent="0.2">
      <c r="B30" s="158" t="str">
        <f t="shared" ref="B30:B47" si="32">$B$28</f>
        <v>Female</v>
      </c>
      <c r="C30" s="11" t="str">
        <f t="shared" ref="C30:C47" si="33">$C$4</f>
        <v>SC</v>
      </c>
      <c r="D30" s="138" t="s">
        <v>1658</v>
      </c>
      <c r="E30" s="18" t="str">
        <f t="shared" si="17"/>
        <v>SCFemale5-9</v>
      </c>
      <c r="F30" s="19">
        <v>5</v>
      </c>
      <c r="G30" s="104">
        <f>VLOOKUP(E30,'Appendix 4. LT MOH 2019'!$D$5:$G$1684,4,FALSE)</f>
        <v>2.4310099630891655E-4</v>
      </c>
      <c r="H30" s="19">
        <f>VLOOKUP(E30,'Appendix 1a. Person-years 2020'!$E$3:$F$1684,2,FALSE)</f>
        <v>226940.34849999999</v>
      </c>
      <c r="I30" s="19">
        <f>VLOOKUP(E30,'Appendix 2a. Deaths 2020'!$E$3:$G$1683,3,FALSE)</f>
        <v>0</v>
      </c>
      <c r="J30" s="20">
        <f t="shared" si="18"/>
        <v>55.169424823042732</v>
      </c>
      <c r="K30" s="20">
        <f t="shared" si="19"/>
        <v>55.169424823042732</v>
      </c>
      <c r="L30" s="73">
        <f t="shared" si="20"/>
        <v>1</v>
      </c>
      <c r="M30" s="73">
        <f t="shared" si="21"/>
        <v>1</v>
      </c>
      <c r="N30" s="72">
        <f>VLOOKUP(E30,'Appendix 4. LT MOH 2019'!$D$5:$K$1684,8,FALSE)</f>
        <v>0.99878523329594548</v>
      </c>
      <c r="O30" s="72">
        <f t="shared" si="30"/>
        <v>0.99878523329594548</v>
      </c>
      <c r="P30" s="73">
        <f t="shared" si="22"/>
        <v>1.2147667040545151E-3</v>
      </c>
      <c r="Q30" s="72">
        <f>VLOOKUP(E30,'Appendix 4. LT MOH 2019'!$D$5:$I$1684,6,FALSE)</f>
        <v>2.5000000000001039</v>
      </c>
      <c r="R30" s="136">
        <f t="shared" si="23"/>
        <v>2.5000000000001039</v>
      </c>
      <c r="S30" s="75">
        <f t="shared" si="31"/>
        <v>99008.234172659562</v>
      </c>
      <c r="T30" s="12">
        <f t="shared" si="24"/>
        <v>120.27190630017927</v>
      </c>
      <c r="U30" s="13">
        <f t="shared" si="25"/>
        <v>2.431009963089223E-4</v>
      </c>
      <c r="V30" s="12">
        <f t="shared" si="26"/>
        <v>494740.49109754735</v>
      </c>
      <c r="W30" s="12">
        <f t="shared" si="27"/>
        <v>7555662.1587585444</v>
      </c>
      <c r="X30" s="131">
        <f t="shared" si="28"/>
        <v>76.313472529792762</v>
      </c>
      <c r="Y30" s="105">
        <f>VLOOKUP(E30,'Appendix 4. LT MOH 2019'!$D$5:$P$1684,13,FALSE)</f>
        <v>77.244923204475242</v>
      </c>
      <c r="Z30" s="131">
        <f t="shared" si="29"/>
        <v>-0.93145067468248044</v>
      </c>
    </row>
    <row r="31" spans="1:26" x14ac:dyDescent="0.2">
      <c r="B31" s="158" t="str">
        <f t="shared" si="32"/>
        <v>Female</v>
      </c>
      <c r="C31" s="11" t="str">
        <f t="shared" si="33"/>
        <v>SC</v>
      </c>
      <c r="D31" s="138" t="s">
        <v>118</v>
      </c>
      <c r="E31" s="18" t="str">
        <f t="shared" si="17"/>
        <v>SCFemale10-14</v>
      </c>
      <c r="F31" s="19">
        <v>5</v>
      </c>
      <c r="G31" s="104">
        <f>VLOOKUP(E31,'Appendix 4. LT MOH 2019'!$D$5:$G$1684,4,FALSE)</f>
        <v>2.0956681179185087E-4</v>
      </c>
      <c r="H31" s="19">
        <f>VLOOKUP(E31,'Appendix 1a. Person-years 2020'!$E$3:$F$1684,2,FALSE)</f>
        <v>218300.68109999999</v>
      </c>
      <c r="I31" s="19">
        <f>VLOOKUP(E31,'Appendix 2a. Deaths 2020'!$E$3:$G$1683,3,FALSE)</f>
        <v>1</v>
      </c>
      <c r="J31" s="20">
        <f t="shared" si="18"/>
        <v>45.748577750116553</v>
      </c>
      <c r="K31" s="20">
        <f t="shared" si="19"/>
        <v>46.748368183304763</v>
      </c>
      <c r="L31" s="73">
        <f t="shared" si="20"/>
        <v>0.97861336187676251</v>
      </c>
      <c r="M31" s="73">
        <f t="shared" si="21"/>
        <v>1.0218540221872945</v>
      </c>
      <c r="N31" s="72">
        <f>VLOOKUP(E31,'Appendix 4. LT MOH 2019'!$D$5:$K$1684,8,FALSE)</f>
        <v>0.99895271463167989</v>
      </c>
      <c r="O31" s="72">
        <f t="shared" si="30"/>
        <v>0.99892983948492309</v>
      </c>
      <c r="P31" s="73">
        <f t="shared" si="22"/>
        <v>1.0701605150769122E-3</v>
      </c>
      <c r="Q31" s="72">
        <f>VLOOKUP(E31,'Appendix 4. LT MOH 2019'!$D$5:$I$1684,6,FALSE)</f>
        <v>2.5000000000000031</v>
      </c>
      <c r="R31" s="136">
        <f t="shared" si="23"/>
        <v>2.4999713806510431</v>
      </c>
      <c r="S31" s="75">
        <f t="shared" si="31"/>
        <v>98887.962266359376</v>
      </c>
      <c r="T31" s="12">
        <f t="shared" si="24"/>
        <v>105.82599263387341</v>
      </c>
      <c r="U31" s="13">
        <f t="shared" si="25"/>
        <v>2.1414668999316188E-4</v>
      </c>
      <c r="V31" s="12">
        <f t="shared" si="26"/>
        <v>494175.24332154111</v>
      </c>
      <c r="W31" s="12">
        <f t="shared" si="27"/>
        <v>7060921.6676609972</v>
      </c>
      <c r="X31" s="131">
        <f t="shared" si="28"/>
        <v>71.403247734462084</v>
      </c>
      <c r="Y31" s="105">
        <f>VLOOKUP(E31,'Appendix 4. LT MOH 2019'!$D$5:$P$1684,13,FALSE)</f>
        <v>72.33583128058514</v>
      </c>
      <c r="Z31" s="131">
        <f t="shared" si="29"/>
        <v>-0.93258354612305538</v>
      </c>
    </row>
    <row r="32" spans="1:26" x14ac:dyDescent="0.2">
      <c r="B32" s="158" t="str">
        <f t="shared" si="32"/>
        <v>Female</v>
      </c>
      <c r="C32" s="11" t="str">
        <f t="shared" si="33"/>
        <v>SC</v>
      </c>
      <c r="D32" s="137" t="s">
        <v>119</v>
      </c>
      <c r="E32" s="18" t="str">
        <f t="shared" si="17"/>
        <v>SCFemale15-19</v>
      </c>
      <c r="F32" s="19">
        <v>5</v>
      </c>
      <c r="G32" s="104">
        <f>VLOOKUP(E32,'Appendix 4. LT MOH 2019'!$D$5:$G$1684,4,FALSE)</f>
        <v>4.0813627555962777E-4</v>
      </c>
      <c r="H32" s="19">
        <f>VLOOKUP(E32,'Appendix 1a. Person-years 2020'!$E$3:$F$1684,2,FALSE)</f>
        <v>230780.0465</v>
      </c>
      <c r="I32" s="19">
        <f>VLOOKUP(E32,'Appendix 2a. Deaths 2020'!$E$3:$G$1683,3,FALSE)</f>
        <v>4</v>
      </c>
      <c r="J32" s="20">
        <f t="shared" si="18"/>
        <v>94.189708651987715</v>
      </c>
      <c r="K32" s="20">
        <f t="shared" si="19"/>
        <v>98.188076106885475</v>
      </c>
      <c r="L32" s="73">
        <f t="shared" si="20"/>
        <v>0.95927848254664627</v>
      </c>
      <c r="M32" s="73">
        <f t="shared" si="21"/>
        <v>1.0424501520614204</v>
      </c>
      <c r="N32" s="72">
        <f>VLOOKUP(E32,'Appendix 4. LT MOH 2019'!$D$5:$K$1684,8,FALSE)</f>
        <v>0.99796139869006684</v>
      </c>
      <c r="O32" s="72">
        <f t="shared" si="30"/>
        <v>0.99787495176804786</v>
      </c>
      <c r="P32" s="73">
        <f t="shared" si="22"/>
        <v>2.1250482319521424E-3</v>
      </c>
      <c r="Q32" s="72">
        <f>VLOOKUP(E32,'Appendix 4. LT MOH 2019'!$D$5:$I$1684,6,FALSE)</f>
        <v>2.4999999999999583</v>
      </c>
      <c r="R32" s="136">
        <f t="shared" si="23"/>
        <v>2.4998917511859888</v>
      </c>
      <c r="S32" s="75">
        <f t="shared" si="31"/>
        <v>98782.136273725497</v>
      </c>
      <c r="T32" s="12">
        <f t="shared" si="24"/>
        <v>209.91680403693596</v>
      </c>
      <c r="U32" s="13">
        <f t="shared" si="25"/>
        <v>4.254617293123763E-4</v>
      </c>
      <c r="V32" s="12">
        <f t="shared" si="26"/>
        <v>493385.86663529003</v>
      </c>
      <c r="W32" s="12">
        <f t="shared" si="27"/>
        <v>6566746.4243394565</v>
      </c>
      <c r="X32" s="131">
        <f t="shared" si="28"/>
        <v>66.477064295744611</v>
      </c>
      <c r="Y32" s="105">
        <f>VLOOKUP(E32,'Appendix 4. LT MOH 2019'!$D$5:$P$1684,13,FALSE)</f>
        <v>67.409046001575803</v>
      </c>
      <c r="Z32" s="131">
        <f t="shared" si="29"/>
        <v>-0.93198170583119122</v>
      </c>
    </row>
    <row r="33" spans="2:26" x14ac:dyDescent="0.2">
      <c r="B33" s="158" t="str">
        <f t="shared" si="32"/>
        <v>Female</v>
      </c>
      <c r="C33" s="11" t="str">
        <f t="shared" si="33"/>
        <v>SC</v>
      </c>
      <c r="D33" s="137" t="s">
        <v>120</v>
      </c>
      <c r="E33" s="18" t="str">
        <f t="shared" si="17"/>
        <v>SCFemale20-24</v>
      </c>
      <c r="F33" s="19">
        <v>5</v>
      </c>
      <c r="G33" s="104">
        <f>VLOOKUP(E33,'Appendix 4. LT MOH 2019'!$D$5:$G$1684,4,FALSE)</f>
        <v>4.3586534692532805E-4</v>
      </c>
      <c r="H33" s="19">
        <f>VLOOKUP(E33,'Appendix 1a. Person-years 2020'!$E$3:$F$1684,2,FALSE)</f>
        <v>273531.2268</v>
      </c>
      <c r="I33" s="19">
        <f>VLOOKUP(E33,'Appendix 2a. Deaths 2020'!$E$3:$G$1683,3,FALSE)</f>
        <v>9</v>
      </c>
      <c r="J33" s="20">
        <f t="shared" si="18"/>
        <v>119.2227830640926</v>
      </c>
      <c r="K33" s="20">
        <f t="shared" si="19"/>
        <v>128.21886027597026</v>
      </c>
      <c r="L33" s="73">
        <f t="shared" si="20"/>
        <v>0.92983811279779693</v>
      </c>
      <c r="M33" s="73">
        <f t="shared" si="21"/>
        <v>1.0754560242654416</v>
      </c>
      <c r="N33" s="72">
        <f>VLOOKUP(E33,'Appendix 4. LT MOH 2019'!$D$5:$K$1684,8,FALSE)</f>
        <v>0.99782304541303912</v>
      </c>
      <c r="O33" s="72">
        <f t="shared" si="30"/>
        <v>0.9976589734934308</v>
      </c>
      <c r="P33" s="73">
        <f t="shared" si="22"/>
        <v>2.3410265065691993E-3</v>
      </c>
      <c r="Q33" s="72">
        <f>VLOOKUP(E33,'Appendix 4. LT MOH 2019'!$D$5:$I$1684,6,FALSE)</f>
        <v>2.4999999999998983</v>
      </c>
      <c r="R33" s="136">
        <f t="shared" si="23"/>
        <v>2.4997945147890062</v>
      </c>
      <c r="S33" s="75">
        <f t="shared" si="31"/>
        <v>98572.219469688556</v>
      </c>
      <c r="T33" s="12">
        <f t="shared" si="24"/>
        <v>230.76017858989741</v>
      </c>
      <c r="U33" s="13">
        <f t="shared" si="25"/>
        <v>4.6875402921604852E-4</v>
      </c>
      <c r="V33" s="12">
        <f t="shared" si="26"/>
        <v>492284.14948416402</v>
      </c>
      <c r="W33" s="12">
        <f t="shared" si="27"/>
        <v>6073360.5577041665</v>
      </c>
      <c r="X33" s="131">
        <f t="shared" si="28"/>
        <v>61.613308398435272</v>
      </c>
      <c r="Y33" s="105">
        <f>VLOOKUP(E33,'Appendix 4. LT MOH 2019'!$D$5:$P$1684,13,FALSE)</f>
        <v>62.541639974027063</v>
      </c>
      <c r="Z33" s="131">
        <f t="shared" si="29"/>
        <v>-0.92833157559179114</v>
      </c>
    </row>
    <row r="34" spans="2:26" x14ac:dyDescent="0.2">
      <c r="B34" s="158" t="str">
        <f t="shared" si="32"/>
        <v>Female</v>
      </c>
      <c r="C34" s="11" t="str">
        <f t="shared" si="33"/>
        <v>SC</v>
      </c>
      <c r="D34" s="137" t="s">
        <v>121</v>
      </c>
      <c r="E34" s="18" t="str">
        <f t="shared" si="17"/>
        <v>SCFemale25-29</v>
      </c>
      <c r="F34" s="19">
        <v>5</v>
      </c>
      <c r="G34" s="104">
        <f>VLOOKUP(E34,'Appendix 4. LT MOH 2019'!$D$5:$G$1684,4,FALSE)</f>
        <v>5.2160233081867521E-4</v>
      </c>
      <c r="H34" s="19">
        <f>VLOOKUP(E34,'Appendix 1a. Person-years 2020'!$E$3:$F$1684,2,FALSE)</f>
        <v>292598.83289999998</v>
      </c>
      <c r="I34" s="19">
        <f>VLOOKUP(E34,'Appendix 2a. Deaths 2020'!$E$3:$G$1683,3,FALSE)</f>
        <v>13</v>
      </c>
      <c r="J34" s="20">
        <f t="shared" si="18"/>
        <v>152.62023323546407</v>
      </c>
      <c r="K34" s="20">
        <f t="shared" si="19"/>
        <v>165.61345240516343</v>
      </c>
      <c r="L34" s="73">
        <f t="shared" si="20"/>
        <v>0.92154490483108686</v>
      </c>
      <c r="M34" s="73">
        <f t="shared" si="21"/>
        <v>1.0851343160356286</v>
      </c>
      <c r="N34" s="72">
        <f>VLOOKUP(E34,'Appendix 4. LT MOH 2019'!$D$5:$K$1684,8,FALSE)</f>
        <v>0.99739538477933154</v>
      </c>
      <c r="O34" s="72">
        <f t="shared" si="30"/>
        <v>0.99717395625445249</v>
      </c>
      <c r="P34" s="73">
        <f t="shared" si="22"/>
        <v>2.8260437455475129E-3</v>
      </c>
      <c r="Q34" s="72">
        <f>VLOOKUP(E34,'Appendix 4. LT MOH 2019'!$D$5:$I$1684,6,FALSE)</f>
        <v>2.4999999999997256</v>
      </c>
      <c r="R34" s="136">
        <f t="shared" si="23"/>
        <v>2.4997225711125766</v>
      </c>
      <c r="S34" s="75">
        <f t="shared" si="31"/>
        <v>98341.459291098654</v>
      </c>
      <c r="T34" s="12">
        <f t="shared" si="24"/>
        <v>277.91726595762469</v>
      </c>
      <c r="U34" s="13">
        <f t="shared" si="25"/>
        <v>5.6600862042345383E-4</v>
      </c>
      <c r="V34" s="12">
        <f t="shared" si="26"/>
        <v>491012.42618832126</v>
      </c>
      <c r="W34" s="12">
        <f t="shared" si="27"/>
        <v>5581076.4082200024</v>
      </c>
      <c r="X34" s="131">
        <f t="shared" si="28"/>
        <v>56.752019427529198</v>
      </c>
      <c r="Y34" s="105">
        <f>VLOOKUP(E34,'Appendix 4. LT MOH 2019'!$D$5:$P$1684,13,FALSE)</f>
        <v>57.672633063584342</v>
      </c>
      <c r="Z34" s="131">
        <f t="shared" si="29"/>
        <v>-0.92061363605514401</v>
      </c>
    </row>
    <row r="35" spans="2:26" x14ac:dyDescent="0.2">
      <c r="B35" s="158" t="str">
        <f t="shared" si="32"/>
        <v>Female</v>
      </c>
      <c r="C35" s="11" t="str">
        <f t="shared" si="33"/>
        <v>SC</v>
      </c>
      <c r="D35" s="137" t="s">
        <v>122</v>
      </c>
      <c r="E35" s="18" t="str">
        <f t="shared" si="17"/>
        <v>SCFemale30-34</v>
      </c>
      <c r="F35" s="19">
        <v>5</v>
      </c>
      <c r="G35" s="104">
        <f>VLOOKUP(E35,'Appendix 4. LT MOH 2019'!$D$5:$G$1684,4,FALSE)</f>
        <v>6.789949704302966E-4</v>
      </c>
      <c r="H35" s="19">
        <f>VLOOKUP(E35,'Appendix 1a. Person-years 2020'!$E$3:$F$1684,2,FALSE)</f>
        <v>301136.79470000003</v>
      </c>
      <c r="I35" s="19">
        <f>VLOOKUP(E35,'Appendix 2a. Deaths 2020'!$E$3:$G$1683,3,FALSE)</f>
        <v>10</v>
      </c>
      <c r="J35" s="20">
        <f t="shared" si="18"/>
        <v>204.4703690128008</v>
      </c>
      <c r="K35" s="20">
        <f t="shared" si="19"/>
        <v>214.46357906309652</v>
      </c>
      <c r="L35" s="73">
        <f t="shared" si="20"/>
        <v>0.95340369635743305</v>
      </c>
      <c r="M35" s="73">
        <f t="shared" si="21"/>
        <v>1.0488736343487994</v>
      </c>
      <c r="N35" s="72">
        <f>VLOOKUP(E35,'Appendix 4. LT MOH 2019'!$D$5:$K$1684,8,FALSE)</f>
        <v>0.99661077830905309</v>
      </c>
      <c r="O35" s="72">
        <f t="shared" si="30"/>
        <v>0.99644542946459713</v>
      </c>
      <c r="P35" s="73">
        <f t="shared" si="22"/>
        <v>3.5545705354028678E-3</v>
      </c>
      <c r="Q35" s="72">
        <f>VLOOKUP(E35,'Appendix 4. LT MOH 2019'!$D$5:$I$1684,6,FALSE)</f>
        <v>2.4999999999998987</v>
      </c>
      <c r="R35" s="136">
        <f t="shared" si="23"/>
        <v>2.4997927054818523</v>
      </c>
      <c r="S35" s="75">
        <f t="shared" si="31"/>
        <v>98063.542025141025</v>
      </c>
      <c r="T35" s="12">
        <f t="shared" si="24"/>
        <v>348.57377707980714</v>
      </c>
      <c r="U35" s="13">
        <f t="shared" si="25"/>
        <v>7.1217995898258698E-4</v>
      </c>
      <c r="V35" s="12">
        <f t="shared" si="26"/>
        <v>489446.20342557249</v>
      </c>
      <c r="W35" s="12">
        <f t="shared" si="27"/>
        <v>5090063.9820316816</v>
      </c>
      <c r="X35" s="131">
        <f t="shared" si="28"/>
        <v>51.905773306931103</v>
      </c>
      <c r="Y35" s="105">
        <f>VLOOKUP(E35,'Appendix 4. LT MOH 2019'!$D$5:$P$1684,13,FALSE)</f>
        <v>52.816711813130148</v>
      </c>
      <c r="Z35" s="131">
        <f t="shared" si="29"/>
        <v>-0.91093850619904515</v>
      </c>
    </row>
    <row r="36" spans="2:26" x14ac:dyDescent="0.2">
      <c r="B36" s="158" t="str">
        <f t="shared" si="32"/>
        <v>Female</v>
      </c>
      <c r="C36" s="11" t="str">
        <f t="shared" si="33"/>
        <v>SC</v>
      </c>
      <c r="D36" s="137" t="s">
        <v>123</v>
      </c>
      <c r="E36" s="18" t="str">
        <f t="shared" si="17"/>
        <v>SCFemale35-39</v>
      </c>
      <c r="F36" s="19">
        <v>5</v>
      </c>
      <c r="G36" s="104">
        <f>VLOOKUP(E36,'Appendix 4. LT MOH 2019'!$D$5:$G$1684,4,FALSE)</f>
        <v>1.0418981237779283E-3</v>
      </c>
      <c r="H36" s="19">
        <f>VLOOKUP(E36,'Appendix 1a. Person-years 2020'!$E$3:$F$1684,2,FALSE)</f>
        <v>297120.64360000001</v>
      </c>
      <c r="I36" s="19">
        <f>VLOOKUP(E36,'Appendix 2a. Deaths 2020'!$E$3:$G$1683,3,FALSE)</f>
        <v>19</v>
      </c>
      <c r="J36" s="20">
        <f t="shared" si="18"/>
        <v>309.56944110253056</v>
      </c>
      <c r="K36" s="20">
        <f t="shared" si="19"/>
        <v>328.54964503817877</v>
      </c>
      <c r="L36" s="73">
        <f t="shared" si="20"/>
        <v>0.94223033193829009</v>
      </c>
      <c r="M36" s="73">
        <f t="shared" si="21"/>
        <v>1.0613116199972783</v>
      </c>
      <c r="N36" s="72">
        <f>VLOOKUP(E36,'Appendix 4. LT MOH 2019'!$D$5:$K$1684,8,FALSE)</f>
        <v>0.99480404352436835</v>
      </c>
      <c r="O36" s="72">
        <f t="shared" si="30"/>
        <v>0.9944863508357662</v>
      </c>
      <c r="P36" s="73">
        <f t="shared" si="22"/>
        <v>5.5136491642338026E-3</v>
      </c>
      <c r="Q36" s="72">
        <f>VLOOKUP(E36,'Appendix 4. LT MOH 2019'!$D$5:$I$1684,6,FALSE)</f>
        <v>2.5000000000000004</v>
      </c>
      <c r="R36" s="136">
        <f t="shared" si="23"/>
        <v>2.4996010716641734</v>
      </c>
      <c r="S36" s="75">
        <f t="shared" si="31"/>
        <v>97714.968248061225</v>
      </c>
      <c r="T36" s="12">
        <f t="shared" si="24"/>
        <v>538.76605301405527</v>
      </c>
      <c r="U36" s="13">
        <f t="shared" si="25"/>
        <v>1.1057787573507366E-3</v>
      </c>
      <c r="V36" s="12">
        <f t="shared" si="26"/>
        <v>487227.71117872605</v>
      </c>
      <c r="W36" s="12">
        <f t="shared" si="27"/>
        <v>4600617.7786061093</v>
      </c>
      <c r="X36" s="131">
        <f t="shared" si="28"/>
        <v>47.082016819847773</v>
      </c>
      <c r="Y36" s="105">
        <f>VLOOKUP(E36,'Appendix 4. LT MOH 2019'!$D$5:$P$1684,13,FALSE)</f>
        <v>47.98782624898196</v>
      </c>
      <c r="Z36" s="131">
        <f t="shared" si="29"/>
        <v>-0.90580942913418738</v>
      </c>
    </row>
    <row r="37" spans="2:26" x14ac:dyDescent="0.2">
      <c r="B37" s="158" t="str">
        <f t="shared" si="32"/>
        <v>Female</v>
      </c>
      <c r="C37" s="11" t="str">
        <f t="shared" si="33"/>
        <v>SC</v>
      </c>
      <c r="D37" s="137" t="s">
        <v>124</v>
      </c>
      <c r="E37" s="18" t="str">
        <f t="shared" si="17"/>
        <v>SCFemale40-44</v>
      </c>
      <c r="F37" s="19">
        <v>5</v>
      </c>
      <c r="G37" s="104">
        <f>VLOOKUP(E37,'Appendix 4. LT MOH 2019'!$D$5:$G$1684,4,FALSE)</f>
        <v>1.5218327089439475E-3</v>
      </c>
      <c r="H37" s="19">
        <f>VLOOKUP(E37,'Appendix 1a. Person-years 2020'!$E$3:$F$1684,2,FALSE)</f>
        <v>266323.08929999999</v>
      </c>
      <c r="I37" s="19">
        <f>VLOOKUP(E37,'Appendix 2a. Deaths 2020'!$E$3:$G$1683,3,FALSE)</f>
        <v>34</v>
      </c>
      <c r="J37" s="20">
        <f t="shared" si="18"/>
        <v>405.29918844373981</v>
      </c>
      <c r="K37" s="20">
        <f t="shared" si="19"/>
        <v>439.24744613163574</v>
      </c>
      <c r="L37" s="73">
        <f t="shared" si="20"/>
        <v>0.92271268054744215</v>
      </c>
      <c r="M37" s="73">
        <f t="shared" si="21"/>
        <v>1.0837609811612252</v>
      </c>
      <c r="N37" s="72">
        <f>VLOOKUP(E37,'Appendix 4. LT MOH 2019'!$D$5:$K$1684,8,FALSE)</f>
        <v>0.99241967641621576</v>
      </c>
      <c r="O37" s="72">
        <f t="shared" si="30"/>
        <v>0.99178735521449612</v>
      </c>
      <c r="P37" s="73">
        <f t="shared" si="22"/>
        <v>8.2126447855038753E-3</v>
      </c>
      <c r="Q37" s="72">
        <f>VLOOKUP(E37,'Appendix 4. LT MOH 2019'!$D$5:$I$1684,6,FALSE)</f>
        <v>2.4999999999999649</v>
      </c>
      <c r="R37" s="136">
        <f t="shared" si="23"/>
        <v>2.4992042334576428</v>
      </c>
      <c r="S37" s="75">
        <f t="shared" si="31"/>
        <v>97176.202195047168</v>
      </c>
      <c r="T37" s="12">
        <f t="shared" si="24"/>
        <v>798.07363023222433</v>
      </c>
      <c r="U37" s="13">
        <f t="shared" si="25"/>
        <v>1.6493036855117305E-3</v>
      </c>
      <c r="V37" s="12">
        <f t="shared" si="26"/>
        <v>483885.19181936199</v>
      </c>
      <c r="W37" s="12">
        <f t="shared" si="27"/>
        <v>4113390.0674273828</v>
      </c>
      <c r="X37" s="131">
        <f t="shared" si="28"/>
        <v>42.329191453388908</v>
      </c>
      <c r="Y37" s="105">
        <f>VLOOKUP(E37,'Appendix 4. LT MOH 2019'!$D$5:$P$1684,13,FALSE)</f>
        <v>43.225413507396652</v>
      </c>
      <c r="Z37" s="131">
        <f t="shared" si="29"/>
        <v>-0.89622205400774391</v>
      </c>
    </row>
    <row r="38" spans="2:26" x14ac:dyDescent="0.2">
      <c r="B38" s="158" t="str">
        <f t="shared" si="32"/>
        <v>Female</v>
      </c>
      <c r="C38" s="11" t="str">
        <f t="shared" si="33"/>
        <v>SC</v>
      </c>
      <c r="D38" s="137" t="s">
        <v>125</v>
      </c>
      <c r="E38" s="18" t="str">
        <f t="shared" si="17"/>
        <v>SCFemale45-49</v>
      </c>
      <c r="F38" s="19">
        <v>5</v>
      </c>
      <c r="G38" s="104">
        <f>VLOOKUP(E38,'Appendix 4. LT MOH 2019'!$D$5:$G$1684,4,FALSE)</f>
        <v>2.2999922731388616E-3</v>
      </c>
      <c r="H38" s="19">
        <f>VLOOKUP(E38,'Appendix 1a. Person-years 2020'!$E$3:$F$1684,2,FALSE)</f>
        <v>244738.75659999999</v>
      </c>
      <c r="I38" s="19">
        <f>VLOOKUP(E38,'Appendix 2a. Deaths 2020'!$E$3:$G$1683,3,FALSE)</f>
        <v>48</v>
      </c>
      <c r="J38" s="20">
        <f t="shared" si="18"/>
        <v>562.89724911761255</v>
      </c>
      <c r="K38" s="20">
        <f t="shared" si="19"/>
        <v>610.78684948850184</v>
      </c>
      <c r="L38" s="73">
        <f t="shared" si="20"/>
        <v>0.92159359617681025</v>
      </c>
      <c r="M38" s="73">
        <f t="shared" si="21"/>
        <v>1.0850769842026411</v>
      </c>
      <c r="N38" s="72">
        <f>VLOOKUP(E38,'Appendix 4. LT MOH 2019'!$D$5:$K$1684,8,FALSE)</f>
        <v>0.98856578514882343</v>
      </c>
      <c r="O38" s="72">
        <f t="shared" si="30"/>
        <v>0.9875990524875643</v>
      </c>
      <c r="P38" s="73">
        <f t="shared" si="22"/>
        <v>1.24009475124357E-2</v>
      </c>
      <c r="Q38" s="72">
        <f>VLOOKUP(E38,'Appendix 4. LT MOH 2019'!$D$5:$I$1684,6,FALSE)</f>
        <v>2.4999999999999902</v>
      </c>
      <c r="R38" s="136">
        <f t="shared" si="23"/>
        <v>2.4987791547786973</v>
      </c>
      <c r="S38" s="75">
        <f t="shared" si="31"/>
        <v>96378.12856481495</v>
      </c>
      <c r="T38" s="12">
        <f t="shared" si="24"/>
        <v>1195.18011367905</v>
      </c>
      <c r="U38" s="13">
        <f t="shared" si="25"/>
        <v>2.4956714042453877E-3</v>
      </c>
      <c r="V38" s="12">
        <f t="shared" si="26"/>
        <v>478901.23340994673</v>
      </c>
      <c r="W38" s="12">
        <f t="shared" si="27"/>
        <v>3629504.8756080209</v>
      </c>
      <c r="X38" s="131">
        <f t="shared" si="28"/>
        <v>37.659009670094953</v>
      </c>
      <c r="Y38" s="105">
        <f>VLOOKUP(E38,'Appendix 4. LT MOH 2019'!$D$5:$P$1684,13,FALSE)</f>
        <v>38.536483329776935</v>
      </c>
      <c r="Z38" s="131">
        <f t="shared" si="29"/>
        <v>-0.8774736596819821</v>
      </c>
    </row>
    <row r="39" spans="2:26" x14ac:dyDescent="0.2">
      <c r="B39" s="158" t="str">
        <f t="shared" si="32"/>
        <v>Female</v>
      </c>
      <c r="C39" s="11" t="str">
        <f t="shared" si="33"/>
        <v>SC</v>
      </c>
      <c r="D39" s="137" t="s">
        <v>126</v>
      </c>
      <c r="E39" s="18" t="str">
        <f t="shared" si="17"/>
        <v>SCFemale50-54</v>
      </c>
      <c r="F39" s="19">
        <v>5</v>
      </c>
      <c r="G39" s="104">
        <f>VLOOKUP(E39,'Appendix 4. LT MOH 2019'!$D$5:$G$1684,4,FALSE)</f>
        <v>3.6041263544222728E-3</v>
      </c>
      <c r="H39" s="19">
        <f>VLOOKUP(E39,'Appendix 1a. Person-years 2020'!$E$3:$F$1684,2,FALSE)</f>
        <v>238868.21030000001</v>
      </c>
      <c r="I39" s="19">
        <f>VLOOKUP(E39,'Appendix 2a. Deaths 2020'!$E$3:$G$1683,3,FALSE)</f>
        <v>94</v>
      </c>
      <c r="J39" s="20">
        <f t="shared" si="18"/>
        <v>860.91121197591178</v>
      </c>
      <c r="K39" s="20">
        <f t="shared" si="19"/>
        <v>954.57242409859612</v>
      </c>
      <c r="L39" s="73">
        <f t="shared" si="20"/>
        <v>0.90188150237932052</v>
      </c>
      <c r="M39" s="73">
        <f t="shared" si="21"/>
        <v>1.1087931145741716</v>
      </c>
      <c r="N39" s="72">
        <f>VLOOKUP(E39,'Appendix 4. LT MOH 2019'!$D$5:$K$1684,8,FALSE)</f>
        <v>0.98214028985790236</v>
      </c>
      <c r="O39" s="72">
        <f t="shared" si="30"/>
        <v>0.98021661778766667</v>
      </c>
      <c r="P39" s="73">
        <f t="shared" si="22"/>
        <v>1.9783382212333334E-2</v>
      </c>
      <c r="Q39" s="72">
        <f>VLOOKUP(E39,'Appendix 4. LT MOH 2019'!$D$5:$I$1684,6,FALSE)</f>
        <v>2.4999999999999956</v>
      </c>
      <c r="R39" s="136">
        <f t="shared" si="23"/>
        <v>2.4975558499922466</v>
      </c>
      <c r="S39" s="75">
        <f t="shared" si="31"/>
        <v>95182.948451135904</v>
      </c>
      <c r="T39" s="12">
        <f t="shared" si="24"/>
        <v>1883.0406493056428</v>
      </c>
      <c r="U39" s="13">
        <f t="shared" si="25"/>
        <v>3.9962447072218387E-3</v>
      </c>
      <c r="V39" s="12">
        <f t="shared" si="26"/>
        <v>471202.53819859785</v>
      </c>
      <c r="W39" s="12">
        <f t="shared" si="27"/>
        <v>3150603.6421980741</v>
      </c>
      <c r="X39" s="131">
        <f t="shared" si="28"/>
        <v>33.100504801188215</v>
      </c>
      <c r="Y39" s="105">
        <f>VLOOKUP(E39,'Appendix 4. LT MOH 2019'!$D$5:$P$1684,13,FALSE)</f>
        <v>33.95329817312242</v>
      </c>
      <c r="Z39" s="131">
        <f t="shared" si="29"/>
        <v>-0.85279337193420446</v>
      </c>
    </row>
    <row r="40" spans="2:26" x14ac:dyDescent="0.2">
      <c r="B40" s="158" t="str">
        <f t="shared" si="32"/>
        <v>Female</v>
      </c>
      <c r="C40" s="11" t="str">
        <f t="shared" si="33"/>
        <v>SC</v>
      </c>
      <c r="D40" s="137" t="s">
        <v>127</v>
      </c>
      <c r="E40" s="18" t="str">
        <f t="shared" si="17"/>
        <v>SCFemale55-59</v>
      </c>
      <c r="F40" s="19">
        <v>5</v>
      </c>
      <c r="G40" s="104">
        <f>VLOOKUP(E40,'Appendix 4. LT MOH 2019'!$D$5:$G$1684,4,FALSE)</f>
        <v>5.0160531641715621E-3</v>
      </c>
      <c r="H40" s="19">
        <f>VLOOKUP(E40,'Appendix 1a. Person-years 2020'!$E$3:$F$1684,2,FALSE)</f>
        <v>225634.1539</v>
      </c>
      <c r="I40" s="19">
        <f>VLOOKUP(E40,'Appendix 2a. Deaths 2020'!$E$3:$G$1683,3,FALSE)</f>
        <v>137</v>
      </c>
      <c r="J40" s="20">
        <f t="shared" si="18"/>
        <v>1131.7929116152682</v>
      </c>
      <c r="K40" s="20">
        <f t="shared" si="19"/>
        <v>1268.1057123317767</v>
      </c>
      <c r="L40" s="73">
        <f t="shared" si="20"/>
        <v>0.8925067528748386</v>
      </c>
      <c r="M40" s="73">
        <f t="shared" si="21"/>
        <v>1.1204397017489411</v>
      </c>
      <c r="N40" s="72">
        <f>VLOOKUP(E40,'Appendix 4. LT MOH 2019'!$D$5:$K$1684,8,FALSE)</f>
        <v>0.9752303488961297</v>
      </c>
      <c r="O40" s="72">
        <f t="shared" si="30"/>
        <v>0.97228880059618961</v>
      </c>
      <c r="P40" s="73">
        <f t="shared" si="22"/>
        <v>2.7711199403810394E-2</v>
      </c>
      <c r="Q40" s="72">
        <f>VLOOKUP(E40,'Appendix 4. LT MOH 2019'!$D$5:$I$1684,6,FALSE)</f>
        <v>2.4999999999999809</v>
      </c>
      <c r="R40" s="136">
        <f t="shared" si="23"/>
        <v>2.4962378846519848</v>
      </c>
      <c r="S40" s="75">
        <f t="shared" si="31"/>
        <v>93299.907801830268</v>
      </c>
      <c r="T40" s="12">
        <f t="shared" si="24"/>
        <v>2585.4523494536438</v>
      </c>
      <c r="U40" s="13">
        <f t="shared" si="25"/>
        <v>5.6202287047639994E-3</v>
      </c>
      <c r="V40" s="12">
        <f t="shared" si="26"/>
        <v>460026.18136555178</v>
      </c>
      <c r="W40" s="12">
        <f t="shared" si="27"/>
        <v>2679401.1039994764</v>
      </c>
      <c r="X40" s="131">
        <f t="shared" si="28"/>
        <v>28.718153823801682</v>
      </c>
      <c r="Y40" s="105">
        <f>VLOOKUP(E40,'Appendix 4. LT MOH 2019'!$D$5:$P$1684,13,FALSE)</f>
        <v>29.525260034565051</v>
      </c>
      <c r="Z40" s="131">
        <f t="shared" si="29"/>
        <v>-0.80710621076336864</v>
      </c>
    </row>
    <row r="41" spans="2:26" x14ac:dyDescent="0.2">
      <c r="B41" s="158" t="str">
        <f t="shared" si="32"/>
        <v>Female</v>
      </c>
      <c r="C41" s="11" t="str">
        <f t="shared" si="33"/>
        <v>SC</v>
      </c>
      <c r="D41" s="137" t="s">
        <v>128</v>
      </c>
      <c r="E41" s="18" t="str">
        <f t="shared" si="17"/>
        <v>SCFemale60-64</v>
      </c>
      <c r="F41" s="19">
        <v>5</v>
      </c>
      <c r="G41" s="104">
        <f>VLOOKUP(E41,'Appendix 4. LT MOH 2019'!$D$5:$G$1684,4,FALSE)</f>
        <v>7.9763545941283105E-3</v>
      </c>
      <c r="H41" s="19">
        <f>VLOOKUP(E41,'Appendix 1a. Person-years 2020'!$E$3:$F$1684,2,FALSE)</f>
        <v>184379.0239</v>
      </c>
      <c r="I41" s="19">
        <f>VLOOKUP(E41,'Appendix 2a. Deaths 2020'!$E$3:$G$1683,3,FALSE)</f>
        <v>200</v>
      </c>
      <c r="J41" s="20">
        <f t="shared" si="18"/>
        <v>1470.6724743456587</v>
      </c>
      <c r="K41" s="20">
        <f t="shared" si="19"/>
        <v>1669.077203426833</v>
      </c>
      <c r="L41" s="73">
        <f t="shared" si="20"/>
        <v>0.88112908817289959</v>
      </c>
      <c r="M41" s="73">
        <f t="shared" si="21"/>
        <v>1.1349074879295948</v>
      </c>
      <c r="N41" s="72">
        <f>VLOOKUP(E41,'Appendix 4. LT MOH 2019'!$D$5:$K$1684,8,FALSE)</f>
        <v>0.96089795644130638</v>
      </c>
      <c r="O41" s="72">
        <f t="shared" si="30"/>
        <v>0.95574119076846953</v>
      </c>
      <c r="P41" s="73">
        <f t="shared" si="22"/>
        <v>4.4258809231530472E-2</v>
      </c>
      <c r="Q41" s="72">
        <f>VLOOKUP(E41,'Appendix 4. LT MOH 2019'!$D$5:$I$1684,6,FALSE)</f>
        <v>2.4999999999999982</v>
      </c>
      <c r="R41" s="136">
        <f t="shared" si="23"/>
        <v>2.4933124727802327</v>
      </c>
      <c r="S41" s="75">
        <f t="shared" si="31"/>
        <v>90714.455452376627</v>
      </c>
      <c r="T41" s="12">
        <f t="shared" si="24"/>
        <v>4014.9137784089062</v>
      </c>
      <c r="U41" s="13">
        <f t="shared" si="25"/>
        <v>9.0526269743694526E-3</v>
      </c>
      <c r="V41" s="12">
        <f t="shared" si="26"/>
        <v>443508.14297068276</v>
      </c>
      <c r="W41" s="12">
        <f t="shared" si="27"/>
        <v>2219374.9226339245</v>
      </c>
      <c r="X41" s="131">
        <f t="shared" si="28"/>
        <v>24.465504550143656</v>
      </c>
      <c r="Y41" s="105">
        <f>VLOOKUP(E41,'Appendix 4. LT MOH 2019'!$D$5:$P$1684,13,FALSE)</f>
        <v>25.211668392144624</v>
      </c>
      <c r="Z41" s="131">
        <f t="shared" si="29"/>
        <v>-0.74616384200096775</v>
      </c>
    </row>
    <row r="42" spans="2:26" x14ac:dyDescent="0.2">
      <c r="B42" s="158" t="str">
        <f t="shared" si="32"/>
        <v>Female</v>
      </c>
      <c r="C42" s="11" t="str">
        <f t="shared" si="33"/>
        <v>SC</v>
      </c>
      <c r="D42" s="137" t="s">
        <v>129</v>
      </c>
      <c r="E42" s="18" t="str">
        <f t="shared" si="17"/>
        <v>SCFemale65-69</v>
      </c>
      <c r="F42" s="19">
        <v>5</v>
      </c>
      <c r="G42" s="104">
        <f>VLOOKUP(E42,'Appendix 4. LT MOH 2019'!$D$5:$G$1684,4,FALSE)</f>
        <v>1.2426672638020473E-2</v>
      </c>
      <c r="H42" s="19">
        <f>VLOOKUP(E42,'Appendix 1a. Person-years 2020'!$E$3:$F$1684,2,FALSE)</f>
        <v>145721.20670000001</v>
      </c>
      <c r="I42" s="19">
        <f>VLOOKUP(E42,'Appendix 2a. Deaths 2020'!$E$3:$G$1683,3,FALSE)</f>
        <v>205</v>
      </c>
      <c r="J42" s="20">
        <f t="shared" si="18"/>
        <v>1810.8297320782158</v>
      </c>
      <c r="K42" s="20">
        <f t="shared" si="19"/>
        <v>2013.2822641874216</v>
      </c>
      <c r="L42" s="73">
        <f t="shared" si="20"/>
        <v>0.89944155585609487</v>
      </c>
      <c r="M42" s="73">
        <f t="shared" si="21"/>
        <v>1.111800976382721</v>
      </c>
      <c r="N42" s="72">
        <f>VLOOKUP(E42,'Appendix 4. LT MOH 2019'!$D$5:$K$1684,8,FALSE)</f>
        <v>0.9397387537593761</v>
      </c>
      <c r="O42" s="72">
        <f t="shared" si="30"/>
        <v>0.93323132636051942</v>
      </c>
      <c r="P42" s="73">
        <f t="shared" si="22"/>
        <v>6.676867363948058E-2</v>
      </c>
      <c r="Q42" s="72">
        <f>VLOOKUP(E42,'Appendix 4. LT MOH 2019'!$D$5:$I$1684,6,FALSE)</f>
        <v>2.499999999999996</v>
      </c>
      <c r="R42" s="136">
        <f t="shared" si="23"/>
        <v>2.4913942139196226</v>
      </c>
      <c r="S42" s="75">
        <f t="shared" si="31"/>
        <v>86699.541673967717</v>
      </c>
      <c r="T42" s="12">
        <f t="shared" si="24"/>
        <v>5788.8134027216965</v>
      </c>
      <c r="U42" s="13">
        <f t="shared" si="25"/>
        <v>1.3816579877063419E-2</v>
      </c>
      <c r="V42" s="12">
        <f t="shared" si="26"/>
        <v>418975.85757323127</v>
      </c>
      <c r="W42" s="12">
        <f t="shared" si="27"/>
        <v>1775866.7796632417</v>
      </c>
      <c r="X42" s="131">
        <f t="shared" si="28"/>
        <v>20.483000779189368</v>
      </c>
      <c r="Y42" s="105">
        <f>VLOOKUP(E42,'Appendix 4. LT MOH 2019'!$D$5:$P$1684,13,FALSE)</f>
        <v>21.135879585234498</v>
      </c>
      <c r="Z42" s="131">
        <f t="shared" si="29"/>
        <v>-0.65287880604513049</v>
      </c>
    </row>
    <row r="43" spans="2:26" x14ac:dyDescent="0.2">
      <c r="B43" s="158" t="str">
        <f t="shared" si="32"/>
        <v>Female</v>
      </c>
      <c r="C43" s="11" t="str">
        <f t="shared" si="33"/>
        <v>SC</v>
      </c>
      <c r="D43" s="137" t="s">
        <v>130</v>
      </c>
      <c r="E43" s="18" t="str">
        <f t="shared" si="17"/>
        <v>SCFemale70-74</v>
      </c>
      <c r="F43" s="19">
        <v>5</v>
      </c>
      <c r="G43" s="104">
        <f>VLOOKUP(E43,'Appendix 4. LT MOH 2019'!$D$5:$G$1684,4,FALSE)</f>
        <v>1.9286197347104968E-2</v>
      </c>
      <c r="H43" s="19">
        <f>VLOOKUP(E43,'Appendix 1a. Person-years 2020'!$E$3:$F$1684,2,FALSE)</f>
        <v>105751.31570000001</v>
      </c>
      <c r="I43" s="19">
        <f>VLOOKUP(E43,'Appendix 2a. Deaths 2020'!$E$3:$G$1683,3,FALSE)</f>
        <v>270</v>
      </c>
      <c r="J43" s="20">
        <f t="shared" si="18"/>
        <v>2039.5407443061999</v>
      </c>
      <c r="K43" s="20">
        <f t="shared" si="19"/>
        <v>2304.3334710224817</v>
      </c>
      <c r="L43" s="73">
        <f t="shared" si="20"/>
        <v>0.88508923294040964</v>
      </c>
      <c r="M43" s="73">
        <f t="shared" si="21"/>
        <v>1.1298295841627608</v>
      </c>
      <c r="N43" s="72">
        <f>VLOOKUP(E43,'Appendix 4. LT MOH 2019'!$D$5:$K$1684,8,FALSE)</f>
        <v>0.90800461608737892</v>
      </c>
      <c r="O43" s="72">
        <f t="shared" si="30"/>
        <v>0.89669891892922626</v>
      </c>
      <c r="P43" s="73">
        <f t="shared" si="22"/>
        <v>0.10330108107077374</v>
      </c>
      <c r="Q43" s="72">
        <f>VLOOKUP(E43,'Appendix 4. LT MOH 2019'!$D$5:$I$1684,6,FALSE)</f>
        <v>2.4999999999999996</v>
      </c>
      <c r="R43" s="136">
        <f t="shared" si="23"/>
        <v>2.4845590851154942</v>
      </c>
      <c r="S43" s="75">
        <f t="shared" si="31"/>
        <v>80910.728271246015</v>
      </c>
      <c r="T43" s="12">
        <f t="shared" si="24"/>
        <v>8358.1657006433288</v>
      </c>
      <c r="U43" s="13">
        <f t="shared" si="25"/>
        <v>2.1792777102630525E-2</v>
      </c>
      <c r="V43" s="12">
        <f t="shared" si="26"/>
        <v>383529.16937944753</v>
      </c>
      <c r="W43" s="12">
        <f t="shared" si="27"/>
        <v>1356890.9220900105</v>
      </c>
      <c r="X43" s="131">
        <f t="shared" si="28"/>
        <v>16.770222578409559</v>
      </c>
      <c r="Y43" s="105">
        <f>VLOOKUP(E43,'Appendix 4. LT MOH 2019'!$D$5:$P$1684,13,FALSE)</f>
        <v>17.330915252438643</v>
      </c>
      <c r="Z43" s="131">
        <f t="shared" si="29"/>
        <v>-0.56069267402908451</v>
      </c>
    </row>
    <row r="44" spans="2:26" x14ac:dyDescent="0.2">
      <c r="B44" s="158" t="str">
        <f t="shared" si="32"/>
        <v>Female</v>
      </c>
      <c r="C44" s="11" t="str">
        <f t="shared" si="33"/>
        <v>SC</v>
      </c>
      <c r="D44" s="137" t="s">
        <v>131</v>
      </c>
      <c r="E44" s="18" t="str">
        <f t="shared" si="17"/>
        <v>SCFemale75-79</v>
      </c>
      <c r="F44" s="19">
        <v>5</v>
      </c>
      <c r="G44" s="104">
        <f>VLOOKUP(E44,'Appendix 4. LT MOH 2019'!$D$5:$G$1684,4,FALSE)</f>
        <v>3.2597221219760934E-2</v>
      </c>
      <c r="H44" s="19">
        <f>VLOOKUP(E44,'Appendix 1a. Person-years 2020'!$E$3:$F$1684,2,FALSE)</f>
        <v>70335.616099999999</v>
      </c>
      <c r="I44" s="19">
        <f>VLOOKUP(E44,'Appendix 2a. Deaths 2020'!$E$3:$G$1683,3,FALSE)</f>
        <v>244</v>
      </c>
      <c r="J44" s="20">
        <f t="shared" si="18"/>
        <v>2292.7456376398786</v>
      </c>
      <c r="K44" s="20">
        <f t="shared" si="19"/>
        <v>2528.791915662257</v>
      </c>
      <c r="L44" s="73">
        <f t="shared" si="20"/>
        <v>0.90665650401663789</v>
      </c>
      <c r="M44" s="73">
        <f t="shared" si="21"/>
        <v>1.102953539261931</v>
      </c>
      <c r="N44" s="72">
        <f>VLOOKUP(E44,'Appendix 4. LT MOH 2019'!$D$5:$K$1684,8,FALSE)</f>
        <v>0.84929528151915046</v>
      </c>
      <c r="O44" s="72">
        <f t="shared" si="30"/>
        <v>0.83513186444238974</v>
      </c>
      <c r="P44" s="73">
        <f t="shared" si="22"/>
        <v>0.16486813555761026</v>
      </c>
      <c r="Q44" s="72">
        <f>VLOOKUP(E44,'Appendix 4. LT MOH 2019'!$D$5:$I$1684,6,FALSE)</f>
        <v>2.4999999999999987</v>
      </c>
      <c r="R44" s="136">
        <f t="shared" si="23"/>
        <v>2.4794962339183595</v>
      </c>
      <c r="S44" s="75">
        <f t="shared" si="31"/>
        <v>72552.562570602691</v>
      </c>
      <c r="T44" s="12">
        <f t="shared" si="24"/>
        <v>11961.605720942125</v>
      </c>
      <c r="U44" s="13">
        <f t="shared" si="25"/>
        <v>3.5962473746270984E-2</v>
      </c>
      <c r="V44" s="12">
        <f t="shared" si="26"/>
        <v>332613.54058499512</v>
      </c>
      <c r="W44" s="12">
        <f t="shared" si="27"/>
        <v>973361.7527105629</v>
      </c>
      <c r="X44" s="131">
        <f t="shared" si="28"/>
        <v>13.415952768909582</v>
      </c>
      <c r="Y44" s="105">
        <f>VLOOKUP(E44,'Appendix 4. LT MOH 2019'!$D$5:$P$1684,13,FALSE)</f>
        <v>13.833524069894638</v>
      </c>
      <c r="Z44" s="131">
        <f t="shared" si="29"/>
        <v>-0.41757130098505613</v>
      </c>
    </row>
    <row r="45" spans="2:26" x14ac:dyDescent="0.2">
      <c r="B45" s="158" t="str">
        <f t="shared" si="32"/>
        <v>Female</v>
      </c>
      <c r="C45" s="11" t="str">
        <f t="shared" si="33"/>
        <v>SC</v>
      </c>
      <c r="D45" s="137" t="s">
        <v>132</v>
      </c>
      <c r="E45" s="18" t="str">
        <f t="shared" si="17"/>
        <v>SCFemale80-84</v>
      </c>
      <c r="F45" s="19">
        <v>5</v>
      </c>
      <c r="G45" s="104">
        <f>VLOOKUP(E45,'Appendix 4. LT MOH 2019'!$D$5:$G$1684,4,FALSE)</f>
        <v>5.6240889592270207E-2</v>
      </c>
      <c r="H45" s="19">
        <f>VLOOKUP(E45,'Appendix 1a. Person-years 2020'!$E$3:$F$1684,2,FALSE)</f>
        <v>47097.128400000001</v>
      </c>
      <c r="I45" s="19">
        <f>VLOOKUP(E45,'Appendix 2a. Deaths 2020'!$E$3:$G$1683,3,FALSE)</f>
        <v>278</v>
      </c>
      <c r="J45" s="20">
        <f t="shared" si="18"/>
        <v>2648.7843984573738</v>
      </c>
      <c r="K45" s="20">
        <f t="shared" si="19"/>
        <v>2911.1494311507226</v>
      </c>
      <c r="L45" s="73">
        <f t="shared" si="20"/>
        <v>0.90987579342856306</v>
      </c>
      <c r="M45" s="73">
        <f t="shared" si="21"/>
        <v>1.0990511091979203</v>
      </c>
      <c r="N45" s="72">
        <f>VLOOKUP(E45,'Appendix 4. LT MOH 2019'!$D$5:$K$1684,8,FALSE)</f>
        <v>0.7534596706466572</v>
      </c>
      <c r="O45" s="72">
        <f t="shared" si="30"/>
        <v>0.73262657693207778</v>
      </c>
      <c r="P45" s="73">
        <f t="shared" si="22"/>
        <v>0.26737342306792222</v>
      </c>
      <c r="Q45" s="72">
        <f>VLOOKUP(E45,'Appendix 4. LT MOH 2019'!$D$5:$I$1684,6,FALSE)</f>
        <v>2.5000000000000013</v>
      </c>
      <c r="R45" s="136">
        <f t="shared" si="23"/>
        <v>2.4664607711498463</v>
      </c>
      <c r="S45" s="75">
        <f t="shared" si="31"/>
        <v>60590.956849660564</v>
      </c>
      <c r="T45" s="12">
        <f t="shared" si="24"/>
        <v>16200.411539854515</v>
      </c>
      <c r="U45" s="13">
        <f t="shared" si="25"/>
        <v>6.1854783785781929E-2</v>
      </c>
      <c r="V45" s="12">
        <f t="shared" si="26"/>
        <v>261910.40608856472</v>
      </c>
      <c r="W45" s="12">
        <f t="shared" si="27"/>
        <v>640748.21212556772</v>
      </c>
      <c r="X45" s="131">
        <f t="shared" si="28"/>
        <v>10.574980912009764</v>
      </c>
      <c r="Y45" s="105">
        <f>VLOOKUP(E45,'Appendix 4. LT MOH 2019'!$D$5:$P$1684,13,FALSE)</f>
        <v>10.844621495626527</v>
      </c>
      <c r="Z45" s="131">
        <f t="shared" si="29"/>
        <v>-0.2696405836167628</v>
      </c>
    </row>
    <row r="46" spans="2:26" x14ac:dyDescent="0.2">
      <c r="B46" s="158" t="str">
        <f t="shared" si="32"/>
        <v>Female</v>
      </c>
      <c r="C46" s="11" t="str">
        <f t="shared" si="33"/>
        <v>SC</v>
      </c>
      <c r="D46" s="137" t="s">
        <v>133</v>
      </c>
      <c r="E46" s="18" t="str">
        <f t="shared" si="17"/>
        <v>SCFemale85-89</v>
      </c>
      <c r="F46" s="19">
        <v>5</v>
      </c>
      <c r="G46" s="104">
        <f>VLOOKUP(E46,'Appendix 4. LT MOH 2019'!$D$5:$G$1684,4,FALSE)</f>
        <v>9.3774284547544565E-2</v>
      </c>
      <c r="H46" s="19">
        <f>VLOOKUP(E46,'Appendix 1a. Person-years 2020'!$E$3:$F$1684,2,FALSE)</f>
        <v>26219.1603</v>
      </c>
      <c r="I46" s="19">
        <f>VLOOKUP(E46,'Appendix 2a. Deaths 2020'!$E$3:$G$1683,3,FALSE)</f>
        <v>208</v>
      </c>
      <c r="J46" s="20">
        <f t="shared" si="18"/>
        <v>2458.6829985698837</v>
      </c>
      <c r="K46" s="20">
        <f t="shared" si="19"/>
        <v>2647.1779473839947</v>
      </c>
      <c r="L46" s="73">
        <f t="shared" si="20"/>
        <v>0.92879400155158198</v>
      </c>
      <c r="M46" s="73">
        <f t="shared" si="21"/>
        <v>1.0766650068039478</v>
      </c>
      <c r="N46" s="72">
        <f>VLOOKUP(E46,'Appendix 4. LT MOH 2019'!$D$5:$K$1684,8,FALSE)</f>
        <v>0.62017347811673984</v>
      </c>
      <c r="O46" s="72">
        <f t="shared" si="30"/>
        <v>0.59786924279843501</v>
      </c>
      <c r="P46" s="73">
        <f t="shared" si="22"/>
        <v>0.40213075720156499</v>
      </c>
      <c r="Q46" s="72">
        <f>VLOOKUP(E46,'Appendix 4. LT MOH 2019'!$D$5:$I$1684,6,FALSE)</f>
        <v>2.4999999999999996</v>
      </c>
      <c r="R46" s="136">
        <f t="shared" si="23"/>
        <v>2.4576308983822699</v>
      </c>
      <c r="S46" s="75">
        <f t="shared" si="31"/>
        <v>44390.545309806053</v>
      </c>
      <c r="T46" s="12">
        <f t="shared" si="24"/>
        <v>17850.803598022689</v>
      </c>
      <c r="U46" s="13">
        <f t="shared" si="25"/>
        <v>0.10109794845102738</v>
      </c>
      <c r="V46" s="12">
        <f t="shared" si="26"/>
        <v>176569.39504237077</v>
      </c>
      <c r="W46" s="12">
        <f t="shared" si="27"/>
        <v>378837.80603700306</v>
      </c>
      <c r="X46" s="131">
        <f t="shared" si="28"/>
        <v>8.5342003211056792</v>
      </c>
      <c r="Y46" s="105">
        <f>VLOOKUP(E46,'Appendix 4. LT MOH 2019'!$D$5:$P$1684,13,FALSE)</f>
        <v>8.5750738502894936</v>
      </c>
      <c r="Z46" s="131">
        <f t="shared" si="29"/>
        <v>-4.0873529183814483E-2</v>
      </c>
    </row>
    <row r="47" spans="2:26" x14ac:dyDescent="0.2">
      <c r="B47" s="158" t="str">
        <f t="shared" si="32"/>
        <v>Female</v>
      </c>
      <c r="C47" s="11" t="str">
        <f t="shared" si="33"/>
        <v>SC</v>
      </c>
      <c r="D47" s="137" t="s">
        <v>8</v>
      </c>
      <c r="E47" s="18" t="str">
        <f t="shared" si="17"/>
        <v>SCFemale90+</v>
      </c>
      <c r="F47" s="19" t="s">
        <v>19</v>
      </c>
      <c r="G47" s="104">
        <f>VLOOKUP(E47,'Appendix 4. LT MOH 2019'!$D$5:$G$1684,4,FALSE)</f>
        <v>0.13706581227939943</v>
      </c>
      <c r="H47" s="19">
        <f>VLOOKUP(E47,'Appendix 1a. Person-years 2020'!$E$3:$F$1684,2,FALSE)</f>
        <v>18703.4205</v>
      </c>
      <c r="I47" s="19">
        <f>VLOOKUP(E47,'Appendix 2a. Deaths 2020'!$E$3:$G$1683,3,FALSE)</f>
        <v>182</v>
      </c>
      <c r="J47" s="20">
        <f t="shared" si="18"/>
        <v>2563.5995232356709</v>
      </c>
      <c r="K47" s="20">
        <f t="shared" si="19"/>
        <v>2720.6535454008203</v>
      </c>
      <c r="L47" s="73">
        <f t="shared" si="20"/>
        <v>0.94227342087321464</v>
      </c>
      <c r="M47" s="73">
        <f t="shared" si="21"/>
        <v>1.0612630876007194</v>
      </c>
      <c r="N47" s="72">
        <f>VLOOKUP(E47,'Appendix 4. LT MOH 2019'!$D$5:$K$1684,8,FALSE)</f>
        <v>0</v>
      </c>
      <c r="O47" s="72">
        <v>0</v>
      </c>
      <c r="P47" s="73">
        <f t="shared" si="22"/>
        <v>1</v>
      </c>
      <c r="Q47" s="72">
        <f>VLOOKUP(E47,'Appendix 4. LT MOH 2019'!$D$5:$I$1684,6,FALSE)</f>
        <v>8.0882474557372213</v>
      </c>
      <c r="R47" s="136">
        <f>Q47*L47</f>
        <v>7.6213405989865866</v>
      </c>
      <c r="S47" s="75">
        <f t="shared" si="31"/>
        <v>26539.741711783365</v>
      </c>
      <c r="T47" s="12">
        <f t="shared" si="24"/>
        <v>26539.741711783365</v>
      </c>
      <c r="U47" s="13">
        <f t="shared" si="25"/>
        <v>0.13121051172191026</v>
      </c>
      <c r="V47" s="12">
        <f>T47*R47</f>
        <v>202268.41099463232</v>
      </c>
      <c r="W47" s="12">
        <f>V47</f>
        <v>202268.41099463232</v>
      </c>
      <c r="X47" s="131">
        <f t="shared" si="28"/>
        <v>7.6213405989865866</v>
      </c>
      <c r="Y47" s="105">
        <f>VLOOKUP(E47,'Appendix 4. LT MOH 2019'!$D$5:$P$1684,13,FALSE)</f>
        <v>7.2957653215636835</v>
      </c>
      <c r="Z47" s="131">
        <f t="shared" si="29"/>
        <v>0.32557527742290304</v>
      </c>
    </row>
    <row r="48" spans="2:26" x14ac:dyDescent="0.2">
      <c r="K48" s="40"/>
      <c r="L48" s="7"/>
      <c r="M48" s="7"/>
      <c r="N48" s="133"/>
      <c r="O48" s="133"/>
      <c r="P48" s="74"/>
      <c r="Q48" s="133"/>
      <c r="R48" s="107"/>
      <c r="S48" s="7"/>
      <c r="T48" s="7"/>
      <c r="U48" s="7"/>
      <c r="V48" s="107"/>
      <c r="W48" s="107"/>
      <c r="X48" s="7"/>
      <c r="Y48" s="133"/>
      <c r="Z48" s="7"/>
    </row>
    <row r="49" spans="1:26" x14ac:dyDescent="0.2">
      <c r="K49" s="40"/>
      <c r="L49" s="7"/>
      <c r="M49" s="7"/>
      <c r="N49" s="133"/>
      <c r="O49" s="133"/>
      <c r="P49" s="7"/>
      <c r="Q49" s="133"/>
      <c r="R49" s="107"/>
      <c r="S49" s="7"/>
      <c r="T49" s="7"/>
      <c r="U49" s="7"/>
      <c r="V49" s="107"/>
      <c r="W49" s="107"/>
      <c r="X49" s="7"/>
      <c r="Y49" s="133"/>
      <c r="Z49" s="7"/>
    </row>
    <row r="50" spans="1:26" s="11" customFormat="1" ht="47" customHeight="1" x14ac:dyDescent="0.2">
      <c r="A50" s="10"/>
      <c r="B50" s="8" t="s">
        <v>17</v>
      </c>
      <c r="C50" s="8" t="s">
        <v>14</v>
      </c>
      <c r="D50" s="8" t="s">
        <v>0</v>
      </c>
      <c r="E50" s="8" t="s">
        <v>135</v>
      </c>
      <c r="F50" s="8" t="s">
        <v>9</v>
      </c>
      <c r="G50" s="10" t="s">
        <v>116</v>
      </c>
      <c r="H50" s="10" t="s">
        <v>117</v>
      </c>
      <c r="I50" s="10" t="s">
        <v>110</v>
      </c>
      <c r="J50" s="10" t="s">
        <v>39</v>
      </c>
      <c r="K50" s="10" t="s">
        <v>1830</v>
      </c>
      <c r="L50" s="10" t="s">
        <v>27</v>
      </c>
      <c r="M50" s="10" t="s">
        <v>28</v>
      </c>
      <c r="N50" s="8" t="s">
        <v>10</v>
      </c>
      <c r="O50" s="10" t="s">
        <v>111</v>
      </c>
      <c r="P50" s="10" t="s">
        <v>112</v>
      </c>
      <c r="Q50" s="10" t="s">
        <v>29</v>
      </c>
      <c r="R50" s="10" t="s">
        <v>113</v>
      </c>
      <c r="S50" s="8" t="s">
        <v>104</v>
      </c>
      <c r="T50" s="8" t="s">
        <v>105</v>
      </c>
      <c r="U50" s="10" t="s">
        <v>106</v>
      </c>
      <c r="V50" s="10" t="s">
        <v>107</v>
      </c>
      <c r="W50" s="10" t="s">
        <v>108</v>
      </c>
      <c r="X50" s="8" t="s">
        <v>109</v>
      </c>
      <c r="Y50" s="10" t="s">
        <v>30</v>
      </c>
      <c r="Z50" s="10" t="s">
        <v>11</v>
      </c>
    </row>
    <row r="51" spans="1:26" x14ac:dyDescent="0.2">
      <c r="B51" s="158" t="s">
        <v>71</v>
      </c>
      <c r="C51" s="11" t="str">
        <f>$C$4</f>
        <v>SC</v>
      </c>
      <c r="D51" s="137">
        <v>0</v>
      </c>
      <c r="E51" s="18" t="str">
        <f t="shared" ref="E51:E70" si="34">_xlfn.CONCAT(C51,B51,D51)</f>
        <v>SCMale0</v>
      </c>
      <c r="F51" s="19">
        <v>1</v>
      </c>
      <c r="G51" s="104">
        <f>VLOOKUP(E51,'Appendix 4. LT MOH 2019'!$D$5:$G$1684,4,FALSE)</f>
        <v>1.0277673015993584E-2</v>
      </c>
      <c r="H51" s="19">
        <f>VLOOKUP(E51,'Appendix 1a. Person-years 2020'!$E$3:$F$1684,2,FALSE)</f>
        <v>49704.136700000003</v>
      </c>
      <c r="I51" s="19">
        <f>VLOOKUP(E51,'Appendix 2a. Deaths 2020'!$E$3:$G$1683,3,FALSE)</f>
        <v>0</v>
      </c>
      <c r="J51" s="20">
        <f t="shared" ref="J51:J70" si="35">G51*H51</f>
        <v>510.84286454484641</v>
      </c>
      <c r="K51" s="20">
        <f t="shared" ref="K51:K70" si="36">G51*(H51-I51)+I51</f>
        <v>510.84286454484641</v>
      </c>
      <c r="L51" s="73">
        <f t="shared" ref="L51:L70" si="37">J51/K51</f>
        <v>1</v>
      </c>
      <c r="M51" s="73">
        <f t="shared" ref="M51:M70" si="38">K51/J51</f>
        <v>1</v>
      </c>
      <c r="N51" s="72">
        <f>VLOOKUP(E51,'Appendix 4. LT MOH 2019'!$D$5:$K$1684,8,FALSE)</f>
        <v>0.98981982499257304</v>
      </c>
      <c r="O51" s="72">
        <f>EXP((1/L51)*LN(N51))</f>
        <v>0.98981982499257304</v>
      </c>
      <c r="P51" s="73">
        <f t="shared" ref="P51:P70" si="39">1-O51</f>
        <v>1.0180175007426961E-2</v>
      </c>
      <c r="Q51" s="72">
        <f>VLOOKUP(E51,'Appendix 4. LT MOH 2019'!$D$5:$I$1684,6,FALSE)</f>
        <v>6.8150654226197191E-2</v>
      </c>
      <c r="R51" s="136">
        <f t="shared" ref="R51:R69" si="40">F51+(Q51-F51)*M51*(1-N51)/(1-O51)</f>
        <v>6.815065422619726E-2</v>
      </c>
      <c r="S51" s="12">
        <v>100000</v>
      </c>
      <c r="T51" s="12">
        <f t="shared" ref="T51:T70" si="41">P51*S51</f>
        <v>1018.0175007426961</v>
      </c>
      <c r="U51" s="13">
        <f t="shared" ref="U51:U70" si="42">T51/V51</f>
        <v>1.0277673015993588E-2</v>
      </c>
      <c r="V51" s="12">
        <f t="shared" ref="V51:V69" si="43">(S52*F51)+R51*T51</f>
        <v>99051.361057946633</v>
      </c>
      <c r="W51" s="12">
        <f t="shared" ref="W51:W69" si="44">W52+V51</f>
        <v>7385807.6796896309</v>
      </c>
      <c r="X51" s="2">
        <f t="shared" ref="X51:X70" si="45">W51/S51</f>
        <v>73.858076796896313</v>
      </c>
      <c r="Y51" s="105">
        <f>VLOOKUP(E51,'Appendix 4. LT MOH 2019'!$D$5:$P$1684,13,FALSE)</f>
        <v>75.247012124727206</v>
      </c>
      <c r="Z51" s="131">
        <f t="shared" ref="Z51:Z70" si="46">X51-Y51</f>
        <v>-1.3889353278308931</v>
      </c>
    </row>
    <row r="52" spans="1:26" x14ac:dyDescent="0.2">
      <c r="B52" s="158" t="str">
        <f>$B$51</f>
        <v>Male</v>
      </c>
      <c r="C52" s="11" t="str">
        <f>$C$4</f>
        <v>SC</v>
      </c>
      <c r="D52" s="138" t="s">
        <v>1657</v>
      </c>
      <c r="E52" s="18" t="str">
        <f t="shared" si="34"/>
        <v>SCMale1-4</v>
      </c>
      <c r="F52" s="19">
        <v>4</v>
      </c>
      <c r="G52" s="104">
        <f>VLOOKUP(E52,'Appendix 4. LT MOH 2019'!$D$5:$G$1684,4,FALSE)</f>
        <v>4.1913178690482705E-4</v>
      </c>
      <c r="H52" s="19">
        <f>VLOOKUP(E52,'Appendix 1a. Person-years 2020'!$E$3:$F$1684,2,FALSE)</f>
        <v>199168.8616</v>
      </c>
      <c r="I52" s="19">
        <f>VLOOKUP(E52,'Appendix 2a. Deaths 2020'!$E$3:$G$1683,3,FALSE)</f>
        <v>1</v>
      </c>
      <c r="J52" s="20">
        <f t="shared" si="35"/>
        <v>83.47800085820819</v>
      </c>
      <c r="K52" s="20">
        <f t="shared" si="36"/>
        <v>84.477581726421292</v>
      </c>
      <c r="L52" s="73">
        <f t="shared" si="37"/>
        <v>0.98816750139166842</v>
      </c>
      <c r="M52" s="73">
        <f t="shared" si="38"/>
        <v>1.0119741831133564</v>
      </c>
      <c r="N52" s="72">
        <f>VLOOKUP(E52,'Appendix 4. LT MOH 2019'!$D$5:$K$1684,8,FALSE)</f>
        <v>0.99832513928746625</v>
      </c>
      <c r="O52" s="72">
        <f t="shared" ref="O52:O69" si="47">EXP((1/L52)*LN(N52))</f>
        <v>0.9983051012038312</v>
      </c>
      <c r="P52" s="73">
        <f t="shared" si="39"/>
        <v>1.6948987961687978E-3</v>
      </c>
      <c r="Q52" s="72">
        <f>VLOOKUP(E52,'Appendix 4. LT MOH 2019'!$D$5:$I$1684,6,FALSE)</f>
        <v>1.6261181143710508</v>
      </c>
      <c r="R52" s="136">
        <f t="shared" si="40"/>
        <v>1.6260942967846947</v>
      </c>
      <c r="S52" s="135">
        <f t="shared" ref="S52:S70" si="48">S51-T51</f>
        <v>98981.982499257298</v>
      </c>
      <c r="T52" s="12">
        <f t="shared" si="41"/>
        <v>167.7644429803922</v>
      </c>
      <c r="U52" s="13">
        <f t="shared" si="42"/>
        <v>4.2415134544930664E-4</v>
      </c>
      <c r="V52" s="12">
        <f t="shared" si="43"/>
        <v>395529.67302904133</v>
      </c>
      <c r="W52" s="12">
        <f t="shared" si="44"/>
        <v>7286756.3186316844</v>
      </c>
      <c r="X52" s="2">
        <f t="shared" si="45"/>
        <v>73.616997100319338</v>
      </c>
      <c r="Y52" s="105">
        <f>VLOOKUP(E52,'Appendix 4. LT MOH 2019'!$D$5:$P$1684,13,FALSE)</f>
        <v>75.020217456954768</v>
      </c>
      <c r="Z52" s="131">
        <f t="shared" si="46"/>
        <v>-1.4032203566354298</v>
      </c>
    </row>
    <row r="53" spans="1:26" x14ac:dyDescent="0.2">
      <c r="B53" s="158" t="str">
        <f t="shared" ref="B53:B70" si="49">$B$51</f>
        <v>Male</v>
      </c>
      <c r="C53" s="11" t="str">
        <f t="shared" ref="C53:C70" si="50">$C$4</f>
        <v>SC</v>
      </c>
      <c r="D53" s="138" t="s">
        <v>1658</v>
      </c>
      <c r="E53" s="18" t="str">
        <f t="shared" si="34"/>
        <v>SCMale5-9</v>
      </c>
      <c r="F53" s="19">
        <v>5</v>
      </c>
      <c r="G53" s="104">
        <f>VLOOKUP(E53,'Appendix 4. LT MOH 2019'!$D$5:$G$1684,4,FALSE)</f>
        <v>1.5083718499101954E-4</v>
      </c>
      <c r="H53" s="19">
        <f>VLOOKUP(E53,'Appendix 1a. Person-years 2020'!$E$3:$F$1684,2,FALSE)</f>
        <v>237103.1159</v>
      </c>
      <c r="I53" s="19">
        <f>VLOOKUP(E53,'Appendix 2a. Deaths 2020'!$E$3:$G$1683,3,FALSE)</f>
        <v>1</v>
      </c>
      <c r="J53" s="20">
        <f t="shared" si="35"/>
        <v>35.763966554955445</v>
      </c>
      <c r="K53" s="20">
        <f t="shared" si="36"/>
        <v>36.763815717770456</v>
      </c>
      <c r="L53" s="73">
        <f t="shared" si="37"/>
        <v>0.97280344427546139</v>
      </c>
      <c r="M53" s="73">
        <f t="shared" si="38"/>
        <v>1.0279568867530011</v>
      </c>
      <c r="N53" s="72">
        <f>VLOOKUP(E53,'Appendix 4. LT MOH 2019'!$D$5:$K$1684,8,FALSE)</f>
        <v>0.9992460983660455</v>
      </c>
      <c r="O53" s="72">
        <f t="shared" si="47"/>
        <v>0.99922502979244776</v>
      </c>
      <c r="P53" s="73">
        <f t="shared" si="39"/>
        <v>7.7497020755223911E-4</v>
      </c>
      <c r="Q53" s="72">
        <f>VLOOKUP(E53,'Appendix 4. LT MOH 2019'!$D$5:$I$1684,6,FALSE)</f>
        <v>2.500000000000183</v>
      </c>
      <c r="R53" s="136">
        <f t="shared" si="40"/>
        <v>2.4999736473560716</v>
      </c>
      <c r="S53" s="135">
        <f t="shared" si="48"/>
        <v>98814.218056276906</v>
      </c>
      <c r="T53" s="12">
        <f t="shared" si="41"/>
        <v>76.578075076185129</v>
      </c>
      <c r="U53" s="13">
        <f t="shared" si="42"/>
        <v>1.550541233068273E-4</v>
      </c>
      <c r="V53" s="12">
        <f t="shared" si="43"/>
        <v>493879.64307565929</v>
      </c>
      <c r="W53" s="12">
        <f t="shared" si="44"/>
        <v>6891226.6456026435</v>
      </c>
      <c r="X53" s="2">
        <f t="shared" si="45"/>
        <v>69.739221552893696</v>
      </c>
      <c r="Y53" s="105">
        <f>VLOOKUP(E53,'Appendix 4. LT MOH 2019'!$D$5:$P$1684,13,FALSE)</f>
        <v>71.143348577952509</v>
      </c>
      <c r="Z53" s="131">
        <f t="shared" si="46"/>
        <v>-1.4041270250588127</v>
      </c>
    </row>
    <row r="54" spans="1:26" x14ac:dyDescent="0.2">
      <c r="B54" s="158" t="str">
        <f t="shared" si="49"/>
        <v>Male</v>
      </c>
      <c r="C54" s="11" t="str">
        <f t="shared" si="50"/>
        <v>SC</v>
      </c>
      <c r="D54" s="138" t="s">
        <v>118</v>
      </c>
      <c r="E54" s="18" t="str">
        <f t="shared" si="34"/>
        <v>SCMale10-14</v>
      </c>
      <c r="F54" s="19">
        <v>5</v>
      </c>
      <c r="G54" s="104">
        <f>VLOOKUP(E54,'Appendix 4. LT MOH 2019'!$D$5:$G$1684,4,FALSE)</f>
        <v>2.7950821056176478E-4</v>
      </c>
      <c r="H54" s="19">
        <f>VLOOKUP(E54,'Appendix 1a. Person-years 2020'!$E$3:$F$1684,2,FALSE)</f>
        <v>227657.08689999999</v>
      </c>
      <c r="I54" s="19">
        <f>VLOOKUP(E54,'Appendix 2a. Deaths 2020'!$E$3:$G$1683,3,FALSE)</f>
        <v>1</v>
      </c>
      <c r="J54" s="20">
        <f t="shared" si="35"/>
        <v>63.63202498112318</v>
      </c>
      <c r="K54" s="20">
        <f t="shared" si="36"/>
        <v>64.631745472912627</v>
      </c>
      <c r="L54" s="73">
        <f t="shared" si="37"/>
        <v>0.98453205178856829</v>
      </c>
      <c r="M54" s="73">
        <f t="shared" si="38"/>
        <v>1.0157109645981881</v>
      </c>
      <c r="N54" s="72">
        <f>VLOOKUP(E54,'Appendix 4. LT MOH 2019'!$D$5:$K$1684,8,FALSE)</f>
        <v>0.99860343482577307</v>
      </c>
      <c r="O54" s="72">
        <f t="shared" si="47"/>
        <v>0.99858150900889731</v>
      </c>
      <c r="P54" s="73">
        <f t="shared" si="39"/>
        <v>1.4184909911026944E-3</v>
      </c>
      <c r="Q54" s="72">
        <f>VLOOKUP(E54,'Appendix 4. LT MOH 2019'!$D$5:$I$1684,6,FALSE)</f>
        <v>2.5000000000001141</v>
      </c>
      <c r="R54" s="136">
        <f t="shared" si="40"/>
        <v>2.4999725603905714</v>
      </c>
      <c r="S54" s="135">
        <f t="shared" si="48"/>
        <v>98737.639981200715</v>
      </c>
      <c r="T54" s="12">
        <f t="shared" si="41"/>
        <v>140.05845279607442</v>
      </c>
      <c r="U54" s="13">
        <f t="shared" si="42"/>
        <v>2.8389955491108393E-4</v>
      </c>
      <c r="V54" s="12">
        <f t="shared" si="43"/>
        <v>493338.04993086413</v>
      </c>
      <c r="W54" s="12">
        <f t="shared" si="44"/>
        <v>6397347.0025269846</v>
      </c>
      <c r="X54" s="2">
        <f t="shared" si="45"/>
        <v>64.791370380586528</v>
      </c>
      <c r="Y54" s="105">
        <f>VLOOKUP(E54,'Appendix 4. LT MOH 2019'!$D$5:$P$1684,13,FALSE)</f>
        <v>66.195137954701295</v>
      </c>
      <c r="Z54" s="131">
        <f t="shared" si="46"/>
        <v>-1.4037675741147666</v>
      </c>
    </row>
    <row r="55" spans="1:26" x14ac:dyDescent="0.2">
      <c r="B55" s="158" t="str">
        <f t="shared" si="49"/>
        <v>Male</v>
      </c>
      <c r="C55" s="11" t="str">
        <f t="shared" si="50"/>
        <v>SC</v>
      </c>
      <c r="D55" s="137" t="s">
        <v>119</v>
      </c>
      <c r="E55" s="18" t="str">
        <f t="shared" si="34"/>
        <v>SCMale15-19</v>
      </c>
      <c r="F55" s="19">
        <v>5</v>
      </c>
      <c r="G55" s="104">
        <f>VLOOKUP(E55,'Appendix 4. LT MOH 2019'!$D$5:$G$1684,4,FALSE)</f>
        <v>1.1481833955320963E-3</v>
      </c>
      <c r="H55" s="19">
        <f>VLOOKUP(E55,'Appendix 1a. Person-years 2020'!$E$3:$F$1684,2,FALSE)</f>
        <v>240210.9571</v>
      </c>
      <c r="I55" s="19">
        <f>VLOOKUP(E55,'Appendix 2a. Deaths 2020'!$E$3:$G$1683,3,FALSE)</f>
        <v>2</v>
      </c>
      <c r="J55" s="20">
        <f t="shared" si="35"/>
        <v>275.80623236709272</v>
      </c>
      <c r="K55" s="20">
        <f t="shared" si="36"/>
        <v>277.80393600030163</v>
      </c>
      <c r="L55" s="73">
        <f t="shared" si="37"/>
        <v>0.99280894409931342</v>
      </c>
      <c r="M55" s="73">
        <f t="shared" si="38"/>
        <v>1.0072431417378198</v>
      </c>
      <c r="N55" s="72">
        <f>VLOOKUP(E55,'Appendix 4. LT MOH 2019'!$D$5:$K$1684,8,FALSE)</f>
        <v>0.99427551491913402</v>
      </c>
      <c r="O55" s="72">
        <f t="shared" si="47"/>
        <v>0.9942341714269084</v>
      </c>
      <c r="P55" s="73">
        <f t="shared" si="39"/>
        <v>5.7658285730916026E-3</v>
      </c>
      <c r="Q55" s="72">
        <f>VLOOKUP(E55,'Appendix 4. LT MOH 2019'!$D$5:$I$1684,6,FALSE)</f>
        <v>2.5000000000000773</v>
      </c>
      <c r="R55" s="136">
        <f t="shared" si="40"/>
        <v>2.4999480713875593</v>
      </c>
      <c r="S55" s="135">
        <f t="shared" si="48"/>
        <v>98597.58152840464</v>
      </c>
      <c r="T55" s="12">
        <f t="shared" si="41"/>
        <v>568.49675281420423</v>
      </c>
      <c r="U55" s="13">
        <f t="shared" si="42"/>
        <v>1.1564998738809874E-3</v>
      </c>
      <c r="V55" s="12">
        <f t="shared" si="43"/>
        <v>491566.63623874018</v>
      </c>
      <c r="W55" s="12">
        <f t="shared" si="44"/>
        <v>5904008.9525961205</v>
      </c>
      <c r="X55" s="2">
        <f t="shared" si="45"/>
        <v>59.879855682821741</v>
      </c>
      <c r="Y55" s="105">
        <f>VLOOKUP(E55,'Appendix 4. LT MOH 2019'!$D$5:$P$1684,13,FALSE)</f>
        <v>61.284216770508323</v>
      </c>
      <c r="Z55" s="131">
        <f t="shared" si="46"/>
        <v>-1.4043610876865813</v>
      </c>
    </row>
    <row r="56" spans="1:26" x14ac:dyDescent="0.2">
      <c r="B56" s="158" t="str">
        <f t="shared" si="49"/>
        <v>Male</v>
      </c>
      <c r="C56" s="11" t="str">
        <f t="shared" si="50"/>
        <v>SC</v>
      </c>
      <c r="D56" s="137" t="s">
        <v>120</v>
      </c>
      <c r="E56" s="18" t="str">
        <f t="shared" si="34"/>
        <v>SCMale20-24</v>
      </c>
      <c r="F56" s="19">
        <v>5</v>
      </c>
      <c r="G56" s="104">
        <f>VLOOKUP(E56,'Appendix 4. LT MOH 2019'!$D$5:$G$1684,4,FALSE)</f>
        <v>1.7128456317021471E-3</v>
      </c>
      <c r="H56" s="19">
        <f>VLOOKUP(E56,'Appendix 1a. Person-years 2020'!$E$3:$F$1684,2,FALSE)</f>
        <v>284181.68050000002</v>
      </c>
      <c r="I56" s="19">
        <f>VLOOKUP(E56,'Appendix 2a. Deaths 2020'!$E$3:$G$1683,3,FALSE)</f>
        <v>5</v>
      </c>
      <c r="J56" s="20">
        <f t="shared" si="35"/>
        <v>486.7593500542003</v>
      </c>
      <c r="K56" s="20">
        <f t="shared" si="36"/>
        <v>491.75078582604175</v>
      </c>
      <c r="L56" s="73">
        <f t="shared" si="37"/>
        <v>0.98984966386285111</v>
      </c>
      <c r="M56" s="73">
        <f t="shared" si="38"/>
        <v>1.0102544219670062</v>
      </c>
      <c r="N56" s="72">
        <f>VLOOKUP(E56,'Appendix 4. LT MOH 2019'!$D$5:$K$1684,8,FALSE)</f>
        <v>0.99147228847507396</v>
      </c>
      <c r="O56" s="72">
        <f t="shared" si="47"/>
        <v>0.99138521947077973</v>
      </c>
      <c r="P56" s="73">
        <f t="shared" si="39"/>
        <v>8.6147805292202673E-3</v>
      </c>
      <c r="Q56" s="72">
        <f>VLOOKUP(E56,'Appendix 4. LT MOH 2019'!$D$5:$I$1684,6,FALSE)</f>
        <v>2.4999999999999476</v>
      </c>
      <c r="R56" s="136">
        <f t="shared" si="40"/>
        <v>2.4998903779109156</v>
      </c>
      <c r="S56" s="135">
        <f t="shared" si="48"/>
        <v>98029.08477559044</v>
      </c>
      <c r="T56" s="12">
        <f t="shared" si="41"/>
        <v>844.49905082203941</v>
      </c>
      <c r="U56" s="13">
        <f t="shared" si="42"/>
        <v>1.7304099837915591E-3</v>
      </c>
      <c r="V56" s="12">
        <f t="shared" si="43"/>
        <v>488034.08367514692</v>
      </c>
      <c r="W56" s="12">
        <f t="shared" si="44"/>
        <v>5412442.3163573807</v>
      </c>
      <c r="X56" s="2">
        <f t="shared" si="45"/>
        <v>55.212617038582167</v>
      </c>
      <c r="Y56" s="105">
        <f>VLOOKUP(E56,'Appendix 4. LT MOH 2019'!$D$5:$P$1684,13,FALSE)</f>
        <v>56.622663576090709</v>
      </c>
      <c r="Z56" s="131">
        <f t="shared" si="46"/>
        <v>-1.410046537508542</v>
      </c>
    </row>
    <row r="57" spans="1:26" x14ac:dyDescent="0.2">
      <c r="B57" s="158" t="str">
        <f t="shared" si="49"/>
        <v>Male</v>
      </c>
      <c r="C57" s="11" t="str">
        <f t="shared" si="50"/>
        <v>SC</v>
      </c>
      <c r="D57" s="137" t="s">
        <v>121</v>
      </c>
      <c r="E57" s="18" t="str">
        <f t="shared" si="34"/>
        <v>SCMale25-29</v>
      </c>
      <c r="F57" s="19">
        <v>5</v>
      </c>
      <c r="G57" s="104">
        <f>VLOOKUP(E57,'Appendix 4. LT MOH 2019'!$D$5:$G$1684,4,FALSE)</f>
        <v>1.4723805306517668E-3</v>
      </c>
      <c r="H57" s="19">
        <f>VLOOKUP(E57,'Appendix 1a. Person-years 2020'!$E$3:$F$1684,2,FALSE)</f>
        <v>302686.56030000001</v>
      </c>
      <c r="I57" s="19">
        <f>VLOOKUP(E57,'Appendix 2a. Deaths 2020'!$E$3:$G$1683,3,FALSE)</f>
        <v>9</v>
      </c>
      <c r="J57" s="20">
        <f t="shared" si="35"/>
        <v>445.66979827567201</v>
      </c>
      <c r="K57" s="20">
        <f t="shared" si="36"/>
        <v>454.65654685089618</v>
      </c>
      <c r="L57" s="73">
        <f t="shared" si="37"/>
        <v>0.98023398400953554</v>
      </c>
      <c r="M57" s="73">
        <f t="shared" si="38"/>
        <v>1.0201645895907565</v>
      </c>
      <c r="N57" s="72">
        <f>VLOOKUP(E57,'Appendix 4. LT MOH 2019'!$D$5:$K$1684,8,FALSE)</f>
        <v>0.99266509676852177</v>
      </c>
      <c r="O57" s="72">
        <f t="shared" si="47"/>
        <v>0.99251774615927468</v>
      </c>
      <c r="P57" s="73">
        <f t="shared" si="39"/>
        <v>7.482253840725317E-3</v>
      </c>
      <c r="Q57" s="72">
        <f>VLOOKUP(E57,'Appendix 4. LT MOH 2019'!$D$5:$I$1684,6,FALSE)</f>
        <v>2.4999999999999365</v>
      </c>
      <c r="R57" s="136">
        <f t="shared" si="40"/>
        <v>2.4998146600891986</v>
      </c>
      <c r="S57" s="135">
        <f t="shared" si="48"/>
        <v>97184.585724768403</v>
      </c>
      <c r="T57" s="12">
        <f t="shared" si="41"/>
        <v>727.15973979844716</v>
      </c>
      <c r="U57" s="13">
        <f t="shared" si="42"/>
        <v>1.502070621586134E-3</v>
      </c>
      <c r="V57" s="12">
        <f t="shared" si="43"/>
        <v>484104.89450262458</v>
      </c>
      <c r="W57" s="12">
        <f t="shared" si="44"/>
        <v>4924408.2326822337</v>
      </c>
      <c r="X57" s="2">
        <f t="shared" si="45"/>
        <v>50.670671649806728</v>
      </c>
      <c r="Y57" s="105">
        <f>VLOOKUP(E57,'Appendix 4. LT MOH 2019'!$D$5:$P$1684,13,FALSE)</f>
        <v>52.088175791916122</v>
      </c>
      <c r="Z57" s="131">
        <f t="shared" si="46"/>
        <v>-1.4175041421093937</v>
      </c>
    </row>
    <row r="58" spans="1:26" x14ac:dyDescent="0.2">
      <c r="B58" s="158" t="str">
        <f t="shared" si="49"/>
        <v>Male</v>
      </c>
      <c r="C58" s="11" t="str">
        <f t="shared" si="50"/>
        <v>SC</v>
      </c>
      <c r="D58" s="137" t="s">
        <v>122</v>
      </c>
      <c r="E58" s="18" t="str">
        <f t="shared" si="34"/>
        <v>SCMale30-34</v>
      </c>
      <c r="F58" s="19">
        <v>5</v>
      </c>
      <c r="G58" s="104">
        <f>VLOOKUP(E58,'Appendix 4. LT MOH 2019'!$D$5:$G$1684,4,FALSE)</f>
        <v>1.6920543996427017E-3</v>
      </c>
      <c r="H58" s="19">
        <f>VLOOKUP(E58,'Appendix 1a. Person-years 2020'!$E$3:$F$1684,2,FALSE)</f>
        <v>312820.21629999997</v>
      </c>
      <c r="I58" s="19">
        <f>VLOOKUP(E58,'Appendix 2a. Deaths 2020'!$E$3:$G$1683,3,FALSE)</f>
        <v>23</v>
      </c>
      <c r="J58" s="20">
        <f t="shared" si="35"/>
        <v>529.30882328759651</v>
      </c>
      <c r="K58" s="20">
        <f t="shared" si="36"/>
        <v>552.26990603640479</v>
      </c>
      <c r="L58" s="73">
        <f t="shared" si="37"/>
        <v>0.95842416452926416</v>
      </c>
      <c r="M58" s="73">
        <f t="shared" si="38"/>
        <v>1.0433793689781976</v>
      </c>
      <c r="N58" s="72">
        <f>VLOOKUP(E58,'Appendix 4. LT MOH 2019'!$D$5:$K$1684,8,FALSE)</f>
        <v>0.9915753653520899</v>
      </c>
      <c r="O58" s="72">
        <f t="shared" si="47"/>
        <v>0.99121152054256623</v>
      </c>
      <c r="P58" s="73">
        <f t="shared" si="39"/>
        <v>8.7884794574337732E-3</v>
      </c>
      <c r="Q58" s="72">
        <f>VLOOKUP(E58,'Appendix 4. LT MOH 2019'!$D$5:$I$1684,6,FALSE)</f>
        <v>2.5000000000000262</v>
      </c>
      <c r="R58" s="136">
        <f t="shared" si="40"/>
        <v>2.4995418646131458</v>
      </c>
      <c r="S58" s="135">
        <f t="shared" si="48"/>
        <v>96457.425984969959</v>
      </c>
      <c r="T58" s="12">
        <f t="shared" si="41"/>
        <v>847.71410678584709</v>
      </c>
      <c r="U58" s="13">
        <f t="shared" si="42"/>
        <v>1.7654551462849828E-3</v>
      </c>
      <c r="V58" s="12">
        <f t="shared" si="43"/>
        <v>480167.45629005495</v>
      </c>
      <c r="W58" s="12">
        <f t="shared" si="44"/>
        <v>4440303.3381796088</v>
      </c>
      <c r="X58" s="2">
        <f t="shared" si="45"/>
        <v>46.03381536297163</v>
      </c>
      <c r="Y58" s="105">
        <f>VLOOKUP(E58,'Appendix 4. LT MOH 2019'!$D$5:$P$1684,13,FALSE)</f>
        <v>47.454587859836394</v>
      </c>
      <c r="Z58" s="131">
        <f t="shared" si="46"/>
        <v>-1.4207724968647639</v>
      </c>
    </row>
    <row r="59" spans="1:26" x14ac:dyDescent="0.2">
      <c r="B59" s="158" t="str">
        <f t="shared" si="49"/>
        <v>Male</v>
      </c>
      <c r="C59" s="11" t="str">
        <f t="shared" si="50"/>
        <v>SC</v>
      </c>
      <c r="D59" s="137" t="s">
        <v>123</v>
      </c>
      <c r="E59" s="18" t="str">
        <f t="shared" si="34"/>
        <v>SCMale35-39</v>
      </c>
      <c r="F59" s="19">
        <v>5</v>
      </c>
      <c r="G59" s="104">
        <f>VLOOKUP(E59,'Appendix 4. LT MOH 2019'!$D$5:$G$1684,4,FALSE)</f>
        <v>1.8294739020308772E-3</v>
      </c>
      <c r="H59" s="19">
        <f>VLOOKUP(E59,'Appendix 1a. Person-years 2020'!$E$3:$F$1684,2,FALSE)</f>
        <v>303251.71279999998</v>
      </c>
      <c r="I59" s="19">
        <f>VLOOKUP(E59,'Appendix 2a. Deaths 2020'!$E$3:$G$1683,3,FALSE)</f>
        <v>35</v>
      </c>
      <c r="J59" s="20">
        <f t="shared" si="35"/>
        <v>554.79109431376287</v>
      </c>
      <c r="K59" s="20">
        <f t="shared" si="36"/>
        <v>589.72706272719176</v>
      </c>
      <c r="L59" s="73">
        <f t="shared" si="37"/>
        <v>0.94075908904050021</v>
      </c>
      <c r="M59" s="73">
        <f t="shared" si="38"/>
        <v>1.062971393685838</v>
      </c>
      <c r="N59" s="72">
        <f>VLOOKUP(E59,'Appendix 4. LT MOH 2019'!$D$5:$K$1684,8,FALSE)</f>
        <v>0.99089427719542089</v>
      </c>
      <c r="O59" s="72">
        <f t="shared" si="47"/>
        <v>0.99032366007209338</v>
      </c>
      <c r="P59" s="73">
        <f t="shared" si="39"/>
        <v>9.6763399279066187E-3</v>
      </c>
      <c r="Q59" s="72">
        <f>VLOOKUP(E59,'Appendix 4. LT MOH 2019'!$D$5:$I$1684,6,FALSE)</f>
        <v>2.5000000000000173</v>
      </c>
      <c r="R59" s="136">
        <f t="shared" si="40"/>
        <v>2.499280995651656</v>
      </c>
      <c r="S59" s="135">
        <f t="shared" si="48"/>
        <v>95609.711878184113</v>
      </c>
      <c r="T59" s="12">
        <f t="shared" si="41"/>
        <v>925.15207254252061</v>
      </c>
      <c r="U59" s="13">
        <f t="shared" si="42"/>
        <v>1.944679380906975E-3</v>
      </c>
      <c r="V59" s="12">
        <f t="shared" si="43"/>
        <v>475735.01402120123</v>
      </c>
      <c r="W59" s="12">
        <f t="shared" si="44"/>
        <v>3960135.8818895537</v>
      </c>
      <c r="X59" s="2">
        <f t="shared" si="45"/>
        <v>41.419807717181961</v>
      </c>
      <c r="Y59" s="105">
        <f>VLOOKUP(E59,'Appendix 4. LT MOH 2019'!$D$5:$P$1684,13,FALSE)</f>
        <v>42.836531574555465</v>
      </c>
      <c r="Z59" s="131">
        <f t="shared" si="46"/>
        <v>-1.4167238573735048</v>
      </c>
    </row>
    <row r="60" spans="1:26" x14ac:dyDescent="0.2">
      <c r="B60" s="158" t="str">
        <f t="shared" si="49"/>
        <v>Male</v>
      </c>
      <c r="C60" s="11" t="str">
        <f t="shared" si="50"/>
        <v>SC</v>
      </c>
      <c r="D60" s="137" t="s">
        <v>124</v>
      </c>
      <c r="E60" s="18" t="str">
        <f t="shared" si="34"/>
        <v>SCMale40-44</v>
      </c>
      <c r="F60" s="19">
        <v>5</v>
      </c>
      <c r="G60" s="104">
        <f>VLOOKUP(E60,'Appendix 4. LT MOH 2019'!$D$5:$G$1684,4,FALSE)</f>
        <v>2.9591052957702482E-3</v>
      </c>
      <c r="H60" s="19">
        <f>VLOOKUP(E60,'Appendix 1a. Person-years 2020'!$E$3:$F$1684,2,FALSE)</f>
        <v>265848.49190000002</v>
      </c>
      <c r="I60" s="19">
        <f>VLOOKUP(E60,'Appendix 2a. Deaths 2020'!$E$3:$G$1683,3,FALSE)</f>
        <v>65</v>
      </c>
      <c r="J60" s="20">
        <f t="shared" si="35"/>
        <v>786.67368025382405</v>
      </c>
      <c r="K60" s="20">
        <f t="shared" si="36"/>
        <v>851.48133840959895</v>
      </c>
      <c r="L60" s="73">
        <f t="shared" si="37"/>
        <v>0.9238883399642992</v>
      </c>
      <c r="M60" s="73">
        <f t="shared" si="38"/>
        <v>1.0823818818177118</v>
      </c>
      <c r="N60" s="72">
        <f>VLOOKUP(E60,'Appendix 4. LT MOH 2019'!$D$5:$K$1684,8,FALSE)</f>
        <v>0.98531312355580958</v>
      </c>
      <c r="O60" s="72">
        <f t="shared" si="47"/>
        <v>0.9841128515789328</v>
      </c>
      <c r="P60" s="73">
        <f t="shared" si="39"/>
        <v>1.5887148421067199E-2</v>
      </c>
      <c r="Q60" s="72">
        <f>VLOOKUP(E60,'Appendix 4. LT MOH 2019'!$D$5:$I$1684,6,FALSE)</f>
        <v>2.5000000000000222</v>
      </c>
      <c r="R60" s="136">
        <f t="shared" si="40"/>
        <v>2.4984798180322119</v>
      </c>
      <c r="S60" s="135">
        <f t="shared" si="48"/>
        <v>94684.559805641591</v>
      </c>
      <c r="T60" s="12">
        <f t="shared" si="41"/>
        <v>1504.2676548156417</v>
      </c>
      <c r="U60" s="13">
        <f t="shared" si="42"/>
        <v>3.2028875298102241E-3</v>
      </c>
      <c r="V60" s="12">
        <f t="shared" si="43"/>
        <v>469659.8431306053</v>
      </c>
      <c r="W60" s="12">
        <f t="shared" si="44"/>
        <v>3484400.8678683527</v>
      </c>
      <c r="X60" s="2">
        <f t="shared" si="45"/>
        <v>36.800095760288272</v>
      </c>
      <c r="Y60" s="105">
        <f>VLOOKUP(E60,'Appendix 4. LT MOH 2019'!$D$5:$P$1684,13,FALSE)</f>
        <v>38.20720005440139</v>
      </c>
      <c r="Z60" s="131">
        <f t="shared" si="46"/>
        <v>-1.4071042941131182</v>
      </c>
    </row>
    <row r="61" spans="1:26" x14ac:dyDescent="0.2">
      <c r="B61" s="158" t="str">
        <f t="shared" si="49"/>
        <v>Male</v>
      </c>
      <c r="C61" s="11" t="str">
        <f t="shared" si="50"/>
        <v>SC</v>
      </c>
      <c r="D61" s="137" t="s">
        <v>125</v>
      </c>
      <c r="E61" s="18" t="str">
        <f t="shared" si="34"/>
        <v>SCMale45-49</v>
      </c>
      <c r="F61" s="19">
        <v>5</v>
      </c>
      <c r="G61" s="104">
        <f>VLOOKUP(E61,'Appendix 4. LT MOH 2019'!$D$5:$G$1684,4,FALSE)</f>
        <v>4.0534214310252474E-3</v>
      </c>
      <c r="H61" s="19">
        <f>VLOOKUP(E61,'Appendix 1a. Person-years 2020'!$E$3:$F$1684,2,FALSE)</f>
        <v>239234.98809999999</v>
      </c>
      <c r="I61" s="19">
        <f>VLOOKUP(E61,'Appendix 2a. Deaths 2020'!$E$3:$G$1683,3,FALSE)</f>
        <v>114</v>
      </c>
      <c r="J61" s="20">
        <f t="shared" si="35"/>
        <v>969.72022781560997</v>
      </c>
      <c r="K61" s="20">
        <f t="shared" si="36"/>
        <v>1083.2581377724732</v>
      </c>
      <c r="L61" s="73">
        <f t="shared" si="37"/>
        <v>0.8951885003233544</v>
      </c>
      <c r="M61" s="73">
        <f t="shared" si="38"/>
        <v>1.117083161411017</v>
      </c>
      <c r="N61" s="72">
        <f>VLOOKUP(E61,'Appendix 4. LT MOH 2019'!$D$5:$K$1684,8,FALSE)</f>
        <v>0.97993621033243894</v>
      </c>
      <c r="O61" s="72">
        <f t="shared" si="47"/>
        <v>0.97761356079725648</v>
      </c>
      <c r="P61" s="73">
        <f t="shared" si="39"/>
        <v>2.2386439202743524E-2</v>
      </c>
      <c r="Q61" s="72">
        <f>VLOOKUP(E61,'Appendix 4. LT MOH 2019'!$D$5:$I$1684,6,FALSE)</f>
        <v>2.4999999999999956</v>
      </c>
      <c r="R61" s="136">
        <f t="shared" si="40"/>
        <v>2.497042585832713</v>
      </c>
      <c r="S61" s="135">
        <f t="shared" si="48"/>
        <v>93180.292150825946</v>
      </c>
      <c r="T61" s="12">
        <f t="shared" si="41"/>
        <v>2085.9749451283446</v>
      </c>
      <c r="U61" s="13">
        <f t="shared" si="42"/>
        <v>4.5280310429135634E-3</v>
      </c>
      <c r="V61" s="12">
        <f t="shared" si="43"/>
        <v>460680.35429945355</v>
      </c>
      <c r="W61" s="12">
        <f t="shared" si="44"/>
        <v>3014741.0247377474</v>
      </c>
      <c r="X61" s="2">
        <f t="shared" si="45"/>
        <v>32.353848170576107</v>
      </c>
      <c r="Y61" s="105">
        <f>VLOOKUP(E61,'Appendix 4. LT MOH 2019'!$D$5:$P$1684,13,FALSE)</f>
        <v>33.739444295170685</v>
      </c>
      <c r="Z61" s="131">
        <f t="shared" si="46"/>
        <v>-1.3855961245945778</v>
      </c>
    </row>
    <row r="62" spans="1:26" x14ac:dyDescent="0.2">
      <c r="B62" s="158" t="str">
        <f t="shared" si="49"/>
        <v>Male</v>
      </c>
      <c r="C62" s="11" t="str">
        <f t="shared" si="50"/>
        <v>SC</v>
      </c>
      <c r="D62" s="137" t="s">
        <v>126</v>
      </c>
      <c r="E62" s="18" t="str">
        <f t="shared" si="34"/>
        <v>SCMale50-54</v>
      </c>
      <c r="F62" s="19">
        <v>5</v>
      </c>
      <c r="G62" s="104">
        <f>VLOOKUP(E62,'Appendix 4. LT MOH 2019'!$D$5:$G$1684,4,FALSE)</f>
        <v>6.2904224914781589E-3</v>
      </c>
      <c r="H62" s="19">
        <f>VLOOKUP(E62,'Appendix 1a. Person-years 2020'!$E$3:$F$1684,2,FALSE)</f>
        <v>229849.34330000001</v>
      </c>
      <c r="I62" s="19">
        <f>VLOOKUP(E62,'Appendix 2a. Deaths 2020'!$E$3:$G$1683,3,FALSE)</f>
        <v>135</v>
      </c>
      <c r="J62" s="20">
        <f t="shared" si="35"/>
        <v>1445.8494787458046</v>
      </c>
      <c r="K62" s="20">
        <f t="shared" si="36"/>
        <v>1580.0002717094551</v>
      </c>
      <c r="L62" s="73">
        <f t="shared" si="37"/>
        <v>0.91509444943417118</v>
      </c>
      <c r="M62" s="73">
        <f t="shared" si="38"/>
        <v>1.0927833740203849</v>
      </c>
      <c r="N62" s="72">
        <f>VLOOKUP(E62,'Appendix 4. LT MOH 2019'!$D$5:$K$1684,8,FALSE)</f>
        <v>0.96903484727548506</v>
      </c>
      <c r="O62" s="72">
        <f t="shared" si="47"/>
        <v>0.96621086740198081</v>
      </c>
      <c r="P62" s="73">
        <f t="shared" si="39"/>
        <v>3.3789132598019189E-2</v>
      </c>
      <c r="Q62" s="72">
        <f>VLOOKUP(E62,'Appendix 4. LT MOH 2019'!$D$5:$I$1684,6,FALSE)</f>
        <v>2.5000000000000009</v>
      </c>
      <c r="R62" s="136">
        <f t="shared" si="40"/>
        <v>2.4963692858058426</v>
      </c>
      <c r="S62" s="135">
        <f t="shared" si="48"/>
        <v>91094.317205697604</v>
      </c>
      <c r="T62" s="12">
        <f t="shared" si="41"/>
        <v>3077.9979629893373</v>
      </c>
      <c r="U62" s="13">
        <f t="shared" si="42"/>
        <v>6.8741306372622438E-3</v>
      </c>
      <c r="V62" s="12">
        <f t="shared" si="43"/>
        <v>447765.4157901209</v>
      </c>
      <c r="W62" s="12">
        <f t="shared" si="44"/>
        <v>2554060.6704382938</v>
      </c>
      <c r="X62" s="2">
        <f t="shared" si="45"/>
        <v>28.037541185703592</v>
      </c>
      <c r="Y62" s="105">
        <f>VLOOKUP(E62,'Appendix 4. LT MOH 2019'!$D$5:$P$1684,13,FALSE)</f>
        <v>29.379059030355503</v>
      </c>
      <c r="Z62" s="131">
        <f t="shared" si="46"/>
        <v>-1.3415178446519107</v>
      </c>
    </row>
    <row r="63" spans="1:26" x14ac:dyDescent="0.2">
      <c r="B63" s="158" t="str">
        <f t="shared" si="49"/>
        <v>Male</v>
      </c>
      <c r="C63" s="11" t="str">
        <f t="shared" si="50"/>
        <v>SC</v>
      </c>
      <c r="D63" s="137" t="s">
        <v>127</v>
      </c>
      <c r="E63" s="18" t="str">
        <f t="shared" si="34"/>
        <v>SCMale55-59</v>
      </c>
      <c r="F63" s="19">
        <v>5</v>
      </c>
      <c r="G63" s="104">
        <f>VLOOKUP(E63,'Appendix 4. LT MOH 2019'!$D$5:$G$1684,4,FALSE)</f>
        <v>9.2424452029775308E-3</v>
      </c>
      <c r="H63" s="19">
        <f>VLOOKUP(E63,'Appendix 1a. Person-years 2020'!$E$3:$F$1684,2,FALSE)</f>
        <v>210575.76019999999</v>
      </c>
      <c r="I63" s="19">
        <f>VLOOKUP(E63,'Appendix 2a. Deaths 2020'!$E$3:$G$1683,3,FALSE)</f>
        <v>224</v>
      </c>
      <c r="J63" s="20">
        <f t="shared" si="35"/>
        <v>1946.2349247238367</v>
      </c>
      <c r="K63" s="20">
        <f t="shared" si="36"/>
        <v>2168.1646169983696</v>
      </c>
      <c r="L63" s="73">
        <f t="shared" si="37"/>
        <v>0.89764167788063309</v>
      </c>
      <c r="M63" s="73">
        <f t="shared" si="38"/>
        <v>1.1140302691392838</v>
      </c>
      <c r="N63" s="72">
        <f>VLOOKUP(E63,'Appendix 4. LT MOH 2019'!$D$5:$K$1684,8,FALSE)</f>
        <v>0.95483144375020323</v>
      </c>
      <c r="O63" s="72">
        <f t="shared" si="47"/>
        <v>0.94981221396323723</v>
      </c>
      <c r="P63" s="73">
        <f t="shared" si="39"/>
        <v>5.0187786036762772E-2</v>
      </c>
      <c r="Q63" s="72">
        <f>VLOOKUP(E63,'Appendix 4. LT MOH 2019'!$D$5:$I$1684,6,FALSE)</f>
        <v>2.4999999999999947</v>
      </c>
      <c r="R63" s="136">
        <f t="shared" si="40"/>
        <v>2.4934569319946149</v>
      </c>
      <c r="S63" s="135">
        <f t="shared" si="48"/>
        <v>88016.319242708269</v>
      </c>
      <c r="T63" s="12">
        <f t="shared" si="41"/>
        <v>4417.3441978964483</v>
      </c>
      <c r="U63" s="13">
        <f t="shared" si="42"/>
        <v>1.0296615623096148E-2</v>
      </c>
      <c r="V63" s="12">
        <f t="shared" si="43"/>
        <v>429009.33273531019</v>
      </c>
      <c r="W63" s="12">
        <f t="shared" si="44"/>
        <v>2106295.2546481728</v>
      </c>
      <c r="X63" s="2">
        <f t="shared" si="45"/>
        <v>23.930735490539945</v>
      </c>
      <c r="Y63" s="105">
        <f>VLOOKUP(E63,'Appendix 4. LT MOH 2019'!$D$5:$P$1684,13,FALSE)</f>
        <v>25.237969491941406</v>
      </c>
      <c r="Z63" s="131">
        <f t="shared" si="46"/>
        <v>-1.3072340014014614</v>
      </c>
    </row>
    <row r="64" spans="1:26" x14ac:dyDescent="0.2">
      <c r="B64" s="158" t="str">
        <f t="shared" si="49"/>
        <v>Male</v>
      </c>
      <c r="C64" s="11" t="str">
        <f t="shared" si="50"/>
        <v>SC</v>
      </c>
      <c r="D64" s="137" t="s">
        <v>128</v>
      </c>
      <c r="E64" s="18" t="str">
        <f t="shared" si="34"/>
        <v>SCMale60-64</v>
      </c>
      <c r="F64" s="19">
        <v>5</v>
      </c>
      <c r="G64" s="104">
        <f>VLOOKUP(E64,'Appendix 4. LT MOH 2019'!$D$5:$G$1684,4,FALSE)</f>
        <v>1.4156897669293593E-2</v>
      </c>
      <c r="H64" s="19">
        <f>VLOOKUP(E64,'Appendix 1a. Person-years 2020'!$E$3:$F$1684,2,FALSE)</f>
        <v>168520.75690000001</v>
      </c>
      <c r="I64" s="19">
        <f>VLOOKUP(E64,'Appendix 2a. Deaths 2020'!$E$3:$G$1683,3,FALSE)</f>
        <v>320</v>
      </c>
      <c r="J64" s="20">
        <f t="shared" si="35"/>
        <v>2385.7311105852023</v>
      </c>
      <c r="K64" s="20">
        <f t="shared" si="36"/>
        <v>2701.2009033310283</v>
      </c>
      <c r="L64" s="73">
        <f t="shared" si="37"/>
        <v>0.8832112811909697</v>
      </c>
      <c r="M64" s="73">
        <f t="shared" si="38"/>
        <v>1.1322319147141622</v>
      </c>
      <c r="N64" s="72">
        <f>VLOOKUP(E64,'Appendix 4. LT MOH 2019'!$D$5:$K$1684,8,FALSE)</f>
        <v>0.93163509892524865</v>
      </c>
      <c r="O64" s="72">
        <f t="shared" si="47"/>
        <v>0.92295209685977242</v>
      </c>
      <c r="P64" s="73">
        <f t="shared" si="39"/>
        <v>7.704790314022758E-2</v>
      </c>
      <c r="Q64" s="72">
        <f>VLOOKUP(E64,'Appendix 4. LT MOH 2019'!$D$5:$I$1684,6,FALSE)</f>
        <v>2.5000000000000022</v>
      </c>
      <c r="R64" s="136">
        <f t="shared" si="40"/>
        <v>2.4884156580409273</v>
      </c>
      <c r="S64" s="135">
        <f t="shared" si="48"/>
        <v>83598.975044811814</v>
      </c>
      <c r="T64" s="12">
        <f t="shared" si="41"/>
        <v>6441.1257318749631</v>
      </c>
      <c r="U64" s="13">
        <f t="shared" si="42"/>
        <v>1.6029980323088118E-2</v>
      </c>
      <c r="V64" s="12">
        <f t="shared" si="43"/>
        <v>401817.4446912923</v>
      </c>
      <c r="W64" s="12">
        <f t="shared" si="44"/>
        <v>1677285.9219128627</v>
      </c>
      <c r="X64" s="2">
        <f t="shared" si="45"/>
        <v>20.063474713820138</v>
      </c>
      <c r="Y64" s="105">
        <f>VLOOKUP(E64,'Appendix 4. LT MOH 2019'!$D$5:$P$1684,13,FALSE)</f>
        <v>21.313595206537801</v>
      </c>
      <c r="Z64" s="131">
        <f t="shared" si="46"/>
        <v>-1.250120492717663</v>
      </c>
    </row>
    <row r="65" spans="2:26" x14ac:dyDescent="0.2">
      <c r="B65" s="158" t="str">
        <f t="shared" si="49"/>
        <v>Male</v>
      </c>
      <c r="C65" s="11" t="str">
        <f t="shared" si="50"/>
        <v>SC</v>
      </c>
      <c r="D65" s="137" t="s">
        <v>129</v>
      </c>
      <c r="E65" s="18" t="str">
        <f t="shared" si="34"/>
        <v>SCMale65-69</v>
      </c>
      <c r="F65" s="19">
        <v>5</v>
      </c>
      <c r="G65" s="104">
        <f>VLOOKUP(E65,'Appendix 4. LT MOH 2019'!$D$5:$G$1684,4,FALSE)</f>
        <v>2.1396441720696983E-2</v>
      </c>
      <c r="H65" s="19">
        <f>VLOOKUP(E65,'Appendix 1a. Person-years 2020'!$E$3:$F$1684,2,FALSE)</f>
        <v>128433.44409999999</v>
      </c>
      <c r="I65" s="19">
        <f>VLOOKUP(E65,'Appendix 2a. Deaths 2020'!$E$3:$G$1683,3,FALSE)</f>
        <v>441</v>
      </c>
      <c r="J65" s="20">
        <f t="shared" si="35"/>
        <v>2748.0187016740438</v>
      </c>
      <c r="K65" s="20">
        <f t="shared" si="36"/>
        <v>3179.5828708752165</v>
      </c>
      <c r="L65" s="73">
        <f t="shared" si="37"/>
        <v>0.86427019306391606</v>
      </c>
      <c r="M65" s="73">
        <f t="shared" si="38"/>
        <v>1.1570455721201138</v>
      </c>
      <c r="N65" s="72">
        <f>VLOOKUP(E65,'Appendix 4. LT MOH 2019'!$D$5:$K$1684,8,FALSE)</f>
        <v>0.89844982253135108</v>
      </c>
      <c r="O65" s="72">
        <f t="shared" si="47"/>
        <v>0.8834668102315002</v>
      </c>
      <c r="P65" s="73">
        <f t="shared" si="39"/>
        <v>0.1165331897684998</v>
      </c>
      <c r="Q65" s="72">
        <f>VLOOKUP(E65,'Appendix 4. LT MOH 2019'!$D$5:$I$1684,6,FALSE)</f>
        <v>2.5000000000000018</v>
      </c>
      <c r="R65" s="136">
        <f t="shared" si="40"/>
        <v>2.4792978845441134</v>
      </c>
      <c r="S65" s="135">
        <f t="shared" si="48"/>
        <v>77157.849312936858</v>
      </c>
      <c r="T65" s="12">
        <f t="shared" si="41"/>
        <v>8991.4502961137823</v>
      </c>
      <c r="U65" s="13">
        <f t="shared" si="42"/>
        <v>2.4761344446584305E-2</v>
      </c>
      <c r="V65" s="12">
        <f t="shared" si="43"/>
        <v>363124.47878225386</v>
      </c>
      <c r="W65" s="12">
        <f t="shared" si="44"/>
        <v>1275468.4772215704</v>
      </c>
      <c r="X65" s="2">
        <f t="shared" si="45"/>
        <v>16.530638017766986</v>
      </c>
      <c r="Y65" s="105">
        <f>VLOOKUP(E65,'Appendix 4. LT MOH 2019'!$D$5:$P$1684,13,FALSE)</f>
        <v>17.694167467758039</v>
      </c>
      <c r="Z65" s="131">
        <f t="shared" si="46"/>
        <v>-1.1635294499910529</v>
      </c>
    </row>
    <row r="66" spans="2:26" x14ac:dyDescent="0.2">
      <c r="B66" s="158" t="str">
        <f t="shared" si="49"/>
        <v>Male</v>
      </c>
      <c r="C66" s="11" t="str">
        <f t="shared" si="50"/>
        <v>SC</v>
      </c>
      <c r="D66" s="137" t="s">
        <v>130</v>
      </c>
      <c r="E66" s="18" t="str">
        <f t="shared" si="34"/>
        <v>SCMale70-74</v>
      </c>
      <c r="F66" s="19">
        <v>5</v>
      </c>
      <c r="G66" s="104">
        <f>VLOOKUP(E66,'Appendix 4. LT MOH 2019'!$D$5:$G$1684,4,FALSE)</f>
        <v>3.2315584297965265E-2</v>
      </c>
      <c r="H66" s="19">
        <f>VLOOKUP(E66,'Appendix 1a. Person-years 2020'!$E$3:$F$1684,2,FALSE)</f>
        <v>88133.387199999997</v>
      </c>
      <c r="I66" s="19">
        <f>VLOOKUP(E66,'Appendix 2a. Deaths 2020'!$E$3:$G$1683,3,FALSE)</f>
        <v>433</v>
      </c>
      <c r="J66" s="20">
        <f t="shared" si="35"/>
        <v>2848.0819035268128</v>
      </c>
      <c r="K66" s="20">
        <f t="shared" si="36"/>
        <v>3267.0892555257938</v>
      </c>
      <c r="L66" s="73">
        <f t="shared" si="37"/>
        <v>0.87174903431539474</v>
      </c>
      <c r="M66" s="73">
        <f t="shared" si="38"/>
        <v>1.1471191370866545</v>
      </c>
      <c r="N66" s="72">
        <f>VLOOKUP(E66,'Appendix 4. LT MOH 2019'!$D$5:$K$1684,8,FALSE)</f>
        <v>0.8505000260379586</v>
      </c>
      <c r="O66" s="72">
        <f t="shared" si="47"/>
        <v>0.83047789940946526</v>
      </c>
      <c r="P66" s="73">
        <f t="shared" si="39"/>
        <v>0.16952210059053474</v>
      </c>
      <c r="Q66" s="72">
        <f>VLOOKUP(E66,'Appendix 4. LT MOH 2019'!$D$5:$I$1684,6,FALSE)</f>
        <v>2.4999999999999956</v>
      </c>
      <c r="R66" s="136">
        <f t="shared" si="40"/>
        <v>2.4709155837438059</v>
      </c>
      <c r="S66" s="135">
        <f t="shared" si="48"/>
        <v>68166.399016823081</v>
      </c>
      <c r="T66" s="12">
        <f t="shared" si="41"/>
        <v>11555.71115102441</v>
      </c>
      <c r="U66" s="13">
        <f t="shared" si="42"/>
        <v>3.7084292127871454E-2</v>
      </c>
      <c r="V66" s="12">
        <f t="shared" si="43"/>
        <v>311606.62609330163</v>
      </c>
      <c r="W66" s="12">
        <f t="shared" si="44"/>
        <v>912343.99843931664</v>
      </c>
      <c r="X66" s="2">
        <f t="shared" si="45"/>
        <v>13.384072088275564</v>
      </c>
      <c r="Y66" s="105">
        <f>VLOOKUP(E66,'Appendix 4. LT MOH 2019'!$D$5:$P$1684,13,FALSE)</f>
        <v>14.411537057182562</v>
      </c>
      <c r="Z66" s="131">
        <f t="shared" si="46"/>
        <v>-1.0274649689069975</v>
      </c>
    </row>
    <row r="67" spans="2:26" x14ac:dyDescent="0.2">
      <c r="B67" s="158" t="str">
        <f t="shared" si="49"/>
        <v>Male</v>
      </c>
      <c r="C67" s="11" t="str">
        <f t="shared" si="50"/>
        <v>SC</v>
      </c>
      <c r="D67" s="137" t="s">
        <v>131</v>
      </c>
      <c r="E67" s="18" t="str">
        <f t="shared" si="34"/>
        <v>SCMale75-79</v>
      </c>
      <c r="F67" s="19">
        <v>5</v>
      </c>
      <c r="G67" s="104">
        <f>VLOOKUP(E67,'Appendix 4. LT MOH 2019'!$D$5:$G$1684,4,FALSE)</f>
        <v>5.022237690203811E-2</v>
      </c>
      <c r="H67" s="19">
        <f>VLOOKUP(E67,'Appendix 1a. Person-years 2020'!$E$3:$F$1684,2,FALSE)</f>
        <v>53371.554799999998</v>
      </c>
      <c r="I67" s="19">
        <f>VLOOKUP(E67,'Appendix 2a. Deaths 2020'!$E$3:$G$1683,3,FALSE)</f>
        <v>366</v>
      </c>
      <c r="J67" s="20">
        <f t="shared" si="35"/>
        <v>2680.4463410133812</v>
      </c>
      <c r="K67" s="20">
        <f t="shared" si="36"/>
        <v>3028.0649510672351</v>
      </c>
      <c r="L67" s="73">
        <f t="shared" si="37"/>
        <v>0.88520107208026155</v>
      </c>
      <c r="M67" s="73">
        <f t="shared" si="38"/>
        <v>1.1296868378728415</v>
      </c>
      <c r="N67" s="72">
        <f>VLOOKUP(E67,'Appendix 4. LT MOH 2019'!$D$5:$K$1684,8,FALSE)</f>
        <v>0.77689968567259471</v>
      </c>
      <c r="O67" s="72">
        <f t="shared" si="47"/>
        <v>0.7518768655081477</v>
      </c>
      <c r="P67" s="73">
        <f t="shared" si="39"/>
        <v>0.2481231344918523</v>
      </c>
      <c r="Q67" s="72">
        <f>VLOOKUP(E67,'Appendix 4. LT MOH 2019'!$D$5:$I$1684,6,FALSE)</f>
        <v>2.5000000000000004</v>
      </c>
      <c r="R67" s="136">
        <f t="shared" si="40"/>
        <v>2.460600669732798</v>
      </c>
      <c r="S67" s="135">
        <f t="shared" si="48"/>
        <v>56610.687865798667</v>
      </c>
      <c r="T67" s="12">
        <f t="shared" si="41"/>
        <v>14046.421319001834</v>
      </c>
      <c r="U67" s="13">
        <f t="shared" si="42"/>
        <v>5.6779837113949884E-2</v>
      </c>
      <c r="V67" s="12">
        <f t="shared" si="43"/>
        <v>247383.96643886913</v>
      </c>
      <c r="W67" s="12">
        <f t="shared" si="44"/>
        <v>600737.37234601506</v>
      </c>
      <c r="X67" s="2">
        <f t="shared" si="45"/>
        <v>10.611730664183474</v>
      </c>
      <c r="Y67" s="105">
        <f>VLOOKUP(E67,'Appendix 4. LT MOH 2019'!$D$5:$P$1684,13,FALSE)</f>
        <v>11.505334147574663</v>
      </c>
      <c r="Z67" s="131">
        <f t="shared" si="46"/>
        <v>-0.893603483391189</v>
      </c>
    </row>
    <row r="68" spans="2:26" x14ac:dyDescent="0.2">
      <c r="B68" s="158" t="str">
        <f t="shared" si="49"/>
        <v>Male</v>
      </c>
      <c r="C68" s="11" t="str">
        <f t="shared" si="50"/>
        <v>SC</v>
      </c>
      <c r="D68" s="137" t="s">
        <v>132</v>
      </c>
      <c r="E68" s="18" t="str">
        <f t="shared" si="34"/>
        <v>SCMale80-84</v>
      </c>
      <c r="F68" s="19">
        <v>5</v>
      </c>
      <c r="G68" s="104">
        <f>VLOOKUP(E68,'Appendix 4. LT MOH 2019'!$D$5:$G$1684,4,FALSE)</f>
        <v>7.7591517780968289E-2</v>
      </c>
      <c r="H68" s="19">
        <f>VLOOKUP(E68,'Appendix 1a. Person-years 2020'!$E$3:$F$1684,2,FALSE)</f>
        <v>31410.973099999999</v>
      </c>
      <c r="I68" s="19">
        <f>VLOOKUP(E68,'Appendix 2a. Deaths 2020'!$E$3:$G$1683,3,FALSE)</f>
        <v>331</v>
      </c>
      <c r="J68" s="20">
        <f t="shared" si="35"/>
        <v>2437.2250778061666</v>
      </c>
      <c r="K68" s="20">
        <f t="shared" si="36"/>
        <v>2742.5422854206658</v>
      </c>
      <c r="L68" s="73">
        <f t="shared" si="37"/>
        <v>0.88867365537531973</v>
      </c>
      <c r="M68" s="73">
        <f t="shared" si="38"/>
        <v>1.1252724708910866</v>
      </c>
      <c r="N68" s="72">
        <f>VLOOKUP(E68,'Appendix 4. LT MOH 2019'!$D$5:$K$1684,8,FALSE)</f>
        <v>0.6750716254698933</v>
      </c>
      <c r="O68" s="72">
        <f t="shared" si="47"/>
        <v>0.64264641434389702</v>
      </c>
      <c r="P68" s="73">
        <f t="shared" si="39"/>
        <v>0.35735358565610298</v>
      </c>
      <c r="Q68" s="72">
        <f>VLOOKUP(E68,'Appendix 4. LT MOH 2019'!$D$5:$I$1684,6,FALSE)</f>
        <v>2.4999999999999996</v>
      </c>
      <c r="R68" s="136">
        <f t="shared" si="40"/>
        <v>2.4420785914403678</v>
      </c>
      <c r="S68" s="135">
        <f t="shared" si="48"/>
        <v>42564.266546796833</v>
      </c>
      <c r="T68" s="12">
        <f t="shared" si="41"/>
        <v>15210.49327131996</v>
      </c>
      <c r="U68" s="13">
        <f t="shared" si="42"/>
        <v>8.7459811850943009E-2</v>
      </c>
      <c r="V68" s="12">
        <f t="shared" si="43"/>
        <v>173914.0863605226</v>
      </c>
      <c r="W68" s="12">
        <f t="shared" si="44"/>
        <v>353353.40590714593</v>
      </c>
      <c r="X68" s="2">
        <f t="shared" si="45"/>
        <v>8.3016444208818978</v>
      </c>
      <c r="Y68" s="105">
        <f>VLOOKUP(E68,'Appendix 4. LT MOH 2019'!$D$5:$P$1684,13,FALSE)</f>
        <v>9.0913731381914111</v>
      </c>
      <c r="Z68" s="131">
        <f t="shared" si="46"/>
        <v>-0.78972871730951333</v>
      </c>
    </row>
    <row r="69" spans="2:26" x14ac:dyDescent="0.2">
      <c r="B69" s="158" t="str">
        <f t="shared" si="49"/>
        <v>Male</v>
      </c>
      <c r="C69" s="11" t="str">
        <f t="shared" si="50"/>
        <v>SC</v>
      </c>
      <c r="D69" s="137" t="s">
        <v>133</v>
      </c>
      <c r="E69" s="18" t="str">
        <f t="shared" si="34"/>
        <v>SCMale85-89</v>
      </c>
      <c r="F69" s="19">
        <v>5</v>
      </c>
      <c r="G69" s="104">
        <f>VLOOKUP(E69,'Appendix 4. LT MOH 2019'!$D$5:$G$1684,4,FALSE)</f>
        <v>0.12140658553377634</v>
      </c>
      <c r="H69" s="19">
        <f>VLOOKUP(E69,'Appendix 1a. Person-years 2020'!$E$3:$F$1684,2,FALSE)</f>
        <v>14991.8655</v>
      </c>
      <c r="I69" s="19">
        <f>VLOOKUP(E69,'Appendix 2a. Deaths 2020'!$E$3:$G$1683,3,FALSE)</f>
        <v>213</v>
      </c>
      <c r="J69" s="20">
        <f t="shared" si="35"/>
        <v>1820.1112011366206</v>
      </c>
      <c r="K69" s="20">
        <f t="shared" si="36"/>
        <v>2007.2515984179263</v>
      </c>
      <c r="L69" s="73">
        <f t="shared" si="37"/>
        <v>0.90676784244246922</v>
      </c>
      <c r="M69" s="73">
        <f t="shared" si="38"/>
        <v>1.1028181119727414</v>
      </c>
      <c r="N69" s="72">
        <f>VLOOKUP(E69,'Appendix 4. LT MOH 2019'!$D$5:$K$1684,8,FALSE)</f>
        <v>0.53431126916247318</v>
      </c>
      <c r="O69" s="72">
        <f t="shared" si="47"/>
        <v>0.50096416539369903</v>
      </c>
      <c r="P69" s="73">
        <f t="shared" si="39"/>
        <v>0.49903583460630097</v>
      </c>
      <c r="Q69" s="72">
        <f>VLOOKUP(E69,'Appendix 4. LT MOH 2019'!$D$5:$I$1684,6,FALSE)</f>
        <v>2.5</v>
      </c>
      <c r="R69" s="136">
        <f t="shared" si="40"/>
        <v>2.4271889346664417</v>
      </c>
      <c r="S69" s="135">
        <f t="shared" si="48"/>
        <v>27353.773275476873</v>
      </c>
      <c r="T69" s="12">
        <f t="shared" si="41"/>
        <v>13650.513076159132</v>
      </c>
      <c r="U69" s="13">
        <f t="shared" si="42"/>
        <v>0.1342911064757327</v>
      </c>
      <c r="V69" s="12">
        <f t="shared" si="43"/>
        <v>101648.67528756172</v>
      </c>
      <c r="W69" s="12">
        <f t="shared" si="44"/>
        <v>179439.31954662336</v>
      </c>
      <c r="X69" s="2">
        <f t="shared" si="45"/>
        <v>6.5599476072097804</v>
      </c>
      <c r="Y69" s="105">
        <f>VLOOKUP(E69,'Appendix 4. LT MOH 2019'!$D$5:$P$1684,13,FALSE)</f>
        <v>7.2639611701993729</v>
      </c>
      <c r="Z69" s="131">
        <f t="shared" si="46"/>
        <v>-0.7040135629895925</v>
      </c>
    </row>
    <row r="70" spans="2:26" x14ac:dyDescent="0.2">
      <c r="B70" s="158" t="str">
        <f t="shared" si="49"/>
        <v>Male</v>
      </c>
      <c r="C70" s="11" t="str">
        <f t="shared" si="50"/>
        <v>SC</v>
      </c>
      <c r="D70" s="137" t="s">
        <v>8</v>
      </c>
      <c r="E70" s="18" t="str">
        <f t="shared" si="34"/>
        <v>SCMale90+</v>
      </c>
      <c r="F70" s="19" t="s">
        <v>19</v>
      </c>
      <c r="G70" s="104">
        <f>VLOOKUP(E70,'Appendix 4. LT MOH 2019'!$D$5:$G$1684,4,FALSE)</f>
        <v>0.15585844442503582</v>
      </c>
      <c r="H70" s="19">
        <f>VLOOKUP(E70,'Appendix 1a. Person-years 2020'!$E$3:$F$1684,2,FALSE)</f>
        <v>8142.2896000000001</v>
      </c>
      <c r="I70" s="19">
        <f>VLOOKUP(E70,'Appendix 2a. Deaths 2020'!$E$3:$G$1683,3,FALSE)</f>
        <v>112</v>
      </c>
      <c r="J70" s="20">
        <f t="shared" si="35"/>
        <v>1269.0445911141471</v>
      </c>
      <c r="K70" s="20">
        <f t="shared" si="36"/>
        <v>1363.5884453385431</v>
      </c>
      <c r="L70" s="73">
        <f t="shared" si="37"/>
        <v>0.93066540381183471</v>
      </c>
      <c r="M70" s="73">
        <f t="shared" si="38"/>
        <v>1.074500025362696</v>
      </c>
      <c r="N70" s="72">
        <f>VLOOKUP(E70,'Appendix 4. LT MOH 2019'!$D$5:$K$1684,8,FALSE)</f>
        <v>0</v>
      </c>
      <c r="O70" s="72">
        <v>0</v>
      </c>
      <c r="P70" s="73">
        <f t="shared" si="39"/>
        <v>1</v>
      </c>
      <c r="Q70" s="72">
        <f>VLOOKUP(E70,'Appendix 4. LT MOH 2019'!$D$5:$I$1684,6,FALSE)</f>
        <v>6.0997199216507445</v>
      </c>
      <c r="R70" s="136">
        <f>Q70*L70</f>
        <v>5.6767983040221832</v>
      </c>
      <c r="S70" s="135">
        <f t="shared" si="48"/>
        <v>13703.260199317741</v>
      </c>
      <c r="T70" s="12">
        <f t="shared" si="41"/>
        <v>13703.260199317741</v>
      </c>
      <c r="U70" s="13">
        <f t="shared" si="42"/>
        <v>0.17615563323633848</v>
      </c>
      <c r="V70" s="12">
        <f>T70*R70</f>
        <v>77790.644259061635</v>
      </c>
      <c r="W70" s="12">
        <f>V70</f>
        <v>77790.644259061635</v>
      </c>
      <c r="X70" s="2">
        <f t="shared" si="45"/>
        <v>5.6767983040221832</v>
      </c>
      <c r="Y70" s="105">
        <f>VLOOKUP(E70,'Appendix 4. LT MOH 2019'!$D$5:$P$1684,13,FALSE)</f>
        <v>6.4160784081287048</v>
      </c>
      <c r="Z70" s="131">
        <f t="shared" si="46"/>
        <v>-0.73928010410652156</v>
      </c>
    </row>
    <row r="71" spans="2:26" x14ac:dyDescent="0.2">
      <c r="K71" s="7"/>
      <c r="L71" s="7"/>
      <c r="M71" s="7"/>
      <c r="N71" s="133"/>
      <c r="O71" s="133"/>
      <c r="P71" s="74"/>
      <c r="Q71" s="133"/>
      <c r="R71" s="107"/>
      <c r="S71" s="7"/>
      <c r="T71" s="7"/>
      <c r="U71" s="7"/>
      <c r="V71" s="107"/>
      <c r="W71" s="107"/>
      <c r="X71" s="7"/>
      <c r="Y71" s="133"/>
      <c r="Z71" s="7"/>
    </row>
    <row r="72" spans="2:26" x14ac:dyDescent="0.2">
      <c r="N72" s="40"/>
      <c r="O72" s="40"/>
      <c r="Q72" s="40"/>
      <c r="R72" s="40"/>
      <c r="V72" s="40"/>
      <c r="W72" s="40"/>
    </row>
    <row r="73" spans="2:26" x14ac:dyDescent="0.2">
      <c r="K73" s="45"/>
      <c r="L73" s="45"/>
      <c r="M73" s="45"/>
      <c r="N73" s="45"/>
      <c r="O73" s="45"/>
      <c r="P73" s="44"/>
      <c r="Q73" s="43"/>
      <c r="R73" s="12"/>
      <c r="S73" s="13"/>
      <c r="T73" s="12"/>
      <c r="U73" s="12"/>
      <c r="V73" s="2"/>
      <c r="W73" s="2"/>
      <c r="X73" s="6"/>
    </row>
    <row r="74" spans="2:26" x14ac:dyDescent="0.2">
      <c r="K74" s="45"/>
      <c r="L74" s="45"/>
      <c r="M74" s="45"/>
      <c r="N74" s="45"/>
      <c r="O74" s="45"/>
      <c r="P74" s="44"/>
      <c r="Q74" s="43"/>
      <c r="R74" s="12"/>
      <c r="S74" s="13"/>
      <c r="T74" s="12"/>
      <c r="U74" s="12"/>
      <c r="V74" s="2"/>
      <c r="W74" s="2"/>
      <c r="X74" s="6"/>
    </row>
    <row r="75" spans="2:26" x14ac:dyDescent="0.2">
      <c r="K75" s="45"/>
      <c r="L75" s="45"/>
      <c r="M75" s="45"/>
      <c r="N75" s="45"/>
      <c r="O75" s="45"/>
      <c r="P75" s="44"/>
      <c r="Q75" s="43"/>
      <c r="R75" s="12"/>
      <c r="S75" s="13"/>
      <c r="T75" s="12"/>
      <c r="U75" s="12"/>
      <c r="V75" s="2"/>
      <c r="W75" s="2"/>
      <c r="X75" s="6"/>
    </row>
    <row r="76" spans="2:26" x14ac:dyDescent="0.2">
      <c r="K76" s="45"/>
      <c r="L76" s="45"/>
      <c r="M76" s="45"/>
      <c r="N76" s="45"/>
      <c r="O76" s="45"/>
      <c r="P76" s="44"/>
      <c r="Q76" s="43"/>
      <c r="R76" s="12"/>
      <c r="S76" s="13"/>
      <c r="T76" s="12"/>
      <c r="U76" s="12"/>
      <c r="V76" s="2"/>
      <c r="W76" s="2"/>
      <c r="X76" s="6"/>
    </row>
    <row r="77" spans="2:26" x14ac:dyDescent="0.2">
      <c r="K77" s="45"/>
      <c r="L77" s="45"/>
      <c r="M77" s="45"/>
      <c r="N77" s="45"/>
      <c r="O77" s="45"/>
      <c r="P77" s="44"/>
      <c r="Q77" s="43"/>
      <c r="R77" s="12"/>
      <c r="S77" s="13"/>
      <c r="T77" s="12"/>
      <c r="U77" s="12"/>
      <c r="V77" s="2"/>
      <c r="W77" s="2"/>
      <c r="X77" s="6"/>
    </row>
    <row r="78" spans="2:26" x14ac:dyDescent="0.2">
      <c r="N78" s="41"/>
    </row>
    <row r="81" spans="1:25" s="11" customFormat="1" ht="47" customHeight="1" x14ac:dyDescent="0.2">
      <c r="A81" s="10"/>
      <c r="B81" s="8"/>
      <c r="C81" s="8"/>
      <c r="D81" s="40"/>
      <c r="E81" s="40"/>
      <c r="F81" s="40"/>
      <c r="G81" s="40"/>
      <c r="H81" s="40"/>
      <c r="I81" s="40"/>
      <c r="J81" s="40"/>
      <c r="K81" s="10"/>
      <c r="L81" s="8"/>
      <c r="M81" s="10"/>
      <c r="N81" s="10"/>
      <c r="O81" s="10"/>
      <c r="P81" s="10"/>
      <c r="Q81" s="8"/>
      <c r="R81" s="8"/>
      <c r="S81" s="10"/>
      <c r="T81" s="10"/>
      <c r="U81" s="10"/>
      <c r="V81" s="8"/>
      <c r="W81" s="10"/>
      <c r="X81" s="10"/>
      <c r="Y81" s="40"/>
    </row>
    <row r="82" spans="1:25" x14ac:dyDescent="0.2">
      <c r="K82" s="48"/>
      <c r="L82" s="48"/>
      <c r="M82" s="48"/>
      <c r="N82" s="48"/>
      <c r="O82" s="48"/>
      <c r="P82" s="44"/>
      <c r="Q82" s="12"/>
      <c r="R82" s="12"/>
      <c r="S82" s="13"/>
      <c r="T82" s="12"/>
      <c r="U82" s="12"/>
      <c r="V82" s="2"/>
      <c r="W82" s="2"/>
      <c r="X82" s="6"/>
    </row>
    <row r="83" spans="1:25" x14ac:dyDescent="0.2">
      <c r="K83" s="48"/>
      <c r="L83" s="48"/>
      <c r="M83" s="48"/>
      <c r="N83" s="48"/>
      <c r="O83" s="48"/>
      <c r="P83" s="44"/>
      <c r="Q83" s="43"/>
      <c r="R83" s="12"/>
      <c r="S83" s="13"/>
      <c r="T83" s="12"/>
      <c r="U83" s="12"/>
      <c r="V83" s="2"/>
      <c r="W83" s="2"/>
      <c r="X83" s="6"/>
    </row>
    <row r="84" spans="1:25" x14ac:dyDescent="0.2">
      <c r="K84" s="48"/>
      <c r="L84" s="48"/>
      <c r="M84" s="48"/>
      <c r="N84" s="48"/>
      <c r="O84" s="48"/>
      <c r="P84" s="44"/>
      <c r="Q84" s="43"/>
      <c r="R84" s="12"/>
      <c r="S84" s="13"/>
      <c r="T84" s="12"/>
      <c r="U84" s="12"/>
      <c r="V84" s="2"/>
      <c r="W84" s="2"/>
      <c r="X84" s="6"/>
    </row>
    <row r="85" spans="1:25" x14ac:dyDescent="0.2">
      <c r="K85" s="48"/>
      <c r="L85" s="48"/>
      <c r="M85" s="48"/>
      <c r="N85" s="48"/>
      <c r="O85" s="48"/>
      <c r="P85" s="44"/>
      <c r="Q85" s="43"/>
      <c r="R85" s="12"/>
      <c r="S85" s="13"/>
      <c r="T85" s="12"/>
      <c r="U85" s="12"/>
      <c r="V85" s="2"/>
      <c r="W85" s="2"/>
      <c r="X85" s="6"/>
    </row>
    <row r="86" spans="1:25" x14ac:dyDescent="0.2">
      <c r="K86" s="48"/>
      <c r="L86" s="48"/>
      <c r="M86" s="48"/>
      <c r="N86" s="48"/>
      <c r="O86" s="48"/>
      <c r="P86" s="44"/>
      <c r="Q86" s="43"/>
      <c r="R86" s="12"/>
      <c r="S86" s="13"/>
      <c r="T86" s="12"/>
      <c r="U86" s="12"/>
      <c r="V86" s="2"/>
      <c r="W86" s="2"/>
      <c r="X86" s="6"/>
    </row>
    <row r="87" spans="1:25" x14ac:dyDescent="0.2">
      <c r="K87" s="48"/>
      <c r="L87" s="48"/>
      <c r="M87" s="48"/>
      <c r="N87" s="48"/>
      <c r="O87" s="48"/>
      <c r="P87" s="44"/>
      <c r="Q87" s="43"/>
      <c r="R87" s="12"/>
      <c r="S87" s="13"/>
      <c r="T87" s="12"/>
      <c r="U87" s="12"/>
      <c r="V87" s="2"/>
      <c r="W87" s="2"/>
      <c r="X87" s="6"/>
    </row>
    <row r="88" spans="1:25" x14ac:dyDescent="0.2">
      <c r="K88" s="48"/>
      <c r="L88" s="48"/>
      <c r="M88" s="48"/>
      <c r="N88" s="48"/>
      <c r="O88" s="48"/>
      <c r="P88" s="44"/>
      <c r="Q88" s="43"/>
      <c r="R88" s="12"/>
      <c r="S88" s="13"/>
      <c r="T88" s="12"/>
      <c r="U88" s="12"/>
      <c r="V88" s="2"/>
      <c r="W88" s="2"/>
      <c r="X88" s="6"/>
    </row>
    <row r="89" spans="1:25" x14ac:dyDescent="0.2">
      <c r="K89" s="48"/>
      <c r="L89" s="48"/>
      <c r="M89" s="48"/>
      <c r="N89" s="48"/>
      <c r="O89" s="48"/>
      <c r="P89" s="44"/>
      <c r="Q89" s="43"/>
      <c r="R89" s="12"/>
      <c r="S89" s="13"/>
      <c r="T89" s="12"/>
      <c r="U89" s="12"/>
      <c r="V89" s="2"/>
      <c r="W89" s="2"/>
      <c r="X89" s="6"/>
    </row>
    <row r="90" spans="1:25" x14ac:dyDescent="0.2">
      <c r="K90" s="48"/>
      <c r="L90" s="48"/>
      <c r="M90" s="48"/>
      <c r="N90" s="48"/>
      <c r="O90" s="48"/>
      <c r="P90" s="44"/>
      <c r="Q90" s="43"/>
      <c r="R90" s="12"/>
      <c r="S90" s="13"/>
      <c r="T90" s="12"/>
      <c r="U90" s="12"/>
      <c r="V90" s="2"/>
      <c r="W90" s="2"/>
      <c r="X90" s="6"/>
    </row>
    <row r="91" spans="1:25" x14ac:dyDescent="0.2">
      <c r="K91" s="48"/>
      <c r="L91" s="48"/>
      <c r="M91" s="48"/>
      <c r="N91" s="48"/>
      <c r="O91" s="48"/>
      <c r="P91" s="44"/>
      <c r="Q91" s="43"/>
      <c r="R91" s="12"/>
      <c r="S91" s="13"/>
      <c r="T91" s="12"/>
      <c r="U91" s="12"/>
      <c r="V91" s="2"/>
      <c r="W91" s="2"/>
      <c r="X91" s="6"/>
    </row>
    <row r="92" spans="1:25" x14ac:dyDescent="0.2">
      <c r="K92" s="48"/>
      <c r="L92" s="48"/>
      <c r="M92" s="48"/>
      <c r="N92" s="48"/>
      <c r="O92" s="48"/>
      <c r="P92" s="44"/>
      <c r="Q92" s="43"/>
      <c r="R92" s="12"/>
      <c r="S92" s="13"/>
      <c r="T92" s="12"/>
      <c r="U92" s="12"/>
      <c r="V92" s="2"/>
      <c r="W92" s="2"/>
      <c r="X92" s="6"/>
    </row>
    <row r="93" spans="1:25" x14ac:dyDescent="0.2">
      <c r="K93" s="48"/>
      <c r="L93" s="48"/>
      <c r="M93" s="48"/>
      <c r="N93" s="48"/>
      <c r="O93" s="48"/>
      <c r="P93" s="44"/>
      <c r="Q93" s="43"/>
      <c r="R93" s="12"/>
      <c r="S93" s="13"/>
      <c r="T93" s="12"/>
      <c r="U93" s="12"/>
      <c r="V93" s="2"/>
      <c r="W93" s="2"/>
      <c r="X93" s="6"/>
    </row>
    <row r="94" spans="1:25" x14ac:dyDescent="0.2">
      <c r="K94" s="48"/>
      <c r="L94" s="48"/>
      <c r="M94" s="48"/>
      <c r="N94" s="48"/>
      <c r="O94" s="48"/>
      <c r="P94" s="44"/>
      <c r="Q94" s="43"/>
      <c r="R94" s="12"/>
      <c r="S94" s="13"/>
      <c r="T94" s="12"/>
      <c r="U94" s="12"/>
      <c r="V94" s="2"/>
      <c r="W94" s="2"/>
      <c r="X94" s="6"/>
    </row>
    <row r="95" spans="1:25" x14ac:dyDescent="0.2">
      <c r="K95" s="48"/>
      <c r="L95" s="48"/>
      <c r="M95" s="48"/>
      <c r="N95" s="48"/>
      <c r="O95" s="48"/>
      <c r="P95" s="44"/>
      <c r="Q95" s="43"/>
      <c r="R95" s="12"/>
      <c r="S95" s="13"/>
      <c r="T95" s="12"/>
      <c r="U95" s="12"/>
      <c r="V95" s="2"/>
      <c r="W95" s="2"/>
      <c r="X95" s="6"/>
    </row>
    <row r="96" spans="1:25" x14ac:dyDescent="0.2">
      <c r="K96" s="48"/>
      <c r="L96" s="48"/>
      <c r="M96" s="48"/>
      <c r="N96" s="48"/>
      <c r="O96" s="48"/>
      <c r="P96" s="44"/>
      <c r="Q96" s="43"/>
      <c r="R96" s="12"/>
      <c r="S96" s="13"/>
      <c r="T96" s="12"/>
      <c r="U96" s="12"/>
      <c r="V96" s="2"/>
      <c r="W96" s="2"/>
      <c r="X96" s="6"/>
    </row>
    <row r="97" spans="1:25" x14ac:dyDescent="0.2">
      <c r="K97" s="48"/>
      <c r="L97" s="48"/>
      <c r="M97" s="48"/>
      <c r="N97" s="48"/>
      <c r="O97" s="48"/>
      <c r="P97" s="44"/>
      <c r="Q97" s="43"/>
      <c r="R97" s="12"/>
      <c r="S97" s="13"/>
      <c r="T97" s="12"/>
      <c r="U97" s="12"/>
      <c r="V97" s="2"/>
      <c r="W97" s="2"/>
      <c r="X97" s="6"/>
    </row>
    <row r="98" spans="1:25" x14ac:dyDescent="0.2">
      <c r="N98" s="47"/>
    </row>
    <row r="99" spans="1:25" x14ac:dyDescent="0.2">
      <c r="N99" s="47"/>
    </row>
    <row r="100" spans="1:25" s="11" customFormat="1" ht="47" customHeight="1" x14ac:dyDescent="0.2">
      <c r="A100" s="10"/>
      <c r="B100" s="8"/>
      <c r="C100" s="8"/>
      <c r="D100" s="40"/>
      <c r="E100" s="40"/>
      <c r="F100" s="40"/>
      <c r="G100" s="40"/>
      <c r="H100" s="40"/>
      <c r="I100" s="40"/>
      <c r="J100" s="40"/>
      <c r="K100" s="10"/>
      <c r="L100" s="8"/>
      <c r="M100" s="10"/>
      <c r="N100" s="10"/>
      <c r="O100" s="10"/>
      <c r="P100" s="10"/>
      <c r="Q100" s="8"/>
      <c r="R100" s="8"/>
      <c r="S100" s="10"/>
      <c r="T100" s="10"/>
      <c r="U100" s="10"/>
      <c r="V100" s="8"/>
      <c r="W100" s="10"/>
      <c r="X100" s="10"/>
      <c r="Y100" s="40"/>
    </row>
    <row r="101" spans="1:25" x14ac:dyDescent="0.2">
      <c r="K101" s="45"/>
      <c r="L101" s="45"/>
      <c r="M101" s="45"/>
      <c r="N101" s="45"/>
      <c r="O101" s="45"/>
      <c r="P101" s="44"/>
      <c r="Q101" s="12"/>
      <c r="R101" s="12"/>
      <c r="S101" s="13"/>
      <c r="T101" s="12"/>
      <c r="U101" s="12"/>
      <c r="V101" s="2"/>
      <c r="W101" s="2"/>
      <c r="X101" s="6"/>
    </row>
    <row r="102" spans="1:25" x14ac:dyDescent="0.2">
      <c r="K102" s="45"/>
      <c r="L102" s="45"/>
      <c r="M102" s="45"/>
      <c r="N102" s="45"/>
      <c r="O102" s="45"/>
      <c r="P102" s="44"/>
      <c r="Q102" s="43"/>
      <c r="R102" s="12"/>
      <c r="S102" s="13"/>
      <c r="T102" s="12"/>
      <c r="U102" s="12"/>
      <c r="V102" s="2"/>
      <c r="W102" s="2"/>
      <c r="X102" s="6"/>
    </row>
    <row r="103" spans="1:25" x14ac:dyDescent="0.2">
      <c r="K103" s="45"/>
      <c r="L103" s="45"/>
      <c r="M103" s="45"/>
      <c r="N103" s="45"/>
      <c r="O103" s="45"/>
      <c r="P103" s="44"/>
      <c r="Q103" s="43"/>
      <c r="R103" s="12"/>
      <c r="S103" s="13"/>
      <c r="T103" s="12"/>
      <c r="U103" s="12"/>
      <c r="V103" s="2"/>
      <c r="W103" s="2"/>
      <c r="X103" s="6"/>
    </row>
    <row r="104" spans="1:25" x14ac:dyDescent="0.2">
      <c r="K104" s="45"/>
      <c r="L104" s="45"/>
      <c r="M104" s="45"/>
      <c r="N104" s="45"/>
      <c r="O104" s="45"/>
      <c r="P104" s="44"/>
      <c r="Q104" s="43"/>
      <c r="R104" s="12"/>
      <c r="S104" s="13"/>
      <c r="T104" s="12"/>
      <c r="U104" s="12"/>
      <c r="V104" s="2"/>
      <c r="W104" s="2"/>
      <c r="X104" s="6"/>
    </row>
    <row r="105" spans="1:25" x14ac:dyDescent="0.2">
      <c r="K105" s="45"/>
      <c r="L105" s="45"/>
      <c r="M105" s="45"/>
      <c r="N105" s="45"/>
      <c r="O105" s="45"/>
      <c r="P105" s="44"/>
      <c r="Q105" s="43"/>
      <c r="R105" s="12"/>
      <c r="S105" s="13"/>
      <c r="T105" s="12"/>
      <c r="U105" s="12"/>
      <c r="V105" s="2"/>
      <c r="W105" s="2"/>
      <c r="X105" s="6"/>
    </row>
    <row r="106" spans="1:25" x14ac:dyDescent="0.2">
      <c r="K106" s="45"/>
      <c r="L106" s="45"/>
      <c r="M106" s="45"/>
      <c r="N106" s="45"/>
      <c r="O106" s="45"/>
      <c r="P106" s="44"/>
      <c r="Q106" s="43"/>
      <c r="R106" s="12"/>
      <c r="S106" s="13"/>
      <c r="T106" s="12"/>
      <c r="U106" s="12"/>
      <c r="V106" s="2"/>
      <c r="W106" s="2"/>
      <c r="X106" s="6"/>
    </row>
    <row r="107" spans="1:25" x14ac:dyDescent="0.2">
      <c r="K107" s="45"/>
      <c r="L107" s="45"/>
      <c r="M107" s="45"/>
      <c r="N107" s="45"/>
      <c r="O107" s="45"/>
      <c r="P107" s="44"/>
      <c r="Q107" s="43"/>
      <c r="R107" s="12"/>
      <c r="S107" s="13"/>
      <c r="T107" s="12"/>
      <c r="U107" s="12"/>
      <c r="V107" s="2"/>
      <c r="W107" s="2"/>
      <c r="X107" s="6"/>
    </row>
    <row r="108" spans="1:25" x14ac:dyDescent="0.2">
      <c r="K108" s="45"/>
      <c r="L108" s="45"/>
      <c r="M108" s="45"/>
      <c r="N108" s="45"/>
      <c r="O108" s="45"/>
      <c r="P108" s="44"/>
      <c r="Q108" s="43"/>
      <c r="R108" s="12"/>
      <c r="S108" s="13"/>
      <c r="T108" s="12"/>
      <c r="U108" s="12"/>
      <c r="V108" s="2"/>
      <c r="W108" s="2"/>
      <c r="X108" s="6"/>
    </row>
    <row r="109" spans="1:25" x14ac:dyDescent="0.2">
      <c r="K109" s="45"/>
      <c r="L109" s="45"/>
      <c r="M109" s="45"/>
      <c r="N109" s="45"/>
      <c r="O109" s="45"/>
      <c r="P109" s="44"/>
      <c r="Q109" s="43"/>
      <c r="R109" s="12"/>
      <c r="S109" s="13"/>
      <c r="T109" s="12"/>
      <c r="U109" s="12"/>
      <c r="V109" s="2"/>
      <c r="W109" s="2"/>
      <c r="X109" s="6"/>
    </row>
    <row r="110" spans="1:25" x14ac:dyDescent="0.2">
      <c r="K110" s="45"/>
      <c r="L110" s="45"/>
      <c r="M110" s="45"/>
      <c r="N110" s="45"/>
      <c r="O110" s="45"/>
      <c r="P110" s="44"/>
      <c r="Q110" s="43"/>
      <c r="R110" s="12"/>
      <c r="S110" s="13"/>
      <c r="T110" s="12"/>
      <c r="U110" s="12"/>
      <c r="V110" s="2"/>
      <c r="W110" s="2"/>
      <c r="X110" s="6"/>
    </row>
    <row r="111" spans="1:25" x14ac:dyDescent="0.2">
      <c r="K111" s="45"/>
      <c r="L111" s="45"/>
      <c r="M111" s="45"/>
      <c r="N111" s="45"/>
      <c r="O111" s="45"/>
      <c r="P111" s="44"/>
      <c r="Q111" s="43"/>
      <c r="R111" s="12"/>
      <c r="S111" s="13"/>
      <c r="T111" s="12"/>
      <c r="U111" s="12"/>
      <c r="V111" s="2"/>
      <c r="W111" s="2"/>
      <c r="X111" s="6"/>
    </row>
    <row r="112" spans="1:25" x14ac:dyDescent="0.2">
      <c r="K112" s="45"/>
      <c r="L112" s="45"/>
      <c r="M112" s="45"/>
      <c r="N112" s="45"/>
      <c r="O112" s="45"/>
      <c r="P112" s="44"/>
      <c r="Q112" s="43"/>
      <c r="R112" s="12"/>
      <c r="S112" s="13"/>
      <c r="T112" s="12"/>
      <c r="U112" s="12"/>
      <c r="V112" s="2"/>
      <c r="W112" s="2"/>
      <c r="X112" s="6"/>
    </row>
    <row r="113" spans="11:24" x14ac:dyDescent="0.2">
      <c r="K113" s="45"/>
      <c r="L113" s="45"/>
      <c r="M113" s="45"/>
      <c r="N113" s="45"/>
      <c r="O113" s="45"/>
      <c r="P113" s="44"/>
      <c r="Q113" s="43"/>
      <c r="R113" s="12"/>
      <c r="S113" s="13"/>
      <c r="T113" s="12"/>
      <c r="U113" s="12"/>
      <c r="V113" s="2"/>
      <c r="W113" s="2"/>
      <c r="X113" s="6"/>
    </row>
    <row r="114" spans="11:24" x14ac:dyDescent="0.2">
      <c r="K114" s="45"/>
      <c r="L114" s="45"/>
      <c r="M114" s="45"/>
      <c r="N114" s="45"/>
      <c r="O114" s="45"/>
      <c r="P114" s="44"/>
      <c r="Q114" s="43"/>
      <c r="R114" s="12"/>
      <c r="S114" s="13"/>
      <c r="T114" s="12"/>
      <c r="U114" s="12"/>
      <c r="V114" s="2"/>
      <c r="W114" s="2"/>
      <c r="X114" s="6"/>
    </row>
    <row r="115" spans="11:24" x14ac:dyDescent="0.2">
      <c r="K115" s="45"/>
      <c r="L115" s="45"/>
      <c r="M115" s="45"/>
      <c r="N115" s="45"/>
      <c r="O115" s="45"/>
      <c r="P115" s="44"/>
      <c r="Q115" s="43"/>
      <c r="R115" s="12"/>
      <c r="S115" s="13"/>
      <c r="T115" s="12"/>
      <c r="U115" s="12"/>
      <c r="V115" s="2"/>
      <c r="W115" s="2"/>
      <c r="X115" s="6"/>
    </row>
    <row r="116" spans="11:24" x14ac:dyDescent="0.2">
      <c r="K116" s="45"/>
      <c r="L116" s="45"/>
      <c r="M116" s="45"/>
      <c r="N116" s="45"/>
      <c r="O116" s="45"/>
      <c r="P116" s="44"/>
      <c r="Q116" s="43"/>
      <c r="R116" s="12"/>
      <c r="S116" s="13"/>
      <c r="T116" s="12"/>
      <c r="U116" s="12"/>
      <c r="V116" s="2"/>
      <c r="W116" s="2"/>
      <c r="X116" s="6"/>
    </row>
  </sheetData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F02D18-B345-014B-87CC-4A79D2F173E2}">
  <sheetPr>
    <tabColor rgb="FF7030A0"/>
  </sheetPr>
  <dimension ref="A1:AA116"/>
  <sheetViews>
    <sheetView zoomScaleNormal="100" workbookViewId="0">
      <pane xSplit="4" ySplit="3" topLeftCell="E4" activePane="bottomRight" state="frozen"/>
      <selection pane="topRight" activeCell="F1" sqref="F1"/>
      <selection pane="bottomLeft" activeCell="A4" sqref="A4"/>
      <selection pane="bottomRight" activeCell="B1" sqref="B1:D2"/>
    </sheetView>
  </sheetViews>
  <sheetFormatPr baseColWidth="10" defaultRowHeight="16" x14ac:dyDescent="0.2"/>
  <cols>
    <col min="1" max="1" width="5.83203125" customWidth="1"/>
    <col min="2" max="3" width="12.1640625" style="158" customWidth="1"/>
    <col min="4" max="4" width="13.33203125" style="40" customWidth="1"/>
    <col min="5" max="5" width="17.33203125" style="40" hidden="1" customWidth="1"/>
    <col min="6" max="9" width="13.33203125" style="40" customWidth="1"/>
    <col min="10" max="10" width="14.6640625" style="40" customWidth="1"/>
    <col min="11" max="11" width="15.6640625" customWidth="1"/>
    <col min="17" max="17" width="11.5" customWidth="1"/>
    <col min="18" max="20" width="10.33203125" customWidth="1"/>
    <col min="21" max="21" width="8.33203125" customWidth="1"/>
    <col min="22" max="22" width="10" customWidth="1"/>
    <col min="23" max="23" width="8.33203125" customWidth="1"/>
    <col min="24" max="24" width="10" customWidth="1"/>
    <col min="25" max="25" width="10.5" style="40" customWidth="1"/>
    <col min="26" max="26" width="17.6640625" bestFit="1" customWidth="1"/>
  </cols>
  <sheetData>
    <row r="1" spans="1:27" ht="18" x14ac:dyDescent="0.2">
      <c r="B1" s="161" t="s">
        <v>64</v>
      </c>
      <c r="C1" s="161"/>
      <c r="D1" s="175"/>
      <c r="K1" s="10"/>
      <c r="N1" s="8"/>
      <c r="O1" s="10"/>
      <c r="Q1" s="10"/>
      <c r="R1" s="10"/>
      <c r="S1" s="8"/>
      <c r="T1" s="8"/>
      <c r="U1" s="10"/>
      <c r="V1" s="10"/>
      <c r="W1" s="10"/>
      <c r="Y1" s="10"/>
    </row>
    <row r="2" spans="1:27" s="3" customFormat="1" ht="100" customHeight="1" x14ac:dyDescent="0.2">
      <c r="B2" s="167" t="s">
        <v>33</v>
      </c>
      <c r="C2" s="167" t="s">
        <v>14</v>
      </c>
      <c r="D2" s="168" t="s">
        <v>31</v>
      </c>
      <c r="E2" s="39"/>
      <c r="F2" s="3" t="s">
        <v>32</v>
      </c>
      <c r="G2" s="106" t="s">
        <v>115</v>
      </c>
      <c r="H2" s="106" t="s">
        <v>1659</v>
      </c>
      <c r="I2" s="106" t="s">
        <v>1660</v>
      </c>
      <c r="J2" s="106" t="s">
        <v>20</v>
      </c>
      <c r="K2" s="4" t="s">
        <v>21</v>
      </c>
      <c r="L2" s="3" t="s">
        <v>16</v>
      </c>
      <c r="M2" s="5" t="s">
        <v>114</v>
      </c>
      <c r="N2" s="3" t="s">
        <v>141</v>
      </c>
      <c r="O2" s="3" t="s">
        <v>22</v>
      </c>
      <c r="P2" s="5" t="s">
        <v>23</v>
      </c>
      <c r="Q2" s="3" t="s">
        <v>140</v>
      </c>
      <c r="R2" s="3" t="s">
        <v>24</v>
      </c>
      <c r="S2" s="5" t="s">
        <v>34</v>
      </c>
      <c r="T2" s="5" t="s">
        <v>35</v>
      </c>
      <c r="U2" s="5" t="s">
        <v>36</v>
      </c>
      <c r="V2" s="3" t="s">
        <v>37</v>
      </c>
      <c r="W2" s="3" t="s">
        <v>38</v>
      </c>
      <c r="X2" s="5" t="s">
        <v>81</v>
      </c>
      <c r="Y2" s="3" t="s">
        <v>26</v>
      </c>
      <c r="Z2" s="5" t="s">
        <v>25</v>
      </c>
    </row>
    <row r="3" spans="1:27" s="11" customFormat="1" ht="47" customHeight="1" x14ac:dyDescent="0.2">
      <c r="A3" s="10"/>
      <c r="B3" s="8" t="s">
        <v>17</v>
      </c>
      <c r="C3" s="8" t="s">
        <v>14</v>
      </c>
      <c r="D3" s="8" t="s">
        <v>0</v>
      </c>
      <c r="E3" s="8" t="s">
        <v>135</v>
      </c>
      <c r="F3" s="8" t="s">
        <v>9</v>
      </c>
      <c r="G3" s="10" t="s">
        <v>116</v>
      </c>
      <c r="H3" s="10" t="s">
        <v>134</v>
      </c>
      <c r="I3" s="10" t="s">
        <v>110</v>
      </c>
      <c r="J3" s="10" t="s">
        <v>1618</v>
      </c>
      <c r="K3" s="10" t="s">
        <v>1830</v>
      </c>
      <c r="L3" s="10" t="s">
        <v>27</v>
      </c>
      <c r="M3" s="10" t="s">
        <v>28</v>
      </c>
      <c r="N3" s="8" t="s">
        <v>1619</v>
      </c>
      <c r="O3" s="10" t="s">
        <v>111</v>
      </c>
      <c r="P3" s="10" t="s">
        <v>112</v>
      </c>
      <c r="Q3" s="10" t="s">
        <v>1620</v>
      </c>
      <c r="R3" s="10" t="s">
        <v>113</v>
      </c>
      <c r="S3" s="8" t="s">
        <v>104</v>
      </c>
      <c r="T3" s="8" t="s">
        <v>105</v>
      </c>
      <c r="U3" s="10" t="s">
        <v>106</v>
      </c>
      <c r="V3" s="10" t="s">
        <v>107</v>
      </c>
      <c r="W3" s="10" t="s">
        <v>108</v>
      </c>
      <c r="X3" s="8" t="s">
        <v>109</v>
      </c>
      <c r="Y3" s="10" t="s">
        <v>30</v>
      </c>
      <c r="Z3" s="10" t="s">
        <v>11</v>
      </c>
    </row>
    <row r="4" spans="1:27" s="9" customFormat="1" ht="17" customHeight="1" x14ac:dyDescent="0.2">
      <c r="A4" s="15"/>
      <c r="B4" s="11" t="s">
        <v>18</v>
      </c>
      <c r="C4" s="11" t="str">
        <f>$B$1</f>
        <v>RS</v>
      </c>
      <c r="D4" s="137">
        <v>0</v>
      </c>
      <c r="E4" s="18" t="str">
        <f t="shared" ref="E4:E23" si="0">_xlfn.CONCAT(C4,B4,D4)</f>
        <v>RSTotal0</v>
      </c>
      <c r="F4" s="19">
        <v>1</v>
      </c>
      <c r="G4" s="104">
        <f>VLOOKUP(E4,'Appendix 4. LT MOH 2019'!$D$5:$G$1684,4,FALSE)</f>
        <v>1.006838598681755E-2</v>
      </c>
      <c r="H4" s="19">
        <f>VLOOKUP(E4,'Appendix 1a. Person-years 2020'!$E$3:$F$1684,2,FALSE)</f>
        <v>140275.7205</v>
      </c>
      <c r="I4" s="19">
        <f>VLOOKUP(E4,'Appendix 2a. Deaths 2020'!$E$3:$G$1683,3,FALSE)</f>
        <v>4</v>
      </c>
      <c r="J4" s="20">
        <f t="shared" ref="J4:J23" si="1">G4*H4</f>
        <v>1412.3500985729354</v>
      </c>
      <c r="K4" s="20">
        <f t="shared" ref="K4:K23" si="2">G4*(H4-I4)+I4</f>
        <v>1416.3098250289881</v>
      </c>
      <c r="L4" s="72">
        <f t="shared" ref="L4:L23" si="3">J4/K4</f>
        <v>0.99720419474180255</v>
      </c>
      <c r="M4" s="72">
        <f t="shared" ref="M4:M23" si="4">K4/J4</f>
        <v>1.0028036436999961</v>
      </c>
      <c r="N4" s="72">
        <f>VLOOKUP(E4,'Appendix 4. LT MOH 2019'!$D$5:$K$1684,8,FALSE)</f>
        <v>0.99002436493219836</v>
      </c>
      <c r="O4" s="72">
        <f>EXP((1/L4)*LN(N4))</f>
        <v>0.98999653716299385</v>
      </c>
      <c r="P4" s="72">
        <f t="shared" ref="P4:P23" si="5">1-O4</f>
        <v>1.000346283700615E-2</v>
      </c>
      <c r="Q4" s="72">
        <f>VLOOKUP(E4,'Appendix 4. LT MOH 2019'!$D$5:$I$1684,6,FALSE)</f>
        <v>7.6540588694497314E-2</v>
      </c>
      <c r="R4" s="16">
        <f t="shared" ref="R4:R22" si="6">F4+(Q4-F4)*M4*(1-N4)/(1-O4)</f>
        <v>7.6527631762916326E-2</v>
      </c>
      <c r="S4" s="12">
        <v>100000</v>
      </c>
      <c r="T4" s="12">
        <f t="shared" ref="T4:T23" si="7">P4*S4</f>
        <v>1000.346283700615</v>
      </c>
      <c r="U4" s="13">
        <f t="shared" ref="U4:U23" si="8">T4/V4</f>
        <v>1.0096735688874448E-2</v>
      </c>
      <c r="V4" s="12">
        <f t="shared" ref="V4:V22" si="9">(S5*F4)+R4*T4</f>
        <v>99076.207848333841</v>
      </c>
      <c r="W4" s="12">
        <f t="shared" ref="W4:W22" si="10">W5+V4</f>
        <v>7609404.349083785</v>
      </c>
      <c r="X4" s="131">
        <f t="shared" ref="X4:X23" si="11">W4/S4</f>
        <v>76.094043490837848</v>
      </c>
      <c r="Y4" s="105">
        <f>VLOOKUP(E4,'Appendix 4. LT MOH 2019'!$D$5:$P$1684,13,FALSE)</f>
        <v>77.171404086328593</v>
      </c>
      <c r="Z4" s="105">
        <f t="shared" ref="Z4:Z23" si="12">X4-Y4</f>
        <v>-1.0773605954907453</v>
      </c>
    </row>
    <row r="5" spans="1:27" s="9" customFormat="1" x14ac:dyDescent="0.2">
      <c r="A5" s="15"/>
      <c r="B5" s="11" t="str">
        <f>$B$4</f>
        <v>Total</v>
      </c>
      <c r="C5" s="11" t="str">
        <f>$C$4</f>
        <v>RS</v>
      </c>
      <c r="D5" s="138" t="s">
        <v>1657</v>
      </c>
      <c r="E5" s="18" t="str">
        <f t="shared" si="0"/>
        <v>RSTotal1-4</v>
      </c>
      <c r="F5" s="19">
        <v>4</v>
      </c>
      <c r="G5" s="104">
        <f>VLOOKUP(E5,'Appendix 4. LT MOH 2019'!$D$5:$G$1684,4,FALSE)</f>
        <v>3.441992681258464E-4</v>
      </c>
      <c r="H5" s="19">
        <f>VLOOKUP(E5,'Appendix 1a. Person-years 2020'!$E$3:$F$1684,2,FALSE)</f>
        <v>567956.57319999998</v>
      </c>
      <c r="I5" s="19">
        <f>VLOOKUP(E5,'Appendix 2a. Deaths 2020'!$E$3:$G$1683,3,FALSE)</f>
        <v>3</v>
      </c>
      <c r="J5" s="20">
        <f t="shared" si="1"/>
        <v>195.49023682270371</v>
      </c>
      <c r="K5" s="20">
        <f t="shared" si="2"/>
        <v>198.48920422489931</v>
      </c>
      <c r="L5" s="72">
        <f t="shared" si="3"/>
        <v>0.98489103014994406</v>
      </c>
      <c r="M5" s="72">
        <f t="shared" si="4"/>
        <v>1.0153407528219196</v>
      </c>
      <c r="N5" s="72">
        <f>VLOOKUP(E5,'Appendix 4. LT MOH 2019'!$D$5:$K$1684,8,FALSE)</f>
        <v>0.99862438208742965</v>
      </c>
      <c r="O5" s="72">
        <f t="shared" ref="O5:O22" si="13">EXP((1/L5)*LN(N5))</f>
        <v>0.99860329381722501</v>
      </c>
      <c r="P5" s="72">
        <f t="shared" si="5"/>
        <v>1.3967061827749871E-3</v>
      </c>
      <c r="Q5" s="72">
        <f>VLOOKUP(E5,'Appendix 4. LT MOH 2019'!$D$5:$I$1684,6,FALSE)</f>
        <v>1.5096238477904986</v>
      </c>
      <c r="R5" s="16">
        <f t="shared" si="6"/>
        <v>1.509597558418704</v>
      </c>
      <c r="S5" s="135">
        <f t="shared" ref="S5:S23" si="14">S4-T4</f>
        <v>98999.653716299392</v>
      </c>
      <c r="T5" s="12">
        <f t="shared" si="7"/>
        <v>138.2734284381381</v>
      </c>
      <c r="U5" s="13">
        <f t="shared" si="8"/>
        <v>3.4948045044126122E-4</v>
      </c>
      <c r="V5" s="12">
        <f t="shared" si="9"/>
        <v>395654.2583814094</v>
      </c>
      <c r="W5" s="12">
        <f t="shared" si="10"/>
        <v>7510328.1412354512</v>
      </c>
      <c r="X5" s="131">
        <f t="shared" si="11"/>
        <v>75.862165768353023</v>
      </c>
      <c r="Y5" s="105">
        <f>VLOOKUP(E5,'Appendix 4. LT MOH 2019'!$D$5:$P$1684,13,FALSE)</f>
        <v>76.948223577944887</v>
      </c>
      <c r="Z5" s="105">
        <f t="shared" si="12"/>
        <v>-1.086057809591864</v>
      </c>
      <c r="AA5" s="17"/>
    </row>
    <row r="6" spans="1:27" s="9" customFormat="1" x14ac:dyDescent="0.2">
      <c r="A6" s="15"/>
      <c r="B6" s="11" t="str">
        <f t="shared" ref="B6:B23" si="15">$B$4</f>
        <v>Total</v>
      </c>
      <c r="C6" s="11" t="str">
        <f t="shared" ref="C6:C23" si="16">$C$4</f>
        <v>RS</v>
      </c>
      <c r="D6" s="138" t="s">
        <v>1658</v>
      </c>
      <c r="E6" s="18" t="str">
        <f t="shared" si="0"/>
        <v>RSTotal5-9</v>
      </c>
      <c r="F6" s="19">
        <v>5</v>
      </c>
      <c r="G6" s="104">
        <f>VLOOKUP(E6,'Appendix 4. LT MOH 2019'!$D$5:$G$1684,4,FALSE)</f>
        <v>2.0674661571101793E-4</v>
      </c>
      <c r="H6" s="19">
        <f>VLOOKUP(E6,'Appendix 1a. Person-years 2020'!$E$3:$F$1684,2,FALSE)</f>
        <v>694722.85230000003</v>
      </c>
      <c r="I6" s="19">
        <f>VLOOKUP(E6,'Appendix 2a. Deaths 2020'!$E$3:$G$1683,3,FALSE)</f>
        <v>1</v>
      </c>
      <c r="J6" s="20">
        <f t="shared" si="1"/>
        <v>143.63159857013036</v>
      </c>
      <c r="K6" s="20">
        <f t="shared" si="2"/>
        <v>144.63139182351466</v>
      </c>
      <c r="L6" s="72">
        <f t="shared" si="3"/>
        <v>0.99308730116761723</v>
      </c>
      <c r="M6" s="72">
        <f t="shared" si="4"/>
        <v>1.006960816862984</v>
      </c>
      <c r="N6" s="72">
        <f>VLOOKUP(E6,'Appendix 4. LT MOH 2019'!$D$5:$K$1684,8,FALSE)</f>
        <v>0.9989668009474636</v>
      </c>
      <c r="O6" s="72">
        <f t="shared" si="13"/>
        <v>0.99895961278055478</v>
      </c>
      <c r="P6" s="72">
        <f t="shared" si="5"/>
        <v>1.0403872194452157E-3</v>
      </c>
      <c r="Q6" s="72">
        <f>VLOOKUP(E6,'Appendix 4. LT MOH 2019'!$D$5:$I$1684,6,FALSE)</f>
        <v>2.5000000000000866</v>
      </c>
      <c r="R6" s="16">
        <f t="shared" si="6"/>
        <v>2.499991007004899</v>
      </c>
      <c r="S6" s="135">
        <f t="shared" si="14"/>
        <v>98861.380287861248</v>
      </c>
      <c r="T6" s="12">
        <f t="shared" si="7"/>
        <v>102.85411654820402</v>
      </c>
      <c r="U6" s="13">
        <f t="shared" si="8"/>
        <v>2.0818574117080095E-4</v>
      </c>
      <c r="V6" s="12">
        <f t="shared" si="9"/>
        <v>494049.76522296912</v>
      </c>
      <c r="W6" s="12">
        <f t="shared" si="10"/>
        <v>7114673.8828540416</v>
      </c>
      <c r="X6" s="131">
        <f t="shared" si="11"/>
        <v>71.966159709056996</v>
      </c>
      <c r="Y6" s="105">
        <f>VLOOKUP(E6,'Appendix 4. LT MOH 2019'!$D$5:$P$1684,13,FALSE)</f>
        <v>73.052141218000003</v>
      </c>
      <c r="Z6" s="105">
        <f t="shared" si="12"/>
        <v>-1.0859815089430072</v>
      </c>
    </row>
    <row r="7" spans="1:27" s="9" customFormat="1" x14ac:dyDescent="0.2">
      <c r="A7" s="15"/>
      <c r="B7" s="11" t="str">
        <f t="shared" si="15"/>
        <v>Total</v>
      </c>
      <c r="C7" s="11" t="str">
        <f t="shared" si="16"/>
        <v>RS</v>
      </c>
      <c r="D7" s="138" t="s">
        <v>118</v>
      </c>
      <c r="E7" s="18" t="str">
        <f t="shared" si="0"/>
        <v>RSTotal10-14</v>
      </c>
      <c r="F7" s="19">
        <v>5</v>
      </c>
      <c r="G7" s="104">
        <f>VLOOKUP(E7,'Appendix 4. LT MOH 2019'!$D$5:$G$1684,4,FALSE)</f>
        <v>2.6324001747692711E-4</v>
      </c>
      <c r="H7" s="19">
        <f>VLOOKUP(E7,'Appendix 1a. Person-years 2020'!$E$3:$F$1684,2,FALSE)</f>
        <v>673292.98939999996</v>
      </c>
      <c r="I7" s="19">
        <f>VLOOKUP(E7,'Appendix 2a. Deaths 2020'!$E$3:$G$1683,3,FALSE)</f>
        <v>2</v>
      </c>
      <c r="J7" s="20">
        <f t="shared" si="1"/>
        <v>177.23765829674849</v>
      </c>
      <c r="K7" s="20">
        <f t="shared" si="2"/>
        <v>179.23713181671354</v>
      </c>
      <c r="L7" s="72">
        <f t="shared" si="3"/>
        <v>0.98884453517137461</v>
      </c>
      <c r="M7" s="72">
        <f t="shared" si="4"/>
        <v>1.0112813131203604</v>
      </c>
      <c r="N7" s="72">
        <f>VLOOKUP(E7,'Appendix 4. LT MOH 2019'!$D$5:$K$1684,8,FALSE)</f>
        <v>0.9986846655342847</v>
      </c>
      <c r="O7" s="72">
        <f t="shared" si="13"/>
        <v>0.99866983670762022</v>
      </c>
      <c r="P7" s="72">
        <f t="shared" si="5"/>
        <v>1.3301632923797824E-3</v>
      </c>
      <c r="Q7" s="72">
        <f>VLOOKUP(E7,'Appendix 4. LT MOH 2019'!$D$5:$I$1684,6,FALSE)</f>
        <v>2.4999999999996061</v>
      </c>
      <c r="R7" s="16">
        <f t="shared" si="6"/>
        <v>2.4999814434409653</v>
      </c>
      <c r="S7" s="135">
        <f t="shared" si="14"/>
        <v>98758.526171313046</v>
      </c>
      <c r="T7" s="12">
        <f t="shared" si="7"/>
        <v>131.36496632260867</v>
      </c>
      <c r="U7" s="13">
        <f t="shared" si="8"/>
        <v>2.6620971098295312E-4</v>
      </c>
      <c r="V7" s="12">
        <f t="shared" si="9"/>
        <v>493464.21600307699</v>
      </c>
      <c r="W7" s="12">
        <f t="shared" si="10"/>
        <v>6620624.1176310722</v>
      </c>
      <c r="X7" s="131">
        <f t="shared" si="11"/>
        <v>67.038506692034886</v>
      </c>
      <c r="Y7" s="105">
        <f>VLOOKUP(E7,'Appendix 4. LT MOH 2019'!$D$5:$P$1684,13,FALSE)</f>
        <v>68.125111015786786</v>
      </c>
      <c r="Z7" s="105">
        <f t="shared" si="12"/>
        <v>-1.0866043237518994</v>
      </c>
      <c r="AA7" s="17"/>
    </row>
    <row r="8" spans="1:27" s="9" customFormat="1" x14ac:dyDescent="0.2">
      <c r="A8" s="15"/>
      <c r="B8" s="11" t="str">
        <f t="shared" si="15"/>
        <v>Total</v>
      </c>
      <c r="C8" s="11" t="str">
        <f t="shared" si="16"/>
        <v>RS</v>
      </c>
      <c r="D8" s="137" t="s">
        <v>119</v>
      </c>
      <c r="E8" s="18" t="str">
        <f t="shared" si="0"/>
        <v>RSTotal15-19</v>
      </c>
      <c r="F8" s="19">
        <v>5</v>
      </c>
      <c r="G8" s="104">
        <f>VLOOKUP(E8,'Appendix 4. LT MOH 2019'!$D$5:$G$1684,4,FALSE)</f>
        <v>8.7586305188386315E-4</v>
      </c>
      <c r="H8" s="19">
        <f>VLOOKUP(E8,'Appendix 1a. Person-years 2020'!$E$3:$F$1684,2,FALSE)</f>
        <v>766021.77839999995</v>
      </c>
      <c r="I8" s="19">
        <f>VLOOKUP(E8,'Appendix 2a. Deaths 2020'!$E$3:$G$1683,3,FALSE)</f>
        <v>8</v>
      </c>
      <c r="J8" s="20">
        <f t="shared" si="1"/>
        <v>670.9301726389283</v>
      </c>
      <c r="K8" s="20">
        <f t="shared" si="2"/>
        <v>678.92316573451319</v>
      </c>
      <c r="L8" s="72">
        <f t="shared" si="3"/>
        <v>0.98822695483230794</v>
      </c>
      <c r="M8" s="72">
        <f t="shared" si="4"/>
        <v>1.0119133009984431</v>
      </c>
      <c r="N8" s="72">
        <f>VLOOKUP(E8,'Appendix 4. LT MOH 2019'!$D$5:$K$1684,8,FALSE)</f>
        <v>0.99563025299046004</v>
      </c>
      <c r="O8" s="72">
        <f t="shared" si="13"/>
        <v>0.9955783101404696</v>
      </c>
      <c r="P8" s="72">
        <f t="shared" si="5"/>
        <v>4.4216898595303977E-3</v>
      </c>
      <c r="Q8" s="72">
        <f>VLOOKUP(E8,'Appendix 4. LT MOH 2019'!$D$5:$I$1684,6,FALSE)</f>
        <v>2.4999999999999485</v>
      </c>
      <c r="R8" s="16">
        <f t="shared" si="6"/>
        <v>2.4999348318035577</v>
      </c>
      <c r="S8" s="135">
        <f t="shared" si="14"/>
        <v>98627.161204990436</v>
      </c>
      <c r="T8" s="12">
        <f t="shared" si="7"/>
        <v>436.09871857437605</v>
      </c>
      <c r="U8" s="13">
        <f t="shared" si="8"/>
        <v>8.8629748929450398E-4</v>
      </c>
      <c r="V8" s="12">
        <f t="shared" si="9"/>
        <v>492045.53080874932</v>
      </c>
      <c r="W8" s="12">
        <f t="shared" si="10"/>
        <v>6127159.9016279951</v>
      </c>
      <c r="X8" s="131">
        <f t="shared" si="11"/>
        <v>62.124467811590698</v>
      </c>
      <c r="Y8" s="105">
        <f>VLOOKUP(E8,'Appendix 4. LT MOH 2019'!$D$5:$P$1684,13,FALSE)</f>
        <v>63.211543673976514</v>
      </c>
      <c r="Z8" s="105">
        <f t="shared" si="12"/>
        <v>-1.0870758623858165</v>
      </c>
    </row>
    <row r="9" spans="1:27" s="9" customFormat="1" x14ac:dyDescent="0.2">
      <c r="A9" s="15"/>
      <c r="B9" s="11" t="str">
        <f t="shared" si="15"/>
        <v>Total</v>
      </c>
      <c r="C9" s="11" t="str">
        <f t="shared" si="16"/>
        <v>RS</v>
      </c>
      <c r="D9" s="137" t="s">
        <v>120</v>
      </c>
      <c r="E9" s="18" t="str">
        <f t="shared" si="0"/>
        <v>RSTotal20-24</v>
      </c>
      <c r="F9" s="19">
        <v>5</v>
      </c>
      <c r="G9" s="104">
        <f>VLOOKUP(E9,'Appendix 4. LT MOH 2019'!$D$5:$G$1684,4,FALSE)</f>
        <v>1.1650087371823782E-3</v>
      </c>
      <c r="H9" s="19">
        <f>VLOOKUP(E9,'Appendix 1a. Person-years 2020'!$E$3:$F$1684,2,FALSE)</f>
        <v>857824.25020000001</v>
      </c>
      <c r="I9" s="19">
        <f>VLOOKUP(E9,'Appendix 2a. Deaths 2020'!$E$3:$G$1683,3,FALSE)</f>
        <v>18</v>
      </c>
      <c r="J9" s="20">
        <f t="shared" si="1"/>
        <v>999.37274644992249</v>
      </c>
      <c r="K9" s="20">
        <f t="shared" si="2"/>
        <v>1017.3517762926532</v>
      </c>
      <c r="L9" s="72">
        <f t="shared" si="3"/>
        <v>0.98232761738692942</v>
      </c>
      <c r="M9" s="72">
        <f t="shared" si="4"/>
        <v>1.0179903143312621</v>
      </c>
      <c r="N9" s="72">
        <f>VLOOKUP(E9,'Appendix 4. LT MOH 2019'!$D$5:$K$1684,8,FALSE)</f>
        <v>0.99419187261197239</v>
      </c>
      <c r="O9" s="72">
        <f t="shared" si="13"/>
        <v>0.99408769206838343</v>
      </c>
      <c r="P9" s="72">
        <f t="shared" si="5"/>
        <v>5.9123079316165672E-3</v>
      </c>
      <c r="Q9" s="72">
        <f>VLOOKUP(E9,'Appendix 4. LT MOH 2019'!$D$5:$I$1684,6,FALSE)</f>
        <v>2.5000000000000453</v>
      </c>
      <c r="R9" s="16">
        <f t="shared" si="6"/>
        <v>2.4998691315637056</v>
      </c>
      <c r="S9" s="135">
        <f t="shared" si="14"/>
        <v>98191.062486416064</v>
      </c>
      <c r="T9" s="12">
        <f t="shared" si="7"/>
        <v>580.53579755229566</v>
      </c>
      <c r="U9" s="13">
        <f t="shared" si="8"/>
        <v>1.1859676728876601E-3</v>
      </c>
      <c r="V9" s="12">
        <f t="shared" si="9"/>
        <v>489503.89696438756</v>
      </c>
      <c r="W9" s="12">
        <f t="shared" si="10"/>
        <v>5635114.3708192455</v>
      </c>
      <c r="X9" s="131">
        <f t="shared" si="11"/>
        <v>57.389279921467576</v>
      </c>
      <c r="Y9" s="105">
        <f>VLOOKUP(E9,'Appendix 4. LT MOH 2019'!$D$5:$P$1684,13,FALSE)</f>
        <v>58.478002116372252</v>
      </c>
      <c r="Z9" s="105">
        <f t="shared" si="12"/>
        <v>-1.0887221949046761</v>
      </c>
    </row>
    <row r="10" spans="1:27" s="9" customFormat="1" x14ac:dyDescent="0.2">
      <c r="A10" s="15"/>
      <c r="B10" s="11" t="str">
        <f t="shared" si="15"/>
        <v>Total</v>
      </c>
      <c r="C10" s="11" t="str">
        <f t="shared" si="16"/>
        <v>RS</v>
      </c>
      <c r="D10" s="137" t="s">
        <v>121</v>
      </c>
      <c r="E10" s="18" t="str">
        <f t="shared" si="0"/>
        <v>RSTotal25-29</v>
      </c>
      <c r="F10" s="19">
        <v>5</v>
      </c>
      <c r="G10" s="104">
        <f>VLOOKUP(E10,'Appendix 4. LT MOH 2019'!$D$5:$G$1684,4,FALSE)</f>
        <v>1.2229566433561263E-3</v>
      </c>
      <c r="H10" s="19">
        <f>VLOOKUP(E10,'Appendix 1a. Person-years 2020'!$E$3:$F$1684,2,FALSE)</f>
        <v>863653.78799999994</v>
      </c>
      <c r="I10" s="19">
        <f>VLOOKUP(E10,'Appendix 2a. Deaths 2020'!$E$3:$G$1683,3,FALSE)</f>
        <v>39</v>
      </c>
      <c r="J10" s="20">
        <f t="shared" si="1"/>
        <v>1056.2111375942834</v>
      </c>
      <c r="K10" s="20">
        <f t="shared" si="2"/>
        <v>1095.1634422851926</v>
      </c>
      <c r="L10" s="72">
        <f t="shared" si="3"/>
        <v>0.9644324279035188</v>
      </c>
      <c r="M10" s="72">
        <f t="shared" si="4"/>
        <v>1.0368792784931526</v>
      </c>
      <c r="N10" s="72">
        <f>VLOOKUP(E10,'Appendix 4. LT MOH 2019'!$D$5:$K$1684,8,FALSE)</f>
        <v>0.99390385508552437</v>
      </c>
      <c r="O10" s="72">
        <f t="shared" si="13"/>
        <v>0.99367974559860961</v>
      </c>
      <c r="P10" s="72">
        <f t="shared" si="5"/>
        <v>6.3202544013903905E-3</v>
      </c>
      <c r="Q10" s="72">
        <f>VLOOKUP(E10,'Appendix 4. LT MOH 2019'!$D$5:$I$1684,6,FALSE)</f>
        <v>2.500000000000079</v>
      </c>
      <c r="R10" s="16">
        <f t="shared" si="6"/>
        <v>2.499718389848181</v>
      </c>
      <c r="S10" s="135">
        <f t="shared" si="14"/>
        <v>97610.526688863771</v>
      </c>
      <c r="T10" s="12">
        <f t="shared" si="7"/>
        <v>616.92336092732546</v>
      </c>
      <c r="U10" s="13">
        <f t="shared" si="8"/>
        <v>1.2680585580095659E-3</v>
      </c>
      <c r="V10" s="12">
        <f t="shared" si="9"/>
        <v>486510.1513101192</v>
      </c>
      <c r="W10" s="12">
        <f t="shared" si="10"/>
        <v>5145610.4738548575</v>
      </c>
      <c r="X10" s="131">
        <f t="shared" si="11"/>
        <v>52.715733112030343</v>
      </c>
      <c r="Y10" s="105">
        <f>VLOOKUP(E10,'Appendix 4. LT MOH 2019'!$D$5:$P$1684,13,FALSE)</f>
        <v>53.805028896791399</v>
      </c>
      <c r="Z10" s="105">
        <f t="shared" si="12"/>
        <v>-1.089295784761056</v>
      </c>
    </row>
    <row r="11" spans="1:27" s="9" customFormat="1" x14ac:dyDescent="0.2">
      <c r="A11" s="15"/>
      <c r="B11" s="11" t="str">
        <f t="shared" si="15"/>
        <v>Total</v>
      </c>
      <c r="C11" s="11" t="str">
        <f t="shared" si="16"/>
        <v>RS</v>
      </c>
      <c r="D11" s="137" t="s">
        <v>122</v>
      </c>
      <c r="E11" s="18" t="str">
        <f t="shared" si="0"/>
        <v>RSTotal30-34</v>
      </c>
      <c r="F11" s="19">
        <v>5</v>
      </c>
      <c r="G11" s="104">
        <f>VLOOKUP(E11,'Appendix 4. LT MOH 2019'!$D$5:$G$1684,4,FALSE)</f>
        <v>1.4346755636862804E-3</v>
      </c>
      <c r="H11" s="19">
        <f>VLOOKUP(E11,'Appendix 1a. Person-years 2020'!$E$3:$F$1684,2,FALSE)</f>
        <v>852278.72230000002</v>
      </c>
      <c r="I11" s="19">
        <f>VLOOKUP(E11,'Appendix 2a. Deaths 2020'!$E$3:$G$1683,3,FALSE)</f>
        <v>61</v>
      </c>
      <c r="J11" s="20">
        <f t="shared" si="1"/>
        <v>1222.7434563335753</v>
      </c>
      <c r="K11" s="20">
        <f t="shared" si="2"/>
        <v>1283.6559411241906</v>
      </c>
      <c r="L11" s="72">
        <f t="shared" si="3"/>
        <v>0.95254765483555526</v>
      </c>
      <c r="M11" s="72">
        <f t="shared" si="4"/>
        <v>1.0498162427082316</v>
      </c>
      <c r="N11" s="72">
        <f>VLOOKUP(E11,'Appendix 4. LT MOH 2019'!$D$5:$K$1684,8,FALSE)</f>
        <v>0.99285225890527895</v>
      </c>
      <c r="O11" s="72">
        <f t="shared" si="13"/>
        <v>0.99249752429030402</v>
      </c>
      <c r="P11" s="72">
        <f t="shared" si="5"/>
        <v>7.5024757096959771E-3</v>
      </c>
      <c r="Q11" s="72">
        <f>VLOOKUP(E11,'Appendix 4. LT MOH 2019'!$D$5:$I$1684,6,FALSE)</f>
        <v>2.4999999999999694</v>
      </c>
      <c r="R11" s="16">
        <f t="shared" si="6"/>
        <v>2.4995538172107445</v>
      </c>
      <c r="S11" s="135">
        <f t="shared" si="14"/>
        <v>96993.603327936449</v>
      </c>
      <c r="T11" s="12">
        <f t="shared" si="7"/>
        <v>727.69215296373011</v>
      </c>
      <c r="U11" s="13">
        <f t="shared" si="8"/>
        <v>1.5061460624208993E-3</v>
      </c>
      <c r="V11" s="12">
        <f t="shared" si="9"/>
        <v>483148.46157355839</v>
      </c>
      <c r="W11" s="12">
        <f t="shared" si="10"/>
        <v>4659100.3225447387</v>
      </c>
      <c r="X11" s="131">
        <f t="shared" si="11"/>
        <v>48.035129768220578</v>
      </c>
      <c r="Y11" s="105">
        <f>VLOOKUP(E11,'Appendix 4. LT MOH 2019'!$D$5:$P$1684,13,FALSE)</f>
        <v>49.119710130188246</v>
      </c>
      <c r="Z11" s="105">
        <f t="shared" si="12"/>
        <v>-1.0845803619676673</v>
      </c>
    </row>
    <row r="12" spans="1:27" s="9" customFormat="1" x14ac:dyDescent="0.2">
      <c r="A12" s="15"/>
      <c r="B12" s="11" t="str">
        <f t="shared" si="15"/>
        <v>Total</v>
      </c>
      <c r="C12" s="11" t="str">
        <f t="shared" si="16"/>
        <v>RS</v>
      </c>
      <c r="D12" s="137" t="s">
        <v>123</v>
      </c>
      <c r="E12" s="18" t="str">
        <f t="shared" si="0"/>
        <v>RSTotal35-39</v>
      </c>
      <c r="F12" s="19">
        <v>5</v>
      </c>
      <c r="G12" s="104">
        <f>VLOOKUP(E12,'Appendix 4. LT MOH 2019'!$D$5:$G$1684,4,FALSE)</f>
        <v>1.8628379230358413E-3</v>
      </c>
      <c r="H12" s="19">
        <f>VLOOKUP(E12,'Appendix 1a. Person-years 2020'!$E$3:$F$1684,2,FALSE)</f>
        <v>874538.49890000001</v>
      </c>
      <c r="I12" s="19">
        <f>VLOOKUP(E12,'Appendix 2a. Deaths 2020'!$E$3:$G$1683,3,FALSE)</f>
        <v>131</v>
      </c>
      <c r="J12" s="20">
        <f t="shared" si="1"/>
        <v>1629.1234809057585</v>
      </c>
      <c r="K12" s="20">
        <f t="shared" si="2"/>
        <v>1759.8794491378408</v>
      </c>
      <c r="L12" s="72">
        <f t="shared" si="3"/>
        <v>0.92570174718720688</v>
      </c>
      <c r="M12" s="72">
        <f t="shared" si="4"/>
        <v>1.0802615454043942</v>
      </c>
      <c r="N12" s="72">
        <f>VLOOKUP(E12,'Appendix 4. LT MOH 2019'!$D$5:$K$1684,8,FALSE)</f>
        <v>0.99072898637423845</v>
      </c>
      <c r="O12" s="72">
        <f t="shared" si="13"/>
        <v>0.98998861728607146</v>
      </c>
      <c r="P12" s="72">
        <f t="shared" si="5"/>
        <v>1.0011382713928541E-2</v>
      </c>
      <c r="Q12" s="72">
        <f>VLOOKUP(E12,'Appendix 4. LT MOH 2019'!$D$5:$I$1684,6,FALSE)</f>
        <v>2.4999999999999782</v>
      </c>
      <c r="R12" s="16">
        <f t="shared" si="6"/>
        <v>2.4990668639366085</v>
      </c>
      <c r="S12" s="135">
        <f t="shared" si="14"/>
        <v>96265.911174972716</v>
      </c>
      <c r="T12" s="12">
        <f t="shared" si="7"/>
        <v>963.75487907770218</v>
      </c>
      <c r="U12" s="13">
        <f t="shared" si="8"/>
        <v>2.012353523298622E-3</v>
      </c>
      <c r="V12" s="12">
        <f t="shared" si="9"/>
        <v>478919.26936273533</v>
      </c>
      <c r="W12" s="12">
        <f t="shared" si="10"/>
        <v>4175951.8609711807</v>
      </c>
      <c r="X12" s="131">
        <f t="shared" si="11"/>
        <v>43.379341762848732</v>
      </c>
      <c r="Y12" s="105">
        <f>VLOOKUP(E12,'Appendix 4. LT MOH 2019'!$D$5:$P$1684,13,FALSE)</f>
        <v>44.455334705680421</v>
      </c>
      <c r="Z12" s="105">
        <f t="shared" si="12"/>
        <v>-1.0759929428316894</v>
      </c>
    </row>
    <row r="13" spans="1:27" s="9" customFormat="1" x14ac:dyDescent="0.2">
      <c r="A13" s="15"/>
      <c r="B13" s="11" t="str">
        <f t="shared" si="15"/>
        <v>Total</v>
      </c>
      <c r="C13" s="11" t="str">
        <f t="shared" si="16"/>
        <v>RS</v>
      </c>
      <c r="D13" s="137" t="s">
        <v>124</v>
      </c>
      <c r="E13" s="18" t="str">
        <f t="shared" si="0"/>
        <v>RSTotal40-44</v>
      </c>
      <c r="F13" s="19">
        <v>5</v>
      </c>
      <c r="G13" s="104">
        <f>VLOOKUP(E13,'Appendix 4. LT MOH 2019'!$D$5:$G$1684,4,FALSE)</f>
        <v>2.5556617907611648E-3</v>
      </c>
      <c r="H13" s="19">
        <f>VLOOKUP(E13,'Appendix 1a. Person-years 2020'!$E$3:$F$1684,2,FALSE)</f>
        <v>791234.22210000001</v>
      </c>
      <c r="I13" s="19">
        <f>VLOOKUP(E13,'Appendix 2a. Deaths 2020'!$E$3:$G$1683,3,FALSE)</f>
        <v>159</v>
      </c>
      <c r="J13" s="20">
        <f t="shared" si="1"/>
        <v>2022.1270689636033</v>
      </c>
      <c r="K13" s="20">
        <f t="shared" si="2"/>
        <v>2180.7207187388722</v>
      </c>
      <c r="L13" s="72">
        <f t="shared" si="3"/>
        <v>0.92727466272389758</v>
      </c>
      <c r="M13" s="72">
        <f t="shared" si="4"/>
        <v>1.0784291215964745</v>
      </c>
      <c r="N13" s="72">
        <f>VLOOKUP(E13,'Appendix 4. LT MOH 2019'!$D$5:$K$1684,8,FALSE)</f>
        <v>0.9873028153205331</v>
      </c>
      <c r="O13" s="72">
        <f t="shared" si="13"/>
        <v>0.98631383098624525</v>
      </c>
      <c r="P13" s="72">
        <f t="shared" si="5"/>
        <v>1.3686169013754745E-2</v>
      </c>
      <c r="Q13" s="72">
        <f>VLOOKUP(E13,'Appendix 4. LT MOH 2019'!$D$5:$I$1684,6,FALSE)</f>
        <v>2.4999999999999973</v>
      </c>
      <c r="R13" s="16">
        <f t="shared" si="6"/>
        <v>2.4987497036489734</v>
      </c>
      <c r="S13" s="135">
        <f t="shared" si="14"/>
        <v>95302.156295895009</v>
      </c>
      <c r="T13" s="12">
        <f t="shared" si="7"/>
        <v>1304.3214184408901</v>
      </c>
      <c r="U13" s="13">
        <f t="shared" si="8"/>
        <v>2.7561034841630037E-3</v>
      </c>
      <c r="V13" s="12">
        <f t="shared" si="9"/>
        <v>473248.34714506275</v>
      </c>
      <c r="W13" s="12">
        <f t="shared" si="10"/>
        <v>3697032.5916084456</v>
      </c>
      <c r="X13" s="131">
        <f t="shared" si="11"/>
        <v>38.79274861452101</v>
      </c>
      <c r="Y13" s="105">
        <f>VLOOKUP(E13,'Appendix 4. LT MOH 2019'!$D$5:$P$1684,13,FALSE)</f>
        <v>39.847943062838972</v>
      </c>
      <c r="Z13" s="105">
        <f t="shared" si="12"/>
        <v>-1.0551944483179625</v>
      </c>
    </row>
    <row r="14" spans="1:27" s="9" customFormat="1" x14ac:dyDescent="0.2">
      <c r="A14" s="15"/>
      <c r="B14" s="11" t="str">
        <f t="shared" si="15"/>
        <v>Total</v>
      </c>
      <c r="C14" s="11" t="str">
        <f t="shared" si="16"/>
        <v>RS</v>
      </c>
      <c r="D14" s="137" t="s">
        <v>125</v>
      </c>
      <c r="E14" s="18" t="str">
        <f t="shared" si="0"/>
        <v>RSTotal45-49</v>
      </c>
      <c r="F14" s="19">
        <v>5</v>
      </c>
      <c r="G14" s="104">
        <f>VLOOKUP(E14,'Appendix 4. LT MOH 2019'!$D$5:$G$1684,4,FALSE)</f>
        <v>3.5441519355638388E-3</v>
      </c>
      <c r="H14" s="19">
        <f>VLOOKUP(E14,'Appendix 1a. Person-years 2020'!$E$3:$F$1684,2,FALSE)</f>
        <v>727233.93160000001</v>
      </c>
      <c r="I14" s="19">
        <f>VLOOKUP(E14,'Appendix 2a. Deaths 2020'!$E$3:$G$1683,3,FALSE)</f>
        <v>249</v>
      </c>
      <c r="J14" s="20">
        <f t="shared" si="1"/>
        <v>2577.4275462878404</v>
      </c>
      <c r="K14" s="20">
        <f t="shared" si="2"/>
        <v>2825.5450524558851</v>
      </c>
      <c r="L14" s="72">
        <f t="shared" si="3"/>
        <v>0.91218773668025999</v>
      </c>
      <c r="M14" s="72">
        <f t="shared" si="4"/>
        <v>1.0962655600253042</v>
      </c>
      <c r="N14" s="72">
        <f>VLOOKUP(E14,'Appendix 4. LT MOH 2019'!$D$5:$K$1684,8,FALSE)</f>
        <v>0.98243487401036722</v>
      </c>
      <c r="O14" s="72">
        <f t="shared" si="13"/>
        <v>0.98076032437463312</v>
      </c>
      <c r="P14" s="72">
        <f t="shared" si="5"/>
        <v>1.9239675625366881E-2</v>
      </c>
      <c r="Q14" s="72">
        <f>VLOOKUP(E14,'Appendix 4. LT MOH 2019'!$D$5:$I$1684,6,FALSE)</f>
        <v>2.4999999999999987</v>
      </c>
      <c r="R14" s="16">
        <f t="shared" si="6"/>
        <v>2.4978732678643301</v>
      </c>
      <c r="S14" s="135">
        <f t="shared" si="14"/>
        <v>93997.834877454123</v>
      </c>
      <c r="T14" s="12">
        <f t="shared" si="7"/>
        <v>1808.4878525290151</v>
      </c>
      <c r="U14" s="13">
        <f t="shared" si="8"/>
        <v>3.8853432932135453E-3</v>
      </c>
      <c r="V14" s="12">
        <f t="shared" si="9"/>
        <v>465464.10858671513</v>
      </c>
      <c r="W14" s="12">
        <f t="shared" si="10"/>
        <v>3223784.2444633828</v>
      </c>
      <c r="X14" s="131">
        <f t="shared" si="11"/>
        <v>34.296367024477334</v>
      </c>
      <c r="Y14" s="105">
        <f>VLOOKUP(E14,'Appendix 4. LT MOH 2019'!$D$5:$P$1684,13,FALSE)</f>
        <v>35.328255407854549</v>
      </c>
      <c r="Z14" s="105">
        <f t="shared" si="12"/>
        <v>-1.0318883833772148</v>
      </c>
    </row>
    <row r="15" spans="1:27" s="9" customFormat="1" x14ac:dyDescent="0.2">
      <c r="A15" s="15"/>
      <c r="B15" s="11" t="str">
        <f t="shared" si="15"/>
        <v>Total</v>
      </c>
      <c r="C15" s="11" t="str">
        <f t="shared" si="16"/>
        <v>RS</v>
      </c>
      <c r="D15" s="137" t="s">
        <v>126</v>
      </c>
      <c r="E15" s="18" t="str">
        <f t="shared" si="0"/>
        <v>RSTotal50-54</v>
      </c>
      <c r="F15" s="19">
        <v>5</v>
      </c>
      <c r="G15" s="104">
        <f>VLOOKUP(E15,'Appendix 4. LT MOH 2019'!$D$5:$G$1684,4,FALSE)</f>
        <v>5.2633282575295327E-3</v>
      </c>
      <c r="H15" s="19">
        <f>VLOOKUP(E15,'Appendix 1a. Person-years 2020'!$E$3:$F$1684,2,FALSE)</f>
        <v>735349.51910000003</v>
      </c>
      <c r="I15" s="19">
        <f>VLOOKUP(E15,'Appendix 2a. Deaths 2020'!$E$3:$G$1683,3,FALSE)</f>
        <v>373</v>
      </c>
      <c r="J15" s="20">
        <f t="shared" si="1"/>
        <v>3870.385903039783</v>
      </c>
      <c r="K15" s="20">
        <f t="shared" si="2"/>
        <v>4241.4226815997245</v>
      </c>
      <c r="L15" s="72">
        <f t="shared" si="3"/>
        <v>0.91252067845782381</v>
      </c>
      <c r="M15" s="72">
        <f t="shared" si="4"/>
        <v>1.0958655771943906</v>
      </c>
      <c r="N15" s="72">
        <f>VLOOKUP(E15,'Appendix 4. LT MOH 2019'!$D$5:$K$1684,8,FALSE)</f>
        <v>0.97402514419372832</v>
      </c>
      <c r="O15" s="72">
        <f t="shared" si="13"/>
        <v>0.9715707707761565</v>
      </c>
      <c r="P15" s="72">
        <f t="shared" si="5"/>
        <v>2.84292292238435E-2</v>
      </c>
      <c r="Q15" s="72">
        <f>VLOOKUP(E15,'Appendix 4. LT MOH 2019'!$D$5:$I$1684,6,FALSE)</f>
        <v>2.499999999999996</v>
      </c>
      <c r="R15" s="16">
        <f t="shared" si="6"/>
        <v>2.4968587675595888</v>
      </c>
      <c r="S15" s="135">
        <f t="shared" si="14"/>
        <v>92189.347024925111</v>
      </c>
      <c r="T15" s="12">
        <f t="shared" si="7"/>
        <v>2620.8720785680507</v>
      </c>
      <c r="U15" s="13">
        <f t="shared" si="8"/>
        <v>5.7679378774220143E-3</v>
      </c>
      <c r="V15" s="12">
        <f t="shared" si="9"/>
        <v>454386.32215981011</v>
      </c>
      <c r="W15" s="12">
        <f t="shared" si="10"/>
        <v>2758320.1358766677</v>
      </c>
      <c r="X15" s="131">
        <f t="shared" si="11"/>
        <v>29.920161329821592</v>
      </c>
      <c r="Y15" s="105">
        <f>VLOOKUP(E15,'Appendix 4. LT MOH 2019'!$D$5:$P$1684,13,FALSE)</f>
        <v>30.915197563017415</v>
      </c>
      <c r="Z15" s="105">
        <f t="shared" si="12"/>
        <v>-0.99503623319582246</v>
      </c>
    </row>
    <row r="16" spans="1:27" s="9" customFormat="1" x14ac:dyDescent="0.2">
      <c r="A16" s="15"/>
      <c r="B16" s="11" t="str">
        <f t="shared" si="15"/>
        <v>Total</v>
      </c>
      <c r="C16" s="11" t="str">
        <f t="shared" si="16"/>
        <v>RS</v>
      </c>
      <c r="D16" s="137" t="s">
        <v>127</v>
      </c>
      <c r="E16" s="18" t="str">
        <f t="shared" si="0"/>
        <v>RSTotal55-59</v>
      </c>
      <c r="F16" s="19">
        <v>5</v>
      </c>
      <c r="G16" s="104">
        <f>VLOOKUP(E16,'Appendix 4. LT MOH 2019'!$D$5:$G$1684,4,FALSE)</f>
        <v>7.9885813287924878E-3</v>
      </c>
      <c r="H16" s="19">
        <f>VLOOKUP(E16,'Appendix 1a. Person-years 2020'!$E$3:$F$1684,2,FALSE)</f>
        <v>735180.61129999999</v>
      </c>
      <c r="I16" s="19">
        <f>VLOOKUP(E16,'Appendix 2a. Deaths 2020'!$E$3:$G$1683,3,FALSE)</f>
        <v>554</v>
      </c>
      <c r="J16" s="20">
        <f t="shared" si="1"/>
        <v>5873.0501047214275</v>
      </c>
      <c r="K16" s="20">
        <f t="shared" si="2"/>
        <v>6422.6244306652761</v>
      </c>
      <c r="L16" s="72">
        <f t="shared" si="3"/>
        <v>0.91443150196983858</v>
      </c>
      <c r="M16" s="72">
        <f t="shared" si="4"/>
        <v>1.0935756235932736</v>
      </c>
      <c r="N16" s="72">
        <f>VLOOKUP(E16,'Appendix 4. LT MOH 2019'!$D$5:$K$1684,8,FALSE)</f>
        <v>0.96083919161279374</v>
      </c>
      <c r="O16" s="72">
        <f t="shared" si="13"/>
        <v>0.95725410730879068</v>
      </c>
      <c r="P16" s="72">
        <f t="shared" si="5"/>
        <v>4.274589269120932E-2</v>
      </c>
      <c r="Q16" s="72">
        <f>VLOOKUP(E16,'Appendix 4. LT MOH 2019'!$D$5:$I$1684,6,FALSE)</f>
        <v>2.4999999999999925</v>
      </c>
      <c r="R16" s="16">
        <f t="shared" si="6"/>
        <v>2.4953555326461268</v>
      </c>
      <c r="S16" s="135">
        <f t="shared" si="14"/>
        <v>89568.474946357062</v>
      </c>
      <c r="T16" s="12">
        <f t="shared" si="7"/>
        <v>3828.6844185722493</v>
      </c>
      <c r="U16" s="13">
        <f t="shared" si="8"/>
        <v>8.7362447123998255E-3</v>
      </c>
      <c r="V16" s="12">
        <f t="shared" si="9"/>
        <v>438252.8814855644</v>
      </c>
      <c r="W16" s="12">
        <f t="shared" si="10"/>
        <v>2303933.8137168577</v>
      </c>
      <c r="X16" s="131">
        <f t="shared" si="11"/>
        <v>25.722597321174593</v>
      </c>
      <c r="Y16" s="105">
        <f>VLOOKUP(E16,'Appendix 4. LT MOH 2019'!$D$5:$P$1684,13,FALSE)</f>
        <v>26.672961018926003</v>
      </c>
      <c r="Z16" s="105">
        <f t="shared" si="12"/>
        <v>-0.95036369775140983</v>
      </c>
    </row>
    <row r="17" spans="1:26" s="9" customFormat="1" x14ac:dyDescent="0.2">
      <c r="A17" s="15"/>
      <c r="B17" s="11" t="str">
        <f t="shared" si="15"/>
        <v>Total</v>
      </c>
      <c r="C17" s="11" t="str">
        <f t="shared" si="16"/>
        <v>RS</v>
      </c>
      <c r="D17" s="137" t="s">
        <v>128</v>
      </c>
      <c r="E17" s="18" t="str">
        <f t="shared" si="0"/>
        <v>RSTotal60-64</v>
      </c>
      <c r="F17" s="19">
        <v>5</v>
      </c>
      <c r="G17" s="104">
        <f>VLOOKUP(E17,'Appendix 4. LT MOH 2019'!$D$5:$G$1684,4,FALSE)</f>
        <v>1.2352754770635207E-2</v>
      </c>
      <c r="H17" s="19">
        <f>VLOOKUP(E17,'Appendix 1a. Person-years 2020'!$E$3:$F$1684,2,FALSE)</f>
        <v>643183.71730000002</v>
      </c>
      <c r="I17" s="19">
        <f>VLOOKUP(E17,'Appendix 2a. Deaths 2020'!$E$3:$G$1683,3,FALSE)</f>
        <v>881</v>
      </c>
      <c r="J17" s="20">
        <f t="shared" si="1"/>
        <v>7945.0907322724615</v>
      </c>
      <c r="K17" s="20">
        <f t="shared" si="2"/>
        <v>8815.2079553195326</v>
      </c>
      <c r="L17" s="72">
        <f t="shared" si="3"/>
        <v>0.90129362489718701</v>
      </c>
      <c r="M17" s="72">
        <f t="shared" si="4"/>
        <v>1.1095163356049176</v>
      </c>
      <c r="N17" s="72">
        <f>VLOOKUP(E17,'Appendix 4. LT MOH 2019'!$D$5:$K$1684,8,FALSE)</f>
        <v>0.94008646903544402</v>
      </c>
      <c r="O17" s="72">
        <f t="shared" si="13"/>
        <v>0.93374703927463643</v>
      </c>
      <c r="P17" s="72">
        <f t="shared" si="5"/>
        <v>6.6252960725363574E-2</v>
      </c>
      <c r="Q17" s="72">
        <f>VLOOKUP(E17,'Appendix 4. LT MOH 2019'!$D$5:$I$1684,6,FALSE)</f>
        <v>2.500000000000004</v>
      </c>
      <c r="R17" s="16">
        <f t="shared" si="6"/>
        <v>2.4916199743697942</v>
      </c>
      <c r="S17" s="135">
        <f t="shared" si="14"/>
        <v>85739.790527784819</v>
      </c>
      <c r="T17" s="12">
        <f t="shared" si="7"/>
        <v>5680.514974438227</v>
      </c>
      <c r="U17" s="13">
        <f t="shared" si="8"/>
        <v>1.3706150609175563E-2</v>
      </c>
      <c r="V17" s="12">
        <f t="shared" si="9"/>
        <v>414450.06234175002</v>
      </c>
      <c r="W17" s="12">
        <f t="shared" si="10"/>
        <v>1865680.9322312931</v>
      </c>
      <c r="X17" s="131">
        <f t="shared" si="11"/>
        <v>21.759802779395653</v>
      </c>
      <c r="Y17" s="105">
        <f>VLOOKUP(E17,'Appendix 4. LT MOH 2019'!$D$5:$P$1684,13,FALSE)</f>
        <v>22.65817550942219</v>
      </c>
      <c r="Z17" s="105">
        <f t="shared" si="12"/>
        <v>-0.89837273002653717</v>
      </c>
    </row>
    <row r="18" spans="1:26" s="9" customFormat="1" x14ac:dyDescent="0.2">
      <c r="A18" s="15"/>
      <c r="B18" s="11" t="str">
        <f t="shared" si="15"/>
        <v>Total</v>
      </c>
      <c r="C18" s="11" t="str">
        <f t="shared" si="16"/>
        <v>RS</v>
      </c>
      <c r="D18" s="137" t="s">
        <v>129</v>
      </c>
      <c r="E18" s="18" t="str">
        <f t="shared" si="0"/>
        <v>RSTotal65-69</v>
      </c>
      <c r="F18" s="19">
        <v>5</v>
      </c>
      <c r="G18" s="104">
        <f>VLOOKUP(E18,'Appendix 4. LT MOH 2019'!$D$5:$G$1684,4,FALSE)</f>
        <v>1.8212831254422124E-2</v>
      </c>
      <c r="H18" s="19">
        <f>VLOOKUP(E18,'Appendix 1a. Person-years 2020'!$E$3:$F$1684,2,FALSE)</f>
        <v>521462.97560000001</v>
      </c>
      <c r="I18" s="19">
        <f>VLOOKUP(E18,'Appendix 2a. Deaths 2020'!$E$3:$G$1683,3,FALSE)</f>
        <v>1099</v>
      </c>
      <c r="J18" s="20">
        <f t="shared" si="1"/>
        <v>9497.3171800316413</v>
      </c>
      <c r="K18" s="20">
        <f t="shared" si="2"/>
        <v>10576.301278483032</v>
      </c>
      <c r="L18" s="72">
        <f t="shared" si="3"/>
        <v>0.89798096044724718</v>
      </c>
      <c r="M18" s="72">
        <f t="shared" si="4"/>
        <v>1.113609357042427</v>
      </c>
      <c r="N18" s="72">
        <f>VLOOKUP(E18,'Appendix 4. LT MOH 2019'!$D$5:$K$1684,8,FALSE)</f>
        <v>0.91290161423410632</v>
      </c>
      <c r="O18" s="72">
        <f t="shared" si="13"/>
        <v>0.9034991914964754</v>
      </c>
      <c r="P18" s="72">
        <f t="shared" si="5"/>
        <v>9.6500808503524604E-2</v>
      </c>
      <c r="Q18" s="72">
        <f>VLOOKUP(E18,'Appendix 4. LT MOH 2019'!$D$5:$I$1684,6,FALSE)</f>
        <v>2.4999999999999973</v>
      </c>
      <c r="R18" s="16">
        <f t="shared" si="6"/>
        <v>2.4872340740894505</v>
      </c>
      <c r="S18" s="135">
        <f t="shared" si="14"/>
        <v>80059.275553346597</v>
      </c>
      <c r="T18" s="12">
        <f t="shared" si="7"/>
        <v>7725.7848191044086</v>
      </c>
      <c r="U18" s="13">
        <f t="shared" si="8"/>
        <v>2.0283863965160822E-2</v>
      </c>
      <c r="V18" s="12">
        <f t="shared" si="9"/>
        <v>380883.28892237047</v>
      </c>
      <c r="W18" s="12">
        <f t="shared" si="10"/>
        <v>1451230.8698895429</v>
      </c>
      <c r="X18" s="131">
        <f t="shared" si="11"/>
        <v>18.126954807660375</v>
      </c>
      <c r="Y18" s="105">
        <f>VLOOKUP(E18,'Appendix 4. LT MOH 2019'!$D$5:$P$1684,13,FALSE)</f>
        <v>18.942895066987891</v>
      </c>
      <c r="Z18" s="105">
        <f t="shared" si="12"/>
        <v>-0.81594025932751535</v>
      </c>
    </row>
    <row r="19" spans="1:26" s="9" customFormat="1" x14ac:dyDescent="0.2">
      <c r="A19" s="15"/>
      <c r="B19" s="11" t="str">
        <f t="shared" si="15"/>
        <v>Total</v>
      </c>
      <c r="C19" s="11" t="str">
        <f t="shared" si="16"/>
        <v>RS</v>
      </c>
      <c r="D19" s="137" t="s">
        <v>130</v>
      </c>
      <c r="E19" s="18" t="str">
        <f t="shared" si="0"/>
        <v>RSTotal70-74</v>
      </c>
      <c r="F19" s="19">
        <v>5</v>
      </c>
      <c r="G19" s="104">
        <f>VLOOKUP(E19,'Appendix 4. LT MOH 2019'!$D$5:$G$1684,4,FALSE)</f>
        <v>2.7075174919806134E-2</v>
      </c>
      <c r="H19" s="19">
        <f>VLOOKUP(E19,'Appendix 1a. Person-years 2020'!$E$3:$F$1684,2,FALSE)</f>
        <v>389116.08199999999</v>
      </c>
      <c r="I19" s="19">
        <f>VLOOKUP(E19,'Appendix 2a. Deaths 2020'!$E$3:$G$1683,3,FALSE)</f>
        <v>1312</v>
      </c>
      <c r="J19" s="20">
        <f t="shared" si="1"/>
        <v>10535.385984259627</v>
      </c>
      <c r="K19" s="20">
        <f t="shared" si="2"/>
        <v>11811.863354764842</v>
      </c>
      <c r="L19" s="72">
        <f t="shared" si="3"/>
        <v>0.89193259927187596</v>
      </c>
      <c r="M19" s="72">
        <f t="shared" si="4"/>
        <v>1.1211609496237096</v>
      </c>
      <c r="N19" s="72">
        <f>VLOOKUP(E19,'Appendix 4. LT MOH 2019'!$D$5:$K$1684,8,FALSE)</f>
        <v>0.8732065148722814</v>
      </c>
      <c r="O19" s="72">
        <f t="shared" si="13"/>
        <v>0.8589791910738499</v>
      </c>
      <c r="P19" s="72">
        <f t="shared" si="5"/>
        <v>0.1410208089261501</v>
      </c>
      <c r="Q19" s="72">
        <f>VLOOKUP(E19,'Appendix 4. LT MOH 2019'!$D$5:$I$1684,6,FALSE)</f>
        <v>2.4999999999999996</v>
      </c>
      <c r="R19" s="16">
        <f t="shared" si="6"/>
        <v>2.4798771671644384</v>
      </c>
      <c r="S19" s="135">
        <f t="shared" si="14"/>
        <v>72333.490734242194</v>
      </c>
      <c r="T19" s="12">
        <f t="shared" si="7"/>
        <v>10200.527375795016</v>
      </c>
      <c r="U19" s="13">
        <f t="shared" si="8"/>
        <v>3.0362248208951077E-2</v>
      </c>
      <c r="V19" s="12">
        <f t="shared" si="9"/>
        <v>335960.87172450573</v>
      </c>
      <c r="W19" s="12">
        <f t="shared" si="10"/>
        <v>1070347.5809671725</v>
      </c>
      <c r="X19" s="131">
        <f t="shared" si="11"/>
        <v>14.797399795064461</v>
      </c>
      <c r="Y19" s="105">
        <f>VLOOKUP(E19,'Appendix 4. LT MOH 2019'!$D$5:$P$1684,13,FALSE)</f>
        <v>15.511683636667602</v>
      </c>
      <c r="Z19" s="105">
        <f t="shared" si="12"/>
        <v>-0.71428384160314096</v>
      </c>
    </row>
    <row r="20" spans="1:26" s="9" customFormat="1" x14ac:dyDescent="0.2">
      <c r="A20" s="15"/>
      <c r="B20" s="11" t="str">
        <f t="shared" si="15"/>
        <v>Total</v>
      </c>
      <c r="C20" s="11" t="str">
        <f t="shared" si="16"/>
        <v>RS</v>
      </c>
      <c r="D20" s="137" t="s">
        <v>131</v>
      </c>
      <c r="E20" s="18" t="str">
        <f t="shared" si="0"/>
        <v>RSTotal75-79</v>
      </c>
      <c r="F20" s="19">
        <v>5</v>
      </c>
      <c r="G20" s="104">
        <f>VLOOKUP(E20,'Appendix 4. LT MOH 2019'!$D$5:$G$1684,4,FALSE)</f>
        <v>4.302210740240716E-2</v>
      </c>
      <c r="H20" s="19">
        <f>VLOOKUP(E20,'Appendix 1a. Person-years 2020'!$E$3:$F$1684,2,FALSE)</f>
        <v>259733.1182</v>
      </c>
      <c r="I20" s="19">
        <f>VLOOKUP(E20,'Appendix 2a. Deaths 2020'!$E$3:$G$1683,3,FALSE)</f>
        <v>1178</v>
      </c>
      <c r="J20" s="20">
        <f t="shared" si="1"/>
        <v>11174.266107162513</v>
      </c>
      <c r="K20" s="20">
        <f t="shared" si="2"/>
        <v>12301.586064642479</v>
      </c>
      <c r="L20" s="72">
        <f t="shared" si="3"/>
        <v>0.90835978779028048</v>
      </c>
      <c r="M20" s="72">
        <f t="shared" si="4"/>
        <v>1.1008853688169618</v>
      </c>
      <c r="N20" s="72">
        <f>VLOOKUP(E20,'Appendix 4. LT MOH 2019'!$D$5:$K$1684,8,FALSE)</f>
        <v>0.80577895918259812</v>
      </c>
      <c r="O20" s="72">
        <f t="shared" si="13"/>
        <v>0.78841427955482424</v>
      </c>
      <c r="P20" s="72">
        <f t="shared" si="5"/>
        <v>0.21158572044517576</v>
      </c>
      <c r="Q20" s="72">
        <f>VLOOKUP(E20,'Appendix 4. LT MOH 2019'!$D$5:$I$1684,6,FALSE)</f>
        <v>2.4999999999999969</v>
      </c>
      <c r="R20" s="16">
        <f t="shared" si="6"/>
        <v>2.4736586464529182</v>
      </c>
      <c r="S20" s="135">
        <f t="shared" si="14"/>
        <v>62132.963358447174</v>
      </c>
      <c r="T20" s="12">
        <f t="shared" si="7"/>
        <v>13146.447815590753</v>
      </c>
      <c r="U20" s="13">
        <f t="shared" si="8"/>
        <v>4.7382714006848431E-2</v>
      </c>
      <c r="V20" s="12">
        <f t="shared" si="9"/>
        <v>277452.40202346025</v>
      </c>
      <c r="W20" s="12">
        <f t="shared" si="10"/>
        <v>734386.70924266672</v>
      </c>
      <c r="X20" s="131">
        <f t="shared" si="11"/>
        <v>11.819598962405268</v>
      </c>
      <c r="Y20" s="105">
        <f>VLOOKUP(E20,'Appendix 4. LT MOH 2019'!$D$5:$P$1684,13,FALSE)</f>
        <v>12.401038202366991</v>
      </c>
      <c r="Z20" s="105">
        <f t="shared" si="12"/>
        <v>-0.58143923996172298</v>
      </c>
    </row>
    <row r="21" spans="1:26" s="9" customFormat="1" x14ac:dyDescent="0.2">
      <c r="A21" s="15"/>
      <c r="B21" s="11" t="str">
        <f t="shared" si="15"/>
        <v>Total</v>
      </c>
      <c r="C21" s="11" t="str">
        <f t="shared" si="16"/>
        <v>RS</v>
      </c>
      <c r="D21" s="137" t="s">
        <v>132</v>
      </c>
      <c r="E21" s="18" t="str">
        <f t="shared" si="0"/>
        <v>RSTotal80-84</v>
      </c>
      <c r="F21" s="19">
        <v>5</v>
      </c>
      <c r="G21" s="104">
        <f>VLOOKUP(E21,'Appendix 4. LT MOH 2019'!$D$5:$G$1684,4,FALSE)</f>
        <v>6.6990992473244346E-2</v>
      </c>
      <c r="H21" s="19">
        <f>VLOOKUP(E21,'Appendix 1a. Person-years 2020'!$E$3:$F$1684,2,FALSE)</f>
        <v>168890.4008</v>
      </c>
      <c r="I21" s="19">
        <f>VLOOKUP(E21,'Appendix 2a. Deaths 2020'!$E$3:$G$1683,3,FALSE)</f>
        <v>1111</v>
      </c>
      <c r="J21" s="20">
        <f t="shared" si="1"/>
        <v>11314.13556879602</v>
      </c>
      <c r="K21" s="20">
        <f t="shared" si="2"/>
        <v>12350.708576158246</v>
      </c>
      <c r="L21" s="72">
        <f t="shared" si="3"/>
        <v>0.91607177831373809</v>
      </c>
      <c r="M21" s="72">
        <f t="shared" si="4"/>
        <v>1.091617516960028</v>
      </c>
      <c r="N21" s="72">
        <f>VLOOKUP(E21,'Appendix 4. LT MOH 2019'!$D$5:$K$1684,8,FALSE)</f>
        <v>0.7130951407929671</v>
      </c>
      <c r="O21" s="72">
        <f t="shared" si="13"/>
        <v>0.6913424327861919</v>
      </c>
      <c r="P21" s="72">
        <f t="shared" si="5"/>
        <v>0.3086575672138081</v>
      </c>
      <c r="Q21" s="72">
        <f>VLOOKUP(E21,'Appendix 4. LT MOH 2019'!$D$5:$I$1684,6,FALSE)</f>
        <v>2.5000000000000013</v>
      </c>
      <c r="R21" s="16">
        <f t="shared" si="6"/>
        <v>2.4632861520417584</v>
      </c>
      <c r="S21" s="135">
        <f t="shared" si="14"/>
        <v>48986.515542856418</v>
      </c>
      <c r="T21" s="12">
        <f t="shared" si="7"/>
        <v>15120.05871373946</v>
      </c>
      <c r="U21" s="13">
        <f t="shared" si="8"/>
        <v>7.3193219134250379E-2</v>
      </c>
      <c r="V21" s="12">
        <f t="shared" si="9"/>
        <v>206577.31539319752</v>
      </c>
      <c r="W21" s="12">
        <f t="shared" si="10"/>
        <v>456934.30721920647</v>
      </c>
      <c r="X21" s="131">
        <f t="shared" si="11"/>
        <v>9.3277568766746075</v>
      </c>
      <c r="Y21" s="105">
        <f>VLOOKUP(E21,'Appendix 4. LT MOH 2019'!$D$5:$P$1684,13,FALSE)</f>
        <v>9.7875362896182416</v>
      </c>
      <c r="Z21" s="105">
        <f t="shared" si="12"/>
        <v>-0.45977941294363411</v>
      </c>
    </row>
    <row r="22" spans="1:26" s="9" customFormat="1" x14ac:dyDescent="0.2">
      <c r="A22" s="15"/>
      <c r="B22" s="11" t="str">
        <f t="shared" si="15"/>
        <v>Total</v>
      </c>
      <c r="C22" s="11" t="str">
        <f t="shared" si="16"/>
        <v>RS</v>
      </c>
      <c r="D22" s="137" t="s">
        <v>133</v>
      </c>
      <c r="E22" s="18" t="str">
        <f t="shared" si="0"/>
        <v>RSTotal85-89</v>
      </c>
      <c r="F22" s="19">
        <v>5</v>
      </c>
      <c r="G22" s="104">
        <f>VLOOKUP(E22,'Appendix 4. LT MOH 2019'!$D$5:$G$1684,4,FALSE)</f>
        <v>0.10870814086654879</v>
      </c>
      <c r="H22" s="19">
        <f>VLOOKUP(E22,'Appendix 1a. Person-years 2020'!$E$3:$F$1684,2,FALSE)</f>
        <v>93912.043999999994</v>
      </c>
      <c r="I22" s="19">
        <f>VLOOKUP(E22,'Appendix 2a. Deaths 2020'!$E$3:$G$1683,3,FALSE)</f>
        <v>886</v>
      </c>
      <c r="J22" s="20">
        <f t="shared" si="1"/>
        <v>10209.003708217528</v>
      </c>
      <c r="K22" s="20">
        <f t="shared" si="2"/>
        <v>10998.688295409765</v>
      </c>
      <c r="L22" s="72">
        <f t="shared" si="3"/>
        <v>0.92820193045003307</v>
      </c>
      <c r="M22" s="72">
        <f t="shared" si="4"/>
        <v>1.0773517778778547</v>
      </c>
      <c r="N22" s="72">
        <f>VLOOKUP(E22,'Appendix 4. LT MOH 2019'!$D$5:$K$1684,8,FALSE)</f>
        <v>0.57261096438766623</v>
      </c>
      <c r="O22" s="72">
        <f t="shared" si="13"/>
        <v>0.54844069666871664</v>
      </c>
      <c r="P22" s="72">
        <f t="shared" si="5"/>
        <v>0.45155930333128336</v>
      </c>
      <c r="Q22" s="72">
        <f>VLOOKUP(E22,'Appendix 4. LT MOH 2019'!$D$5:$I$1684,6,FALSE)</f>
        <v>2.4999999999999991</v>
      </c>
      <c r="R22" s="16">
        <f t="shared" si="6"/>
        <v>2.4507870064596755</v>
      </c>
      <c r="S22" s="135">
        <f t="shared" si="14"/>
        <v>33866.456829116956</v>
      </c>
      <c r="T22" s="12">
        <f t="shared" si="7"/>
        <v>15292.713652055036</v>
      </c>
      <c r="U22" s="13">
        <f t="shared" si="8"/>
        <v>0.1173222865565095</v>
      </c>
      <c r="V22" s="12">
        <f t="shared" si="9"/>
        <v>130347.89979727459</v>
      </c>
      <c r="W22" s="12">
        <f t="shared" si="10"/>
        <v>250356.99182600898</v>
      </c>
      <c r="X22" s="131">
        <f t="shared" si="11"/>
        <v>7.392476664720431</v>
      </c>
      <c r="Y22" s="105">
        <f>VLOOKUP(E22,'Appendix 4. LT MOH 2019'!$D$5:$P$1684,13,FALSE)</f>
        <v>7.7195848390082213</v>
      </c>
      <c r="Z22" s="105">
        <f t="shared" si="12"/>
        <v>-0.32710817428779038</v>
      </c>
    </row>
    <row r="23" spans="1:26" s="9" customFormat="1" x14ac:dyDescent="0.2">
      <c r="A23" s="15"/>
      <c r="B23" s="11" t="str">
        <f t="shared" si="15"/>
        <v>Total</v>
      </c>
      <c r="C23" s="11" t="str">
        <f t="shared" si="16"/>
        <v>RS</v>
      </c>
      <c r="D23" s="137" t="s">
        <v>8</v>
      </c>
      <c r="E23" s="18" t="str">
        <f t="shared" si="0"/>
        <v>RSTotal90+</v>
      </c>
      <c r="F23" s="19" t="s">
        <v>19</v>
      </c>
      <c r="G23" s="104">
        <f>VLOOKUP(E23,'Appendix 4. LT MOH 2019'!$D$5:$G$1684,4,FALSE)</f>
        <v>0.15116216563910082</v>
      </c>
      <c r="H23" s="19">
        <f>VLOOKUP(E23,'Appendix 1a. Person-years 2020'!$E$3:$F$1684,2,FALSE)</f>
        <v>61468.0933</v>
      </c>
      <c r="I23" s="19">
        <f>VLOOKUP(E23,'Appendix 2a. Deaths 2020'!$E$3:$G$1683,3,FALSE)</f>
        <v>637</v>
      </c>
      <c r="J23" s="20">
        <f t="shared" si="1"/>
        <v>9291.6501009343028</v>
      </c>
      <c r="K23" s="20">
        <f t="shared" si="2"/>
        <v>9832.3598014221952</v>
      </c>
      <c r="L23" s="72">
        <f t="shared" si="3"/>
        <v>0.94500712835898437</v>
      </c>
      <c r="M23" s="72">
        <f t="shared" si="4"/>
        <v>1.0581930759998726</v>
      </c>
      <c r="N23" s="72">
        <f>VLOOKUP(E23,'Appendix 4. LT MOH 2019'!$D$5:$K$1684,8,FALSE)</f>
        <v>0</v>
      </c>
      <c r="O23" s="72">
        <v>0</v>
      </c>
      <c r="P23" s="72">
        <f t="shared" si="5"/>
        <v>1</v>
      </c>
      <c r="Q23" s="72">
        <f>VLOOKUP(E23,'Appendix 4. LT MOH 2019'!$D$5:$I$1684,6,FALSE)</f>
        <v>6.8372211799865372</v>
      </c>
      <c r="R23" s="16">
        <f>Q23*L23</f>
        <v>6.4612227532543045</v>
      </c>
      <c r="S23" s="135">
        <f t="shared" si="14"/>
        <v>18573.743177061922</v>
      </c>
      <c r="T23" s="12">
        <f t="shared" si="7"/>
        <v>18573.743177061922</v>
      </c>
      <c r="U23" s="13">
        <f t="shared" si="8"/>
        <v>0.15476946673852607</v>
      </c>
      <c r="V23" s="12">
        <f>T23*R23</f>
        <v>120009.09202873439</v>
      </c>
      <c r="W23" s="12">
        <f>V23</f>
        <v>120009.09202873439</v>
      </c>
      <c r="X23" s="131">
        <f t="shared" si="11"/>
        <v>6.4612227532543045</v>
      </c>
      <c r="Y23" s="105">
        <f>VLOOKUP(E23,'Appendix 4. LT MOH 2019'!$D$5:$P$1684,13,FALSE)</f>
        <v>6.6154119701321079</v>
      </c>
      <c r="Z23" s="105">
        <f t="shared" si="12"/>
        <v>-0.1541892168778034</v>
      </c>
    </row>
    <row r="24" spans="1:26" s="7" customFormat="1" x14ac:dyDescent="0.2">
      <c r="B24" s="159"/>
      <c r="C24" s="159"/>
      <c r="D24" s="107"/>
      <c r="E24" s="107"/>
      <c r="F24" s="107"/>
      <c r="G24" s="107"/>
      <c r="H24" s="107"/>
      <c r="I24" s="132"/>
      <c r="J24" s="132"/>
      <c r="N24" s="107"/>
      <c r="O24" s="107"/>
      <c r="P24" s="21"/>
      <c r="Q24" s="107"/>
      <c r="R24" s="107"/>
      <c r="V24" s="107"/>
      <c r="W24" s="107"/>
      <c r="Y24" s="107"/>
    </row>
    <row r="25" spans="1:26" x14ac:dyDescent="0.2">
      <c r="K25" s="40"/>
      <c r="L25" s="70"/>
      <c r="M25" s="70"/>
      <c r="N25" s="133"/>
      <c r="O25" s="133"/>
      <c r="P25" s="71"/>
      <c r="Q25" s="133"/>
      <c r="R25" s="133"/>
      <c r="S25" s="70"/>
      <c r="T25" s="70"/>
      <c r="U25" s="70"/>
      <c r="V25" s="133"/>
      <c r="W25" s="133"/>
      <c r="X25" s="70"/>
      <c r="Y25" s="133"/>
      <c r="Z25" s="70"/>
    </row>
    <row r="26" spans="1:26" ht="16" customHeight="1" x14ac:dyDescent="0.2">
      <c r="K26" s="40"/>
      <c r="L26" s="70"/>
      <c r="M26" s="70"/>
      <c r="N26" s="133"/>
      <c r="O26" s="133"/>
      <c r="P26" s="70"/>
      <c r="Q26" s="133"/>
      <c r="R26" s="133"/>
      <c r="S26" s="70"/>
      <c r="T26" s="70"/>
      <c r="U26" s="70"/>
      <c r="V26" s="133"/>
      <c r="W26" s="133"/>
      <c r="X26" s="70"/>
      <c r="Y26" s="133"/>
      <c r="Z26" s="70"/>
    </row>
    <row r="27" spans="1:26" s="11" customFormat="1" ht="47" customHeight="1" x14ac:dyDescent="0.2">
      <c r="A27" s="10"/>
      <c r="B27" s="8" t="s">
        <v>17</v>
      </c>
      <c r="C27" s="8" t="s">
        <v>14</v>
      </c>
      <c r="D27" s="8" t="s">
        <v>0</v>
      </c>
      <c r="E27" s="8" t="s">
        <v>135</v>
      </c>
      <c r="F27" s="8" t="s">
        <v>9</v>
      </c>
      <c r="G27" s="10" t="s">
        <v>116</v>
      </c>
      <c r="H27" s="10" t="s">
        <v>117</v>
      </c>
      <c r="I27" s="10" t="s">
        <v>110</v>
      </c>
      <c r="J27" s="10" t="s">
        <v>39</v>
      </c>
      <c r="K27" s="10" t="s">
        <v>1830</v>
      </c>
      <c r="L27" s="10" t="s">
        <v>27</v>
      </c>
      <c r="M27" s="10" t="s">
        <v>28</v>
      </c>
      <c r="N27" s="8" t="s">
        <v>10</v>
      </c>
      <c r="O27" s="10" t="s">
        <v>111</v>
      </c>
      <c r="P27" s="10" t="s">
        <v>112</v>
      </c>
      <c r="Q27" s="10" t="s">
        <v>29</v>
      </c>
      <c r="R27" s="10" t="s">
        <v>113</v>
      </c>
      <c r="S27" s="8" t="s">
        <v>104</v>
      </c>
      <c r="T27" s="8" t="s">
        <v>105</v>
      </c>
      <c r="U27" s="10" t="s">
        <v>106</v>
      </c>
      <c r="V27" s="10" t="s">
        <v>107</v>
      </c>
      <c r="W27" s="10" t="s">
        <v>108</v>
      </c>
      <c r="X27" s="8" t="s">
        <v>109</v>
      </c>
      <c r="Y27" s="10" t="s">
        <v>30</v>
      </c>
      <c r="Z27" s="10" t="s">
        <v>11</v>
      </c>
    </row>
    <row r="28" spans="1:26" x14ac:dyDescent="0.2">
      <c r="B28" s="158" t="s">
        <v>70</v>
      </c>
      <c r="C28" s="11" t="str">
        <f>$C$4</f>
        <v>RS</v>
      </c>
      <c r="D28" s="137">
        <v>0</v>
      </c>
      <c r="E28" s="18" t="str">
        <f t="shared" ref="E28:E47" si="17">_xlfn.CONCAT(C28,B28,D28)</f>
        <v>RSFemale0</v>
      </c>
      <c r="F28" s="19">
        <v>1</v>
      </c>
      <c r="G28" s="104">
        <f>VLOOKUP(E28,'Appendix 4. LT MOH 2019'!$D$5:$G$1684,4,FALSE)</f>
        <v>9.2176340475374902E-3</v>
      </c>
      <c r="H28" s="19">
        <f>VLOOKUP(E28,'Appendix 1a. Person-years 2020'!$E$3:$F$1684,2,FALSE)</f>
        <v>68467.856</v>
      </c>
      <c r="I28" s="19">
        <f>VLOOKUP(E28,'Appendix 2a. Deaths 2020'!$E$3:$G$1683,3,FALSE)</f>
        <v>0</v>
      </c>
      <c r="J28" s="20">
        <f t="shared" ref="J28:J47" si="18">G28*H28</f>
        <v>631.11164062749401</v>
      </c>
      <c r="K28" s="20">
        <f t="shared" ref="K28:K47" si="19">G28*(H28-I28)+I28</f>
        <v>631.11164062749401</v>
      </c>
      <c r="L28" s="73">
        <f t="shared" ref="L28:L47" si="20">J28/K28</f>
        <v>1</v>
      </c>
      <c r="M28" s="73">
        <f t="shared" ref="M28:M47" si="21">K28/J28</f>
        <v>1</v>
      </c>
      <c r="N28" s="72">
        <f>VLOOKUP(E28,'Appendix 4. LT MOH 2019'!$D$5:$K$1684,8,FALSE)</f>
        <v>0.99086031954699927</v>
      </c>
      <c r="O28" s="72">
        <f>EXP((1/L28)*LN(N28))</f>
        <v>0.99086031954699927</v>
      </c>
      <c r="P28" s="73">
        <f t="shared" ref="P28:P47" si="22">1-O28</f>
        <v>9.1396804530007314E-3</v>
      </c>
      <c r="Q28" s="72">
        <f>VLOOKUP(E28,'Appendix 4. LT MOH 2019'!$D$5:$I$1684,6,FALSE)</f>
        <v>7.4693374538573956E-2</v>
      </c>
      <c r="R28" s="136">
        <f t="shared" ref="R28:R46" si="23">F28+(Q28-F28)*M28*(1-N28)/(1-O28)</f>
        <v>7.4693374538573942E-2</v>
      </c>
      <c r="S28" s="12">
        <v>100000</v>
      </c>
      <c r="T28" s="12">
        <f t="shared" ref="T28:T47" si="24">P28*S28</f>
        <v>913.96804530007319</v>
      </c>
      <c r="U28" s="13">
        <f t="shared" ref="U28:U47" si="25">T28/V28</f>
        <v>9.2176340475374485E-3</v>
      </c>
      <c r="V28" s="12">
        <f t="shared" ref="V28:V46" si="26">(S29*F28)+R28*T28</f>
        <v>99154.299312223811</v>
      </c>
      <c r="W28" s="12">
        <f t="shared" ref="W28:W46" si="27">W29+V28</f>
        <v>7952502.7406018097</v>
      </c>
      <c r="X28" s="131">
        <f t="shared" ref="X28:X47" si="28">W28/S28</f>
        <v>79.525027406018097</v>
      </c>
      <c r="Y28" s="105">
        <f>VLOOKUP(E28,'Appendix 4. LT MOH 2019'!$D$5:$P$1684,13,FALSE)</f>
        <v>80.404765002462767</v>
      </c>
      <c r="Z28" s="131">
        <f t="shared" ref="Z28:Z47" si="29">X28-Y28</f>
        <v>-0.87973759644467009</v>
      </c>
    </row>
    <row r="29" spans="1:26" x14ac:dyDescent="0.2">
      <c r="B29" s="158" t="str">
        <f>$B$28</f>
        <v>Female</v>
      </c>
      <c r="C29" s="11" t="str">
        <f>$C$4</f>
        <v>RS</v>
      </c>
      <c r="D29" s="138" t="s">
        <v>1657</v>
      </c>
      <c r="E29" s="18" t="str">
        <f t="shared" si="17"/>
        <v>RSFemale1-4</v>
      </c>
      <c r="F29" s="19">
        <v>4</v>
      </c>
      <c r="G29" s="104">
        <f>VLOOKUP(E29,'Appendix 4. LT MOH 2019'!$D$5:$G$1684,4,FALSE)</f>
        <v>2.9709095534273191E-4</v>
      </c>
      <c r="H29" s="19">
        <f>VLOOKUP(E29,'Appendix 1a. Person-years 2020'!$E$3:$F$1684,2,FALSE)</f>
        <v>277226.55420000001</v>
      </c>
      <c r="I29" s="19">
        <f>VLOOKUP(E29,'Appendix 2a. Deaths 2020'!$E$3:$G$1683,3,FALSE)</f>
        <v>3</v>
      </c>
      <c r="J29" s="20">
        <f t="shared" si="18"/>
        <v>82.361501833651658</v>
      </c>
      <c r="K29" s="20">
        <f t="shared" si="19"/>
        <v>85.360610560785631</v>
      </c>
      <c r="L29" s="73">
        <f t="shared" si="20"/>
        <v>0.96486542554661914</v>
      </c>
      <c r="M29" s="73">
        <f t="shared" si="21"/>
        <v>1.0364139635674854</v>
      </c>
      <c r="N29" s="72">
        <f>VLOOKUP(E29,'Appendix 4. LT MOH 2019'!$D$5:$K$1684,8,FALSE)</f>
        <v>0.99881251440849828</v>
      </c>
      <c r="O29" s="72">
        <f t="shared" ref="O29:O46" si="30">EXP((1/L29)*LN(N29))</f>
        <v>0.99876929997054797</v>
      </c>
      <c r="P29" s="73">
        <f t="shared" si="22"/>
        <v>1.2307000294520254E-3</v>
      </c>
      <c r="Q29" s="72">
        <f>VLOOKUP(E29,'Appendix 4. LT MOH 2019'!$D$5:$I$1684,6,FALSE)</f>
        <v>1.5106244221248302</v>
      </c>
      <c r="R29" s="136">
        <f t="shared" si="23"/>
        <v>1.510570578804292</v>
      </c>
      <c r="S29" s="75">
        <f t="shared" ref="S29:S47" si="31">S28-T28</f>
        <v>99086.031954699924</v>
      </c>
      <c r="T29" s="12">
        <f t="shared" si="24"/>
        <v>121.94518244493352</v>
      </c>
      <c r="U29" s="13">
        <f t="shared" si="25"/>
        <v>3.0791084712405189E-4</v>
      </c>
      <c r="V29" s="12">
        <f t="shared" si="26"/>
        <v>396040.55389384821</v>
      </c>
      <c r="W29" s="12">
        <f t="shared" si="27"/>
        <v>7853348.441289586</v>
      </c>
      <c r="X29" s="131">
        <f t="shared" si="28"/>
        <v>79.25787607359203</v>
      </c>
      <c r="Y29" s="105">
        <f>VLOOKUP(E29,'Appendix 4. LT MOH 2019'!$D$5:$P$1684,13,FALSE)</f>
        <v>80.145728356189096</v>
      </c>
      <c r="Z29" s="131">
        <f t="shared" si="29"/>
        <v>-0.88785228259706628</v>
      </c>
    </row>
    <row r="30" spans="1:26" x14ac:dyDescent="0.2">
      <c r="B30" s="158" t="str">
        <f t="shared" ref="B30:B47" si="32">$B$28</f>
        <v>Female</v>
      </c>
      <c r="C30" s="11" t="str">
        <f t="shared" ref="C30:C47" si="33">$C$4</f>
        <v>RS</v>
      </c>
      <c r="D30" s="138" t="s">
        <v>1658</v>
      </c>
      <c r="E30" s="18" t="str">
        <f t="shared" si="17"/>
        <v>RSFemale5-9</v>
      </c>
      <c r="F30" s="19">
        <v>5</v>
      </c>
      <c r="G30" s="104">
        <f>VLOOKUP(E30,'Appendix 4. LT MOH 2019'!$D$5:$G$1684,4,FALSE)</f>
        <v>1.591809140752911E-4</v>
      </c>
      <c r="H30" s="19">
        <f>VLOOKUP(E30,'Appendix 1a. Person-years 2020'!$E$3:$F$1684,2,FALSE)</f>
        <v>339156.3922</v>
      </c>
      <c r="I30" s="19">
        <f>VLOOKUP(E30,'Appendix 2a. Deaths 2020'!$E$3:$G$1683,3,FALSE)</f>
        <v>0</v>
      </c>
      <c r="J30" s="20">
        <f t="shared" si="18"/>
        <v>53.98722452487393</v>
      </c>
      <c r="K30" s="20">
        <f t="shared" si="19"/>
        <v>53.98722452487393</v>
      </c>
      <c r="L30" s="73">
        <f t="shared" si="20"/>
        <v>1</v>
      </c>
      <c r="M30" s="73">
        <f t="shared" si="21"/>
        <v>1</v>
      </c>
      <c r="N30" s="72">
        <f>VLOOKUP(E30,'Appendix 4. LT MOH 2019'!$D$5:$K$1684,8,FALSE)</f>
        <v>0.99920441203567201</v>
      </c>
      <c r="O30" s="72">
        <f t="shared" si="30"/>
        <v>0.99920441203567201</v>
      </c>
      <c r="P30" s="73">
        <f t="shared" si="22"/>
        <v>7.9558796432799284E-4</v>
      </c>
      <c r="Q30" s="72">
        <f>VLOOKUP(E30,'Appendix 4. LT MOH 2019'!$D$5:$I$1684,6,FALSE)</f>
        <v>2.5000000000001443</v>
      </c>
      <c r="R30" s="136">
        <f t="shared" si="23"/>
        <v>2.5000000000001443</v>
      </c>
      <c r="S30" s="75">
        <f t="shared" si="31"/>
        <v>98964.086772254988</v>
      </c>
      <c r="T30" s="12">
        <f t="shared" si="24"/>
        <v>78.734636336717188</v>
      </c>
      <c r="U30" s="13">
        <f t="shared" si="25"/>
        <v>1.5918091407529305E-4</v>
      </c>
      <c r="V30" s="12">
        <f t="shared" si="26"/>
        <v>494623.59727043321</v>
      </c>
      <c r="W30" s="12">
        <f t="shared" si="27"/>
        <v>7457307.8873957377</v>
      </c>
      <c r="X30" s="131">
        <f t="shared" si="28"/>
        <v>75.353677587680494</v>
      </c>
      <c r="Y30" s="105">
        <f>VLOOKUP(E30,'Appendix 4. LT MOH 2019'!$D$5:$P$1684,13,FALSE)</f>
        <v>76.239217426020431</v>
      </c>
      <c r="Z30" s="131">
        <f t="shared" si="29"/>
        <v>-0.88553983833993755</v>
      </c>
    </row>
    <row r="31" spans="1:26" x14ac:dyDescent="0.2">
      <c r="B31" s="158" t="str">
        <f t="shared" si="32"/>
        <v>Female</v>
      </c>
      <c r="C31" s="11" t="str">
        <f t="shared" si="33"/>
        <v>RS</v>
      </c>
      <c r="D31" s="138" t="s">
        <v>118</v>
      </c>
      <c r="E31" s="18" t="str">
        <f t="shared" si="17"/>
        <v>RSFemale10-14</v>
      </c>
      <c r="F31" s="19">
        <v>5</v>
      </c>
      <c r="G31" s="104">
        <f>VLOOKUP(E31,'Appendix 4. LT MOH 2019'!$D$5:$G$1684,4,FALSE)</f>
        <v>2.3995034783880803E-4</v>
      </c>
      <c r="H31" s="19">
        <f>VLOOKUP(E31,'Appendix 1a. Person-years 2020'!$E$3:$F$1684,2,FALSE)</f>
        <v>328705.11349999998</v>
      </c>
      <c r="I31" s="19">
        <f>VLOOKUP(E31,'Appendix 2a. Deaths 2020'!$E$3:$G$1683,3,FALSE)</f>
        <v>1</v>
      </c>
      <c r="J31" s="20">
        <f t="shared" si="18"/>
        <v>78.872906320719864</v>
      </c>
      <c r="K31" s="20">
        <f t="shared" si="19"/>
        <v>79.872666370372031</v>
      </c>
      <c r="L31" s="73">
        <f t="shared" si="20"/>
        <v>0.98748307656318557</v>
      </c>
      <c r="M31" s="73">
        <f t="shared" si="21"/>
        <v>1.0126755827354308</v>
      </c>
      <c r="N31" s="72">
        <f>VLOOKUP(E31,'Appendix 4. LT MOH 2019'!$D$5:$K$1684,8,FALSE)</f>
        <v>0.99880096753145076</v>
      </c>
      <c r="O31" s="72">
        <f t="shared" si="30"/>
        <v>0.99878577832704141</v>
      </c>
      <c r="P31" s="73">
        <f t="shared" si="22"/>
        <v>1.2142216729585931E-3</v>
      </c>
      <c r="Q31" s="72">
        <f>VLOOKUP(E31,'Appendix 4. LT MOH 2019'!$D$5:$I$1684,6,FALSE)</f>
        <v>2.4999999999990457</v>
      </c>
      <c r="R31" s="136">
        <f t="shared" si="23"/>
        <v>2.4999809943091869</v>
      </c>
      <c r="S31" s="75">
        <f t="shared" si="31"/>
        <v>98885.352135918278</v>
      </c>
      <c r="T31" s="12">
        <f t="shared" si="24"/>
        <v>120.06873770157428</v>
      </c>
      <c r="U31" s="13">
        <f t="shared" si="25"/>
        <v>2.4299185870382448E-4</v>
      </c>
      <c r="V31" s="12">
        <f t="shared" si="26"/>
        <v>494126.58655334817</v>
      </c>
      <c r="W31" s="12">
        <f t="shared" si="27"/>
        <v>6962684.2901253048</v>
      </c>
      <c r="X31" s="131">
        <f t="shared" si="28"/>
        <v>70.411685246921806</v>
      </c>
      <c r="Y31" s="105">
        <f>VLOOKUP(E31,'Appendix 4. LT MOH 2019'!$D$5:$P$1684,13,FALSE)</f>
        <v>71.297930171056834</v>
      </c>
      <c r="Z31" s="131">
        <f t="shared" si="29"/>
        <v>-0.88624492413502765</v>
      </c>
    </row>
    <row r="32" spans="1:26" x14ac:dyDescent="0.2">
      <c r="B32" s="158" t="str">
        <f t="shared" si="32"/>
        <v>Female</v>
      </c>
      <c r="C32" s="11" t="str">
        <f t="shared" si="33"/>
        <v>RS</v>
      </c>
      <c r="D32" s="137" t="s">
        <v>119</v>
      </c>
      <c r="E32" s="18" t="str">
        <f t="shared" si="17"/>
        <v>RSFemale15-19</v>
      </c>
      <c r="F32" s="19">
        <v>5</v>
      </c>
      <c r="G32" s="104">
        <f>VLOOKUP(E32,'Appendix 4. LT MOH 2019'!$D$5:$G$1684,4,FALSE)</f>
        <v>3.8799605554148015E-4</v>
      </c>
      <c r="H32" s="19">
        <f>VLOOKUP(E32,'Appendix 1a. Person-years 2020'!$E$3:$F$1684,2,FALSE)</f>
        <v>374260.74329999997</v>
      </c>
      <c r="I32" s="19">
        <f>VLOOKUP(E32,'Appendix 2a. Deaths 2020'!$E$3:$G$1683,3,FALSE)</f>
        <v>2</v>
      </c>
      <c r="J32" s="20">
        <f t="shared" si="18"/>
        <v>145.21169214442244</v>
      </c>
      <c r="K32" s="20">
        <f t="shared" si="19"/>
        <v>147.21091615231134</v>
      </c>
      <c r="L32" s="73">
        <f t="shared" si="20"/>
        <v>0.9864193222884341</v>
      </c>
      <c r="M32" s="73">
        <f t="shared" si="21"/>
        <v>1.0137676517528666</v>
      </c>
      <c r="N32" s="72">
        <f>VLOOKUP(E32,'Appendix 4. LT MOH 2019'!$D$5:$K$1684,8,FALSE)</f>
        <v>0.99806189966051007</v>
      </c>
      <c r="O32" s="72">
        <f t="shared" si="30"/>
        <v>0.99803524279993849</v>
      </c>
      <c r="P32" s="73">
        <f t="shared" si="22"/>
        <v>1.9647572000615066E-3</v>
      </c>
      <c r="Q32" s="72">
        <f>VLOOKUP(E32,'Appendix 4. LT MOH 2019'!$D$5:$I$1684,6,FALSE)</f>
        <v>2.499999999999674</v>
      </c>
      <c r="R32" s="136">
        <f t="shared" si="23"/>
        <v>2.4999666244194283</v>
      </c>
      <c r="S32" s="75">
        <f t="shared" si="31"/>
        <v>98765.283398216707</v>
      </c>
      <c r="T32" s="12">
        <f t="shared" si="24"/>
        <v>194.04980167276145</v>
      </c>
      <c r="U32" s="13">
        <f t="shared" si="25"/>
        <v>3.9333785185916888E-4</v>
      </c>
      <c r="V32" s="12">
        <f t="shared" si="26"/>
        <v>493341.28601037682</v>
      </c>
      <c r="W32" s="12">
        <f t="shared" si="27"/>
        <v>6468557.7035719566</v>
      </c>
      <c r="X32" s="131">
        <f t="shared" si="28"/>
        <v>65.494245356347065</v>
      </c>
      <c r="Y32" s="105">
        <f>VLOOKUP(E32,'Appendix 4. LT MOH 2019'!$D$5:$P$1684,13,FALSE)</f>
        <v>66.380520151168653</v>
      </c>
      <c r="Z32" s="131">
        <f t="shared" si="29"/>
        <v>-0.88627479482158833</v>
      </c>
    </row>
    <row r="33" spans="2:26" x14ac:dyDescent="0.2">
      <c r="B33" s="158" t="str">
        <f t="shared" si="32"/>
        <v>Female</v>
      </c>
      <c r="C33" s="11" t="str">
        <f t="shared" si="33"/>
        <v>RS</v>
      </c>
      <c r="D33" s="137" t="s">
        <v>120</v>
      </c>
      <c r="E33" s="18" t="str">
        <f t="shared" si="17"/>
        <v>RSFemale20-24</v>
      </c>
      <c r="F33" s="19">
        <v>5</v>
      </c>
      <c r="G33" s="104">
        <f>VLOOKUP(E33,'Appendix 4. LT MOH 2019'!$D$5:$G$1684,4,FALSE)</f>
        <v>4.5560147004108643E-4</v>
      </c>
      <c r="H33" s="19">
        <f>VLOOKUP(E33,'Appendix 1a. Person-years 2020'!$E$3:$F$1684,2,FALSE)</f>
        <v>422406.14659999998</v>
      </c>
      <c r="I33" s="19">
        <f>VLOOKUP(E33,'Appendix 2a. Deaths 2020'!$E$3:$G$1683,3,FALSE)</f>
        <v>8</v>
      </c>
      <c r="J33" s="20">
        <f t="shared" si="18"/>
        <v>192.44886134535065</v>
      </c>
      <c r="K33" s="20">
        <f t="shared" si="19"/>
        <v>200.44521653359033</v>
      </c>
      <c r="L33" s="73">
        <f t="shared" si="20"/>
        <v>0.96010702910987322</v>
      </c>
      <c r="M33" s="73">
        <f t="shared" si="21"/>
        <v>1.0415505455960592</v>
      </c>
      <c r="N33" s="72">
        <f>VLOOKUP(E33,'Appendix 4. LT MOH 2019'!$D$5:$K$1684,8,FALSE)</f>
        <v>0.99772458435657485</v>
      </c>
      <c r="O33" s="72">
        <f t="shared" si="30"/>
        <v>0.99763015171033775</v>
      </c>
      <c r="P33" s="73">
        <f t="shared" si="22"/>
        <v>2.3698482896622464E-3</v>
      </c>
      <c r="Q33" s="72">
        <f>VLOOKUP(E33,'Appendix 4. LT MOH 2019'!$D$5:$I$1684,6,FALSE)</f>
        <v>2.4999999999999187</v>
      </c>
      <c r="R33" s="136">
        <f t="shared" si="23"/>
        <v>2.4998817274447567</v>
      </c>
      <c r="S33" s="75">
        <f t="shared" si="31"/>
        <v>98571.233596543942</v>
      </c>
      <c r="T33" s="12">
        <f t="shared" si="24"/>
        <v>233.59886934866742</v>
      </c>
      <c r="U33" s="13">
        <f t="shared" si="25"/>
        <v>4.7453196892104262E-4</v>
      </c>
      <c r="V33" s="12">
        <f t="shared" si="26"/>
        <v>492272.14318101283</v>
      </c>
      <c r="W33" s="12">
        <f t="shared" si="27"/>
        <v>5975216.4175615795</v>
      </c>
      <c r="X33" s="131">
        <f t="shared" si="28"/>
        <v>60.618257472746897</v>
      </c>
      <c r="Y33" s="105">
        <f>VLOOKUP(E33,'Appendix 4. LT MOH 2019'!$D$5:$P$1684,13,FALSE)</f>
        <v>61.504567425024014</v>
      </c>
      <c r="Z33" s="131">
        <f t="shared" si="29"/>
        <v>-0.88630995227711651</v>
      </c>
    </row>
    <row r="34" spans="2:26" x14ac:dyDescent="0.2">
      <c r="B34" s="158" t="str">
        <f t="shared" si="32"/>
        <v>Female</v>
      </c>
      <c r="C34" s="11" t="str">
        <f t="shared" si="33"/>
        <v>RS</v>
      </c>
      <c r="D34" s="137" t="s">
        <v>121</v>
      </c>
      <c r="E34" s="18" t="str">
        <f t="shared" si="17"/>
        <v>RSFemale25-29</v>
      </c>
      <c r="F34" s="19">
        <v>5</v>
      </c>
      <c r="G34" s="104">
        <f>VLOOKUP(E34,'Appendix 4. LT MOH 2019'!$D$5:$G$1684,4,FALSE)</f>
        <v>5.8639125977721386E-4</v>
      </c>
      <c r="H34" s="19">
        <f>VLOOKUP(E34,'Appendix 1a. Person-years 2020'!$E$3:$F$1684,2,FALSE)</f>
        <v>429437.3798</v>
      </c>
      <c r="I34" s="19">
        <f>VLOOKUP(E34,'Appendix 2a. Deaths 2020'!$E$3:$G$1683,3,FALSE)</f>
        <v>17</v>
      </c>
      <c r="J34" s="20">
        <f t="shared" si="18"/>
        <v>251.81832613634785</v>
      </c>
      <c r="K34" s="20">
        <f t="shared" si="19"/>
        <v>268.80835748493166</v>
      </c>
      <c r="L34" s="73">
        <f t="shared" si="20"/>
        <v>0.9367950032969633</v>
      </c>
      <c r="M34" s="73">
        <f t="shared" si="21"/>
        <v>1.0674693999013578</v>
      </c>
      <c r="N34" s="72">
        <f>VLOOKUP(E34,'Appendix 4. LT MOH 2019'!$D$5:$K$1684,8,FALSE)</f>
        <v>0.99707233559316322</v>
      </c>
      <c r="O34" s="72">
        <f t="shared" si="30"/>
        <v>0.99687511676991569</v>
      </c>
      <c r="P34" s="73">
        <f t="shared" si="22"/>
        <v>3.1248832300843077E-3</v>
      </c>
      <c r="Q34" s="72">
        <f>VLOOKUP(E34,'Appendix 4. LT MOH 2019'!$D$5:$I$1684,6,FALSE)</f>
        <v>2.5000000000001772</v>
      </c>
      <c r="R34" s="136">
        <f t="shared" si="23"/>
        <v>2.4997528408492817</v>
      </c>
      <c r="S34" s="75">
        <f t="shared" si="31"/>
        <v>98337.634727195269</v>
      </c>
      <c r="T34" s="12">
        <f t="shared" si="24"/>
        <v>307.29362564516873</v>
      </c>
      <c r="U34" s="13">
        <f t="shared" si="25"/>
        <v>6.2595476047417643E-4</v>
      </c>
      <c r="V34" s="12">
        <f t="shared" si="26"/>
        <v>490919.86362143187</v>
      </c>
      <c r="W34" s="12">
        <f t="shared" si="27"/>
        <v>5482944.2743805666</v>
      </c>
      <c r="X34" s="131">
        <f t="shared" si="28"/>
        <v>55.756316384781407</v>
      </c>
      <c r="Y34" s="105">
        <f>VLOOKUP(E34,'Appendix 4. LT MOH 2019'!$D$5:$P$1684,13,FALSE)</f>
        <v>56.639133534607275</v>
      </c>
      <c r="Z34" s="131">
        <f t="shared" si="29"/>
        <v>-0.88281714982586834</v>
      </c>
    </row>
    <row r="35" spans="2:26" x14ac:dyDescent="0.2">
      <c r="B35" s="158" t="str">
        <f t="shared" si="32"/>
        <v>Female</v>
      </c>
      <c r="C35" s="11" t="str">
        <f t="shared" si="33"/>
        <v>RS</v>
      </c>
      <c r="D35" s="137" t="s">
        <v>122</v>
      </c>
      <c r="E35" s="18" t="str">
        <f t="shared" si="17"/>
        <v>RSFemale30-34</v>
      </c>
      <c r="F35" s="19">
        <v>5</v>
      </c>
      <c r="G35" s="104">
        <f>VLOOKUP(E35,'Appendix 4. LT MOH 2019'!$D$5:$G$1684,4,FALSE)</f>
        <v>8.1144142339589233E-4</v>
      </c>
      <c r="H35" s="19">
        <f>VLOOKUP(E35,'Appendix 1a. Person-years 2020'!$E$3:$F$1684,2,FALSE)</f>
        <v>426127.22970000003</v>
      </c>
      <c r="I35" s="19">
        <f>VLOOKUP(E35,'Appendix 2a. Deaths 2020'!$E$3:$G$1683,3,FALSE)</f>
        <v>23</v>
      </c>
      <c r="J35" s="20">
        <f t="shared" si="18"/>
        <v>345.77728581551639</v>
      </c>
      <c r="K35" s="20">
        <f t="shared" si="19"/>
        <v>368.75862266277829</v>
      </c>
      <c r="L35" s="73">
        <f t="shared" si="20"/>
        <v>0.93767918786192606</v>
      </c>
      <c r="M35" s="73">
        <f t="shared" si="21"/>
        <v>1.0664628296594449</v>
      </c>
      <c r="N35" s="72">
        <f>VLOOKUP(E35,'Appendix 4. LT MOH 2019'!$D$5:$K$1684,8,FALSE)</f>
        <v>0.99595100668526715</v>
      </c>
      <c r="O35" s="72">
        <f t="shared" si="30"/>
        <v>0.99568248088257205</v>
      </c>
      <c r="P35" s="73">
        <f t="shared" si="22"/>
        <v>4.3175191174279481E-3</v>
      </c>
      <c r="Q35" s="72">
        <f>VLOOKUP(E35,'Appendix 4. LT MOH 2019'!$D$5:$I$1684,6,FALSE)</f>
        <v>2.4999999999999867</v>
      </c>
      <c r="R35" s="136">
        <f t="shared" si="23"/>
        <v>2.499663145513416</v>
      </c>
      <c r="S35" s="75">
        <f t="shared" si="31"/>
        <v>98030.341101550104</v>
      </c>
      <c r="T35" s="12">
        <f t="shared" si="24"/>
        <v>423.2478717939253</v>
      </c>
      <c r="U35" s="13">
        <f t="shared" si="25"/>
        <v>8.6537220572179593E-4</v>
      </c>
      <c r="V35" s="12">
        <f t="shared" si="26"/>
        <v>489093.44325532118</v>
      </c>
      <c r="W35" s="12">
        <f t="shared" si="27"/>
        <v>4992024.4107591351</v>
      </c>
      <c r="X35" s="131">
        <f t="shared" si="28"/>
        <v>50.923258602026827</v>
      </c>
      <c r="Y35" s="105">
        <f>VLOOKUP(E35,'Appendix 4. LT MOH 2019'!$D$5:$P$1684,13,FALSE)</f>
        <v>51.798100149774619</v>
      </c>
      <c r="Z35" s="131">
        <f t="shared" si="29"/>
        <v>-0.87484154774779199</v>
      </c>
    </row>
    <row r="36" spans="2:26" x14ac:dyDescent="0.2">
      <c r="B36" s="158" t="str">
        <f t="shared" si="32"/>
        <v>Female</v>
      </c>
      <c r="C36" s="11" t="str">
        <f t="shared" si="33"/>
        <v>RS</v>
      </c>
      <c r="D36" s="137" t="s">
        <v>123</v>
      </c>
      <c r="E36" s="18" t="str">
        <f t="shared" si="17"/>
        <v>RSFemale35-39</v>
      </c>
      <c r="F36" s="19">
        <v>5</v>
      </c>
      <c r="G36" s="104">
        <f>VLOOKUP(E36,'Appendix 4. LT MOH 2019'!$D$5:$G$1684,4,FALSE)</f>
        <v>1.2677438109539774E-3</v>
      </c>
      <c r="H36" s="19">
        <f>VLOOKUP(E36,'Appendix 1a. Person-years 2020'!$E$3:$F$1684,2,FALSE)</f>
        <v>441893.47029999999</v>
      </c>
      <c r="I36" s="19">
        <f>VLOOKUP(E36,'Appendix 2a. Deaths 2020'!$E$3:$G$1683,3,FALSE)</f>
        <v>57</v>
      </c>
      <c r="J36" s="20">
        <f t="shared" si="18"/>
        <v>560.20771207380017</v>
      </c>
      <c r="K36" s="20">
        <f t="shared" si="19"/>
        <v>617.13545067657583</v>
      </c>
      <c r="L36" s="73">
        <f t="shared" si="20"/>
        <v>0.90775487206193572</v>
      </c>
      <c r="M36" s="73">
        <f t="shared" si="21"/>
        <v>1.1016189841300796</v>
      </c>
      <c r="N36" s="72">
        <f>VLOOKUP(E36,'Appendix 4. LT MOH 2019'!$D$5:$K$1684,8,FALSE)</f>
        <v>0.99368130715460035</v>
      </c>
      <c r="O36" s="72">
        <f t="shared" si="30"/>
        <v>0.99304144700725927</v>
      </c>
      <c r="P36" s="73">
        <f t="shared" si="22"/>
        <v>6.9585529927407297E-3</v>
      </c>
      <c r="Q36" s="72">
        <f>VLOOKUP(E36,'Appendix 4. LT MOH 2019'!$D$5:$I$1684,6,FALSE)</f>
        <v>2.5000000000000169</v>
      </c>
      <c r="R36" s="136">
        <f t="shared" si="23"/>
        <v>2.4991955940262551</v>
      </c>
      <c r="S36" s="75">
        <f t="shared" si="31"/>
        <v>97607.093229756181</v>
      </c>
      <c r="T36" s="12">
        <f t="shared" si="24"/>
        <v>679.20413070664324</v>
      </c>
      <c r="U36" s="13">
        <f t="shared" si="25"/>
        <v>1.3965712194293396E-3</v>
      </c>
      <c r="V36" s="12">
        <f t="shared" si="26"/>
        <v>486336.90946615417</v>
      </c>
      <c r="W36" s="12">
        <f t="shared" si="27"/>
        <v>4502930.967503814</v>
      </c>
      <c r="X36" s="131">
        <f t="shared" si="28"/>
        <v>46.133234978163095</v>
      </c>
      <c r="Y36" s="105">
        <f>VLOOKUP(E36,'Appendix 4. LT MOH 2019'!$D$5:$P$1684,13,FALSE)</f>
        <v>46.998519323605073</v>
      </c>
      <c r="Z36" s="131">
        <f t="shared" si="29"/>
        <v>-0.86528434544197808</v>
      </c>
    </row>
    <row r="37" spans="2:26" x14ac:dyDescent="0.2">
      <c r="B37" s="158" t="str">
        <f t="shared" si="32"/>
        <v>Female</v>
      </c>
      <c r="C37" s="11" t="str">
        <f t="shared" si="33"/>
        <v>RS</v>
      </c>
      <c r="D37" s="137" t="s">
        <v>124</v>
      </c>
      <c r="E37" s="18" t="str">
        <f t="shared" si="17"/>
        <v>RSFemale40-44</v>
      </c>
      <c r="F37" s="19">
        <v>5</v>
      </c>
      <c r="G37" s="104">
        <f>VLOOKUP(E37,'Appendix 4. LT MOH 2019'!$D$5:$G$1684,4,FALSE)</f>
        <v>1.8927463882485054E-3</v>
      </c>
      <c r="H37" s="19">
        <f>VLOOKUP(E37,'Appendix 1a. Person-years 2020'!$E$3:$F$1684,2,FALSE)</f>
        <v>404572.53269999998</v>
      </c>
      <c r="I37" s="19">
        <f>VLOOKUP(E37,'Appendix 2a. Deaths 2020'!$E$3:$G$1683,3,FALSE)</f>
        <v>69</v>
      </c>
      <c r="J37" s="20">
        <f t="shared" si="18"/>
        <v>765.75320005247534</v>
      </c>
      <c r="K37" s="20">
        <f t="shared" si="19"/>
        <v>834.62260055168622</v>
      </c>
      <c r="L37" s="73">
        <f t="shared" si="20"/>
        <v>0.91748438102001051</v>
      </c>
      <c r="M37" s="73">
        <f t="shared" si="21"/>
        <v>1.0899368105735521</v>
      </c>
      <c r="N37" s="72">
        <f>VLOOKUP(E37,'Appendix 4. LT MOH 2019'!$D$5:$K$1684,8,FALSE)</f>
        <v>0.99058083826962118</v>
      </c>
      <c r="O37" s="72">
        <f t="shared" si="30"/>
        <v>0.98973806982481694</v>
      </c>
      <c r="P37" s="73">
        <f t="shared" si="22"/>
        <v>1.0261930175183065E-2</v>
      </c>
      <c r="Q37" s="72">
        <f>VLOOKUP(E37,'Appendix 4. LT MOH 2019'!$D$5:$I$1684,6,FALSE)</f>
        <v>2.4999999999999867</v>
      </c>
      <c r="R37" s="136">
        <f t="shared" si="23"/>
        <v>2.498937597647787</v>
      </c>
      <c r="S37" s="75">
        <f t="shared" si="31"/>
        <v>96927.889099049542</v>
      </c>
      <c r="T37" s="12">
        <f t="shared" si="24"/>
        <v>994.6672299623342</v>
      </c>
      <c r="U37" s="13">
        <f t="shared" si="25"/>
        <v>2.0629755889955423E-3</v>
      </c>
      <c r="V37" s="12">
        <f t="shared" si="26"/>
        <v>482151.72068353707</v>
      </c>
      <c r="W37" s="12">
        <f t="shared" si="27"/>
        <v>4016594.0580376601</v>
      </c>
      <c r="X37" s="131">
        <f t="shared" si="28"/>
        <v>41.438992382606692</v>
      </c>
      <c r="Y37" s="105">
        <f>VLOOKUP(E37,'Appendix 4. LT MOH 2019'!$D$5:$P$1684,13,FALSE)</f>
        <v>42.281479739239821</v>
      </c>
      <c r="Z37" s="131">
        <f t="shared" si="29"/>
        <v>-0.84248735663312857</v>
      </c>
    </row>
    <row r="38" spans="2:26" x14ac:dyDescent="0.2">
      <c r="B38" s="158" t="str">
        <f t="shared" si="32"/>
        <v>Female</v>
      </c>
      <c r="C38" s="11" t="str">
        <f t="shared" si="33"/>
        <v>RS</v>
      </c>
      <c r="D38" s="137" t="s">
        <v>125</v>
      </c>
      <c r="E38" s="18" t="str">
        <f t="shared" si="17"/>
        <v>RSFemale45-49</v>
      </c>
      <c r="F38" s="19">
        <v>5</v>
      </c>
      <c r="G38" s="104">
        <f>VLOOKUP(E38,'Appendix 4. LT MOH 2019'!$D$5:$G$1684,4,FALSE)</f>
        <v>2.6783764659110559E-3</v>
      </c>
      <c r="H38" s="19">
        <f>VLOOKUP(E38,'Appendix 1a. Person-years 2020'!$E$3:$F$1684,2,FALSE)</f>
        <v>374115.97129999998</v>
      </c>
      <c r="I38" s="19">
        <f>VLOOKUP(E38,'Appendix 2a. Deaths 2020'!$E$3:$G$1683,3,FALSE)</f>
        <v>99</v>
      </c>
      <c r="J38" s="20">
        <f t="shared" si="18"/>
        <v>1002.023413051376</v>
      </c>
      <c r="K38" s="20">
        <f t="shared" si="19"/>
        <v>1100.7582537812509</v>
      </c>
      <c r="L38" s="73">
        <f t="shared" si="20"/>
        <v>0.91030288404315152</v>
      </c>
      <c r="M38" s="73">
        <f t="shared" si="21"/>
        <v>1.0985354627884454</v>
      </c>
      <c r="N38" s="72">
        <f>VLOOKUP(E38,'Appendix 4. LT MOH 2019'!$D$5:$K$1684,8,FALSE)</f>
        <v>0.98669719248687893</v>
      </c>
      <c r="O38" s="72">
        <f t="shared" si="30"/>
        <v>0.98539601046643321</v>
      </c>
      <c r="P38" s="73">
        <f t="shared" si="22"/>
        <v>1.4603989533566786E-2</v>
      </c>
      <c r="Q38" s="72">
        <f>VLOOKUP(E38,'Appendix 4. LT MOH 2019'!$D$5:$I$1684,6,FALSE)</f>
        <v>2.4999999999999822</v>
      </c>
      <c r="R38" s="136">
        <f t="shared" si="23"/>
        <v>2.4983538275237596</v>
      </c>
      <c r="S38" s="75">
        <f t="shared" si="31"/>
        <v>95933.221869087211</v>
      </c>
      <c r="T38" s="12">
        <f t="shared" si="24"/>
        <v>1401.0077680974898</v>
      </c>
      <c r="U38" s="13">
        <f t="shared" si="25"/>
        <v>2.9422966887025217E-3</v>
      </c>
      <c r="V38" s="12">
        <f t="shared" si="26"/>
        <v>476161.28362476552</v>
      </c>
      <c r="W38" s="12">
        <f t="shared" si="27"/>
        <v>3534442.3373541231</v>
      </c>
      <c r="X38" s="131">
        <f t="shared" si="28"/>
        <v>36.842735691472015</v>
      </c>
      <c r="Y38" s="105">
        <f>VLOOKUP(E38,'Appendix 4. LT MOH 2019'!$D$5:$P$1684,13,FALSE)</f>
        <v>37.659750928285064</v>
      </c>
      <c r="Z38" s="131">
        <f t="shared" si="29"/>
        <v>-0.81701523681304877</v>
      </c>
    </row>
    <row r="39" spans="2:26" x14ac:dyDescent="0.2">
      <c r="B39" s="158" t="str">
        <f t="shared" si="32"/>
        <v>Female</v>
      </c>
      <c r="C39" s="11" t="str">
        <f t="shared" si="33"/>
        <v>RS</v>
      </c>
      <c r="D39" s="137" t="s">
        <v>126</v>
      </c>
      <c r="E39" s="18" t="str">
        <f t="shared" si="17"/>
        <v>RSFemale50-54</v>
      </c>
      <c r="F39" s="19">
        <v>5</v>
      </c>
      <c r="G39" s="104">
        <f>VLOOKUP(E39,'Appendix 4. LT MOH 2019'!$D$5:$G$1684,4,FALSE)</f>
        <v>3.8466154231474206E-3</v>
      </c>
      <c r="H39" s="19">
        <f>VLOOKUP(E39,'Appendix 1a. Person-years 2020'!$E$3:$F$1684,2,FALSE)</f>
        <v>383505.13900000002</v>
      </c>
      <c r="I39" s="19">
        <f>VLOOKUP(E39,'Appendix 2a. Deaths 2020'!$E$3:$G$1683,3,FALSE)</f>
        <v>139</v>
      </c>
      <c r="J39" s="20">
        <f t="shared" si="18"/>
        <v>1475.1967825336953</v>
      </c>
      <c r="K39" s="20">
        <f t="shared" si="19"/>
        <v>1613.6621029898779</v>
      </c>
      <c r="L39" s="73">
        <f t="shared" si="20"/>
        <v>0.91419187437095617</v>
      </c>
      <c r="M39" s="73">
        <f t="shared" si="21"/>
        <v>1.0938622711868746</v>
      </c>
      <c r="N39" s="72">
        <f>VLOOKUP(E39,'Appendix 4. LT MOH 2019'!$D$5:$K$1684,8,FALSE)</f>
        <v>0.98095011682038258</v>
      </c>
      <c r="O39" s="72">
        <f t="shared" si="30"/>
        <v>0.97918078950440179</v>
      </c>
      <c r="P39" s="73">
        <f t="shared" si="22"/>
        <v>2.0819210495598206E-2</v>
      </c>
      <c r="Q39" s="72">
        <f>VLOOKUP(E39,'Appendix 4. LT MOH 2019'!$D$5:$I$1684,6,FALSE)</f>
        <v>2.4999999999999907</v>
      </c>
      <c r="R39" s="136">
        <f t="shared" si="23"/>
        <v>2.4977499164645574</v>
      </c>
      <c r="S39" s="75">
        <f t="shared" si="31"/>
        <v>94532.214100989717</v>
      </c>
      <c r="T39" s="12">
        <f t="shared" si="24"/>
        <v>1968.0860639834618</v>
      </c>
      <c r="U39" s="13">
        <f t="shared" si="25"/>
        <v>4.2076818276939754E-3</v>
      </c>
      <c r="V39" s="12">
        <f t="shared" si="26"/>
        <v>467736.42698694102</v>
      </c>
      <c r="W39" s="12">
        <f t="shared" si="27"/>
        <v>3058281.0537293577</v>
      </c>
      <c r="X39" s="131">
        <f t="shared" si="28"/>
        <v>32.351734092064795</v>
      </c>
      <c r="Y39" s="105">
        <f>VLOOKUP(E39,'Appendix 4. LT MOH 2019'!$D$5:$P$1684,13,FALSE)</f>
        <v>33.133780247887572</v>
      </c>
      <c r="Z39" s="131">
        <f t="shared" si="29"/>
        <v>-0.78204615582277626</v>
      </c>
    </row>
    <row r="40" spans="2:26" x14ac:dyDescent="0.2">
      <c r="B40" s="158" t="str">
        <f t="shared" si="32"/>
        <v>Female</v>
      </c>
      <c r="C40" s="11" t="str">
        <f t="shared" si="33"/>
        <v>RS</v>
      </c>
      <c r="D40" s="137" t="s">
        <v>127</v>
      </c>
      <c r="E40" s="18" t="str">
        <f t="shared" si="17"/>
        <v>RSFemale55-59</v>
      </c>
      <c r="F40" s="19">
        <v>5</v>
      </c>
      <c r="G40" s="104">
        <f>VLOOKUP(E40,'Appendix 4. LT MOH 2019'!$D$5:$G$1684,4,FALSE)</f>
        <v>5.6270287338553628E-3</v>
      </c>
      <c r="H40" s="19">
        <f>VLOOKUP(E40,'Appendix 1a. Person-years 2020'!$E$3:$F$1684,2,FALSE)</f>
        <v>387184.1372</v>
      </c>
      <c r="I40" s="19">
        <f>VLOOKUP(E40,'Appendix 2a. Deaths 2020'!$E$3:$G$1683,3,FALSE)</f>
        <v>200</v>
      </c>
      <c r="J40" s="20">
        <f t="shared" si="18"/>
        <v>2178.6962653173969</v>
      </c>
      <c r="K40" s="20">
        <f t="shared" si="19"/>
        <v>2377.570859570626</v>
      </c>
      <c r="L40" s="73">
        <f t="shared" si="20"/>
        <v>0.91635387292341541</v>
      </c>
      <c r="M40" s="73">
        <f t="shared" si="21"/>
        <v>1.091281468380475</v>
      </c>
      <c r="N40" s="72">
        <f>VLOOKUP(E40,'Appendix 4. LT MOH 2019'!$D$5:$K$1684,8,FALSE)</f>
        <v>0.9722551588762719</v>
      </c>
      <c r="O40" s="72">
        <f t="shared" si="30"/>
        <v>0.96976123574538875</v>
      </c>
      <c r="P40" s="73">
        <f t="shared" si="22"/>
        <v>3.023876425461125E-2</v>
      </c>
      <c r="Q40" s="72">
        <f>VLOOKUP(E40,'Appendix 4. LT MOH 2019'!$D$5:$I$1684,6,FALSE)</f>
        <v>2.5000000000000164</v>
      </c>
      <c r="R40" s="136">
        <f t="shared" si="23"/>
        <v>2.4968032170107906</v>
      </c>
      <c r="S40" s="75">
        <f t="shared" si="31"/>
        <v>92564.12803700626</v>
      </c>
      <c r="T40" s="12">
        <f t="shared" si="24"/>
        <v>2799.024846144684</v>
      </c>
      <c r="U40" s="13">
        <f t="shared" si="25"/>
        <v>6.1407153941220793E-3</v>
      </c>
      <c r="V40" s="12">
        <f t="shared" si="26"/>
        <v>455814.13019465504</v>
      </c>
      <c r="W40" s="12">
        <f t="shared" si="27"/>
        <v>2590544.6267424165</v>
      </c>
      <c r="X40" s="131">
        <f t="shared" si="28"/>
        <v>27.986485495836373</v>
      </c>
      <c r="Y40" s="105">
        <f>VLOOKUP(E40,'Appendix 4. LT MOH 2019'!$D$5:$P$1684,13,FALSE)</f>
        <v>28.728683011102369</v>
      </c>
      <c r="Z40" s="131">
        <f t="shared" si="29"/>
        <v>-0.74219751526599609</v>
      </c>
    </row>
    <row r="41" spans="2:26" x14ac:dyDescent="0.2">
      <c r="B41" s="158" t="str">
        <f t="shared" si="32"/>
        <v>Female</v>
      </c>
      <c r="C41" s="11" t="str">
        <f t="shared" si="33"/>
        <v>RS</v>
      </c>
      <c r="D41" s="137" t="s">
        <v>128</v>
      </c>
      <c r="E41" s="18" t="str">
        <f t="shared" si="17"/>
        <v>RSFemale60-64</v>
      </c>
      <c r="F41" s="19">
        <v>5</v>
      </c>
      <c r="G41" s="104">
        <f>VLOOKUP(E41,'Appendix 4. LT MOH 2019'!$D$5:$G$1684,4,FALSE)</f>
        <v>9.0223214079144937E-3</v>
      </c>
      <c r="H41" s="19">
        <f>VLOOKUP(E41,'Appendix 1a. Person-years 2020'!$E$3:$F$1684,2,FALSE)</f>
        <v>342895.74599999998</v>
      </c>
      <c r="I41" s="19">
        <f>VLOOKUP(E41,'Appendix 2a. Deaths 2020'!$E$3:$G$1683,3,FALSE)</f>
        <v>369</v>
      </c>
      <c r="J41" s="20">
        <f t="shared" si="18"/>
        <v>3093.7156298186105</v>
      </c>
      <c r="K41" s="20">
        <f t="shared" si="19"/>
        <v>3459.3863932190902</v>
      </c>
      <c r="L41" s="73">
        <f t="shared" si="20"/>
        <v>0.89429606241232595</v>
      </c>
      <c r="M41" s="73">
        <f t="shared" si="21"/>
        <v>1.1181979235182387</v>
      </c>
      <c r="N41" s="72">
        <f>VLOOKUP(E41,'Appendix 4. LT MOH 2019'!$D$5:$K$1684,8,FALSE)</f>
        <v>0.95588347659434159</v>
      </c>
      <c r="O41" s="72">
        <f t="shared" si="30"/>
        <v>0.95079931629315273</v>
      </c>
      <c r="P41" s="73">
        <f t="shared" si="22"/>
        <v>4.920068370684727E-2</v>
      </c>
      <c r="Q41" s="72">
        <f>VLOOKUP(E41,'Appendix 4. LT MOH 2019'!$D$5:$I$1684,6,FALSE)</f>
        <v>2.4999999999999987</v>
      </c>
      <c r="R41" s="136">
        <f t="shared" si="23"/>
        <v>2.4933780819500262</v>
      </c>
      <c r="S41" s="75">
        <f t="shared" si="31"/>
        <v>89765.10319086157</v>
      </c>
      <c r="T41" s="12">
        <f t="shared" si="24"/>
        <v>4416.5044500060867</v>
      </c>
      <c r="U41" s="13">
        <f t="shared" si="25"/>
        <v>1.0088986666534582E-2</v>
      </c>
      <c r="V41" s="12">
        <f t="shared" si="26"/>
        <v>437755.00909875729</v>
      </c>
      <c r="W41" s="12">
        <f t="shared" si="27"/>
        <v>2134730.4965477614</v>
      </c>
      <c r="X41" s="131">
        <f t="shared" si="28"/>
        <v>23.78129607904339</v>
      </c>
      <c r="Y41" s="105">
        <f>VLOOKUP(E41,'Appendix 4. LT MOH 2019'!$D$5:$P$1684,13,FALSE)</f>
        <v>24.477160030107079</v>
      </c>
      <c r="Z41" s="131">
        <f t="shared" si="29"/>
        <v>-0.69586395106368926</v>
      </c>
    </row>
    <row r="42" spans="2:26" x14ac:dyDescent="0.2">
      <c r="B42" s="158" t="str">
        <f t="shared" si="32"/>
        <v>Female</v>
      </c>
      <c r="C42" s="11" t="str">
        <f t="shared" si="33"/>
        <v>RS</v>
      </c>
      <c r="D42" s="137" t="s">
        <v>129</v>
      </c>
      <c r="E42" s="18" t="str">
        <f t="shared" si="17"/>
        <v>RSFemale65-69</v>
      </c>
      <c r="F42" s="19">
        <v>5</v>
      </c>
      <c r="G42" s="104">
        <f>VLOOKUP(E42,'Appendix 4. LT MOH 2019'!$D$5:$G$1684,4,FALSE)</f>
        <v>1.355355386002806E-2</v>
      </c>
      <c r="H42" s="19">
        <f>VLOOKUP(E42,'Appendix 1a. Person-years 2020'!$E$3:$F$1684,2,FALSE)</f>
        <v>283335.02850000001</v>
      </c>
      <c r="I42" s="19">
        <f>VLOOKUP(E42,'Appendix 2a. Deaths 2020'!$E$3:$G$1683,3,FALSE)</f>
        <v>440</v>
      </c>
      <c r="J42" s="20">
        <f t="shared" si="18"/>
        <v>3840.1965692073359</v>
      </c>
      <c r="K42" s="20">
        <f t="shared" si="19"/>
        <v>4274.2330055089233</v>
      </c>
      <c r="L42" s="73">
        <f t="shared" si="20"/>
        <v>0.89845279006966361</v>
      </c>
      <c r="M42" s="73">
        <f t="shared" si="21"/>
        <v>1.1130245362390858</v>
      </c>
      <c r="N42" s="72">
        <f>VLOOKUP(E42,'Appendix 4. LT MOH 2019'!$D$5:$K$1684,8,FALSE)</f>
        <v>0.93445321055267527</v>
      </c>
      <c r="O42" s="72">
        <f t="shared" si="30"/>
        <v>0.92732046095933596</v>
      </c>
      <c r="P42" s="73">
        <f t="shared" si="22"/>
        <v>7.2679539040664043E-2</v>
      </c>
      <c r="Q42" s="72">
        <f>VLOOKUP(E42,'Appendix 4. LT MOH 2019'!$D$5:$I$1684,6,FALSE)</f>
        <v>2.4999999999999956</v>
      </c>
      <c r="R42" s="136">
        <f t="shared" si="23"/>
        <v>2.4905184495683348</v>
      </c>
      <c r="S42" s="75">
        <f t="shared" si="31"/>
        <v>85348.598740855479</v>
      </c>
      <c r="T42" s="12">
        <f t="shared" si="24"/>
        <v>6203.096814251976</v>
      </c>
      <c r="U42" s="13">
        <f t="shared" si="25"/>
        <v>1.508621667169574E-2</v>
      </c>
      <c r="V42" s="12">
        <f t="shared" si="26"/>
        <v>411176.43669337063</v>
      </c>
      <c r="W42" s="12">
        <f t="shared" si="27"/>
        <v>1696975.4874490038</v>
      </c>
      <c r="X42" s="131">
        <f t="shared" si="28"/>
        <v>19.882874616389916</v>
      </c>
      <c r="Y42" s="105">
        <f>VLOOKUP(E42,'Appendix 4. LT MOH 2019'!$D$5:$P$1684,13,FALSE)</f>
        <v>20.491463466246064</v>
      </c>
      <c r="Z42" s="131">
        <f t="shared" si="29"/>
        <v>-0.60858884985614736</v>
      </c>
    </row>
    <row r="43" spans="2:26" x14ac:dyDescent="0.2">
      <c r="B43" s="158" t="str">
        <f t="shared" si="32"/>
        <v>Female</v>
      </c>
      <c r="C43" s="11" t="str">
        <f t="shared" si="33"/>
        <v>RS</v>
      </c>
      <c r="D43" s="137" t="s">
        <v>130</v>
      </c>
      <c r="E43" s="18" t="str">
        <f t="shared" si="17"/>
        <v>RSFemale70-74</v>
      </c>
      <c r="F43" s="19">
        <v>5</v>
      </c>
      <c r="G43" s="104">
        <f>VLOOKUP(E43,'Appendix 4. LT MOH 2019'!$D$5:$G$1684,4,FALSE)</f>
        <v>2.0714757615848844E-2</v>
      </c>
      <c r="H43" s="19">
        <f>VLOOKUP(E43,'Appendix 1a. Person-years 2020'!$E$3:$F$1684,2,FALSE)</f>
        <v>217238.86040000001</v>
      </c>
      <c r="I43" s="19">
        <f>VLOOKUP(E43,'Appendix 2a. Deaths 2020'!$E$3:$G$1683,3,FALSE)</f>
        <v>522</v>
      </c>
      <c r="J43" s="20">
        <f t="shared" si="18"/>
        <v>4500.050337929224</v>
      </c>
      <c r="K43" s="20">
        <f t="shared" si="19"/>
        <v>5011.2372344537507</v>
      </c>
      <c r="L43" s="73">
        <f t="shared" si="20"/>
        <v>0.89799187853052254</v>
      </c>
      <c r="M43" s="73">
        <f t="shared" si="21"/>
        <v>1.1135958174102911</v>
      </c>
      <c r="N43" s="72">
        <f>VLOOKUP(E43,'Appendix 4. LT MOH 2019'!$D$5:$K$1684,8,FALSE)</f>
        <v>0.90152588070246242</v>
      </c>
      <c r="O43" s="72">
        <f t="shared" si="30"/>
        <v>0.89097170160602335</v>
      </c>
      <c r="P43" s="73">
        <f t="shared" si="22"/>
        <v>0.10902829839397665</v>
      </c>
      <c r="Q43" s="72">
        <f>VLOOKUP(E43,'Appendix 4. LT MOH 2019'!$D$5:$I$1684,6,FALSE)</f>
        <v>2.5000000000000031</v>
      </c>
      <c r="R43" s="136">
        <f t="shared" si="23"/>
        <v>2.4855067677787859</v>
      </c>
      <c r="S43" s="75">
        <f t="shared" si="31"/>
        <v>79145.501926603509</v>
      </c>
      <c r="T43" s="12">
        <f t="shared" si="24"/>
        <v>8629.0994005947814</v>
      </c>
      <c r="U43" s="13">
        <f t="shared" si="25"/>
        <v>2.3070626359868368E-2</v>
      </c>
      <c r="V43" s="12">
        <f t="shared" si="26"/>
        <v>374029.6975900578</v>
      </c>
      <c r="W43" s="12">
        <f t="shared" si="27"/>
        <v>1285799.0507556333</v>
      </c>
      <c r="X43" s="131">
        <f t="shared" si="28"/>
        <v>16.246015496219023</v>
      </c>
      <c r="Y43" s="105">
        <f>VLOOKUP(E43,'Appendix 4. LT MOH 2019'!$D$5:$P$1684,13,FALSE)</f>
        <v>16.75346637270918</v>
      </c>
      <c r="Z43" s="131">
        <f t="shared" si="29"/>
        <v>-0.5074508764901573</v>
      </c>
    </row>
    <row r="44" spans="2:26" x14ac:dyDescent="0.2">
      <c r="B44" s="158" t="str">
        <f t="shared" si="32"/>
        <v>Female</v>
      </c>
      <c r="C44" s="11" t="str">
        <f t="shared" si="33"/>
        <v>RS</v>
      </c>
      <c r="D44" s="137" t="s">
        <v>131</v>
      </c>
      <c r="E44" s="18" t="str">
        <f t="shared" si="17"/>
        <v>RSFemale75-79</v>
      </c>
      <c r="F44" s="19">
        <v>5</v>
      </c>
      <c r="G44" s="104">
        <f>VLOOKUP(E44,'Appendix 4. LT MOH 2019'!$D$5:$G$1684,4,FALSE)</f>
        <v>3.4443060884007753E-2</v>
      </c>
      <c r="H44" s="19">
        <f>VLOOKUP(E44,'Appendix 1a. Person-years 2020'!$E$3:$F$1684,2,FALSE)</f>
        <v>151100.56779999999</v>
      </c>
      <c r="I44" s="19">
        <f>VLOOKUP(E44,'Appendix 2a. Deaths 2020'!$E$3:$G$1683,3,FALSE)</f>
        <v>511</v>
      </c>
      <c r="J44" s="20">
        <f t="shared" si="18"/>
        <v>5204.3660563435415</v>
      </c>
      <c r="K44" s="20">
        <f t="shared" si="19"/>
        <v>5697.765652231813</v>
      </c>
      <c r="L44" s="73">
        <f t="shared" si="20"/>
        <v>0.91340472283288676</v>
      </c>
      <c r="M44" s="73">
        <f t="shared" si="21"/>
        <v>1.0948049369599728</v>
      </c>
      <c r="N44" s="72">
        <f>VLOOKUP(E44,'Appendix 4. LT MOH 2019'!$D$5:$K$1684,8,FALSE)</f>
        <v>0.84143808942915199</v>
      </c>
      <c r="O44" s="72">
        <f t="shared" si="30"/>
        <v>0.82777803576820885</v>
      </c>
      <c r="P44" s="73">
        <f t="shared" si="22"/>
        <v>0.17222196423179115</v>
      </c>
      <c r="Q44" s="72">
        <f>VLOOKUP(E44,'Appendix 4. LT MOH 2019'!$D$5:$I$1684,6,FALSE)</f>
        <v>2.4999999999999996</v>
      </c>
      <c r="R44" s="136">
        <f t="shared" si="23"/>
        <v>2.4800780597135121</v>
      </c>
      <c r="S44" s="75">
        <f t="shared" si="31"/>
        <v>70516.402526008722</v>
      </c>
      <c r="T44" s="12">
        <f t="shared" si="24"/>
        <v>12144.473353588861</v>
      </c>
      <c r="U44" s="13">
        <f t="shared" si="25"/>
        <v>3.771822878693442E-2</v>
      </c>
      <c r="V44" s="12">
        <f t="shared" si="26"/>
        <v>321978.88777311041</v>
      </c>
      <c r="W44" s="12">
        <f t="shared" si="27"/>
        <v>911769.35316557542</v>
      </c>
      <c r="X44" s="131">
        <f t="shared" si="28"/>
        <v>12.929890358903171</v>
      </c>
      <c r="Y44" s="105">
        <f>VLOOKUP(E44,'Appendix 4. LT MOH 2019'!$D$5:$P$1684,13,FALSE)</f>
        <v>13.310379577348328</v>
      </c>
      <c r="Z44" s="131">
        <f t="shared" si="29"/>
        <v>-0.38048921844515782</v>
      </c>
    </row>
    <row r="45" spans="2:26" x14ac:dyDescent="0.2">
      <c r="B45" s="158" t="str">
        <f t="shared" si="32"/>
        <v>Female</v>
      </c>
      <c r="C45" s="11" t="str">
        <f t="shared" si="33"/>
        <v>RS</v>
      </c>
      <c r="D45" s="137" t="s">
        <v>132</v>
      </c>
      <c r="E45" s="18" t="str">
        <f t="shared" si="17"/>
        <v>RSFemale80-84</v>
      </c>
      <c r="F45" s="19">
        <v>5</v>
      </c>
      <c r="G45" s="104">
        <f>VLOOKUP(E45,'Appendix 4. LT MOH 2019'!$D$5:$G$1684,4,FALSE)</f>
        <v>5.9374316194916954E-2</v>
      </c>
      <c r="H45" s="19">
        <f>VLOOKUP(E45,'Appendix 1a. Person-years 2020'!$E$3:$F$1684,2,FALSE)</f>
        <v>103851.9979</v>
      </c>
      <c r="I45" s="19">
        <f>VLOOKUP(E45,'Appendix 2a. Deaths 2020'!$E$3:$G$1683,3,FALSE)</f>
        <v>523</v>
      </c>
      <c r="J45" s="20">
        <f t="shared" si="18"/>
        <v>6166.1413607884515</v>
      </c>
      <c r="K45" s="20">
        <f t="shared" si="19"/>
        <v>6658.0885934185098</v>
      </c>
      <c r="L45" s="73">
        <f t="shared" si="20"/>
        <v>0.92611284368965197</v>
      </c>
      <c r="M45" s="73">
        <f t="shared" si="21"/>
        <v>1.0797820231236401</v>
      </c>
      <c r="N45" s="72">
        <f>VLOOKUP(E45,'Appendix 4. LT MOH 2019'!$D$5:$K$1684,8,FALSE)</f>
        <v>0.74149919095727657</v>
      </c>
      <c r="O45" s="72">
        <f t="shared" si="30"/>
        <v>0.72401547509374631</v>
      </c>
      <c r="P45" s="73">
        <f t="shared" si="22"/>
        <v>0.27598452490625369</v>
      </c>
      <c r="Q45" s="72">
        <f>VLOOKUP(E45,'Appendix 4. LT MOH 2019'!$D$5:$I$1684,6,FALSE)</f>
        <v>2.4999999999999982</v>
      </c>
      <c r="R45" s="136">
        <f t="shared" si="23"/>
        <v>2.4715563611577247</v>
      </c>
      <c r="S45" s="75">
        <f t="shared" si="31"/>
        <v>58371.929172419863</v>
      </c>
      <c r="T45" s="12">
        <f t="shared" si="24"/>
        <v>16109.749140511785</v>
      </c>
      <c r="U45" s="13">
        <f t="shared" si="25"/>
        <v>6.4149795651565214E-2</v>
      </c>
      <c r="V45" s="12">
        <f t="shared" si="26"/>
        <v>251127.0531244275</v>
      </c>
      <c r="W45" s="12">
        <f t="shared" si="27"/>
        <v>589790.465392465</v>
      </c>
      <c r="X45" s="131">
        <f t="shared" si="28"/>
        <v>10.104008446428647</v>
      </c>
      <c r="Y45" s="105">
        <f>VLOOKUP(E45,'Appendix 4. LT MOH 2019'!$D$5:$P$1684,13,FALSE)</f>
        <v>10.347504425052</v>
      </c>
      <c r="Z45" s="131">
        <f t="shared" si="29"/>
        <v>-0.24349597862335237</v>
      </c>
    </row>
    <row r="46" spans="2:26" x14ac:dyDescent="0.2">
      <c r="B46" s="158" t="str">
        <f t="shared" si="32"/>
        <v>Female</v>
      </c>
      <c r="C46" s="11" t="str">
        <f t="shared" si="33"/>
        <v>RS</v>
      </c>
      <c r="D46" s="137" t="s">
        <v>133</v>
      </c>
      <c r="E46" s="18" t="str">
        <f t="shared" si="17"/>
        <v>RSFemale85-89</v>
      </c>
      <c r="F46" s="19">
        <v>5</v>
      </c>
      <c r="G46" s="104">
        <f>VLOOKUP(E46,'Appendix 4. LT MOH 2019'!$D$5:$G$1684,4,FALSE)</f>
        <v>0.10005410850929217</v>
      </c>
      <c r="H46" s="19">
        <f>VLOOKUP(E46,'Appendix 1a. Person-years 2020'!$E$3:$F$1684,2,FALSE)</f>
        <v>61695.6086</v>
      </c>
      <c r="I46" s="19">
        <f>VLOOKUP(E46,'Appendix 2a. Deaths 2020'!$E$3:$G$1683,3,FALSE)</f>
        <v>507</v>
      </c>
      <c r="J46" s="20">
        <f t="shared" si="18"/>
        <v>6172.8991174112189</v>
      </c>
      <c r="K46" s="20">
        <f t="shared" si="19"/>
        <v>6629.171684397008</v>
      </c>
      <c r="L46" s="73">
        <f t="shared" si="20"/>
        <v>0.93117200930853672</v>
      </c>
      <c r="M46" s="73">
        <f t="shared" si="21"/>
        <v>1.07391544204875</v>
      </c>
      <c r="N46" s="72">
        <f>VLOOKUP(E46,'Appendix 4. LT MOH 2019'!$D$5:$K$1684,8,FALSE)</f>
        <v>0.59982687150571445</v>
      </c>
      <c r="O46" s="72">
        <f t="shared" si="30"/>
        <v>0.57758858992836526</v>
      </c>
      <c r="P46" s="73">
        <f t="shared" si="22"/>
        <v>0.42241141007163474</v>
      </c>
      <c r="Q46" s="72">
        <f>VLOOKUP(E46,'Appendix 4. LT MOH 2019'!$D$5:$I$1684,6,FALSE)</f>
        <v>2.5</v>
      </c>
      <c r="R46" s="136">
        <f t="shared" si="23"/>
        <v>2.4565548424100792</v>
      </c>
      <c r="S46" s="75">
        <f t="shared" si="31"/>
        <v>42262.180031908079</v>
      </c>
      <c r="T46" s="12">
        <f t="shared" si="24"/>
        <v>17852.027059979577</v>
      </c>
      <c r="U46" s="13">
        <f t="shared" si="25"/>
        <v>0.10760375114244691</v>
      </c>
      <c r="V46" s="12">
        <f t="shared" si="26"/>
        <v>165905.24838067111</v>
      </c>
      <c r="W46" s="12">
        <f t="shared" si="27"/>
        <v>338663.41226803756</v>
      </c>
      <c r="X46" s="131">
        <f t="shared" si="28"/>
        <v>8.0133919265959683</v>
      </c>
      <c r="Y46" s="105">
        <f>VLOOKUP(E46,'Appendix 4. LT MOH 2019'!$D$5:$P$1684,13,FALSE)</f>
        <v>8.0832946559535124</v>
      </c>
      <c r="Z46" s="131">
        <f t="shared" si="29"/>
        <v>-6.9902729357544047E-2</v>
      </c>
    </row>
    <row r="47" spans="2:26" x14ac:dyDescent="0.2">
      <c r="B47" s="158" t="str">
        <f t="shared" si="32"/>
        <v>Female</v>
      </c>
      <c r="C47" s="11" t="str">
        <f t="shared" si="33"/>
        <v>RS</v>
      </c>
      <c r="D47" s="137" t="s">
        <v>8</v>
      </c>
      <c r="E47" s="18" t="str">
        <f t="shared" si="17"/>
        <v>RSFemale90+</v>
      </c>
      <c r="F47" s="19" t="s">
        <v>19</v>
      </c>
      <c r="G47" s="104">
        <f>VLOOKUP(E47,'Appendix 4. LT MOH 2019'!$D$5:$G$1684,4,FALSE)</f>
        <v>0.14688219888722034</v>
      </c>
      <c r="H47" s="19">
        <f>VLOOKUP(E47,'Appendix 1a. Person-years 2020'!$E$3:$F$1684,2,FALSE)</f>
        <v>44609.167099999999</v>
      </c>
      <c r="I47" s="19">
        <f>VLOOKUP(E47,'Appendix 2a. Deaths 2020'!$E$3:$G$1683,3,FALSE)</f>
        <v>399</v>
      </c>
      <c r="J47" s="20">
        <f t="shared" si="18"/>
        <v>6552.2925541754466</v>
      </c>
      <c r="K47" s="20">
        <f t="shared" si="19"/>
        <v>6892.6865568194453</v>
      </c>
      <c r="L47" s="73">
        <f t="shared" si="20"/>
        <v>0.95061519193742794</v>
      </c>
      <c r="M47" s="73">
        <f t="shared" si="21"/>
        <v>1.0519503669638626</v>
      </c>
      <c r="N47" s="72">
        <f>VLOOKUP(E47,'Appendix 4. LT MOH 2019'!$D$5:$K$1684,8,FALSE)</f>
        <v>0</v>
      </c>
      <c r="O47" s="72">
        <v>0</v>
      </c>
      <c r="P47" s="73">
        <f t="shared" si="22"/>
        <v>1</v>
      </c>
      <c r="Q47" s="72">
        <f>VLOOKUP(E47,'Appendix 4. LT MOH 2019'!$D$5:$I$1684,6,FALSE)</f>
        <v>7.4449764451009326</v>
      </c>
      <c r="R47" s="136">
        <f>Q47*L47</f>
        <v>7.0773077123292527</v>
      </c>
      <c r="S47" s="75">
        <f t="shared" si="31"/>
        <v>24410.152971928503</v>
      </c>
      <c r="T47" s="12">
        <f t="shared" si="24"/>
        <v>24410.152971928503</v>
      </c>
      <c r="U47" s="13">
        <f t="shared" si="25"/>
        <v>0.14129666825958659</v>
      </c>
      <c r="V47" s="12">
        <f>T47*R47</f>
        <v>172758.16388736642</v>
      </c>
      <c r="W47" s="12">
        <f>V47</f>
        <v>172758.16388736642</v>
      </c>
      <c r="X47" s="131">
        <f t="shared" si="28"/>
        <v>7.0773077123292527</v>
      </c>
      <c r="Y47" s="105">
        <f>VLOOKUP(E47,'Appendix 4. LT MOH 2019'!$D$5:$P$1684,13,FALSE)</f>
        <v>6.8081769443540523</v>
      </c>
      <c r="Z47" s="131">
        <f t="shared" si="29"/>
        <v>0.26913076797520041</v>
      </c>
    </row>
    <row r="48" spans="2:26" x14ac:dyDescent="0.2">
      <c r="K48" s="40"/>
      <c r="L48" s="7"/>
      <c r="M48" s="7"/>
      <c r="N48" s="133"/>
      <c r="O48" s="133"/>
      <c r="P48" s="74"/>
      <c r="Q48" s="133"/>
      <c r="R48" s="107"/>
      <c r="S48" s="7"/>
      <c r="T48" s="7"/>
      <c r="U48" s="7"/>
      <c r="V48" s="107"/>
      <c r="W48" s="107"/>
      <c r="X48" s="7"/>
      <c r="Y48" s="133"/>
      <c r="Z48" s="7"/>
    </row>
    <row r="49" spans="1:26" x14ac:dyDescent="0.2">
      <c r="K49" s="40"/>
      <c r="L49" s="7"/>
      <c r="M49" s="7"/>
      <c r="N49" s="133"/>
      <c r="O49" s="133"/>
      <c r="P49" s="7"/>
      <c r="Q49" s="133"/>
      <c r="R49" s="107"/>
      <c r="S49" s="7"/>
      <c r="T49" s="7"/>
      <c r="U49" s="7"/>
      <c r="V49" s="107"/>
      <c r="W49" s="107"/>
      <c r="X49" s="7"/>
      <c r="Y49" s="133"/>
      <c r="Z49" s="7"/>
    </row>
    <row r="50" spans="1:26" s="11" customFormat="1" ht="47" customHeight="1" x14ac:dyDescent="0.2">
      <c r="A50" s="10"/>
      <c r="B50" s="8" t="s">
        <v>17</v>
      </c>
      <c r="C50" s="8" t="s">
        <v>14</v>
      </c>
      <c r="D50" s="8" t="s">
        <v>0</v>
      </c>
      <c r="E50" s="8" t="s">
        <v>135</v>
      </c>
      <c r="F50" s="8" t="s">
        <v>9</v>
      </c>
      <c r="G50" s="10" t="s">
        <v>116</v>
      </c>
      <c r="H50" s="10" t="s">
        <v>117</v>
      </c>
      <c r="I50" s="10" t="s">
        <v>110</v>
      </c>
      <c r="J50" s="10" t="s">
        <v>39</v>
      </c>
      <c r="K50" s="10" t="s">
        <v>1830</v>
      </c>
      <c r="L50" s="10" t="s">
        <v>27</v>
      </c>
      <c r="M50" s="10" t="s">
        <v>28</v>
      </c>
      <c r="N50" s="8" t="s">
        <v>10</v>
      </c>
      <c r="O50" s="10" t="s">
        <v>111</v>
      </c>
      <c r="P50" s="10" t="s">
        <v>112</v>
      </c>
      <c r="Q50" s="10" t="s">
        <v>29</v>
      </c>
      <c r="R50" s="10" t="s">
        <v>113</v>
      </c>
      <c r="S50" s="8" t="s">
        <v>104</v>
      </c>
      <c r="T50" s="8" t="s">
        <v>105</v>
      </c>
      <c r="U50" s="10" t="s">
        <v>106</v>
      </c>
      <c r="V50" s="10" t="s">
        <v>107</v>
      </c>
      <c r="W50" s="10" t="s">
        <v>108</v>
      </c>
      <c r="X50" s="8" t="s">
        <v>109</v>
      </c>
      <c r="Y50" s="10" t="s">
        <v>30</v>
      </c>
      <c r="Z50" s="10" t="s">
        <v>11</v>
      </c>
    </row>
    <row r="51" spans="1:26" x14ac:dyDescent="0.2">
      <c r="B51" s="158" t="s">
        <v>71</v>
      </c>
      <c r="C51" s="11" t="str">
        <f>$C$4</f>
        <v>RS</v>
      </c>
      <c r="D51" s="137">
        <v>0</v>
      </c>
      <c r="E51" s="18" t="str">
        <f t="shared" ref="E51:E70" si="34">_xlfn.CONCAT(C51,B51,D51)</f>
        <v>RSMale0</v>
      </c>
      <c r="F51" s="19">
        <v>1</v>
      </c>
      <c r="G51" s="104">
        <f>VLOOKUP(E51,'Appendix 4. LT MOH 2019'!$D$5:$G$1684,4,FALSE)</f>
        <v>1.0879624521955561E-2</v>
      </c>
      <c r="H51" s="19">
        <f>VLOOKUP(E51,'Appendix 1a. Person-years 2020'!$E$3:$F$1684,2,FALSE)</f>
        <v>71807.864400000006</v>
      </c>
      <c r="I51" s="19">
        <f>VLOOKUP(E51,'Appendix 2a. Deaths 2020'!$E$3:$G$1683,3,FALSE)</f>
        <v>4</v>
      </c>
      <c r="J51" s="20">
        <f t="shared" ref="J51:J70" si="35">G51*H51</f>
        <v>781.24260239549983</v>
      </c>
      <c r="K51" s="20">
        <f t="shared" ref="K51:K70" si="36">G51*(H51-I51)+I51</f>
        <v>785.19908389741204</v>
      </c>
      <c r="L51" s="73">
        <f t="shared" ref="L51:L70" si="37">J51/K51</f>
        <v>0.99496117407285578</v>
      </c>
      <c r="M51" s="73">
        <f t="shared" ref="M51:M70" si="38">K51/J51</f>
        <v>1.005064344276388</v>
      </c>
      <c r="N51" s="72">
        <f>VLOOKUP(E51,'Appendix 4. LT MOH 2019'!$D$5:$K$1684,8,FALSE)</f>
        <v>0.98922939549676225</v>
      </c>
      <c r="O51" s="72">
        <f>EXP((1/L51)*LN(N51))</f>
        <v>0.98917514574237619</v>
      </c>
      <c r="P51" s="73">
        <f t="shared" ref="P51:P70" si="39">1-O51</f>
        <v>1.0824854257623806E-2</v>
      </c>
      <c r="Q51" s="72">
        <f>VLOOKUP(E51,'Appendix 4. LT MOH 2019'!$D$5:$I$1684,6,FALSE)</f>
        <v>6.9637351930464192E-2</v>
      </c>
      <c r="R51" s="136">
        <f t="shared" ref="R51:R69" si="40">F51+(Q51-F51)*M51*(1-N51)/(1-O51)</f>
        <v>6.9611886304272952E-2</v>
      </c>
      <c r="S51" s="12">
        <v>100000</v>
      </c>
      <c r="T51" s="12">
        <f t="shared" ref="T51:T70" si="41">P51*S51</f>
        <v>1082.4854257623806</v>
      </c>
      <c r="U51" s="13">
        <f t="shared" ref="U51:U70" si="42">T51/V51</f>
        <v>1.0934983933360511E-2</v>
      </c>
      <c r="V51" s="12">
        <f t="shared" ref="V51:V69" si="43">(S52*F51)+R51*T51</f>
        <v>98992.868426621819</v>
      </c>
      <c r="W51" s="12">
        <f t="shared" ref="W51:W69" si="44">W52+V51</f>
        <v>7263764.5588470744</v>
      </c>
      <c r="X51" s="2">
        <f t="shared" ref="X51:X70" si="45">W51/S51</f>
        <v>72.637645588470747</v>
      </c>
      <c r="Y51" s="105">
        <f>VLOOKUP(E51,'Appendix 4. LT MOH 2019'!$D$5:$P$1684,13,FALSE)</f>
        <v>73.855658930187033</v>
      </c>
      <c r="Z51" s="131">
        <f t="shared" ref="Z51:Z70" si="46">X51-Y51</f>
        <v>-1.2180133417162864</v>
      </c>
    </row>
    <row r="52" spans="1:26" x14ac:dyDescent="0.2">
      <c r="B52" s="158" t="str">
        <f>$B$51</f>
        <v>Male</v>
      </c>
      <c r="C52" s="11" t="str">
        <f>$C$4</f>
        <v>RS</v>
      </c>
      <c r="D52" s="138" t="s">
        <v>1657</v>
      </c>
      <c r="E52" s="18" t="str">
        <f t="shared" si="34"/>
        <v>RSMale1-4</v>
      </c>
      <c r="F52" s="19">
        <v>4</v>
      </c>
      <c r="G52" s="104">
        <f>VLOOKUP(E52,'Appendix 4. LT MOH 2019'!$D$5:$G$1684,4,FALSE)</f>
        <v>3.8912211542969422E-4</v>
      </c>
      <c r="H52" s="19">
        <f>VLOOKUP(E52,'Appendix 1a. Person-years 2020'!$E$3:$F$1684,2,FALSE)</f>
        <v>290730.01899999997</v>
      </c>
      <c r="I52" s="19">
        <f>VLOOKUP(E52,'Appendix 2a. Deaths 2020'!$E$3:$G$1683,3,FALSE)</f>
        <v>0</v>
      </c>
      <c r="J52" s="20">
        <f t="shared" si="35"/>
        <v>113.12948001219519</v>
      </c>
      <c r="K52" s="20">
        <f t="shared" si="36"/>
        <v>113.12948001219519</v>
      </c>
      <c r="L52" s="73">
        <f t="shared" si="37"/>
        <v>1</v>
      </c>
      <c r="M52" s="73">
        <f t="shared" si="38"/>
        <v>1</v>
      </c>
      <c r="N52" s="72">
        <f>VLOOKUP(E52,'Appendix 4. LT MOH 2019'!$D$5:$K$1684,8,FALSE)</f>
        <v>0.99844494892830515</v>
      </c>
      <c r="O52" s="72">
        <f t="shared" ref="O52:O69" si="47">EXP((1/L52)*LN(N52))</f>
        <v>0.99844494892830515</v>
      </c>
      <c r="P52" s="73">
        <f t="shared" si="39"/>
        <v>1.5550510716948462E-3</v>
      </c>
      <c r="Q52" s="72">
        <f>VLOOKUP(E52,'Appendix 4. LT MOH 2019'!$D$5:$I$1684,6,FALSE)</f>
        <v>1.6245600551768999</v>
      </c>
      <c r="R52" s="136">
        <f t="shared" si="40"/>
        <v>1.6245600551769002</v>
      </c>
      <c r="S52" s="135">
        <f t="shared" ref="S52:S70" si="48">S51-T51</f>
        <v>98917.514574237619</v>
      </c>
      <c r="T52" s="12">
        <f t="shared" si="41"/>
        <v>153.82178704805878</v>
      </c>
      <c r="U52" s="13">
        <f t="shared" si="42"/>
        <v>3.8912211542969357E-4</v>
      </c>
      <c r="V52" s="12">
        <f t="shared" si="43"/>
        <v>395304.66387961246</v>
      </c>
      <c r="W52" s="12">
        <f t="shared" si="44"/>
        <v>7164771.6904204525</v>
      </c>
      <c r="X52" s="2">
        <f t="shared" si="45"/>
        <v>72.431780370333598</v>
      </c>
      <c r="Y52" s="105">
        <f>VLOOKUP(E52,'Appendix 4. LT MOH 2019'!$D$5:$P$1684,13,FALSE)</f>
        <v>73.659031797900568</v>
      </c>
      <c r="Z52" s="131">
        <f t="shared" si="46"/>
        <v>-1.2272514275669693</v>
      </c>
    </row>
    <row r="53" spans="1:26" x14ac:dyDescent="0.2">
      <c r="B53" s="158" t="str">
        <f t="shared" ref="B53:B70" si="49">$B$51</f>
        <v>Male</v>
      </c>
      <c r="C53" s="11" t="str">
        <f t="shared" ref="C53:C70" si="50">$C$4</f>
        <v>RS</v>
      </c>
      <c r="D53" s="138" t="s">
        <v>1658</v>
      </c>
      <c r="E53" s="18" t="str">
        <f t="shared" si="34"/>
        <v>RSMale5-9</v>
      </c>
      <c r="F53" s="19">
        <v>5</v>
      </c>
      <c r="G53" s="104">
        <f>VLOOKUP(E53,'Appendix 4. LT MOH 2019'!$D$5:$G$1684,4,FALSE)</f>
        <v>2.5212028482419363E-4</v>
      </c>
      <c r="H53" s="19">
        <f>VLOOKUP(E53,'Appendix 1a. Person-years 2020'!$E$3:$F$1684,2,FALSE)</f>
        <v>355566.46019999997</v>
      </c>
      <c r="I53" s="19">
        <f>VLOOKUP(E53,'Appendix 2a. Deaths 2020'!$E$3:$G$1683,3,FALSE)</f>
        <v>1</v>
      </c>
      <c r="J53" s="20">
        <f t="shared" si="35"/>
        <v>89.645517219554307</v>
      </c>
      <c r="K53" s="20">
        <f t="shared" si="36"/>
        <v>90.64526509926948</v>
      </c>
      <c r="L53" s="73">
        <f t="shared" si="37"/>
        <v>0.98897076555934493</v>
      </c>
      <c r="M53" s="73">
        <f t="shared" si="38"/>
        <v>1.0111522350556208</v>
      </c>
      <c r="N53" s="72">
        <f>VLOOKUP(E53,'Appendix 4. LT MOH 2019'!$D$5:$K$1684,8,FALSE)</f>
        <v>0.99874019263335934</v>
      </c>
      <c r="O53" s="72">
        <f t="shared" si="47"/>
        <v>0.9987261519178342</v>
      </c>
      <c r="P53" s="73">
        <f t="shared" si="39"/>
        <v>1.273848082165796E-3</v>
      </c>
      <c r="Q53" s="72">
        <f>VLOOKUP(E53,'Appendix 4. LT MOH 2019'!$D$5:$I$1684,6,FALSE)</f>
        <v>2.4999999999999445</v>
      </c>
      <c r="R53" s="136">
        <f t="shared" si="40"/>
        <v>2.4999824304942622</v>
      </c>
      <c r="S53" s="135">
        <f t="shared" si="48"/>
        <v>98763.69278718956</v>
      </c>
      <c r="T53" s="12">
        <f t="shared" si="41"/>
        <v>125.80994064457329</v>
      </c>
      <c r="U53" s="13">
        <f t="shared" si="42"/>
        <v>2.5493198988748016E-4</v>
      </c>
      <c r="V53" s="12">
        <f t="shared" si="43"/>
        <v>493503.93687391788</v>
      </c>
      <c r="W53" s="12">
        <f t="shared" si="44"/>
        <v>6769467.02654084</v>
      </c>
      <c r="X53" s="2">
        <f t="shared" si="45"/>
        <v>68.54206070572215</v>
      </c>
      <c r="Y53" s="105">
        <f>VLOOKUP(E53,'Appendix 4. LT MOH 2019'!$D$5:$P$1684,13,FALSE)</f>
        <v>69.771223544278499</v>
      </c>
      <c r="Z53" s="131">
        <f t="shared" si="46"/>
        <v>-1.2291628385563484</v>
      </c>
    </row>
    <row r="54" spans="1:26" x14ac:dyDescent="0.2">
      <c r="B54" s="158" t="str">
        <f t="shared" si="49"/>
        <v>Male</v>
      </c>
      <c r="C54" s="11" t="str">
        <f t="shared" si="50"/>
        <v>RS</v>
      </c>
      <c r="D54" s="138" t="s">
        <v>118</v>
      </c>
      <c r="E54" s="18" t="str">
        <f t="shared" si="34"/>
        <v>RSMale10-14</v>
      </c>
      <c r="F54" s="19">
        <v>5</v>
      </c>
      <c r="G54" s="104">
        <f>VLOOKUP(E54,'Appendix 4. LT MOH 2019'!$D$5:$G$1684,4,FALSE)</f>
        <v>2.8546039594608985E-4</v>
      </c>
      <c r="H54" s="19">
        <f>VLOOKUP(E54,'Appendix 1a. Person-years 2020'!$E$3:$F$1684,2,FALSE)</f>
        <v>344587.87609999999</v>
      </c>
      <c r="I54" s="19">
        <f>VLOOKUP(E54,'Appendix 2a. Deaths 2020'!$E$3:$G$1683,3,FALSE)</f>
        <v>1</v>
      </c>
      <c r="J54" s="20">
        <f t="shared" si="35"/>
        <v>98.366191549728143</v>
      </c>
      <c r="K54" s="20">
        <f t="shared" si="36"/>
        <v>99.365906089332199</v>
      </c>
      <c r="L54" s="73">
        <f t="shared" si="37"/>
        <v>0.98993905878838073</v>
      </c>
      <c r="M54" s="73">
        <f t="shared" si="38"/>
        <v>1.0101631924938219</v>
      </c>
      <c r="N54" s="72">
        <f>VLOOKUP(E54,'Appendix 4. LT MOH 2019'!$D$5:$K$1684,8,FALSE)</f>
        <v>0.99857371588933697</v>
      </c>
      <c r="O54" s="72">
        <f t="shared" si="47"/>
        <v>0.99855923073677022</v>
      </c>
      <c r="P54" s="73">
        <f t="shared" si="39"/>
        <v>1.4407692632297797E-3</v>
      </c>
      <c r="Q54" s="72">
        <f>VLOOKUP(E54,'Appendix 4. LT MOH 2019'!$D$5:$I$1684,6,FALSE)</f>
        <v>2.4999999999997029</v>
      </c>
      <c r="R54" s="136">
        <f t="shared" si="40"/>
        <v>2.4999818718353444</v>
      </c>
      <c r="S54" s="135">
        <f t="shared" si="48"/>
        <v>98637.882846544991</v>
      </c>
      <c r="T54" s="12">
        <f t="shared" si="41"/>
        <v>142.11442979536196</v>
      </c>
      <c r="U54" s="13">
        <f t="shared" si="42"/>
        <v>2.8836158540674559E-4</v>
      </c>
      <c r="V54" s="12">
        <f t="shared" si="43"/>
        <v>492834.12558196281</v>
      </c>
      <c r="W54" s="12">
        <f t="shared" si="44"/>
        <v>6275963.0896669226</v>
      </c>
      <c r="X54" s="2">
        <f t="shared" si="45"/>
        <v>63.626295582912057</v>
      </c>
      <c r="Y54" s="105">
        <f>VLOOKUP(E54,'Appendix 4. LT MOH 2019'!$D$5:$P$1684,13,FALSE)</f>
        <v>64.856079229079327</v>
      </c>
      <c r="Z54" s="131">
        <f t="shared" si="46"/>
        <v>-1.2297836461672702</v>
      </c>
    </row>
    <row r="55" spans="1:26" x14ac:dyDescent="0.2">
      <c r="B55" s="158" t="str">
        <f t="shared" si="49"/>
        <v>Male</v>
      </c>
      <c r="C55" s="11" t="str">
        <f t="shared" si="50"/>
        <v>RS</v>
      </c>
      <c r="D55" s="137" t="s">
        <v>119</v>
      </c>
      <c r="E55" s="18" t="str">
        <f t="shared" si="34"/>
        <v>RSMale15-19</v>
      </c>
      <c r="F55" s="19">
        <v>5</v>
      </c>
      <c r="G55" s="104">
        <f>VLOOKUP(E55,'Appendix 4. LT MOH 2019'!$D$5:$G$1684,4,FALSE)</f>
        <v>1.3425111700926997E-3</v>
      </c>
      <c r="H55" s="19">
        <f>VLOOKUP(E55,'Appendix 1a. Person-years 2020'!$E$3:$F$1684,2,FALSE)</f>
        <v>391761.04080000002</v>
      </c>
      <c r="I55" s="19">
        <f>VLOOKUP(E55,'Appendix 2a. Deaths 2020'!$E$3:$G$1683,3,FALSE)</f>
        <v>6</v>
      </c>
      <c r="J55" s="20">
        <f t="shared" si="35"/>
        <v>525.94357328114188</v>
      </c>
      <c r="K55" s="20">
        <f t="shared" si="36"/>
        <v>531.93551821412132</v>
      </c>
      <c r="L55" s="73">
        <f t="shared" si="37"/>
        <v>0.98873558029534048</v>
      </c>
      <c r="M55" s="73">
        <f t="shared" si="38"/>
        <v>1.0113927524498458</v>
      </c>
      <c r="N55" s="72">
        <f>VLOOKUP(E55,'Appendix 4. LT MOH 2019'!$D$5:$K$1684,8,FALSE)</f>
        <v>0.99330989799122604</v>
      </c>
      <c r="O55" s="72">
        <f t="shared" si="47"/>
        <v>0.99323393774556168</v>
      </c>
      <c r="P55" s="73">
        <f t="shared" si="39"/>
        <v>6.7660622544383209E-3</v>
      </c>
      <c r="Q55" s="72">
        <f>VLOOKUP(E55,'Appendix 4. LT MOH 2019'!$D$5:$I$1684,6,FALSE)</f>
        <v>2.4999999999999845</v>
      </c>
      <c r="R55" s="136">
        <f t="shared" si="40"/>
        <v>2.4999045122642469</v>
      </c>
      <c r="S55" s="135">
        <f t="shared" si="48"/>
        <v>98495.768416749634</v>
      </c>
      <c r="T55" s="12">
        <f t="shared" si="41"/>
        <v>666.42850090646778</v>
      </c>
      <c r="U55" s="13">
        <f t="shared" si="42"/>
        <v>1.3578061267282954E-3</v>
      </c>
      <c r="V55" s="12">
        <f t="shared" si="43"/>
        <v>490812.70719573344</v>
      </c>
      <c r="W55" s="12">
        <f t="shared" si="44"/>
        <v>5783128.9640849596</v>
      </c>
      <c r="X55" s="2">
        <f t="shared" si="45"/>
        <v>58.714491566944446</v>
      </c>
      <c r="Y55" s="105">
        <f>VLOOKUP(E55,'Appendix 4. LT MOH 2019'!$D$5:$P$1684,13,FALSE)</f>
        <v>59.945143745391448</v>
      </c>
      <c r="Z55" s="131">
        <f t="shared" si="46"/>
        <v>-1.2306521784470021</v>
      </c>
    </row>
    <row r="56" spans="1:26" x14ac:dyDescent="0.2">
      <c r="B56" s="158" t="str">
        <f t="shared" si="49"/>
        <v>Male</v>
      </c>
      <c r="C56" s="11" t="str">
        <f t="shared" si="50"/>
        <v>RS</v>
      </c>
      <c r="D56" s="137" t="s">
        <v>120</v>
      </c>
      <c r="E56" s="18" t="str">
        <f t="shared" si="34"/>
        <v>RSMale20-24</v>
      </c>
      <c r="F56" s="19">
        <v>5</v>
      </c>
      <c r="G56" s="104">
        <f>VLOOKUP(E56,'Appendix 4. LT MOH 2019'!$D$5:$G$1684,4,FALSE)</f>
        <v>1.8553927829117979E-3</v>
      </c>
      <c r="H56" s="19">
        <f>VLOOKUP(E56,'Appendix 1a. Person-years 2020'!$E$3:$F$1684,2,FALSE)</f>
        <v>435418.14850000001</v>
      </c>
      <c r="I56" s="19">
        <f>VLOOKUP(E56,'Appendix 2a. Deaths 2020'!$E$3:$G$1683,3,FALSE)</f>
        <v>10</v>
      </c>
      <c r="J56" s="20">
        <f t="shared" si="35"/>
        <v>807.87169027571747</v>
      </c>
      <c r="K56" s="20">
        <f t="shared" si="36"/>
        <v>817.85313634788838</v>
      </c>
      <c r="L56" s="73">
        <f t="shared" si="37"/>
        <v>0.98779555200247449</v>
      </c>
      <c r="M56" s="73">
        <f t="shared" si="38"/>
        <v>1.0123552368430739</v>
      </c>
      <c r="N56" s="72">
        <f>VLOOKUP(E56,'Appendix 4. LT MOH 2019'!$D$5:$K$1684,8,FALSE)</f>
        <v>0.99076586843808212</v>
      </c>
      <c r="O56" s="72">
        <f t="shared" si="47"/>
        <v>0.9906523134529619</v>
      </c>
      <c r="P56" s="73">
        <f t="shared" si="39"/>
        <v>9.3476865470381032E-3</v>
      </c>
      <c r="Q56" s="72">
        <f>VLOOKUP(E56,'Appendix 4. LT MOH 2019'!$D$5:$I$1684,6,FALSE)</f>
        <v>2.500000000000024</v>
      </c>
      <c r="R56" s="136">
        <f t="shared" si="40"/>
        <v>2.4998569439174614</v>
      </c>
      <c r="S56" s="135">
        <f t="shared" si="48"/>
        <v>97829.339915843171</v>
      </c>
      <c r="T56" s="12">
        <f t="shared" si="41"/>
        <v>914.47800463694489</v>
      </c>
      <c r="U56" s="13">
        <f t="shared" si="42"/>
        <v>1.8783167699617921E-3</v>
      </c>
      <c r="V56" s="12">
        <f t="shared" si="43"/>
        <v>486860.37374598259</v>
      </c>
      <c r="W56" s="12">
        <f t="shared" si="44"/>
        <v>5292316.2568892259</v>
      </c>
      <c r="X56" s="2">
        <f t="shared" si="45"/>
        <v>54.097433974734926</v>
      </c>
      <c r="Y56" s="105">
        <f>VLOOKUP(E56,'Appendix 4. LT MOH 2019'!$D$5:$P$1684,13,FALSE)</f>
        <v>55.332046032726495</v>
      </c>
      <c r="Z56" s="131">
        <f t="shared" si="46"/>
        <v>-1.2346120579915691</v>
      </c>
    </row>
    <row r="57" spans="1:26" x14ac:dyDescent="0.2">
      <c r="B57" s="158" t="str">
        <f t="shared" si="49"/>
        <v>Male</v>
      </c>
      <c r="C57" s="11" t="str">
        <f t="shared" si="50"/>
        <v>RS</v>
      </c>
      <c r="D57" s="137" t="s">
        <v>121</v>
      </c>
      <c r="E57" s="18" t="str">
        <f t="shared" si="34"/>
        <v>RSMale25-29</v>
      </c>
      <c r="F57" s="19">
        <v>5</v>
      </c>
      <c r="G57" s="104">
        <f>VLOOKUP(E57,'Appendix 4. LT MOH 2019'!$D$5:$G$1684,4,FALSE)</f>
        <v>1.8536708851015435E-3</v>
      </c>
      <c r="H57" s="19">
        <f>VLOOKUP(E57,'Appendix 1a. Person-years 2020'!$E$3:$F$1684,2,FALSE)</f>
        <v>434216.42420000001</v>
      </c>
      <c r="I57" s="19">
        <f>VLOOKUP(E57,'Appendix 2a. Deaths 2020'!$E$3:$G$1683,3,FALSE)</f>
        <v>22</v>
      </c>
      <c r="J57" s="20">
        <f t="shared" si="35"/>
        <v>804.89434337244131</v>
      </c>
      <c r="K57" s="20">
        <f t="shared" si="36"/>
        <v>826.85356261296909</v>
      </c>
      <c r="L57" s="73">
        <f t="shared" si="37"/>
        <v>0.97344243257399332</v>
      </c>
      <c r="M57" s="73">
        <f t="shared" si="38"/>
        <v>1.0272821140083064</v>
      </c>
      <c r="N57" s="72">
        <f>VLOOKUP(E57,'Appendix 4. LT MOH 2019'!$D$5:$K$1684,8,FALSE)</f>
        <v>0.99077439864606065</v>
      </c>
      <c r="O57" s="72">
        <f t="shared" si="47"/>
        <v>0.99052390101088272</v>
      </c>
      <c r="P57" s="73">
        <f t="shared" si="39"/>
        <v>9.4760989891172764E-3</v>
      </c>
      <c r="Q57" s="72">
        <f>VLOOKUP(E57,'Appendix 4. LT MOH 2019'!$D$5:$I$1684,6,FALSE)</f>
        <v>2.5000000000000009</v>
      </c>
      <c r="R57" s="136">
        <f t="shared" si="40"/>
        <v>2.4996843973567593</v>
      </c>
      <c r="S57" s="135">
        <f t="shared" si="48"/>
        <v>96914.86191120623</v>
      </c>
      <c r="T57" s="12">
        <f t="shared" si="41"/>
        <v>918.37482498722181</v>
      </c>
      <c r="U57" s="13">
        <f t="shared" si="42"/>
        <v>1.9042433359963004E-3</v>
      </c>
      <c r="V57" s="12">
        <f t="shared" si="43"/>
        <v>482278.08265204087</v>
      </c>
      <c r="W57" s="12">
        <f t="shared" si="44"/>
        <v>4805455.8831432434</v>
      </c>
      <c r="X57" s="2">
        <f t="shared" si="45"/>
        <v>49.584303050919274</v>
      </c>
      <c r="Y57" s="105">
        <f>VLOOKUP(E57,'Appendix 4. LT MOH 2019'!$D$5:$P$1684,13,FALSE)</f>
        <v>50.824451028995291</v>
      </c>
      <c r="Z57" s="131">
        <f t="shared" si="46"/>
        <v>-1.240147978076017</v>
      </c>
    </row>
    <row r="58" spans="1:26" x14ac:dyDescent="0.2">
      <c r="B58" s="158" t="str">
        <f t="shared" si="49"/>
        <v>Male</v>
      </c>
      <c r="C58" s="11" t="str">
        <f t="shared" si="50"/>
        <v>RS</v>
      </c>
      <c r="D58" s="137" t="s">
        <v>122</v>
      </c>
      <c r="E58" s="18" t="str">
        <f t="shared" si="34"/>
        <v>RSMale30-34</v>
      </c>
      <c r="F58" s="19">
        <v>5</v>
      </c>
      <c r="G58" s="104">
        <f>VLOOKUP(E58,'Appendix 4. LT MOH 2019'!$D$5:$G$1684,4,FALSE)</f>
        <v>2.0590271884787809E-3</v>
      </c>
      <c r="H58" s="19">
        <f>VLOOKUP(E58,'Appendix 1a. Person-years 2020'!$E$3:$F$1684,2,FALSE)</f>
        <v>426151.5074</v>
      </c>
      <c r="I58" s="19">
        <f>VLOOKUP(E58,'Appendix 2a. Deaths 2020'!$E$3:$G$1683,3,FALSE)</f>
        <v>38</v>
      </c>
      <c r="J58" s="20">
        <f t="shared" si="35"/>
        <v>877.45754014781642</v>
      </c>
      <c r="K58" s="20">
        <f t="shared" si="36"/>
        <v>915.37929711465426</v>
      </c>
      <c r="L58" s="73">
        <f t="shared" si="37"/>
        <v>0.95857262985259761</v>
      </c>
      <c r="M58" s="73">
        <f t="shared" si="38"/>
        <v>1.0432177686460471</v>
      </c>
      <c r="N58" s="72">
        <f>VLOOKUP(E58,'Appendix 4. LT MOH 2019'!$D$5:$K$1684,8,FALSE)</f>
        <v>0.98975758757176946</v>
      </c>
      <c r="O58" s="72">
        <f t="shared" si="47"/>
        <v>0.98931730602001422</v>
      </c>
      <c r="P58" s="73">
        <f t="shared" si="39"/>
        <v>1.068269397998578E-2</v>
      </c>
      <c r="Q58" s="72">
        <f>VLOOKUP(E58,'Appendix 4. LT MOH 2019'!$D$5:$I$1684,6,FALSE)</f>
        <v>2.4999999999999698</v>
      </c>
      <c r="R58" s="136">
        <f t="shared" si="40"/>
        <v>2.4994447423678898</v>
      </c>
      <c r="S58" s="135">
        <f t="shared" si="48"/>
        <v>95996.487086219015</v>
      </c>
      <c r="T58" s="12">
        <f t="shared" si="41"/>
        <v>1025.5010946957345</v>
      </c>
      <c r="U58" s="13">
        <f t="shared" si="42"/>
        <v>2.1480146357594006E-3</v>
      </c>
      <c r="V58" s="12">
        <f t="shared" si="43"/>
        <v>477418.11327704613</v>
      </c>
      <c r="W58" s="12">
        <f t="shared" si="44"/>
        <v>4323177.8004912026</v>
      </c>
      <c r="X58" s="2">
        <f t="shared" si="45"/>
        <v>45.03475003838787</v>
      </c>
      <c r="Y58" s="105">
        <f>VLOOKUP(E58,'Appendix 4. LT MOH 2019'!$D$5:$P$1684,13,FALSE)</f>
        <v>46.27442442500827</v>
      </c>
      <c r="Z58" s="131">
        <f t="shared" si="46"/>
        <v>-1.2396743866204005</v>
      </c>
    </row>
    <row r="59" spans="1:26" x14ac:dyDescent="0.2">
      <c r="B59" s="158" t="str">
        <f t="shared" si="49"/>
        <v>Male</v>
      </c>
      <c r="C59" s="11" t="str">
        <f t="shared" si="50"/>
        <v>RS</v>
      </c>
      <c r="D59" s="137" t="s">
        <v>123</v>
      </c>
      <c r="E59" s="18" t="str">
        <f t="shared" si="34"/>
        <v>RSMale35-39</v>
      </c>
      <c r="F59" s="19">
        <v>5</v>
      </c>
      <c r="G59" s="104">
        <f>VLOOKUP(E59,'Appendix 4. LT MOH 2019'!$D$5:$G$1684,4,FALSE)</f>
        <v>2.4727803379655869E-3</v>
      </c>
      <c r="H59" s="19">
        <f>VLOOKUP(E59,'Appendix 1a. Person-years 2020'!$E$3:$F$1684,2,FALSE)</f>
        <v>432645.08639999997</v>
      </c>
      <c r="I59" s="19">
        <f>VLOOKUP(E59,'Appendix 2a. Deaths 2020'!$E$3:$G$1683,3,FALSE)</f>
        <v>74</v>
      </c>
      <c r="J59" s="20">
        <f t="shared" si="35"/>
        <v>1069.8362629673425</v>
      </c>
      <c r="K59" s="20">
        <f t="shared" si="36"/>
        <v>1143.6532772223329</v>
      </c>
      <c r="L59" s="73">
        <f t="shared" si="37"/>
        <v>0.93545507565520669</v>
      </c>
      <c r="M59" s="73">
        <f t="shared" si="38"/>
        <v>1.068998422291509</v>
      </c>
      <c r="N59" s="72">
        <f>VLOOKUP(E59,'Appendix 4. LT MOH 2019'!$D$5:$K$1684,8,FALSE)</f>
        <v>0.98771206174047776</v>
      </c>
      <c r="O59" s="72">
        <f t="shared" si="47"/>
        <v>0.98686980332676866</v>
      </c>
      <c r="P59" s="73">
        <f t="shared" si="39"/>
        <v>1.3130196673231342E-2</v>
      </c>
      <c r="Q59" s="72">
        <f>VLOOKUP(E59,'Appendix 4. LT MOH 2019'!$D$5:$I$1684,6,FALSE)</f>
        <v>2.4999999999999818</v>
      </c>
      <c r="R59" s="136">
        <f t="shared" si="40"/>
        <v>2.4989356710427479</v>
      </c>
      <c r="S59" s="135">
        <f t="shared" si="48"/>
        <v>94970.985991523281</v>
      </c>
      <c r="T59" s="12">
        <f t="shared" si="41"/>
        <v>1246.9877243193994</v>
      </c>
      <c r="U59" s="13">
        <f t="shared" si="42"/>
        <v>2.6434009097875892E-3</v>
      </c>
      <c r="V59" s="12">
        <f t="shared" si="43"/>
        <v>471736.13344167353</v>
      </c>
      <c r="W59" s="12">
        <f t="shared" si="44"/>
        <v>3845759.6872141566</v>
      </c>
      <c r="X59" s="2">
        <f t="shared" si="45"/>
        <v>40.494048230239635</v>
      </c>
      <c r="Y59" s="105">
        <f>VLOOKUP(E59,'Appendix 4. LT MOH 2019'!$D$5:$P$1684,13,FALSE)</f>
        <v>41.7274199002633</v>
      </c>
      <c r="Z59" s="131">
        <f t="shared" si="46"/>
        <v>-1.233371670023665</v>
      </c>
    </row>
    <row r="60" spans="1:26" x14ac:dyDescent="0.2">
      <c r="B60" s="158" t="str">
        <f t="shared" si="49"/>
        <v>Male</v>
      </c>
      <c r="C60" s="11" t="str">
        <f t="shared" si="50"/>
        <v>RS</v>
      </c>
      <c r="D60" s="137" t="s">
        <v>124</v>
      </c>
      <c r="E60" s="18" t="str">
        <f t="shared" si="34"/>
        <v>RSMale40-44</v>
      </c>
      <c r="F60" s="19">
        <v>5</v>
      </c>
      <c r="G60" s="104">
        <f>VLOOKUP(E60,'Appendix 4. LT MOH 2019'!$D$5:$G$1684,4,FALSE)</f>
        <v>3.2498632730728794E-3</v>
      </c>
      <c r="H60" s="19">
        <f>VLOOKUP(E60,'Appendix 1a. Person-years 2020'!$E$3:$F$1684,2,FALSE)</f>
        <v>386661.69290000002</v>
      </c>
      <c r="I60" s="19">
        <f>VLOOKUP(E60,'Appendix 2a. Deaths 2020'!$E$3:$G$1683,3,FALSE)</f>
        <v>90</v>
      </c>
      <c r="J60" s="20">
        <f t="shared" si="35"/>
        <v>1256.5976348598947</v>
      </c>
      <c r="K60" s="20">
        <f t="shared" si="36"/>
        <v>1346.305147165318</v>
      </c>
      <c r="L60" s="73">
        <f t="shared" si="37"/>
        <v>0.93336762286447106</v>
      </c>
      <c r="M60" s="73">
        <f t="shared" si="38"/>
        <v>1.0713892098924931</v>
      </c>
      <c r="N60" s="72">
        <f>VLOOKUP(E60,'Appendix 4. LT MOH 2019'!$D$5:$K$1684,8,FALSE)</f>
        <v>0.98388163980171206</v>
      </c>
      <c r="O60" s="72">
        <f t="shared" si="47"/>
        <v>0.98274094830394187</v>
      </c>
      <c r="P60" s="73">
        <f t="shared" si="39"/>
        <v>1.7259051696058125E-2</v>
      </c>
      <c r="Q60" s="72">
        <f>VLOOKUP(E60,'Appendix 4. LT MOH 2019'!$D$5:$I$1684,6,FALSE)</f>
        <v>2.4999999999999702</v>
      </c>
      <c r="R60" s="136">
        <f t="shared" si="40"/>
        <v>2.498553584848656</v>
      </c>
      <c r="S60" s="135">
        <f t="shared" si="48"/>
        <v>93723.998267203875</v>
      </c>
      <c r="T60" s="12">
        <f t="shared" si="41"/>
        <v>1617.5873312549338</v>
      </c>
      <c r="U60" s="13">
        <f t="shared" si="42"/>
        <v>3.4818746506412889E-3</v>
      </c>
      <c r="V60" s="12">
        <f t="shared" si="43"/>
        <v>464573.68330505746</v>
      </c>
      <c r="W60" s="12">
        <f t="shared" si="44"/>
        <v>3374023.553772483</v>
      </c>
      <c r="X60" s="2">
        <f t="shared" si="45"/>
        <v>35.999569119461363</v>
      </c>
      <c r="Y60" s="105">
        <f>VLOOKUP(E60,'Appendix 4. LT MOH 2019'!$D$5:$P$1684,13,FALSE)</f>
        <v>37.21544078457385</v>
      </c>
      <c r="Z60" s="131">
        <f t="shared" si="46"/>
        <v>-1.2158716651124877</v>
      </c>
    </row>
    <row r="61" spans="1:26" x14ac:dyDescent="0.2">
      <c r="B61" s="158" t="str">
        <f t="shared" si="49"/>
        <v>Male</v>
      </c>
      <c r="C61" s="11" t="str">
        <f t="shared" si="50"/>
        <v>RS</v>
      </c>
      <c r="D61" s="137" t="s">
        <v>125</v>
      </c>
      <c r="E61" s="18" t="str">
        <f t="shared" si="34"/>
        <v>RSMale45-49</v>
      </c>
      <c r="F61" s="19">
        <v>5</v>
      </c>
      <c r="G61" s="104">
        <f>VLOOKUP(E61,'Appendix 4. LT MOH 2019'!$D$5:$G$1684,4,FALSE)</f>
        <v>4.4635673019536286E-3</v>
      </c>
      <c r="H61" s="19">
        <f>VLOOKUP(E61,'Appendix 1a. Person-years 2020'!$E$3:$F$1684,2,FALSE)</f>
        <v>353117.98149999999</v>
      </c>
      <c r="I61" s="19">
        <f>VLOOKUP(E61,'Appendix 2a. Deaths 2020'!$E$3:$G$1683,3,FALSE)</f>
        <v>150</v>
      </c>
      <c r="J61" s="20">
        <f t="shared" si="35"/>
        <v>1576.1658759552663</v>
      </c>
      <c r="K61" s="20">
        <f t="shared" si="36"/>
        <v>1725.4963408599733</v>
      </c>
      <c r="L61" s="73">
        <f t="shared" si="37"/>
        <v>0.9134565160362601</v>
      </c>
      <c r="M61" s="73">
        <f t="shared" si="38"/>
        <v>1.0947428612576722</v>
      </c>
      <c r="N61" s="72">
        <f>VLOOKUP(E61,'Appendix 4. LT MOH 2019'!$D$5:$K$1684,8,FALSE)</f>
        <v>0.97792845802291339</v>
      </c>
      <c r="O61" s="72">
        <f t="shared" si="47"/>
        <v>0.97586277056068405</v>
      </c>
      <c r="P61" s="73">
        <f t="shared" si="39"/>
        <v>2.4137229439315955E-2</v>
      </c>
      <c r="Q61" s="72">
        <f>VLOOKUP(E61,'Appendix 4. LT MOH 2019'!$D$5:$I$1684,6,FALSE)</f>
        <v>2.5000000000000213</v>
      </c>
      <c r="R61" s="136">
        <f t="shared" si="40"/>
        <v>2.497365731523538</v>
      </c>
      <c r="S61" s="135">
        <f t="shared" si="48"/>
        <v>92106.410935948938</v>
      </c>
      <c r="T61" s="12">
        <f t="shared" si="41"/>
        <v>2223.1935735929196</v>
      </c>
      <c r="U61" s="13">
        <f t="shared" si="42"/>
        <v>4.8864810857688259E-3</v>
      </c>
      <c r="V61" s="12">
        <f t="shared" si="43"/>
        <v>454968.21425701445</v>
      </c>
      <c r="W61" s="12">
        <f t="shared" si="44"/>
        <v>2909449.8704674258</v>
      </c>
      <c r="X61" s="2">
        <f t="shared" si="45"/>
        <v>31.587919243652493</v>
      </c>
      <c r="Y61" s="105">
        <f>VLOOKUP(E61,'Appendix 4. LT MOH 2019'!$D$5:$P$1684,13,FALSE)</f>
        <v>32.784163643474713</v>
      </c>
      <c r="Z61" s="131">
        <f t="shared" si="46"/>
        <v>-1.1962443998222199</v>
      </c>
    </row>
    <row r="62" spans="1:26" x14ac:dyDescent="0.2">
      <c r="B62" s="158" t="str">
        <f t="shared" si="49"/>
        <v>Male</v>
      </c>
      <c r="C62" s="11" t="str">
        <f t="shared" si="50"/>
        <v>RS</v>
      </c>
      <c r="D62" s="137" t="s">
        <v>126</v>
      </c>
      <c r="E62" s="18" t="str">
        <f t="shared" si="34"/>
        <v>RSMale50-54</v>
      </c>
      <c r="F62" s="19">
        <v>5</v>
      </c>
      <c r="G62" s="104">
        <f>VLOOKUP(E62,'Appendix 4. LT MOH 2019'!$D$5:$G$1684,4,FALSE)</f>
        <v>6.8095645112636882E-3</v>
      </c>
      <c r="H62" s="19">
        <f>VLOOKUP(E62,'Appendix 1a. Person-years 2020'!$E$3:$F$1684,2,FALSE)</f>
        <v>351844.38740000001</v>
      </c>
      <c r="I62" s="19">
        <f>VLOOKUP(E62,'Appendix 2a. Deaths 2020'!$E$3:$G$1683,3,FALSE)</f>
        <v>234</v>
      </c>
      <c r="J62" s="20">
        <f t="shared" si="35"/>
        <v>2395.907053926353</v>
      </c>
      <c r="K62" s="20">
        <f t="shared" si="36"/>
        <v>2628.313615830717</v>
      </c>
      <c r="L62" s="73">
        <f t="shared" si="37"/>
        <v>0.91157578741572343</v>
      </c>
      <c r="M62" s="73">
        <f t="shared" si="38"/>
        <v>1.0970014932438643</v>
      </c>
      <c r="N62" s="72">
        <f>VLOOKUP(E62,'Appendix 4. LT MOH 2019'!$D$5:$K$1684,8,FALSE)</f>
        <v>0.96652210220551416</v>
      </c>
      <c r="O62" s="72">
        <f t="shared" si="47"/>
        <v>0.96333493776824897</v>
      </c>
      <c r="P62" s="73">
        <f t="shared" si="39"/>
        <v>3.6665062231751033E-2</v>
      </c>
      <c r="Q62" s="72">
        <f>VLOOKUP(E62,'Appendix 4. LT MOH 2019'!$D$5:$I$1684,6,FALSE)</f>
        <v>2.5000000000000013</v>
      </c>
      <c r="R62" s="136">
        <f t="shared" si="40"/>
        <v>2.4958924357550099</v>
      </c>
      <c r="S62" s="135">
        <f t="shared" si="48"/>
        <v>89883.217362356023</v>
      </c>
      <c r="T62" s="12">
        <f t="shared" si="41"/>
        <v>3295.5737581807884</v>
      </c>
      <c r="U62" s="13">
        <f t="shared" si="42"/>
        <v>7.4701848506574832E-3</v>
      </c>
      <c r="V62" s="12">
        <f t="shared" si="43"/>
        <v>441163.61563539231</v>
      </c>
      <c r="W62" s="12">
        <f t="shared" si="44"/>
        <v>2454481.6562104113</v>
      </c>
      <c r="X62" s="2">
        <f t="shared" si="45"/>
        <v>27.307452138872506</v>
      </c>
      <c r="Y62" s="105">
        <f>VLOOKUP(E62,'Appendix 4. LT MOH 2019'!$D$5:$P$1684,13,FALSE)</f>
        <v>28.467667823779745</v>
      </c>
      <c r="Z62" s="131">
        <f t="shared" si="46"/>
        <v>-1.1602156849072394</v>
      </c>
    </row>
    <row r="63" spans="1:26" x14ac:dyDescent="0.2">
      <c r="B63" s="158" t="str">
        <f t="shared" si="49"/>
        <v>Male</v>
      </c>
      <c r="C63" s="11" t="str">
        <f t="shared" si="50"/>
        <v>RS</v>
      </c>
      <c r="D63" s="137" t="s">
        <v>127</v>
      </c>
      <c r="E63" s="18" t="str">
        <f t="shared" si="34"/>
        <v>RSMale55-59</v>
      </c>
      <c r="F63" s="19">
        <v>5</v>
      </c>
      <c r="G63" s="104">
        <f>VLOOKUP(E63,'Appendix 4. LT MOH 2019'!$D$5:$G$1684,4,FALSE)</f>
        <v>1.0615155147755486E-2</v>
      </c>
      <c r="H63" s="19">
        <f>VLOOKUP(E63,'Appendix 1a. Person-years 2020'!$E$3:$F$1684,2,FALSE)</f>
        <v>347996.47460000002</v>
      </c>
      <c r="I63" s="19">
        <f>VLOOKUP(E63,'Appendix 2a. Deaths 2020'!$E$3:$G$1683,3,FALSE)</f>
        <v>354</v>
      </c>
      <c r="J63" s="20">
        <f t="shared" si="35"/>
        <v>3694.0365687509516</v>
      </c>
      <c r="K63" s="20">
        <f t="shared" si="36"/>
        <v>4044.2788038286458</v>
      </c>
      <c r="L63" s="73">
        <f t="shared" si="37"/>
        <v>0.91339809838378938</v>
      </c>
      <c r="M63" s="73">
        <f t="shared" si="38"/>
        <v>1.0948128770680037</v>
      </c>
      <c r="N63" s="72">
        <f>VLOOKUP(E63,'Appendix 4. LT MOH 2019'!$D$5:$K$1684,8,FALSE)</f>
        <v>0.94829633044627526</v>
      </c>
      <c r="O63" s="72">
        <f t="shared" si="47"/>
        <v>0.94353512208308798</v>
      </c>
      <c r="P63" s="73">
        <f t="shared" si="39"/>
        <v>5.6464877916912015E-2</v>
      </c>
      <c r="Q63" s="72">
        <f>VLOOKUP(E63,'Appendix 4. LT MOH 2019'!$D$5:$I$1684,6,FALSE)</f>
        <v>2.4999999999999973</v>
      </c>
      <c r="R63" s="136">
        <f t="shared" si="40"/>
        <v>2.4937587174817675</v>
      </c>
      <c r="S63" s="135">
        <f t="shared" si="48"/>
        <v>86587.643604175231</v>
      </c>
      <c r="T63" s="12">
        <f t="shared" si="41"/>
        <v>4889.1607252228423</v>
      </c>
      <c r="U63" s="13">
        <f t="shared" si="42"/>
        <v>1.1621909579154412E-2</v>
      </c>
      <c r="V63" s="12">
        <f t="shared" si="43"/>
        <v>420684.80157445592</v>
      </c>
      <c r="W63" s="12">
        <f t="shared" si="44"/>
        <v>2013318.0405750191</v>
      </c>
      <c r="X63" s="2">
        <f t="shared" si="45"/>
        <v>23.251793867709981</v>
      </c>
      <c r="Y63" s="105">
        <f>VLOOKUP(E63,'Appendix 4. LT MOH 2019'!$D$5:$P$1684,13,FALSE)</f>
        <v>24.367122608498995</v>
      </c>
      <c r="Z63" s="131">
        <f t="shared" si="46"/>
        <v>-1.115328740789014</v>
      </c>
    </row>
    <row r="64" spans="1:26" x14ac:dyDescent="0.2">
      <c r="B64" s="158" t="str">
        <f t="shared" si="49"/>
        <v>Male</v>
      </c>
      <c r="C64" s="11" t="str">
        <f t="shared" si="50"/>
        <v>RS</v>
      </c>
      <c r="D64" s="137" t="s">
        <v>128</v>
      </c>
      <c r="E64" s="18" t="str">
        <f t="shared" si="34"/>
        <v>RSMale60-64</v>
      </c>
      <c r="F64" s="19">
        <v>5</v>
      </c>
      <c r="G64" s="104">
        <f>VLOOKUP(E64,'Appendix 4. LT MOH 2019'!$D$5:$G$1684,4,FALSE)</f>
        <v>1.6156417695547286E-2</v>
      </c>
      <c r="H64" s="19">
        <f>VLOOKUP(E64,'Appendix 1a. Person-years 2020'!$E$3:$F$1684,2,FALSE)</f>
        <v>300287.97149999999</v>
      </c>
      <c r="I64" s="19">
        <f>VLOOKUP(E64,'Appendix 2a. Deaths 2020'!$E$3:$G$1683,3,FALSE)</f>
        <v>512</v>
      </c>
      <c r="J64" s="20">
        <f t="shared" si="35"/>
        <v>4851.5778965025984</v>
      </c>
      <c r="K64" s="20">
        <f t="shared" si="36"/>
        <v>5355.3058106424787</v>
      </c>
      <c r="L64" s="73">
        <f t="shared" si="37"/>
        <v>0.90593853424041015</v>
      </c>
      <c r="M64" s="73">
        <f t="shared" si="38"/>
        <v>1.1038276463628478</v>
      </c>
      <c r="N64" s="72">
        <f>VLOOKUP(E64,'Appendix 4. LT MOH 2019'!$D$5:$K$1684,8,FALSE)</f>
        <v>0.92235411009632906</v>
      </c>
      <c r="O64" s="72">
        <f t="shared" si="47"/>
        <v>0.91464612095131748</v>
      </c>
      <c r="P64" s="73">
        <f t="shared" si="39"/>
        <v>8.5353879048682524E-2</v>
      </c>
      <c r="Q64" s="72">
        <f>VLOOKUP(E64,'Appendix 4. LT MOH 2019'!$D$5:$I$1684,6,FALSE)</f>
        <v>2.4999999999999938</v>
      </c>
      <c r="R64" s="136">
        <f t="shared" si="40"/>
        <v>2.4896372356658274</v>
      </c>
      <c r="S64" s="135">
        <f t="shared" si="48"/>
        <v>81698.482878952389</v>
      </c>
      <c r="T64" s="12">
        <f t="shared" si="41"/>
        <v>6973.2824261109618</v>
      </c>
      <c r="U64" s="13">
        <f t="shared" si="42"/>
        <v>1.7835077360456253E-2</v>
      </c>
      <c r="V64" s="12">
        <f t="shared" si="43"/>
        <v>390986.94584706711</v>
      </c>
      <c r="W64" s="12">
        <f t="shared" si="44"/>
        <v>1592633.239000563</v>
      </c>
      <c r="X64" s="2">
        <f t="shared" si="45"/>
        <v>19.494036888791065</v>
      </c>
      <c r="Y64" s="105">
        <f>VLOOKUP(E64,'Appendix 4. LT MOH 2019'!$D$5:$P$1684,13,FALSE)</f>
        <v>20.559377017949831</v>
      </c>
      <c r="Z64" s="131">
        <f t="shared" si="46"/>
        <v>-1.0653401291587663</v>
      </c>
    </row>
    <row r="65" spans="2:26" x14ac:dyDescent="0.2">
      <c r="B65" s="158" t="str">
        <f t="shared" si="49"/>
        <v>Male</v>
      </c>
      <c r="C65" s="11" t="str">
        <f t="shared" si="50"/>
        <v>RS</v>
      </c>
      <c r="D65" s="137" t="s">
        <v>129</v>
      </c>
      <c r="E65" s="18" t="str">
        <f t="shared" si="34"/>
        <v>RSMale65-69</v>
      </c>
      <c r="F65" s="19">
        <v>5</v>
      </c>
      <c r="G65" s="104">
        <f>VLOOKUP(E65,'Appendix 4. LT MOH 2019'!$D$5:$G$1684,4,FALSE)</f>
        <v>2.3760198747677243E-2</v>
      </c>
      <c r="H65" s="19">
        <f>VLOOKUP(E65,'Appendix 1a. Person-years 2020'!$E$3:$F$1684,2,FALSE)</f>
        <v>238127.9485</v>
      </c>
      <c r="I65" s="19">
        <f>VLOOKUP(E65,'Appendix 2a. Deaths 2020'!$E$3:$G$1683,3,FALSE)</f>
        <v>659</v>
      </c>
      <c r="J65" s="20">
        <f t="shared" si="35"/>
        <v>5657.9673837366508</v>
      </c>
      <c r="K65" s="20">
        <f t="shared" si="36"/>
        <v>6301.3094127619315</v>
      </c>
      <c r="L65" s="73">
        <f t="shared" si="37"/>
        <v>0.89790343770100678</v>
      </c>
      <c r="M65" s="73">
        <f t="shared" si="38"/>
        <v>1.1137055033004455</v>
      </c>
      <c r="N65" s="72">
        <f>VLOOKUP(E65,'Appendix 4. LT MOH 2019'!$D$5:$K$1684,8,FALSE)</f>
        <v>0.88786016800117196</v>
      </c>
      <c r="O65" s="72">
        <f t="shared" si="47"/>
        <v>0.87593335908682901</v>
      </c>
      <c r="P65" s="73">
        <f t="shared" si="39"/>
        <v>0.12406664091317099</v>
      </c>
      <c r="Q65" s="72">
        <f>VLOOKUP(E65,'Appendix 4. LT MOH 2019'!$D$5:$I$1684,6,FALSE)</f>
        <v>2.5000000000000018</v>
      </c>
      <c r="R65" s="136">
        <f t="shared" si="40"/>
        <v>2.4833938616165185</v>
      </c>
      <c r="S65" s="135">
        <f t="shared" si="48"/>
        <v>74725.200452841425</v>
      </c>
      <c r="T65" s="12">
        <f t="shared" si="41"/>
        <v>9270.904611747399</v>
      </c>
      <c r="U65" s="13">
        <f t="shared" si="42"/>
        <v>2.646600794769511E-2</v>
      </c>
      <c r="V65" s="12">
        <f t="shared" si="43"/>
        <v>350294.78680991591</v>
      </c>
      <c r="W65" s="12">
        <f t="shared" si="44"/>
        <v>1201646.293153496</v>
      </c>
      <c r="X65" s="2">
        <f t="shared" si="45"/>
        <v>16.080870788855854</v>
      </c>
      <c r="Y65" s="105">
        <f>VLOOKUP(E65,'Appendix 4. LT MOH 2019'!$D$5:$P$1684,13,FALSE)</f>
        <v>17.079656902123784</v>
      </c>
      <c r="Z65" s="131">
        <f t="shared" si="46"/>
        <v>-0.99878611326792921</v>
      </c>
    </row>
    <row r="66" spans="2:26" x14ac:dyDescent="0.2">
      <c r="B66" s="158" t="str">
        <f t="shared" si="49"/>
        <v>Male</v>
      </c>
      <c r="C66" s="11" t="str">
        <f t="shared" si="50"/>
        <v>RS</v>
      </c>
      <c r="D66" s="137" t="s">
        <v>130</v>
      </c>
      <c r="E66" s="18" t="str">
        <f t="shared" si="34"/>
        <v>RSMale70-74</v>
      </c>
      <c r="F66" s="19">
        <v>5</v>
      </c>
      <c r="G66" s="104">
        <f>VLOOKUP(E66,'Appendix 4. LT MOH 2019'!$D$5:$G$1684,4,FALSE)</f>
        <v>3.5130036835528518E-2</v>
      </c>
      <c r="H66" s="19">
        <f>VLOOKUP(E66,'Appendix 1a. Person-years 2020'!$E$3:$F$1684,2,FALSE)</f>
        <v>171877.23</v>
      </c>
      <c r="I66" s="19">
        <f>VLOOKUP(E66,'Appendix 2a. Deaths 2020'!$E$3:$G$1683,3,FALSE)</f>
        <v>790</v>
      </c>
      <c r="J66" s="20">
        <f t="shared" si="35"/>
        <v>6038.053421088608</v>
      </c>
      <c r="K66" s="20">
        <f t="shared" si="36"/>
        <v>6800.3006919885402</v>
      </c>
      <c r="L66" s="73">
        <f t="shared" si="37"/>
        <v>0.88790976966681212</v>
      </c>
      <c r="M66" s="73">
        <f t="shared" si="38"/>
        <v>1.1262405642582913</v>
      </c>
      <c r="N66" s="72">
        <f>VLOOKUP(E66,'Appendix 4. LT MOH 2019'!$D$5:$K$1684,8,FALSE)</f>
        <v>0.83853085808090499</v>
      </c>
      <c r="O66" s="72">
        <f t="shared" si="47"/>
        <v>0.82009478644618028</v>
      </c>
      <c r="P66" s="73">
        <f t="shared" si="39"/>
        <v>0.17990521355381972</v>
      </c>
      <c r="Q66" s="72">
        <f>VLOOKUP(E66,'Appendix 4. LT MOH 2019'!$D$5:$I$1684,6,FALSE)</f>
        <v>2.4999999999999969</v>
      </c>
      <c r="R66" s="136">
        <f t="shared" si="40"/>
        <v>2.4729318023507214</v>
      </c>
      <c r="S66" s="135">
        <f t="shared" si="48"/>
        <v>65454.295841094026</v>
      </c>
      <c r="T66" s="12">
        <f t="shared" si="41"/>
        <v>11775.569071306914</v>
      </c>
      <c r="U66" s="13">
        <f t="shared" si="42"/>
        <v>3.9579907059647632E-2</v>
      </c>
      <c r="V66" s="12">
        <f t="shared" si="43"/>
        <v>297513.81309614802</v>
      </c>
      <c r="W66" s="12">
        <f t="shared" si="44"/>
        <v>851351.50634358008</v>
      </c>
      <c r="X66" s="2">
        <f t="shared" si="45"/>
        <v>13.006808726663865</v>
      </c>
      <c r="Y66" s="105">
        <f>VLOOKUP(E66,'Appendix 4. LT MOH 2019'!$D$5:$P$1684,13,FALSE)</f>
        <v>13.921118355773045</v>
      </c>
      <c r="Z66" s="131">
        <f t="shared" si="46"/>
        <v>-0.91430962910918012</v>
      </c>
    </row>
    <row r="67" spans="2:26" x14ac:dyDescent="0.2">
      <c r="B67" s="158" t="str">
        <f t="shared" si="49"/>
        <v>Male</v>
      </c>
      <c r="C67" s="11" t="str">
        <f t="shared" si="50"/>
        <v>RS</v>
      </c>
      <c r="D67" s="137" t="s">
        <v>131</v>
      </c>
      <c r="E67" s="18" t="str">
        <f t="shared" si="34"/>
        <v>RSMale75-79</v>
      </c>
      <c r="F67" s="19">
        <v>5</v>
      </c>
      <c r="G67" s="104">
        <f>VLOOKUP(E67,'Appendix 4. LT MOH 2019'!$D$5:$G$1684,4,FALSE)</f>
        <v>5.5030315134292782E-2</v>
      </c>
      <c r="H67" s="19">
        <f>VLOOKUP(E67,'Appendix 1a. Person-years 2020'!$E$3:$F$1684,2,FALSE)</f>
        <v>108632.60860000001</v>
      </c>
      <c r="I67" s="19">
        <f>VLOOKUP(E67,'Appendix 2a. Deaths 2020'!$E$3:$G$1683,3,FALSE)</f>
        <v>667</v>
      </c>
      <c r="J67" s="20">
        <f t="shared" si="35"/>
        <v>5978.0866851182845</v>
      </c>
      <c r="K67" s="20">
        <f t="shared" si="36"/>
        <v>6608.3814649237111</v>
      </c>
      <c r="L67" s="73">
        <f t="shared" si="37"/>
        <v>0.90462191337607611</v>
      </c>
      <c r="M67" s="73">
        <f t="shared" si="38"/>
        <v>1.1054341987670517</v>
      </c>
      <c r="N67" s="72">
        <f>VLOOKUP(E67,'Appendix 4. LT MOH 2019'!$D$5:$K$1684,8,FALSE)</f>
        <v>0.7581246202550187</v>
      </c>
      <c r="O67" s="72">
        <f t="shared" si="47"/>
        <v>0.73631076037329801</v>
      </c>
      <c r="P67" s="73">
        <f t="shared" si="39"/>
        <v>0.26368923962670199</v>
      </c>
      <c r="Q67" s="72">
        <f>VLOOKUP(E67,'Appendix 4. LT MOH 2019'!$D$5:$I$1684,6,FALSE)</f>
        <v>2.5000000000000009</v>
      </c>
      <c r="R67" s="136">
        <f t="shared" si="40"/>
        <v>2.46503386914471</v>
      </c>
      <c r="S67" s="135">
        <f t="shared" si="48"/>
        <v>53678.726769787114</v>
      </c>
      <c r="T67" s="12">
        <f t="shared" si="41"/>
        <v>14154.502646054658</v>
      </c>
      <c r="U67" s="13">
        <f t="shared" si="42"/>
        <v>6.0876321695328466E-2</v>
      </c>
      <c r="V67" s="12">
        <f t="shared" si="43"/>
        <v>232512.44904208541</v>
      </c>
      <c r="W67" s="12">
        <f t="shared" si="44"/>
        <v>553837.69324743212</v>
      </c>
      <c r="X67" s="2">
        <f t="shared" si="45"/>
        <v>10.317638412376759</v>
      </c>
      <c r="Y67" s="105">
        <f>VLOOKUP(E67,'Appendix 4. LT MOH 2019'!$D$5:$P$1684,13,FALSE)</f>
        <v>11.120391242263723</v>
      </c>
      <c r="Z67" s="131">
        <f t="shared" si="46"/>
        <v>-0.80275282988696439</v>
      </c>
    </row>
    <row r="68" spans="2:26" x14ac:dyDescent="0.2">
      <c r="B68" s="158" t="str">
        <f t="shared" si="49"/>
        <v>Male</v>
      </c>
      <c r="C68" s="11" t="str">
        <f t="shared" si="50"/>
        <v>RS</v>
      </c>
      <c r="D68" s="137" t="s">
        <v>132</v>
      </c>
      <c r="E68" s="18" t="str">
        <f t="shared" si="34"/>
        <v>RSMale80-84</v>
      </c>
      <c r="F68" s="19">
        <v>5</v>
      </c>
      <c r="G68" s="104">
        <f>VLOOKUP(E68,'Appendix 4. LT MOH 2019'!$D$5:$G$1684,4,FALSE)</f>
        <v>7.9278216155735298E-2</v>
      </c>
      <c r="H68" s="19">
        <f>VLOOKUP(E68,'Appendix 1a. Person-years 2020'!$E$3:$F$1684,2,FALSE)</f>
        <v>65038.501900000003</v>
      </c>
      <c r="I68" s="19">
        <f>VLOOKUP(E68,'Appendix 2a. Deaths 2020'!$E$3:$G$1683,3,FALSE)</f>
        <v>588</v>
      </c>
      <c r="J68" s="20">
        <f t="shared" si="35"/>
        <v>5156.1364120734015</v>
      </c>
      <c r="K68" s="20">
        <f t="shared" si="36"/>
        <v>5697.5208209738284</v>
      </c>
      <c r="L68" s="73">
        <f t="shared" si="37"/>
        <v>0.90497895033442055</v>
      </c>
      <c r="M68" s="73">
        <f t="shared" si="38"/>
        <v>1.10499807717126</v>
      </c>
      <c r="N68" s="72">
        <f>VLOOKUP(E68,'Appendix 4. LT MOH 2019'!$D$5:$K$1684,8,FALSE)</f>
        <v>0.66917663485054013</v>
      </c>
      <c r="O68" s="72">
        <f t="shared" si="47"/>
        <v>0.64153873695022734</v>
      </c>
      <c r="P68" s="73">
        <f t="shared" si="39"/>
        <v>0.35846126304977266</v>
      </c>
      <c r="Q68" s="72">
        <f>VLOOKUP(E68,'Appendix 4. LT MOH 2019'!$D$5:$I$1684,6,FALSE)</f>
        <v>2.4999999999999991</v>
      </c>
      <c r="R68" s="136">
        <f t="shared" si="40"/>
        <v>2.4504973057387192</v>
      </c>
      <c r="S68" s="135">
        <f t="shared" si="48"/>
        <v>39524.224123732456</v>
      </c>
      <c r="T68" s="12">
        <f t="shared" si="41"/>
        <v>14167.903300455429</v>
      </c>
      <c r="U68" s="13">
        <f t="shared" si="42"/>
        <v>8.7726948368878288E-2</v>
      </c>
      <c r="V68" s="12">
        <f t="shared" si="43"/>
        <v>161500.01298211789</v>
      </c>
      <c r="W68" s="12">
        <f t="shared" si="44"/>
        <v>321325.24420534668</v>
      </c>
      <c r="X68" s="2">
        <f t="shared" si="45"/>
        <v>8.1298305363167351</v>
      </c>
      <c r="Y68" s="105">
        <f>VLOOKUP(E68,'Appendix 4. LT MOH 2019'!$D$5:$P$1684,13,FALSE)</f>
        <v>8.8706783976544497</v>
      </c>
      <c r="Z68" s="131">
        <f t="shared" si="46"/>
        <v>-0.74084786133771452</v>
      </c>
    </row>
    <row r="69" spans="2:26" x14ac:dyDescent="0.2">
      <c r="B69" s="158" t="str">
        <f t="shared" si="49"/>
        <v>Male</v>
      </c>
      <c r="C69" s="11" t="str">
        <f t="shared" si="50"/>
        <v>RS</v>
      </c>
      <c r="D69" s="137" t="s">
        <v>133</v>
      </c>
      <c r="E69" s="18" t="str">
        <f t="shared" si="34"/>
        <v>RSMale85-89</v>
      </c>
      <c r="F69" s="19">
        <v>5</v>
      </c>
      <c r="G69" s="104">
        <f>VLOOKUP(E69,'Appendix 4. LT MOH 2019'!$D$5:$G$1684,4,FALSE)</f>
        <v>0.12548066027858321</v>
      </c>
      <c r="H69" s="19">
        <f>VLOOKUP(E69,'Appendix 1a. Person-years 2020'!$E$3:$F$1684,2,FALSE)</f>
        <v>32216.505799999999</v>
      </c>
      <c r="I69" s="19">
        <f>VLOOKUP(E69,'Appendix 2a. Deaths 2020'!$E$3:$G$1683,3,FALSE)</f>
        <v>379</v>
      </c>
      <c r="J69" s="20">
        <f t="shared" si="35"/>
        <v>4042.5484196528055</v>
      </c>
      <c r="K69" s="20">
        <f t="shared" si="36"/>
        <v>4373.9912494072223</v>
      </c>
      <c r="L69" s="73">
        <f t="shared" si="37"/>
        <v>0.92422416716098021</v>
      </c>
      <c r="M69" s="73">
        <f t="shared" si="38"/>
        <v>1.0819885862450307</v>
      </c>
      <c r="N69" s="72">
        <f>VLOOKUP(E69,'Appendix 4. LT MOH 2019'!$D$5:$K$1684,8,FALSE)</f>
        <v>0.52241568619457968</v>
      </c>
      <c r="O69" s="72">
        <f t="shared" si="47"/>
        <v>0.49533242273182021</v>
      </c>
      <c r="P69" s="73">
        <f t="shared" si="39"/>
        <v>0.50466757726817979</v>
      </c>
      <c r="Q69" s="72">
        <f>VLOOKUP(E69,'Appendix 4. LT MOH 2019'!$D$5:$I$1684,6,FALSE)</f>
        <v>2.5</v>
      </c>
      <c r="R69" s="136">
        <f t="shared" si="40"/>
        <v>2.4401923177614089</v>
      </c>
      <c r="S69" s="135">
        <f t="shared" si="48"/>
        <v>25356.320823277027</v>
      </c>
      <c r="T69" s="12">
        <f t="shared" si="41"/>
        <v>12796.512998317916</v>
      </c>
      <c r="U69" s="13">
        <f t="shared" si="42"/>
        <v>0.1360969328287088</v>
      </c>
      <c r="V69" s="12">
        <f t="shared" si="43"/>
        <v>94024.991837424954</v>
      </c>
      <c r="W69" s="12">
        <f t="shared" si="44"/>
        <v>159825.23122322879</v>
      </c>
      <c r="X69" s="2">
        <f t="shared" si="45"/>
        <v>6.3031712028390849</v>
      </c>
      <c r="Y69" s="105">
        <f>VLOOKUP(E69,'Appendix 4. LT MOH 2019'!$D$5:$P$1684,13,FALSE)</f>
        <v>7.0201745934798447</v>
      </c>
      <c r="Z69" s="131">
        <f t="shared" si="46"/>
        <v>-0.7170033906407598</v>
      </c>
    </row>
    <row r="70" spans="2:26" x14ac:dyDescent="0.2">
      <c r="B70" s="158" t="str">
        <f t="shared" si="49"/>
        <v>Male</v>
      </c>
      <c r="C70" s="11" t="str">
        <f t="shared" si="50"/>
        <v>RS</v>
      </c>
      <c r="D70" s="137" t="s">
        <v>8</v>
      </c>
      <c r="E70" s="18" t="str">
        <f t="shared" si="34"/>
        <v>RSMale90+</v>
      </c>
      <c r="F70" s="19" t="s">
        <v>19</v>
      </c>
      <c r="G70" s="104">
        <f>VLOOKUP(E70,'Appendix 4. LT MOH 2019'!$D$5:$G$1684,4,FALSE)</f>
        <v>0.16253692665575489</v>
      </c>
      <c r="H70" s="19">
        <f>VLOOKUP(E70,'Appendix 1a. Person-years 2020'!$E$3:$F$1684,2,FALSE)</f>
        <v>16858.932799999999</v>
      </c>
      <c r="I70" s="19">
        <f>VLOOKUP(E70,'Appendix 2a. Deaths 2020'!$E$3:$G$1683,3,FALSE)</f>
        <v>238</v>
      </c>
      <c r="J70" s="20">
        <f t="shared" si="35"/>
        <v>2740.1991240079001</v>
      </c>
      <c r="K70" s="20">
        <f t="shared" si="36"/>
        <v>2939.5153354638305</v>
      </c>
      <c r="L70" s="73">
        <f t="shared" si="37"/>
        <v>0.93219419233801004</v>
      </c>
      <c r="M70" s="73">
        <f t="shared" si="38"/>
        <v>1.0727378567891828</v>
      </c>
      <c r="N70" s="72">
        <f>VLOOKUP(E70,'Appendix 4. LT MOH 2019'!$D$5:$K$1684,8,FALSE)</f>
        <v>0</v>
      </c>
      <c r="O70" s="72">
        <v>0</v>
      </c>
      <c r="P70" s="73">
        <f t="shared" si="39"/>
        <v>1</v>
      </c>
      <c r="Q70" s="72">
        <f>VLOOKUP(E70,'Appendix 4. LT MOH 2019'!$D$5:$I$1684,6,FALSE)</f>
        <v>5.6200229142576204</v>
      </c>
      <c r="R70" s="136">
        <f>Q70*L70</f>
        <v>5.2389527214774922</v>
      </c>
      <c r="S70" s="135">
        <f t="shared" si="48"/>
        <v>12559.807824959111</v>
      </c>
      <c r="T70" s="12">
        <f t="shared" si="41"/>
        <v>12559.807824959111</v>
      </c>
      <c r="U70" s="13">
        <f t="shared" si="42"/>
        <v>0.19087784394396662</v>
      </c>
      <c r="V70" s="12">
        <f>T70*R70</f>
        <v>65800.239385803841</v>
      </c>
      <c r="W70" s="12">
        <f>V70</f>
        <v>65800.239385803841</v>
      </c>
      <c r="X70" s="2">
        <f t="shared" si="45"/>
        <v>5.2389527214774922</v>
      </c>
      <c r="Y70" s="105">
        <f>VLOOKUP(E70,'Appendix 4. LT MOH 2019'!$D$5:$P$1684,13,FALSE)</f>
        <v>6.1524480656506455</v>
      </c>
      <c r="Z70" s="131">
        <f t="shared" si="46"/>
        <v>-0.91349534417315326</v>
      </c>
    </row>
    <row r="71" spans="2:26" x14ac:dyDescent="0.2">
      <c r="K71" s="7"/>
      <c r="L71" s="7"/>
      <c r="M71" s="7"/>
      <c r="N71" s="133"/>
      <c r="O71" s="133"/>
      <c r="P71" s="74"/>
      <c r="Q71" s="133"/>
      <c r="R71" s="107"/>
      <c r="S71" s="7"/>
      <c r="T71" s="7"/>
      <c r="U71" s="7"/>
      <c r="V71" s="107"/>
      <c r="W71" s="107"/>
      <c r="X71" s="7"/>
      <c r="Y71" s="133"/>
      <c r="Z71" s="7"/>
    </row>
    <row r="72" spans="2:26" x14ac:dyDescent="0.2">
      <c r="N72" s="40"/>
      <c r="O72" s="40"/>
      <c r="Q72" s="40"/>
      <c r="R72" s="40"/>
      <c r="V72" s="40"/>
      <c r="W72" s="40"/>
    </row>
    <row r="73" spans="2:26" x14ac:dyDescent="0.2">
      <c r="K73" s="45"/>
      <c r="L73" s="45"/>
      <c r="M73" s="45"/>
      <c r="N73" s="45"/>
      <c r="O73" s="45"/>
      <c r="P73" s="44"/>
      <c r="Q73" s="43"/>
      <c r="R73" s="12"/>
      <c r="S73" s="13"/>
      <c r="T73" s="12"/>
      <c r="U73" s="12"/>
      <c r="V73" s="2"/>
      <c r="W73" s="2"/>
      <c r="X73" s="6"/>
    </row>
    <row r="74" spans="2:26" x14ac:dyDescent="0.2">
      <c r="K74" s="45"/>
      <c r="L74" s="45"/>
      <c r="M74" s="45"/>
      <c r="N74" s="45"/>
      <c r="O74" s="45"/>
      <c r="P74" s="44"/>
      <c r="Q74" s="43"/>
      <c r="R74" s="12"/>
      <c r="S74" s="13"/>
      <c r="T74" s="12"/>
      <c r="U74" s="12"/>
      <c r="V74" s="2"/>
      <c r="W74" s="2"/>
      <c r="X74" s="6"/>
    </row>
    <row r="75" spans="2:26" x14ac:dyDescent="0.2">
      <c r="K75" s="45"/>
      <c r="L75" s="45"/>
      <c r="M75" s="45"/>
      <c r="N75" s="45"/>
      <c r="O75" s="45"/>
      <c r="P75" s="44"/>
      <c r="Q75" s="43"/>
      <c r="R75" s="12"/>
      <c r="S75" s="13"/>
      <c r="T75" s="12"/>
      <c r="U75" s="12"/>
      <c r="V75" s="2"/>
      <c r="W75" s="2"/>
      <c r="X75" s="6"/>
    </row>
    <row r="76" spans="2:26" x14ac:dyDescent="0.2">
      <c r="K76" s="45"/>
      <c r="L76" s="45"/>
      <c r="M76" s="45"/>
      <c r="N76" s="45"/>
      <c r="O76" s="45"/>
      <c r="P76" s="44"/>
      <c r="Q76" s="43"/>
      <c r="R76" s="12"/>
      <c r="S76" s="13"/>
      <c r="T76" s="12"/>
      <c r="U76" s="12"/>
      <c r="V76" s="2"/>
      <c r="W76" s="2"/>
      <c r="X76" s="6"/>
    </row>
    <row r="77" spans="2:26" x14ac:dyDescent="0.2">
      <c r="K77" s="45"/>
      <c r="L77" s="45"/>
      <c r="M77" s="45"/>
      <c r="N77" s="45"/>
      <c r="O77" s="45"/>
      <c r="P77" s="44"/>
      <c r="Q77" s="43"/>
      <c r="R77" s="12"/>
      <c r="S77" s="13"/>
      <c r="T77" s="12"/>
      <c r="U77" s="12"/>
      <c r="V77" s="2"/>
      <c r="W77" s="2"/>
      <c r="X77" s="6"/>
    </row>
    <row r="78" spans="2:26" x14ac:dyDescent="0.2">
      <c r="N78" s="41"/>
    </row>
    <row r="81" spans="1:25" s="11" customFormat="1" ht="47" customHeight="1" x14ac:dyDescent="0.2">
      <c r="A81" s="10"/>
      <c r="B81" s="8"/>
      <c r="C81" s="8"/>
      <c r="D81" s="40"/>
      <c r="E81" s="40"/>
      <c r="F81" s="40"/>
      <c r="G81" s="40"/>
      <c r="H81" s="40"/>
      <c r="I81" s="40"/>
      <c r="J81" s="40"/>
      <c r="K81" s="10"/>
      <c r="L81" s="8"/>
      <c r="M81" s="10"/>
      <c r="N81" s="10"/>
      <c r="O81" s="10"/>
      <c r="P81" s="10"/>
      <c r="Q81" s="8"/>
      <c r="R81" s="8"/>
      <c r="S81" s="10"/>
      <c r="T81" s="10"/>
      <c r="U81" s="10"/>
      <c r="V81" s="8"/>
      <c r="W81" s="10"/>
      <c r="X81" s="10"/>
      <c r="Y81" s="40"/>
    </row>
    <row r="82" spans="1:25" x14ac:dyDescent="0.2">
      <c r="K82" s="48"/>
      <c r="L82" s="48"/>
      <c r="M82" s="48"/>
      <c r="N82" s="48"/>
      <c r="O82" s="48"/>
      <c r="P82" s="44"/>
      <c r="Q82" s="12"/>
      <c r="R82" s="12"/>
      <c r="S82" s="13"/>
      <c r="T82" s="12"/>
      <c r="U82" s="12"/>
      <c r="V82" s="2"/>
      <c r="W82" s="2"/>
      <c r="X82" s="6"/>
    </row>
    <row r="83" spans="1:25" x14ac:dyDescent="0.2">
      <c r="K83" s="48"/>
      <c r="L83" s="48"/>
      <c r="M83" s="48"/>
      <c r="N83" s="48"/>
      <c r="O83" s="48"/>
      <c r="P83" s="44"/>
      <c r="Q83" s="43"/>
      <c r="R83" s="12"/>
      <c r="S83" s="13"/>
      <c r="T83" s="12"/>
      <c r="U83" s="12"/>
      <c r="V83" s="2"/>
      <c r="W83" s="2"/>
      <c r="X83" s="6"/>
    </row>
    <row r="84" spans="1:25" x14ac:dyDescent="0.2">
      <c r="K84" s="48"/>
      <c r="L84" s="48"/>
      <c r="M84" s="48"/>
      <c r="N84" s="48"/>
      <c r="O84" s="48"/>
      <c r="P84" s="44"/>
      <c r="Q84" s="43"/>
      <c r="R84" s="12"/>
      <c r="S84" s="13"/>
      <c r="T84" s="12"/>
      <c r="U84" s="12"/>
      <c r="V84" s="2"/>
      <c r="W84" s="2"/>
      <c r="X84" s="6"/>
    </row>
    <row r="85" spans="1:25" x14ac:dyDescent="0.2">
      <c r="K85" s="48"/>
      <c r="L85" s="48"/>
      <c r="M85" s="48"/>
      <c r="N85" s="48"/>
      <c r="O85" s="48"/>
      <c r="P85" s="44"/>
      <c r="Q85" s="43"/>
      <c r="R85" s="12"/>
      <c r="S85" s="13"/>
      <c r="T85" s="12"/>
      <c r="U85" s="12"/>
      <c r="V85" s="2"/>
      <c r="W85" s="2"/>
      <c r="X85" s="6"/>
    </row>
    <row r="86" spans="1:25" x14ac:dyDescent="0.2">
      <c r="K86" s="48"/>
      <c r="L86" s="48"/>
      <c r="M86" s="48"/>
      <c r="N86" s="48"/>
      <c r="O86" s="48"/>
      <c r="P86" s="44"/>
      <c r="Q86" s="43"/>
      <c r="R86" s="12"/>
      <c r="S86" s="13"/>
      <c r="T86" s="12"/>
      <c r="U86" s="12"/>
      <c r="V86" s="2"/>
      <c r="W86" s="2"/>
      <c r="X86" s="6"/>
    </row>
    <row r="87" spans="1:25" x14ac:dyDescent="0.2">
      <c r="K87" s="48"/>
      <c r="L87" s="48"/>
      <c r="M87" s="48"/>
      <c r="N87" s="48"/>
      <c r="O87" s="48"/>
      <c r="P87" s="44"/>
      <c r="Q87" s="43"/>
      <c r="R87" s="12"/>
      <c r="S87" s="13"/>
      <c r="T87" s="12"/>
      <c r="U87" s="12"/>
      <c r="V87" s="2"/>
      <c r="W87" s="2"/>
      <c r="X87" s="6"/>
    </row>
    <row r="88" spans="1:25" x14ac:dyDescent="0.2">
      <c r="K88" s="48"/>
      <c r="L88" s="48"/>
      <c r="M88" s="48"/>
      <c r="N88" s="48"/>
      <c r="O88" s="48"/>
      <c r="P88" s="44"/>
      <c r="Q88" s="43"/>
      <c r="R88" s="12"/>
      <c r="S88" s="13"/>
      <c r="T88" s="12"/>
      <c r="U88" s="12"/>
      <c r="V88" s="2"/>
      <c r="W88" s="2"/>
      <c r="X88" s="6"/>
    </row>
    <row r="89" spans="1:25" x14ac:dyDescent="0.2">
      <c r="K89" s="48"/>
      <c r="L89" s="48"/>
      <c r="M89" s="48"/>
      <c r="N89" s="48"/>
      <c r="O89" s="48"/>
      <c r="P89" s="44"/>
      <c r="Q89" s="43"/>
      <c r="R89" s="12"/>
      <c r="S89" s="13"/>
      <c r="T89" s="12"/>
      <c r="U89" s="12"/>
      <c r="V89" s="2"/>
      <c r="W89" s="2"/>
      <c r="X89" s="6"/>
    </row>
    <row r="90" spans="1:25" x14ac:dyDescent="0.2">
      <c r="K90" s="48"/>
      <c r="L90" s="48"/>
      <c r="M90" s="48"/>
      <c r="N90" s="48"/>
      <c r="O90" s="48"/>
      <c r="P90" s="44"/>
      <c r="Q90" s="43"/>
      <c r="R90" s="12"/>
      <c r="S90" s="13"/>
      <c r="T90" s="12"/>
      <c r="U90" s="12"/>
      <c r="V90" s="2"/>
      <c r="W90" s="2"/>
      <c r="X90" s="6"/>
    </row>
    <row r="91" spans="1:25" x14ac:dyDescent="0.2">
      <c r="K91" s="48"/>
      <c r="L91" s="48"/>
      <c r="M91" s="48"/>
      <c r="N91" s="48"/>
      <c r="O91" s="48"/>
      <c r="P91" s="44"/>
      <c r="Q91" s="43"/>
      <c r="R91" s="12"/>
      <c r="S91" s="13"/>
      <c r="T91" s="12"/>
      <c r="U91" s="12"/>
      <c r="V91" s="2"/>
      <c r="W91" s="2"/>
      <c r="X91" s="6"/>
    </row>
    <row r="92" spans="1:25" x14ac:dyDescent="0.2">
      <c r="K92" s="48"/>
      <c r="L92" s="48"/>
      <c r="M92" s="48"/>
      <c r="N92" s="48"/>
      <c r="O92" s="48"/>
      <c r="P92" s="44"/>
      <c r="Q92" s="43"/>
      <c r="R92" s="12"/>
      <c r="S92" s="13"/>
      <c r="T92" s="12"/>
      <c r="U92" s="12"/>
      <c r="V92" s="2"/>
      <c r="W92" s="2"/>
      <c r="X92" s="6"/>
    </row>
    <row r="93" spans="1:25" x14ac:dyDescent="0.2">
      <c r="K93" s="48"/>
      <c r="L93" s="48"/>
      <c r="M93" s="48"/>
      <c r="N93" s="48"/>
      <c r="O93" s="48"/>
      <c r="P93" s="44"/>
      <c r="Q93" s="43"/>
      <c r="R93" s="12"/>
      <c r="S93" s="13"/>
      <c r="T93" s="12"/>
      <c r="U93" s="12"/>
      <c r="V93" s="2"/>
      <c r="W93" s="2"/>
      <c r="X93" s="6"/>
    </row>
    <row r="94" spans="1:25" x14ac:dyDescent="0.2">
      <c r="K94" s="48"/>
      <c r="L94" s="48"/>
      <c r="M94" s="48"/>
      <c r="N94" s="48"/>
      <c r="O94" s="48"/>
      <c r="P94" s="44"/>
      <c r="Q94" s="43"/>
      <c r="R94" s="12"/>
      <c r="S94" s="13"/>
      <c r="T94" s="12"/>
      <c r="U94" s="12"/>
      <c r="V94" s="2"/>
      <c r="W94" s="2"/>
      <c r="X94" s="6"/>
    </row>
    <row r="95" spans="1:25" x14ac:dyDescent="0.2">
      <c r="K95" s="48"/>
      <c r="L95" s="48"/>
      <c r="M95" s="48"/>
      <c r="N95" s="48"/>
      <c r="O95" s="48"/>
      <c r="P95" s="44"/>
      <c r="Q95" s="43"/>
      <c r="R95" s="12"/>
      <c r="S95" s="13"/>
      <c r="T95" s="12"/>
      <c r="U95" s="12"/>
      <c r="V95" s="2"/>
      <c r="W95" s="2"/>
      <c r="X95" s="6"/>
    </row>
    <row r="96" spans="1:25" x14ac:dyDescent="0.2">
      <c r="K96" s="48"/>
      <c r="L96" s="48"/>
      <c r="M96" s="48"/>
      <c r="N96" s="48"/>
      <c r="O96" s="48"/>
      <c r="P96" s="44"/>
      <c r="Q96" s="43"/>
      <c r="R96" s="12"/>
      <c r="S96" s="13"/>
      <c r="T96" s="12"/>
      <c r="U96" s="12"/>
      <c r="V96" s="2"/>
      <c r="W96" s="2"/>
      <c r="X96" s="6"/>
    </row>
    <row r="97" spans="1:25" x14ac:dyDescent="0.2">
      <c r="K97" s="48"/>
      <c r="L97" s="48"/>
      <c r="M97" s="48"/>
      <c r="N97" s="48"/>
      <c r="O97" s="48"/>
      <c r="P97" s="44"/>
      <c r="Q97" s="43"/>
      <c r="R97" s="12"/>
      <c r="S97" s="13"/>
      <c r="T97" s="12"/>
      <c r="U97" s="12"/>
      <c r="V97" s="2"/>
      <c r="W97" s="2"/>
      <c r="X97" s="6"/>
    </row>
    <row r="98" spans="1:25" x14ac:dyDescent="0.2">
      <c r="N98" s="47"/>
    </row>
    <row r="99" spans="1:25" x14ac:dyDescent="0.2">
      <c r="N99" s="47"/>
    </row>
    <row r="100" spans="1:25" s="11" customFormat="1" ht="47" customHeight="1" x14ac:dyDescent="0.2">
      <c r="A100" s="10"/>
      <c r="B100" s="8"/>
      <c r="C100" s="8"/>
      <c r="D100" s="40"/>
      <c r="E100" s="40"/>
      <c r="F100" s="40"/>
      <c r="G100" s="40"/>
      <c r="H100" s="40"/>
      <c r="I100" s="40"/>
      <c r="J100" s="40"/>
      <c r="K100" s="10"/>
      <c r="L100" s="8"/>
      <c r="M100" s="10"/>
      <c r="N100" s="10"/>
      <c r="O100" s="10"/>
      <c r="P100" s="10"/>
      <c r="Q100" s="8"/>
      <c r="R100" s="8"/>
      <c r="S100" s="10"/>
      <c r="T100" s="10"/>
      <c r="U100" s="10"/>
      <c r="V100" s="8"/>
      <c r="W100" s="10"/>
      <c r="X100" s="10"/>
      <c r="Y100" s="40"/>
    </row>
    <row r="101" spans="1:25" x14ac:dyDescent="0.2">
      <c r="K101" s="45"/>
      <c r="L101" s="45"/>
      <c r="M101" s="45"/>
      <c r="N101" s="45"/>
      <c r="O101" s="45"/>
      <c r="P101" s="44"/>
      <c r="Q101" s="12"/>
      <c r="R101" s="12"/>
      <c r="S101" s="13"/>
      <c r="T101" s="12"/>
      <c r="U101" s="12"/>
      <c r="V101" s="2"/>
      <c r="W101" s="2"/>
      <c r="X101" s="6"/>
    </row>
    <row r="102" spans="1:25" x14ac:dyDescent="0.2">
      <c r="K102" s="45"/>
      <c r="L102" s="45"/>
      <c r="M102" s="45"/>
      <c r="N102" s="45"/>
      <c r="O102" s="45"/>
      <c r="P102" s="44"/>
      <c r="Q102" s="43"/>
      <c r="R102" s="12"/>
      <c r="S102" s="13"/>
      <c r="T102" s="12"/>
      <c r="U102" s="12"/>
      <c r="V102" s="2"/>
      <c r="W102" s="2"/>
      <c r="X102" s="6"/>
    </row>
    <row r="103" spans="1:25" x14ac:dyDescent="0.2">
      <c r="K103" s="45"/>
      <c r="L103" s="45"/>
      <c r="M103" s="45"/>
      <c r="N103" s="45"/>
      <c r="O103" s="45"/>
      <c r="P103" s="44"/>
      <c r="Q103" s="43"/>
      <c r="R103" s="12"/>
      <c r="S103" s="13"/>
      <c r="T103" s="12"/>
      <c r="U103" s="12"/>
      <c r="V103" s="2"/>
      <c r="W103" s="2"/>
      <c r="X103" s="6"/>
    </row>
    <row r="104" spans="1:25" x14ac:dyDescent="0.2">
      <c r="K104" s="45"/>
      <c r="L104" s="45"/>
      <c r="M104" s="45"/>
      <c r="N104" s="45"/>
      <c r="O104" s="45"/>
      <c r="P104" s="44"/>
      <c r="Q104" s="43"/>
      <c r="R104" s="12"/>
      <c r="S104" s="13"/>
      <c r="T104" s="12"/>
      <c r="U104" s="12"/>
      <c r="V104" s="2"/>
      <c r="W104" s="2"/>
      <c r="X104" s="6"/>
    </row>
    <row r="105" spans="1:25" x14ac:dyDescent="0.2">
      <c r="K105" s="45"/>
      <c r="L105" s="45"/>
      <c r="M105" s="45"/>
      <c r="N105" s="45"/>
      <c r="O105" s="45"/>
      <c r="P105" s="44"/>
      <c r="Q105" s="43"/>
      <c r="R105" s="12"/>
      <c r="S105" s="13"/>
      <c r="T105" s="12"/>
      <c r="U105" s="12"/>
      <c r="V105" s="2"/>
      <c r="W105" s="2"/>
      <c r="X105" s="6"/>
    </row>
    <row r="106" spans="1:25" x14ac:dyDescent="0.2">
      <c r="K106" s="45"/>
      <c r="L106" s="45"/>
      <c r="M106" s="45"/>
      <c r="N106" s="45"/>
      <c r="O106" s="45"/>
      <c r="P106" s="44"/>
      <c r="Q106" s="43"/>
      <c r="R106" s="12"/>
      <c r="S106" s="13"/>
      <c r="T106" s="12"/>
      <c r="U106" s="12"/>
      <c r="V106" s="2"/>
      <c r="W106" s="2"/>
      <c r="X106" s="6"/>
    </row>
    <row r="107" spans="1:25" x14ac:dyDescent="0.2">
      <c r="K107" s="45"/>
      <c r="L107" s="45"/>
      <c r="M107" s="45"/>
      <c r="N107" s="45"/>
      <c r="O107" s="45"/>
      <c r="P107" s="44"/>
      <c r="Q107" s="43"/>
      <c r="R107" s="12"/>
      <c r="S107" s="13"/>
      <c r="T107" s="12"/>
      <c r="U107" s="12"/>
      <c r="V107" s="2"/>
      <c r="W107" s="2"/>
      <c r="X107" s="6"/>
    </row>
    <row r="108" spans="1:25" x14ac:dyDescent="0.2">
      <c r="K108" s="45"/>
      <c r="L108" s="45"/>
      <c r="M108" s="45"/>
      <c r="N108" s="45"/>
      <c r="O108" s="45"/>
      <c r="P108" s="44"/>
      <c r="Q108" s="43"/>
      <c r="R108" s="12"/>
      <c r="S108" s="13"/>
      <c r="T108" s="12"/>
      <c r="U108" s="12"/>
      <c r="V108" s="2"/>
      <c r="W108" s="2"/>
      <c r="X108" s="6"/>
    </row>
    <row r="109" spans="1:25" x14ac:dyDescent="0.2">
      <c r="K109" s="45"/>
      <c r="L109" s="45"/>
      <c r="M109" s="45"/>
      <c r="N109" s="45"/>
      <c r="O109" s="45"/>
      <c r="P109" s="44"/>
      <c r="Q109" s="43"/>
      <c r="R109" s="12"/>
      <c r="S109" s="13"/>
      <c r="T109" s="12"/>
      <c r="U109" s="12"/>
      <c r="V109" s="2"/>
      <c r="W109" s="2"/>
      <c r="X109" s="6"/>
    </row>
    <row r="110" spans="1:25" x14ac:dyDescent="0.2">
      <c r="K110" s="45"/>
      <c r="L110" s="45"/>
      <c r="M110" s="45"/>
      <c r="N110" s="45"/>
      <c r="O110" s="45"/>
      <c r="P110" s="44"/>
      <c r="Q110" s="43"/>
      <c r="R110" s="12"/>
      <c r="S110" s="13"/>
      <c r="T110" s="12"/>
      <c r="U110" s="12"/>
      <c r="V110" s="2"/>
      <c r="W110" s="2"/>
      <c r="X110" s="6"/>
    </row>
    <row r="111" spans="1:25" x14ac:dyDescent="0.2">
      <c r="K111" s="45"/>
      <c r="L111" s="45"/>
      <c r="M111" s="45"/>
      <c r="N111" s="45"/>
      <c r="O111" s="45"/>
      <c r="P111" s="44"/>
      <c r="Q111" s="43"/>
      <c r="R111" s="12"/>
      <c r="S111" s="13"/>
      <c r="T111" s="12"/>
      <c r="U111" s="12"/>
      <c r="V111" s="2"/>
      <c r="W111" s="2"/>
      <c r="X111" s="6"/>
    </row>
    <row r="112" spans="1:25" x14ac:dyDescent="0.2">
      <c r="K112" s="45"/>
      <c r="L112" s="45"/>
      <c r="M112" s="45"/>
      <c r="N112" s="45"/>
      <c r="O112" s="45"/>
      <c r="P112" s="44"/>
      <c r="Q112" s="43"/>
      <c r="R112" s="12"/>
      <c r="S112" s="13"/>
      <c r="T112" s="12"/>
      <c r="U112" s="12"/>
      <c r="V112" s="2"/>
      <c r="W112" s="2"/>
      <c r="X112" s="6"/>
    </row>
    <row r="113" spans="11:24" x14ac:dyDescent="0.2">
      <c r="K113" s="45"/>
      <c r="L113" s="45"/>
      <c r="M113" s="45"/>
      <c r="N113" s="45"/>
      <c r="O113" s="45"/>
      <c r="P113" s="44"/>
      <c r="Q113" s="43"/>
      <c r="R113" s="12"/>
      <c r="S113" s="13"/>
      <c r="T113" s="12"/>
      <c r="U113" s="12"/>
      <c r="V113" s="2"/>
      <c r="W113" s="2"/>
      <c r="X113" s="6"/>
    </row>
    <row r="114" spans="11:24" x14ac:dyDescent="0.2">
      <c r="K114" s="45"/>
      <c r="L114" s="45"/>
      <c r="M114" s="45"/>
      <c r="N114" s="45"/>
      <c r="O114" s="45"/>
      <c r="P114" s="44"/>
      <c r="Q114" s="43"/>
      <c r="R114" s="12"/>
      <c r="S114" s="13"/>
      <c r="T114" s="12"/>
      <c r="U114" s="12"/>
      <c r="V114" s="2"/>
      <c r="W114" s="2"/>
      <c r="X114" s="6"/>
    </row>
    <row r="115" spans="11:24" x14ac:dyDescent="0.2">
      <c r="K115" s="45"/>
      <c r="L115" s="45"/>
      <c r="M115" s="45"/>
      <c r="N115" s="45"/>
      <c r="O115" s="45"/>
      <c r="P115" s="44"/>
      <c r="Q115" s="43"/>
      <c r="R115" s="12"/>
      <c r="S115" s="13"/>
      <c r="T115" s="12"/>
      <c r="U115" s="12"/>
      <c r="V115" s="2"/>
      <c r="W115" s="2"/>
      <c r="X115" s="6"/>
    </row>
    <row r="116" spans="11:24" x14ac:dyDescent="0.2">
      <c r="K116" s="45"/>
      <c r="L116" s="45"/>
      <c r="M116" s="45"/>
      <c r="N116" s="45"/>
      <c r="O116" s="45"/>
      <c r="P116" s="44"/>
      <c r="Q116" s="43"/>
      <c r="R116" s="12"/>
      <c r="S116" s="13"/>
      <c r="T116" s="12"/>
      <c r="U116" s="12"/>
      <c r="V116" s="2"/>
      <c r="W116" s="2"/>
      <c r="X116" s="6"/>
    </row>
  </sheetData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EBF2908-D76A-204F-8B1B-DBCFAE2C2F31}">
  <sheetPr>
    <tabColor theme="5"/>
  </sheetPr>
  <dimension ref="A1:AA72"/>
  <sheetViews>
    <sheetView zoomScaleNormal="100" workbookViewId="0">
      <pane xSplit="4" ySplit="1" topLeftCell="F2" activePane="bottomRight" state="frozen"/>
      <selection pane="topRight" activeCell="F1" sqref="F1"/>
      <selection pane="bottomLeft" activeCell="A4" sqref="A4"/>
      <selection pane="bottomRight" activeCell="B1" sqref="B1:D2"/>
    </sheetView>
  </sheetViews>
  <sheetFormatPr baseColWidth="10" defaultRowHeight="16" x14ac:dyDescent="0.2"/>
  <cols>
    <col min="1" max="1" width="5.83203125" customWidth="1"/>
    <col min="2" max="3" width="12.1640625" style="158" customWidth="1"/>
    <col min="4" max="4" width="13.33203125" style="40" customWidth="1"/>
    <col min="5" max="5" width="17.33203125" style="40" hidden="1" customWidth="1"/>
    <col min="6" max="9" width="13.33203125" style="40" customWidth="1"/>
    <col min="10" max="10" width="14.6640625" style="40" customWidth="1"/>
    <col min="11" max="11" width="16.33203125" customWidth="1"/>
    <col min="17" max="17" width="11.5" customWidth="1"/>
    <col min="18" max="20" width="10.33203125" customWidth="1"/>
    <col min="21" max="21" width="8.33203125" customWidth="1"/>
    <col min="22" max="22" width="10" customWidth="1"/>
    <col min="23" max="23" width="8.33203125" customWidth="1"/>
    <col min="24" max="24" width="10.33203125" customWidth="1"/>
    <col min="25" max="25" width="10.5" style="40" customWidth="1"/>
    <col min="26" max="26" width="17.6640625" bestFit="1" customWidth="1"/>
  </cols>
  <sheetData>
    <row r="1" spans="1:27" ht="18" x14ac:dyDescent="0.2">
      <c r="B1" s="161" t="s">
        <v>66</v>
      </c>
      <c r="C1" s="161"/>
      <c r="D1" s="175"/>
      <c r="K1" s="10"/>
      <c r="N1" s="8"/>
      <c r="O1" s="10"/>
      <c r="Q1" s="10"/>
      <c r="R1" s="10"/>
      <c r="S1" s="8"/>
      <c r="T1" s="8"/>
      <c r="U1" s="10"/>
      <c r="V1" s="10"/>
      <c r="W1" s="10"/>
      <c r="Y1" s="10"/>
    </row>
    <row r="2" spans="1:27" s="3" customFormat="1" ht="100" customHeight="1" x14ac:dyDescent="0.2">
      <c r="B2" s="167" t="s">
        <v>33</v>
      </c>
      <c r="C2" s="167" t="s">
        <v>14</v>
      </c>
      <c r="D2" s="168" t="s">
        <v>31</v>
      </c>
      <c r="E2" s="39"/>
      <c r="F2" s="3" t="s">
        <v>32</v>
      </c>
      <c r="G2" s="106" t="s">
        <v>115</v>
      </c>
      <c r="H2" s="106" t="s">
        <v>1659</v>
      </c>
      <c r="I2" s="106" t="s">
        <v>1660</v>
      </c>
      <c r="J2" s="106" t="s">
        <v>20</v>
      </c>
      <c r="K2" s="4" t="s">
        <v>21</v>
      </c>
      <c r="L2" s="3" t="s">
        <v>16</v>
      </c>
      <c r="M2" s="5" t="s">
        <v>114</v>
      </c>
      <c r="N2" s="3" t="s">
        <v>141</v>
      </c>
      <c r="O2" s="3" t="s">
        <v>22</v>
      </c>
      <c r="P2" s="5" t="s">
        <v>23</v>
      </c>
      <c r="Q2" s="3" t="s">
        <v>140</v>
      </c>
      <c r="R2" s="3" t="s">
        <v>24</v>
      </c>
      <c r="S2" s="5" t="s">
        <v>34</v>
      </c>
      <c r="T2" s="5" t="s">
        <v>35</v>
      </c>
      <c r="U2" s="5" t="s">
        <v>36</v>
      </c>
      <c r="V2" s="3" t="s">
        <v>37</v>
      </c>
      <c r="W2" s="3" t="s">
        <v>38</v>
      </c>
      <c r="X2" s="5" t="s">
        <v>81</v>
      </c>
      <c r="Y2" s="3" t="s">
        <v>26</v>
      </c>
      <c r="Z2" s="5" t="s">
        <v>25</v>
      </c>
    </row>
    <row r="3" spans="1:27" s="11" customFormat="1" ht="47" customHeight="1" x14ac:dyDescent="0.2">
      <c r="A3" s="10"/>
      <c r="B3" s="8" t="s">
        <v>17</v>
      </c>
      <c r="C3" s="8" t="s">
        <v>14</v>
      </c>
      <c r="D3" s="8" t="s">
        <v>0</v>
      </c>
      <c r="E3" s="8" t="s">
        <v>135</v>
      </c>
      <c r="F3" s="8" t="s">
        <v>9</v>
      </c>
      <c r="G3" s="10" t="s">
        <v>116</v>
      </c>
      <c r="H3" s="10" t="s">
        <v>134</v>
      </c>
      <c r="I3" s="10" t="s">
        <v>110</v>
      </c>
      <c r="J3" s="10" t="s">
        <v>1618</v>
      </c>
      <c r="K3" s="10" t="s">
        <v>1830</v>
      </c>
      <c r="L3" s="10" t="s">
        <v>27</v>
      </c>
      <c r="M3" s="10" t="s">
        <v>28</v>
      </c>
      <c r="N3" s="8" t="s">
        <v>1619</v>
      </c>
      <c r="O3" s="10" t="s">
        <v>111</v>
      </c>
      <c r="P3" s="10" t="s">
        <v>112</v>
      </c>
      <c r="Q3" s="10" t="s">
        <v>1620</v>
      </c>
      <c r="R3" s="10" t="s">
        <v>113</v>
      </c>
      <c r="S3" s="8" t="s">
        <v>104</v>
      </c>
      <c r="T3" s="8" t="s">
        <v>105</v>
      </c>
      <c r="U3" s="10" t="s">
        <v>106</v>
      </c>
      <c r="V3" s="10" t="s">
        <v>107</v>
      </c>
      <c r="W3" s="10" t="s">
        <v>108</v>
      </c>
      <c r="X3" s="8" t="s">
        <v>109</v>
      </c>
      <c r="Y3" s="10" t="s">
        <v>30</v>
      </c>
      <c r="Z3" s="10" t="s">
        <v>11</v>
      </c>
    </row>
    <row r="4" spans="1:27" s="9" customFormat="1" ht="17" customHeight="1" x14ac:dyDescent="0.2">
      <c r="A4" s="15"/>
      <c r="B4" s="11" t="s">
        <v>18</v>
      </c>
      <c r="C4" s="11" t="str">
        <f>$B$1</f>
        <v>MS</v>
      </c>
      <c r="D4" s="137">
        <v>0</v>
      </c>
      <c r="E4" s="18" t="str">
        <f t="shared" ref="E4:E23" si="0">_xlfn.CONCAT(C4,B4,D4)</f>
        <v>MSTotal0</v>
      </c>
      <c r="F4" s="19">
        <v>1</v>
      </c>
      <c r="G4" s="104">
        <f>VLOOKUP(E4,'Appendix 4. LT MOH 2019'!$D$5:$G$1684,4,FALSE)</f>
        <v>1.1006266017329111E-2</v>
      </c>
      <c r="H4" s="19">
        <f>VLOOKUP(E4,'Appendix 1a. Person-years 2020'!$E$3:$F$1684,2,FALSE)</f>
        <v>43796.905100000004</v>
      </c>
      <c r="I4" s="19">
        <f>VLOOKUP(E4,'Appendix 2a. Deaths 2020'!$E$3:$G$1683,3,FALSE)</f>
        <v>0</v>
      </c>
      <c r="J4" s="20">
        <f t="shared" ref="J4:J23" si="1">G4*H4</f>
        <v>482.04038826631808</v>
      </c>
      <c r="K4" s="20">
        <f t="shared" ref="K4:K23" si="2">G4*(H4-I4)+I4</f>
        <v>482.04038826631808</v>
      </c>
      <c r="L4" s="72">
        <f t="shared" ref="L4:L23" si="3">J4/K4</f>
        <v>1</v>
      </c>
      <c r="M4" s="72">
        <f t="shared" ref="M4:M23" si="4">K4/J4</f>
        <v>1</v>
      </c>
      <c r="N4" s="72">
        <f>VLOOKUP(E4,'Appendix 4. LT MOH 2019'!$D$5:$K$1684,8,FALSE)</f>
        <v>0.98910304609904143</v>
      </c>
      <c r="O4" s="72">
        <f>EXP((1/L4)*LN(N4))</f>
        <v>0.98910304609904143</v>
      </c>
      <c r="P4" s="72">
        <f t="shared" ref="P4:P23" si="5">1-O4</f>
        <v>1.0896953900958573E-2</v>
      </c>
      <c r="Q4" s="72">
        <f>VLOOKUP(E4,'Appendix 4. LT MOH 2019'!$D$5:$I$1684,6,FALSE)</f>
        <v>8.8570284828312862E-2</v>
      </c>
      <c r="R4" s="16">
        <f t="shared" ref="R4:R22" si="6">F4+(Q4-F4)*M4*(1-N4)/(1-O4)</f>
        <v>8.8570284828312751E-2</v>
      </c>
      <c r="S4" s="12">
        <v>100000</v>
      </c>
      <c r="T4" s="12">
        <f t="shared" ref="T4:T23" si="7">P4*S4</f>
        <v>1089.6953900958572</v>
      </c>
      <c r="U4" s="13">
        <f t="shared" ref="U4:U23" si="8">T4/V4</f>
        <v>1.1006266017329128E-2</v>
      </c>
      <c r="V4" s="12">
        <f t="shared" ref="V4:V22" si="9">(S5*F4)+R4*T4</f>
        <v>99006.819240981029</v>
      </c>
      <c r="W4" s="12">
        <f t="shared" ref="W4:W22" si="10">W5+V4</f>
        <v>7501366.8370284736</v>
      </c>
      <c r="X4" s="131">
        <f t="shared" ref="X4:X23" si="11">W4/S4</f>
        <v>75.013668370284734</v>
      </c>
      <c r="Y4" s="105">
        <f>VLOOKUP(E4,'Appendix 4. LT MOH 2019'!$D$5:$P$1684,13,FALSE)</f>
        <v>76.493468259965468</v>
      </c>
      <c r="Z4" s="105">
        <f t="shared" ref="Z4:Z23" si="12">X4-Y4</f>
        <v>-1.4797998896807343</v>
      </c>
    </row>
    <row r="5" spans="1:27" s="9" customFormat="1" x14ac:dyDescent="0.2">
      <c r="A5" s="15"/>
      <c r="B5" s="11" t="str">
        <f>$B$4</f>
        <v>Total</v>
      </c>
      <c r="C5" s="11" t="str">
        <f>$C$4</f>
        <v>MS</v>
      </c>
      <c r="D5" s="138" t="s">
        <v>1657</v>
      </c>
      <c r="E5" s="18" t="str">
        <f t="shared" si="0"/>
        <v>MSTotal1-4</v>
      </c>
      <c r="F5" s="19">
        <v>4</v>
      </c>
      <c r="G5" s="104">
        <f>VLOOKUP(E5,'Appendix 4. LT MOH 2019'!$D$5:$G$1684,4,FALSE)</f>
        <v>4.9501607798565681E-4</v>
      </c>
      <c r="H5" s="19">
        <f>VLOOKUP(E5,'Appendix 1a. Person-years 2020'!$E$3:$F$1684,2,FALSE)</f>
        <v>175392.5232</v>
      </c>
      <c r="I5" s="19">
        <f>VLOOKUP(E5,'Appendix 2a. Deaths 2020'!$E$3:$G$1683,3,FALSE)</f>
        <v>0</v>
      </c>
      <c r="J5" s="20">
        <f t="shared" si="1"/>
        <v>86.822118942472315</v>
      </c>
      <c r="K5" s="20">
        <f t="shared" si="2"/>
        <v>86.822118942472315</v>
      </c>
      <c r="L5" s="72">
        <f t="shared" si="3"/>
        <v>1</v>
      </c>
      <c r="M5" s="72">
        <f t="shared" si="4"/>
        <v>1</v>
      </c>
      <c r="N5" s="72">
        <f>VLOOKUP(E5,'Appendix 4. LT MOH 2019'!$D$5:$K$1684,8,FALSE)</f>
        <v>0.99802238002990529</v>
      </c>
      <c r="O5" s="72">
        <f t="shared" ref="O5:O22" si="13">EXP((1/L5)*LN(N5))</f>
        <v>0.99802238002990529</v>
      </c>
      <c r="P5" s="72">
        <f t="shared" si="5"/>
        <v>1.9776199700947128E-3</v>
      </c>
      <c r="Q5" s="72">
        <f>VLOOKUP(E5,'Appendix 4. LT MOH 2019'!$D$5:$I$1684,6,FALSE)</f>
        <v>1.5031077623845703</v>
      </c>
      <c r="R5" s="16">
        <f t="shared" si="6"/>
        <v>1.5031077623845706</v>
      </c>
      <c r="S5" s="135">
        <f t="shared" ref="S5:S23" si="14">S4-T4</f>
        <v>98910.304609904138</v>
      </c>
      <c r="T5" s="12">
        <f t="shared" si="7"/>
        <v>195.60699364469755</v>
      </c>
      <c r="U5" s="13">
        <f t="shared" si="8"/>
        <v>4.950160779856605E-4</v>
      </c>
      <c r="V5" s="12">
        <f t="shared" si="9"/>
        <v>395152.80885556177</v>
      </c>
      <c r="W5" s="12">
        <f t="shared" si="10"/>
        <v>7402360.0177874928</v>
      </c>
      <c r="X5" s="131">
        <f t="shared" si="11"/>
        <v>74.839118603283282</v>
      </c>
      <c r="Y5" s="105">
        <f>VLOOKUP(E5,'Appendix 4. LT MOH 2019'!$D$5:$P$1684,13,FALSE)</f>
        <v>76.335221456789768</v>
      </c>
      <c r="Z5" s="105">
        <f t="shared" si="12"/>
        <v>-1.4961028535064855</v>
      </c>
      <c r="AA5" s="17"/>
    </row>
    <row r="6" spans="1:27" s="9" customFormat="1" x14ac:dyDescent="0.2">
      <c r="A6" s="15"/>
      <c r="B6" s="11" t="str">
        <f t="shared" ref="B6:B23" si="15">$B$4</f>
        <v>Total</v>
      </c>
      <c r="C6" s="11" t="str">
        <f t="shared" ref="C6:C23" si="16">$C$4</f>
        <v>MS</v>
      </c>
      <c r="D6" s="138" t="s">
        <v>1658</v>
      </c>
      <c r="E6" s="18" t="str">
        <f t="shared" si="0"/>
        <v>MSTotal5-9</v>
      </c>
      <c r="F6" s="19">
        <v>5</v>
      </c>
      <c r="G6" s="104">
        <f>VLOOKUP(E6,'Appendix 4. LT MOH 2019'!$D$5:$G$1684,4,FALSE)</f>
        <v>2.4972112322887627E-4</v>
      </c>
      <c r="H6" s="19">
        <f>VLOOKUP(E6,'Appendix 1a. Person-years 2020'!$E$3:$F$1684,2,FALSE)</f>
        <v>215941.88200000001</v>
      </c>
      <c r="I6" s="19">
        <f>VLOOKUP(E6,'Appendix 2a. Deaths 2020'!$E$3:$G$1683,3,FALSE)</f>
        <v>2</v>
      </c>
      <c r="J6" s="20">
        <f t="shared" si="1"/>
        <v>53.925249325197463</v>
      </c>
      <c r="K6" s="20">
        <f t="shared" si="2"/>
        <v>55.924749882951005</v>
      </c>
      <c r="L6" s="72">
        <f t="shared" si="3"/>
        <v>0.964246589176734</v>
      </c>
      <c r="M6" s="72">
        <f t="shared" si="4"/>
        <v>1.0370791156791044</v>
      </c>
      <c r="N6" s="72">
        <f>VLOOKUP(E6,'Appendix 4. LT MOH 2019'!$D$5:$K$1684,8,FALSE)</f>
        <v>0.9987521734055026</v>
      </c>
      <c r="O6" s="72">
        <f t="shared" si="13"/>
        <v>0.99870593504864569</v>
      </c>
      <c r="P6" s="72">
        <f t="shared" si="5"/>
        <v>1.2940649513543123E-3</v>
      </c>
      <c r="Q6" s="72">
        <f>VLOOKUP(E6,'Appendix 4. LT MOH 2019'!$D$5:$I$1684,6,FALSE)</f>
        <v>2.4999999999996683</v>
      </c>
      <c r="R6" s="16">
        <f t="shared" si="6"/>
        <v>2.499942140098796</v>
      </c>
      <c r="S6" s="135">
        <f t="shared" si="14"/>
        <v>98714.697616259436</v>
      </c>
      <c r="T6" s="12">
        <f t="shared" si="7"/>
        <v>127.74323036874041</v>
      </c>
      <c r="U6" s="13">
        <f t="shared" si="8"/>
        <v>2.5898056298388864E-4</v>
      </c>
      <c r="V6" s="12">
        <f t="shared" si="9"/>
        <v>493254.12261416466</v>
      </c>
      <c r="W6" s="12">
        <f t="shared" si="10"/>
        <v>7007207.2089319313</v>
      </c>
      <c r="X6" s="131">
        <f t="shared" si="11"/>
        <v>70.984436746912195</v>
      </c>
      <c r="Y6" s="105">
        <f>VLOOKUP(E6,'Appendix 4. LT MOH 2019'!$D$5:$P$1684,13,FALSE)</f>
        <v>72.483504186122971</v>
      </c>
      <c r="Z6" s="105">
        <f t="shared" si="12"/>
        <v>-1.4990674392107763</v>
      </c>
    </row>
    <row r="7" spans="1:27" s="9" customFormat="1" x14ac:dyDescent="0.2">
      <c r="A7" s="15"/>
      <c r="B7" s="11" t="str">
        <f t="shared" si="15"/>
        <v>Total</v>
      </c>
      <c r="C7" s="11" t="str">
        <f t="shared" si="16"/>
        <v>MS</v>
      </c>
      <c r="D7" s="138" t="s">
        <v>118</v>
      </c>
      <c r="E7" s="18" t="str">
        <f t="shared" si="0"/>
        <v>MSTotal10-14</v>
      </c>
      <c r="F7" s="19">
        <v>5</v>
      </c>
      <c r="G7" s="104">
        <f>VLOOKUP(E7,'Appendix 4. LT MOH 2019'!$D$5:$G$1684,4,FALSE)</f>
        <v>3.6256248597863079E-4</v>
      </c>
      <c r="H7" s="19">
        <f>VLOOKUP(E7,'Appendix 1a. Person-years 2020'!$E$3:$F$1684,2,FALSE)</f>
        <v>203345.39660000001</v>
      </c>
      <c r="I7" s="19">
        <f>VLOOKUP(E7,'Appendix 2a. Deaths 2020'!$E$3:$G$1683,3,FALSE)</f>
        <v>0</v>
      </c>
      <c r="J7" s="20">
        <f t="shared" si="1"/>
        <v>73.72541250360662</v>
      </c>
      <c r="K7" s="20">
        <f t="shared" si="2"/>
        <v>73.72541250360662</v>
      </c>
      <c r="L7" s="72">
        <f t="shared" si="3"/>
        <v>1</v>
      </c>
      <c r="M7" s="72">
        <f t="shared" si="4"/>
        <v>1</v>
      </c>
      <c r="N7" s="72">
        <f>VLOOKUP(E7,'Appendix 4. LT MOH 2019'!$D$5:$K$1684,8,FALSE)</f>
        <v>0.99818882922655228</v>
      </c>
      <c r="O7" s="72">
        <f t="shared" si="13"/>
        <v>0.99818882922655228</v>
      </c>
      <c r="P7" s="72">
        <f t="shared" si="5"/>
        <v>1.8111707734477234E-3</v>
      </c>
      <c r="Q7" s="72">
        <f>VLOOKUP(E7,'Appendix 4. LT MOH 2019'!$D$5:$I$1684,6,FALSE)</f>
        <v>2.4999999999999702</v>
      </c>
      <c r="R7" s="16">
        <f t="shared" si="6"/>
        <v>2.4999999999999702</v>
      </c>
      <c r="S7" s="135">
        <f t="shared" si="14"/>
        <v>98586.954385890698</v>
      </c>
      <c r="T7" s="12">
        <f t="shared" si="7"/>
        <v>178.55781042694909</v>
      </c>
      <c r="U7" s="13">
        <f t="shared" si="8"/>
        <v>3.625624859786212E-4</v>
      </c>
      <c r="V7" s="12">
        <f t="shared" si="9"/>
        <v>492488.37740338611</v>
      </c>
      <c r="W7" s="12">
        <f t="shared" si="10"/>
        <v>6513953.0863177665</v>
      </c>
      <c r="X7" s="131">
        <f t="shared" si="11"/>
        <v>66.073174964110791</v>
      </c>
      <c r="Y7" s="105">
        <f>VLOOKUP(E7,'Appendix 4. LT MOH 2019'!$D$5:$P$1684,13,FALSE)</f>
        <v>67.570940569266767</v>
      </c>
      <c r="Z7" s="105">
        <f t="shared" si="12"/>
        <v>-1.4977656051559762</v>
      </c>
      <c r="AA7" s="17"/>
    </row>
    <row r="8" spans="1:27" s="9" customFormat="1" x14ac:dyDescent="0.2">
      <c r="A8" s="15"/>
      <c r="B8" s="11" t="str">
        <f t="shared" si="15"/>
        <v>Total</v>
      </c>
      <c r="C8" s="11" t="str">
        <f t="shared" si="16"/>
        <v>MS</v>
      </c>
      <c r="D8" s="137" t="s">
        <v>119</v>
      </c>
      <c r="E8" s="18" t="str">
        <f t="shared" si="0"/>
        <v>MSTotal15-19</v>
      </c>
      <c r="F8" s="19">
        <v>5</v>
      </c>
      <c r="G8" s="104">
        <f>VLOOKUP(E8,'Appendix 4. LT MOH 2019'!$D$5:$G$1684,4,FALSE)</f>
        <v>9.981415916906918E-4</v>
      </c>
      <c r="H8" s="19">
        <f>VLOOKUP(E8,'Appendix 1a. Person-years 2020'!$E$3:$F$1684,2,FALSE)</f>
        <v>207489.99189999999</v>
      </c>
      <c r="I8" s="19">
        <f>VLOOKUP(E8,'Appendix 2a. Deaths 2020'!$E$3:$G$1683,3,FALSE)</f>
        <v>1</v>
      </c>
      <c r="J8" s="20">
        <f t="shared" si="1"/>
        <v>207.10439077495474</v>
      </c>
      <c r="K8" s="20">
        <f t="shared" si="2"/>
        <v>208.10339263336306</v>
      </c>
      <c r="L8" s="72">
        <f t="shared" si="3"/>
        <v>0.99519949268598251</v>
      </c>
      <c r="M8" s="72">
        <f t="shared" si="4"/>
        <v>1.0048236633451864</v>
      </c>
      <c r="N8" s="72">
        <f>VLOOKUP(E8,'Appendix 4. LT MOH 2019'!$D$5:$K$1684,8,FALSE)</f>
        <v>0.99502171462576483</v>
      </c>
      <c r="O8" s="72">
        <f t="shared" si="13"/>
        <v>0.99499776121405203</v>
      </c>
      <c r="P8" s="72">
        <f t="shared" si="5"/>
        <v>5.0022387859479656E-3</v>
      </c>
      <c r="Q8" s="72">
        <f>VLOOKUP(E8,'Appendix 4. LT MOH 2019'!$D$5:$I$1684,6,FALSE)</f>
        <v>2.5000000000000782</v>
      </c>
      <c r="R8" s="16">
        <f t="shared" si="6"/>
        <v>2.4999699329784133</v>
      </c>
      <c r="S8" s="135">
        <f t="shared" si="14"/>
        <v>98408.396575463747</v>
      </c>
      <c r="T8" s="12">
        <f t="shared" si="7"/>
        <v>492.2622982127337</v>
      </c>
      <c r="U8" s="13">
        <f t="shared" si="8"/>
        <v>1.0029563008132738E-3</v>
      </c>
      <c r="V8" s="12">
        <f t="shared" si="9"/>
        <v>490811.31233092578</v>
      </c>
      <c r="W8" s="12">
        <f t="shared" si="10"/>
        <v>6021464.7089143805</v>
      </c>
      <c r="X8" s="131">
        <f t="shared" si="11"/>
        <v>61.188525760572325</v>
      </c>
      <c r="Y8" s="105">
        <f>VLOOKUP(E8,'Appendix 4. LT MOH 2019'!$D$5:$P$1684,13,FALSE)</f>
        <v>62.68900899711236</v>
      </c>
      <c r="Z8" s="105">
        <f t="shared" si="12"/>
        <v>-1.5004832365400347</v>
      </c>
    </row>
    <row r="9" spans="1:27" s="9" customFormat="1" x14ac:dyDescent="0.2">
      <c r="A9" s="15"/>
      <c r="B9" s="11" t="str">
        <f t="shared" si="15"/>
        <v>Total</v>
      </c>
      <c r="C9" s="11" t="str">
        <f t="shared" si="16"/>
        <v>MS</v>
      </c>
      <c r="D9" s="137" t="s">
        <v>120</v>
      </c>
      <c r="E9" s="18" t="str">
        <f t="shared" si="0"/>
        <v>MSTotal20-24</v>
      </c>
      <c r="F9" s="19">
        <v>5</v>
      </c>
      <c r="G9" s="104">
        <f>VLOOKUP(E9,'Appendix 4. LT MOH 2019'!$D$5:$G$1684,4,FALSE)</f>
        <v>1.1742475485828777E-3</v>
      </c>
      <c r="H9" s="19">
        <f>VLOOKUP(E9,'Appendix 1a. Person-years 2020'!$E$3:$F$1684,2,FALSE)</f>
        <v>224464.1868</v>
      </c>
      <c r="I9" s="19">
        <f>VLOOKUP(E9,'Appendix 2a. Deaths 2020'!$E$3:$G$1683,3,FALSE)</f>
        <v>1</v>
      </c>
      <c r="J9" s="20">
        <f t="shared" si="1"/>
        <v>263.57652109454915</v>
      </c>
      <c r="K9" s="20">
        <f t="shared" si="2"/>
        <v>264.57534684700056</v>
      </c>
      <c r="L9" s="72">
        <f t="shared" si="3"/>
        <v>0.99622479658685281</v>
      </c>
      <c r="M9" s="72">
        <f t="shared" si="4"/>
        <v>1.0037895095826579</v>
      </c>
      <c r="N9" s="72">
        <f>VLOOKUP(E9,'Appendix 4. LT MOH 2019'!$D$5:$K$1684,8,FALSE)</f>
        <v>0.99414594752400864</v>
      </c>
      <c r="O9" s="72">
        <f t="shared" si="13"/>
        <v>0.99412382884230988</v>
      </c>
      <c r="P9" s="72">
        <f t="shared" si="5"/>
        <v>5.8761711576901243E-3</v>
      </c>
      <c r="Q9" s="72">
        <f>VLOOKUP(E9,'Appendix 4. LT MOH 2019'!$D$5:$I$1684,6,FALSE)</f>
        <v>2.5000000000000115</v>
      </c>
      <c r="R9" s="16">
        <f t="shared" si="6"/>
        <v>2.4999722156423787</v>
      </c>
      <c r="S9" s="135">
        <f t="shared" si="14"/>
        <v>97916.134277251011</v>
      </c>
      <c r="T9" s="12">
        <f t="shared" si="7"/>
        <v>575.37196411249579</v>
      </c>
      <c r="U9" s="13">
        <f t="shared" si="8"/>
        <v>1.1786973838113803E-3</v>
      </c>
      <c r="V9" s="12">
        <f t="shared" si="9"/>
        <v>488142.22548963339</v>
      </c>
      <c r="W9" s="12">
        <f t="shared" si="10"/>
        <v>5530653.3965834547</v>
      </c>
      <c r="X9" s="131">
        <f t="shared" si="11"/>
        <v>56.483575841784422</v>
      </c>
      <c r="Y9" s="105">
        <f>VLOOKUP(E9,'Appendix 4. LT MOH 2019'!$D$5:$P$1684,13,FALSE)</f>
        <v>57.990146207261311</v>
      </c>
      <c r="Z9" s="105">
        <f t="shared" si="12"/>
        <v>-1.5065703654768896</v>
      </c>
    </row>
    <row r="10" spans="1:27" s="9" customFormat="1" x14ac:dyDescent="0.2">
      <c r="A10" s="15"/>
      <c r="B10" s="11" t="str">
        <f t="shared" si="15"/>
        <v>Total</v>
      </c>
      <c r="C10" s="11" t="str">
        <f t="shared" si="16"/>
        <v>MS</v>
      </c>
      <c r="D10" s="137" t="s">
        <v>121</v>
      </c>
      <c r="E10" s="18" t="str">
        <f t="shared" si="0"/>
        <v>MSTotal25-29</v>
      </c>
      <c r="F10" s="19">
        <v>5</v>
      </c>
      <c r="G10" s="104">
        <f>VLOOKUP(E10,'Appendix 4. LT MOH 2019'!$D$5:$G$1684,4,FALSE)</f>
        <v>1.4616123261135298E-3</v>
      </c>
      <c r="H10" s="19">
        <f>VLOOKUP(E10,'Appendix 1a. Person-years 2020'!$E$3:$F$1684,2,FALSE)</f>
        <v>229105.674</v>
      </c>
      <c r="I10" s="19">
        <f>VLOOKUP(E10,'Appendix 2a. Deaths 2020'!$E$3:$G$1683,3,FALSE)</f>
        <v>11</v>
      </c>
      <c r="J10" s="20">
        <f t="shared" si="1"/>
        <v>334.86367710094805</v>
      </c>
      <c r="K10" s="20">
        <f t="shared" si="2"/>
        <v>345.84759936536079</v>
      </c>
      <c r="L10" s="72">
        <f t="shared" si="3"/>
        <v>0.96824057103600392</v>
      </c>
      <c r="M10" s="72">
        <f t="shared" si="4"/>
        <v>1.0328011755694289</v>
      </c>
      <c r="N10" s="72">
        <f>VLOOKUP(E10,'Appendix 4. LT MOH 2019'!$D$5:$K$1684,8,FALSE)</f>
        <v>0.99271854503027179</v>
      </c>
      <c r="O10" s="72">
        <f t="shared" si="13"/>
        <v>0.99248060493797874</v>
      </c>
      <c r="P10" s="72">
        <f t="shared" si="5"/>
        <v>7.5193950620212613E-3</v>
      </c>
      <c r="Q10" s="72">
        <f>VLOOKUP(E10,'Appendix 4. LT MOH 2019'!$D$5:$I$1684,6,FALSE)</f>
        <v>2.5000000000000724</v>
      </c>
      <c r="R10" s="16">
        <f t="shared" si="6"/>
        <v>2.4997007104420472</v>
      </c>
      <c r="S10" s="135">
        <f t="shared" si="14"/>
        <v>97340.762313138519</v>
      </c>
      <c r="T10" s="12">
        <f t="shared" si="7"/>
        <v>731.94364747079908</v>
      </c>
      <c r="U10" s="13">
        <f t="shared" si="8"/>
        <v>1.5095551626659127E-3</v>
      </c>
      <c r="V10" s="12">
        <f t="shared" si="9"/>
        <v>484873.73338392487</v>
      </c>
      <c r="W10" s="12">
        <f t="shared" si="10"/>
        <v>5042511.1710938215</v>
      </c>
      <c r="X10" s="131">
        <f t="shared" si="11"/>
        <v>51.80266777521642</v>
      </c>
      <c r="Y10" s="105">
        <f>VLOOKUP(E10,'Appendix 4. LT MOH 2019'!$D$5:$P$1684,13,FALSE)</f>
        <v>53.316901276380477</v>
      </c>
      <c r="Z10" s="105">
        <f t="shared" si="12"/>
        <v>-1.5142335011640569</v>
      </c>
    </row>
    <row r="11" spans="1:27" s="9" customFormat="1" x14ac:dyDescent="0.2">
      <c r="A11" s="15"/>
      <c r="B11" s="11" t="str">
        <f t="shared" si="15"/>
        <v>Total</v>
      </c>
      <c r="C11" s="11" t="str">
        <f t="shared" si="16"/>
        <v>MS</v>
      </c>
      <c r="D11" s="137" t="s">
        <v>122</v>
      </c>
      <c r="E11" s="18" t="str">
        <f t="shared" si="0"/>
        <v>MSTotal30-34</v>
      </c>
      <c r="F11" s="19">
        <v>5</v>
      </c>
      <c r="G11" s="104">
        <f>VLOOKUP(E11,'Appendix 4. LT MOH 2019'!$D$5:$G$1684,4,FALSE)</f>
        <v>1.5177200205628409E-3</v>
      </c>
      <c r="H11" s="19">
        <f>VLOOKUP(E11,'Appendix 1a. Person-years 2020'!$E$3:$F$1684,2,FALSE)</f>
        <v>224048.39809999999</v>
      </c>
      <c r="I11" s="19">
        <f>VLOOKUP(E11,'Appendix 2a. Deaths 2020'!$E$3:$G$1683,3,FALSE)</f>
        <v>25</v>
      </c>
      <c r="J11" s="20">
        <f t="shared" si="1"/>
        <v>340.04273937140357</v>
      </c>
      <c r="K11" s="20">
        <f t="shared" si="2"/>
        <v>365.00479637088949</v>
      </c>
      <c r="L11" s="72">
        <f t="shared" si="3"/>
        <v>0.93161170141413319</v>
      </c>
      <c r="M11" s="72">
        <f t="shared" si="4"/>
        <v>1.0734085869488945</v>
      </c>
      <c r="N11" s="72">
        <f>VLOOKUP(E11,'Appendix 4. LT MOH 2019'!$D$5:$K$1684,8,FALSE)</f>
        <v>0.99244008448501297</v>
      </c>
      <c r="O11" s="72">
        <f t="shared" si="13"/>
        <v>0.99188737877401156</v>
      </c>
      <c r="P11" s="72">
        <f t="shared" si="5"/>
        <v>8.1126212259884367E-3</v>
      </c>
      <c r="Q11" s="72">
        <f>VLOOKUP(E11,'Appendix 4. LT MOH 2019'!$D$5:$I$1684,6,FALSE)</f>
        <v>2.5000000000000173</v>
      </c>
      <c r="R11" s="16">
        <f t="shared" si="6"/>
        <v>2.4993044774482001</v>
      </c>
      <c r="S11" s="135">
        <f t="shared" si="14"/>
        <v>96608.818665667714</v>
      </c>
      <c r="T11" s="12">
        <f t="shared" si="7"/>
        <v>783.75075292476379</v>
      </c>
      <c r="U11" s="13">
        <f t="shared" si="8"/>
        <v>1.6291343586684612E-3</v>
      </c>
      <c r="V11" s="12">
        <f t="shared" si="9"/>
        <v>481084.17132970301</v>
      </c>
      <c r="W11" s="12">
        <f t="shared" si="10"/>
        <v>4557637.4377098968</v>
      </c>
      <c r="X11" s="131">
        <f t="shared" si="11"/>
        <v>47.176205036544594</v>
      </c>
      <c r="Y11" s="105">
        <f>VLOOKUP(E11,'Appendix 4. LT MOH 2019'!$D$5:$P$1684,13,FALSE)</f>
        <v>48.689636308074483</v>
      </c>
      <c r="Z11" s="105">
        <f t="shared" si="12"/>
        <v>-1.513431271529889</v>
      </c>
    </row>
    <row r="12" spans="1:27" s="9" customFormat="1" x14ac:dyDescent="0.2">
      <c r="A12" s="15"/>
      <c r="B12" s="11" t="str">
        <f t="shared" si="15"/>
        <v>Total</v>
      </c>
      <c r="C12" s="11" t="str">
        <f t="shared" si="16"/>
        <v>MS</v>
      </c>
      <c r="D12" s="137" t="s">
        <v>123</v>
      </c>
      <c r="E12" s="18" t="str">
        <f t="shared" si="0"/>
        <v>MSTotal35-39</v>
      </c>
      <c r="F12" s="19">
        <v>5</v>
      </c>
      <c r="G12" s="104">
        <f>VLOOKUP(E12,'Appendix 4. LT MOH 2019'!$D$5:$G$1684,4,FALSE)</f>
        <v>2.0834908238704813E-3</v>
      </c>
      <c r="H12" s="19">
        <f>VLOOKUP(E12,'Appendix 1a. Person-years 2020'!$E$3:$F$1684,2,FALSE)</f>
        <v>220777.09589999999</v>
      </c>
      <c r="I12" s="19">
        <f>VLOOKUP(E12,'Appendix 2a. Deaths 2020'!$E$3:$G$1683,3,FALSE)</f>
        <v>31</v>
      </c>
      <c r="J12" s="20">
        <f t="shared" si="1"/>
        <v>459.98705342842322</v>
      </c>
      <c r="K12" s="20">
        <f t="shared" si="2"/>
        <v>490.92246521288325</v>
      </c>
      <c r="L12" s="72">
        <f t="shared" si="3"/>
        <v>0.93698513721297061</v>
      </c>
      <c r="M12" s="72">
        <f t="shared" si="4"/>
        <v>1.0672527879945513</v>
      </c>
      <c r="N12" s="72">
        <f>VLOOKUP(E12,'Appendix 4. LT MOH 2019'!$D$5:$K$1684,8,FALSE)</f>
        <v>0.98963652638609256</v>
      </c>
      <c r="O12" s="72">
        <f t="shared" si="13"/>
        <v>0.98894342078773789</v>
      </c>
      <c r="P12" s="72">
        <f t="shared" si="5"/>
        <v>1.1056579212262108E-2</v>
      </c>
      <c r="Q12" s="72">
        <f>VLOOKUP(E12,'Appendix 4. LT MOH 2019'!$D$5:$I$1684,6,FALSE)</f>
        <v>2.4999999999999694</v>
      </c>
      <c r="R12" s="16">
        <f t="shared" si="6"/>
        <v>2.4991256573542162</v>
      </c>
      <c r="S12" s="135">
        <f t="shared" si="14"/>
        <v>95825.067912742947</v>
      </c>
      <c r="T12" s="12">
        <f t="shared" si="7"/>
        <v>1059.4974538976385</v>
      </c>
      <c r="U12" s="13">
        <f t="shared" si="8"/>
        <v>2.2236129178737425E-3</v>
      </c>
      <c r="V12" s="12">
        <f t="shared" si="9"/>
        <v>476475.66956516355</v>
      </c>
      <c r="W12" s="12">
        <f t="shared" si="10"/>
        <v>4076553.2663801936</v>
      </c>
      <c r="X12" s="131">
        <f t="shared" si="11"/>
        <v>42.541616251107172</v>
      </c>
      <c r="Y12" s="105">
        <f>VLOOKUP(E12,'Appendix 4. LT MOH 2019'!$D$5:$P$1684,13,FALSE)</f>
        <v>44.041486010253955</v>
      </c>
      <c r="Z12" s="105">
        <f t="shared" si="12"/>
        <v>-1.4998697591467831</v>
      </c>
    </row>
    <row r="13" spans="1:27" s="9" customFormat="1" x14ac:dyDescent="0.2">
      <c r="A13" s="15"/>
      <c r="B13" s="11" t="str">
        <f t="shared" si="15"/>
        <v>Total</v>
      </c>
      <c r="C13" s="11" t="str">
        <f t="shared" si="16"/>
        <v>MS</v>
      </c>
      <c r="D13" s="137" t="s">
        <v>124</v>
      </c>
      <c r="E13" s="18" t="str">
        <f t="shared" si="0"/>
        <v>MSTotal40-44</v>
      </c>
      <c r="F13" s="19">
        <v>5</v>
      </c>
      <c r="G13" s="104">
        <f>VLOOKUP(E13,'Appendix 4. LT MOH 2019'!$D$5:$G$1684,4,FALSE)</f>
        <v>2.6175468999786945E-3</v>
      </c>
      <c r="H13" s="19">
        <f>VLOOKUP(E13,'Appendix 1a. Person-years 2020'!$E$3:$F$1684,2,FALSE)</f>
        <v>202025.54269999999</v>
      </c>
      <c r="I13" s="19">
        <f>VLOOKUP(E13,'Appendix 2a. Deaths 2020'!$E$3:$G$1683,3,FALSE)</f>
        <v>60</v>
      </c>
      <c r="J13" s="20">
        <f t="shared" si="1"/>
        <v>528.81133301089835</v>
      </c>
      <c r="K13" s="20">
        <f t="shared" si="2"/>
        <v>588.65428019689966</v>
      </c>
      <c r="L13" s="72">
        <f t="shared" si="3"/>
        <v>0.89833940022319314</v>
      </c>
      <c r="M13" s="72">
        <f t="shared" si="4"/>
        <v>1.1131650239893176</v>
      </c>
      <c r="N13" s="72">
        <f>VLOOKUP(E13,'Appendix 4. LT MOH 2019'!$D$5:$K$1684,8,FALSE)</f>
        <v>0.98699735309534853</v>
      </c>
      <c r="O13" s="72">
        <f t="shared" si="13"/>
        <v>0.98553659834488117</v>
      </c>
      <c r="P13" s="72">
        <f t="shared" si="5"/>
        <v>1.4463401655118835E-2</v>
      </c>
      <c r="Q13" s="72">
        <f>VLOOKUP(E13,'Appendix 4. LT MOH 2019'!$D$5:$I$1684,6,FALSE)</f>
        <v>2.5000000000000022</v>
      </c>
      <c r="R13" s="16">
        <f t="shared" si="6"/>
        <v>2.4981522157309461</v>
      </c>
      <c r="S13" s="135">
        <f t="shared" si="14"/>
        <v>94765.570458845308</v>
      </c>
      <c r="T13" s="12">
        <f t="shared" si="7"/>
        <v>1370.6325086227439</v>
      </c>
      <c r="U13" s="13">
        <f t="shared" si="8"/>
        <v>2.9137673993672258E-3</v>
      </c>
      <c r="V13" s="12">
        <f t="shared" si="9"/>
        <v>470398.73838948162</v>
      </c>
      <c r="W13" s="12">
        <f t="shared" si="10"/>
        <v>3600077.5968150301</v>
      </c>
      <c r="X13" s="131">
        <f t="shared" si="11"/>
        <v>37.989299060659043</v>
      </c>
      <c r="Y13" s="105">
        <f>VLOOKUP(E13,'Appendix 4. LT MOH 2019'!$D$5:$P$1684,13,FALSE)</f>
        <v>39.476508447958338</v>
      </c>
      <c r="Z13" s="105">
        <f t="shared" si="12"/>
        <v>-1.4872093872992949</v>
      </c>
    </row>
    <row r="14" spans="1:27" s="9" customFormat="1" x14ac:dyDescent="0.2">
      <c r="A14" s="15"/>
      <c r="B14" s="11" t="str">
        <f t="shared" si="15"/>
        <v>Total</v>
      </c>
      <c r="C14" s="11" t="str">
        <f t="shared" si="16"/>
        <v>MS</v>
      </c>
      <c r="D14" s="137" t="s">
        <v>125</v>
      </c>
      <c r="E14" s="18" t="str">
        <f t="shared" si="0"/>
        <v>MSTotal45-49</v>
      </c>
      <c r="F14" s="19">
        <v>5</v>
      </c>
      <c r="G14" s="104">
        <f>VLOOKUP(E14,'Appendix 4. LT MOH 2019'!$D$5:$G$1684,4,FALSE)</f>
        <v>3.7749898774293417E-3</v>
      </c>
      <c r="H14" s="19">
        <f>VLOOKUP(E14,'Appendix 1a. Person-years 2020'!$E$3:$F$1684,2,FALSE)</f>
        <v>180679.77979999999</v>
      </c>
      <c r="I14" s="19">
        <f>VLOOKUP(E14,'Appendix 2a. Deaths 2020'!$E$3:$G$1683,3,FALSE)</f>
        <v>85</v>
      </c>
      <c r="J14" s="20">
        <f t="shared" si="1"/>
        <v>682.06433980116242</v>
      </c>
      <c r="K14" s="20">
        <f t="shared" si="2"/>
        <v>766.7434656615809</v>
      </c>
      <c r="L14" s="72">
        <f t="shared" si="3"/>
        <v>0.88956002932825318</v>
      </c>
      <c r="M14" s="72">
        <f t="shared" si="4"/>
        <v>1.1241512287317417</v>
      </c>
      <c r="N14" s="72">
        <f>VLOOKUP(E14,'Appendix 4. LT MOH 2019'!$D$5:$K$1684,8,FALSE)</f>
        <v>0.98130151707229174</v>
      </c>
      <c r="O14" s="72">
        <f t="shared" si="13"/>
        <v>0.97900461005302286</v>
      </c>
      <c r="P14" s="72">
        <f t="shared" si="5"/>
        <v>2.0995389946977139E-2</v>
      </c>
      <c r="Q14" s="72">
        <f>VLOOKUP(E14,'Appendix 4. LT MOH 2019'!$D$5:$I$1684,6,FALSE)</f>
        <v>2.4999999999999902</v>
      </c>
      <c r="R14" s="16">
        <f t="shared" si="6"/>
        <v>2.4970788097187486</v>
      </c>
      <c r="S14" s="135">
        <f t="shared" si="14"/>
        <v>93394.937950222564</v>
      </c>
      <c r="T14" s="12">
        <f t="shared" si="7"/>
        <v>1960.8631413386565</v>
      </c>
      <c r="U14" s="13">
        <f t="shared" si="8"/>
        <v>4.2436788902133595E-3</v>
      </c>
      <c r="V14" s="12">
        <f t="shared" si="9"/>
        <v>462066.80384341482</v>
      </c>
      <c r="W14" s="12">
        <f t="shared" si="10"/>
        <v>3129678.8584255483</v>
      </c>
      <c r="X14" s="131">
        <f t="shared" si="11"/>
        <v>33.510155123113826</v>
      </c>
      <c r="Y14" s="105">
        <f>VLOOKUP(E14,'Appendix 4. LT MOH 2019'!$D$5:$P$1684,13,FALSE)</f>
        <v>34.96363486385787</v>
      </c>
      <c r="Z14" s="105">
        <f t="shared" si="12"/>
        <v>-1.4534797407440436</v>
      </c>
    </row>
    <row r="15" spans="1:27" s="9" customFormat="1" x14ac:dyDescent="0.2">
      <c r="A15" s="15"/>
      <c r="B15" s="11" t="str">
        <f t="shared" si="15"/>
        <v>Total</v>
      </c>
      <c r="C15" s="11" t="str">
        <f t="shared" si="16"/>
        <v>MS</v>
      </c>
      <c r="D15" s="137" t="s">
        <v>126</v>
      </c>
      <c r="E15" s="18" t="str">
        <f t="shared" si="0"/>
        <v>MSTotal50-54</v>
      </c>
      <c r="F15" s="19">
        <v>5</v>
      </c>
      <c r="G15" s="104">
        <f>VLOOKUP(E15,'Appendix 4. LT MOH 2019'!$D$5:$G$1684,4,FALSE)</f>
        <v>5.7785178078389845E-3</v>
      </c>
      <c r="H15" s="19">
        <f>VLOOKUP(E15,'Appendix 1a. Person-years 2020'!$E$3:$F$1684,2,FALSE)</f>
        <v>165092.81640000001</v>
      </c>
      <c r="I15" s="19">
        <f>VLOOKUP(E15,'Appendix 2a. Deaths 2020'!$E$3:$G$1683,3,FALSE)</f>
        <v>131</v>
      </c>
      <c r="J15" s="20">
        <f t="shared" si="1"/>
        <v>953.99177951369199</v>
      </c>
      <c r="K15" s="20">
        <f t="shared" si="2"/>
        <v>1084.2347936808651</v>
      </c>
      <c r="L15" s="72">
        <f t="shared" si="3"/>
        <v>0.87987563678434311</v>
      </c>
      <c r="M15" s="72">
        <f t="shared" si="4"/>
        <v>1.1365242520575658</v>
      </c>
      <c r="N15" s="72">
        <f>VLOOKUP(E15,'Appendix 4. LT MOH 2019'!$D$5:$K$1684,8,FALSE)</f>
        <v>0.97151885792743975</v>
      </c>
      <c r="O15" s="72">
        <f t="shared" si="13"/>
        <v>0.96769394641859929</v>
      </c>
      <c r="P15" s="72">
        <f t="shared" si="5"/>
        <v>3.2306053581400707E-2</v>
      </c>
      <c r="Q15" s="72">
        <f>VLOOKUP(E15,'Appendix 4. LT MOH 2019'!$D$5:$I$1684,6,FALSE)</f>
        <v>2.5000000000000209</v>
      </c>
      <c r="R15" s="16">
        <f t="shared" si="6"/>
        <v>2.4950895340558272</v>
      </c>
      <c r="S15" s="135">
        <f t="shared" si="14"/>
        <v>91434.074808883903</v>
      </c>
      <c r="T15" s="12">
        <f t="shared" si="7"/>
        <v>2953.874119941604</v>
      </c>
      <c r="U15" s="13">
        <f t="shared" si="8"/>
        <v>6.5675041577386937E-3</v>
      </c>
      <c r="V15" s="12">
        <f t="shared" si="9"/>
        <v>449771.1838462961</v>
      </c>
      <c r="W15" s="12">
        <f t="shared" si="10"/>
        <v>2667612.0545821334</v>
      </c>
      <c r="X15" s="131">
        <f t="shared" si="11"/>
        <v>29.175250694645225</v>
      </c>
      <c r="Y15" s="105">
        <f>VLOOKUP(E15,'Appendix 4. LT MOH 2019'!$D$5:$P$1684,13,FALSE)</f>
        <v>30.582222231463543</v>
      </c>
      <c r="Z15" s="105">
        <f t="shared" si="12"/>
        <v>-1.4069715368183182</v>
      </c>
    </row>
    <row r="16" spans="1:27" s="9" customFormat="1" x14ac:dyDescent="0.2">
      <c r="A16" s="15"/>
      <c r="B16" s="11" t="str">
        <f t="shared" si="15"/>
        <v>Total</v>
      </c>
      <c r="C16" s="11" t="str">
        <f t="shared" si="16"/>
        <v>MS</v>
      </c>
      <c r="D16" s="137" t="s">
        <v>127</v>
      </c>
      <c r="E16" s="18" t="str">
        <f t="shared" si="0"/>
        <v>MSTotal55-59</v>
      </c>
      <c r="F16" s="19">
        <v>5</v>
      </c>
      <c r="G16" s="104">
        <f>VLOOKUP(E16,'Appendix 4. LT MOH 2019'!$D$5:$G$1684,4,FALSE)</f>
        <v>7.9862888007848198E-3</v>
      </c>
      <c r="H16" s="19">
        <f>VLOOKUP(E16,'Appendix 1a. Person-years 2020'!$E$3:$F$1684,2,FALSE)</f>
        <v>148034.25380000001</v>
      </c>
      <c r="I16" s="19">
        <f>VLOOKUP(E16,'Appendix 2a. Deaths 2020'!$E$3:$G$1683,3,FALSE)</f>
        <v>187</v>
      </c>
      <c r="J16" s="20">
        <f t="shared" si="1"/>
        <v>1182.2443032554777</v>
      </c>
      <c r="K16" s="20">
        <f t="shared" si="2"/>
        <v>1367.7508672497308</v>
      </c>
      <c r="L16" s="72">
        <f t="shared" si="3"/>
        <v>0.86437108655082107</v>
      </c>
      <c r="M16" s="72">
        <f t="shared" si="4"/>
        <v>1.1569105162811395</v>
      </c>
      <c r="N16" s="72">
        <f>VLOOKUP(E16,'Appendix 4. LT MOH 2019'!$D$5:$K$1684,8,FALSE)</f>
        <v>0.96085020982318137</v>
      </c>
      <c r="O16" s="72">
        <f t="shared" si="13"/>
        <v>0.95484787203814037</v>
      </c>
      <c r="P16" s="72">
        <f t="shared" si="5"/>
        <v>4.5152127961859634E-2</v>
      </c>
      <c r="Q16" s="72">
        <f>VLOOKUP(E16,'Appendix 4. LT MOH 2019'!$D$5:$I$1684,6,FALSE)</f>
        <v>2.499999999999988</v>
      </c>
      <c r="R16" s="16">
        <f t="shared" si="6"/>
        <v>2.4922109981161387</v>
      </c>
      <c r="S16" s="135">
        <f t="shared" si="14"/>
        <v>88480.200688942292</v>
      </c>
      <c r="T16" s="12">
        <f t="shared" si="7"/>
        <v>3995.0693435981434</v>
      </c>
      <c r="U16" s="13">
        <f t="shared" si="8"/>
        <v>9.2396708936183323E-3</v>
      </c>
      <c r="V16" s="12">
        <f t="shared" si="9"/>
        <v>432382.21248307265</v>
      </c>
      <c r="W16" s="12">
        <f t="shared" si="10"/>
        <v>2217840.8707358371</v>
      </c>
      <c r="X16" s="131">
        <f t="shared" si="11"/>
        <v>25.065956603475573</v>
      </c>
      <c r="Y16" s="105">
        <f>VLOOKUP(E16,'Appendix 4. LT MOH 2019'!$D$5:$P$1684,13,FALSE)</f>
        <v>26.405483411173204</v>
      </c>
      <c r="Z16" s="105">
        <f t="shared" si="12"/>
        <v>-1.3395268076976308</v>
      </c>
    </row>
    <row r="17" spans="1:26" s="9" customFormat="1" x14ac:dyDescent="0.2">
      <c r="A17" s="15"/>
      <c r="B17" s="11" t="str">
        <f t="shared" si="15"/>
        <v>Total</v>
      </c>
      <c r="C17" s="11" t="str">
        <f t="shared" si="16"/>
        <v>MS</v>
      </c>
      <c r="D17" s="137" t="s">
        <v>128</v>
      </c>
      <c r="E17" s="18" t="str">
        <f t="shared" si="0"/>
        <v>MSTotal60-64</v>
      </c>
      <c r="F17" s="19">
        <v>5</v>
      </c>
      <c r="G17" s="104">
        <f>VLOOKUP(E17,'Appendix 4. LT MOH 2019'!$D$5:$G$1684,4,FALSE)</f>
        <v>1.1874977029533301E-2</v>
      </c>
      <c r="H17" s="19">
        <f>VLOOKUP(E17,'Appendix 1a. Person-years 2020'!$E$3:$F$1684,2,FALSE)</f>
        <v>118406.1344</v>
      </c>
      <c r="I17" s="19">
        <f>VLOOKUP(E17,'Appendix 2a. Deaths 2020'!$E$3:$G$1683,3,FALSE)</f>
        <v>237</v>
      </c>
      <c r="J17" s="20">
        <f t="shared" si="1"/>
        <v>1406.0701261558329</v>
      </c>
      <c r="K17" s="20">
        <f t="shared" si="2"/>
        <v>1640.2557565998334</v>
      </c>
      <c r="L17" s="72">
        <f t="shared" si="3"/>
        <v>0.85722614933572594</v>
      </c>
      <c r="M17" s="72">
        <f t="shared" si="4"/>
        <v>1.1665533077530488</v>
      </c>
      <c r="N17" s="72">
        <f>VLOOKUP(E17,'Appendix 4. LT MOH 2019'!$D$5:$K$1684,8,FALSE)</f>
        <v>0.9423369823766603</v>
      </c>
      <c r="O17" s="72">
        <f t="shared" si="13"/>
        <v>0.93306134698544807</v>
      </c>
      <c r="P17" s="72">
        <f t="shared" si="5"/>
        <v>6.693865301455193E-2</v>
      </c>
      <c r="Q17" s="72">
        <f>VLOOKUP(E17,'Appendix 4. LT MOH 2019'!$D$5:$I$1684,6,FALSE)</f>
        <v>2.4999999999999938</v>
      </c>
      <c r="R17" s="16">
        <f t="shared" si="6"/>
        <v>2.4877376181700979</v>
      </c>
      <c r="S17" s="135">
        <f t="shared" si="14"/>
        <v>84485.131345344154</v>
      </c>
      <c r="T17" s="12">
        <f t="shared" si="7"/>
        <v>5655.3208920148372</v>
      </c>
      <c r="U17" s="13">
        <f t="shared" si="8"/>
        <v>1.3853678176643949E-2</v>
      </c>
      <c r="V17" s="12">
        <f t="shared" si="9"/>
        <v>408218.00679253525</v>
      </c>
      <c r="W17" s="12">
        <f t="shared" si="10"/>
        <v>1785458.6582527647</v>
      </c>
      <c r="X17" s="131">
        <f t="shared" si="11"/>
        <v>21.133406906292969</v>
      </c>
      <c r="Y17" s="105">
        <f>VLOOKUP(E17,'Appendix 4. LT MOH 2019'!$D$5:$P$1684,13,FALSE)</f>
        <v>22.379511048420717</v>
      </c>
      <c r="Z17" s="105">
        <f t="shared" si="12"/>
        <v>-1.2461041421277486</v>
      </c>
    </row>
    <row r="18" spans="1:26" s="9" customFormat="1" x14ac:dyDescent="0.2">
      <c r="A18" s="15"/>
      <c r="B18" s="11" t="str">
        <f t="shared" si="15"/>
        <v>Total</v>
      </c>
      <c r="C18" s="11" t="str">
        <f t="shared" si="16"/>
        <v>MS</v>
      </c>
      <c r="D18" s="137" t="s">
        <v>129</v>
      </c>
      <c r="E18" s="18" t="str">
        <f t="shared" si="0"/>
        <v>MSTotal65-69</v>
      </c>
      <c r="F18" s="19">
        <v>5</v>
      </c>
      <c r="G18" s="104">
        <f>VLOOKUP(E18,'Appendix 4. LT MOH 2019'!$D$5:$G$1684,4,FALSE)</f>
        <v>1.8566304004477143E-2</v>
      </c>
      <c r="H18" s="19">
        <f>VLOOKUP(E18,'Appendix 1a. Person-years 2020'!$E$3:$F$1684,2,FALSE)</f>
        <v>90574.1636</v>
      </c>
      <c r="I18" s="19">
        <f>VLOOKUP(E18,'Appendix 2a. Deaths 2020'!$E$3:$G$1683,3,FALSE)</f>
        <v>273</v>
      </c>
      <c r="J18" s="20">
        <f t="shared" si="1"/>
        <v>1681.627456348848</v>
      </c>
      <c r="K18" s="20">
        <f t="shared" si="2"/>
        <v>1949.5588553556256</v>
      </c>
      <c r="L18" s="72">
        <f t="shared" si="3"/>
        <v>0.8625681916343565</v>
      </c>
      <c r="M18" s="72">
        <f t="shared" si="4"/>
        <v>1.1593286301286438</v>
      </c>
      <c r="N18" s="72">
        <f>VLOOKUP(E18,'Appendix 4. LT MOH 2019'!$D$5:$K$1684,8,FALSE)</f>
        <v>0.91128619849782</v>
      </c>
      <c r="O18" s="72">
        <f t="shared" si="13"/>
        <v>0.89789726008048476</v>
      </c>
      <c r="P18" s="72">
        <f t="shared" si="5"/>
        <v>0.10210273991951524</v>
      </c>
      <c r="Q18" s="72">
        <f>VLOOKUP(E18,'Appendix 4. LT MOH 2019'!$D$5:$I$1684,6,FALSE)</f>
        <v>2.5000000000000036</v>
      </c>
      <c r="R18" s="16">
        <f t="shared" si="6"/>
        <v>2.4817411841714727</v>
      </c>
      <c r="S18" s="135">
        <f t="shared" si="14"/>
        <v>78829.810453329323</v>
      </c>
      <c r="T18" s="12">
        <f t="shared" si="7"/>
        <v>8048.739634620968</v>
      </c>
      <c r="U18" s="13">
        <f t="shared" si="8"/>
        <v>2.1527587486165414E-2</v>
      </c>
      <c r="V18" s="12">
        <f t="shared" si="9"/>
        <v>373880.24272545386</v>
      </c>
      <c r="W18" s="12">
        <f t="shared" si="10"/>
        <v>1377240.6514602294</v>
      </c>
      <c r="X18" s="131">
        <f t="shared" si="11"/>
        <v>17.471063846786944</v>
      </c>
      <c r="Y18" s="105">
        <f>VLOOKUP(E18,'Appendix 4. LT MOH 2019'!$D$5:$P$1684,13,FALSE)</f>
        <v>18.595968236630981</v>
      </c>
      <c r="Z18" s="105">
        <f t="shared" si="12"/>
        <v>-1.124904389844037</v>
      </c>
    </row>
    <row r="19" spans="1:26" s="9" customFormat="1" x14ac:dyDescent="0.2">
      <c r="A19" s="15"/>
      <c r="B19" s="11" t="str">
        <f t="shared" si="15"/>
        <v>Total</v>
      </c>
      <c r="C19" s="11" t="str">
        <f t="shared" si="16"/>
        <v>MS</v>
      </c>
      <c r="D19" s="137" t="s">
        <v>130</v>
      </c>
      <c r="E19" s="18" t="str">
        <f t="shared" si="0"/>
        <v>MSTotal70-74</v>
      </c>
      <c r="F19" s="19">
        <v>5</v>
      </c>
      <c r="G19" s="104">
        <f>VLOOKUP(E19,'Appendix 4. LT MOH 2019'!$D$5:$G$1684,4,FALSE)</f>
        <v>2.8889001282316275E-2</v>
      </c>
      <c r="H19" s="19">
        <f>VLOOKUP(E19,'Appendix 1a. Person-years 2020'!$E$3:$F$1684,2,FALSE)</f>
        <v>63938.662600000003</v>
      </c>
      <c r="I19" s="19">
        <f>VLOOKUP(E19,'Appendix 2a. Deaths 2020'!$E$3:$G$1683,3,FALSE)</f>
        <v>333</v>
      </c>
      <c r="J19" s="20">
        <f t="shared" si="1"/>
        <v>1847.1241058409878</v>
      </c>
      <c r="K19" s="20">
        <f t="shared" si="2"/>
        <v>2170.5040684139767</v>
      </c>
      <c r="L19" s="72">
        <f t="shared" si="3"/>
        <v>0.85101158423108236</v>
      </c>
      <c r="M19" s="72">
        <f t="shared" si="4"/>
        <v>1.1750721359492817</v>
      </c>
      <c r="N19" s="72">
        <f>VLOOKUP(E19,'Appendix 4. LT MOH 2019'!$D$5:$K$1684,8,FALSE)</f>
        <v>0.86528448528200852</v>
      </c>
      <c r="O19" s="72">
        <f t="shared" si="13"/>
        <v>0.84364006046053264</v>
      </c>
      <c r="P19" s="72">
        <f t="shared" si="5"/>
        <v>0.15635993953946736</v>
      </c>
      <c r="Q19" s="72">
        <f>VLOOKUP(E19,'Appendix 4. LT MOH 2019'!$D$5:$I$1684,6,FALSE)</f>
        <v>2.4999999999999982</v>
      </c>
      <c r="R19" s="16">
        <f t="shared" si="6"/>
        <v>2.4689737011374948</v>
      </c>
      <c r="S19" s="135">
        <f t="shared" si="14"/>
        <v>70781.070818708351</v>
      </c>
      <c r="T19" s="12">
        <f t="shared" si="7"/>
        <v>11067.323953751995</v>
      </c>
      <c r="U19" s="13">
        <f t="shared" si="8"/>
        <v>3.3959923449586635E-2</v>
      </c>
      <c r="V19" s="12">
        <f t="shared" si="9"/>
        <v>325893.66610856447</v>
      </c>
      <c r="W19" s="12">
        <f t="shared" si="10"/>
        <v>1003360.4087347755</v>
      </c>
      <c r="X19" s="131">
        <f t="shared" si="11"/>
        <v>14.175547178491886</v>
      </c>
      <c r="Y19" s="105">
        <f>VLOOKUP(E19,'Appendix 4. LT MOH 2019'!$D$5:$P$1684,13,FALSE)</f>
        <v>15.162912335514193</v>
      </c>
      <c r="Z19" s="105">
        <f t="shared" si="12"/>
        <v>-0.98736515702230676</v>
      </c>
    </row>
    <row r="20" spans="1:26" s="9" customFormat="1" x14ac:dyDescent="0.2">
      <c r="A20" s="15"/>
      <c r="B20" s="11" t="str">
        <f t="shared" si="15"/>
        <v>Total</v>
      </c>
      <c r="C20" s="11" t="str">
        <f t="shared" si="16"/>
        <v>MS</v>
      </c>
      <c r="D20" s="137" t="s">
        <v>131</v>
      </c>
      <c r="E20" s="18" t="str">
        <f t="shared" si="0"/>
        <v>MSTotal75-79</v>
      </c>
      <c r="F20" s="19">
        <v>5</v>
      </c>
      <c r="G20" s="104">
        <f>VLOOKUP(E20,'Appendix 4. LT MOH 2019'!$D$5:$G$1684,4,FALSE)</f>
        <v>4.2180716963056787E-2</v>
      </c>
      <c r="H20" s="19">
        <f>VLOOKUP(E20,'Appendix 1a. Person-years 2020'!$E$3:$F$1684,2,FALSE)</f>
        <v>43556.353900000002</v>
      </c>
      <c r="I20" s="19">
        <f>VLOOKUP(E20,'Appendix 2a. Deaths 2020'!$E$3:$G$1683,3,FALSE)</f>
        <v>237</v>
      </c>
      <c r="J20" s="20">
        <f t="shared" si="1"/>
        <v>1837.2382357986348</v>
      </c>
      <c r="K20" s="20">
        <f t="shared" si="2"/>
        <v>2064.2414058783902</v>
      </c>
      <c r="L20" s="72">
        <f t="shared" si="3"/>
        <v>0.89003070598559209</v>
      </c>
      <c r="M20" s="72">
        <f t="shared" si="4"/>
        <v>1.1235567416661556</v>
      </c>
      <c r="N20" s="72">
        <f>VLOOKUP(E20,'Appendix 4. LT MOH 2019'!$D$5:$K$1684,8,FALSE)</f>
        <v>0.80921503202238965</v>
      </c>
      <c r="O20" s="72">
        <f t="shared" si="13"/>
        <v>0.78832376996105635</v>
      </c>
      <c r="P20" s="72">
        <f t="shared" si="5"/>
        <v>0.21167623003894365</v>
      </c>
      <c r="Q20" s="72">
        <f>VLOOKUP(E20,'Appendix 4. LT MOH 2019'!$D$5:$I$1684,6,FALSE)</f>
        <v>2.4999999999999969</v>
      </c>
      <c r="R20" s="16">
        <f t="shared" si="6"/>
        <v>2.4683300890661055</v>
      </c>
      <c r="S20" s="135">
        <f t="shared" si="14"/>
        <v>59713.746864956353</v>
      </c>
      <c r="T20" s="12">
        <f t="shared" si="7"/>
        <v>12639.980817873751</v>
      </c>
      <c r="U20" s="13">
        <f t="shared" si="8"/>
        <v>4.7417388000420502E-2</v>
      </c>
      <c r="V20" s="12">
        <f t="shared" si="9"/>
        <v>266568.4752133892</v>
      </c>
      <c r="W20" s="12">
        <f t="shared" si="10"/>
        <v>677466.74262621102</v>
      </c>
      <c r="X20" s="131">
        <f t="shared" si="11"/>
        <v>11.345239215323625</v>
      </c>
      <c r="Y20" s="105">
        <f>VLOOKUP(E20,'Appendix 4. LT MOH 2019'!$D$5:$P$1684,13,FALSE)</f>
        <v>12.134391984258414</v>
      </c>
      <c r="Z20" s="105">
        <f t="shared" si="12"/>
        <v>-0.78915276893478925</v>
      </c>
    </row>
    <row r="21" spans="1:26" s="9" customFormat="1" x14ac:dyDescent="0.2">
      <c r="A21" s="15"/>
      <c r="B21" s="11" t="str">
        <f t="shared" si="15"/>
        <v>Total</v>
      </c>
      <c r="C21" s="11" t="str">
        <f t="shared" si="16"/>
        <v>MS</v>
      </c>
      <c r="D21" s="137" t="s">
        <v>132</v>
      </c>
      <c r="E21" s="18" t="str">
        <f t="shared" si="0"/>
        <v>MSTotal80-84</v>
      </c>
      <c r="F21" s="19">
        <v>5</v>
      </c>
      <c r="G21" s="104">
        <f>VLOOKUP(E21,'Appendix 4. LT MOH 2019'!$D$5:$G$1684,4,FALSE)</f>
        <v>6.9776120960114041E-2</v>
      </c>
      <c r="H21" s="19">
        <f>VLOOKUP(E21,'Appendix 1a. Person-years 2020'!$E$3:$F$1684,2,FALSE)</f>
        <v>27894.976600000002</v>
      </c>
      <c r="I21" s="19">
        <f>VLOOKUP(E21,'Appendix 2a. Deaths 2020'!$E$3:$G$1683,3,FALSE)</f>
        <v>252</v>
      </c>
      <c r="J21" s="20">
        <f t="shared" si="1"/>
        <v>1946.4032614211508</v>
      </c>
      <c r="K21" s="20">
        <f t="shared" si="2"/>
        <v>2180.8196789392023</v>
      </c>
      <c r="L21" s="72">
        <f t="shared" si="3"/>
        <v>0.89250994945529993</v>
      </c>
      <c r="M21" s="72">
        <f t="shared" si="4"/>
        <v>1.1204356888237508</v>
      </c>
      <c r="N21" s="72">
        <f>VLOOKUP(E21,'Appendix 4. LT MOH 2019'!$D$5:$K$1684,8,FALSE)</f>
        <v>0.70293883470488994</v>
      </c>
      <c r="O21" s="72">
        <f t="shared" si="13"/>
        <v>0.67372233511051627</v>
      </c>
      <c r="P21" s="72">
        <f t="shared" si="5"/>
        <v>0.32627766488948373</v>
      </c>
      <c r="Q21" s="72">
        <f>VLOOKUP(E21,'Appendix 4. LT MOH 2019'!$D$5:$I$1684,6,FALSE)</f>
        <v>2.5</v>
      </c>
      <c r="R21" s="16">
        <f t="shared" si="6"/>
        <v>2.4497340212288887</v>
      </c>
      <c r="S21" s="135">
        <f t="shared" si="14"/>
        <v>47073.766047082601</v>
      </c>
      <c r="T21" s="12">
        <f t="shared" si="7"/>
        <v>15359.118463395975</v>
      </c>
      <c r="U21" s="13">
        <f t="shared" si="8"/>
        <v>7.8283370531741725E-2</v>
      </c>
      <c r="V21" s="12">
        <f t="shared" si="9"/>
        <v>196198.99295429903</v>
      </c>
      <c r="W21" s="12">
        <f t="shared" si="10"/>
        <v>410898.26741282182</v>
      </c>
      <c r="X21" s="131">
        <f t="shared" si="11"/>
        <v>8.7288165344970796</v>
      </c>
      <c r="Y21" s="105">
        <f>VLOOKUP(E21,'Appendix 4. LT MOH 2019'!$D$5:$P$1684,13,FALSE)</f>
        <v>9.4058490055234749</v>
      </c>
      <c r="Z21" s="105">
        <f t="shared" si="12"/>
        <v>-0.6770324710263953</v>
      </c>
    </row>
    <row r="22" spans="1:26" s="9" customFormat="1" x14ac:dyDescent="0.2">
      <c r="A22" s="15"/>
      <c r="B22" s="11" t="str">
        <f t="shared" si="15"/>
        <v>Total</v>
      </c>
      <c r="C22" s="11" t="str">
        <f t="shared" si="16"/>
        <v>MS</v>
      </c>
      <c r="D22" s="137" t="s">
        <v>133</v>
      </c>
      <c r="E22" s="18" t="str">
        <f t="shared" si="0"/>
        <v>MSTotal85-89</v>
      </c>
      <c r="F22" s="19">
        <v>5</v>
      </c>
      <c r="G22" s="104">
        <f>VLOOKUP(E22,'Appendix 4. LT MOH 2019'!$D$5:$G$1684,4,FALSE)</f>
        <v>0.10616168542728964</v>
      </c>
      <c r="H22" s="19">
        <f>VLOOKUP(E22,'Appendix 1a. Person-years 2020'!$E$3:$F$1684,2,FALSE)</f>
        <v>14449.346299999999</v>
      </c>
      <c r="I22" s="19">
        <f>VLOOKUP(E22,'Appendix 2a. Deaths 2020'!$E$3:$G$1683,3,FALSE)</f>
        <v>186</v>
      </c>
      <c r="J22" s="20">
        <f t="shared" si="1"/>
        <v>1533.9669565305715</v>
      </c>
      <c r="K22" s="20">
        <f t="shared" si="2"/>
        <v>1700.2208830410955</v>
      </c>
      <c r="L22" s="72">
        <f t="shared" si="3"/>
        <v>0.90221627779729752</v>
      </c>
      <c r="M22" s="72">
        <f t="shared" si="4"/>
        <v>1.1083816869735881</v>
      </c>
      <c r="N22" s="72">
        <f>VLOOKUP(E22,'Appendix 4. LT MOH 2019'!$D$5:$K$1684,8,FALSE)</f>
        <v>0.58052263344401323</v>
      </c>
      <c r="O22" s="72">
        <f t="shared" si="13"/>
        <v>0.54729499742334042</v>
      </c>
      <c r="P22" s="72">
        <f t="shared" si="5"/>
        <v>0.45270500257665958</v>
      </c>
      <c r="Q22" s="72">
        <f>VLOOKUP(E22,'Appendix 4. LT MOH 2019'!$D$5:$I$1684,6,FALSE)</f>
        <v>2.5000000000000009</v>
      </c>
      <c r="R22" s="16">
        <f t="shared" si="6"/>
        <v>2.4324282449704593</v>
      </c>
      <c r="S22" s="135">
        <f t="shared" si="14"/>
        <v>31714.647583686627</v>
      </c>
      <c r="T22" s="12">
        <f t="shared" si="7"/>
        <v>14357.379616090704</v>
      </c>
      <c r="U22" s="13">
        <f t="shared" si="8"/>
        <v>0.11796419858131417</v>
      </c>
      <c r="V22" s="12">
        <f t="shared" si="9"/>
        <v>121709.63553992177</v>
      </c>
      <c r="W22" s="12">
        <f t="shared" si="10"/>
        <v>214699.27445852279</v>
      </c>
      <c r="X22" s="131">
        <f t="shared" si="11"/>
        <v>6.7697196978773855</v>
      </c>
      <c r="Y22" s="105">
        <f>VLOOKUP(E22,'Appendix 4. LT MOH 2019'!$D$5:$P$1684,13,FALSE)</f>
        <v>7.3242530709271625</v>
      </c>
      <c r="Z22" s="105">
        <f t="shared" si="12"/>
        <v>-0.55453337304977701</v>
      </c>
    </row>
    <row r="23" spans="1:26" s="9" customFormat="1" x14ac:dyDescent="0.2">
      <c r="A23" s="15"/>
      <c r="B23" s="11" t="str">
        <f t="shared" si="15"/>
        <v>Total</v>
      </c>
      <c r="C23" s="11" t="str">
        <f t="shared" si="16"/>
        <v>MS</v>
      </c>
      <c r="D23" s="137" t="s">
        <v>8</v>
      </c>
      <c r="E23" s="18" t="str">
        <f t="shared" si="0"/>
        <v>MSTotal90+</v>
      </c>
      <c r="F23" s="19" t="s">
        <v>19</v>
      </c>
      <c r="G23" s="104">
        <f>VLOOKUP(E23,'Appendix 4. LT MOH 2019'!$D$5:$G$1684,4,FALSE)</f>
        <v>0.17211142709404975</v>
      </c>
      <c r="H23" s="19">
        <f>VLOOKUP(E23,'Appendix 1a. Person-years 2020'!$E$3:$F$1684,2,FALSE)</f>
        <v>8347.5596999999998</v>
      </c>
      <c r="I23" s="19">
        <f>VLOOKUP(E23,'Appendix 2a. Deaths 2020'!$E$3:$G$1683,3,FALSE)</f>
        <v>134</v>
      </c>
      <c r="J23" s="20">
        <f t="shared" si="1"/>
        <v>1436.7104127197779</v>
      </c>
      <c r="K23" s="20">
        <f t="shared" si="2"/>
        <v>1547.6474814891751</v>
      </c>
      <c r="L23" s="72">
        <f t="shared" si="3"/>
        <v>0.92831890330564715</v>
      </c>
      <c r="M23" s="72">
        <f t="shared" si="4"/>
        <v>1.0772160261297103</v>
      </c>
      <c r="N23" s="72">
        <f>VLOOKUP(E23,'Appendix 4. LT MOH 2019'!$D$5:$K$1684,8,FALSE)</f>
        <v>0</v>
      </c>
      <c r="O23" s="72">
        <v>0</v>
      </c>
      <c r="P23" s="72">
        <f t="shared" si="5"/>
        <v>1</v>
      </c>
      <c r="Q23" s="72">
        <f>VLOOKUP(E23,'Appendix 4. LT MOH 2019'!$D$5:$I$1684,6,FALSE)</f>
        <v>5.7710654403756436</v>
      </c>
      <c r="R23" s="16">
        <f>Q23*L23</f>
        <v>5.3573891405146394</v>
      </c>
      <c r="S23" s="135">
        <f t="shared" si="14"/>
        <v>17357.267967595923</v>
      </c>
      <c r="T23" s="12">
        <f t="shared" si="7"/>
        <v>17357.267967595923</v>
      </c>
      <c r="U23" s="13">
        <f t="shared" si="8"/>
        <v>0.18665808545390419</v>
      </c>
      <c r="V23" s="12">
        <f>T23*R23</f>
        <v>92989.638918601006</v>
      </c>
      <c r="W23" s="12">
        <f>V23</f>
        <v>92989.638918601006</v>
      </c>
      <c r="X23" s="131">
        <f t="shared" si="11"/>
        <v>5.3573891405146394</v>
      </c>
      <c r="Y23" s="105">
        <f>VLOOKUP(E23,'Appendix 4. LT MOH 2019'!$D$5:$P$1684,13,FALSE)</f>
        <v>5.8101894620486361</v>
      </c>
      <c r="Z23" s="105">
        <f t="shared" si="12"/>
        <v>-0.45280032153399663</v>
      </c>
    </row>
    <row r="24" spans="1:26" s="7" customFormat="1" x14ac:dyDescent="0.2">
      <c r="B24" s="159"/>
      <c r="C24" s="159"/>
      <c r="D24" s="107"/>
      <c r="E24" s="107"/>
      <c r="F24" s="107"/>
      <c r="G24" s="107"/>
      <c r="H24" s="107"/>
      <c r="I24" s="132"/>
      <c r="J24" s="132"/>
      <c r="N24" s="107"/>
      <c r="O24" s="107"/>
      <c r="P24" s="21"/>
      <c r="Q24" s="107"/>
      <c r="R24" s="107"/>
      <c r="V24" s="107"/>
      <c r="W24" s="107"/>
      <c r="Y24" s="107"/>
    </row>
    <row r="25" spans="1:26" x14ac:dyDescent="0.2">
      <c r="K25" s="40"/>
      <c r="L25" s="70"/>
      <c r="M25" s="70"/>
      <c r="N25" s="133"/>
      <c r="O25" s="133"/>
      <c r="P25" s="71"/>
      <c r="Q25" s="133"/>
      <c r="R25" s="133"/>
      <c r="S25" s="70"/>
      <c r="T25" s="70"/>
      <c r="U25" s="70"/>
      <c r="V25" s="133"/>
      <c r="W25" s="133"/>
      <c r="X25" s="70"/>
      <c r="Y25" s="133"/>
      <c r="Z25" s="70"/>
    </row>
    <row r="26" spans="1:26" ht="16" customHeight="1" x14ac:dyDescent="0.2">
      <c r="K26" s="40"/>
      <c r="L26" s="70"/>
      <c r="M26" s="70"/>
      <c r="N26" s="133"/>
      <c r="O26" s="133"/>
      <c r="P26" s="70"/>
      <c r="Q26" s="133"/>
      <c r="R26" s="133"/>
      <c r="S26" s="70"/>
      <c r="T26" s="70"/>
      <c r="U26" s="70"/>
      <c r="V26" s="133"/>
      <c r="W26" s="133"/>
      <c r="X26" s="70"/>
      <c r="Y26" s="133"/>
      <c r="Z26" s="70"/>
    </row>
    <row r="27" spans="1:26" s="11" customFormat="1" ht="47" customHeight="1" x14ac:dyDescent="0.2">
      <c r="A27" s="10"/>
      <c r="B27" s="8" t="s">
        <v>17</v>
      </c>
      <c r="C27" s="8" t="s">
        <v>14</v>
      </c>
      <c r="D27" s="8" t="s">
        <v>0</v>
      </c>
      <c r="E27" s="8" t="s">
        <v>135</v>
      </c>
      <c r="F27" s="8" t="s">
        <v>9</v>
      </c>
      <c r="G27" s="10" t="s">
        <v>116</v>
      </c>
      <c r="H27" s="10" t="s">
        <v>117</v>
      </c>
      <c r="I27" s="10" t="s">
        <v>110</v>
      </c>
      <c r="J27" s="10" t="s">
        <v>39</v>
      </c>
      <c r="K27" s="10" t="s">
        <v>1830</v>
      </c>
      <c r="L27" s="10" t="s">
        <v>27</v>
      </c>
      <c r="M27" s="10" t="s">
        <v>28</v>
      </c>
      <c r="N27" s="8" t="s">
        <v>10</v>
      </c>
      <c r="O27" s="10" t="s">
        <v>111</v>
      </c>
      <c r="P27" s="10" t="s">
        <v>112</v>
      </c>
      <c r="Q27" s="10" t="s">
        <v>29</v>
      </c>
      <c r="R27" s="10" t="s">
        <v>113</v>
      </c>
      <c r="S27" s="8" t="s">
        <v>104</v>
      </c>
      <c r="T27" s="8" t="s">
        <v>105</v>
      </c>
      <c r="U27" s="10" t="s">
        <v>106</v>
      </c>
      <c r="V27" s="10" t="s">
        <v>107</v>
      </c>
      <c r="W27" s="10" t="s">
        <v>108</v>
      </c>
      <c r="X27" s="8" t="s">
        <v>109</v>
      </c>
      <c r="Y27" s="10" t="s">
        <v>30</v>
      </c>
      <c r="Z27" s="10" t="s">
        <v>11</v>
      </c>
    </row>
    <row r="28" spans="1:26" x14ac:dyDescent="0.2">
      <c r="B28" s="158" t="s">
        <v>70</v>
      </c>
      <c r="C28" s="11" t="str">
        <f>$C$4</f>
        <v>MS</v>
      </c>
      <c r="D28" s="137">
        <v>0</v>
      </c>
      <c r="E28" s="18" t="str">
        <f t="shared" ref="E28:E47" si="17">_xlfn.CONCAT(C28,B28,D28)</f>
        <v>MSFemale0</v>
      </c>
      <c r="F28" s="19">
        <v>1</v>
      </c>
      <c r="G28" s="104">
        <f>VLOOKUP(E28,'Appendix 4. LT MOH 2019'!$D$5:$G$1684,4,FALSE)</f>
        <v>1.0942609158055863E-2</v>
      </c>
      <c r="H28" s="19">
        <f>VLOOKUP(E28,'Appendix 1a. Person-years 2020'!$E$3:$F$1684,2,FALSE)</f>
        <v>21390.014500000001</v>
      </c>
      <c r="I28" s="19">
        <f>VLOOKUP(E28,'Appendix 2a. Deaths 2020'!$E$3:$G$1683,3,FALSE)</f>
        <v>0</v>
      </c>
      <c r="J28" s="20">
        <f t="shared" ref="J28:J47" si="18">G28*H28</f>
        <v>234.06256855864771</v>
      </c>
      <c r="K28" s="20">
        <f t="shared" ref="K28:K47" si="19">G28*(H28-I28)+I28</f>
        <v>234.06256855864771</v>
      </c>
      <c r="L28" s="73">
        <f t="shared" ref="L28:L47" si="20">J28/K28</f>
        <v>1</v>
      </c>
      <c r="M28" s="73">
        <f t="shared" ref="M28:M47" si="21">K28/J28</f>
        <v>1</v>
      </c>
      <c r="N28" s="72">
        <f>VLOOKUP(E28,'Appendix 4. LT MOH 2019'!$D$5:$K$1684,8,FALSE)</f>
        <v>0.98916588275529116</v>
      </c>
      <c r="O28" s="72">
        <f>EXP((1/L28)*LN(N28))</f>
        <v>0.98916588275529116</v>
      </c>
      <c r="P28" s="73">
        <f t="shared" ref="P28:P47" si="22">1-O28</f>
        <v>1.0834117244708841E-2</v>
      </c>
      <c r="Q28" s="72">
        <f>VLOOKUP(E28,'Appendix 4. LT MOH 2019'!$D$5:$I$1684,6,FALSE)</f>
        <v>8.486966927489159E-2</v>
      </c>
      <c r="R28" s="136">
        <f t="shared" ref="R28:R46" si="23">F28+(Q28-F28)*M28*(1-N28)/(1-O28)</f>
        <v>8.486966927489159E-2</v>
      </c>
      <c r="S28" s="12">
        <v>100000</v>
      </c>
      <c r="T28" s="12">
        <f t="shared" ref="T28:T47" si="24">P28*S28</f>
        <v>1083.4117244708841</v>
      </c>
      <c r="U28" s="13">
        <f t="shared" ref="U28:U47" si="25">T28/V28</f>
        <v>1.0942609158055823E-2</v>
      </c>
      <c r="V28" s="12">
        <f t="shared" ref="V28:V46" si="26">(S29*F28)+R28*T28</f>
        <v>99008.537070273494</v>
      </c>
      <c r="W28" s="12">
        <f t="shared" ref="W28:W46" si="27">W29+V28</f>
        <v>7822548.4048492312</v>
      </c>
      <c r="X28" s="131">
        <f t="shared" ref="X28:X47" si="28">W28/S28</f>
        <v>78.225484048492319</v>
      </c>
      <c r="Y28" s="105">
        <f>VLOOKUP(E28,'Appendix 4. LT MOH 2019'!$D$5:$P$1684,13,FALSE)</f>
        <v>79.610159216635907</v>
      </c>
      <c r="Z28" s="131">
        <f t="shared" ref="Z28:Z47" si="29">X28-Y28</f>
        <v>-1.3846751681435876</v>
      </c>
    </row>
    <row r="29" spans="1:26" x14ac:dyDescent="0.2">
      <c r="B29" s="158" t="str">
        <f>$B$28</f>
        <v>Female</v>
      </c>
      <c r="C29" s="11" t="str">
        <f>$C$4</f>
        <v>MS</v>
      </c>
      <c r="D29" s="138" t="s">
        <v>1657</v>
      </c>
      <c r="E29" s="18" t="str">
        <f t="shared" si="17"/>
        <v>MSFemale1-4</v>
      </c>
      <c r="F29" s="19">
        <v>4</v>
      </c>
      <c r="G29" s="104">
        <f>VLOOKUP(E29,'Appendix 4. LT MOH 2019'!$D$5:$G$1684,4,FALSE)</f>
        <v>4.425781797408426E-4</v>
      </c>
      <c r="H29" s="19">
        <f>VLOOKUP(E29,'Appendix 1a. Person-years 2020'!$E$3:$F$1684,2,FALSE)</f>
        <v>85683.877299999993</v>
      </c>
      <c r="I29" s="19">
        <f>VLOOKUP(E29,'Appendix 2a. Deaths 2020'!$E$3:$G$1683,3,FALSE)</f>
        <v>0</v>
      </c>
      <c r="J29" s="20">
        <f t="shared" si="18"/>
        <v>37.921814448571702</v>
      </c>
      <c r="K29" s="20">
        <f t="shared" si="19"/>
        <v>37.921814448571702</v>
      </c>
      <c r="L29" s="73">
        <f t="shared" si="20"/>
        <v>1</v>
      </c>
      <c r="M29" s="73">
        <f t="shared" si="21"/>
        <v>1</v>
      </c>
      <c r="N29" s="72">
        <f>VLOOKUP(E29,'Appendix 4. LT MOH 2019'!$D$5:$K$1684,8,FALSE)</f>
        <v>0.99823163987400199</v>
      </c>
      <c r="O29" s="72">
        <f t="shared" ref="O29:O46" si="30">EXP((1/L29)*LN(N29))</f>
        <v>0.99823163987400199</v>
      </c>
      <c r="P29" s="73">
        <f t="shared" si="22"/>
        <v>1.7683601259980142E-3</v>
      </c>
      <c r="Q29" s="72">
        <f>VLOOKUP(E29,'Appendix 4. LT MOH 2019'!$D$5:$I$1684,6,FALSE)</f>
        <v>1.5051122624761537</v>
      </c>
      <c r="R29" s="136">
        <f t="shared" si="23"/>
        <v>1.5051122624761537</v>
      </c>
      <c r="S29" s="75">
        <f t="shared" ref="S29:S47" si="31">S28-T28</f>
        <v>98916.58827552911</v>
      </c>
      <c r="T29" s="12">
        <f t="shared" si="24"/>
        <v>174.92015050620836</v>
      </c>
      <c r="U29" s="13">
        <f t="shared" si="25"/>
        <v>4.4257817974084412E-4</v>
      </c>
      <c r="V29" s="12">
        <f t="shared" si="26"/>
        <v>395229.9469635727</v>
      </c>
      <c r="W29" s="12">
        <f t="shared" si="27"/>
        <v>7723539.8677789578</v>
      </c>
      <c r="X29" s="131">
        <f t="shared" si="28"/>
        <v>78.081341081692742</v>
      </c>
      <c r="Y29" s="105">
        <f>VLOOKUP(E29,'Appendix 4. LT MOH 2019'!$D$5:$P$1684,13,FALSE)</f>
        <v>79.481182293650662</v>
      </c>
      <c r="Z29" s="131">
        <f t="shared" si="29"/>
        <v>-1.39984121195792</v>
      </c>
    </row>
    <row r="30" spans="1:26" x14ac:dyDescent="0.2">
      <c r="B30" s="158" t="str">
        <f t="shared" ref="B30:B47" si="32">$B$28</f>
        <v>Female</v>
      </c>
      <c r="C30" s="11" t="str">
        <f t="shared" ref="C30:C47" si="33">$C$4</f>
        <v>MS</v>
      </c>
      <c r="D30" s="138" t="s">
        <v>1658</v>
      </c>
      <c r="E30" s="18" t="str">
        <f t="shared" si="17"/>
        <v>MSFemale5-9</v>
      </c>
      <c r="F30" s="19">
        <v>5</v>
      </c>
      <c r="G30" s="104">
        <f>VLOOKUP(E30,'Appendix 4. LT MOH 2019'!$D$5:$G$1684,4,FALSE)</f>
        <v>2.3160268398212996E-4</v>
      </c>
      <c r="H30" s="19">
        <f>VLOOKUP(E30,'Appendix 1a. Person-years 2020'!$E$3:$F$1684,2,FALSE)</f>
        <v>105434.57180000001</v>
      </c>
      <c r="I30" s="19">
        <f>VLOOKUP(E30,'Appendix 2a. Deaths 2020'!$E$3:$G$1683,3,FALSE)</f>
        <v>1</v>
      </c>
      <c r="J30" s="20">
        <f t="shared" si="18"/>
        <v>24.418929813386594</v>
      </c>
      <c r="K30" s="20">
        <f t="shared" si="19"/>
        <v>25.418698210702612</v>
      </c>
      <c r="L30" s="73">
        <f t="shared" si="20"/>
        <v>0.96066799373324863</v>
      </c>
      <c r="M30" s="73">
        <f t="shared" si="21"/>
        <v>1.040942351075842</v>
      </c>
      <c r="N30" s="72">
        <f>VLOOKUP(E30,'Appendix 4. LT MOH 2019'!$D$5:$K$1684,8,FALSE)</f>
        <v>0.99884265668963179</v>
      </c>
      <c r="O30" s="72">
        <f t="shared" si="30"/>
        <v>0.99879530088669222</v>
      </c>
      <c r="P30" s="73">
        <f t="shared" si="22"/>
        <v>1.2046991133077833E-3</v>
      </c>
      <c r="Q30" s="72">
        <f>VLOOKUP(E30,'Appendix 4. LT MOH 2019'!$D$5:$I$1684,6,FALSE)</f>
        <v>2.4999999999997655</v>
      </c>
      <c r="R30" s="136">
        <f t="shared" si="23"/>
        <v>2.4999407462232788</v>
      </c>
      <c r="S30" s="75">
        <f t="shared" si="31"/>
        <v>98741.668125022901</v>
      </c>
      <c r="T30" s="12">
        <f t="shared" si="24"/>
        <v>118.95400003674651</v>
      </c>
      <c r="U30" s="13">
        <f t="shared" si="25"/>
        <v>2.4108504357254188E-4</v>
      </c>
      <c r="V30" s="12">
        <f t="shared" si="26"/>
        <v>493410.94857654889</v>
      </c>
      <c r="W30" s="12">
        <f t="shared" si="27"/>
        <v>7328309.9208153849</v>
      </c>
      <c r="X30" s="131">
        <f t="shared" si="28"/>
        <v>74.216995316876364</v>
      </c>
      <c r="Y30" s="105">
        <f>VLOOKUP(E30,'Appendix 4. LT MOH 2019'!$D$5:$P$1684,13,FALSE)</f>
        <v>75.619316337410851</v>
      </c>
      <c r="Z30" s="131">
        <f t="shared" si="29"/>
        <v>-1.4023210205344867</v>
      </c>
    </row>
    <row r="31" spans="1:26" x14ac:dyDescent="0.2">
      <c r="B31" s="158" t="str">
        <f t="shared" si="32"/>
        <v>Female</v>
      </c>
      <c r="C31" s="11" t="str">
        <f t="shared" si="33"/>
        <v>MS</v>
      </c>
      <c r="D31" s="138" t="s">
        <v>118</v>
      </c>
      <c r="E31" s="18" t="str">
        <f t="shared" si="17"/>
        <v>MSFemale10-14</v>
      </c>
      <c r="F31" s="19">
        <v>5</v>
      </c>
      <c r="G31" s="104">
        <f>VLOOKUP(E31,'Appendix 4. LT MOH 2019'!$D$5:$G$1684,4,FALSE)</f>
        <v>2.8119067068284201E-4</v>
      </c>
      <c r="H31" s="19">
        <f>VLOOKUP(E31,'Appendix 1a. Person-years 2020'!$E$3:$F$1684,2,FALSE)</f>
        <v>99200.868300000002</v>
      </c>
      <c r="I31" s="19">
        <f>VLOOKUP(E31,'Appendix 2a. Deaths 2020'!$E$3:$G$1683,3,FALSE)</f>
        <v>0</v>
      </c>
      <c r="J31" s="20">
        <f t="shared" si="18"/>
        <v>27.894358689597283</v>
      </c>
      <c r="K31" s="20">
        <f t="shared" si="19"/>
        <v>27.894358689597283</v>
      </c>
      <c r="L31" s="73">
        <f t="shared" si="20"/>
        <v>1</v>
      </c>
      <c r="M31" s="73">
        <f t="shared" si="21"/>
        <v>1</v>
      </c>
      <c r="N31" s="72">
        <f>VLOOKUP(E31,'Appendix 4. LT MOH 2019'!$D$5:$K$1684,8,FALSE)</f>
        <v>0.9985950343047012</v>
      </c>
      <c r="O31" s="72">
        <f t="shared" si="30"/>
        <v>0.9985950343047012</v>
      </c>
      <c r="P31" s="73">
        <f t="shared" si="22"/>
        <v>1.4049656952987988E-3</v>
      </c>
      <c r="Q31" s="72">
        <f>VLOOKUP(E31,'Appendix 4. LT MOH 2019'!$D$5:$I$1684,6,FALSE)</f>
        <v>2.5000000000004614</v>
      </c>
      <c r="R31" s="136">
        <f t="shared" si="23"/>
        <v>2.5000000000004614</v>
      </c>
      <c r="S31" s="75">
        <f t="shared" si="31"/>
        <v>98622.71412498616</v>
      </c>
      <c r="T31" s="12">
        <f t="shared" si="24"/>
        <v>138.56153012286583</v>
      </c>
      <c r="U31" s="13">
        <f t="shared" si="25"/>
        <v>2.8119067068283344E-4</v>
      </c>
      <c r="V31" s="12">
        <f t="shared" si="26"/>
        <v>492767.16679962369</v>
      </c>
      <c r="W31" s="12">
        <f t="shared" si="27"/>
        <v>6834898.9722388359</v>
      </c>
      <c r="X31" s="131">
        <f t="shared" si="28"/>
        <v>69.303496997424531</v>
      </c>
      <c r="Y31" s="105">
        <f>VLOOKUP(E31,'Appendix 4. LT MOH 2019'!$D$5:$P$1684,13,FALSE)</f>
        <v>70.704038541709039</v>
      </c>
      <c r="Z31" s="131">
        <f t="shared" si="29"/>
        <v>-1.4005415442845077</v>
      </c>
    </row>
    <row r="32" spans="1:26" x14ac:dyDescent="0.2">
      <c r="B32" s="158" t="str">
        <f t="shared" si="32"/>
        <v>Female</v>
      </c>
      <c r="C32" s="11" t="str">
        <f t="shared" si="33"/>
        <v>MS</v>
      </c>
      <c r="D32" s="137" t="s">
        <v>119</v>
      </c>
      <c r="E32" s="18" t="str">
        <f t="shared" si="17"/>
        <v>MSFemale15-19</v>
      </c>
      <c r="F32" s="19">
        <v>5</v>
      </c>
      <c r="G32" s="104">
        <f>VLOOKUP(E32,'Appendix 4. LT MOH 2019'!$D$5:$G$1684,4,FALSE)</f>
        <v>4.4948341891772861E-4</v>
      </c>
      <c r="H32" s="19">
        <f>VLOOKUP(E32,'Appendix 1a. Person-years 2020'!$E$3:$F$1684,2,FALSE)</f>
        <v>101315.7611</v>
      </c>
      <c r="I32" s="19">
        <f>VLOOKUP(E32,'Appendix 2a. Deaths 2020'!$E$3:$G$1683,3,FALSE)</f>
        <v>1</v>
      </c>
      <c r="J32" s="20">
        <f t="shared" si="18"/>
        <v>45.539754689479814</v>
      </c>
      <c r="K32" s="20">
        <f t="shared" si="19"/>
        <v>46.539305206060895</v>
      </c>
      <c r="L32" s="73">
        <f t="shared" si="20"/>
        <v>0.97852244436921876</v>
      </c>
      <c r="M32" s="73">
        <f t="shared" si="21"/>
        <v>1.0219489657640159</v>
      </c>
      <c r="N32" s="72">
        <f>VLOOKUP(E32,'Appendix 4. LT MOH 2019'!$D$5:$K$1684,8,FALSE)</f>
        <v>0.99775510551253466</v>
      </c>
      <c r="O32" s="72">
        <f t="shared" si="30"/>
        <v>0.99770588896208601</v>
      </c>
      <c r="P32" s="73">
        <f t="shared" si="22"/>
        <v>2.2941110379139928E-3</v>
      </c>
      <c r="Q32" s="72">
        <f>VLOOKUP(E32,'Appendix 4. LT MOH 2019'!$D$5:$I$1684,6,FALSE)</f>
        <v>2.4999999999999507</v>
      </c>
      <c r="R32" s="136">
        <f t="shared" si="23"/>
        <v>2.4999383619627977</v>
      </c>
      <c r="S32" s="75">
        <f t="shared" si="31"/>
        <v>98484.152594863292</v>
      </c>
      <c r="T32" s="12">
        <f t="shared" si="24"/>
        <v>225.93358152748189</v>
      </c>
      <c r="U32" s="13">
        <f t="shared" si="25"/>
        <v>4.5934911951627438E-4</v>
      </c>
      <c r="V32" s="12">
        <f t="shared" si="26"/>
        <v>491855.91509439528</v>
      </c>
      <c r="W32" s="12">
        <f t="shared" si="27"/>
        <v>6342131.8054392124</v>
      </c>
      <c r="X32" s="131">
        <f t="shared" si="28"/>
        <v>64.397485669892475</v>
      </c>
      <c r="Y32" s="105">
        <f>VLOOKUP(E32,'Appendix 4. LT MOH 2019'!$D$5:$P$1684,13,FALSE)</f>
        <v>65.799997695460149</v>
      </c>
      <c r="Z32" s="131">
        <f t="shared" si="29"/>
        <v>-1.402512025567674</v>
      </c>
    </row>
    <row r="33" spans="2:26" x14ac:dyDescent="0.2">
      <c r="B33" s="158" t="str">
        <f t="shared" si="32"/>
        <v>Female</v>
      </c>
      <c r="C33" s="11" t="str">
        <f t="shared" si="33"/>
        <v>MS</v>
      </c>
      <c r="D33" s="137" t="s">
        <v>120</v>
      </c>
      <c r="E33" s="18" t="str">
        <f t="shared" si="17"/>
        <v>MSFemale20-24</v>
      </c>
      <c r="F33" s="19">
        <v>5</v>
      </c>
      <c r="G33" s="104">
        <f>VLOOKUP(E33,'Appendix 4. LT MOH 2019'!$D$5:$G$1684,4,FALSE)</f>
        <v>5.4643526972360679E-4</v>
      </c>
      <c r="H33" s="19">
        <f>VLOOKUP(E33,'Appendix 1a. Person-years 2020'!$E$3:$F$1684,2,FALSE)</f>
        <v>110430.32799999999</v>
      </c>
      <c r="I33" s="19">
        <f>VLOOKUP(E33,'Appendix 2a. Deaths 2020'!$E$3:$G$1683,3,FALSE)</f>
        <v>1</v>
      </c>
      <c r="J33" s="20">
        <f t="shared" si="18"/>
        <v>60.343026066346361</v>
      </c>
      <c r="K33" s="20">
        <f t="shared" si="19"/>
        <v>61.342479631076642</v>
      </c>
      <c r="L33" s="73">
        <f t="shared" si="20"/>
        <v>0.98370699113010829</v>
      </c>
      <c r="M33" s="73">
        <f t="shared" si="21"/>
        <v>1.01656286782223</v>
      </c>
      <c r="N33" s="72">
        <f>VLOOKUP(E33,'Appendix 4. LT MOH 2019'!$D$5:$K$1684,8,FALSE)</f>
        <v>0.99727155095335873</v>
      </c>
      <c r="O33" s="72">
        <f t="shared" si="30"/>
        <v>0.99722642274027062</v>
      </c>
      <c r="P33" s="73">
        <f t="shared" si="22"/>
        <v>2.7735772597293762E-3</v>
      </c>
      <c r="Q33" s="72">
        <f>VLOOKUP(E33,'Appendix 4. LT MOH 2019'!$D$5:$I$1684,6,FALSE)</f>
        <v>2.5000000000000551</v>
      </c>
      <c r="R33" s="136">
        <f t="shared" si="23"/>
        <v>2.4999434594522114</v>
      </c>
      <c r="S33" s="75">
        <f t="shared" si="31"/>
        <v>98258.219013335809</v>
      </c>
      <c r="T33" s="12">
        <f t="shared" si="24"/>
        <v>272.52676183689681</v>
      </c>
      <c r="U33" s="13">
        <f t="shared" si="25"/>
        <v>5.5548581077451847E-4</v>
      </c>
      <c r="V33" s="12">
        <f t="shared" si="26"/>
        <v>490609.76275327441</v>
      </c>
      <c r="W33" s="12">
        <f t="shared" si="27"/>
        <v>5850275.8903448172</v>
      </c>
      <c r="X33" s="131">
        <f t="shared" si="28"/>
        <v>59.539812028862499</v>
      </c>
      <c r="Y33" s="105">
        <f>VLOOKUP(E33,'Appendix 4. LT MOH 2019'!$D$5:$P$1684,13,FALSE)</f>
        <v>60.942419232667028</v>
      </c>
      <c r="Z33" s="131">
        <f t="shared" si="29"/>
        <v>-1.4026072038045285</v>
      </c>
    </row>
    <row r="34" spans="2:26" x14ac:dyDescent="0.2">
      <c r="B34" s="158" t="str">
        <f t="shared" si="32"/>
        <v>Female</v>
      </c>
      <c r="C34" s="11" t="str">
        <f t="shared" si="33"/>
        <v>MS</v>
      </c>
      <c r="D34" s="137" t="s">
        <v>121</v>
      </c>
      <c r="E34" s="18" t="str">
        <f t="shared" si="17"/>
        <v>MSFemale25-29</v>
      </c>
      <c r="F34" s="19">
        <v>5</v>
      </c>
      <c r="G34" s="104">
        <f>VLOOKUP(E34,'Appendix 4. LT MOH 2019'!$D$5:$G$1684,4,FALSE)</f>
        <v>8.7185887093288114E-4</v>
      </c>
      <c r="H34" s="19">
        <f>VLOOKUP(E34,'Appendix 1a. Person-years 2020'!$E$3:$F$1684,2,FALSE)</f>
        <v>113850.0224</v>
      </c>
      <c r="I34" s="19">
        <f>VLOOKUP(E34,'Appendix 2a. Deaths 2020'!$E$3:$G$1683,3,FALSE)</f>
        <v>4</v>
      </c>
      <c r="J34" s="20">
        <f t="shared" si="18"/>
        <v>99.261151985347226</v>
      </c>
      <c r="K34" s="20">
        <f t="shared" si="19"/>
        <v>103.25766454986349</v>
      </c>
      <c r="L34" s="73">
        <f t="shared" si="20"/>
        <v>0.9612957296493343</v>
      </c>
      <c r="M34" s="73">
        <f t="shared" si="21"/>
        <v>1.0402626051036181</v>
      </c>
      <c r="N34" s="72">
        <f>VLOOKUP(E34,'Appendix 4. LT MOH 2019'!$D$5:$K$1684,8,FALSE)</f>
        <v>0.99565018670360894</v>
      </c>
      <c r="O34" s="72">
        <f t="shared" si="30"/>
        <v>0.99547544867912396</v>
      </c>
      <c r="P34" s="73">
        <f t="shared" si="22"/>
        <v>4.5245513208760357E-3</v>
      </c>
      <c r="Q34" s="72">
        <f>VLOOKUP(E34,'Appendix 4. LT MOH 2019'!$D$5:$I$1684,6,FALSE)</f>
        <v>2.5000000000000338</v>
      </c>
      <c r="R34" s="136">
        <f t="shared" si="23"/>
        <v>2.4997807569668886</v>
      </c>
      <c r="S34" s="75">
        <f t="shared" si="31"/>
        <v>97985.692251498913</v>
      </c>
      <c r="T34" s="12">
        <f t="shared" si="24"/>
        <v>443.34129330347213</v>
      </c>
      <c r="U34" s="13">
        <f t="shared" si="25"/>
        <v>9.0696224271886625E-4</v>
      </c>
      <c r="V34" s="12">
        <f t="shared" si="26"/>
        <v>488820.01082474604</v>
      </c>
      <c r="W34" s="12">
        <f t="shared" si="27"/>
        <v>5359666.1275915429</v>
      </c>
      <c r="X34" s="131">
        <f t="shared" si="28"/>
        <v>54.698456523988632</v>
      </c>
      <c r="Y34" s="105">
        <f>VLOOKUP(E34,'Appendix 4. LT MOH 2019'!$D$5:$P$1684,13,FALSE)</f>
        <v>56.102312656766351</v>
      </c>
      <c r="Z34" s="131">
        <f t="shared" si="29"/>
        <v>-1.4038561327777188</v>
      </c>
    </row>
    <row r="35" spans="2:26" x14ac:dyDescent="0.2">
      <c r="B35" s="158" t="str">
        <f t="shared" si="32"/>
        <v>Female</v>
      </c>
      <c r="C35" s="11" t="str">
        <f t="shared" si="33"/>
        <v>MS</v>
      </c>
      <c r="D35" s="137" t="s">
        <v>122</v>
      </c>
      <c r="E35" s="18" t="str">
        <f t="shared" si="17"/>
        <v>MSFemale30-34</v>
      </c>
      <c r="F35" s="19">
        <v>5</v>
      </c>
      <c r="G35" s="104">
        <f>VLOOKUP(E35,'Appendix 4. LT MOH 2019'!$D$5:$G$1684,4,FALSE)</f>
        <v>8.7172959812046897E-4</v>
      </c>
      <c r="H35" s="19">
        <f>VLOOKUP(E35,'Appendix 1a. Person-years 2020'!$E$3:$F$1684,2,FALSE)</f>
        <v>111432.14260000001</v>
      </c>
      <c r="I35" s="19">
        <f>VLOOKUP(E35,'Appendix 2a. Deaths 2020'!$E$3:$G$1683,3,FALSE)</f>
        <v>15</v>
      </c>
      <c r="J35" s="20">
        <f t="shared" si="18"/>
        <v>97.138696886400794</v>
      </c>
      <c r="K35" s="20">
        <f t="shared" si="19"/>
        <v>112.12562094242899</v>
      </c>
      <c r="L35" s="73">
        <f t="shared" si="20"/>
        <v>0.86633809534287221</v>
      </c>
      <c r="M35" s="73">
        <f t="shared" si="21"/>
        <v>1.1542837667830228</v>
      </c>
      <c r="N35" s="72">
        <f>VLOOKUP(E35,'Appendix 4. LT MOH 2019'!$D$5:$K$1684,8,FALSE)</f>
        <v>0.99565083025937307</v>
      </c>
      <c r="O35" s="72">
        <f t="shared" si="30"/>
        <v>0.9949815103234364</v>
      </c>
      <c r="P35" s="73">
        <f t="shared" si="22"/>
        <v>5.0184896765635978E-3</v>
      </c>
      <c r="Q35" s="72">
        <f>VLOOKUP(E35,'Appendix 4. LT MOH 2019'!$D$5:$I$1684,6,FALSE)</f>
        <v>2.5000000000000164</v>
      </c>
      <c r="R35" s="136">
        <f t="shared" si="23"/>
        <v>2.4991599295133331</v>
      </c>
      <c r="S35" s="75">
        <f t="shared" si="31"/>
        <v>97542.350958195442</v>
      </c>
      <c r="T35" s="12">
        <f t="shared" si="24"/>
        <v>489.51528131144721</v>
      </c>
      <c r="U35" s="13">
        <f t="shared" si="25"/>
        <v>1.0062236452253058E-3</v>
      </c>
      <c r="V35" s="12">
        <f t="shared" si="26"/>
        <v>486487.55536035803</v>
      </c>
      <c r="W35" s="12">
        <f t="shared" si="27"/>
        <v>4870846.1167667964</v>
      </c>
      <c r="X35" s="131">
        <f t="shared" si="28"/>
        <v>49.935705556803079</v>
      </c>
      <c r="Y35" s="105">
        <f>VLOOKUP(E35,'Appendix 4. LT MOH 2019'!$D$5:$P$1684,13,FALSE)</f>
        <v>51.336491342639604</v>
      </c>
      <c r="Z35" s="131">
        <f t="shared" si="29"/>
        <v>-1.4007857858365256</v>
      </c>
    </row>
    <row r="36" spans="2:26" x14ac:dyDescent="0.2">
      <c r="B36" s="158" t="str">
        <f t="shared" si="32"/>
        <v>Female</v>
      </c>
      <c r="C36" s="11" t="str">
        <f t="shared" si="33"/>
        <v>MS</v>
      </c>
      <c r="D36" s="137" t="s">
        <v>123</v>
      </c>
      <c r="E36" s="18" t="str">
        <f t="shared" si="17"/>
        <v>MSFemale35-39</v>
      </c>
      <c r="F36" s="19">
        <v>5</v>
      </c>
      <c r="G36" s="104">
        <f>VLOOKUP(E36,'Appendix 4. LT MOH 2019'!$D$5:$G$1684,4,FALSE)</f>
        <v>1.3266791176073439E-3</v>
      </c>
      <c r="H36" s="19">
        <f>VLOOKUP(E36,'Appendix 1a. Person-years 2020'!$E$3:$F$1684,2,FALSE)</f>
        <v>111815.4664</v>
      </c>
      <c r="I36" s="19">
        <f>VLOOKUP(E36,'Appendix 2a. Deaths 2020'!$E$3:$G$1683,3,FALSE)</f>
        <v>18</v>
      </c>
      <c r="J36" s="20">
        <f t="shared" si="18"/>
        <v>148.34324429840561</v>
      </c>
      <c r="K36" s="20">
        <f t="shared" si="19"/>
        <v>166.31936407428867</v>
      </c>
      <c r="L36" s="73">
        <f t="shared" si="20"/>
        <v>0.89191805851389738</v>
      </c>
      <c r="M36" s="73">
        <f t="shared" si="21"/>
        <v>1.1211792276817305</v>
      </c>
      <c r="N36" s="72">
        <f>VLOOKUP(E36,'Appendix 4. LT MOH 2019'!$D$5:$K$1684,8,FALSE)</f>
        <v>0.99338853265113447</v>
      </c>
      <c r="O36" s="72">
        <f t="shared" si="30"/>
        <v>0.99259033531454588</v>
      </c>
      <c r="P36" s="73">
        <f t="shared" si="22"/>
        <v>7.4096646854541204E-3</v>
      </c>
      <c r="Q36" s="72">
        <f>VLOOKUP(E36,'Appendix 4. LT MOH 2019'!$D$5:$I$1684,6,FALSE)</f>
        <v>2.5000000000000182</v>
      </c>
      <c r="R36" s="136">
        <f t="shared" si="23"/>
        <v>2.4989961858207637</v>
      </c>
      <c r="S36" s="75">
        <f t="shared" si="31"/>
        <v>97052.835676884002</v>
      </c>
      <c r="T36" s="12">
        <f t="shared" si="24"/>
        <v>719.12896913818918</v>
      </c>
      <c r="U36" s="13">
        <f t="shared" si="25"/>
        <v>1.4874458874252427E-3</v>
      </c>
      <c r="V36" s="12">
        <f t="shared" si="26"/>
        <v>483465.63408971863</v>
      </c>
      <c r="W36" s="12">
        <f t="shared" si="27"/>
        <v>4384358.5614064382</v>
      </c>
      <c r="X36" s="131">
        <f t="shared" si="28"/>
        <v>45.174966097880876</v>
      </c>
      <c r="Y36" s="105">
        <f>VLOOKUP(E36,'Appendix 4. LT MOH 2019'!$D$5:$P$1684,13,FALSE)</f>
        <v>46.549817323928117</v>
      </c>
      <c r="Z36" s="131">
        <f t="shared" si="29"/>
        <v>-1.374851226047241</v>
      </c>
    </row>
    <row r="37" spans="2:26" x14ac:dyDescent="0.2">
      <c r="B37" s="158" t="str">
        <f t="shared" si="32"/>
        <v>Female</v>
      </c>
      <c r="C37" s="11" t="str">
        <f t="shared" si="33"/>
        <v>MS</v>
      </c>
      <c r="D37" s="137" t="s">
        <v>124</v>
      </c>
      <c r="E37" s="18" t="str">
        <f t="shared" si="17"/>
        <v>MSFemale40-44</v>
      </c>
      <c r="F37" s="19">
        <v>5</v>
      </c>
      <c r="G37" s="104">
        <f>VLOOKUP(E37,'Appendix 4. LT MOH 2019'!$D$5:$G$1684,4,FALSE)</f>
        <v>1.848566881877784E-3</v>
      </c>
      <c r="H37" s="19">
        <f>VLOOKUP(E37,'Appendix 1a. Person-years 2020'!$E$3:$F$1684,2,FALSE)</f>
        <v>102744.9954</v>
      </c>
      <c r="I37" s="19">
        <f>VLOOKUP(E37,'Appendix 2a. Deaths 2020'!$E$3:$G$1683,3,FALSE)</f>
        <v>25</v>
      </c>
      <c r="J37" s="20">
        <f t="shared" si="18"/>
        <v>189.93099577512527</v>
      </c>
      <c r="K37" s="20">
        <f t="shared" si="19"/>
        <v>214.88478160307832</v>
      </c>
      <c r="L37" s="73">
        <f t="shared" si="20"/>
        <v>0.88387364781352395</v>
      </c>
      <c r="M37" s="73">
        <f t="shared" si="21"/>
        <v>1.1313834307355386</v>
      </c>
      <c r="N37" s="72">
        <f>VLOOKUP(E37,'Appendix 4. LT MOH 2019'!$D$5:$K$1684,8,FALSE)</f>
        <v>0.99079968408885144</v>
      </c>
      <c r="O37" s="72">
        <f t="shared" si="30"/>
        <v>0.98959722294149333</v>
      </c>
      <c r="P37" s="73">
        <f t="shared" si="22"/>
        <v>1.0402777058506674E-2</v>
      </c>
      <c r="Q37" s="72">
        <f>VLOOKUP(E37,'Appendix 4. LT MOH 2019'!$D$5:$I$1684,6,FALSE)</f>
        <v>2.50000000000006</v>
      </c>
      <c r="R37" s="136">
        <f t="shared" si="23"/>
        <v>2.4984840776497417</v>
      </c>
      <c r="S37" s="75">
        <f t="shared" si="31"/>
        <v>96333.70670774582</v>
      </c>
      <c r="T37" s="12">
        <f t="shared" si="24"/>
        <v>1002.1380741002487</v>
      </c>
      <c r="U37" s="13">
        <f t="shared" si="25"/>
        <v>2.0914404021389484E-3</v>
      </c>
      <c r="V37" s="12">
        <f t="shared" si="26"/>
        <v>479161.66918997385</v>
      </c>
      <c r="W37" s="12">
        <f t="shared" si="27"/>
        <v>3900892.9273167192</v>
      </c>
      <c r="X37" s="131">
        <f t="shared" si="28"/>
        <v>40.493541260185552</v>
      </c>
      <c r="Y37" s="105">
        <f>VLOOKUP(E37,'Appendix 4. LT MOH 2019'!$D$5:$P$1684,13,FALSE)</f>
        <v>41.842989551498931</v>
      </c>
      <c r="Z37" s="131">
        <f t="shared" si="29"/>
        <v>-1.3494482913133794</v>
      </c>
    </row>
    <row r="38" spans="2:26" x14ac:dyDescent="0.2">
      <c r="B38" s="158" t="str">
        <f t="shared" si="32"/>
        <v>Female</v>
      </c>
      <c r="C38" s="11" t="str">
        <f t="shared" si="33"/>
        <v>MS</v>
      </c>
      <c r="D38" s="137" t="s">
        <v>125</v>
      </c>
      <c r="E38" s="18" t="str">
        <f t="shared" si="17"/>
        <v>MSFemale45-49</v>
      </c>
      <c r="F38" s="19">
        <v>5</v>
      </c>
      <c r="G38" s="104">
        <f>VLOOKUP(E38,'Appendix 4. LT MOH 2019'!$D$5:$G$1684,4,FALSE)</f>
        <v>2.7112696027230768E-3</v>
      </c>
      <c r="H38" s="19">
        <f>VLOOKUP(E38,'Appendix 1a. Person-years 2020'!$E$3:$F$1684,2,FALSE)</f>
        <v>92221.412400000001</v>
      </c>
      <c r="I38" s="19">
        <f>VLOOKUP(E38,'Appendix 2a. Deaths 2020'!$E$3:$G$1683,3,FALSE)</f>
        <v>33</v>
      </c>
      <c r="J38" s="20">
        <f t="shared" si="18"/>
        <v>250.03711216030902</v>
      </c>
      <c r="K38" s="20">
        <f t="shared" si="19"/>
        <v>282.9476402634192</v>
      </c>
      <c r="L38" s="73">
        <f t="shared" si="20"/>
        <v>0.88368686138371377</v>
      </c>
      <c r="M38" s="73">
        <f t="shared" si="21"/>
        <v>1.1316225732202903</v>
      </c>
      <c r="N38" s="72">
        <f>VLOOKUP(E38,'Appendix 4. LT MOH 2019'!$D$5:$K$1684,8,FALSE)</f>
        <v>0.98653492063732029</v>
      </c>
      <c r="O38" s="72">
        <f t="shared" si="30"/>
        <v>0.98477616787958</v>
      </c>
      <c r="P38" s="73">
        <f t="shared" si="22"/>
        <v>1.522383212042E-2</v>
      </c>
      <c r="Q38" s="72">
        <f>VLOOKUP(E38,'Appendix 4. LT MOH 2019'!$D$5:$I$1684,6,FALSE)</f>
        <v>2.4999999999999445</v>
      </c>
      <c r="R38" s="136">
        <f t="shared" si="23"/>
        <v>2.4977739447459495</v>
      </c>
      <c r="S38" s="75">
        <f t="shared" si="31"/>
        <v>95331.568633645569</v>
      </c>
      <c r="T38" s="12">
        <f t="shared" si="24"/>
        <v>1451.3117966549171</v>
      </c>
      <c r="U38" s="13">
        <f t="shared" si="25"/>
        <v>3.0681416561380067E-3</v>
      </c>
      <c r="V38" s="12">
        <f t="shared" si="26"/>
        <v>473026.33297634032</v>
      </c>
      <c r="W38" s="12">
        <f t="shared" si="27"/>
        <v>3421731.2581267455</v>
      </c>
      <c r="X38" s="131">
        <f t="shared" si="28"/>
        <v>35.892950332919483</v>
      </c>
      <c r="Y38" s="105">
        <f>VLOOKUP(E38,'Appendix 4. LT MOH 2019'!$D$5:$P$1684,13,FALSE)</f>
        <v>37.208318627169433</v>
      </c>
      <c r="Z38" s="131">
        <f t="shared" si="29"/>
        <v>-1.3153682942499501</v>
      </c>
    </row>
    <row r="39" spans="2:26" x14ac:dyDescent="0.2">
      <c r="B39" s="158" t="str">
        <f t="shared" si="32"/>
        <v>Female</v>
      </c>
      <c r="C39" s="11" t="str">
        <f t="shared" si="33"/>
        <v>MS</v>
      </c>
      <c r="D39" s="137" t="s">
        <v>126</v>
      </c>
      <c r="E39" s="18" t="str">
        <f t="shared" si="17"/>
        <v>MSFemale50-54</v>
      </c>
      <c r="F39" s="19">
        <v>5</v>
      </c>
      <c r="G39" s="104">
        <f>VLOOKUP(E39,'Appendix 4. LT MOH 2019'!$D$5:$G$1684,4,FALSE)</f>
        <v>4.0681773312295005E-3</v>
      </c>
      <c r="H39" s="19">
        <f>VLOOKUP(E39,'Appendix 1a. Person-years 2020'!$E$3:$F$1684,2,FALSE)</f>
        <v>84829.428899999999</v>
      </c>
      <c r="I39" s="19">
        <f>VLOOKUP(E39,'Appendix 2a. Deaths 2020'!$E$3:$G$1683,3,FALSE)</f>
        <v>53</v>
      </c>
      <c r="J39" s="20">
        <f t="shared" si="18"/>
        <v>345.10115967212465</v>
      </c>
      <c r="K39" s="20">
        <f t="shared" si="19"/>
        <v>397.8855462735695</v>
      </c>
      <c r="L39" s="73">
        <f t="shared" si="20"/>
        <v>0.86733776309342858</v>
      </c>
      <c r="M39" s="73">
        <f t="shared" si="21"/>
        <v>1.1529533735893398</v>
      </c>
      <c r="N39" s="72">
        <f>VLOOKUP(E39,'Appendix 4. LT MOH 2019'!$D$5:$K$1684,8,FALSE)</f>
        <v>0.97986390634323739</v>
      </c>
      <c r="O39" s="72">
        <f t="shared" si="30"/>
        <v>0.97681997931160491</v>
      </c>
      <c r="P39" s="73">
        <f t="shared" si="22"/>
        <v>2.3180020688395087E-2</v>
      </c>
      <c r="Q39" s="72">
        <f>VLOOKUP(E39,'Appendix 4. LT MOH 2019'!$D$5:$I$1684,6,FALSE)</f>
        <v>2.5000000000000018</v>
      </c>
      <c r="R39" s="136">
        <f t="shared" si="23"/>
        <v>2.4961220457302851</v>
      </c>
      <c r="S39" s="75">
        <f t="shared" si="31"/>
        <v>93880.256836990651</v>
      </c>
      <c r="T39" s="12">
        <f t="shared" si="24"/>
        <v>2176.1462957132876</v>
      </c>
      <c r="U39" s="13">
        <f t="shared" si="25"/>
        <v>4.6904508373222494E-3</v>
      </c>
      <c r="V39" s="12">
        <f t="shared" si="26"/>
        <v>463952.47944985103</v>
      </c>
      <c r="W39" s="12">
        <f t="shared" si="27"/>
        <v>2948704.9251504051</v>
      </c>
      <c r="X39" s="131">
        <f t="shared" si="28"/>
        <v>31.409212378598415</v>
      </c>
      <c r="Y39" s="105">
        <f>VLOOKUP(E39,'Appendix 4. LT MOH 2019'!$D$5:$P$1684,13,FALSE)</f>
        <v>32.682047691476747</v>
      </c>
      <c r="Z39" s="131">
        <f t="shared" si="29"/>
        <v>-1.2728353128783318</v>
      </c>
    </row>
    <row r="40" spans="2:26" x14ac:dyDescent="0.2">
      <c r="B40" s="158" t="str">
        <f t="shared" si="32"/>
        <v>Female</v>
      </c>
      <c r="C40" s="11" t="str">
        <f t="shared" si="33"/>
        <v>MS</v>
      </c>
      <c r="D40" s="137" t="s">
        <v>127</v>
      </c>
      <c r="E40" s="18" t="str">
        <f t="shared" si="17"/>
        <v>MSFemale55-59</v>
      </c>
      <c r="F40" s="19">
        <v>5</v>
      </c>
      <c r="G40" s="104">
        <f>VLOOKUP(E40,'Appendix 4. LT MOH 2019'!$D$5:$G$1684,4,FALSE)</f>
        <v>5.8904345405411552E-3</v>
      </c>
      <c r="H40" s="19">
        <f>VLOOKUP(E40,'Appendix 1a. Person-years 2020'!$E$3:$F$1684,2,FALSE)</f>
        <v>77116.039000000004</v>
      </c>
      <c r="I40" s="19">
        <f>VLOOKUP(E40,'Appendix 2a. Deaths 2020'!$E$3:$G$1683,3,FALSE)</f>
        <v>72</v>
      </c>
      <c r="J40" s="20">
        <f t="shared" si="18"/>
        <v>454.24697975531882</v>
      </c>
      <c r="K40" s="20">
        <f t="shared" si="19"/>
        <v>525.82286846839986</v>
      </c>
      <c r="L40" s="73">
        <f t="shared" si="20"/>
        <v>0.86387832670426634</v>
      </c>
      <c r="M40" s="73">
        <f t="shared" si="21"/>
        <v>1.1575704229263903</v>
      </c>
      <c r="N40" s="72">
        <f>VLOOKUP(E40,'Appendix 4. LT MOH 2019'!$D$5:$K$1684,8,FALSE)</f>
        <v>0.97097524829719628</v>
      </c>
      <c r="O40" s="72">
        <f t="shared" si="30"/>
        <v>0.96647927030679093</v>
      </c>
      <c r="P40" s="73">
        <f t="shared" si="22"/>
        <v>3.3520729693209073E-2</v>
      </c>
      <c r="Q40" s="72">
        <f>VLOOKUP(E40,'Appendix 4. LT MOH 2019'!$D$5:$I$1684,6,FALSE)</f>
        <v>2.4999999999999774</v>
      </c>
      <c r="R40" s="136">
        <f t="shared" si="23"/>
        <v>2.4942226488319186</v>
      </c>
      <c r="S40" s="75">
        <f t="shared" si="31"/>
        <v>91704.110541277361</v>
      </c>
      <c r="T40" s="12">
        <f t="shared" si="24"/>
        <v>3073.9887012103231</v>
      </c>
      <c r="U40" s="13">
        <f t="shared" si="25"/>
        <v>6.8186938381973906E-3</v>
      </c>
      <c r="V40" s="12">
        <f t="shared" si="26"/>
        <v>450817.82144114736</v>
      </c>
      <c r="W40" s="12">
        <f t="shared" si="27"/>
        <v>2484752.4457005542</v>
      </c>
      <c r="X40" s="131">
        <f t="shared" si="28"/>
        <v>27.095322456479536</v>
      </c>
      <c r="Y40" s="105">
        <f>VLOOKUP(E40,'Appendix 4. LT MOH 2019'!$D$5:$P$1684,13,FALSE)</f>
        <v>28.302285395033479</v>
      </c>
      <c r="Z40" s="131">
        <f t="shared" si="29"/>
        <v>-1.2069629385539429</v>
      </c>
    </row>
    <row r="41" spans="2:26" x14ac:dyDescent="0.2">
      <c r="B41" s="158" t="str">
        <f t="shared" si="32"/>
        <v>Female</v>
      </c>
      <c r="C41" s="11" t="str">
        <f t="shared" si="33"/>
        <v>MS</v>
      </c>
      <c r="D41" s="137" t="s">
        <v>128</v>
      </c>
      <c r="E41" s="18" t="str">
        <f t="shared" si="17"/>
        <v>MSFemale60-64</v>
      </c>
      <c r="F41" s="19">
        <v>5</v>
      </c>
      <c r="G41" s="104">
        <f>VLOOKUP(E41,'Appendix 4. LT MOH 2019'!$D$5:$G$1684,4,FALSE)</f>
        <v>8.3984206181635206E-3</v>
      </c>
      <c r="H41" s="19">
        <f>VLOOKUP(E41,'Appendix 1a. Person-years 2020'!$E$3:$F$1684,2,FALSE)</f>
        <v>62122.619700000003</v>
      </c>
      <c r="I41" s="19">
        <f>VLOOKUP(E41,'Appendix 2a. Deaths 2020'!$E$3:$G$1683,3,FALSE)</f>
        <v>98</v>
      </c>
      <c r="J41" s="20">
        <f t="shared" si="18"/>
        <v>521.73189014281138</v>
      </c>
      <c r="K41" s="20">
        <f t="shared" si="19"/>
        <v>618.90884492223131</v>
      </c>
      <c r="L41" s="73">
        <f t="shared" si="20"/>
        <v>0.84298664403215851</v>
      </c>
      <c r="M41" s="73">
        <f t="shared" si="21"/>
        <v>1.1862584147440558</v>
      </c>
      <c r="N41" s="72">
        <f>VLOOKUP(E41,'Appendix 4. LT MOH 2019'!$D$5:$K$1684,8,FALSE)</f>
        <v>0.95887143439266276</v>
      </c>
      <c r="O41" s="72">
        <f t="shared" si="30"/>
        <v>0.95139989303783801</v>
      </c>
      <c r="P41" s="73">
        <f t="shared" si="22"/>
        <v>4.8600106962161993E-2</v>
      </c>
      <c r="Q41" s="72">
        <f>VLOOKUP(E41,'Appendix 4. LT MOH 2019'!$D$5:$I$1684,6,FALSE)</f>
        <v>2.5000000000000009</v>
      </c>
      <c r="R41" s="136">
        <f t="shared" si="23"/>
        <v>2.4902777952710111</v>
      </c>
      <c r="S41" s="75">
        <f t="shared" si="31"/>
        <v>88630.121840067033</v>
      </c>
      <c r="T41" s="12">
        <f t="shared" si="24"/>
        <v>4307.4334014967071</v>
      </c>
      <c r="U41" s="13">
        <f t="shared" si="25"/>
        <v>9.963065937662309E-3</v>
      </c>
      <c r="V41" s="12">
        <f t="shared" si="26"/>
        <v>432340.14794720762</v>
      </c>
      <c r="W41" s="12">
        <f t="shared" si="27"/>
        <v>2033934.6242594069</v>
      </c>
      <c r="X41" s="131">
        <f t="shared" si="28"/>
        <v>22.948570779690904</v>
      </c>
      <c r="Y41" s="105">
        <f>VLOOKUP(E41,'Appendix 4. LT MOH 2019'!$D$5:$P$1684,13,FALSE)</f>
        <v>24.073576865407297</v>
      </c>
      <c r="Z41" s="131">
        <f t="shared" si="29"/>
        <v>-1.125006085716393</v>
      </c>
    </row>
    <row r="42" spans="2:26" x14ac:dyDescent="0.2">
      <c r="B42" s="158" t="str">
        <f t="shared" si="32"/>
        <v>Female</v>
      </c>
      <c r="C42" s="11" t="str">
        <f t="shared" si="33"/>
        <v>MS</v>
      </c>
      <c r="D42" s="137" t="s">
        <v>129</v>
      </c>
      <c r="E42" s="18" t="str">
        <f t="shared" si="17"/>
        <v>MSFemale65-69</v>
      </c>
      <c r="F42" s="19">
        <v>5</v>
      </c>
      <c r="G42" s="104">
        <f>VLOOKUP(E42,'Appendix 4. LT MOH 2019'!$D$5:$G$1684,4,FALSE)</f>
        <v>1.3992891021036225E-2</v>
      </c>
      <c r="H42" s="19">
        <f>VLOOKUP(E42,'Appendix 1a. Person-years 2020'!$E$3:$F$1684,2,FALSE)</f>
        <v>47916.590700000001</v>
      </c>
      <c r="I42" s="19">
        <f>VLOOKUP(E42,'Appendix 2a. Deaths 2020'!$E$3:$G$1683,3,FALSE)</f>
        <v>111</v>
      </c>
      <c r="J42" s="20">
        <f t="shared" si="18"/>
        <v>670.4916317646979</v>
      </c>
      <c r="K42" s="20">
        <f t="shared" si="19"/>
        <v>779.93842086136283</v>
      </c>
      <c r="L42" s="73">
        <f t="shared" si="20"/>
        <v>0.85967252520296145</v>
      </c>
      <c r="M42" s="73">
        <f t="shared" si="21"/>
        <v>1.1632336391859313</v>
      </c>
      <c r="N42" s="72">
        <f>VLOOKUP(E42,'Appendix 4. LT MOH 2019'!$D$5:$K$1684,8,FALSE)</f>
        <v>0.93240033186789573</v>
      </c>
      <c r="O42" s="72">
        <f t="shared" si="30"/>
        <v>0.92180808247201185</v>
      </c>
      <c r="P42" s="73">
        <f t="shared" si="22"/>
        <v>7.8191917527988153E-2</v>
      </c>
      <c r="Q42" s="72">
        <f>VLOOKUP(E42,'Appendix 4. LT MOH 2019'!$D$5:$I$1684,6,FALSE)</f>
        <v>2.5000000000000075</v>
      </c>
      <c r="R42" s="136">
        <f t="shared" si="23"/>
        <v>2.4858588184347128</v>
      </c>
      <c r="S42" s="75">
        <f t="shared" si="31"/>
        <v>84322.688438570331</v>
      </c>
      <c r="T42" s="12">
        <f t="shared" si="24"/>
        <v>6593.3527001269313</v>
      </c>
      <c r="U42" s="13">
        <f t="shared" si="25"/>
        <v>1.6278403175969392E-2</v>
      </c>
      <c r="V42" s="12">
        <f t="shared" si="26"/>
        <v>405036.82264487789</v>
      </c>
      <c r="W42" s="12">
        <f t="shared" si="27"/>
        <v>1601594.4763121994</v>
      </c>
      <c r="X42" s="131">
        <f t="shared" si="28"/>
        <v>18.993636303223091</v>
      </c>
      <c r="Y42" s="105">
        <f>VLOOKUP(E42,'Appendix 4. LT MOH 2019'!$D$5:$P$1684,13,FALSE)</f>
        <v>19.998925394593414</v>
      </c>
      <c r="Z42" s="131">
        <f t="shared" si="29"/>
        <v>-1.0052890913703223</v>
      </c>
    </row>
    <row r="43" spans="2:26" x14ac:dyDescent="0.2">
      <c r="B43" s="158" t="str">
        <f t="shared" si="32"/>
        <v>Female</v>
      </c>
      <c r="C43" s="11" t="str">
        <f t="shared" si="33"/>
        <v>MS</v>
      </c>
      <c r="D43" s="137" t="s">
        <v>130</v>
      </c>
      <c r="E43" s="18" t="str">
        <f t="shared" si="17"/>
        <v>MSFemale70-74</v>
      </c>
      <c r="F43" s="19">
        <v>5</v>
      </c>
      <c r="G43" s="104">
        <f>VLOOKUP(E43,'Appendix 4. LT MOH 2019'!$D$5:$G$1684,4,FALSE)</f>
        <v>2.3583650720063246E-2</v>
      </c>
      <c r="H43" s="19">
        <f>VLOOKUP(E43,'Appendix 1a. Person-years 2020'!$E$3:$F$1684,2,FALSE)</f>
        <v>34454.643499999998</v>
      </c>
      <c r="I43" s="19">
        <f>VLOOKUP(E43,'Appendix 2a. Deaths 2020'!$E$3:$G$1683,3,FALSE)</f>
        <v>145</v>
      </c>
      <c r="J43" s="20">
        <f t="shared" si="18"/>
        <v>812.56627798829743</v>
      </c>
      <c r="K43" s="20">
        <f t="shared" si="19"/>
        <v>954.14664863388828</v>
      </c>
      <c r="L43" s="73">
        <f t="shared" si="20"/>
        <v>0.85161571248161871</v>
      </c>
      <c r="M43" s="73">
        <f t="shared" si="21"/>
        <v>1.1742385507261106</v>
      </c>
      <c r="N43" s="72">
        <f>VLOOKUP(E43,'Appendix 4. LT MOH 2019'!$D$5:$K$1684,8,FALSE)</f>
        <v>0.88864702081880331</v>
      </c>
      <c r="O43" s="72">
        <f t="shared" si="30"/>
        <v>0.87055448024390625</v>
      </c>
      <c r="P43" s="73">
        <f t="shared" si="22"/>
        <v>0.12944551975609375</v>
      </c>
      <c r="Q43" s="72">
        <f>VLOOKUP(E43,'Appendix 4. LT MOH 2019'!$D$5:$I$1684,6,FALSE)</f>
        <v>2.5000000000000018</v>
      </c>
      <c r="R43" s="136">
        <f t="shared" si="23"/>
        <v>2.4747105743957651</v>
      </c>
      <c r="S43" s="75">
        <f t="shared" si="31"/>
        <v>77729.335738443406</v>
      </c>
      <c r="T43" s="12">
        <f t="shared" si="24"/>
        <v>10061.71426495872</v>
      </c>
      <c r="U43" s="13">
        <f t="shared" si="25"/>
        <v>2.7700064367787276E-2</v>
      </c>
      <c r="V43" s="12">
        <f t="shared" si="26"/>
        <v>363237.93805546546</v>
      </c>
      <c r="W43" s="12">
        <f t="shared" si="27"/>
        <v>1196557.6536673214</v>
      </c>
      <c r="X43" s="131">
        <f t="shared" si="28"/>
        <v>15.39390041481504</v>
      </c>
      <c r="Y43" s="105">
        <f>VLOOKUP(E43,'Appendix 4. LT MOH 2019'!$D$5:$P$1684,13,FALSE)</f>
        <v>16.267609573387297</v>
      </c>
      <c r="Z43" s="131">
        <f t="shared" si="29"/>
        <v>-0.87370915857225739</v>
      </c>
    </row>
    <row r="44" spans="2:26" x14ac:dyDescent="0.2">
      <c r="B44" s="158" t="str">
        <f t="shared" si="32"/>
        <v>Female</v>
      </c>
      <c r="C44" s="11" t="str">
        <f t="shared" si="33"/>
        <v>MS</v>
      </c>
      <c r="D44" s="137" t="s">
        <v>131</v>
      </c>
      <c r="E44" s="18" t="str">
        <f t="shared" si="17"/>
        <v>MSFemale75-79</v>
      </c>
      <c r="F44" s="19">
        <v>5</v>
      </c>
      <c r="G44" s="104">
        <f>VLOOKUP(E44,'Appendix 4. LT MOH 2019'!$D$5:$G$1684,4,FALSE)</f>
        <v>3.526567043203413E-2</v>
      </c>
      <c r="H44" s="19">
        <f>VLOOKUP(E44,'Appendix 1a. Person-years 2020'!$E$3:$F$1684,2,FALSE)</f>
        <v>24026.230299999999</v>
      </c>
      <c r="I44" s="19">
        <f>VLOOKUP(E44,'Appendix 2a. Deaths 2020'!$E$3:$G$1683,3,FALSE)</f>
        <v>106</v>
      </c>
      <c r="J44" s="20">
        <f t="shared" si="18"/>
        <v>847.30111948395245</v>
      </c>
      <c r="K44" s="20">
        <f t="shared" si="19"/>
        <v>949.56295841815688</v>
      </c>
      <c r="L44" s="73">
        <f t="shared" si="20"/>
        <v>0.89230641525385657</v>
      </c>
      <c r="M44" s="73">
        <f t="shared" si="21"/>
        <v>1.1206912590844762</v>
      </c>
      <c r="N44" s="72">
        <f>VLOOKUP(E44,'Appendix 4. LT MOH 2019'!$D$5:$K$1684,8,FALSE)</f>
        <v>0.83795795153323127</v>
      </c>
      <c r="O44" s="72">
        <f t="shared" si="30"/>
        <v>0.82026809615831231</v>
      </c>
      <c r="P44" s="73">
        <f t="shared" si="22"/>
        <v>0.17973190384168769</v>
      </c>
      <c r="Q44" s="72">
        <f>VLOOKUP(E44,'Appendix 4. LT MOH 2019'!$D$5:$I$1684,6,FALSE)</f>
        <v>2.4999999999999982</v>
      </c>
      <c r="R44" s="136">
        <f t="shared" si="23"/>
        <v>2.4740279349512724</v>
      </c>
      <c r="S44" s="75">
        <f t="shared" si="31"/>
        <v>67667.621473484687</v>
      </c>
      <c r="T44" s="12">
        <f t="shared" si="24"/>
        <v>12162.030435868071</v>
      </c>
      <c r="U44" s="13">
        <f t="shared" si="25"/>
        <v>3.95362550833065E-2</v>
      </c>
      <c r="V44" s="12">
        <f t="shared" si="26"/>
        <v>307617.15823214827</v>
      </c>
      <c r="W44" s="12">
        <f t="shared" si="27"/>
        <v>833319.71561185608</v>
      </c>
      <c r="X44" s="131">
        <f t="shared" si="28"/>
        <v>12.314895920176379</v>
      </c>
      <c r="Y44" s="105">
        <f>VLOOKUP(E44,'Appendix 4. LT MOH 2019'!$D$5:$P$1684,13,FALSE)</f>
        <v>12.99277637897414</v>
      </c>
      <c r="Z44" s="131">
        <f t="shared" si="29"/>
        <v>-0.67788045879776071</v>
      </c>
    </row>
    <row r="45" spans="2:26" x14ac:dyDescent="0.2">
      <c r="B45" s="158" t="str">
        <f t="shared" si="32"/>
        <v>Female</v>
      </c>
      <c r="C45" s="11" t="str">
        <f t="shared" si="33"/>
        <v>MS</v>
      </c>
      <c r="D45" s="137" t="s">
        <v>132</v>
      </c>
      <c r="E45" s="18" t="str">
        <f t="shared" si="17"/>
        <v>MSFemale80-84</v>
      </c>
      <c r="F45" s="19">
        <v>5</v>
      </c>
      <c r="G45" s="104">
        <f>VLOOKUP(E45,'Appendix 4. LT MOH 2019'!$D$5:$G$1684,4,FALSE)</f>
        <v>5.813963427849881E-2</v>
      </c>
      <c r="H45" s="19">
        <f>VLOOKUP(E45,'Appendix 1a. Person-years 2020'!$E$3:$F$1684,2,FALSE)</f>
        <v>15478.145699999999</v>
      </c>
      <c r="I45" s="19">
        <f>VLOOKUP(E45,'Appendix 2a. Deaths 2020'!$E$3:$G$1683,3,FALSE)</f>
        <v>115</v>
      </c>
      <c r="J45" s="20">
        <f t="shared" si="18"/>
        <v>899.89373030731895</v>
      </c>
      <c r="K45" s="20">
        <f t="shared" si="19"/>
        <v>1008.2076723652915</v>
      </c>
      <c r="L45" s="73">
        <f t="shared" si="20"/>
        <v>0.89256782602748486</v>
      </c>
      <c r="M45" s="73">
        <f t="shared" si="21"/>
        <v>1.1203630366676549</v>
      </c>
      <c r="N45" s="72">
        <f>VLOOKUP(E45,'Appendix 4. LT MOH 2019'!$D$5:$K$1684,8,FALSE)</f>
        <v>0.746192514559191</v>
      </c>
      <c r="O45" s="72">
        <f t="shared" si="30"/>
        <v>0.72035543110832789</v>
      </c>
      <c r="P45" s="73">
        <f t="shared" si="22"/>
        <v>0.27964456889167211</v>
      </c>
      <c r="Q45" s="72">
        <f>VLOOKUP(E45,'Appendix 4. LT MOH 2019'!$D$5:$I$1684,6,FALSE)</f>
        <v>2.5000000000000022</v>
      </c>
      <c r="R45" s="136">
        <f t="shared" si="23"/>
        <v>2.4578754895504575</v>
      </c>
      <c r="S45" s="75">
        <f t="shared" si="31"/>
        <v>55505.591037616614</v>
      </c>
      <c r="T45" s="12">
        <f t="shared" si="24"/>
        <v>15521.837076791757</v>
      </c>
      <c r="U45" s="13">
        <f t="shared" si="25"/>
        <v>6.5198760228622782E-2</v>
      </c>
      <c r="V45" s="12">
        <f t="shared" si="26"/>
        <v>238069.51270796626</v>
      </c>
      <c r="W45" s="12">
        <f t="shared" si="27"/>
        <v>525702.55737970781</v>
      </c>
      <c r="X45" s="131">
        <f t="shared" si="28"/>
        <v>9.4711640314474757</v>
      </c>
      <c r="Y45" s="105">
        <f>VLOOKUP(E45,'Appendix 4. LT MOH 2019'!$D$5:$P$1684,13,FALSE)</f>
        <v>10.02184117326563</v>
      </c>
      <c r="Z45" s="131">
        <f t="shared" si="29"/>
        <v>-0.55067714181815397</v>
      </c>
    </row>
    <row r="46" spans="2:26" x14ac:dyDescent="0.2">
      <c r="B46" s="158" t="str">
        <f t="shared" si="32"/>
        <v>Female</v>
      </c>
      <c r="C46" s="11" t="str">
        <f t="shared" si="33"/>
        <v>MS</v>
      </c>
      <c r="D46" s="137" t="s">
        <v>133</v>
      </c>
      <c r="E46" s="18" t="str">
        <f t="shared" si="17"/>
        <v>MSFemale85-89</v>
      </c>
      <c r="F46" s="19">
        <v>5</v>
      </c>
      <c r="G46" s="104">
        <f>VLOOKUP(E46,'Appendix 4. LT MOH 2019'!$D$5:$G$1684,4,FALSE)</f>
        <v>9.8055574704238743E-2</v>
      </c>
      <c r="H46" s="19">
        <f>VLOOKUP(E46,'Appendix 1a. Person-years 2020'!$E$3:$F$1684,2,FALSE)</f>
        <v>8201.8299000000006</v>
      </c>
      <c r="I46" s="19">
        <f>VLOOKUP(E46,'Appendix 2a. Deaths 2020'!$E$3:$G$1683,3,FALSE)</f>
        <v>90</v>
      </c>
      <c r="J46" s="20">
        <f t="shared" si="18"/>
        <v>804.23514447090906</v>
      </c>
      <c r="K46" s="20">
        <f t="shared" si="19"/>
        <v>885.41014274752752</v>
      </c>
      <c r="L46" s="73">
        <f t="shared" si="20"/>
        <v>0.90831932642569091</v>
      </c>
      <c r="M46" s="73">
        <f t="shared" si="21"/>
        <v>1.1009344080953114</v>
      </c>
      <c r="N46" s="72">
        <f>VLOOKUP(E46,'Appendix 4. LT MOH 2019'!$D$5:$K$1684,8,FALSE)</f>
        <v>0.60624645246680642</v>
      </c>
      <c r="O46" s="72">
        <f t="shared" si="30"/>
        <v>0.57638283257323719</v>
      </c>
      <c r="P46" s="73">
        <f t="shared" si="22"/>
        <v>0.42361716742676281</v>
      </c>
      <c r="Q46" s="72">
        <f>VLOOKUP(E46,'Appendix 4. LT MOH 2019'!$D$5:$I$1684,6,FALSE)</f>
        <v>2.5000000000000009</v>
      </c>
      <c r="R46" s="136">
        <f t="shared" si="23"/>
        <v>2.4416946353818942</v>
      </c>
      <c r="S46" s="75">
        <f t="shared" si="31"/>
        <v>39983.753960824855</v>
      </c>
      <c r="T46" s="12">
        <f t="shared" si="24"/>
        <v>16937.804595973234</v>
      </c>
      <c r="U46" s="13">
        <f t="shared" si="25"/>
        <v>0.10816886303504911</v>
      </c>
      <c r="V46" s="12">
        <f t="shared" si="26"/>
        <v>156586.69344139274</v>
      </c>
      <c r="W46" s="12">
        <f t="shared" si="27"/>
        <v>287633.04467174155</v>
      </c>
      <c r="X46" s="131">
        <f t="shared" si="28"/>
        <v>7.1937478645341217</v>
      </c>
      <c r="Y46" s="105">
        <f>VLOOKUP(E46,'Appendix 4. LT MOH 2019'!$D$5:$P$1684,13,FALSE)</f>
        <v>7.5802956696893631</v>
      </c>
      <c r="Z46" s="131">
        <f t="shared" si="29"/>
        <v>-0.38654780515524134</v>
      </c>
    </row>
    <row r="47" spans="2:26" x14ac:dyDescent="0.2">
      <c r="B47" s="158" t="str">
        <f t="shared" si="32"/>
        <v>Female</v>
      </c>
      <c r="C47" s="11" t="str">
        <f t="shared" si="33"/>
        <v>MS</v>
      </c>
      <c r="D47" s="137" t="s">
        <v>8</v>
      </c>
      <c r="E47" s="18" t="str">
        <f t="shared" si="17"/>
        <v>MSFemale90+</v>
      </c>
      <c r="F47" s="19" t="s">
        <v>19</v>
      </c>
      <c r="G47" s="104">
        <f>VLOOKUP(E47,'Appendix 4. LT MOH 2019'!$D$5:$G$1684,4,FALSE)</f>
        <v>0.17007039368203949</v>
      </c>
      <c r="H47" s="19">
        <f>VLOOKUP(E47,'Appendix 1a. Person-years 2020'!$E$3:$F$1684,2,FALSE)</f>
        <v>4944.0510000000004</v>
      </c>
      <c r="I47" s="19">
        <f>VLOOKUP(E47,'Appendix 2a. Deaths 2020'!$E$3:$G$1683,3,FALSE)</f>
        <v>81</v>
      </c>
      <c r="J47" s="20">
        <f t="shared" si="18"/>
        <v>840.83669995408115</v>
      </c>
      <c r="K47" s="20">
        <f t="shared" si="19"/>
        <v>908.06099806583586</v>
      </c>
      <c r="L47" s="73">
        <f t="shared" si="20"/>
        <v>0.92596940265583261</v>
      </c>
      <c r="M47" s="73">
        <f t="shared" si="21"/>
        <v>1.0799492911232655</v>
      </c>
      <c r="N47" s="72">
        <f>VLOOKUP(E47,'Appendix 4. LT MOH 2019'!$D$5:$K$1684,8,FALSE)</f>
        <v>0</v>
      </c>
      <c r="O47" s="72">
        <v>0</v>
      </c>
      <c r="P47" s="73">
        <f t="shared" si="22"/>
        <v>1</v>
      </c>
      <c r="Q47" s="72">
        <f>VLOOKUP(E47,'Appendix 4. LT MOH 2019'!$D$5:$I$1684,6,FALSE)</f>
        <v>6.1409235903012611</v>
      </c>
      <c r="R47" s="136">
        <f>Q47*L47</f>
        <v>5.6863073486663698</v>
      </c>
      <c r="S47" s="75">
        <f t="shared" si="31"/>
        <v>23045.949364851622</v>
      </c>
      <c r="T47" s="12">
        <f t="shared" si="24"/>
        <v>23045.949364851622</v>
      </c>
      <c r="U47" s="13">
        <f t="shared" si="25"/>
        <v>0.17586105334853797</v>
      </c>
      <c r="V47" s="12">
        <f>T47*R47</f>
        <v>131046.35123034884</v>
      </c>
      <c r="W47" s="12">
        <f>V47</f>
        <v>131046.35123034884</v>
      </c>
      <c r="X47" s="131">
        <f t="shared" si="28"/>
        <v>5.6863073486663698</v>
      </c>
      <c r="Y47" s="105">
        <f>VLOOKUP(E47,'Appendix 4. LT MOH 2019'!$D$5:$P$1684,13,FALSE)</f>
        <v>5.8799181818181818</v>
      </c>
      <c r="Z47" s="131">
        <f t="shared" si="29"/>
        <v>-0.19361083315181205</v>
      </c>
    </row>
    <row r="48" spans="2:26" x14ac:dyDescent="0.2">
      <c r="K48" s="40"/>
      <c r="L48" s="7"/>
      <c r="M48" s="7"/>
      <c r="N48" s="133"/>
      <c r="O48" s="133"/>
      <c r="P48" s="74"/>
      <c r="Q48" s="133"/>
      <c r="R48" s="107"/>
      <c r="S48" s="7"/>
      <c r="T48" s="7"/>
      <c r="U48" s="7"/>
      <c r="V48" s="107"/>
      <c r="W48" s="107"/>
      <c r="X48" s="7"/>
      <c r="Y48" s="133"/>
      <c r="Z48" s="7"/>
    </row>
    <row r="49" spans="1:26" x14ac:dyDescent="0.2">
      <c r="K49" s="40"/>
      <c r="L49" s="7"/>
      <c r="M49" s="7"/>
      <c r="N49" s="133"/>
      <c r="O49" s="133"/>
      <c r="P49" s="7"/>
      <c r="Q49" s="133"/>
      <c r="R49" s="107"/>
      <c r="S49" s="7"/>
      <c r="T49" s="7"/>
      <c r="U49" s="7"/>
      <c r="V49" s="107"/>
      <c r="W49" s="107"/>
      <c r="X49" s="7"/>
      <c r="Y49" s="133"/>
      <c r="Z49" s="7"/>
    </row>
    <row r="50" spans="1:26" s="11" customFormat="1" ht="47" customHeight="1" x14ac:dyDescent="0.2">
      <c r="A50" s="10"/>
      <c r="B50" s="8" t="s">
        <v>17</v>
      </c>
      <c r="C50" s="8" t="s">
        <v>14</v>
      </c>
      <c r="D50" s="8" t="s">
        <v>0</v>
      </c>
      <c r="E50" s="8" t="s">
        <v>135</v>
      </c>
      <c r="F50" s="8" t="s">
        <v>9</v>
      </c>
      <c r="G50" s="10" t="s">
        <v>116</v>
      </c>
      <c r="H50" s="10" t="s">
        <v>117</v>
      </c>
      <c r="I50" s="10" t="s">
        <v>110</v>
      </c>
      <c r="J50" s="10" t="s">
        <v>39</v>
      </c>
      <c r="K50" s="10" t="s">
        <v>1830</v>
      </c>
      <c r="L50" s="10" t="s">
        <v>27</v>
      </c>
      <c r="M50" s="10" t="s">
        <v>28</v>
      </c>
      <c r="N50" s="8" t="s">
        <v>10</v>
      </c>
      <c r="O50" s="10" t="s">
        <v>111</v>
      </c>
      <c r="P50" s="10" t="s">
        <v>112</v>
      </c>
      <c r="Q50" s="10" t="s">
        <v>29</v>
      </c>
      <c r="R50" s="10" t="s">
        <v>113</v>
      </c>
      <c r="S50" s="8" t="s">
        <v>104</v>
      </c>
      <c r="T50" s="8" t="s">
        <v>105</v>
      </c>
      <c r="U50" s="10" t="s">
        <v>106</v>
      </c>
      <c r="V50" s="10" t="s">
        <v>107</v>
      </c>
      <c r="W50" s="10" t="s">
        <v>108</v>
      </c>
      <c r="X50" s="8" t="s">
        <v>109</v>
      </c>
      <c r="Y50" s="10" t="s">
        <v>30</v>
      </c>
      <c r="Z50" s="10" t="s">
        <v>11</v>
      </c>
    </row>
    <row r="51" spans="1:26" x14ac:dyDescent="0.2">
      <c r="B51" s="158" t="s">
        <v>71</v>
      </c>
      <c r="C51" s="11" t="str">
        <f>$C$4</f>
        <v>MS</v>
      </c>
      <c r="D51" s="137">
        <v>0</v>
      </c>
      <c r="E51" s="18" t="str">
        <f t="shared" ref="E51:E70" si="34">_xlfn.CONCAT(C51,B51,D51)</f>
        <v>MSMale0</v>
      </c>
      <c r="F51" s="19">
        <v>1</v>
      </c>
      <c r="G51" s="104">
        <f>VLOOKUP(E51,'Appendix 4. LT MOH 2019'!$D$5:$G$1684,4,FALSE)</f>
        <v>1.1067026861500918E-2</v>
      </c>
      <c r="H51" s="19">
        <f>VLOOKUP(E51,'Appendix 1a. Person-years 2020'!$E$3:$F$1684,2,FALSE)</f>
        <v>22406.890599999999</v>
      </c>
      <c r="I51" s="19">
        <f>VLOOKUP(E51,'Appendix 2a. Deaths 2020'!$E$3:$G$1683,3,FALSE)</f>
        <v>0</v>
      </c>
      <c r="J51" s="20">
        <f t="shared" ref="J51:J70" si="35">G51*H51</f>
        <v>247.97766015291242</v>
      </c>
      <c r="K51" s="20">
        <f t="shared" ref="K51:K70" si="36">G51*(H51-I51)+I51</f>
        <v>247.97766015291242</v>
      </c>
      <c r="L51" s="73">
        <f t="shared" ref="L51:L70" si="37">J51/K51</f>
        <v>1</v>
      </c>
      <c r="M51" s="73">
        <f t="shared" ref="M51:M70" si="38">K51/J51</f>
        <v>1</v>
      </c>
      <c r="N51" s="72">
        <f>VLOOKUP(E51,'Appendix 4. LT MOH 2019'!$D$5:$K$1684,8,FALSE)</f>
        <v>0.98904417742686068</v>
      </c>
      <c r="O51" s="72">
        <f>EXP((1/L51)*LN(N51))</f>
        <v>0.98904417742686068</v>
      </c>
      <c r="P51" s="73">
        <f t="shared" ref="P51:P70" si="39">1-O51</f>
        <v>1.0955822573139318E-2</v>
      </c>
      <c r="Q51" s="72">
        <f>VLOOKUP(E51,'Appendix 4. LT MOH 2019'!$D$5:$I$1684,6,FALSE)</f>
        <v>8.2838996454926539E-2</v>
      </c>
      <c r="R51" s="136">
        <f t="shared" ref="R51:R69" si="40">F51+(Q51-F51)*M51*(1-N51)/(1-O51)</f>
        <v>8.2838996454926539E-2</v>
      </c>
      <c r="S51" s="12">
        <v>100000</v>
      </c>
      <c r="T51" s="12">
        <f t="shared" ref="T51:T70" si="41">P51*S51</f>
        <v>1095.5822573139317</v>
      </c>
      <c r="U51" s="13">
        <f t="shared" ref="U51:U70" si="42">T51/V51</f>
        <v>1.1067026861500875E-2</v>
      </c>
      <c r="V51" s="12">
        <f t="shared" ref="V51:V69" si="43">(S52*F51)+R51*T51</f>
        <v>98995.17467741578</v>
      </c>
      <c r="W51" s="12">
        <f t="shared" ref="W51:W69" si="44">W52+V51</f>
        <v>7199388.0149599044</v>
      </c>
      <c r="X51" s="2">
        <f t="shared" ref="X51:X70" si="45">W51/S51</f>
        <v>71.99388014959905</v>
      </c>
      <c r="Y51" s="105">
        <f>VLOOKUP(E51,'Appendix 4. LT MOH 2019'!$D$5:$P$1684,13,FALSE)</f>
        <v>73.512059289544766</v>
      </c>
      <c r="Z51" s="131">
        <f t="shared" ref="Z51:Z70" si="46">X51-Y51</f>
        <v>-1.5181791399457154</v>
      </c>
    </row>
    <row r="52" spans="1:26" x14ac:dyDescent="0.2">
      <c r="B52" s="158" t="str">
        <f>$B$51</f>
        <v>Male</v>
      </c>
      <c r="C52" s="11" t="str">
        <f>$C$4</f>
        <v>MS</v>
      </c>
      <c r="D52" s="138" t="s">
        <v>1657</v>
      </c>
      <c r="E52" s="18" t="str">
        <f t="shared" si="34"/>
        <v>MSMale1-4</v>
      </c>
      <c r="F52" s="19">
        <v>4</v>
      </c>
      <c r="G52" s="104">
        <f>VLOOKUP(E52,'Appendix 4. LT MOH 2019'!$D$5:$G$1684,4,FALSE)</f>
        <v>5.4510262254934584E-4</v>
      </c>
      <c r="H52" s="19">
        <f>VLOOKUP(E52,'Appendix 1a. Person-years 2020'!$E$3:$F$1684,2,FALSE)</f>
        <v>89708.645900000003</v>
      </c>
      <c r="I52" s="19">
        <f>VLOOKUP(E52,'Appendix 2a. Deaths 2020'!$E$3:$G$1683,3,FALSE)</f>
        <v>0</v>
      </c>
      <c r="J52" s="20">
        <f t="shared" si="35"/>
        <v>48.900418145440625</v>
      </c>
      <c r="K52" s="20">
        <f t="shared" si="36"/>
        <v>48.900418145440625</v>
      </c>
      <c r="L52" s="73">
        <f t="shared" si="37"/>
        <v>1</v>
      </c>
      <c r="M52" s="73">
        <f t="shared" si="38"/>
        <v>1</v>
      </c>
      <c r="N52" s="72">
        <f>VLOOKUP(E52,'Appendix 4. LT MOH 2019'!$D$5:$K$1684,8,FALSE)</f>
        <v>0.99782242558319068</v>
      </c>
      <c r="O52" s="72">
        <f t="shared" ref="O52:O69" si="47">EXP((1/L52)*LN(N52))</f>
        <v>0.99782242558319068</v>
      </c>
      <c r="P52" s="73">
        <f t="shared" si="39"/>
        <v>2.1775744168093247E-3</v>
      </c>
      <c r="Q52" s="72">
        <f>VLOOKUP(E52,'Appendix 4. LT MOH 2019'!$D$5:$I$1684,6,FALSE)</f>
        <v>1.6107247317153151</v>
      </c>
      <c r="R52" s="136">
        <f t="shared" si="40"/>
        <v>1.6107247317153153</v>
      </c>
      <c r="S52" s="135">
        <f t="shared" ref="S52:S70" si="48">S51-T51</f>
        <v>98904.41774268607</v>
      </c>
      <c r="T52" s="12">
        <f t="shared" si="41"/>
        <v>215.37172978589544</v>
      </c>
      <c r="U52" s="13">
        <f t="shared" si="42"/>
        <v>5.4510262254934432E-4</v>
      </c>
      <c r="V52" s="12">
        <f t="shared" si="43"/>
        <v>395103.08862327912</v>
      </c>
      <c r="W52" s="12">
        <f t="shared" si="44"/>
        <v>7100392.8402824886</v>
      </c>
      <c r="X52" s="2">
        <f t="shared" si="45"/>
        <v>71.790451855802559</v>
      </c>
      <c r="Y52" s="105">
        <f>VLOOKUP(E52,'Appendix 4. LT MOH 2019'!$D$5:$P$1684,13,FALSE)</f>
        <v>73.325448142718159</v>
      </c>
      <c r="Z52" s="131">
        <f t="shared" si="46"/>
        <v>-1.5349962869156002</v>
      </c>
    </row>
    <row r="53" spans="1:26" x14ac:dyDescent="0.2">
      <c r="B53" s="158" t="str">
        <f t="shared" ref="B53:B70" si="49">$B$51</f>
        <v>Male</v>
      </c>
      <c r="C53" s="11" t="str">
        <f t="shared" ref="C53:C70" si="50">$C$4</f>
        <v>MS</v>
      </c>
      <c r="D53" s="138" t="s">
        <v>1658</v>
      </c>
      <c r="E53" s="18" t="str">
        <f t="shared" si="34"/>
        <v>MSMale5-9</v>
      </c>
      <c r="F53" s="19">
        <v>5</v>
      </c>
      <c r="G53" s="104">
        <f>VLOOKUP(E53,'Appendix 4. LT MOH 2019'!$D$5:$G$1684,4,FALSE)</f>
        <v>2.6700792243349877E-4</v>
      </c>
      <c r="H53" s="19">
        <f>VLOOKUP(E53,'Appendix 1a. Person-years 2020'!$E$3:$F$1684,2,FALSE)</f>
        <v>110507.31020000001</v>
      </c>
      <c r="I53" s="19">
        <f>VLOOKUP(E53,'Appendix 2a. Deaths 2020'!$E$3:$G$1683,3,FALSE)</f>
        <v>1</v>
      </c>
      <c r="J53" s="20">
        <f t="shared" si="35"/>
        <v>29.506327310216189</v>
      </c>
      <c r="K53" s="20">
        <f t="shared" si="36"/>
        <v>30.506060302293754</v>
      </c>
      <c r="L53" s="73">
        <f t="shared" si="37"/>
        <v>0.96722838078169027</v>
      </c>
      <c r="M53" s="73">
        <f t="shared" si="38"/>
        <v>1.0338819867876752</v>
      </c>
      <c r="N53" s="72">
        <f>VLOOKUP(E53,'Appendix 4. LT MOH 2019'!$D$5:$K$1684,8,FALSE)</f>
        <v>0.99866585095874183</v>
      </c>
      <c r="O53" s="72">
        <f t="shared" si="47"/>
        <v>0.99862067852782355</v>
      </c>
      <c r="P53" s="73">
        <f t="shared" si="39"/>
        <v>1.3793214721764535E-3</v>
      </c>
      <c r="Q53" s="72">
        <f>VLOOKUP(E53,'Appendix 4. LT MOH 2019'!$D$5:$I$1684,6,FALSE)</f>
        <v>2.5000000000000324</v>
      </c>
      <c r="R53" s="136">
        <f t="shared" si="40"/>
        <v>2.4999434699034513</v>
      </c>
      <c r="S53" s="135">
        <f t="shared" si="48"/>
        <v>98689.046012900173</v>
      </c>
      <c r="T53" s="12">
        <f t="shared" si="41"/>
        <v>136.12392023420324</v>
      </c>
      <c r="U53" s="13">
        <f t="shared" si="42"/>
        <v>2.7605468281601426E-4</v>
      </c>
      <c r="V53" s="12">
        <f t="shared" si="43"/>
        <v>493104.91256881703</v>
      </c>
      <c r="W53" s="12">
        <f t="shared" si="44"/>
        <v>6705289.7516592098</v>
      </c>
      <c r="X53" s="2">
        <f t="shared" si="45"/>
        <v>67.943606940761441</v>
      </c>
      <c r="Y53" s="105">
        <f>VLOOKUP(E53,'Appendix 4. LT MOH 2019'!$D$5:$P$1684,13,FALSE)</f>
        <v>69.481953090897775</v>
      </c>
      <c r="Z53" s="131">
        <f t="shared" si="46"/>
        <v>-1.5383461501363342</v>
      </c>
    </row>
    <row r="54" spans="1:26" x14ac:dyDescent="0.2">
      <c r="B54" s="158" t="str">
        <f t="shared" si="49"/>
        <v>Male</v>
      </c>
      <c r="C54" s="11" t="str">
        <f t="shared" si="50"/>
        <v>MS</v>
      </c>
      <c r="D54" s="138" t="s">
        <v>118</v>
      </c>
      <c r="E54" s="18" t="str">
        <f t="shared" si="34"/>
        <v>MSMale10-14</v>
      </c>
      <c r="F54" s="19">
        <v>5</v>
      </c>
      <c r="G54" s="104">
        <f>VLOOKUP(E54,'Appendix 4. LT MOH 2019'!$D$5:$G$1684,4,FALSE)</f>
        <v>4.400811028143131E-4</v>
      </c>
      <c r="H54" s="19">
        <f>VLOOKUP(E54,'Appendix 1a. Person-years 2020'!$E$3:$F$1684,2,FALSE)</f>
        <v>104144.5284</v>
      </c>
      <c r="I54" s="19">
        <f>VLOOKUP(E54,'Appendix 2a. Deaths 2020'!$E$3:$G$1683,3,FALSE)</f>
        <v>0</v>
      </c>
      <c r="J54" s="20">
        <f t="shared" si="35"/>
        <v>45.832038910348551</v>
      </c>
      <c r="K54" s="20">
        <f t="shared" si="36"/>
        <v>45.832038910348551</v>
      </c>
      <c r="L54" s="73">
        <f t="shared" si="37"/>
        <v>1</v>
      </c>
      <c r="M54" s="73">
        <f t="shared" si="38"/>
        <v>1</v>
      </c>
      <c r="N54" s="72">
        <f>VLOOKUP(E54,'Appendix 4. LT MOH 2019'!$D$5:$K$1684,8,FALSE)</f>
        <v>0.9978020127175965</v>
      </c>
      <c r="O54" s="72">
        <f t="shared" si="47"/>
        <v>0.9978020127175965</v>
      </c>
      <c r="P54" s="73">
        <f t="shared" si="39"/>
        <v>2.1979872824035018E-3</v>
      </c>
      <c r="Q54" s="72">
        <f>VLOOKUP(E54,'Appendix 4. LT MOH 2019'!$D$5:$I$1684,6,FALSE)</f>
        <v>2.499999999999615</v>
      </c>
      <c r="R54" s="136">
        <f t="shared" si="40"/>
        <v>2.499999999999615</v>
      </c>
      <c r="S54" s="135">
        <f t="shared" si="48"/>
        <v>98552.922092665976</v>
      </c>
      <c r="T54" s="12">
        <f t="shared" si="41"/>
        <v>216.61806940338292</v>
      </c>
      <c r="U54" s="13">
        <f t="shared" si="42"/>
        <v>4.4008110281430643E-4</v>
      </c>
      <c r="V54" s="12">
        <f t="shared" si="43"/>
        <v>492223.0652898213</v>
      </c>
      <c r="W54" s="12">
        <f t="shared" si="44"/>
        <v>6212184.8390903929</v>
      </c>
      <c r="X54" s="2">
        <f t="shared" si="45"/>
        <v>63.033999471363067</v>
      </c>
      <c r="Y54" s="105">
        <f>VLOOKUP(E54,'Appendix 4. LT MOH 2019'!$D$5:$P$1684,13,FALSE)</f>
        <v>64.571436383444563</v>
      </c>
      <c r="Z54" s="131">
        <f t="shared" si="46"/>
        <v>-1.5374369120814961</v>
      </c>
    </row>
    <row r="55" spans="1:26" x14ac:dyDescent="0.2">
      <c r="B55" s="158" t="str">
        <f t="shared" si="49"/>
        <v>Male</v>
      </c>
      <c r="C55" s="11" t="str">
        <f t="shared" si="50"/>
        <v>MS</v>
      </c>
      <c r="D55" s="137" t="s">
        <v>119</v>
      </c>
      <c r="E55" s="18" t="str">
        <f t="shared" si="34"/>
        <v>MSMale15-19</v>
      </c>
      <c r="F55" s="19">
        <v>5</v>
      </c>
      <c r="G55" s="104">
        <f>VLOOKUP(E55,'Appendix 4. LT MOH 2019'!$D$5:$G$1684,4,FALSE)</f>
        <v>1.5226610578409697E-3</v>
      </c>
      <c r="H55" s="19">
        <f>VLOOKUP(E55,'Appendix 1a. Person-years 2020'!$E$3:$F$1684,2,FALSE)</f>
        <v>106174.23450000001</v>
      </c>
      <c r="I55" s="19">
        <f>VLOOKUP(E55,'Appendix 2a. Deaths 2020'!$E$3:$G$1683,3,FALSE)</f>
        <v>0</v>
      </c>
      <c r="J55" s="20">
        <f t="shared" si="35"/>
        <v>161.6673722192252</v>
      </c>
      <c r="K55" s="20">
        <f t="shared" si="36"/>
        <v>161.6673722192252</v>
      </c>
      <c r="L55" s="73">
        <f t="shared" si="37"/>
        <v>1</v>
      </c>
      <c r="M55" s="73">
        <f t="shared" si="38"/>
        <v>1</v>
      </c>
      <c r="N55" s="72">
        <f>VLOOKUP(E55,'Appendix 4. LT MOH 2019'!$D$5:$K$1684,8,FALSE)</f>
        <v>0.99241556601647629</v>
      </c>
      <c r="O55" s="72">
        <f t="shared" si="47"/>
        <v>0.99241556601647629</v>
      </c>
      <c r="P55" s="73">
        <f t="shared" si="39"/>
        <v>7.5844339835237085E-3</v>
      </c>
      <c r="Q55" s="72">
        <f>VLOOKUP(E55,'Appendix 4. LT MOH 2019'!$D$5:$I$1684,6,FALSE)</f>
        <v>2.5000000000000262</v>
      </c>
      <c r="R55" s="136">
        <f t="shared" si="40"/>
        <v>2.5000000000000262</v>
      </c>
      <c r="S55" s="135">
        <f t="shared" si="48"/>
        <v>98336.304023262594</v>
      </c>
      <c r="T55" s="12">
        <f t="shared" si="41"/>
        <v>745.82520604815204</v>
      </c>
      <c r="U55" s="13">
        <f t="shared" si="42"/>
        <v>1.5226610578409803E-3</v>
      </c>
      <c r="V55" s="12">
        <f t="shared" si="43"/>
        <v>489816.95710119262</v>
      </c>
      <c r="W55" s="12">
        <f t="shared" si="44"/>
        <v>5719961.7738005714</v>
      </c>
      <c r="X55" s="2">
        <f t="shared" si="45"/>
        <v>58.167345525284823</v>
      </c>
      <c r="Y55" s="105">
        <f>VLOOKUP(E55,'Appendix 4. LT MOH 2019'!$D$5:$P$1684,13,FALSE)</f>
        <v>59.708169148093695</v>
      </c>
      <c r="Z55" s="131">
        <f t="shared" si="46"/>
        <v>-1.5408236228088725</v>
      </c>
    </row>
    <row r="56" spans="1:26" x14ac:dyDescent="0.2">
      <c r="B56" s="158" t="str">
        <f t="shared" si="49"/>
        <v>Male</v>
      </c>
      <c r="C56" s="11" t="str">
        <f t="shared" si="50"/>
        <v>MS</v>
      </c>
      <c r="D56" s="137" t="s">
        <v>120</v>
      </c>
      <c r="E56" s="18" t="str">
        <f t="shared" si="34"/>
        <v>MSMale20-24</v>
      </c>
      <c r="F56" s="19">
        <v>5</v>
      </c>
      <c r="G56" s="104">
        <f>VLOOKUP(E56,'Appendix 4. LT MOH 2019'!$D$5:$G$1684,4,FALSE)</f>
        <v>1.7842308842390116E-3</v>
      </c>
      <c r="H56" s="19">
        <f>VLOOKUP(E56,'Appendix 1a. Person-years 2020'!$E$3:$F$1684,2,FALSE)</f>
        <v>114033.87149999999</v>
      </c>
      <c r="I56" s="19">
        <f>VLOOKUP(E56,'Appendix 2a. Deaths 2020'!$E$3:$G$1683,3,FALSE)</f>
        <v>0</v>
      </c>
      <c r="J56" s="20">
        <f t="shared" si="35"/>
        <v>203.4627553796428</v>
      </c>
      <c r="K56" s="20">
        <f t="shared" si="36"/>
        <v>203.4627553796428</v>
      </c>
      <c r="L56" s="73">
        <f t="shared" si="37"/>
        <v>1</v>
      </c>
      <c r="M56" s="73">
        <f t="shared" si="38"/>
        <v>1</v>
      </c>
      <c r="N56" s="72">
        <f>VLOOKUP(E56,'Appendix 4. LT MOH 2019'!$D$5:$K$1684,8,FALSE)</f>
        <v>0.9911184623631828</v>
      </c>
      <c r="O56" s="72">
        <f t="shared" si="47"/>
        <v>0.9911184623631828</v>
      </c>
      <c r="P56" s="73">
        <f t="shared" si="39"/>
        <v>8.881537636817205E-3</v>
      </c>
      <c r="Q56" s="72">
        <f>VLOOKUP(E56,'Appendix 4. LT MOH 2019'!$D$5:$I$1684,6,FALSE)</f>
        <v>2.5000000000000222</v>
      </c>
      <c r="R56" s="136">
        <f t="shared" si="40"/>
        <v>2.5000000000000222</v>
      </c>
      <c r="S56" s="135">
        <f t="shared" si="48"/>
        <v>97590.478817214447</v>
      </c>
      <c r="T56" s="12">
        <f t="shared" si="41"/>
        <v>866.75351061010235</v>
      </c>
      <c r="U56" s="13">
        <f t="shared" si="42"/>
        <v>1.7842308842390112E-3</v>
      </c>
      <c r="V56" s="12">
        <f t="shared" si="43"/>
        <v>485785.51030954701</v>
      </c>
      <c r="W56" s="12">
        <f t="shared" si="44"/>
        <v>5230144.8166993791</v>
      </c>
      <c r="X56" s="2">
        <f t="shared" si="45"/>
        <v>53.59277749313398</v>
      </c>
      <c r="Y56" s="105">
        <f>VLOOKUP(E56,'Appendix 4. LT MOH 2019'!$D$5:$P$1684,13,FALSE)</f>
        <v>55.145376702146478</v>
      </c>
      <c r="Z56" s="131">
        <f t="shared" si="46"/>
        <v>-1.5525992090124987</v>
      </c>
    </row>
    <row r="57" spans="1:26" x14ac:dyDescent="0.2">
      <c r="B57" s="158" t="str">
        <f t="shared" si="49"/>
        <v>Male</v>
      </c>
      <c r="C57" s="11" t="str">
        <f t="shared" si="50"/>
        <v>MS</v>
      </c>
      <c r="D57" s="137" t="s">
        <v>121</v>
      </c>
      <c r="E57" s="18" t="str">
        <f t="shared" si="34"/>
        <v>MSMale25-29</v>
      </c>
      <c r="F57" s="19">
        <v>5</v>
      </c>
      <c r="G57" s="104">
        <f>VLOOKUP(E57,'Appendix 4. LT MOH 2019'!$D$5:$G$1684,4,FALSE)</f>
        <v>2.0441131019643872E-3</v>
      </c>
      <c r="H57" s="19">
        <f>VLOOKUP(E57,'Appendix 1a. Person-years 2020'!$E$3:$F$1684,2,FALSE)</f>
        <v>115255.6516</v>
      </c>
      <c r="I57" s="19">
        <f>VLOOKUP(E57,'Appendix 2a. Deaths 2020'!$E$3:$G$1683,3,FALSE)</f>
        <v>7</v>
      </c>
      <c r="J57" s="20">
        <f t="shared" si="35"/>
        <v>235.59558751100269</v>
      </c>
      <c r="K57" s="20">
        <f t="shared" si="36"/>
        <v>242.58127871928892</v>
      </c>
      <c r="L57" s="73">
        <f t="shared" si="37"/>
        <v>0.97120267794296711</v>
      </c>
      <c r="M57" s="73">
        <f t="shared" si="38"/>
        <v>1.029651197130167</v>
      </c>
      <c r="N57" s="72">
        <f>VLOOKUP(E57,'Appendix 4. LT MOH 2019'!$D$5:$K$1684,8,FALSE)</f>
        <v>0.98983139891693439</v>
      </c>
      <c r="O57" s="72">
        <f t="shared" si="47"/>
        <v>0.98953147136737518</v>
      </c>
      <c r="P57" s="73">
        <f t="shared" si="39"/>
        <v>1.0468528632624818E-2</v>
      </c>
      <c r="Q57" s="72">
        <f>VLOOKUP(E57,'Appendix 4. LT MOH 2019'!$D$5:$I$1684,6,FALSE)</f>
        <v>2.4999999999999338</v>
      </c>
      <c r="R57" s="136">
        <f t="shared" si="40"/>
        <v>2.4996218079568173</v>
      </c>
      <c r="S57" s="135">
        <f t="shared" si="48"/>
        <v>96723.725306604349</v>
      </c>
      <c r="T57" s="12">
        <f t="shared" si="41"/>
        <v>1012.5550878263253</v>
      </c>
      <c r="U57" s="13">
        <f t="shared" si="42"/>
        <v>2.1047240752161598E-3</v>
      </c>
      <c r="V57" s="12">
        <f t="shared" si="43"/>
        <v>481086.8558731784</v>
      </c>
      <c r="W57" s="12">
        <f t="shared" si="44"/>
        <v>4744359.3063898319</v>
      </c>
      <c r="X57" s="2">
        <f t="shared" si="45"/>
        <v>49.050626321005488</v>
      </c>
      <c r="Y57" s="105">
        <f>VLOOKUP(E57,'Appendix 4. LT MOH 2019'!$D$5:$P$1684,13,FALSE)</f>
        <v>50.617138567493704</v>
      </c>
      <c r="Z57" s="131">
        <f t="shared" si="46"/>
        <v>-1.566512246488216</v>
      </c>
    </row>
    <row r="58" spans="1:26" x14ac:dyDescent="0.2">
      <c r="B58" s="158" t="str">
        <f t="shared" si="49"/>
        <v>Male</v>
      </c>
      <c r="C58" s="11" t="str">
        <f t="shared" si="50"/>
        <v>MS</v>
      </c>
      <c r="D58" s="137" t="s">
        <v>122</v>
      </c>
      <c r="E58" s="18" t="str">
        <f t="shared" si="34"/>
        <v>MSMale30-34</v>
      </c>
      <c r="F58" s="19">
        <v>5</v>
      </c>
      <c r="G58" s="104">
        <f>VLOOKUP(E58,'Appendix 4. LT MOH 2019'!$D$5:$G$1684,4,FALSE)</f>
        <v>2.159010980265926E-3</v>
      </c>
      <c r="H58" s="19">
        <f>VLOOKUP(E58,'Appendix 1a. Person-years 2020'!$E$3:$F$1684,2,FALSE)</f>
        <v>112616.26760000001</v>
      </c>
      <c r="I58" s="19">
        <f>VLOOKUP(E58,'Appendix 2a. Deaths 2020'!$E$3:$G$1683,3,FALSE)</f>
        <v>10</v>
      </c>
      <c r="J58" s="20">
        <f t="shared" si="35"/>
        <v>243.13975830496585</v>
      </c>
      <c r="K58" s="20">
        <f t="shared" si="36"/>
        <v>253.11816819516321</v>
      </c>
      <c r="L58" s="73">
        <f t="shared" si="37"/>
        <v>0.96057805742927294</v>
      </c>
      <c r="M58" s="73">
        <f t="shared" si="38"/>
        <v>1.0410398116694746</v>
      </c>
      <c r="N58" s="72">
        <f>VLOOKUP(E58,'Appendix 4. LT MOH 2019'!$D$5:$K$1684,8,FALSE)</f>
        <v>0.98926289889661645</v>
      </c>
      <c r="O58" s="72">
        <f t="shared" si="47"/>
        <v>0.9888247215165693</v>
      </c>
      <c r="P58" s="73">
        <f t="shared" si="39"/>
        <v>1.1175278483430695E-2</v>
      </c>
      <c r="Q58" s="72">
        <f>VLOOKUP(E58,'Appendix 4. LT MOH 2019'!$D$5:$I$1684,6,FALSE)</f>
        <v>2.4999999999999885</v>
      </c>
      <c r="R58" s="136">
        <f t="shared" si="40"/>
        <v>2.4994471665481224</v>
      </c>
      <c r="S58" s="135">
        <f t="shared" si="48"/>
        <v>95711.170218778017</v>
      </c>
      <c r="T58" s="12">
        <f t="shared" si="41"/>
        <v>1069.5989811698828</v>
      </c>
      <c r="U58" s="13">
        <f t="shared" si="42"/>
        <v>2.2476173487709565E-3</v>
      </c>
      <c r="V58" s="12">
        <f t="shared" si="43"/>
        <v>475881.26233086851</v>
      </c>
      <c r="W58" s="12">
        <f t="shared" si="44"/>
        <v>4263272.4505166532</v>
      </c>
      <c r="X58" s="2">
        <f t="shared" si="45"/>
        <v>44.543102343975121</v>
      </c>
      <c r="Y58" s="105">
        <f>VLOOKUP(E58,'Appendix 4. LT MOH 2019'!$D$5:$P$1684,13,FALSE)</f>
        <v>46.111449000449063</v>
      </c>
      <c r="Z58" s="131">
        <f t="shared" si="46"/>
        <v>-1.5683466564739419</v>
      </c>
    </row>
    <row r="59" spans="1:26" x14ac:dyDescent="0.2">
      <c r="B59" s="158" t="str">
        <f t="shared" si="49"/>
        <v>Male</v>
      </c>
      <c r="C59" s="11" t="str">
        <f t="shared" si="50"/>
        <v>MS</v>
      </c>
      <c r="D59" s="137" t="s">
        <v>123</v>
      </c>
      <c r="E59" s="18" t="str">
        <f t="shared" si="34"/>
        <v>MSMale35-39</v>
      </c>
      <c r="F59" s="19">
        <v>5</v>
      </c>
      <c r="G59" s="104">
        <f>VLOOKUP(E59,'Appendix 4. LT MOH 2019'!$D$5:$G$1684,4,FALSE)</f>
        <v>2.8629719876214722E-3</v>
      </c>
      <c r="H59" s="19">
        <f>VLOOKUP(E59,'Appendix 1a. Person-years 2020'!$E$3:$F$1684,2,FALSE)</f>
        <v>108961.64629999999</v>
      </c>
      <c r="I59" s="19">
        <f>VLOOKUP(E59,'Appendix 2a. Deaths 2020'!$E$3:$G$1683,3,FALSE)</f>
        <v>13</v>
      </c>
      <c r="J59" s="20">
        <f t="shared" si="35"/>
        <v>311.95414108201879</v>
      </c>
      <c r="K59" s="20">
        <f t="shared" si="36"/>
        <v>324.91692244617974</v>
      </c>
      <c r="L59" s="73">
        <f t="shared" si="37"/>
        <v>0.96010432061657813</v>
      </c>
      <c r="M59" s="73">
        <f t="shared" si="38"/>
        <v>1.041553483852464</v>
      </c>
      <c r="N59" s="72">
        <f>VLOOKUP(E59,'Appendix 4. LT MOH 2019'!$D$5:$K$1684,8,FALSE)</f>
        <v>0.98578686954774564</v>
      </c>
      <c r="O59" s="72">
        <f t="shared" si="47"/>
        <v>0.98520065603172924</v>
      </c>
      <c r="P59" s="73">
        <f t="shared" si="39"/>
        <v>1.4799343968270762E-2</v>
      </c>
      <c r="Q59" s="72">
        <f>VLOOKUP(E59,'Appendix 4. LT MOH 2019'!$D$5:$I$1684,6,FALSE)</f>
        <v>2.499999999999988</v>
      </c>
      <c r="R59" s="136">
        <f t="shared" si="40"/>
        <v>2.4992581477371894</v>
      </c>
      <c r="S59" s="135">
        <f t="shared" si="48"/>
        <v>94641.571237608136</v>
      </c>
      <c r="T59" s="12">
        <f t="shared" si="41"/>
        <v>1400.6331664429636</v>
      </c>
      <c r="U59" s="13">
        <f t="shared" si="42"/>
        <v>2.9819407245940776E-3</v>
      </c>
      <c r="V59" s="12">
        <f t="shared" si="43"/>
        <v>469705.23420904938</v>
      </c>
      <c r="W59" s="12">
        <f t="shared" si="44"/>
        <v>3787391.188185785</v>
      </c>
      <c r="X59" s="2">
        <f t="shared" si="45"/>
        <v>40.018261939852209</v>
      </c>
      <c r="Y59" s="105">
        <f>VLOOKUP(E59,'Appendix 4. LT MOH 2019'!$D$5:$P$1684,13,FALSE)</f>
        <v>41.584791867855849</v>
      </c>
      <c r="Z59" s="131">
        <f t="shared" si="46"/>
        <v>-1.5665299280036393</v>
      </c>
    </row>
    <row r="60" spans="1:26" x14ac:dyDescent="0.2">
      <c r="B60" s="158" t="str">
        <f t="shared" si="49"/>
        <v>Male</v>
      </c>
      <c r="C60" s="11" t="str">
        <f t="shared" si="50"/>
        <v>MS</v>
      </c>
      <c r="D60" s="137" t="s">
        <v>124</v>
      </c>
      <c r="E60" s="18" t="str">
        <f t="shared" si="34"/>
        <v>MSMale40-44</v>
      </c>
      <c r="F60" s="19">
        <v>5</v>
      </c>
      <c r="G60" s="104">
        <f>VLOOKUP(E60,'Appendix 4. LT MOH 2019'!$D$5:$G$1684,4,FALSE)</f>
        <v>3.4129437763669823E-3</v>
      </c>
      <c r="H60" s="19">
        <f>VLOOKUP(E60,'Appendix 1a. Person-years 2020'!$E$3:$F$1684,2,FALSE)</f>
        <v>99280.547699999996</v>
      </c>
      <c r="I60" s="19">
        <f>VLOOKUP(E60,'Appendix 2a. Deaths 2020'!$E$3:$G$1683,3,FALSE)</f>
        <v>35</v>
      </c>
      <c r="J60" s="20">
        <f t="shared" si="35"/>
        <v>338.83892738702031</v>
      </c>
      <c r="K60" s="20">
        <f t="shared" si="36"/>
        <v>373.71947435484748</v>
      </c>
      <c r="L60" s="73">
        <f t="shared" si="37"/>
        <v>0.90666649890792683</v>
      </c>
      <c r="M60" s="73">
        <f t="shared" si="38"/>
        <v>1.1029413805456501</v>
      </c>
      <c r="N60" s="72">
        <f>VLOOKUP(E60,'Appendix 4. LT MOH 2019'!$D$5:$K$1684,8,FALSE)</f>
        <v>0.98307965161247302</v>
      </c>
      <c r="O60" s="72">
        <f t="shared" si="47"/>
        <v>0.98135418339446157</v>
      </c>
      <c r="P60" s="73">
        <f t="shared" si="39"/>
        <v>1.8645816605538434E-2</v>
      </c>
      <c r="Q60" s="72">
        <f>VLOOKUP(E60,'Appendix 4. LT MOH 2019'!$D$5:$I$1684,6,FALSE)</f>
        <v>2.5</v>
      </c>
      <c r="R60" s="136">
        <f t="shared" si="40"/>
        <v>2.4978097225962888</v>
      </c>
      <c r="S60" s="135">
        <f t="shared" si="48"/>
        <v>93240.938071165176</v>
      </c>
      <c r="T60" s="12">
        <f t="shared" si="41"/>
        <v>1738.5534314033125</v>
      </c>
      <c r="U60" s="13">
        <f t="shared" si="42"/>
        <v>3.7642881809817302E-3</v>
      </c>
      <c r="V60" s="12">
        <f t="shared" si="43"/>
        <v>461854.49886302167</v>
      </c>
      <c r="W60" s="12">
        <f t="shared" si="44"/>
        <v>3317685.9539767355</v>
      </c>
      <c r="X60" s="2">
        <f t="shared" si="45"/>
        <v>35.581859455816996</v>
      </c>
      <c r="Y60" s="105">
        <f>VLOOKUP(E60,'Appendix 4. LT MOH 2019'!$D$5:$P$1684,13,FALSE)</f>
        <v>37.14831859221961</v>
      </c>
      <c r="Z60" s="131">
        <f t="shared" si="46"/>
        <v>-1.5664591364026137</v>
      </c>
    </row>
    <row r="61" spans="1:26" x14ac:dyDescent="0.2">
      <c r="B61" s="158" t="str">
        <f t="shared" si="49"/>
        <v>Male</v>
      </c>
      <c r="C61" s="11" t="str">
        <f t="shared" si="50"/>
        <v>MS</v>
      </c>
      <c r="D61" s="137" t="s">
        <v>125</v>
      </c>
      <c r="E61" s="18" t="str">
        <f t="shared" si="34"/>
        <v>MSMale45-49</v>
      </c>
      <c r="F61" s="19">
        <v>5</v>
      </c>
      <c r="G61" s="104">
        <f>VLOOKUP(E61,'Appendix 4. LT MOH 2019'!$D$5:$G$1684,4,FALSE)</f>
        <v>4.8841356439940798E-3</v>
      </c>
      <c r="H61" s="19">
        <f>VLOOKUP(E61,'Appendix 1a. Person-years 2020'!$E$3:$F$1684,2,FALSE)</f>
        <v>88458.367499999993</v>
      </c>
      <c r="I61" s="19">
        <f>VLOOKUP(E61,'Appendix 2a. Deaths 2020'!$E$3:$G$1683,3,FALSE)</f>
        <v>52</v>
      </c>
      <c r="J61" s="20">
        <f t="shared" si="35"/>
        <v>432.04266571627744</v>
      </c>
      <c r="K61" s="20">
        <f t="shared" si="36"/>
        <v>483.78869066278975</v>
      </c>
      <c r="L61" s="73">
        <f t="shared" si="37"/>
        <v>0.89304002771205682</v>
      </c>
      <c r="M61" s="73">
        <f t="shared" si="38"/>
        <v>1.1197706362188171</v>
      </c>
      <c r="N61" s="72">
        <f>VLOOKUP(E61,'Appendix 4. LT MOH 2019'!$D$5:$K$1684,8,FALSE)</f>
        <v>0.97587390952611397</v>
      </c>
      <c r="O61" s="72">
        <f t="shared" si="47"/>
        <v>0.97302362402863185</v>
      </c>
      <c r="P61" s="73">
        <f t="shared" si="39"/>
        <v>2.6976375971368149E-2</v>
      </c>
      <c r="Q61" s="72">
        <f>VLOOKUP(E61,'Appendix 4. LT MOH 2019'!$D$5:$I$1684,6,FALSE)</f>
        <v>2.5000000000000067</v>
      </c>
      <c r="R61" s="136">
        <f t="shared" si="40"/>
        <v>2.4963568393981457</v>
      </c>
      <c r="S61" s="135">
        <f t="shared" si="48"/>
        <v>91502.384639761862</v>
      </c>
      <c r="T61" s="12">
        <f t="shared" si="41"/>
        <v>2468.4027303189578</v>
      </c>
      <c r="U61" s="13">
        <f t="shared" si="42"/>
        <v>5.4691516405701336E-3</v>
      </c>
      <c r="V61" s="12">
        <f t="shared" si="43"/>
        <v>451331.92358543532</v>
      </c>
      <c r="W61" s="12">
        <f t="shared" si="44"/>
        <v>2855831.4551137136</v>
      </c>
      <c r="X61" s="2">
        <f t="shared" si="45"/>
        <v>31.210459337829406</v>
      </c>
      <c r="Y61" s="105">
        <f>VLOOKUP(E61,'Appendix 4. LT MOH 2019'!$D$5:$P$1684,13,FALSE)</f>
        <v>32.744670699254662</v>
      </c>
      <c r="Z61" s="131">
        <f t="shared" si="46"/>
        <v>-1.5342113614252568</v>
      </c>
    </row>
    <row r="62" spans="1:26" x14ac:dyDescent="0.2">
      <c r="B62" s="158" t="str">
        <f t="shared" si="49"/>
        <v>Male</v>
      </c>
      <c r="C62" s="11" t="str">
        <f t="shared" si="50"/>
        <v>MS</v>
      </c>
      <c r="D62" s="137" t="s">
        <v>126</v>
      </c>
      <c r="E62" s="18" t="str">
        <f t="shared" si="34"/>
        <v>MSMale50-54</v>
      </c>
      <c r="F62" s="19">
        <v>5</v>
      </c>
      <c r="G62" s="104">
        <f>VLOOKUP(E62,'Appendix 4. LT MOH 2019'!$D$5:$G$1684,4,FALSE)</f>
        <v>7.5887418219484967E-3</v>
      </c>
      <c r="H62" s="19">
        <f>VLOOKUP(E62,'Appendix 1a. Person-years 2020'!$E$3:$F$1684,2,FALSE)</f>
        <v>80263.3894</v>
      </c>
      <c r="I62" s="19">
        <f>VLOOKUP(E62,'Appendix 2a. Deaths 2020'!$E$3:$G$1683,3,FALSE)</f>
        <v>78</v>
      </c>
      <c r="J62" s="20">
        <f t="shared" si="35"/>
        <v>609.09813991111764</v>
      </c>
      <c r="K62" s="20">
        <f t="shared" si="36"/>
        <v>686.50621804900572</v>
      </c>
      <c r="L62" s="73">
        <f t="shared" si="37"/>
        <v>0.88724344207999239</v>
      </c>
      <c r="M62" s="73">
        <f t="shared" si="38"/>
        <v>1.1270863807746709</v>
      </c>
      <c r="N62" s="72">
        <f>VLOOKUP(E62,'Appendix 4. LT MOH 2019'!$D$5:$K$1684,8,FALSE)</f>
        <v>0.96276275057045824</v>
      </c>
      <c r="O62" s="72">
        <f t="shared" si="47"/>
        <v>0.95813080582713417</v>
      </c>
      <c r="P62" s="73">
        <f t="shared" si="39"/>
        <v>4.1869194172865831E-2</v>
      </c>
      <c r="Q62" s="72">
        <f>VLOOKUP(E62,'Appendix 4. LT MOH 2019'!$D$5:$I$1684,6,FALSE)</f>
        <v>2.4999999999999996</v>
      </c>
      <c r="R62" s="136">
        <f t="shared" si="40"/>
        <v>2.494004988711656</v>
      </c>
      <c r="S62" s="135">
        <f t="shared" si="48"/>
        <v>89033.981909442897</v>
      </c>
      <c r="T62" s="12">
        <f t="shared" si="41"/>
        <v>3727.7810765498884</v>
      </c>
      <c r="U62" s="13">
        <f t="shared" si="42"/>
        <v>8.5533287127875692E-3</v>
      </c>
      <c r="V62" s="12">
        <f t="shared" si="43"/>
        <v>435828.10876620538</v>
      </c>
      <c r="W62" s="12">
        <f t="shared" si="44"/>
        <v>2404499.5315282783</v>
      </c>
      <c r="X62" s="2">
        <f t="shared" si="45"/>
        <v>27.006537054289137</v>
      </c>
      <c r="Y62" s="105">
        <f>VLOOKUP(E62,'Appendix 4. LT MOH 2019'!$D$5:$P$1684,13,FALSE)</f>
        <v>28.492396050368356</v>
      </c>
      <c r="Z62" s="131">
        <f t="shared" si="46"/>
        <v>-1.4858589960792195</v>
      </c>
    </row>
    <row r="63" spans="1:26" x14ac:dyDescent="0.2">
      <c r="B63" s="158" t="str">
        <f t="shared" si="49"/>
        <v>Male</v>
      </c>
      <c r="C63" s="11" t="str">
        <f t="shared" si="50"/>
        <v>MS</v>
      </c>
      <c r="D63" s="137" t="s">
        <v>127</v>
      </c>
      <c r="E63" s="18" t="str">
        <f t="shared" si="34"/>
        <v>MSMale55-59</v>
      </c>
      <c r="F63" s="19">
        <v>5</v>
      </c>
      <c r="G63" s="104">
        <f>VLOOKUP(E63,'Appendix 4. LT MOH 2019'!$D$5:$G$1684,4,FALSE)</f>
        <v>1.0262704061675164E-2</v>
      </c>
      <c r="H63" s="19">
        <f>VLOOKUP(E63,'Appendix 1a. Person-years 2020'!$E$3:$F$1684,2,FALSE)</f>
        <v>70918.215700000001</v>
      </c>
      <c r="I63" s="19">
        <f>VLOOKUP(E63,'Appendix 2a. Deaths 2020'!$E$3:$G$1683,3,FALSE)</f>
        <v>115</v>
      </c>
      <c r="J63" s="20">
        <f t="shared" si="35"/>
        <v>727.81266031114535</v>
      </c>
      <c r="K63" s="20">
        <f t="shared" si="36"/>
        <v>841.63244934405282</v>
      </c>
      <c r="L63" s="73">
        <f t="shared" si="37"/>
        <v>0.86476306953039206</v>
      </c>
      <c r="M63" s="73">
        <f t="shared" si="38"/>
        <v>1.1563861076341384</v>
      </c>
      <c r="N63" s="72">
        <f>VLOOKUP(E63,'Appendix 4. LT MOH 2019'!$D$5:$K$1684,8,FALSE)</f>
        <v>0.94997008521577742</v>
      </c>
      <c r="O63" s="72">
        <f t="shared" si="47"/>
        <v>0.94237568520595227</v>
      </c>
      <c r="P63" s="73">
        <f t="shared" si="39"/>
        <v>5.7624314794047726E-2</v>
      </c>
      <c r="Q63" s="72">
        <f>VLOOKUP(E63,'Appendix 4. LT MOH 2019'!$D$5:$I$1684,6,FALSE)</f>
        <v>2.5</v>
      </c>
      <c r="R63" s="136">
        <f t="shared" si="40"/>
        <v>2.4900396373749691</v>
      </c>
      <c r="S63" s="135">
        <f t="shared" si="48"/>
        <v>85306.20083289301</v>
      </c>
      <c r="T63" s="12">
        <f t="shared" si="41"/>
        <v>4915.7113706788832</v>
      </c>
      <c r="U63" s="13">
        <f t="shared" si="42"/>
        <v>1.1868172996304539E-2</v>
      </c>
      <c r="V63" s="12">
        <f t="shared" si="43"/>
        <v>414192.76346995588</v>
      </c>
      <c r="W63" s="12">
        <f t="shared" si="44"/>
        <v>1968671.4227620726</v>
      </c>
      <c r="X63" s="2">
        <f t="shared" si="45"/>
        <v>23.07770599957345</v>
      </c>
      <c r="Y63" s="105">
        <f>VLOOKUP(E63,'Appendix 4. LT MOH 2019'!$D$5:$P$1684,13,FALSE)</f>
        <v>24.497716763519659</v>
      </c>
      <c r="Z63" s="131">
        <f t="shared" si="46"/>
        <v>-1.420010763946209</v>
      </c>
    </row>
    <row r="64" spans="1:26" x14ac:dyDescent="0.2">
      <c r="B64" s="158" t="str">
        <f t="shared" si="49"/>
        <v>Male</v>
      </c>
      <c r="C64" s="11" t="str">
        <f t="shared" si="50"/>
        <v>MS</v>
      </c>
      <c r="D64" s="137" t="s">
        <v>128</v>
      </c>
      <c r="E64" s="18" t="str">
        <f t="shared" si="34"/>
        <v>MSMale60-64</v>
      </c>
      <c r="F64" s="19">
        <v>5</v>
      </c>
      <c r="G64" s="104">
        <f>VLOOKUP(E64,'Appendix 4. LT MOH 2019'!$D$5:$G$1684,4,FALSE)</f>
        <v>1.5695520519444801E-2</v>
      </c>
      <c r="H64" s="19">
        <f>VLOOKUP(E64,'Appendix 1a. Person-years 2020'!$E$3:$F$1684,2,FALSE)</f>
        <v>56283.527199999997</v>
      </c>
      <c r="I64" s="19">
        <f>VLOOKUP(E64,'Appendix 2a. Deaths 2020'!$E$3:$G$1683,3,FALSE)</f>
        <v>139</v>
      </c>
      <c r="J64" s="20">
        <f t="shared" si="35"/>
        <v>883.39925607432951</v>
      </c>
      <c r="K64" s="20">
        <f t="shared" si="36"/>
        <v>1020.2175787221267</v>
      </c>
      <c r="L64" s="73">
        <f t="shared" si="37"/>
        <v>0.86589299625755423</v>
      </c>
      <c r="M64" s="73">
        <f t="shared" si="38"/>
        <v>1.154877108744458</v>
      </c>
      <c r="N64" s="72">
        <f>VLOOKUP(E64,'Appendix 4. LT MOH 2019'!$D$5:$K$1684,8,FALSE)</f>
        <v>0.92448549601962515</v>
      </c>
      <c r="O64" s="72">
        <f t="shared" si="47"/>
        <v>0.91331125249026446</v>
      </c>
      <c r="P64" s="73">
        <f t="shared" si="39"/>
        <v>8.6688747509735542E-2</v>
      </c>
      <c r="Q64" s="72">
        <f>VLOOKUP(E64,'Appendix 4. LT MOH 2019'!$D$5:$I$1684,6,FALSE)</f>
        <v>2.499999999999992</v>
      </c>
      <c r="R64" s="136">
        <f t="shared" si="40"/>
        <v>2.4849685071487113</v>
      </c>
      <c r="S64" s="135">
        <f t="shared" si="48"/>
        <v>80390.489462214129</v>
      </c>
      <c r="T64" s="12">
        <f t="shared" si="41"/>
        <v>6968.9508431739368</v>
      </c>
      <c r="U64" s="13">
        <f t="shared" si="42"/>
        <v>1.8128230750244032E-2</v>
      </c>
      <c r="V64" s="12">
        <f t="shared" si="43"/>
        <v>384425.3164683556</v>
      </c>
      <c r="W64" s="12">
        <f t="shared" si="44"/>
        <v>1554478.6592921168</v>
      </c>
      <c r="X64" s="2">
        <f t="shared" si="45"/>
        <v>19.336599014274778</v>
      </c>
      <c r="Y64" s="105">
        <f>VLOOKUP(E64,'Appendix 4. LT MOH 2019'!$D$5:$P$1684,13,FALSE)</f>
        <v>20.65622050195725</v>
      </c>
      <c r="Z64" s="131">
        <f t="shared" si="46"/>
        <v>-1.3196214876824719</v>
      </c>
    </row>
    <row r="65" spans="2:26" x14ac:dyDescent="0.2">
      <c r="B65" s="158" t="str">
        <f t="shared" si="49"/>
        <v>Male</v>
      </c>
      <c r="C65" s="11" t="str">
        <f t="shared" si="50"/>
        <v>MS</v>
      </c>
      <c r="D65" s="137" t="s">
        <v>129</v>
      </c>
      <c r="E65" s="18" t="str">
        <f t="shared" si="34"/>
        <v>MSMale65-69</v>
      </c>
      <c r="F65" s="19">
        <v>5</v>
      </c>
      <c r="G65" s="104">
        <f>VLOOKUP(E65,'Appendix 4. LT MOH 2019'!$D$5:$G$1684,4,FALSE)</f>
        <v>2.367753004451317E-2</v>
      </c>
      <c r="H65" s="19">
        <f>VLOOKUP(E65,'Appendix 1a. Person-years 2020'!$E$3:$F$1684,2,FALSE)</f>
        <v>42657.585899999998</v>
      </c>
      <c r="I65" s="19">
        <f>VLOOKUP(E65,'Appendix 2a. Deaths 2020'!$E$3:$G$1683,3,FALSE)</f>
        <v>162</v>
      </c>
      <c r="J65" s="20">
        <f t="shared" si="35"/>
        <v>1010.0262717736513</v>
      </c>
      <c r="K65" s="20">
        <f t="shared" si="36"/>
        <v>1168.1905119064402</v>
      </c>
      <c r="L65" s="73">
        <f t="shared" si="37"/>
        <v>0.86460749465027653</v>
      </c>
      <c r="M65" s="73">
        <f t="shared" si="38"/>
        <v>1.1565941842829943</v>
      </c>
      <c r="N65" s="72">
        <f>VLOOKUP(E65,'Appendix 4. LT MOH 2019'!$D$5:$K$1684,8,FALSE)</f>
        <v>0.88822853059011408</v>
      </c>
      <c r="O65" s="72">
        <f t="shared" si="47"/>
        <v>0.87189460277163755</v>
      </c>
      <c r="P65" s="73">
        <f t="shared" si="39"/>
        <v>0.12810539722836245</v>
      </c>
      <c r="Q65" s="72">
        <f>VLOOKUP(E65,'Appendix 4. LT MOH 2019'!$D$5:$I$1684,6,FALSE)</f>
        <v>2.5000000000000004</v>
      </c>
      <c r="R65" s="136">
        <f t="shared" si="40"/>
        <v>2.4771899879871455</v>
      </c>
      <c r="S65" s="135">
        <f t="shared" si="48"/>
        <v>73421.538619040191</v>
      </c>
      <c r="T65" s="12">
        <f t="shared" si="41"/>
        <v>9405.6953699096975</v>
      </c>
      <c r="U65" s="13">
        <f t="shared" si="42"/>
        <v>2.739159301371585E-2</v>
      </c>
      <c r="V65" s="12">
        <f t="shared" si="43"/>
        <v>343378.91064604983</v>
      </c>
      <c r="W65" s="12">
        <f t="shared" si="44"/>
        <v>1170053.3428237613</v>
      </c>
      <c r="X65" s="2">
        <f t="shared" si="45"/>
        <v>15.936104920039565</v>
      </c>
      <c r="Y65" s="105">
        <f>VLOOKUP(E65,'Appendix 4. LT MOH 2019'!$D$5:$P$1684,13,FALSE)</f>
        <v>17.139270253702094</v>
      </c>
      <c r="Z65" s="131">
        <f t="shared" si="46"/>
        <v>-1.203165333662529</v>
      </c>
    </row>
    <row r="66" spans="2:26" x14ac:dyDescent="0.2">
      <c r="B66" s="158" t="str">
        <f t="shared" si="49"/>
        <v>Male</v>
      </c>
      <c r="C66" s="11" t="str">
        <f t="shared" si="50"/>
        <v>MS</v>
      </c>
      <c r="D66" s="137" t="s">
        <v>130</v>
      </c>
      <c r="E66" s="18" t="str">
        <f t="shared" si="34"/>
        <v>MSMale70-74</v>
      </c>
      <c r="F66" s="19">
        <v>5</v>
      </c>
      <c r="G66" s="104">
        <f>VLOOKUP(E66,'Appendix 4. LT MOH 2019'!$D$5:$G$1684,4,FALSE)</f>
        <v>3.5054216834621219E-2</v>
      </c>
      <c r="H66" s="19">
        <f>VLOOKUP(E66,'Appendix 1a. Person-years 2020'!$E$3:$F$1684,2,FALSE)</f>
        <v>29484.029500000001</v>
      </c>
      <c r="I66" s="19">
        <f>VLOOKUP(E66,'Appendix 2a. Deaths 2020'!$E$3:$G$1683,3,FALSE)</f>
        <v>188</v>
      </c>
      <c r="J66" s="20">
        <f t="shared" si="35"/>
        <v>1033.5395632513687</v>
      </c>
      <c r="K66" s="20">
        <f t="shared" si="36"/>
        <v>1214.9493704864599</v>
      </c>
      <c r="L66" s="73">
        <f t="shared" si="37"/>
        <v>0.85068529467820075</v>
      </c>
      <c r="M66" s="73">
        <f t="shared" si="38"/>
        <v>1.1755228475864066</v>
      </c>
      <c r="N66" s="72">
        <f>VLOOKUP(E66,'Appendix 4. LT MOH 2019'!$D$5:$K$1684,8,FALSE)</f>
        <v>0.83885127196481579</v>
      </c>
      <c r="O66" s="72">
        <f t="shared" si="47"/>
        <v>0.81337334404589712</v>
      </c>
      <c r="P66" s="73">
        <f t="shared" si="39"/>
        <v>0.18662665595410288</v>
      </c>
      <c r="Q66" s="72">
        <f>VLOOKUP(E66,'Appendix 4. LT MOH 2019'!$D$5:$I$1684,6,FALSE)</f>
        <v>2.5000000000000018</v>
      </c>
      <c r="R66" s="136">
        <f t="shared" si="40"/>
        <v>2.4623934253069062</v>
      </c>
      <c r="S66" s="135">
        <f t="shared" si="48"/>
        <v>64015.843249130492</v>
      </c>
      <c r="T66" s="12">
        <f t="shared" si="41"/>
        <v>11947.062753667256</v>
      </c>
      <c r="U66" s="13">
        <f t="shared" si="42"/>
        <v>4.1230567050629149E-2</v>
      </c>
      <c r="V66" s="12">
        <f t="shared" si="43"/>
        <v>289762.27125367546</v>
      </c>
      <c r="W66" s="12">
        <f t="shared" si="44"/>
        <v>826674.43217771151</v>
      </c>
      <c r="X66" s="2">
        <f t="shared" si="45"/>
        <v>12.913591233353628</v>
      </c>
      <c r="Y66" s="105">
        <f>VLOOKUP(E66,'Appendix 4. LT MOH 2019'!$D$5:$P$1684,13,FALSE)</f>
        <v>13.981423135525914</v>
      </c>
      <c r="Z66" s="131">
        <f t="shared" si="46"/>
        <v>-1.0678319021722853</v>
      </c>
    </row>
    <row r="67" spans="2:26" x14ac:dyDescent="0.2">
      <c r="B67" s="158" t="str">
        <f t="shared" si="49"/>
        <v>Male</v>
      </c>
      <c r="C67" s="11" t="str">
        <f t="shared" si="50"/>
        <v>MS</v>
      </c>
      <c r="D67" s="137" t="s">
        <v>131</v>
      </c>
      <c r="E67" s="18" t="str">
        <f t="shared" si="34"/>
        <v>MSMale75-79</v>
      </c>
      <c r="F67" s="19">
        <v>5</v>
      </c>
      <c r="G67" s="104">
        <f>VLOOKUP(E67,'Appendix 4. LT MOH 2019'!$D$5:$G$1684,4,FALSE)</f>
        <v>5.0577908776143717E-2</v>
      </c>
      <c r="H67" s="19">
        <f>VLOOKUP(E67,'Appendix 1a. Person-years 2020'!$E$3:$F$1684,2,FALSE)</f>
        <v>19530.162799999998</v>
      </c>
      <c r="I67" s="19">
        <f>VLOOKUP(E67,'Appendix 2a. Deaths 2020'!$E$3:$G$1683,3,FALSE)</f>
        <v>131</v>
      </c>
      <c r="J67" s="20">
        <f t="shared" si="35"/>
        <v>987.79479248163545</v>
      </c>
      <c r="K67" s="20">
        <f t="shared" si="36"/>
        <v>1112.1690864319607</v>
      </c>
      <c r="L67" s="73">
        <f t="shared" si="37"/>
        <v>0.88816961785069881</v>
      </c>
      <c r="M67" s="73">
        <f t="shared" si="38"/>
        <v>1.125911064622906</v>
      </c>
      <c r="N67" s="72">
        <f>VLOOKUP(E67,'Appendix 4. LT MOH 2019'!$D$5:$K$1684,8,FALSE)</f>
        <v>0.77549760966522729</v>
      </c>
      <c r="O67" s="72">
        <f t="shared" si="47"/>
        <v>0.75106482361448645</v>
      </c>
      <c r="P67" s="73">
        <f t="shared" si="39"/>
        <v>0.24893517638551355</v>
      </c>
      <c r="Q67" s="72">
        <f>VLOOKUP(E67,'Appendix 4. LT MOH 2019'!$D$5:$I$1684,6,FALSE)</f>
        <v>2.4999999999999996</v>
      </c>
      <c r="R67" s="136">
        <f t="shared" si="40"/>
        <v>2.46149048737934</v>
      </c>
      <c r="S67" s="135">
        <f t="shared" si="48"/>
        <v>52068.780495463237</v>
      </c>
      <c r="T67" s="12">
        <f t="shared" si="41"/>
        <v>12961.751056816729</v>
      </c>
      <c r="U67" s="13">
        <f t="shared" si="42"/>
        <v>5.6989666443364617E-2</v>
      </c>
      <c r="V67" s="12">
        <f t="shared" si="43"/>
        <v>227440.37411936602</v>
      </c>
      <c r="W67" s="12">
        <f t="shared" si="44"/>
        <v>536912.16092403606</v>
      </c>
      <c r="X67" s="2">
        <f t="shared" si="45"/>
        <v>10.311594698685468</v>
      </c>
      <c r="Y67" s="105">
        <f>VLOOKUP(E67,'Appendix 4. LT MOH 2019'!$D$5:$P$1684,13,FALSE)</f>
        <v>11.187078412163968</v>
      </c>
      <c r="Z67" s="131">
        <f t="shared" si="46"/>
        <v>-0.87548371347850029</v>
      </c>
    </row>
    <row r="68" spans="2:26" x14ac:dyDescent="0.2">
      <c r="B68" s="158" t="str">
        <f t="shared" si="49"/>
        <v>Male</v>
      </c>
      <c r="C68" s="11" t="str">
        <f t="shared" si="50"/>
        <v>MS</v>
      </c>
      <c r="D68" s="137" t="s">
        <v>132</v>
      </c>
      <c r="E68" s="18" t="str">
        <f t="shared" si="34"/>
        <v>MSMale80-84</v>
      </c>
      <c r="F68" s="19">
        <v>5</v>
      </c>
      <c r="G68" s="104">
        <f>VLOOKUP(E68,'Appendix 4. LT MOH 2019'!$D$5:$G$1684,4,FALSE)</f>
        <v>8.4067119588202094E-2</v>
      </c>
      <c r="H68" s="19">
        <f>VLOOKUP(E68,'Appendix 1a. Person-years 2020'!$E$3:$F$1684,2,FALSE)</f>
        <v>12416.867</v>
      </c>
      <c r="I68" s="19">
        <f>VLOOKUP(E68,'Appendix 2a. Deaths 2020'!$E$3:$G$1683,3,FALSE)</f>
        <v>137</v>
      </c>
      <c r="J68" s="20">
        <f t="shared" si="35"/>
        <v>1043.8502429998002</v>
      </c>
      <c r="K68" s="20">
        <f t="shared" si="36"/>
        <v>1169.3330476162164</v>
      </c>
      <c r="L68" s="73">
        <f t="shared" si="37"/>
        <v>0.8926885673228655</v>
      </c>
      <c r="M68" s="73">
        <f t="shared" si="38"/>
        <v>1.1202115010825746</v>
      </c>
      <c r="N68" s="72">
        <f>VLOOKUP(E68,'Appendix 4. LT MOH 2019'!$D$5:$K$1684,8,FALSE)</f>
        <v>0.65266337585697476</v>
      </c>
      <c r="O68" s="72">
        <f t="shared" si="47"/>
        <v>0.62003007920721942</v>
      </c>
      <c r="P68" s="73">
        <f t="shared" si="39"/>
        <v>0.37996992079278058</v>
      </c>
      <c r="Q68" s="72">
        <f>VLOOKUP(E68,'Appendix 4. LT MOH 2019'!$D$5:$I$1684,6,FALSE)</f>
        <v>2.5</v>
      </c>
      <c r="R68" s="136">
        <f t="shared" si="40"/>
        <v>2.439991563671656</v>
      </c>
      <c r="S68" s="135">
        <f t="shared" si="48"/>
        <v>39107.02943864651</v>
      </c>
      <c r="T68" s="12">
        <f t="shared" si="41"/>
        <v>14859.494878243453</v>
      </c>
      <c r="U68" s="13">
        <f t="shared" si="42"/>
        <v>9.4349165198333751E-2</v>
      </c>
      <c r="V68" s="12">
        <f t="shared" si="43"/>
        <v>157494.7149453515</v>
      </c>
      <c r="W68" s="12">
        <f t="shared" si="44"/>
        <v>309471.78680467</v>
      </c>
      <c r="X68" s="2">
        <f t="shared" si="45"/>
        <v>7.9134567684356645</v>
      </c>
      <c r="Y68" s="105">
        <f>VLOOKUP(E68,'Appendix 4. LT MOH 2019'!$D$5:$P$1684,13,FALSE)</f>
        <v>8.7019409265672305</v>
      </c>
      <c r="Z68" s="131">
        <f t="shared" si="46"/>
        <v>-0.78848415813156603</v>
      </c>
    </row>
    <row r="69" spans="2:26" x14ac:dyDescent="0.2">
      <c r="B69" s="158" t="str">
        <f t="shared" si="49"/>
        <v>Male</v>
      </c>
      <c r="C69" s="11" t="str">
        <f t="shared" si="50"/>
        <v>MS</v>
      </c>
      <c r="D69" s="137" t="s">
        <v>133</v>
      </c>
      <c r="E69" s="18" t="str">
        <f t="shared" si="34"/>
        <v>MSMale85-89</v>
      </c>
      <c r="F69" s="19">
        <v>5</v>
      </c>
      <c r="G69" s="104">
        <f>VLOOKUP(E69,'Appendix 4. LT MOH 2019'!$D$5:$G$1684,4,FALSE)</f>
        <v>0.11671095646238627</v>
      </c>
      <c r="H69" s="19">
        <f>VLOOKUP(E69,'Appendix 1a. Person-years 2020'!$E$3:$F$1684,2,FALSE)</f>
        <v>6247.5218999999997</v>
      </c>
      <c r="I69" s="19">
        <f>VLOOKUP(E69,'Appendix 2a. Deaths 2020'!$E$3:$G$1683,3,FALSE)</f>
        <v>96</v>
      </c>
      <c r="J69" s="20">
        <f t="shared" si="35"/>
        <v>729.15425646870472</v>
      </c>
      <c r="K69" s="20">
        <f t="shared" si="36"/>
        <v>813.9500046483156</v>
      </c>
      <c r="L69" s="73">
        <f t="shared" si="37"/>
        <v>0.89582192063964827</v>
      </c>
      <c r="M69" s="73">
        <f t="shared" si="38"/>
        <v>1.1162932910661139</v>
      </c>
      <c r="N69" s="72">
        <f>VLOOKUP(E69,'Appendix 4. LT MOH 2019'!$D$5:$K$1684,8,FALSE)</f>
        <v>0.54825437702565072</v>
      </c>
      <c r="O69" s="72">
        <f t="shared" si="47"/>
        <v>0.51124312148720308</v>
      </c>
      <c r="P69" s="73">
        <f t="shared" si="39"/>
        <v>0.48875687851279692</v>
      </c>
      <c r="Q69" s="72">
        <f>VLOOKUP(E69,'Appendix 4. LT MOH 2019'!$D$5:$I$1684,6,FALSE)</f>
        <v>2.5000000000000004</v>
      </c>
      <c r="R69" s="136">
        <f t="shared" si="40"/>
        <v>2.4205958505935135</v>
      </c>
      <c r="S69" s="135">
        <f t="shared" si="48"/>
        <v>24247.534560403059</v>
      </c>
      <c r="T69" s="12">
        <f t="shared" si="41"/>
        <v>11851.149303373762</v>
      </c>
      <c r="U69" s="13">
        <f t="shared" si="42"/>
        <v>0.130708174592266</v>
      </c>
      <c r="V69" s="12">
        <f t="shared" si="43"/>
        <v>90668.76911365721</v>
      </c>
      <c r="W69" s="12">
        <f t="shared" si="44"/>
        <v>151977.07185931853</v>
      </c>
      <c r="X69" s="2">
        <f t="shared" si="45"/>
        <v>6.2677329722214967</v>
      </c>
      <c r="Y69" s="105">
        <f>VLOOKUP(E69,'Appendix 4. LT MOH 2019'!$D$5:$P$1684,13,FALSE)</f>
        <v>7.0025110278691809</v>
      </c>
      <c r="Z69" s="131">
        <f t="shared" si="46"/>
        <v>-0.73477805564768417</v>
      </c>
    </row>
    <row r="70" spans="2:26" x14ac:dyDescent="0.2">
      <c r="B70" s="158" t="str">
        <f t="shared" si="49"/>
        <v>Male</v>
      </c>
      <c r="C70" s="11" t="str">
        <f t="shared" si="50"/>
        <v>MS</v>
      </c>
      <c r="D70" s="137" t="s">
        <v>8</v>
      </c>
      <c r="E70" s="18" t="str">
        <f t="shared" si="34"/>
        <v>MSMale90+</v>
      </c>
      <c r="F70" s="19" t="s">
        <v>19</v>
      </c>
      <c r="G70" s="104">
        <f>VLOOKUP(E70,'Appendix 4. LT MOH 2019'!$D$5:$G$1684,4,FALSE)</f>
        <v>0.1750562720710328</v>
      </c>
      <c r="H70" s="19">
        <f>VLOOKUP(E70,'Appendix 1a. Person-years 2020'!$E$3:$F$1684,2,FALSE)</f>
        <v>3403.5106999999998</v>
      </c>
      <c r="I70" s="19">
        <f>VLOOKUP(E70,'Appendix 2a. Deaths 2020'!$E$3:$G$1683,3,FALSE)</f>
        <v>53</v>
      </c>
      <c r="J70" s="20">
        <f t="shared" si="35"/>
        <v>595.80589509587128</v>
      </c>
      <c r="K70" s="20">
        <f t="shared" si="36"/>
        <v>639.52791267610655</v>
      </c>
      <c r="L70" s="73">
        <f t="shared" si="37"/>
        <v>0.93163391821745456</v>
      </c>
      <c r="M70" s="73">
        <f t="shared" si="38"/>
        <v>1.073382989225375</v>
      </c>
      <c r="N70" s="72">
        <f>VLOOKUP(E70,'Appendix 4. LT MOH 2019'!$D$5:$K$1684,8,FALSE)</f>
        <v>0</v>
      </c>
      <c r="O70" s="72">
        <v>0</v>
      </c>
      <c r="P70" s="73">
        <f t="shared" si="39"/>
        <v>1</v>
      </c>
      <c r="Q70" s="72">
        <f>VLOOKUP(E70,'Appendix 4. LT MOH 2019'!$D$5:$I$1684,6,FALSE)</f>
        <v>5.3085869712024794</v>
      </c>
      <c r="R70" s="136">
        <f>Q70*L70</f>
        <v>4.9456596801794959</v>
      </c>
      <c r="S70" s="135">
        <f t="shared" si="48"/>
        <v>12396.385257029297</v>
      </c>
      <c r="T70" s="12">
        <f t="shared" si="41"/>
        <v>12396.385257029297</v>
      </c>
      <c r="U70" s="13">
        <f t="shared" si="42"/>
        <v>0.20219749531243655</v>
      </c>
      <c r="V70" s="12">
        <f>T70*R70</f>
        <v>61308.302745661327</v>
      </c>
      <c r="W70" s="12">
        <f>V70</f>
        <v>61308.302745661327</v>
      </c>
      <c r="X70" s="2">
        <f t="shared" si="45"/>
        <v>4.9456596801794959</v>
      </c>
      <c r="Y70" s="105">
        <f>VLOOKUP(E70,'Appendix 4. LT MOH 2019'!$D$5:$P$1684,13,FALSE)</f>
        <v>5.7124488495575223</v>
      </c>
      <c r="Z70" s="131">
        <f t="shared" si="46"/>
        <v>-0.76678916937802644</v>
      </c>
    </row>
    <row r="71" spans="2:26" x14ac:dyDescent="0.2">
      <c r="K71" s="7"/>
      <c r="L71" s="7"/>
      <c r="M71" s="7"/>
      <c r="N71" s="133"/>
      <c r="O71" s="133"/>
      <c r="P71" s="74"/>
      <c r="Q71" s="133"/>
      <c r="R71" s="107"/>
      <c r="S71" s="7"/>
      <c r="T71" s="7"/>
      <c r="U71" s="7"/>
      <c r="V71" s="107"/>
      <c r="W71" s="107"/>
      <c r="X71" s="7"/>
      <c r="Y71" s="133"/>
      <c r="Z71" s="7"/>
    </row>
    <row r="72" spans="2:26" x14ac:dyDescent="0.2">
      <c r="N72" s="40"/>
      <c r="O72" s="40"/>
      <c r="Q72" s="40"/>
      <c r="R72" s="40"/>
      <c r="V72" s="40"/>
      <c r="W72" s="40"/>
    </row>
  </sheetData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8A25135-B40B-5D4E-90F9-BB70F40DAB1F}">
  <sheetPr>
    <tabColor theme="5"/>
  </sheetPr>
  <dimension ref="A1:AA72"/>
  <sheetViews>
    <sheetView zoomScaleNormal="100" workbookViewId="0">
      <pane xSplit="4" ySplit="1" topLeftCell="E2" activePane="bottomRight" state="frozen"/>
      <selection pane="topRight" activeCell="F1" sqref="F1"/>
      <selection pane="bottomLeft" activeCell="A4" sqref="A4"/>
      <selection pane="bottomRight" activeCell="B1" sqref="B1"/>
    </sheetView>
  </sheetViews>
  <sheetFormatPr baseColWidth="10" defaultRowHeight="16" x14ac:dyDescent="0.2"/>
  <cols>
    <col min="1" max="1" width="5.83203125" customWidth="1"/>
    <col min="2" max="3" width="12.1640625" style="158" customWidth="1"/>
    <col min="4" max="4" width="13.33203125" style="40" customWidth="1"/>
    <col min="5" max="5" width="17.33203125" style="40" hidden="1" customWidth="1"/>
    <col min="6" max="9" width="13.33203125" style="40" customWidth="1"/>
    <col min="10" max="10" width="14.6640625" style="40" customWidth="1"/>
    <col min="11" max="11" width="15.83203125" customWidth="1"/>
    <col min="17" max="17" width="11.5" customWidth="1"/>
    <col min="18" max="20" width="10.33203125" customWidth="1"/>
    <col min="21" max="21" width="8.33203125" customWidth="1"/>
    <col min="22" max="22" width="10" customWidth="1"/>
    <col min="23" max="23" width="8.33203125" customWidth="1"/>
    <col min="24" max="24" width="10.6640625" customWidth="1"/>
    <col min="25" max="25" width="10.5" style="40" customWidth="1"/>
    <col min="26" max="26" width="17.6640625" bestFit="1" customWidth="1"/>
  </cols>
  <sheetData>
    <row r="1" spans="1:27" ht="18" x14ac:dyDescent="0.2">
      <c r="B1" s="161" t="s">
        <v>67</v>
      </c>
      <c r="C1" s="161"/>
      <c r="D1" s="175"/>
      <c r="K1" s="10"/>
      <c r="N1" s="8"/>
      <c r="O1" s="10"/>
      <c r="Q1" s="10"/>
      <c r="R1" s="10"/>
      <c r="S1" s="8"/>
      <c r="T1" s="8"/>
      <c r="U1" s="10"/>
      <c r="V1" s="10"/>
      <c r="W1" s="10"/>
      <c r="Y1" s="10"/>
    </row>
    <row r="2" spans="1:27" s="3" customFormat="1" ht="100" customHeight="1" x14ac:dyDescent="0.2">
      <c r="B2" s="167" t="s">
        <v>33</v>
      </c>
      <c r="C2" s="167" t="s">
        <v>14</v>
      </c>
      <c r="D2" s="168" t="s">
        <v>31</v>
      </c>
      <c r="E2" s="39"/>
      <c r="F2" s="3" t="s">
        <v>32</v>
      </c>
      <c r="G2" s="106" t="s">
        <v>115</v>
      </c>
      <c r="H2" s="106" t="s">
        <v>1659</v>
      </c>
      <c r="I2" s="106" t="s">
        <v>1660</v>
      </c>
      <c r="J2" s="106" t="s">
        <v>20</v>
      </c>
      <c r="K2" s="4" t="s">
        <v>21</v>
      </c>
      <c r="L2" s="3" t="s">
        <v>16</v>
      </c>
      <c r="M2" s="5" t="s">
        <v>114</v>
      </c>
      <c r="N2" s="3" t="s">
        <v>141</v>
      </c>
      <c r="O2" s="3" t="s">
        <v>22</v>
      </c>
      <c r="P2" s="5" t="s">
        <v>23</v>
      </c>
      <c r="Q2" s="3" t="s">
        <v>140</v>
      </c>
      <c r="R2" s="3" t="s">
        <v>24</v>
      </c>
      <c r="S2" s="5" t="s">
        <v>34</v>
      </c>
      <c r="T2" s="5" t="s">
        <v>35</v>
      </c>
      <c r="U2" s="5" t="s">
        <v>36</v>
      </c>
      <c r="V2" s="3" t="s">
        <v>37</v>
      </c>
      <c r="W2" s="3" t="s">
        <v>38</v>
      </c>
      <c r="X2" s="5" t="s">
        <v>81</v>
      </c>
      <c r="Y2" s="3" t="s">
        <v>26</v>
      </c>
      <c r="Z2" s="5" t="s">
        <v>25</v>
      </c>
    </row>
    <row r="3" spans="1:27" s="11" customFormat="1" ht="47" customHeight="1" x14ac:dyDescent="0.2">
      <c r="A3" s="10"/>
      <c r="B3" s="8" t="s">
        <v>17</v>
      </c>
      <c r="C3" s="8" t="s">
        <v>14</v>
      </c>
      <c r="D3" s="8" t="s">
        <v>0</v>
      </c>
      <c r="E3" s="8" t="s">
        <v>135</v>
      </c>
      <c r="F3" s="8" t="s">
        <v>9</v>
      </c>
      <c r="G3" s="10" t="s">
        <v>116</v>
      </c>
      <c r="H3" s="10" t="s">
        <v>134</v>
      </c>
      <c r="I3" s="10" t="s">
        <v>110</v>
      </c>
      <c r="J3" s="10" t="s">
        <v>1618</v>
      </c>
      <c r="K3" s="10" t="s">
        <v>1830</v>
      </c>
      <c r="L3" s="10" t="s">
        <v>27</v>
      </c>
      <c r="M3" s="10" t="s">
        <v>28</v>
      </c>
      <c r="N3" s="8" t="s">
        <v>1619</v>
      </c>
      <c r="O3" s="10" t="s">
        <v>111</v>
      </c>
      <c r="P3" s="10" t="s">
        <v>112</v>
      </c>
      <c r="Q3" s="10" t="s">
        <v>1620</v>
      </c>
      <c r="R3" s="10" t="s">
        <v>113</v>
      </c>
      <c r="S3" s="8" t="s">
        <v>104</v>
      </c>
      <c r="T3" s="8" t="s">
        <v>105</v>
      </c>
      <c r="U3" s="10" t="s">
        <v>106</v>
      </c>
      <c r="V3" s="10" t="s">
        <v>107</v>
      </c>
      <c r="W3" s="10" t="s">
        <v>108</v>
      </c>
      <c r="X3" s="8" t="s">
        <v>109</v>
      </c>
      <c r="Y3" s="10" t="s">
        <v>30</v>
      </c>
      <c r="Z3" s="10" t="s">
        <v>11</v>
      </c>
    </row>
    <row r="4" spans="1:27" s="9" customFormat="1" ht="17" customHeight="1" x14ac:dyDescent="0.2">
      <c r="A4" s="15"/>
      <c r="B4" s="11" t="s">
        <v>18</v>
      </c>
      <c r="C4" s="11" t="str">
        <f>$B$1</f>
        <v>MT</v>
      </c>
      <c r="D4" s="137">
        <v>0</v>
      </c>
      <c r="E4" s="18" t="str">
        <f t="shared" ref="E4:E23" si="0">_xlfn.CONCAT(C4,B4,D4)</f>
        <v>MTTotal0</v>
      </c>
      <c r="F4" s="19">
        <v>1</v>
      </c>
      <c r="G4" s="104">
        <f>VLOOKUP(E4,'Appendix 4. LT MOH 2019'!$D$5:$G$1684,4,FALSE)</f>
        <v>1.2995336402856311E-2</v>
      </c>
      <c r="H4" s="19">
        <f>VLOOKUP(E4,'Appendix 1a. Person-years 2020'!$E$3:$F$1684,2,FALSE)</f>
        <v>56897.019899999999</v>
      </c>
      <c r="I4" s="19">
        <f>VLOOKUP(E4,'Appendix 2a. Deaths 2020'!$E$3:$G$1683,3,FALSE)</f>
        <v>9</v>
      </c>
      <c r="J4" s="20">
        <f t="shared" ref="J4:J23" si="1">G4*H4</f>
        <v>739.39591392050988</v>
      </c>
      <c r="K4" s="20">
        <f t="shared" ref="K4:K23" si="2">G4*(H4-I4)+I4</f>
        <v>748.27895589288426</v>
      </c>
      <c r="L4" s="72">
        <f t="shared" ref="L4:L23" si="3">J4/K4</f>
        <v>0.98812870266841235</v>
      </c>
      <c r="M4" s="72">
        <f t="shared" ref="M4:M23" si="4">K4/J4</f>
        <v>1.0120139181257761</v>
      </c>
      <c r="N4" s="72">
        <f>VLOOKUP(E4,'Appendix 4. LT MOH 2019'!$D$5:$K$1684,8,FALSE)</f>
        <v>0.98715535108617602</v>
      </c>
      <c r="O4" s="72">
        <f>EXP((1/L4)*LN(N4))</f>
        <v>0.98700204376038414</v>
      </c>
      <c r="P4" s="72">
        <f t="shared" ref="P4:P23" si="5">1-O4</f>
        <v>1.299795623961586E-2</v>
      </c>
      <c r="Q4" s="72">
        <f>VLOOKUP(E4,'Appendix 4. LT MOH 2019'!$D$5:$I$1684,6,FALSE)</f>
        <v>9.7250135907207699E-2</v>
      </c>
      <c r="R4" s="16">
        <f t="shared" ref="R4:R22" si="6">F4+(Q4-F4)*M4*(1-N4)/(1-O4)</f>
        <v>9.7180180223917612E-2</v>
      </c>
      <c r="S4" s="12">
        <v>100000</v>
      </c>
      <c r="T4" s="12">
        <f t="shared" ref="T4:T23" si="7">P4*S4</f>
        <v>1299.795623961586</v>
      </c>
      <c r="U4" s="13">
        <f t="shared" ref="U4:U23" si="8">T4/V4</f>
        <v>1.3152295966859132E-2</v>
      </c>
      <c r="V4" s="12">
        <f t="shared" ref="V4:V22" si="9">(S5*F4)+R4*T4</f>
        <v>98826.518749029259</v>
      </c>
      <c r="W4" s="12">
        <f t="shared" ref="W4:W22" si="10">W5+V4</f>
        <v>7361418.693877277</v>
      </c>
      <c r="X4" s="131">
        <f t="shared" ref="X4:X23" si="11">W4/S4</f>
        <v>73.614186938772775</v>
      </c>
      <c r="Y4" s="105">
        <f>VLOOKUP(E4,'Appendix 4. LT MOH 2019'!$D$5:$P$1684,13,FALSE)</f>
        <v>76.200055363635869</v>
      </c>
      <c r="Z4" s="105">
        <f t="shared" ref="Z4:Z23" si="12">X4-Y4</f>
        <v>-2.5858684248630937</v>
      </c>
    </row>
    <row r="5" spans="1:27" s="9" customFormat="1" x14ac:dyDescent="0.2">
      <c r="A5" s="15"/>
      <c r="B5" s="11" t="str">
        <f>$B$4</f>
        <v>Total</v>
      </c>
      <c r="C5" s="11" t="str">
        <f>$C$4</f>
        <v>MT</v>
      </c>
      <c r="D5" s="138" t="s">
        <v>1657</v>
      </c>
      <c r="E5" s="18" t="str">
        <f t="shared" si="0"/>
        <v>MTTotal1-4</v>
      </c>
      <c r="F5" s="19">
        <v>4</v>
      </c>
      <c r="G5" s="104">
        <f>VLOOKUP(E5,'Appendix 4. LT MOH 2019'!$D$5:$G$1684,4,FALSE)</f>
        <v>6.2588106092354638E-4</v>
      </c>
      <c r="H5" s="19">
        <f>VLOOKUP(E5,'Appendix 1a. Person-years 2020'!$E$3:$F$1684,2,FALSE)</f>
        <v>226238.5202</v>
      </c>
      <c r="I5" s="19">
        <f>VLOOKUP(E5,'Appendix 2a. Deaths 2020'!$E$3:$G$1683,3,FALSE)</f>
        <v>6</v>
      </c>
      <c r="J5" s="20">
        <f t="shared" si="1"/>
        <v>141.59840504454917</v>
      </c>
      <c r="K5" s="20">
        <f t="shared" si="2"/>
        <v>147.59464975818364</v>
      </c>
      <c r="L5" s="72">
        <f t="shared" si="3"/>
        <v>0.95937356317821409</v>
      </c>
      <c r="M5" s="72">
        <f t="shared" si="4"/>
        <v>1.0423468379587182</v>
      </c>
      <c r="N5" s="72">
        <f>VLOOKUP(E5,'Appendix 4. LT MOH 2019'!$D$5:$K$1684,8,FALSE)</f>
        <v>0.99750038939711749</v>
      </c>
      <c r="O5" s="72">
        <f t="shared" ref="O5:O22" si="13">EXP((1/L5)*LN(N5))</f>
        <v>0.99739467679694394</v>
      </c>
      <c r="P5" s="72">
        <f t="shared" si="5"/>
        <v>2.6053232030560647E-3</v>
      </c>
      <c r="Q5" s="72">
        <f>VLOOKUP(E5,'Appendix 4. LT MOH 2019'!$D$5:$I$1684,6,FALSE)</f>
        <v>1.4984061763835652</v>
      </c>
      <c r="R5" s="16">
        <f t="shared" si="6"/>
        <v>1.4982736659826652</v>
      </c>
      <c r="S5" s="135">
        <f t="shared" ref="S5:S23" si="14">S4-T4</f>
        <v>98700.204376038411</v>
      </c>
      <c r="T5" s="12">
        <f t="shared" si="7"/>
        <v>257.14593260726861</v>
      </c>
      <c r="U5" s="13">
        <f t="shared" si="8"/>
        <v>6.5239384483855721E-4</v>
      </c>
      <c r="V5" s="12">
        <f t="shared" si="9"/>
        <v>394157.50875286461</v>
      </c>
      <c r="W5" s="12">
        <f t="shared" si="10"/>
        <v>7262592.1751282476</v>
      </c>
      <c r="X5" s="131">
        <f t="shared" si="11"/>
        <v>73.582341810139127</v>
      </c>
      <c r="Y5" s="105">
        <f>VLOOKUP(E5,'Appendix 4. LT MOH 2019'!$D$5:$P$1684,13,FALSE)</f>
        <v>76.190288373497722</v>
      </c>
      <c r="Z5" s="105">
        <f t="shared" si="12"/>
        <v>-2.6079465633585954</v>
      </c>
      <c r="AA5" s="17"/>
    </row>
    <row r="6" spans="1:27" s="9" customFormat="1" x14ac:dyDescent="0.2">
      <c r="A6" s="15"/>
      <c r="B6" s="11" t="str">
        <f t="shared" ref="B6:B23" si="15">$B$4</f>
        <v>Total</v>
      </c>
      <c r="C6" s="11" t="str">
        <f t="shared" ref="C6:C23" si="16">$C$4</f>
        <v>MT</v>
      </c>
      <c r="D6" s="138" t="s">
        <v>1658</v>
      </c>
      <c r="E6" s="18" t="str">
        <f t="shared" si="0"/>
        <v>MTTotal5-9</v>
      </c>
      <c r="F6" s="19">
        <v>5</v>
      </c>
      <c r="G6" s="104">
        <f>VLOOKUP(E6,'Appendix 4. LT MOH 2019'!$D$5:$G$1684,4,FALSE)</f>
        <v>2.2753062444457925E-4</v>
      </c>
      <c r="H6" s="19">
        <f>VLOOKUP(E6,'Appendix 1a. Person-years 2020'!$E$3:$F$1684,2,FALSE)</f>
        <v>269107.21149999998</v>
      </c>
      <c r="I6" s="19">
        <f>VLOOKUP(E6,'Appendix 2a. Deaths 2020'!$E$3:$G$1683,3,FALSE)</f>
        <v>2</v>
      </c>
      <c r="J6" s="20">
        <f t="shared" si="1"/>
        <v>61.230131875134454</v>
      </c>
      <c r="K6" s="20">
        <f t="shared" si="2"/>
        <v>63.229676813885568</v>
      </c>
      <c r="L6" s="72">
        <f t="shared" si="3"/>
        <v>0.96837648016711031</v>
      </c>
      <c r="M6" s="72">
        <f t="shared" si="4"/>
        <v>1.0326562245991688</v>
      </c>
      <c r="N6" s="72">
        <f>VLOOKUP(E6,'Appendix 4. LT MOH 2019'!$D$5:$K$1684,8,FALSE)</f>
        <v>0.99886299363719644</v>
      </c>
      <c r="O6" s="72">
        <f t="shared" si="13"/>
        <v>0.99882588510808279</v>
      </c>
      <c r="P6" s="72">
        <f t="shared" si="5"/>
        <v>1.1741148919172106E-3</v>
      </c>
      <c r="Q6" s="72">
        <f>VLOOKUP(E6,'Appendix 4. LT MOH 2019'!$D$5:$I$1684,6,FALSE)</f>
        <v>2.4999999999999436</v>
      </c>
      <c r="R6" s="16">
        <f t="shared" si="6"/>
        <v>2.4999535691930066</v>
      </c>
      <c r="S6" s="135">
        <f t="shared" si="14"/>
        <v>98443.058443431146</v>
      </c>
      <c r="T6" s="12">
        <f t="shared" si="7"/>
        <v>115.58346092430881</v>
      </c>
      <c r="U6" s="13">
        <f t="shared" si="8"/>
        <v>2.3496091650076681E-4</v>
      </c>
      <c r="V6" s="12">
        <f t="shared" si="9"/>
        <v>491926.32819821162</v>
      </c>
      <c r="W6" s="12">
        <f t="shared" si="10"/>
        <v>6868434.6663753828</v>
      </c>
      <c r="X6" s="131">
        <f t="shared" si="11"/>
        <v>69.770634669200447</v>
      </c>
      <c r="Y6" s="105">
        <f>VLOOKUP(E6,'Appendix 4. LT MOH 2019'!$D$5:$P$1684,13,FALSE)</f>
        <v>72.377456842476477</v>
      </c>
      <c r="Z6" s="105">
        <f t="shared" si="12"/>
        <v>-2.6068221732760293</v>
      </c>
    </row>
    <row r="7" spans="1:27" s="9" customFormat="1" x14ac:dyDescent="0.2">
      <c r="A7" s="15"/>
      <c r="B7" s="11" t="str">
        <f t="shared" si="15"/>
        <v>Total</v>
      </c>
      <c r="C7" s="11" t="str">
        <f t="shared" si="16"/>
        <v>MT</v>
      </c>
      <c r="D7" s="138" t="s">
        <v>118</v>
      </c>
      <c r="E7" s="18" t="str">
        <f t="shared" si="0"/>
        <v>MTTotal10-14</v>
      </c>
      <c r="F7" s="19">
        <v>5</v>
      </c>
      <c r="G7" s="104">
        <f>VLOOKUP(E7,'Appendix 4. LT MOH 2019'!$D$5:$G$1684,4,FALSE)</f>
        <v>3.7670206471092284E-4</v>
      </c>
      <c r="H7" s="19">
        <f>VLOOKUP(E7,'Appendix 1a. Person-years 2020'!$E$3:$F$1684,2,FALSE)</f>
        <v>267539.03419999999</v>
      </c>
      <c r="I7" s="19">
        <f>VLOOKUP(E7,'Appendix 2a. Deaths 2020'!$E$3:$G$1683,3,FALSE)</f>
        <v>0</v>
      </c>
      <c r="J7" s="20">
        <f t="shared" si="1"/>
        <v>100.7825065739062</v>
      </c>
      <c r="K7" s="20">
        <f t="shared" si="2"/>
        <v>100.7825065739062</v>
      </c>
      <c r="L7" s="72">
        <f t="shared" si="3"/>
        <v>1</v>
      </c>
      <c r="M7" s="72">
        <f t="shared" si="4"/>
        <v>1</v>
      </c>
      <c r="N7" s="72">
        <f>VLOOKUP(E7,'Appendix 4. LT MOH 2019'!$D$5:$K$1684,8,FALSE)</f>
        <v>0.99811826181309604</v>
      </c>
      <c r="O7" s="72">
        <f t="shared" si="13"/>
        <v>0.99811826181309604</v>
      </c>
      <c r="P7" s="72">
        <f t="shared" si="5"/>
        <v>1.8817381869039584E-3</v>
      </c>
      <c r="Q7" s="72">
        <f>VLOOKUP(E7,'Appendix 4. LT MOH 2019'!$D$5:$I$1684,6,FALSE)</f>
        <v>2.5000000000001421</v>
      </c>
      <c r="R7" s="16">
        <f t="shared" si="6"/>
        <v>2.5000000000001421</v>
      </c>
      <c r="S7" s="135">
        <f t="shared" si="14"/>
        <v>98327.474982506843</v>
      </c>
      <c r="T7" s="12">
        <f t="shared" si="7"/>
        <v>185.02656449642677</v>
      </c>
      <c r="U7" s="13">
        <f t="shared" si="8"/>
        <v>3.7670206471091775E-4</v>
      </c>
      <c r="V7" s="12">
        <f t="shared" si="9"/>
        <v>491174.80850129318</v>
      </c>
      <c r="W7" s="12">
        <f t="shared" si="10"/>
        <v>6376508.3381771715</v>
      </c>
      <c r="X7" s="131">
        <f t="shared" si="11"/>
        <v>64.849711022393265</v>
      </c>
      <c r="Y7" s="105">
        <f>VLOOKUP(E7,'Appendix 4. LT MOH 2019'!$D$5:$P$1684,13,FALSE)</f>
        <v>67.456998394773976</v>
      </c>
      <c r="Z7" s="105">
        <f t="shared" si="12"/>
        <v>-2.6072873723807106</v>
      </c>
      <c r="AA7" s="17"/>
    </row>
    <row r="8" spans="1:27" s="9" customFormat="1" x14ac:dyDescent="0.2">
      <c r="A8" s="15"/>
      <c r="B8" s="11" t="str">
        <f t="shared" si="15"/>
        <v>Total</v>
      </c>
      <c r="C8" s="11" t="str">
        <f t="shared" si="16"/>
        <v>MT</v>
      </c>
      <c r="D8" s="137" t="s">
        <v>119</v>
      </c>
      <c r="E8" s="18" t="str">
        <f t="shared" si="0"/>
        <v>MTTotal15-19</v>
      </c>
      <c r="F8" s="19">
        <v>5</v>
      </c>
      <c r="G8" s="104">
        <f>VLOOKUP(E8,'Appendix 4. LT MOH 2019'!$D$5:$G$1684,4,FALSE)</f>
        <v>1.1350533226038369E-3</v>
      </c>
      <c r="H8" s="19">
        <f>VLOOKUP(E8,'Appendix 1a. Person-years 2020'!$E$3:$F$1684,2,FALSE)</f>
        <v>268687.28080000001</v>
      </c>
      <c r="I8" s="19">
        <f>VLOOKUP(E8,'Appendix 2a. Deaths 2020'!$E$3:$G$1683,3,FALSE)</f>
        <v>13</v>
      </c>
      <c r="J8" s="20">
        <f t="shared" si="1"/>
        <v>304.97439081343009</v>
      </c>
      <c r="K8" s="20">
        <f t="shared" si="2"/>
        <v>317.95963512023627</v>
      </c>
      <c r="L8" s="72">
        <f t="shared" si="3"/>
        <v>0.95916071452939045</v>
      </c>
      <c r="M8" s="72">
        <f t="shared" si="4"/>
        <v>1.0425781465524755</v>
      </c>
      <c r="N8" s="72">
        <f>VLOOKUP(E8,'Appendix 4. LT MOH 2019'!$D$5:$K$1684,8,FALSE)</f>
        <v>0.99434079214368232</v>
      </c>
      <c r="O8" s="72">
        <f t="shared" si="13"/>
        <v>0.99410054569749051</v>
      </c>
      <c r="P8" s="72">
        <f t="shared" si="5"/>
        <v>5.8994543025094881E-3</v>
      </c>
      <c r="Q8" s="72">
        <f>VLOOKUP(E8,'Appendix 4. LT MOH 2019'!$D$5:$I$1684,6,FALSE)</f>
        <v>2.5000000000000409</v>
      </c>
      <c r="R8" s="16">
        <f t="shared" si="6"/>
        <v>2.4996982198484821</v>
      </c>
      <c r="S8" s="135">
        <f t="shared" si="14"/>
        <v>98142.448418010419</v>
      </c>
      <c r="T8" s="12">
        <f t="shared" si="7"/>
        <v>578.98688957844706</v>
      </c>
      <c r="U8" s="13">
        <f t="shared" si="8"/>
        <v>1.1833819356919287E-3</v>
      </c>
      <c r="V8" s="12">
        <f t="shared" si="9"/>
        <v>489264.6001393547</v>
      </c>
      <c r="W8" s="12">
        <f t="shared" si="10"/>
        <v>5885333.5296758786</v>
      </c>
      <c r="X8" s="131">
        <f t="shared" si="11"/>
        <v>59.967258047292034</v>
      </c>
      <c r="Y8" s="105">
        <f>VLOOKUP(E8,'Appendix 4. LT MOH 2019'!$D$5:$P$1684,13,FALSE)</f>
        <v>62.579460901535519</v>
      </c>
      <c r="Z8" s="105">
        <f t="shared" si="12"/>
        <v>-2.6122028542434848</v>
      </c>
    </row>
    <row r="9" spans="1:27" s="9" customFormat="1" x14ac:dyDescent="0.2">
      <c r="A9" s="15"/>
      <c r="B9" s="11" t="str">
        <f t="shared" si="15"/>
        <v>Total</v>
      </c>
      <c r="C9" s="11" t="str">
        <f t="shared" si="16"/>
        <v>MT</v>
      </c>
      <c r="D9" s="137" t="s">
        <v>120</v>
      </c>
      <c r="E9" s="18" t="str">
        <f t="shared" si="0"/>
        <v>MTTotal20-24</v>
      </c>
      <c r="F9" s="19">
        <v>5</v>
      </c>
      <c r="G9" s="104">
        <f>VLOOKUP(E9,'Appendix 4. LT MOH 2019'!$D$5:$G$1684,4,FALSE)</f>
        <v>1.4732392105031432E-3</v>
      </c>
      <c r="H9" s="19">
        <f>VLOOKUP(E9,'Appendix 1a. Person-years 2020'!$E$3:$F$1684,2,FALSE)</f>
        <v>286066.3173</v>
      </c>
      <c r="I9" s="19">
        <f>VLOOKUP(E9,'Appendix 2a. Deaths 2020'!$E$3:$G$1683,3,FALSE)</f>
        <v>19</v>
      </c>
      <c r="J9" s="20">
        <f t="shared" si="1"/>
        <v>421.44411545059364</v>
      </c>
      <c r="K9" s="20">
        <f t="shared" si="2"/>
        <v>440.41612390559408</v>
      </c>
      <c r="L9" s="72">
        <f t="shared" si="3"/>
        <v>0.95692253887810153</v>
      </c>
      <c r="M9" s="72">
        <f t="shared" si="4"/>
        <v>1.0450166647473917</v>
      </c>
      <c r="N9" s="72">
        <f>VLOOKUP(E9,'Appendix 4. LT MOH 2019'!$D$5:$K$1684,8,FALSE)</f>
        <v>0.9926608348123015</v>
      </c>
      <c r="O9" s="72">
        <f t="shared" si="13"/>
        <v>0.99233171999523662</v>
      </c>
      <c r="P9" s="72">
        <f t="shared" si="5"/>
        <v>7.6682800047633837E-3</v>
      </c>
      <c r="Q9" s="72">
        <f>VLOOKUP(E9,'Appendix 4. LT MOH 2019'!$D$5:$I$1684,6,FALSE)</f>
        <v>2.4999999999999867</v>
      </c>
      <c r="R9" s="16">
        <f t="shared" si="6"/>
        <v>2.4995859822167668</v>
      </c>
      <c r="S9" s="135">
        <f t="shared" si="14"/>
        <v>97563.461528431973</v>
      </c>
      <c r="T9" s="12">
        <f t="shared" si="7"/>
        <v>748.14394123397653</v>
      </c>
      <c r="U9" s="13">
        <f t="shared" si="8"/>
        <v>1.5395598665834593E-3</v>
      </c>
      <c r="V9" s="12">
        <f t="shared" si="9"/>
        <v>485946.63804417884</v>
      </c>
      <c r="W9" s="12">
        <f t="shared" si="10"/>
        <v>5396068.9295365242</v>
      </c>
      <c r="X9" s="131">
        <f t="shared" si="11"/>
        <v>55.308297235476829</v>
      </c>
      <c r="Y9" s="105">
        <f>VLOOKUP(E9,'Appendix 4. LT MOH 2019'!$D$5:$P$1684,13,FALSE)</f>
        <v>57.921398152650696</v>
      </c>
      <c r="Z9" s="105">
        <f t="shared" si="12"/>
        <v>-2.6131009171738668</v>
      </c>
    </row>
    <row r="10" spans="1:27" s="9" customFormat="1" x14ac:dyDescent="0.2">
      <c r="A10" s="15"/>
      <c r="B10" s="11" t="str">
        <f t="shared" si="15"/>
        <v>Total</v>
      </c>
      <c r="C10" s="11" t="str">
        <f t="shared" si="16"/>
        <v>MT</v>
      </c>
      <c r="D10" s="137" t="s">
        <v>121</v>
      </c>
      <c r="E10" s="18" t="str">
        <f t="shared" si="0"/>
        <v>MTTotal25-29</v>
      </c>
      <c r="F10" s="19">
        <v>5</v>
      </c>
      <c r="G10" s="104">
        <f>VLOOKUP(E10,'Appendix 4. LT MOH 2019'!$D$5:$G$1684,4,FALSE)</f>
        <v>1.6131340256103678E-3</v>
      </c>
      <c r="H10" s="19">
        <f>VLOOKUP(E10,'Appendix 1a. Person-years 2020'!$E$3:$F$1684,2,FALSE)</f>
        <v>293395.47899999999</v>
      </c>
      <c r="I10" s="19">
        <f>VLOOKUP(E10,'Appendix 2a. Deaths 2020'!$E$3:$G$1683,3,FALSE)</f>
        <v>27</v>
      </c>
      <c r="J10" s="20">
        <f t="shared" si="1"/>
        <v>473.2862301351521</v>
      </c>
      <c r="K10" s="20">
        <f t="shared" si="2"/>
        <v>500.24267551646062</v>
      </c>
      <c r="L10" s="72">
        <f t="shared" si="3"/>
        <v>0.94611326322073952</v>
      </c>
      <c r="M10" s="72">
        <f t="shared" si="4"/>
        <v>1.0569559046195172</v>
      </c>
      <c r="N10" s="72">
        <f>VLOOKUP(E10,'Appendix 4. LT MOH 2019'!$D$5:$K$1684,8,FALSE)</f>
        <v>0.99196672673803787</v>
      </c>
      <c r="O10" s="72">
        <f t="shared" si="13"/>
        <v>0.99151113177059347</v>
      </c>
      <c r="P10" s="72">
        <f t="shared" si="5"/>
        <v>8.4888682294065321E-3</v>
      </c>
      <c r="Q10" s="72">
        <f>VLOOKUP(E10,'Appendix 4. LT MOH 2019'!$D$5:$I$1684,6,FALSE)</f>
        <v>2.4999999999999529</v>
      </c>
      <c r="R10" s="16">
        <f t="shared" si="6"/>
        <v>2.4994264906127768</v>
      </c>
      <c r="S10" s="135">
        <f t="shared" si="14"/>
        <v>96815.317587197991</v>
      </c>
      <c r="T10" s="12">
        <f t="shared" si="7"/>
        <v>821.85247358586855</v>
      </c>
      <c r="U10" s="13">
        <f t="shared" si="8"/>
        <v>1.7050121176311163E-3</v>
      </c>
      <c r="V10" s="12">
        <f t="shared" si="9"/>
        <v>482021.4854119168</v>
      </c>
      <c r="W10" s="12">
        <f t="shared" si="10"/>
        <v>4910122.2914923457</v>
      </c>
      <c r="X10" s="131">
        <f t="shared" si="11"/>
        <v>50.716378501469869</v>
      </c>
      <c r="Y10" s="105">
        <f>VLOOKUP(E10,'Appendix 4. LT MOH 2019'!$D$5:$P$1684,13,FALSE)</f>
        <v>53.331152201275401</v>
      </c>
      <c r="Z10" s="105">
        <f t="shared" si="12"/>
        <v>-2.6147736998055322</v>
      </c>
    </row>
    <row r="11" spans="1:27" s="9" customFormat="1" x14ac:dyDescent="0.2">
      <c r="A11" s="15"/>
      <c r="B11" s="11" t="str">
        <f t="shared" si="15"/>
        <v>Total</v>
      </c>
      <c r="C11" s="11" t="str">
        <f t="shared" si="16"/>
        <v>MT</v>
      </c>
      <c r="D11" s="137" t="s">
        <v>122</v>
      </c>
      <c r="E11" s="18" t="str">
        <f t="shared" si="0"/>
        <v>MTTotal30-34</v>
      </c>
      <c r="F11" s="19">
        <v>5</v>
      </c>
      <c r="G11" s="104">
        <f>VLOOKUP(E11,'Appendix 4. LT MOH 2019'!$D$5:$G$1684,4,FALSE)</f>
        <v>1.6836247083585984E-3</v>
      </c>
      <c r="H11" s="19">
        <f>VLOOKUP(E11,'Appendix 1a. Person-years 2020'!$E$3:$F$1684,2,FALSE)</f>
        <v>295697.88170000003</v>
      </c>
      <c r="I11" s="19">
        <f>VLOOKUP(E11,'Appendix 2a. Deaths 2020'!$E$3:$G$1683,3,FALSE)</f>
        <v>61</v>
      </c>
      <c r="J11" s="20">
        <f t="shared" si="1"/>
        <v>497.84425983941787</v>
      </c>
      <c r="K11" s="20">
        <f t="shared" si="2"/>
        <v>558.74155873220798</v>
      </c>
      <c r="L11" s="72">
        <f t="shared" si="3"/>
        <v>0.89100989904712491</v>
      </c>
      <c r="M11" s="72">
        <f t="shared" si="4"/>
        <v>1.1223219866237542</v>
      </c>
      <c r="N11" s="72">
        <f>VLOOKUP(E11,'Appendix 4. LT MOH 2019'!$D$5:$K$1684,8,FALSE)</f>
        <v>0.99161716034811731</v>
      </c>
      <c r="O11" s="72">
        <f t="shared" si="13"/>
        <v>0.99059659025866587</v>
      </c>
      <c r="P11" s="72">
        <f t="shared" si="5"/>
        <v>9.4034097413341344E-3</v>
      </c>
      <c r="Q11" s="72">
        <f>VLOOKUP(E11,'Appendix 4. LT MOH 2019'!$D$5:$I$1684,6,FALSE)</f>
        <v>2.4999999999999929</v>
      </c>
      <c r="R11" s="16">
        <f t="shared" si="6"/>
        <v>2.4987144263495198</v>
      </c>
      <c r="S11" s="135">
        <f t="shared" si="14"/>
        <v>95993.465113612125</v>
      </c>
      <c r="T11" s="12">
        <f t="shared" si="7"/>
        <v>902.66588495375868</v>
      </c>
      <c r="U11" s="13">
        <f t="shared" si="8"/>
        <v>1.8895707206469179E-3</v>
      </c>
      <c r="V11" s="12">
        <f t="shared" si="9"/>
        <v>477709.50041219936</v>
      </c>
      <c r="W11" s="12">
        <f t="shared" si="10"/>
        <v>4428100.8060804289</v>
      </c>
      <c r="X11" s="131">
        <f t="shared" si="11"/>
        <v>46.129190157263245</v>
      </c>
      <c r="Y11" s="105">
        <f>VLOOKUP(E11,'Appendix 4. LT MOH 2019'!$D$5:$P$1684,13,FALSE)</f>
        <v>48.742799613276816</v>
      </c>
      <c r="Z11" s="105">
        <f t="shared" si="12"/>
        <v>-2.6136094560135703</v>
      </c>
    </row>
    <row r="12" spans="1:27" s="9" customFormat="1" x14ac:dyDescent="0.2">
      <c r="A12" s="15"/>
      <c r="B12" s="11" t="str">
        <f t="shared" si="15"/>
        <v>Total</v>
      </c>
      <c r="C12" s="11" t="str">
        <f t="shared" si="16"/>
        <v>MT</v>
      </c>
      <c r="D12" s="137" t="s">
        <v>123</v>
      </c>
      <c r="E12" s="18" t="str">
        <f t="shared" si="0"/>
        <v>MTTotal35-39</v>
      </c>
      <c r="F12" s="19">
        <v>5</v>
      </c>
      <c r="G12" s="104">
        <f>VLOOKUP(E12,'Appendix 4. LT MOH 2019'!$D$5:$G$1684,4,FALSE)</f>
        <v>2.080240065531036E-3</v>
      </c>
      <c r="H12" s="19">
        <f>VLOOKUP(E12,'Appendix 1a. Person-years 2020'!$E$3:$F$1684,2,FALSE)</f>
        <v>288637.75579999998</v>
      </c>
      <c r="I12" s="19">
        <f>VLOOKUP(E12,'Appendix 2a. Deaths 2020'!$E$3:$G$1683,3,FALSE)</f>
        <v>106</v>
      </c>
      <c r="J12" s="20">
        <f t="shared" si="1"/>
        <v>600.43582404012318</v>
      </c>
      <c r="K12" s="20">
        <f t="shared" si="2"/>
        <v>706.2153185931769</v>
      </c>
      <c r="L12" s="72">
        <f t="shared" si="3"/>
        <v>0.85021636918925403</v>
      </c>
      <c r="M12" s="72">
        <f t="shared" si="4"/>
        <v>1.1761711915210196</v>
      </c>
      <c r="N12" s="72">
        <f>VLOOKUP(E12,'Appendix 4. LT MOH 2019'!$D$5:$K$1684,8,FALSE)</f>
        <v>0.98965261229852031</v>
      </c>
      <c r="O12" s="72">
        <f t="shared" si="13"/>
        <v>0.98784082503742454</v>
      </c>
      <c r="P12" s="72">
        <f t="shared" si="5"/>
        <v>1.2159174962575459E-2</v>
      </c>
      <c r="Q12" s="72">
        <f>VLOOKUP(E12,'Appendix 4. LT MOH 2019'!$D$5:$I$1684,6,FALSE)</f>
        <v>2.5000000000000009</v>
      </c>
      <c r="R12" s="16">
        <f t="shared" si="6"/>
        <v>2.4977127643450125</v>
      </c>
      <c r="S12" s="135">
        <f t="shared" si="14"/>
        <v>95090.799228658361</v>
      </c>
      <c r="T12" s="12">
        <f t="shared" si="7"/>
        <v>1156.2256651523924</v>
      </c>
      <c r="U12" s="13">
        <f t="shared" si="8"/>
        <v>2.446723672239757E-3</v>
      </c>
      <c r="V12" s="12">
        <f t="shared" si="9"/>
        <v>472560.78741984424</v>
      </c>
      <c r="W12" s="12">
        <f t="shared" si="10"/>
        <v>3950391.3056682297</v>
      </c>
      <c r="X12" s="131">
        <f t="shared" si="11"/>
        <v>41.543360006565862</v>
      </c>
      <c r="Y12" s="105">
        <f>VLOOKUP(E12,'Appendix 4. LT MOH 2019'!$D$5:$P$1684,13,FALSE)</f>
        <v>44.133722632475234</v>
      </c>
      <c r="Z12" s="105">
        <f t="shared" si="12"/>
        <v>-2.5903626259093713</v>
      </c>
    </row>
    <row r="13" spans="1:27" s="9" customFormat="1" x14ac:dyDescent="0.2">
      <c r="A13" s="15"/>
      <c r="B13" s="11" t="str">
        <f t="shared" si="15"/>
        <v>Total</v>
      </c>
      <c r="C13" s="11" t="str">
        <f t="shared" si="16"/>
        <v>MT</v>
      </c>
      <c r="D13" s="137" t="s">
        <v>124</v>
      </c>
      <c r="E13" s="18" t="str">
        <f t="shared" si="0"/>
        <v>MTTotal40-44</v>
      </c>
      <c r="F13" s="19">
        <v>5</v>
      </c>
      <c r="G13" s="104">
        <f>VLOOKUP(E13,'Appendix 4. LT MOH 2019'!$D$5:$G$1684,4,FALSE)</f>
        <v>2.8722108205206354E-3</v>
      </c>
      <c r="H13" s="19">
        <f>VLOOKUP(E13,'Appendix 1a. Person-years 2020'!$E$3:$F$1684,2,FALSE)</f>
        <v>265281.19069999998</v>
      </c>
      <c r="I13" s="19">
        <f>VLOOKUP(E13,'Appendix 2a. Deaths 2020'!$E$3:$G$1683,3,FALSE)</f>
        <v>182</v>
      </c>
      <c r="J13" s="20">
        <f t="shared" si="1"/>
        <v>761.94350640913808</v>
      </c>
      <c r="K13" s="20">
        <f t="shared" si="2"/>
        <v>943.42076403980332</v>
      </c>
      <c r="L13" s="72">
        <f t="shared" si="3"/>
        <v>0.80763911019557688</v>
      </c>
      <c r="M13" s="72">
        <f t="shared" si="4"/>
        <v>1.238176788835599</v>
      </c>
      <c r="N13" s="72">
        <f>VLOOKUP(E13,'Appendix 4. LT MOH 2019'!$D$5:$K$1684,8,FALSE)</f>
        <v>0.98574133065832037</v>
      </c>
      <c r="O13" s="72">
        <f t="shared" si="13"/>
        <v>0.98237533433011981</v>
      </c>
      <c r="P13" s="72">
        <f t="shared" si="5"/>
        <v>1.7624665669880191E-2</v>
      </c>
      <c r="Q13" s="72">
        <f>VLOOKUP(E13,'Appendix 4. LT MOH 2019'!$D$5:$I$1684,6,FALSE)</f>
        <v>2.4999999999999956</v>
      </c>
      <c r="R13" s="16">
        <f t="shared" si="6"/>
        <v>2.4957321532741541</v>
      </c>
      <c r="S13" s="135">
        <f t="shared" si="14"/>
        <v>93934.573563505968</v>
      </c>
      <c r="T13" s="12">
        <f t="shared" si="7"/>
        <v>1655.5654538995589</v>
      </c>
      <c r="U13" s="13">
        <f t="shared" si="8"/>
        <v>3.5563261647331883E-3</v>
      </c>
      <c r="V13" s="12">
        <f t="shared" si="9"/>
        <v>465526.88848317909</v>
      </c>
      <c r="W13" s="12">
        <f t="shared" si="10"/>
        <v>3477830.5182483853</v>
      </c>
      <c r="X13" s="131">
        <f t="shared" si="11"/>
        <v>37.023966643092734</v>
      </c>
      <c r="Y13" s="105">
        <f>VLOOKUP(E13,'Appendix 4. LT MOH 2019'!$D$5:$P$1684,13,FALSE)</f>
        <v>39.569027166794129</v>
      </c>
      <c r="Z13" s="105">
        <f t="shared" si="12"/>
        <v>-2.5450605237013946</v>
      </c>
    </row>
    <row r="14" spans="1:27" s="9" customFormat="1" x14ac:dyDescent="0.2">
      <c r="A14" s="15"/>
      <c r="B14" s="11" t="str">
        <f t="shared" si="15"/>
        <v>Total</v>
      </c>
      <c r="C14" s="11" t="str">
        <f t="shared" si="16"/>
        <v>MT</v>
      </c>
      <c r="D14" s="137" t="s">
        <v>125</v>
      </c>
      <c r="E14" s="18" t="str">
        <f t="shared" si="0"/>
        <v>MTTotal45-49</v>
      </c>
      <c r="F14" s="19">
        <v>5</v>
      </c>
      <c r="G14" s="104">
        <f>VLOOKUP(E14,'Appendix 4. LT MOH 2019'!$D$5:$G$1684,4,FALSE)</f>
        <v>3.8079796527065416E-3</v>
      </c>
      <c r="H14" s="19">
        <f>VLOOKUP(E14,'Appendix 1a. Person-years 2020'!$E$3:$F$1684,2,FALSE)</f>
        <v>231844.67189999999</v>
      </c>
      <c r="I14" s="19">
        <f>VLOOKUP(E14,'Appendix 2a. Deaths 2020'!$E$3:$G$1683,3,FALSE)</f>
        <v>226</v>
      </c>
      <c r="J14" s="20">
        <f t="shared" si="1"/>
        <v>882.85979318362399</v>
      </c>
      <c r="K14" s="20">
        <f t="shared" si="2"/>
        <v>1107.9991897821124</v>
      </c>
      <c r="L14" s="72">
        <f t="shared" si="3"/>
        <v>0.7968054501531161</v>
      </c>
      <c r="M14" s="72">
        <f t="shared" si="4"/>
        <v>1.255011495977892</v>
      </c>
      <c r="N14" s="72">
        <f>VLOOKUP(E14,'Appendix 4. LT MOH 2019'!$D$5:$K$1684,8,FALSE)</f>
        <v>0.98113965129672975</v>
      </c>
      <c r="O14" s="72">
        <f t="shared" si="13"/>
        <v>0.9763872359468706</v>
      </c>
      <c r="P14" s="72">
        <f t="shared" si="5"/>
        <v>2.3612764053129398E-2</v>
      </c>
      <c r="Q14" s="72">
        <f>VLOOKUP(E14,'Appendix 4. LT MOH 2019'!$D$5:$I$1684,6,FALSE)</f>
        <v>2.4999999999999867</v>
      </c>
      <c r="R14" s="16">
        <f t="shared" si="6"/>
        <v>2.4939449710866195</v>
      </c>
      <c r="S14" s="135">
        <f t="shared" si="14"/>
        <v>92279.00810960641</v>
      </c>
      <c r="T14" s="12">
        <f t="shared" si="7"/>
        <v>2178.9624455489507</v>
      </c>
      <c r="U14" s="13">
        <f t="shared" si="8"/>
        <v>4.7791135101521312E-3</v>
      </c>
      <c r="V14" s="12">
        <f t="shared" si="9"/>
        <v>455934.44075355073</v>
      </c>
      <c r="W14" s="12">
        <f t="shared" si="10"/>
        <v>3012303.629765206</v>
      </c>
      <c r="X14" s="131">
        <f t="shared" si="11"/>
        <v>32.64343312172663</v>
      </c>
      <c r="Y14" s="105">
        <f>VLOOKUP(E14,'Appendix 4. LT MOH 2019'!$D$5:$P$1684,13,FALSE)</f>
        <v>35.105227673712179</v>
      </c>
      <c r="Z14" s="105">
        <f t="shared" si="12"/>
        <v>-2.4617945519855482</v>
      </c>
    </row>
    <row r="15" spans="1:27" s="9" customFormat="1" x14ac:dyDescent="0.2">
      <c r="A15" s="15"/>
      <c r="B15" s="11" t="str">
        <f t="shared" si="15"/>
        <v>Total</v>
      </c>
      <c r="C15" s="11" t="str">
        <f t="shared" si="16"/>
        <v>MT</v>
      </c>
      <c r="D15" s="137" t="s">
        <v>126</v>
      </c>
      <c r="E15" s="18" t="str">
        <f t="shared" si="0"/>
        <v>MTTotal50-54</v>
      </c>
      <c r="F15" s="19">
        <v>5</v>
      </c>
      <c r="G15" s="104">
        <f>VLOOKUP(E15,'Appendix 4. LT MOH 2019'!$D$5:$G$1684,4,FALSE)</f>
        <v>5.3715666609679092E-3</v>
      </c>
      <c r="H15" s="19">
        <f>VLOOKUP(E15,'Appendix 1a. Person-years 2020'!$E$3:$F$1684,2,FALSE)</f>
        <v>206524.83749999999</v>
      </c>
      <c r="I15" s="19">
        <f>VLOOKUP(E15,'Appendix 2a. Deaths 2020'!$E$3:$G$1683,3,FALSE)</f>
        <v>323</v>
      </c>
      <c r="J15" s="20">
        <f t="shared" si="1"/>
        <v>1109.361931776815</v>
      </c>
      <c r="K15" s="20">
        <f t="shared" si="2"/>
        <v>1430.6269157453223</v>
      </c>
      <c r="L15" s="72">
        <f t="shared" si="3"/>
        <v>0.77543762078519551</v>
      </c>
      <c r="M15" s="72">
        <f t="shared" si="4"/>
        <v>1.2895943828304544</v>
      </c>
      <c r="N15" s="72">
        <f>VLOOKUP(E15,'Appendix 4. LT MOH 2019'!$D$5:$K$1684,8,FALSE)</f>
        <v>0.97349805905128806</v>
      </c>
      <c r="O15" s="72">
        <f t="shared" si="13"/>
        <v>0.9659552284443379</v>
      </c>
      <c r="P15" s="72">
        <f t="shared" si="5"/>
        <v>3.4044771555662101E-2</v>
      </c>
      <c r="Q15" s="72">
        <f>VLOOKUP(E15,'Appendix 4. LT MOH 2019'!$D$5:$I$1684,6,FALSE)</f>
        <v>2.4999999999999973</v>
      </c>
      <c r="R15" s="16">
        <f t="shared" si="6"/>
        <v>2.4903081574739407</v>
      </c>
      <c r="S15" s="135">
        <f t="shared" si="14"/>
        <v>90100.045664057456</v>
      </c>
      <c r="T15" s="12">
        <f t="shared" si="7"/>
        <v>3067.4354717875599</v>
      </c>
      <c r="U15" s="13">
        <f t="shared" si="8"/>
        <v>6.9273311581964014E-3</v>
      </c>
      <c r="V15" s="12">
        <f t="shared" si="9"/>
        <v>442801.910539267</v>
      </c>
      <c r="W15" s="12">
        <f t="shared" si="10"/>
        <v>2556369.1890116553</v>
      </c>
      <c r="X15" s="131">
        <f t="shared" si="11"/>
        <v>28.372562634909269</v>
      </c>
      <c r="Y15" s="105">
        <f>VLOOKUP(E15,'Appendix 4. LT MOH 2019'!$D$5:$P$1684,13,FALSE)</f>
        <v>30.731994681510688</v>
      </c>
      <c r="Z15" s="105">
        <f t="shared" si="12"/>
        <v>-2.3594320466014196</v>
      </c>
    </row>
    <row r="16" spans="1:27" s="9" customFormat="1" x14ac:dyDescent="0.2">
      <c r="A16" s="15"/>
      <c r="B16" s="11" t="str">
        <f t="shared" si="15"/>
        <v>Total</v>
      </c>
      <c r="C16" s="11" t="str">
        <f t="shared" si="16"/>
        <v>MT</v>
      </c>
      <c r="D16" s="137" t="s">
        <v>127</v>
      </c>
      <c r="E16" s="18" t="str">
        <f t="shared" si="0"/>
        <v>MTTotal55-59</v>
      </c>
      <c r="F16" s="19">
        <v>5</v>
      </c>
      <c r="G16" s="104">
        <f>VLOOKUP(E16,'Appendix 4. LT MOH 2019'!$D$5:$G$1684,4,FALSE)</f>
        <v>7.7361413235983818E-3</v>
      </c>
      <c r="H16" s="19">
        <f>VLOOKUP(E16,'Appendix 1a. Person-years 2020'!$E$3:$F$1684,2,FALSE)</f>
        <v>175169.5944</v>
      </c>
      <c r="I16" s="19">
        <f>VLOOKUP(E16,'Appendix 2a. Deaths 2020'!$E$3:$G$1683,3,FALSE)</f>
        <v>403</v>
      </c>
      <c r="J16" s="20">
        <f t="shared" si="1"/>
        <v>1355.1367378758077</v>
      </c>
      <c r="K16" s="20">
        <f t="shared" si="2"/>
        <v>1755.0190729223975</v>
      </c>
      <c r="L16" s="72">
        <f t="shared" si="3"/>
        <v>0.77214929386452791</v>
      </c>
      <c r="M16" s="72">
        <f t="shared" si="4"/>
        <v>1.2950863362123957</v>
      </c>
      <c r="N16" s="72">
        <f>VLOOKUP(E16,'Appendix 4. LT MOH 2019'!$D$5:$K$1684,8,FALSE)</f>
        <v>0.96205319794077993</v>
      </c>
      <c r="O16" s="72">
        <f t="shared" si="13"/>
        <v>0.95113325816543226</v>
      </c>
      <c r="P16" s="72">
        <f t="shared" si="5"/>
        <v>4.886674183456774E-2</v>
      </c>
      <c r="Q16" s="72">
        <f>VLOOKUP(E16,'Appendix 4. LT MOH 2019'!$D$5:$I$1684,6,FALSE)</f>
        <v>2.5000000000000044</v>
      </c>
      <c r="R16" s="16">
        <f t="shared" si="6"/>
        <v>2.4857959112444807</v>
      </c>
      <c r="S16" s="135">
        <f t="shared" si="14"/>
        <v>87032.610192269902</v>
      </c>
      <c r="T16" s="12">
        <f t="shared" si="7"/>
        <v>4253.0000934542222</v>
      </c>
      <c r="U16" s="13">
        <f t="shared" si="8"/>
        <v>1.0019550694592372E-2</v>
      </c>
      <c r="V16" s="12">
        <f t="shared" si="9"/>
        <v>424470.14073690935</v>
      </c>
      <c r="W16" s="12">
        <f t="shared" si="10"/>
        <v>2113567.2784723882</v>
      </c>
      <c r="X16" s="131">
        <f t="shared" si="11"/>
        <v>24.284774107120963</v>
      </c>
      <c r="Y16" s="105">
        <f>VLOOKUP(E16,'Appendix 4. LT MOH 2019'!$D$5:$P$1684,13,FALSE)</f>
        <v>26.5005659682813</v>
      </c>
      <c r="Z16" s="105">
        <f t="shared" si="12"/>
        <v>-2.2157918611603371</v>
      </c>
    </row>
    <row r="17" spans="1:26" s="9" customFormat="1" x14ac:dyDescent="0.2">
      <c r="A17" s="15"/>
      <c r="B17" s="11" t="str">
        <f t="shared" si="15"/>
        <v>Total</v>
      </c>
      <c r="C17" s="11" t="str">
        <f t="shared" si="16"/>
        <v>MT</v>
      </c>
      <c r="D17" s="137" t="s">
        <v>128</v>
      </c>
      <c r="E17" s="18" t="str">
        <f t="shared" si="0"/>
        <v>MTTotal60-64</v>
      </c>
      <c r="F17" s="19">
        <v>5</v>
      </c>
      <c r="G17" s="104">
        <f>VLOOKUP(E17,'Appendix 4. LT MOH 2019'!$D$5:$G$1684,4,FALSE)</f>
        <v>1.1873543457438978E-2</v>
      </c>
      <c r="H17" s="19">
        <f>VLOOKUP(E17,'Appendix 1a. Person-years 2020'!$E$3:$F$1684,2,FALSE)</f>
        <v>136943.93290000001</v>
      </c>
      <c r="I17" s="19">
        <f>VLOOKUP(E17,'Appendix 2a. Deaths 2020'!$E$3:$G$1683,3,FALSE)</f>
        <v>483</v>
      </c>
      <c r="J17" s="20">
        <f t="shared" si="1"/>
        <v>1626.0097385207575</v>
      </c>
      <c r="K17" s="20">
        <f t="shared" si="2"/>
        <v>2103.2748170308146</v>
      </c>
      <c r="L17" s="72">
        <f t="shared" si="3"/>
        <v>0.77308477492075411</v>
      </c>
      <c r="M17" s="72">
        <f t="shared" si="4"/>
        <v>1.2935192005333518</v>
      </c>
      <c r="N17" s="72">
        <f>VLOOKUP(E17,'Appendix 4. LT MOH 2019'!$D$5:$K$1684,8,FALSE)</f>
        <v>0.94234374289852418</v>
      </c>
      <c r="O17" s="72">
        <f t="shared" si="13"/>
        <v>0.92606037273141428</v>
      </c>
      <c r="P17" s="72">
        <f t="shared" si="5"/>
        <v>7.3939627268585717E-2</v>
      </c>
      <c r="Q17" s="72">
        <f>VLOOKUP(E17,'Appendix 4. LT MOH 2019'!$D$5:$I$1684,6,FALSE)</f>
        <v>2.5000000000000049</v>
      </c>
      <c r="R17" s="16">
        <f t="shared" si="6"/>
        <v>2.478365852429298</v>
      </c>
      <c r="S17" s="135">
        <f t="shared" si="14"/>
        <v>82779.610098815683</v>
      </c>
      <c r="T17" s="12">
        <f t="shared" si="7"/>
        <v>6120.6935161452857</v>
      </c>
      <c r="U17" s="13">
        <f t="shared" si="8"/>
        <v>1.5360722778481028E-2</v>
      </c>
      <c r="V17" s="12">
        <f t="shared" si="9"/>
        <v>398463.90071695187</v>
      </c>
      <c r="W17" s="12">
        <f t="shared" si="10"/>
        <v>1689097.1377354788</v>
      </c>
      <c r="X17" s="131">
        <f t="shared" si="11"/>
        <v>20.404748653915735</v>
      </c>
      <c r="Y17" s="105">
        <f>VLOOKUP(E17,'Appendix 4. LT MOH 2019'!$D$5:$P$1684,13,FALSE)</f>
        <v>22.447233707712989</v>
      </c>
      <c r="Z17" s="105">
        <f t="shared" si="12"/>
        <v>-2.0424850537972539</v>
      </c>
    </row>
    <row r="18" spans="1:26" s="9" customFormat="1" x14ac:dyDescent="0.2">
      <c r="A18" s="15"/>
      <c r="B18" s="11" t="str">
        <f t="shared" si="15"/>
        <v>Total</v>
      </c>
      <c r="C18" s="11" t="str">
        <f t="shared" si="16"/>
        <v>MT</v>
      </c>
      <c r="D18" s="137" t="s">
        <v>129</v>
      </c>
      <c r="E18" s="18" t="str">
        <f t="shared" si="0"/>
        <v>MTTotal65-69</v>
      </c>
      <c r="F18" s="19">
        <v>5</v>
      </c>
      <c r="G18" s="104">
        <f>VLOOKUP(E18,'Appendix 4. LT MOH 2019'!$D$5:$G$1684,4,FALSE)</f>
        <v>1.8316560673441534E-2</v>
      </c>
      <c r="H18" s="19">
        <f>VLOOKUP(E18,'Appendix 1a. Person-years 2020'!$E$3:$F$1684,2,FALSE)</f>
        <v>99395.9908</v>
      </c>
      <c r="I18" s="19">
        <f>VLOOKUP(E18,'Appendix 2a. Deaths 2020'!$E$3:$G$1683,3,FALSE)</f>
        <v>560</v>
      </c>
      <c r="J18" s="20">
        <f t="shared" si="1"/>
        <v>1820.5926961850366</v>
      </c>
      <c r="K18" s="20">
        <f t="shared" si="2"/>
        <v>2370.3354222079092</v>
      </c>
      <c r="L18" s="72">
        <f t="shared" si="3"/>
        <v>0.76807386799679145</v>
      </c>
      <c r="M18" s="72">
        <f t="shared" si="4"/>
        <v>1.3019581080242888</v>
      </c>
      <c r="N18" s="72">
        <f>VLOOKUP(E18,'Appendix 4. LT MOH 2019'!$D$5:$K$1684,8,FALSE)</f>
        <v>0.91242727448344874</v>
      </c>
      <c r="O18" s="72">
        <f t="shared" si="13"/>
        <v>0.88752337567607908</v>
      </c>
      <c r="P18" s="72">
        <f t="shared" si="5"/>
        <v>0.11247662432392092</v>
      </c>
      <c r="Q18" s="72">
        <f>VLOOKUP(E18,'Appendix 4. LT MOH 2019'!$D$5:$I$1684,6,FALSE)</f>
        <v>2.5000000000000049</v>
      </c>
      <c r="R18" s="16">
        <f t="shared" si="6"/>
        <v>2.4657840970648044</v>
      </c>
      <c r="S18" s="135">
        <f t="shared" si="14"/>
        <v>76658.916582670397</v>
      </c>
      <c r="T18" s="12">
        <f t="shared" si="7"/>
        <v>8622.3361615478098</v>
      </c>
      <c r="U18" s="13">
        <f t="shared" si="8"/>
        <v>2.3855266114316476E-2</v>
      </c>
      <c r="V18" s="12">
        <f t="shared" si="9"/>
        <v>361443.72149230435</v>
      </c>
      <c r="W18" s="12">
        <f t="shared" si="10"/>
        <v>1290633.237018527</v>
      </c>
      <c r="X18" s="131">
        <f t="shared" si="11"/>
        <v>16.836048493154532</v>
      </c>
      <c r="Y18" s="105">
        <f>VLOOKUP(E18,'Appendix 4. LT MOH 2019'!$D$5:$P$1684,13,FALSE)</f>
        <v>18.667683085959638</v>
      </c>
      <c r="Z18" s="105">
        <f t="shared" si="12"/>
        <v>-1.8316345928051057</v>
      </c>
    </row>
    <row r="19" spans="1:26" s="9" customFormat="1" x14ac:dyDescent="0.2">
      <c r="A19" s="15"/>
      <c r="B19" s="11" t="str">
        <f t="shared" si="15"/>
        <v>Total</v>
      </c>
      <c r="C19" s="11" t="str">
        <f t="shared" si="16"/>
        <v>MT</v>
      </c>
      <c r="D19" s="137" t="s">
        <v>130</v>
      </c>
      <c r="E19" s="18" t="str">
        <f t="shared" si="0"/>
        <v>MTTotal70-74</v>
      </c>
      <c r="F19" s="19">
        <v>5</v>
      </c>
      <c r="G19" s="104">
        <f>VLOOKUP(E19,'Appendix 4. LT MOH 2019'!$D$5:$G$1684,4,FALSE)</f>
        <v>2.7075399301220045E-2</v>
      </c>
      <c r="H19" s="19">
        <f>VLOOKUP(E19,'Appendix 1a. Person-years 2020'!$E$3:$F$1684,2,FALSE)</f>
        <v>67621.321899999995</v>
      </c>
      <c r="I19" s="19">
        <f>VLOOKUP(E19,'Appendix 2a. Deaths 2020'!$E$3:$G$1683,3,FALSE)</f>
        <v>510</v>
      </c>
      <c r="J19" s="20">
        <f t="shared" si="1"/>
        <v>1830.8742917188356</v>
      </c>
      <c r="K19" s="20">
        <f t="shared" si="2"/>
        <v>2327.0658380752134</v>
      </c>
      <c r="L19" s="72">
        <f t="shared" si="3"/>
        <v>0.78677373960042629</v>
      </c>
      <c r="M19" s="72">
        <f t="shared" si="4"/>
        <v>1.2710134434683389</v>
      </c>
      <c r="N19" s="72">
        <f>VLOOKUP(E19,'Appendix 4. LT MOH 2019'!$D$5:$K$1684,8,FALSE)</f>
        <v>0.87320553070712681</v>
      </c>
      <c r="O19" s="72">
        <f t="shared" si="13"/>
        <v>0.84170179172870463</v>
      </c>
      <c r="P19" s="72">
        <f t="shared" si="5"/>
        <v>0.15829820827129537</v>
      </c>
      <c r="Q19" s="72">
        <f>VLOOKUP(E19,'Appendix 4. LT MOH 2019'!$D$5:$I$1684,6,FALSE)</f>
        <v>2.4999999999999978</v>
      </c>
      <c r="R19" s="16">
        <f t="shared" si="6"/>
        <v>2.4548436651841348</v>
      </c>
      <c r="S19" s="135">
        <f t="shared" si="14"/>
        <v>68036.580421122591</v>
      </c>
      <c r="T19" s="12">
        <f t="shared" si="7"/>
        <v>10770.068777569601</v>
      </c>
      <c r="U19" s="13">
        <f t="shared" si="8"/>
        <v>3.443431530903146E-2</v>
      </c>
      <c r="V19" s="12">
        <f t="shared" si="9"/>
        <v>312771.3933299791</v>
      </c>
      <c r="W19" s="12">
        <f t="shared" si="10"/>
        <v>929189.51552622276</v>
      </c>
      <c r="X19" s="131">
        <f t="shared" si="11"/>
        <v>13.657204841496519</v>
      </c>
      <c r="Y19" s="105">
        <f>VLOOKUP(E19,'Appendix 4. LT MOH 2019'!$D$5:$P$1684,13,FALSE)</f>
        <v>15.219421084943592</v>
      </c>
      <c r="Z19" s="105">
        <f t="shared" si="12"/>
        <v>-1.5622162434470734</v>
      </c>
    </row>
    <row r="20" spans="1:26" s="9" customFormat="1" x14ac:dyDescent="0.2">
      <c r="A20" s="15"/>
      <c r="B20" s="11" t="str">
        <f t="shared" si="15"/>
        <v>Total</v>
      </c>
      <c r="C20" s="11" t="str">
        <f t="shared" si="16"/>
        <v>MT</v>
      </c>
      <c r="D20" s="137" t="s">
        <v>131</v>
      </c>
      <c r="E20" s="18" t="str">
        <f t="shared" si="0"/>
        <v>MTTotal75-79</v>
      </c>
      <c r="F20" s="19">
        <v>5</v>
      </c>
      <c r="G20" s="104">
        <f>VLOOKUP(E20,'Appendix 4. LT MOH 2019'!$D$5:$G$1684,4,FALSE)</f>
        <v>4.4144713144826979E-2</v>
      </c>
      <c r="H20" s="19">
        <f>VLOOKUP(E20,'Appendix 1a. Person-years 2020'!$E$3:$F$1684,2,FALSE)</f>
        <v>43308.511700000003</v>
      </c>
      <c r="I20" s="19">
        <f>VLOOKUP(E20,'Appendix 2a. Deaths 2020'!$E$3:$G$1683,3,FALSE)</f>
        <v>498</v>
      </c>
      <c r="J20" s="20">
        <f t="shared" si="1"/>
        <v>1911.8418257258832</v>
      </c>
      <c r="K20" s="20">
        <f t="shared" si="2"/>
        <v>2387.8577585797593</v>
      </c>
      <c r="L20" s="72">
        <f t="shared" si="3"/>
        <v>0.80065147048918062</v>
      </c>
      <c r="M20" s="72">
        <f t="shared" si="4"/>
        <v>1.2489829056193724</v>
      </c>
      <c r="N20" s="72">
        <f>VLOOKUP(E20,'Appendix 4. LT MOH 2019'!$D$5:$K$1684,8,FALSE)</f>
        <v>0.8012147309724601</v>
      </c>
      <c r="O20" s="72">
        <f t="shared" si="13"/>
        <v>0.75820047707806204</v>
      </c>
      <c r="P20" s="72">
        <f t="shared" si="5"/>
        <v>0.24179952292193796</v>
      </c>
      <c r="Q20" s="72">
        <f>VLOOKUP(E20,'Appendix 4. LT MOH 2019'!$D$5:$I$1684,6,FALSE)</f>
        <v>2.4999999999999991</v>
      </c>
      <c r="R20" s="16">
        <f t="shared" si="6"/>
        <v>2.4330035900804949</v>
      </c>
      <c r="S20" s="135">
        <f t="shared" si="14"/>
        <v>57266.511643552993</v>
      </c>
      <c r="T20" s="12">
        <f t="shared" si="7"/>
        <v>13847.01519481472</v>
      </c>
      <c r="U20" s="13">
        <f t="shared" si="8"/>
        <v>5.5214175896051133E-2</v>
      </c>
      <c r="V20" s="12">
        <f t="shared" si="9"/>
        <v>250787.31992457475</v>
      </c>
      <c r="W20" s="12">
        <f t="shared" si="10"/>
        <v>616418.12219624361</v>
      </c>
      <c r="X20" s="131">
        <f t="shared" si="11"/>
        <v>10.764024287580984</v>
      </c>
      <c r="Y20" s="105">
        <f>VLOOKUP(E20,'Appendix 4. LT MOH 2019'!$D$5:$P$1684,13,FALSE)</f>
        <v>12.066354240385232</v>
      </c>
      <c r="Z20" s="105">
        <f t="shared" si="12"/>
        <v>-1.3023299528042482</v>
      </c>
    </row>
    <row r="21" spans="1:26" s="9" customFormat="1" x14ac:dyDescent="0.2">
      <c r="A21" s="15"/>
      <c r="B21" s="11" t="str">
        <f t="shared" si="15"/>
        <v>Total</v>
      </c>
      <c r="C21" s="11" t="str">
        <f t="shared" si="16"/>
        <v>MT</v>
      </c>
      <c r="D21" s="137" t="s">
        <v>132</v>
      </c>
      <c r="E21" s="18" t="str">
        <f t="shared" si="0"/>
        <v>MTTotal80-84</v>
      </c>
      <c r="F21" s="19">
        <v>5</v>
      </c>
      <c r="G21" s="104">
        <f>VLOOKUP(E21,'Appendix 4. LT MOH 2019'!$D$5:$G$1684,4,FALSE)</f>
        <v>6.7307479443743642E-2</v>
      </c>
      <c r="H21" s="19">
        <f>VLOOKUP(E21,'Appendix 1a. Person-years 2020'!$E$3:$F$1684,2,FALSE)</f>
        <v>25941.5236</v>
      </c>
      <c r="I21" s="19">
        <f>VLOOKUP(E21,'Appendix 2a. Deaths 2020'!$E$3:$G$1683,3,FALSE)</f>
        <v>415</v>
      </c>
      <c r="J21" s="20">
        <f t="shared" si="1"/>
        <v>1746.0585664463906</v>
      </c>
      <c r="K21" s="20">
        <f t="shared" si="2"/>
        <v>2133.125962477237</v>
      </c>
      <c r="L21" s="72">
        <f t="shared" si="3"/>
        <v>0.81854451971446729</v>
      </c>
      <c r="M21" s="72">
        <f t="shared" si="4"/>
        <v>1.2216806489020655</v>
      </c>
      <c r="N21" s="72">
        <f>VLOOKUP(E21,'Appendix 4. LT MOH 2019'!$D$5:$K$1684,8,FALSE)</f>
        <v>0.71193493618436121</v>
      </c>
      <c r="O21" s="72">
        <f t="shared" si="13"/>
        <v>0.66028157162604428</v>
      </c>
      <c r="P21" s="72">
        <f t="shared" si="5"/>
        <v>0.33971842837395572</v>
      </c>
      <c r="Q21" s="72">
        <f>VLOOKUP(E21,'Appendix 4. LT MOH 2019'!$D$5:$I$1684,6,FALSE)</f>
        <v>2.5000000000000004</v>
      </c>
      <c r="R21" s="16">
        <f t="shared" si="6"/>
        <v>2.4101823400281246</v>
      </c>
      <c r="S21" s="135">
        <f t="shared" si="14"/>
        <v>43419.496448738275</v>
      </c>
      <c r="T21" s="12">
        <f t="shared" si="7"/>
        <v>14750.403094353918</v>
      </c>
      <c r="U21" s="13">
        <f t="shared" si="8"/>
        <v>8.2452102503247041E-2</v>
      </c>
      <c r="V21" s="12">
        <f t="shared" si="9"/>
        <v>178896.62781822978</v>
      </c>
      <c r="W21" s="12">
        <f t="shared" si="10"/>
        <v>365630.80227166892</v>
      </c>
      <c r="X21" s="131">
        <f t="shared" si="11"/>
        <v>8.4208899728567381</v>
      </c>
      <c r="Y21" s="105">
        <f>VLOOKUP(E21,'Appendix 4. LT MOH 2019'!$D$5:$P$1684,13,FALSE)</f>
        <v>9.439813224320325</v>
      </c>
      <c r="Z21" s="105">
        <f t="shared" si="12"/>
        <v>-1.0189232514635869</v>
      </c>
    </row>
    <row r="22" spans="1:26" s="9" customFormat="1" x14ac:dyDescent="0.2">
      <c r="A22" s="15"/>
      <c r="B22" s="11" t="str">
        <f t="shared" si="15"/>
        <v>Total</v>
      </c>
      <c r="C22" s="11" t="str">
        <f t="shared" si="16"/>
        <v>MT</v>
      </c>
      <c r="D22" s="137" t="s">
        <v>133</v>
      </c>
      <c r="E22" s="18" t="str">
        <f t="shared" si="0"/>
        <v>MTTotal85-89</v>
      </c>
      <c r="F22" s="19">
        <v>5</v>
      </c>
      <c r="G22" s="104">
        <f>VLOOKUP(E22,'Appendix 4. LT MOH 2019'!$D$5:$G$1684,4,FALSE)</f>
        <v>0.11316913377096877</v>
      </c>
      <c r="H22" s="19">
        <f>VLOOKUP(E22,'Appendix 1a. Person-years 2020'!$E$3:$F$1684,2,FALSE)</f>
        <v>12354.3994</v>
      </c>
      <c r="I22" s="19">
        <f>VLOOKUP(E22,'Appendix 2a. Deaths 2020'!$E$3:$G$1683,3,FALSE)</f>
        <v>270</v>
      </c>
      <c r="J22" s="20">
        <f t="shared" si="1"/>
        <v>1398.1366783585763</v>
      </c>
      <c r="K22" s="20">
        <f t="shared" si="2"/>
        <v>1637.5810122404148</v>
      </c>
      <c r="L22" s="72">
        <f t="shared" si="3"/>
        <v>0.85378168646798802</v>
      </c>
      <c r="M22" s="72">
        <f t="shared" si="4"/>
        <v>1.1712596040059173</v>
      </c>
      <c r="N22" s="72">
        <f>VLOOKUP(E22,'Appendix 4. LT MOH 2019'!$D$5:$K$1684,8,FALSE)</f>
        <v>0.55894021552170359</v>
      </c>
      <c r="O22" s="72">
        <f t="shared" si="13"/>
        <v>0.5059402713176514</v>
      </c>
      <c r="P22" s="72">
        <f t="shared" si="5"/>
        <v>0.4940597286823486</v>
      </c>
      <c r="Q22" s="72">
        <f>VLOOKUP(E22,'Appendix 4. LT MOH 2019'!$D$5:$I$1684,6,FALSE)</f>
        <v>2.5000000000000009</v>
      </c>
      <c r="R22" s="16">
        <f t="shared" si="6"/>
        <v>2.3859663188460098</v>
      </c>
      <c r="S22" s="135">
        <f t="shared" si="14"/>
        <v>28669.093354384357</v>
      </c>
      <c r="T22" s="12">
        <f t="shared" si="7"/>
        <v>14164.244484236058</v>
      </c>
      <c r="U22" s="13">
        <f t="shared" si="8"/>
        <v>0.13322319880167549</v>
      </c>
      <c r="V22" s="12">
        <f t="shared" si="9"/>
        <v>106319.65462202909</v>
      </c>
      <c r="W22" s="12">
        <f t="shared" si="10"/>
        <v>186734.1744534391</v>
      </c>
      <c r="X22" s="131">
        <f t="shared" si="11"/>
        <v>6.5134314554416104</v>
      </c>
      <c r="Y22" s="105">
        <f>VLOOKUP(E22,'Appendix 4. LT MOH 2019'!$D$5:$P$1684,13,FALSE)</f>
        <v>7.2478194587759415</v>
      </c>
      <c r="Z22" s="105">
        <f t="shared" si="12"/>
        <v>-0.73438800333433107</v>
      </c>
    </row>
    <row r="23" spans="1:26" s="9" customFormat="1" x14ac:dyDescent="0.2">
      <c r="A23" s="15"/>
      <c r="B23" s="11" t="str">
        <f t="shared" si="15"/>
        <v>Total</v>
      </c>
      <c r="C23" s="11" t="str">
        <f t="shared" si="16"/>
        <v>MT</v>
      </c>
      <c r="D23" s="137" t="s">
        <v>8</v>
      </c>
      <c r="E23" s="18" t="str">
        <f t="shared" si="0"/>
        <v>MTTotal90+</v>
      </c>
      <c r="F23" s="19" t="s">
        <v>19</v>
      </c>
      <c r="G23" s="104">
        <f>VLOOKUP(E23,'Appendix 4. LT MOH 2019'!$D$5:$G$1684,4,FALSE)</f>
        <v>0.16682447408777271</v>
      </c>
      <c r="H23" s="19">
        <f>VLOOKUP(E23,'Appendix 1a. Person-years 2020'!$E$3:$F$1684,2,FALSE)</f>
        <v>6894.7254000000003</v>
      </c>
      <c r="I23" s="19">
        <f>VLOOKUP(E23,'Appendix 2a. Deaths 2020'!$E$3:$G$1683,3,FALSE)</f>
        <v>173</v>
      </c>
      <c r="J23" s="20">
        <f t="shared" si="1"/>
        <v>1150.2089388346083</v>
      </c>
      <c r="K23" s="20">
        <f t="shared" si="2"/>
        <v>1294.3483048174237</v>
      </c>
      <c r="L23" s="72">
        <f t="shared" si="3"/>
        <v>0.88863942924300643</v>
      </c>
      <c r="M23" s="72">
        <f t="shared" si="4"/>
        <v>1.1253158109941812</v>
      </c>
      <c r="N23" s="72">
        <f>VLOOKUP(E23,'Appendix 4. LT MOH 2019'!$D$5:$K$1684,8,FALSE)</f>
        <v>0</v>
      </c>
      <c r="O23" s="72">
        <v>0</v>
      </c>
      <c r="P23" s="72">
        <f t="shared" si="5"/>
        <v>1</v>
      </c>
      <c r="Q23" s="72">
        <f>VLOOKUP(E23,'Appendix 4. LT MOH 2019'!$D$5:$I$1684,6,FALSE)</f>
        <v>6.2387227478134788</v>
      </c>
      <c r="R23" s="16">
        <f>Q23*L23</f>
        <v>5.5439750218223303</v>
      </c>
      <c r="S23" s="135">
        <f t="shared" si="14"/>
        <v>14504.848870148298</v>
      </c>
      <c r="T23" s="12">
        <f t="shared" si="7"/>
        <v>14504.848870148298</v>
      </c>
      <c r="U23" s="13">
        <f t="shared" si="8"/>
        <v>0.18037599304899021</v>
      </c>
      <c r="V23" s="12">
        <f>T23*R23</f>
        <v>80414.519831410013</v>
      </c>
      <c r="W23" s="12">
        <f>V23</f>
        <v>80414.519831410013</v>
      </c>
      <c r="X23" s="131">
        <f t="shared" si="11"/>
        <v>5.5439750218223303</v>
      </c>
      <c r="Y23" s="105">
        <f>VLOOKUP(E23,'Appendix 4. LT MOH 2019'!$D$5:$P$1684,13,FALSE)</f>
        <v>5.9943243068391867</v>
      </c>
      <c r="Z23" s="105">
        <f t="shared" si="12"/>
        <v>-0.45034928501685645</v>
      </c>
    </row>
    <row r="24" spans="1:26" s="7" customFormat="1" x14ac:dyDescent="0.2">
      <c r="B24" s="159"/>
      <c r="C24" s="159"/>
      <c r="D24" s="107"/>
      <c r="E24" s="107"/>
      <c r="F24" s="107"/>
      <c r="G24" s="107"/>
      <c r="H24" s="107"/>
      <c r="I24" s="132"/>
      <c r="J24" s="132"/>
      <c r="N24" s="107"/>
      <c r="O24" s="107"/>
      <c r="P24" s="21"/>
      <c r="Q24" s="107"/>
      <c r="R24" s="107"/>
      <c r="V24" s="107"/>
      <c r="W24" s="107"/>
      <c r="Y24" s="107"/>
    </row>
    <row r="25" spans="1:26" x14ac:dyDescent="0.2">
      <c r="K25" s="40"/>
      <c r="L25" s="70"/>
      <c r="M25" s="70"/>
      <c r="N25" s="133"/>
      <c r="O25" s="133"/>
      <c r="P25" s="71"/>
      <c r="Q25" s="133"/>
      <c r="R25" s="133"/>
      <c r="S25" s="70"/>
      <c r="T25" s="70"/>
      <c r="U25" s="70"/>
      <c r="V25" s="133"/>
      <c r="W25" s="133"/>
      <c r="X25" s="70"/>
      <c r="Y25" s="133"/>
      <c r="Z25" s="70"/>
    </row>
    <row r="26" spans="1:26" ht="16" customHeight="1" x14ac:dyDescent="0.2">
      <c r="K26" s="40"/>
      <c r="L26" s="70"/>
      <c r="M26" s="70"/>
      <c r="N26" s="133"/>
      <c r="O26" s="133"/>
      <c r="P26" s="70"/>
      <c r="Q26" s="133"/>
      <c r="R26" s="133"/>
      <c r="S26" s="70"/>
      <c r="T26" s="70"/>
      <c r="U26" s="70"/>
      <c r="V26" s="133"/>
      <c r="W26" s="133"/>
      <c r="X26" s="70"/>
      <c r="Y26" s="133"/>
      <c r="Z26" s="70"/>
    </row>
    <row r="27" spans="1:26" s="11" customFormat="1" ht="47" customHeight="1" x14ac:dyDescent="0.2">
      <c r="A27" s="10"/>
      <c r="B27" s="8" t="s">
        <v>17</v>
      </c>
      <c r="C27" s="8" t="s">
        <v>14</v>
      </c>
      <c r="D27" s="8" t="s">
        <v>0</v>
      </c>
      <c r="E27" s="8" t="s">
        <v>135</v>
      </c>
      <c r="F27" s="8" t="s">
        <v>9</v>
      </c>
      <c r="G27" s="10" t="s">
        <v>116</v>
      </c>
      <c r="H27" s="10" t="s">
        <v>117</v>
      </c>
      <c r="I27" s="10" t="s">
        <v>110</v>
      </c>
      <c r="J27" s="10" t="s">
        <v>39</v>
      </c>
      <c r="K27" s="10" t="s">
        <v>1830</v>
      </c>
      <c r="L27" s="10" t="s">
        <v>27</v>
      </c>
      <c r="M27" s="10" t="s">
        <v>28</v>
      </c>
      <c r="N27" s="8" t="s">
        <v>10</v>
      </c>
      <c r="O27" s="10" t="s">
        <v>111</v>
      </c>
      <c r="P27" s="10" t="s">
        <v>112</v>
      </c>
      <c r="Q27" s="10" t="s">
        <v>29</v>
      </c>
      <c r="R27" s="10" t="s">
        <v>113</v>
      </c>
      <c r="S27" s="8" t="s">
        <v>104</v>
      </c>
      <c r="T27" s="8" t="s">
        <v>105</v>
      </c>
      <c r="U27" s="10" t="s">
        <v>106</v>
      </c>
      <c r="V27" s="10" t="s">
        <v>107</v>
      </c>
      <c r="W27" s="10" t="s">
        <v>108</v>
      </c>
      <c r="X27" s="8" t="s">
        <v>109</v>
      </c>
      <c r="Y27" s="10" t="s">
        <v>30</v>
      </c>
      <c r="Z27" s="10" t="s">
        <v>11</v>
      </c>
    </row>
    <row r="28" spans="1:26" x14ac:dyDescent="0.2">
      <c r="B28" s="158" t="s">
        <v>70</v>
      </c>
      <c r="C28" s="11" t="str">
        <f>$C$4</f>
        <v>MT</v>
      </c>
      <c r="D28" s="137">
        <v>0</v>
      </c>
      <c r="E28" s="18" t="str">
        <f t="shared" ref="E28:E47" si="17">_xlfn.CONCAT(C28,B28,D28)</f>
        <v>MTFemale0</v>
      </c>
      <c r="F28" s="19">
        <v>1</v>
      </c>
      <c r="G28" s="104">
        <f>VLOOKUP(E28,'Appendix 4. LT MOH 2019'!$D$5:$G$1684,4,FALSE)</f>
        <v>1.1759067645610482E-2</v>
      </c>
      <c r="H28" s="19">
        <f>VLOOKUP(E28,'Appendix 1a. Person-years 2020'!$E$3:$F$1684,2,FALSE)</f>
        <v>27796.111199999999</v>
      </c>
      <c r="I28" s="19">
        <f>VLOOKUP(E28,'Appendix 2a. Deaths 2020'!$E$3:$G$1683,3,FALSE)</f>
        <v>2</v>
      </c>
      <c r="J28" s="20">
        <f t="shared" ref="J28:J47" si="18">G28*H28</f>
        <v>326.85635188571115</v>
      </c>
      <c r="K28" s="20">
        <f t="shared" ref="K28:K47" si="19">G28*(H28-I28)+I28</f>
        <v>328.83283375041992</v>
      </c>
      <c r="L28" s="73">
        <f t="shared" ref="L28:L47" si="20">J28/K28</f>
        <v>0.99398940232893862</v>
      </c>
      <c r="M28" s="73">
        <f t="shared" ref="M28:M47" si="21">K28/J28</f>
        <v>1.006046943415069</v>
      </c>
      <c r="N28" s="72">
        <f>VLOOKUP(E28,'Appendix 4. LT MOH 2019'!$D$5:$K$1684,8,FALSE)</f>
        <v>0.9883650152841551</v>
      </c>
      <c r="O28" s="72">
        <f>EXP((1/L28)*LN(N28))</f>
        <v>0.98829507255757099</v>
      </c>
      <c r="P28" s="73">
        <f t="shared" ref="P28:P47" si="22">1-O28</f>
        <v>1.1704927442429014E-2</v>
      </c>
      <c r="Q28" s="72">
        <f>VLOOKUP(E28,'Appendix 4. LT MOH 2019'!$D$5:$I$1684,6,FALSE)</f>
        <v>9.3070907616984444E-2</v>
      </c>
      <c r="R28" s="136">
        <f t="shared" ref="R28:R46" si="23">F28+(Q28-F28)*M28*(1-N28)/(1-O28)</f>
        <v>9.3038878787302437E-2</v>
      </c>
      <c r="S28" s="12">
        <v>100000</v>
      </c>
      <c r="T28" s="12">
        <f t="shared" ref="T28:T47" si="24">P28*S28</f>
        <v>1170.4927442429014</v>
      </c>
      <c r="U28" s="13">
        <f t="shared" ref="U28:U47" si="25">T28/V28</f>
        <v>1.1830519218409974E-2</v>
      </c>
      <c r="V28" s="12">
        <f t="shared" ref="V28:V46" si="26">(S29*F28)+R28*T28</f>
        <v>98938.408588310136</v>
      </c>
      <c r="W28" s="12">
        <f t="shared" ref="W28:W46" si="27">W29+V28</f>
        <v>7743354.8393635955</v>
      </c>
      <c r="X28" s="131">
        <f t="shared" ref="X28:X47" si="28">W28/S28</f>
        <v>77.433548393635959</v>
      </c>
      <c r="Y28" s="105">
        <f>VLOOKUP(E28,'Appendix 4. LT MOH 2019'!$D$5:$P$1684,13,FALSE)</f>
        <v>79.647055857954712</v>
      </c>
      <c r="Z28" s="131">
        <f t="shared" ref="Z28:Z47" si="29">X28-Y28</f>
        <v>-2.2135074643187522</v>
      </c>
    </row>
    <row r="29" spans="1:26" x14ac:dyDescent="0.2">
      <c r="B29" s="158" t="str">
        <f>$B$28</f>
        <v>Female</v>
      </c>
      <c r="C29" s="11" t="str">
        <f>$C$4</f>
        <v>MT</v>
      </c>
      <c r="D29" s="138" t="s">
        <v>1657</v>
      </c>
      <c r="E29" s="18" t="str">
        <f t="shared" si="17"/>
        <v>MTFemale1-4</v>
      </c>
      <c r="F29" s="19">
        <v>4</v>
      </c>
      <c r="G29" s="104">
        <f>VLOOKUP(E29,'Appendix 4. LT MOH 2019'!$D$5:$G$1684,4,FALSE)</f>
        <v>6.2192102336689782E-4</v>
      </c>
      <c r="H29" s="19">
        <f>VLOOKUP(E29,'Appendix 1a. Person-years 2020'!$E$3:$F$1684,2,FALSE)</f>
        <v>110629.8214</v>
      </c>
      <c r="I29" s="19">
        <f>VLOOKUP(E29,'Appendix 2a. Deaths 2020'!$E$3:$G$1683,3,FALSE)</f>
        <v>3</v>
      </c>
      <c r="J29" s="20">
        <f t="shared" si="18"/>
        <v>68.803011739985138</v>
      </c>
      <c r="K29" s="20">
        <f t="shared" si="19"/>
        <v>71.801145976915038</v>
      </c>
      <c r="L29" s="73">
        <f t="shared" si="20"/>
        <v>0.95824392220851407</v>
      </c>
      <c r="M29" s="73">
        <f t="shared" si="21"/>
        <v>1.0435756249778747</v>
      </c>
      <c r="N29" s="72">
        <f>VLOOKUP(E29,'Appendix 4. LT MOH 2019'!$D$5:$K$1684,8,FALSE)</f>
        <v>0.99751617672645154</v>
      </c>
      <c r="O29" s="72">
        <f t="shared" ref="O29:O46" si="30">EXP((1/L29)*LN(N29))</f>
        <v>0.99740808296075345</v>
      </c>
      <c r="P29" s="73">
        <f t="shared" si="22"/>
        <v>2.5919170392465496E-3</v>
      </c>
      <c r="Q29" s="72">
        <f>VLOOKUP(E29,'Appendix 4. LT MOH 2019'!$D$5:$I$1684,6,FALSE)</f>
        <v>1.5006699250408984</v>
      </c>
      <c r="R29" s="136">
        <f t="shared" si="23"/>
        <v>1.5005345540393695</v>
      </c>
      <c r="S29" s="75">
        <f t="shared" ref="S29:S47" si="31">S28-T28</f>
        <v>98829.507255757097</v>
      </c>
      <c r="T29" s="12">
        <f t="shared" si="24"/>
        <v>256.15788383653734</v>
      </c>
      <c r="U29" s="13">
        <f t="shared" si="25"/>
        <v>6.4903043064563426E-4</v>
      </c>
      <c r="V29" s="12">
        <f t="shared" si="26"/>
        <v>394677.77124366857</v>
      </c>
      <c r="W29" s="12">
        <f t="shared" si="27"/>
        <v>7644416.4307752857</v>
      </c>
      <c r="X29" s="131">
        <f t="shared" si="28"/>
        <v>77.349535002664666</v>
      </c>
      <c r="Y29" s="105">
        <f>VLOOKUP(E29,'Appendix 4. LT MOH 2019'!$D$5:$P$1684,13,FALSE)</f>
        <v>79.583561485600413</v>
      </c>
      <c r="Z29" s="131">
        <f t="shared" si="29"/>
        <v>-2.2340264829357466</v>
      </c>
    </row>
    <row r="30" spans="1:26" x14ac:dyDescent="0.2">
      <c r="B30" s="158" t="str">
        <f t="shared" ref="B30:B47" si="32">$B$28</f>
        <v>Female</v>
      </c>
      <c r="C30" s="11" t="str">
        <f t="shared" ref="C30:C47" si="33">$C$4</f>
        <v>MT</v>
      </c>
      <c r="D30" s="138" t="s">
        <v>1658</v>
      </c>
      <c r="E30" s="18" t="str">
        <f t="shared" si="17"/>
        <v>MTFemale5-9</v>
      </c>
      <c r="F30" s="19">
        <v>5</v>
      </c>
      <c r="G30" s="104">
        <f>VLOOKUP(E30,'Appendix 4. LT MOH 2019'!$D$5:$G$1684,4,FALSE)</f>
        <v>2.2449117638902009E-4</v>
      </c>
      <c r="H30" s="19">
        <f>VLOOKUP(E30,'Appendix 1a. Person-years 2020'!$E$3:$F$1684,2,FALSE)</f>
        <v>131816.87530000001</v>
      </c>
      <c r="I30" s="19">
        <f>VLOOKUP(E30,'Appendix 2a. Deaths 2020'!$E$3:$G$1683,3,FALSE)</f>
        <v>0</v>
      </c>
      <c r="J30" s="20">
        <f t="shared" si="18"/>
        <v>29.591725404021769</v>
      </c>
      <c r="K30" s="20">
        <f t="shared" si="19"/>
        <v>29.591725404021769</v>
      </c>
      <c r="L30" s="73">
        <f t="shared" si="20"/>
        <v>1</v>
      </c>
      <c r="M30" s="73">
        <f t="shared" si="21"/>
        <v>1</v>
      </c>
      <c r="N30" s="72">
        <f>VLOOKUP(E30,'Appendix 4. LT MOH 2019'!$D$5:$K$1684,8,FALSE)</f>
        <v>0.99887817371830911</v>
      </c>
      <c r="O30" s="72">
        <f t="shared" si="30"/>
        <v>0.99887817371830911</v>
      </c>
      <c r="P30" s="73">
        <f t="shared" si="22"/>
        <v>1.1218262816908853E-3</v>
      </c>
      <c r="Q30" s="72">
        <f>VLOOKUP(E30,'Appendix 4. LT MOH 2019'!$D$5:$I$1684,6,FALSE)</f>
        <v>2.4999999999998122</v>
      </c>
      <c r="R30" s="136">
        <f t="shared" si="23"/>
        <v>2.4999999999998122</v>
      </c>
      <c r="S30" s="75">
        <f t="shared" si="31"/>
        <v>98573.349371920558</v>
      </c>
      <c r="T30" s="12">
        <f t="shared" si="24"/>
        <v>110.58217399971821</v>
      </c>
      <c r="U30" s="13">
        <f t="shared" si="25"/>
        <v>2.2449117638901754E-4</v>
      </c>
      <c r="V30" s="12">
        <f t="shared" si="26"/>
        <v>492590.29142460343</v>
      </c>
      <c r="W30" s="12">
        <f t="shared" si="27"/>
        <v>7249738.6595316175</v>
      </c>
      <c r="X30" s="131">
        <f t="shared" si="28"/>
        <v>73.546640199655897</v>
      </c>
      <c r="Y30" s="105">
        <f>VLOOKUP(E30,'Appendix 4. LT MOH 2019'!$D$5:$P$1684,13,FALSE)</f>
        <v>75.777988511295916</v>
      </c>
      <c r="Z30" s="131">
        <f t="shared" si="29"/>
        <v>-2.2313483116400192</v>
      </c>
    </row>
    <row r="31" spans="1:26" x14ac:dyDescent="0.2">
      <c r="B31" s="158" t="str">
        <f t="shared" si="32"/>
        <v>Female</v>
      </c>
      <c r="C31" s="11" t="str">
        <f t="shared" si="33"/>
        <v>MT</v>
      </c>
      <c r="D31" s="138" t="s">
        <v>118</v>
      </c>
      <c r="E31" s="18" t="str">
        <f t="shared" si="17"/>
        <v>MTFemale10-14</v>
      </c>
      <c r="F31" s="19">
        <v>5</v>
      </c>
      <c r="G31" s="104">
        <f>VLOOKUP(E31,'Appendix 4. LT MOH 2019'!$D$5:$G$1684,4,FALSE)</f>
        <v>3.4666161820840028E-4</v>
      </c>
      <c r="H31" s="19">
        <f>VLOOKUP(E31,'Appendix 1a. Person-years 2020'!$E$3:$F$1684,2,FALSE)</f>
        <v>131146.41399999999</v>
      </c>
      <c r="I31" s="19">
        <f>VLOOKUP(E31,'Appendix 2a. Deaths 2020'!$E$3:$G$1683,3,FALSE)</f>
        <v>0</v>
      </c>
      <c r="J31" s="20">
        <f t="shared" si="18"/>
        <v>45.4634280994688</v>
      </c>
      <c r="K31" s="20">
        <f t="shared" si="19"/>
        <v>45.4634280994688</v>
      </c>
      <c r="L31" s="73">
        <f t="shared" si="20"/>
        <v>1</v>
      </c>
      <c r="M31" s="73">
        <f t="shared" si="21"/>
        <v>1</v>
      </c>
      <c r="N31" s="72">
        <f>VLOOKUP(E31,'Appendix 4. LT MOH 2019'!$D$5:$K$1684,8,FALSE)</f>
        <v>0.99826819278668544</v>
      </c>
      <c r="O31" s="72">
        <f t="shared" si="30"/>
        <v>0.99826819278668544</v>
      </c>
      <c r="P31" s="73">
        <f t="shared" si="22"/>
        <v>1.7318072133145623E-3</v>
      </c>
      <c r="Q31" s="72">
        <f>VLOOKUP(E31,'Appendix 4. LT MOH 2019'!$D$5:$I$1684,6,FALSE)</f>
        <v>2.4999999999999098</v>
      </c>
      <c r="R31" s="136">
        <f t="shared" si="23"/>
        <v>2.4999999999999098</v>
      </c>
      <c r="S31" s="75">
        <f t="shared" si="31"/>
        <v>98462.767197920839</v>
      </c>
      <c r="T31" s="12">
        <f t="shared" si="24"/>
        <v>170.51853047627179</v>
      </c>
      <c r="U31" s="13">
        <f t="shared" si="25"/>
        <v>3.4666161820840879E-4</v>
      </c>
      <c r="V31" s="12">
        <f t="shared" si="26"/>
        <v>491887.53966341348</v>
      </c>
      <c r="W31" s="12">
        <f t="shared" si="27"/>
        <v>6757148.3681070143</v>
      </c>
      <c r="X31" s="131">
        <f t="shared" si="28"/>
        <v>68.626431700059911</v>
      </c>
      <c r="Y31" s="105">
        <f>VLOOKUP(E31,'Appendix 4. LT MOH 2019'!$D$5:$P$1684,13,FALSE)</f>
        <v>70.860286008172253</v>
      </c>
      <c r="Z31" s="131">
        <f t="shared" si="29"/>
        <v>-2.2338543081123419</v>
      </c>
    </row>
    <row r="32" spans="1:26" x14ac:dyDescent="0.2">
      <c r="B32" s="158" t="str">
        <f t="shared" si="32"/>
        <v>Female</v>
      </c>
      <c r="C32" s="11" t="str">
        <f t="shared" si="33"/>
        <v>MT</v>
      </c>
      <c r="D32" s="137" t="s">
        <v>119</v>
      </c>
      <c r="E32" s="18" t="str">
        <f t="shared" si="17"/>
        <v>MTFemale15-19</v>
      </c>
      <c r="F32" s="19">
        <v>5</v>
      </c>
      <c r="G32" s="104">
        <f>VLOOKUP(E32,'Appendix 4. LT MOH 2019'!$D$5:$G$1684,4,FALSE)</f>
        <v>5.5452272617124347E-4</v>
      </c>
      <c r="H32" s="19">
        <f>VLOOKUP(E32,'Appendix 1a. Person-years 2020'!$E$3:$F$1684,2,FALSE)</f>
        <v>131735.1298</v>
      </c>
      <c r="I32" s="19">
        <f>VLOOKUP(E32,'Appendix 2a. Deaths 2020'!$E$3:$G$1683,3,FALSE)</f>
        <v>5</v>
      </c>
      <c r="J32" s="20">
        <f t="shared" si="18"/>
        <v>73.05012330921862</v>
      </c>
      <c r="K32" s="20">
        <f t="shared" si="19"/>
        <v>78.047350695587753</v>
      </c>
      <c r="L32" s="73">
        <f t="shared" si="20"/>
        <v>0.93597185116686299</v>
      </c>
      <c r="M32" s="73">
        <f t="shared" si="21"/>
        <v>1.0684081991924372</v>
      </c>
      <c r="N32" s="72">
        <f>VLOOKUP(E32,'Appendix 4. LT MOH 2019'!$D$5:$K$1684,8,FALSE)</f>
        <v>0.99723122474115555</v>
      </c>
      <c r="O32" s="72">
        <f t="shared" si="30"/>
        <v>0.99704209820302458</v>
      </c>
      <c r="P32" s="73">
        <f t="shared" si="22"/>
        <v>2.9579017969754151E-3</v>
      </c>
      <c r="Q32" s="72">
        <f>VLOOKUP(E32,'Appendix 4. LT MOH 2019'!$D$5:$I$1684,6,FALSE)</f>
        <v>2.4999999999998908</v>
      </c>
      <c r="R32" s="136">
        <f t="shared" si="23"/>
        <v>2.4997630150402808</v>
      </c>
      <c r="S32" s="75">
        <f t="shared" si="31"/>
        <v>98292.248667444568</v>
      </c>
      <c r="T32" s="12">
        <f t="shared" si="24"/>
        <v>290.73881896218865</v>
      </c>
      <c r="U32" s="13">
        <f t="shared" si="25"/>
        <v>5.9245665675975757E-4</v>
      </c>
      <c r="V32" s="12">
        <f t="shared" si="26"/>
        <v>490734.32738909009</v>
      </c>
      <c r="W32" s="12">
        <f t="shared" si="27"/>
        <v>6265260.8284436008</v>
      </c>
      <c r="X32" s="131">
        <f t="shared" si="28"/>
        <v>63.74114859902194</v>
      </c>
      <c r="Y32" s="105">
        <f>VLOOKUP(E32,'Appendix 4. LT MOH 2019'!$D$5:$P$1684,13,FALSE)</f>
        <v>65.978878223439281</v>
      </c>
      <c r="Z32" s="131">
        <f t="shared" si="29"/>
        <v>-2.2377296244173408</v>
      </c>
    </row>
    <row r="33" spans="2:26" x14ac:dyDescent="0.2">
      <c r="B33" s="158" t="str">
        <f t="shared" si="32"/>
        <v>Female</v>
      </c>
      <c r="C33" s="11" t="str">
        <f t="shared" si="33"/>
        <v>MT</v>
      </c>
      <c r="D33" s="137" t="s">
        <v>120</v>
      </c>
      <c r="E33" s="18" t="str">
        <f t="shared" si="17"/>
        <v>MTFemale20-24</v>
      </c>
      <c r="F33" s="19">
        <v>5</v>
      </c>
      <c r="G33" s="104">
        <f>VLOOKUP(E33,'Appendix 4. LT MOH 2019'!$D$5:$G$1684,4,FALSE)</f>
        <v>6.1752271467516704E-4</v>
      </c>
      <c r="H33" s="19">
        <f>VLOOKUP(E33,'Appendix 1a. Person-years 2020'!$E$3:$F$1684,2,FALSE)</f>
        <v>139866.0018</v>
      </c>
      <c r="I33" s="19">
        <f>VLOOKUP(E33,'Appendix 2a. Deaths 2020'!$E$3:$G$1683,3,FALSE)</f>
        <v>13</v>
      </c>
      <c r="J33" s="20">
        <f t="shared" si="18"/>
        <v>86.370433122297797</v>
      </c>
      <c r="K33" s="20">
        <f t="shared" si="19"/>
        <v>99.362405327007025</v>
      </c>
      <c r="L33" s="73">
        <f t="shared" si="20"/>
        <v>0.86924660124770581</v>
      </c>
      <c r="M33" s="73">
        <f t="shared" si="21"/>
        <v>1.1504215243000231</v>
      </c>
      <c r="N33" s="72">
        <f>VLOOKUP(E33,'Appendix 4. LT MOH 2019'!$D$5:$K$1684,8,FALSE)</f>
        <v>0.99691714575792545</v>
      </c>
      <c r="O33" s="72">
        <f t="shared" si="30"/>
        <v>0.9964542411665982</v>
      </c>
      <c r="P33" s="73">
        <f t="shared" si="22"/>
        <v>3.545758833401802E-3</v>
      </c>
      <c r="Q33" s="72">
        <f>VLOOKUP(E33,'Appendix 4. LT MOH 2019'!$D$5:$I$1684,6,FALSE)</f>
        <v>2.5000000000000733</v>
      </c>
      <c r="R33" s="136">
        <f t="shared" si="23"/>
        <v>2.4994196989988868</v>
      </c>
      <c r="S33" s="75">
        <f t="shared" si="31"/>
        <v>98001.509848482383</v>
      </c>
      <c r="T33" s="12">
        <f t="shared" si="24"/>
        <v>347.48971923197013</v>
      </c>
      <c r="U33" s="13">
        <f t="shared" si="25"/>
        <v>7.1041153301423397E-4</v>
      </c>
      <c r="V33" s="12">
        <f t="shared" si="26"/>
        <v>489138.6232957</v>
      </c>
      <c r="W33" s="12">
        <f t="shared" si="27"/>
        <v>5774526.5010545105</v>
      </c>
      <c r="X33" s="131">
        <f t="shared" si="28"/>
        <v>58.922832005163571</v>
      </c>
      <c r="Y33" s="105">
        <f>VLOOKUP(E33,'Appendix 4. LT MOH 2019'!$D$5:$P$1684,13,FALSE)</f>
        <v>61.155124958523103</v>
      </c>
      <c r="Z33" s="131">
        <f t="shared" si="29"/>
        <v>-2.2322929533595328</v>
      </c>
    </row>
    <row r="34" spans="2:26" x14ac:dyDescent="0.2">
      <c r="B34" s="158" t="str">
        <f t="shared" si="32"/>
        <v>Female</v>
      </c>
      <c r="C34" s="11" t="str">
        <f t="shared" si="33"/>
        <v>MT</v>
      </c>
      <c r="D34" s="137" t="s">
        <v>121</v>
      </c>
      <c r="E34" s="18" t="str">
        <f t="shared" si="17"/>
        <v>MTFemale25-29</v>
      </c>
      <c r="F34" s="19">
        <v>5</v>
      </c>
      <c r="G34" s="104">
        <f>VLOOKUP(E34,'Appendix 4. LT MOH 2019'!$D$5:$G$1684,4,FALSE)</f>
        <v>7.1930451928903878E-4</v>
      </c>
      <c r="H34" s="19">
        <f>VLOOKUP(E34,'Appendix 1a. Person-years 2020'!$E$3:$F$1684,2,FALSE)</f>
        <v>144387.44330000001</v>
      </c>
      <c r="I34" s="19">
        <f>VLOOKUP(E34,'Appendix 2a. Deaths 2020'!$E$3:$G$1683,3,FALSE)</f>
        <v>12</v>
      </c>
      <c r="J34" s="20">
        <f t="shared" si="18"/>
        <v>103.85854049427985</v>
      </c>
      <c r="K34" s="20">
        <f t="shared" si="19"/>
        <v>115.84990884004839</v>
      </c>
      <c r="L34" s="73">
        <f t="shared" si="20"/>
        <v>0.89649220732383339</v>
      </c>
      <c r="M34" s="73">
        <f t="shared" si="21"/>
        <v>1.1154586641474031</v>
      </c>
      <c r="N34" s="72">
        <f>VLOOKUP(E34,'Appendix 4. LT MOH 2019'!$D$5:$K$1684,8,FALSE)</f>
        <v>0.99640993328159255</v>
      </c>
      <c r="O34" s="72">
        <f t="shared" si="30"/>
        <v>0.99599625981006989</v>
      </c>
      <c r="P34" s="73">
        <f t="shared" si="22"/>
        <v>4.0037401899301051E-3</v>
      </c>
      <c r="Q34" s="72">
        <f>VLOOKUP(E34,'Appendix 4. LT MOH 2019'!$D$5:$I$1684,6,FALSE)</f>
        <v>2.5000000000000218</v>
      </c>
      <c r="R34" s="136">
        <f t="shared" si="23"/>
        <v>2.4994812126004256</v>
      </c>
      <c r="S34" s="75">
        <f t="shared" si="31"/>
        <v>97654.020129250406</v>
      </c>
      <c r="T34" s="12">
        <f t="shared" si="24"/>
        <v>390.98132509972334</v>
      </c>
      <c r="U34" s="13">
        <f t="shared" si="25"/>
        <v>8.0235458093969156E-4</v>
      </c>
      <c r="V34" s="12">
        <f t="shared" si="26"/>
        <v>487292.44449731777</v>
      </c>
      <c r="W34" s="12">
        <f t="shared" si="27"/>
        <v>5285387.8777588103</v>
      </c>
      <c r="X34" s="131">
        <f t="shared" si="28"/>
        <v>54.123607720023323</v>
      </c>
      <c r="Y34" s="105">
        <f>VLOOKUP(E34,'Appendix 4. LT MOH 2019'!$D$5:$P$1684,13,FALSE)</f>
        <v>56.336509340933659</v>
      </c>
      <c r="Z34" s="131">
        <f t="shared" si="29"/>
        <v>-2.2129016209103369</v>
      </c>
    </row>
    <row r="35" spans="2:26" x14ac:dyDescent="0.2">
      <c r="B35" s="158" t="str">
        <f t="shared" si="32"/>
        <v>Female</v>
      </c>
      <c r="C35" s="11" t="str">
        <f t="shared" si="33"/>
        <v>MT</v>
      </c>
      <c r="D35" s="137" t="s">
        <v>122</v>
      </c>
      <c r="E35" s="18" t="str">
        <f t="shared" si="17"/>
        <v>MTFemale30-34</v>
      </c>
      <c r="F35" s="19">
        <v>5</v>
      </c>
      <c r="G35" s="104">
        <f>VLOOKUP(E35,'Appendix 4. LT MOH 2019'!$D$5:$G$1684,4,FALSE)</f>
        <v>9.8974249359446093E-4</v>
      </c>
      <c r="H35" s="19">
        <f>VLOOKUP(E35,'Appendix 1a. Person-years 2020'!$E$3:$F$1684,2,FALSE)</f>
        <v>144708.3793</v>
      </c>
      <c r="I35" s="19">
        <f>VLOOKUP(E35,'Appendix 2a. Deaths 2020'!$E$3:$G$1683,3,FALSE)</f>
        <v>15</v>
      </c>
      <c r="J35" s="20">
        <f t="shared" si="18"/>
        <v>143.22403217239508</v>
      </c>
      <c r="K35" s="20">
        <f t="shared" si="19"/>
        <v>158.20918603499115</v>
      </c>
      <c r="L35" s="73">
        <f t="shared" si="20"/>
        <v>0.90528265622148008</v>
      </c>
      <c r="M35" s="73">
        <f t="shared" si="21"/>
        <v>1.1046273703882239</v>
      </c>
      <c r="N35" s="72">
        <f>VLOOKUP(E35,'Appendix 4. LT MOH 2019'!$D$5:$K$1684,8,FALSE)</f>
        <v>0.99506350218616746</v>
      </c>
      <c r="O35" s="72">
        <f t="shared" si="30"/>
        <v>0.99454841969576979</v>
      </c>
      <c r="P35" s="73">
        <f t="shared" si="22"/>
        <v>5.451580304230208E-3</v>
      </c>
      <c r="Q35" s="72">
        <f>VLOOKUP(E35,'Appendix 4. LT MOH 2019'!$D$5:$I$1684,6,FALSE)</f>
        <v>2.5000000000000582</v>
      </c>
      <c r="R35" s="136">
        <f t="shared" si="23"/>
        <v>2.4993532633144806</v>
      </c>
      <c r="S35" s="75">
        <f t="shared" si="31"/>
        <v>97263.038804150681</v>
      </c>
      <c r="T35" s="12">
        <f t="shared" si="24"/>
        <v>530.23726667428627</v>
      </c>
      <c r="U35" s="13">
        <f t="shared" si="25"/>
        <v>1.0932969297860725E-3</v>
      </c>
      <c r="V35" s="12">
        <f t="shared" si="26"/>
        <v>484989.25793017528</v>
      </c>
      <c r="W35" s="12">
        <f t="shared" si="27"/>
        <v>4798095.4332614923</v>
      </c>
      <c r="X35" s="131">
        <f t="shared" si="28"/>
        <v>49.331128168049119</v>
      </c>
      <c r="Y35" s="105">
        <f>VLOOKUP(E35,'Appendix 4. LT MOH 2019'!$D$5:$P$1684,13,FALSE)</f>
        <v>51.530482377496618</v>
      </c>
      <c r="Z35" s="131">
        <f t="shared" si="29"/>
        <v>-2.1993542094474989</v>
      </c>
    </row>
    <row r="36" spans="2:26" x14ac:dyDescent="0.2">
      <c r="B36" s="158" t="str">
        <f t="shared" si="32"/>
        <v>Female</v>
      </c>
      <c r="C36" s="11" t="str">
        <f t="shared" si="33"/>
        <v>MT</v>
      </c>
      <c r="D36" s="137" t="s">
        <v>123</v>
      </c>
      <c r="E36" s="18" t="str">
        <f t="shared" si="17"/>
        <v>MTFemale35-39</v>
      </c>
      <c r="F36" s="19">
        <v>5</v>
      </c>
      <c r="G36" s="104">
        <f>VLOOKUP(E36,'Appendix 4. LT MOH 2019'!$D$5:$G$1684,4,FALSE)</f>
        <v>1.2871481370428015E-3</v>
      </c>
      <c r="H36" s="19">
        <f>VLOOKUP(E36,'Appendix 1a. Person-years 2020'!$E$3:$F$1684,2,FALSE)</f>
        <v>141907.5196</v>
      </c>
      <c r="I36" s="19">
        <f>VLOOKUP(E36,'Appendix 2a. Deaths 2020'!$E$3:$G$1683,3,FALSE)</f>
        <v>35</v>
      </c>
      <c r="J36" s="20">
        <f t="shared" si="18"/>
        <v>182.65599948550485</v>
      </c>
      <c r="K36" s="20">
        <f t="shared" si="19"/>
        <v>217.61094930070834</v>
      </c>
      <c r="L36" s="73">
        <f t="shared" si="20"/>
        <v>0.83936952654482211</v>
      </c>
      <c r="M36" s="73">
        <f t="shared" si="21"/>
        <v>1.1913703897690886</v>
      </c>
      <c r="N36" s="72">
        <f>VLOOKUP(E36,'Appendix 4. LT MOH 2019'!$D$5:$K$1684,8,FALSE)</f>
        <v>0.99358490226752427</v>
      </c>
      <c r="O36" s="72">
        <f t="shared" si="30"/>
        <v>0.99236194200258832</v>
      </c>
      <c r="P36" s="73">
        <f t="shared" si="22"/>
        <v>7.6380579974116847E-3</v>
      </c>
      <c r="Q36" s="72">
        <f>VLOOKUP(E36,'Appendix 4. LT MOH 2019'!$D$5:$I$1684,6,FALSE)</f>
        <v>2.4999999999999516</v>
      </c>
      <c r="R36" s="136">
        <f t="shared" si="23"/>
        <v>2.4984618182604601</v>
      </c>
      <c r="S36" s="75">
        <f t="shared" si="31"/>
        <v>96732.801537476393</v>
      </c>
      <c r="T36" s="12">
        <f t="shared" si="24"/>
        <v>738.85074839535889</v>
      </c>
      <c r="U36" s="13">
        <f t="shared" si="25"/>
        <v>1.5334715751626172E-3</v>
      </c>
      <c r="V36" s="12">
        <f t="shared" si="26"/>
        <v>481815.74432966416</v>
      </c>
      <c r="W36" s="12">
        <f t="shared" si="27"/>
        <v>4313106.1753313169</v>
      </c>
      <c r="X36" s="131">
        <f t="shared" si="28"/>
        <v>44.587834806586528</v>
      </c>
      <c r="Y36" s="105">
        <f>VLOOKUP(E36,'Appendix 4. LT MOH 2019'!$D$5:$P$1684,13,FALSE)</f>
        <v>46.773721998421216</v>
      </c>
      <c r="Z36" s="131">
        <f t="shared" si="29"/>
        <v>-2.1858871918346878</v>
      </c>
    </row>
    <row r="37" spans="2:26" x14ac:dyDescent="0.2">
      <c r="B37" s="158" t="str">
        <f t="shared" si="32"/>
        <v>Female</v>
      </c>
      <c r="C37" s="11" t="str">
        <f t="shared" si="33"/>
        <v>MT</v>
      </c>
      <c r="D37" s="137" t="s">
        <v>124</v>
      </c>
      <c r="E37" s="18" t="str">
        <f t="shared" si="17"/>
        <v>MTFemale40-44</v>
      </c>
      <c r="F37" s="19">
        <v>5</v>
      </c>
      <c r="G37" s="104">
        <f>VLOOKUP(E37,'Appendix 4. LT MOH 2019'!$D$5:$G$1684,4,FALSE)</f>
        <v>1.7790394952770278E-3</v>
      </c>
      <c r="H37" s="19">
        <f>VLOOKUP(E37,'Appendix 1a. Person-years 2020'!$E$3:$F$1684,2,FALSE)</f>
        <v>131954.6844</v>
      </c>
      <c r="I37" s="19">
        <f>VLOOKUP(E37,'Appendix 2a. Deaths 2020'!$E$3:$G$1683,3,FALSE)</f>
        <v>61</v>
      </c>
      <c r="J37" s="20">
        <f t="shared" si="18"/>
        <v>234.75259513441549</v>
      </c>
      <c r="K37" s="20">
        <f t="shared" si="19"/>
        <v>295.64407372520361</v>
      </c>
      <c r="L37" s="73">
        <f t="shared" si="20"/>
        <v>0.79403788540883868</v>
      </c>
      <c r="M37" s="73">
        <f t="shared" si="21"/>
        <v>1.259385752715205</v>
      </c>
      <c r="N37" s="72">
        <f>VLOOKUP(E37,'Appendix 4. LT MOH 2019'!$D$5:$K$1684,8,FALSE)</f>
        <v>0.99114418961471018</v>
      </c>
      <c r="O37" s="72">
        <f t="shared" si="30"/>
        <v>0.98885995616563194</v>
      </c>
      <c r="P37" s="73">
        <f t="shared" si="22"/>
        <v>1.1140043834368063E-2</v>
      </c>
      <c r="Q37" s="72">
        <f>VLOOKUP(E37,'Appendix 4. LT MOH 2019'!$D$5:$I$1684,6,FALSE)</f>
        <v>2.500000000000028</v>
      </c>
      <c r="R37" s="136">
        <f t="shared" si="23"/>
        <v>2.4971190432901267</v>
      </c>
      <c r="S37" s="75">
        <f t="shared" si="31"/>
        <v>95993.950789081035</v>
      </c>
      <c r="T37" s="12">
        <f t="shared" si="24"/>
        <v>1069.3768196245335</v>
      </c>
      <c r="U37" s="13">
        <f t="shared" si="25"/>
        <v>2.2405027978956078E-3</v>
      </c>
      <c r="V37" s="12">
        <f t="shared" si="26"/>
        <v>477293.23106801993</v>
      </c>
      <c r="W37" s="12">
        <f t="shared" si="27"/>
        <v>3831290.4310016525</v>
      </c>
      <c r="X37" s="131">
        <f t="shared" si="28"/>
        <v>39.911790269157748</v>
      </c>
      <c r="Y37" s="105">
        <f>VLOOKUP(E37,'Appendix 4. LT MOH 2019'!$D$5:$P$1684,13,FALSE)</f>
        <v>42.059576033594404</v>
      </c>
      <c r="Z37" s="131">
        <f t="shared" si="29"/>
        <v>-2.1477857644366551</v>
      </c>
    </row>
    <row r="38" spans="2:26" x14ac:dyDescent="0.2">
      <c r="B38" s="158" t="str">
        <f t="shared" si="32"/>
        <v>Female</v>
      </c>
      <c r="C38" s="11" t="str">
        <f t="shared" si="33"/>
        <v>MT</v>
      </c>
      <c r="D38" s="137" t="s">
        <v>125</v>
      </c>
      <c r="E38" s="18" t="str">
        <f t="shared" si="17"/>
        <v>MTFemale45-49</v>
      </c>
      <c r="F38" s="19">
        <v>5</v>
      </c>
      <c r="G38" s="104">
        <f>VLOOKUP(E38,'Appendix 4. LT MOH 2019'!$D$5:$G$1684,4,FALSE)</f>
        <v>2.519422539973443E-3</v>
      </c>
      <c r="H38" s="19">
        <f>VLOOKUP(E38,'Appendix 1a. Person-years 2020'!$E$3:$F$1684,2,FALSE)</f>
        <v>115692.9111</v>
      </c>
      <c r="I38" s="19">
        <f>VLOOKUP(E38,'Appendix 2a. Deaths 2020'!$E$3:$G$1683,3,FALSE)</f>
        <v>78</v>
      </c>
      <c r="J38" s="20">
        <f t="shared" si="18"/>
        <v>291.47932794048376</v>
      </c>
      <c r="K38" s="20">
        <f t="shared" si="19"/>
        <v>369.28281298236578</v>
      </c>
      <c r="L38" s="73">
        <f t="shared" si="20"/>
        <v>0.78931192488073543</v>
      </c>
      <c r="M38" s="73">
        <f t="shared" si="21"/>
        <v>1.2669262537128139</v>
      </c>
      <c r="N38" s="72">
        <f>VLOOKUP(E38,'Appendix 4. LT MOH 2019'!$D$5:$K$1684,8,FALSE)</f>
        <v>0.9874817343020349</v>
      </c>
      <c r="O38" s="72">
        <f t="shared" si="30"/>
        <v>0.98416685929206149</v>
      </c>
      <c r="P38" s="73">
        <f t="shared" si="22"/>
        <v>1.5833140707938509E-2</v>
      </c>
      <c r="Q38" s="72">
        <f>VLOOKUP(E38,'Appendix 4. LT MOH 2019'!$D$5:$I$1684,6,FALSE)</f>
        <v>2.4999999999999916</v>
      </c>
      <c r="R38" s="136">
        <f t="shared" si="23"/>
        <v>2.4958033032964884</v>
      </c>
      <c r="S38" s="75">
        <f t="shared" si="31"/>
        <v>94924.573969456498</v>
      </c>
      <c r="T38" s="12">
        <f t="shared" si="24"/>
        <v>1502.9541362995219</v>
      </c>
      <c r="U38" s="13">
        <f t="shared" si="25"/>
        <v>3.1919397762861712E-3</v>
      </c>
      <c r="V38" s="12">
        <f t="shared" si="26"/>
        <v>470859.17706386436</v>
      </c>
      <c r="W38" s="12">
        <f t="shared" si="27"/>
        <v>3353997.1999336327</v>
      </c>
      <c r="X38" s="131">
        <f t="shared" si="28"/>
        <v>35.333286836903106</v>
      </c>
      <c r="Y38" s="105">
        <f>VLOOKUP(E38,'Appendix 4. LT MOH 2019'!$D$5:$P$1684,13,FALSE)</f>
        <v>37.413038332972008</v>
      </c>
      <c r="Z38" s="131">
        <f t="shared" si="29"/>
        <v>-2.0797514960689014</v>
      </c>
    </row>
    <row r="39" spans="2:26" x14ac:dyDescent="0.2">
      <c r="B39" s="158" t="str">
        <f t="shared" si="32"/>
        <v>Female</v>
      </c>
      <c r="C39" s="11" t="str">
        <f t="shared" si="33"/>
        <v>MT</v>
      </c>
      <c r="D39" s="137" t="s">
        <v>126</v>
      </c>
      <c r="E39" s="18" t="str">
        <f t="shared" si="17"/>
        <v>MTFemale50-54</v>
      </c>
      <c r="F39" s="19">
        <v>5</v>
      </c>
      <c r="G39" s="104">
        <f>VLOOKUP(E39,'Appendix 4. LT MOH 2019'!$D$5:$G$1684,4,FALSE)</f>
        <v>3.7201065810535472E-3</v>
      </c>
      <c r="H39" s="19">
        <f>VLOOKUP(E39,'Appendix 1a. Person-years 2020'!$E$3:$F$1684,2,FALSE)</f>
        <v>102474.3219</v>
      </c>
      <c r="I39" s="19">
        <f>VLOOKUP(E39,'Appendix 2a. Deaths 2020'!$E$3:$G$1683,3,FALSE)</f>
        <v>115</v>
      </c>
      <c r="J39" s="20">
        <f t="shared" si="18"/>
        <v>381.21539928918963</v>
      </c>
      <c r="K39" s="20">
        <f t="shared" si="19"/>
        <v>495.78758703236849</v>
      </c>
      <c r="L39" s="73">
        <f t="shared" si="20"/>
        <v>0.76890872071047078</v>
      </c>
      <c r="M39" s="73">
        <f t="shared" si="21"/>
        <v>1.300544489957145</v>
      </c>
      <c r="N39" s="72">
        <f>VLOOKUP(E39,'Appendix 4. LT MOH 2019'!$D$5:$K$1684,8,FALSE)</f>
        <v>0.9815708629795149</v>
      </c>
      <c r="O39" s="72">
        <f t="shared" si="30"/>
        <v>0.97609875129899293</v>
      </c>
      <c r="P39" s="73">
        <f t="shared" si="22"/>
        <v>2.3901248701007072E-2</v>
      </c>
      <c r="Q39" s="72">
        <f>VLOOKUP(E39,'Appendix 4. LT MOH 2019'!$D$5:$I$1684,6,FALSE)</f>
        <v>2.5000000000000107</v>
      </c>
      <c r="R39" s="136">
        <f t="shared" si="23"/>
        <v>2.4930271524216279</v>
      </c>
      <c r="S39" s="75">
        <f t="shared" si="31"/>
        <v>93421.619833156976</v>
      </c>
      <c r="T39" s="12">
        <f t="shared" si="24"/>
        <v>2232.8933696832196</v>
      </c>
      <c r="U39" s="13">
        <f t="shared" si="25"/>
        <v>4.8382308877455713E-3</v>
      </c>
      <c r="V39" s="12">
        <f t="shared" si="26"/>
        <v>461510.29611645127</v>
      </c>
      <c r="W39" s="12">
        <f t="shared" si="27"/>
        <v>2883138.0228697686</v>
      </c>
      <c r="X39" s="131">
        <f t="shared" si="28"/>
        <v>30.861571743444468</v>
      </c>
      <c r="Y39" s="105">
        <f>VLOOKUP(E39,'Appendix 4. LT MOH 2019'!$D$5:$P$1684,13,FALSE)</f>
        <v>32.855629496933439</v>
      </c>
      <c r="Z39" s="131">
        <f t="shared" si="29"/>
        <v>-1.9940577534889705</v>
      </c>
    </row>
    <row r="40" spans="2:26" x14ac:dyDescent="0.2">
      <c r="B40" s="158" t="str">
        <f t="shared" si="32"/>
        <v>Female</v>
      </c>
      <c r="C40" s="11" t="str">
        <f t="shared" si="33"/>
        <v>MT</v>
      </c>
      <c r="D40" s="137" t="s">
        <v>127</v>
      </c>
      <c r="E40" s="18" t="str">
        <f t="shared" si="17"/>
        <v>MTFemale55-59</v>
      </c>
      <c r="F40" s="19">
        <v>5</v>
      </c>
      <c r="G40" s="104">
        <f>VLOOKUP(E40,'Appendix 4. LT MOH 2019'!$D$5:$G$1684,4,FALSE)</f>
        <v>5.1883841908337645E-3</v>
      </c>
      <c r="H40" s="19">
        <f>VLOOKUP(E40,'Appendix 1a. Person-years 2020'!$E$3:$F$1684,2,FALSE)</f>
        <v>86503.312699999995</v>
      </c>
      <c r="I40" s="19">
        <f>VLOOKUP(E40,'Appendix 2a. Deaths 2020'!$E$3:$G$1683,3,FALSE)</f>
        <v>151</v>
      </c>
      <c r="J40" s="20">
        <f t="shared" si="18"/>
        <v>448.81242006742957</v>
      </c>
      <c r="K40" s="20">
        <f t="shared" si="19"/>
        <v>599.02897405461363</v>
      </c>
      <c r="L40" s="73">
        <f t="shared" si="20"/>
        <v>0.7492332416403471</v>
      </c>
      <c r="M40" s="73">
        <f t="shared" si="21"/>
        <v>1.334697854316544</v>
      </c>
      <c r="N40" s="72">
        <f>VLOOKUP(E40,'Appendix 4. LT MOH 2019'!$D$5:$K$1684,8,FALSE)</f>
        <v>0.97439026194595868</v>
      </c>
      <c r="O40" s="72">
        <f t="shared" si="30"/>
        <v>0.96596607131710122</v>
      </c>
      <c r="P40" s="73">
        <f t="shared" si="22"/>
        <v>3.4033928682898784E-2</v>
      </c>
      <c r="Q40" s="72">
        <f>VLOOKUP(E40,'Appendix 4. LT MOH 2019'!$D$5:$I$1684,6,FALSE)</f>
        <v>2.5000000000000067</v>
      </c>
      <c r="R40" s="136">
        <f t="shared" si="23"/>
        <v>2.4891774360806562</v>
      </c>
      <c r="S40" s="75">
        <f t="shared" si="31"/>
        <v>91188.726463473751</v>
      </c>
      <c r="T40" s="12">
        <f t="shared" si="24"/>
        <v>3103.5106131422308</v>
      </c>
      <c r="U40" s="13">
        <f t="shared" si="25"/>
        <v>6.9251407634815529E-3</v>
      </c>
      <c r="V40" s="12">
        <f t="shared" si="26"/>
        <v>448151.26784252806</v>
      </c>
      <c r="W40" s="12">
        <f t="shared" si="27"/>
        <v>2421627.7267533173</v>
      </c>
      <c r="X40" s="131">
        <f t="shared" si="28"/>
        <v>26.556218303183741</v>
      </c>
      <c r="Y40" s="105">
        <f>VLOOKUP(E40,'Appendix 4. LT MOH 2019'!$D$5:$P$1684,13,FALSE)</f>
        <v>28.425560896123457</v>
      </c>
      <c r="Z40" s="131">
        <f t="shared" si="29"/>
        <v>-1.8693425929397165</v>
      </c>
    </row>
    <row r="41" spans="2:26" x14ac:dyDescent="0.2">
      <c r="B41" s="158" t="str">
        <f t="shared" si="32"/>
        <v>Female</v>
      </c>
      <c r="C41" s="11" t="str">
        <f t="shared" si="33"/>
        <v>MT</v>
      </c>
      <c r="D41" s="137" t="s">
        <v>128</v>
      </c>
      <c r="E41" s="18" t="str">
        <f t="shared" si="17"/>
        <v>MTFemale60-64</v>
      </c>
      <c r="F41" s="19">
        <v>5</v>
      </c>
      <c r="G41" s="104">
        <f>VLOOKUP(E41,'Appendix 4. LT MOH 2019'!$D$5:$G$1684,4,FALSE)</f>
        <v>8.5261468707777538E-3</v>
      </c>
      <c r="H41" s="19">
        <f>VLOOKUP(E41,'Appendix 1a. Person-years 2020'!$E$3:$F$1684,2,FALSE)</f>
        <v>67755.275299999994</v>
      </c>
      <c r="I41" s="19">
        <f>VLOOKUP(E41,'Appendix 2a. Deaths 2020'!$E$3:$G$1683,3,FALSE)</f>
        <v>183</v>
      </c>
      <c r="J41" s="20">
        <f t="shared" si="18"/>
        <v>577.69142847778016</v>
      </c>
      <c r="K41" s="20">
        <f t="shared" si="19"/>
        <v>759.13114360042789</v>
      </c>
      <c r="L41" s="73">
        <f t="shared" si="20"/>
        <v>0.76099028915858924</v>
      </c>
      <c r="M41" s="73">
        <f t="shared" si="21"/>
        <v>1.3140772152371072</v>
      </c>
      <c r="N41" s="72">
        <f>VLOOKUP(E41,'Appendix 4. LT MOH 2019'!$D$5:$K$1684,8,FALSE)</f>
        <v>0.95825899058806296</v>
      </c>
      <c r="O41" s="72">
        <f t="shared" si="30"/>
        <v>0.94551212870766332</v>
      </c>
      <c r="P41" s="73">
        <f t="shared" si="22"/>
        <v>5.4487871292336676E-2</v>
      </c>
      <c r="Q41" s="72">
        <f>VLOOKUP(E41,'Appendix 4. LT MOH 2019'!$D$5:$I$1684,6,FALSE)</f>
        <v>2.5000000000000102</v>
      </c>
      <c r="R41" s="136">
        <f t="shared" si="23"/>
        <v>2.4833431684759972</v>
      </c>
      <c r="S41" s="75">
        <f t="shared" si="31"/>
        <v>88085.215850331515</v>
      </c>
      <c r="T41" s="12">
        <f t="shared" si="24"/>
        <v>4799.5759040105577</v>
      </c>
      <c r="U41" s="13">
        <f t="shared" si="25"/>
        <v>1.1204872995270043E-2</v>
      </c>
      <c r="V41" s="12">
        <f t="shared" si="26"/>
        <v>428347.19376441138</v>
      </c>
      <c r="W41" s="12">
        <f t="shared" si="27"/>
        <v>1973476.4589107891</v>
      </c>
      <c r="X41" s="131">
        <f t="shared" si="28"/>
        <v>22.404173502440951</v>
      </c>
      <c r="Y41" s="105">
        <f>VLOOKUP(E41,'Appendix 4. LT MOH 2019'!$D$5:$P$1684,13,FALSE)</f>
        <v>24.106958124096415</v>
      </c>
      <c r="Z41" s="131">
        <f t="shared" si="29"/>
        <v>-1.7027846216554643</v>
      </c>
    </row>
    <row r="42" spans="2:26" x14ac:dyDescent="0.2">
      <c r="B42" s="158" t="str">
        <f t="shared" si="32"/>
        <v>Female</v>
      </c>
      <c r="C42" s="11" t="str">
        <f t="shared" si="33"/>
        <v>MT</v>
      </c>
      <c r="D42" s="137" t="s">
        <v>129</v>
      </c>
      <c r="E42" s="18" t="str">
        <f t="shared" si="17"/>
        <v>MTFemale65-69</v>
      </c>
      <c r="F42" s="19">
        <v>5</v>
      </c>
      <c r="G42" s="104">
        <f>VLOOKUP(E42,'Appendix 4. LT MOH 2019'!$D$5:$G$1684,4,FALSE)</f>
        <v>1.3250889743009054E-2</v>
      </c>
      <c r="H42" s="19">
        <f>VLOOKUP(E42,'Appendix 1a. Person-years 2020'!$E$3:$F$1684,2,FALSE)</f>
        <v>49581.226000000002</v>
      </c>
      <c r="I42" s="19">
        <f>VLOOKUP(E42,'Appendix 2a. Deaths 2020'!$E$3:$G$1683,3,FALSE)</f>
        <v>215</v>
      </c>
      <c r="J42" s="20">
        <f t="shared" si="18"/>
        <v>656.99535904921379</v>
      </c>
      <c r="K42" s="20">
        <f t="shared" si="19"/>
        <v>869.14641775446694</v>
      </c>
      <c r="L42" s="73">
        <f t="shared" si="20"/>
        <v>0.7559087233502404</v>
      </c>
      <c r="M42" s="73">
        <f t="shared" si="21"/>
        <v>1.3229110461484423</v>
      </c>
      <c r="N42" s="72">
        <f>VLOOKUP(E42,'Appendix 4. LT MOH 2019'!$D$5:$K$1684,8,FALSE)</f>
        <v>0.93587000017713473</v>
      </c>
      <c r="O42" s="72">
        <f t="shared" si="30"/>
        <v>0.9160532109128473</v>
      </c>
      <c r="P42" s="73">
        <f t="shared" si="22"/>
        <v>8.3946789087152696E-2</v>
      </c>
      <c r="Q42" s="72">
        <f>VLOOKUP(E42,'Appendix 4. LT MOH 2019'!$D$5:$I$1684,6,FALSE)</f>
        <v>2.4999999999999933</v>
      </c>
      <c r="R42" s="136">
        <f t="shared" si="23"/>
        <v>2.4734505608341939</v>
      </c>
      <c r="S42" s="75">
        <f t="shared" si="31"/>
        <v>83285.639946320953</v>
      </c>
      <c r="T42" s="12">
        <f t="shared" si="24"/>
        <v>6991.5620505623447</v>
      </c>
      <c r="U42" s="13">
        <f t="shared" si="25"/>
        <v>1.7533096748219835E-2</v>
      </c>
      <c r="V42" s="12">
        <f t="shared" si="26"/>
        <v>398763.67255386355</v>
      </c>
      <c r="W42" s="12">
        <f t="shared" si="27"/>
        <v>1545129.2651463777</v>
      </c>
      <c r="X42" s="131">
        <f t="shared" si="28"/>
        <v>18.552168971052399</v>
      </c>
      <c r="Y42" s="105">
        <f>VLOOKUP(E42,'Appendix 4. LT MOH 2019'!$D$5:$P$1684,13,FALSE)</f>
        <v>20.048140258863306</v>
      </c>
      <c r="Z42" s="131">
        <f t="shared" si="29"/>
        <v>-1.4959712878109066</v>
      </c>
    </row>
    <row r="43" spans="2:26" x14ac:dyDescent="0.2">
      <c r="B43" s="158" t="str">
        <f t="shared" si="32"/>
        <v>Female</v>
      </c>
      <c r="C43" s="11" t="str">
        <f t="shared" si="33"/>
        <v>MT</v>
      </c>
      <c r="D43" s="137" t="s">
        <v>130</v>
      </c>
      <c r="E43" s="18" t="str">
        <f t="shared" si="17"/>
        <v>MTFemale70-74</v>
      </c>
      <c r="F43" s="19">
        <v>5</v>
      </c>
      <c r="G43" s="104">
        <f>VLOOKUP(E43,'Appendix 4. LT MOH 2019'!$D$5:$G$1684,4,FALSE)</f>
        <v>2.1187386355924116E-2</v>
      </c>
      <c r="H43" s="19">
        <f>VLOOKUP(E43,'Appendix 1a. Person-years 2020'!$E$3:$F$1684,2,FALSE)</f>
        <v>34121.819100000001</v>
      </c>
      <c r="I43" s="19">
        <f>VLOOKUP(E43,'Appendix 2a. Deaths 2020'!$E$3:$G$1683,3,FALSE)</f>
        <v>224</v>
      </c>
      <c r="J43" s="20">
        <f t="shared" si="18"/>
        <v>722.95216443865093</v>
      </c>
      <c r="K43" s="20">
        <f t="shared" si="19"/>
        <v>942.20618989492391</v>
      </c>
      <c r="L43" s="73">
        <f t="shared" si="20"/>
        <v>0.76729719268695906</v>
      </c>
      <c r="M43" s="73">
        <f t="shared" si="21"/>
        <v>1.3032759790220929</v>
      </c>
      <c r="N43" s="72">
        <f>VLOOKUP(E43,'Appendix 4. LT MOH 2019'!$D$5:$K$1684,8,FALSE)</f>
        <v>0.89939211361842764</v>
      </c>
      <c r="O43" s="72">
        <f t="shared" si="30"/>
        <v>0.87092936887695938</v>
      </c>
      <c r="P43" s="73">
        <f t="shared" si="22"/>
        <v>0.12907063112304062</v>
      </c>
      <c r="Q43" s="72">
        <f>VLOOKUP(E43,'Appendix 4. LT MOH 2019'!$D$5:$I$1684,6,FALSE)</f>
        <v>2.5</v>
      </c>
      <c r="R43" s="136">
        <f t="shared" si="23"/>
        <v>2.4603083505438756</v>
      </c>
      <c r="S43" s="75">
        <f t="shared" si="31"/>
        <v>76294.077895758615</v>
      </c>
      <c r="T43" s="12">
        <f t="shared" si="24"/>
        <v>9847.3247849559884</v>
      </c>
      <c r="U43" s="13">
        <f t="shared" si="25"/>
        <v>2.7625234404545604E-2</v>
      </c>
      <c r="V43" s="12">
        <f t="shared" si="26"/>
        <v>356461.22095295804</v>
      </c>
      <c r="W43" s="12">
        <f t="shared" si="27"/>
        <v>1146365.5925925141</v>
      </c>
      <c r="X43" s="131">
        <f t="shared" si="28"/>
        <v>15.025616983782218</v>
      </c>
      <c r="Y43" s="105">
        <f>VLOOKUP(E43,'Appendix 4. LT MOH 2019'!$D$5:$P$1684,13,FALSE)</f>
        <v>16.250617345936849</v>
      </c>
      <c r="Z43" s="131">
        <f t="shared" si="29"/>
        <v>-1.2250003621546313</v>
      </c>
    </row>
    <row r="44" spans="2:26" x14ac:dyDescent="0.2">
      <c r="B44" s="158" t="str">
        <f t="shared" si="32"/>
        <v>Female</v>
      </c>
      <c r="C44" s="11" t="str">
        <f t="shared" si="33"/>
        <v>MT</v>
      </c>
      <c r="D44" s="137" t="s">
        <v>131</v>
      </c>
      <c r="E44" s="18" t="str">
        <f t="shared" si="17"/>
        <v>MTFemale75-79</v>
      </c>
      <c r="F44" s="19">
        <v>5</v>
      </c>
      <c r="G44" s="104">
        <f>VLOOKUP(E44,'Appendix 4. LT MOH 2019'!$D$5:$G$1684,4,FALSE)</f>
        <v>3.577382902362717E-2</v>
      </c>
      <c r="H44" s="19">
        <f>VLOOKUP(E44,'Appendix 1a. Person-years 2020'!$E$3:$F$1684,2,FALSE)</f>
        <v>22107.2431</v>
      </c>
      <c r="I44" s="19">
        <f>VLOOKUP(E44,'Appendix 2a. Deaths 2020'!$E$3:$G$1683,3,FALSE)</f>
        <v>213</v>
      </c>
      <c r="J44" s="20">
        <f t="shared" si="18"/>
        <v>790.86073484316148</v>
      </c>
      <c r="K44" s="20">
        <f t="shared" si="19"/>
        <v>996.24090926112888</v>
      </c>
      <c r="L44" s="73">
        <f t="shared" si="20"/>
        <v>0.79384486974110557</v>
      </c>
      <c r="M44" s="73">
        <f t="shared" si="21"/>
        <v>1.2596919601258205</v>
      </c>
      <c r="N44" s="72">
        <f>VLOOKUP(E44,'Appendix 4. LT MOH 2019'!$D$5:$K$1684,8,FALSE)</f>
        <v>0.83581469725348034</v>
      </c>
      <c r="O44" s="72">
        <f t="shared" si="30"/>
        <v>0.79777899573502931</v>
      </c>
      <c r="P44" s="73">
        <f t="shared" si="22"/>
        <v>0.20222100426497069</v>
      </c>
      <c r="Q44" s="72">
        <f>VLOOKUP(E44,'Appendix 4. LT MOH 2019'!$D$5:$I$1684,6,FALSE)</f>
        <v>2.5000000000000004</v>
      </c>
      <c r="R44" s="136">
        <f t="shared" si="23"/>
        <v>2.4431080169890018</v>
      </c>
      <c r="S44" s="75">
        <f t="shared" si="31"/>
        <v>66446.753110802631</v>
      </c>
      <c r="T44" s="12">
        <f t="shared" si="24"/>
        <v>13436.929144213074</v>
      </c>
      <c r="U44" s="13">
        <f t="shared" si="25"/>
        <v>4.5108986708257928E-2</v>
      </c>
      <c r="V44" s="12">
        <f t="shared" si="26"/>
        <v>297876.98914888786</v>
      </c>
      <c r="W44" s="12">
        <f t="shared" si="27"/>
        <v>789904.37163955614</v>
      </c>
      <c r="X44" s="131">
        <f t="shared" si="28"/>
        <v>11.887779833611416</v>
      </c>
      <c r="Y44" s="105">
        <f>VLOOKUP(E44,'Appendix 4. LT MOH 2019'!$D$5:$P$1684,13,FALSE)</f>
        <v>12.788790214776814</v>
      </c>
      <c r="Z44" s="131">
        <f t="shared" si="29"/>
        <v>-0.90101038116539733</v>
      </c>
    </row>
    <row r="45" spans="2:26" x14ac:dyDescent="0.2">
      <c r="B45" s="158" t="str">
        <f t="shared" si="32"/>
        <v>Female</v>
      </c>
      <c r="C45" s="11" t="str">
        <f t="shared" si="33"/>
        <v>MT</v>
      </c>
      <c r="D45" s="137" t="s">
        <v>132</v>
      </c>
      <c r="E45" s="18" t="str">
        <f t="shared" si="17"/>
        <v>MTFemale80-84</v>
      </c>
      <c r="F45" s="19">
        <v>5</v>
      </c>
      <c r="G45" s="104">
        <f>VLOOKUP(E45,'Appendix 4. LT MOH 2019'!$D$5:$G$1684,4,FALSE)</f>
        <v>5.8407953332919843E-2</v>
      </c>
      <c r="H45" s="19">
        <f>VLOOKUP(E45,'Appendix 1a. Person-years 2020'!$E$3:$F$1684,2,FALSE)</f>
        <v>13504.8717</v>
      </c>
      <c r="I45" s="19">
        <f>VLOOKUP(E45,'Appendix 2a. Deaths 2020'!$E$3:$G$1683,3,FALSE)</f>
        <v>160</v>
      </c>
      <c r="J45" s="20">
        <f t="shared" si="18"/>
        <v>788.79191602066987</v>
      </c>
      <c r="K45" s="20">
        <f t="shared" si="19"/>
        <v>939.44664348740264</v>
      </c>
      <c r="L45" s="73">
        <f t="shared" si="20"/>
        <v>0.83963460989389016</v>
      </c>
      <c r="M45" s="73">
        <f t="shared" si="21"/>
        <v>1.1909942589507787</v>
      </c>
      <c r="N45" s="72">
        <f>VLOOKUP(E45,'Appendix 4. LT MOH 2019'!$D$5:$K$1684,8,FALSE)</f>
        <v>0.745170419019755</v>
      </c>
      <c r="O45" s="72">
        <f t="shared" si="30"/>
        <v>0.70446133364643815</v>
      </c>
      <c r="P45" s="73">
        <f t="shared" si="22"/>
        <v>0.29553866635356185</v>
      </c>
      <c r="Q45" s="72">
        <f>VLOOKUP(E45,'Appendix 4. LT MOH 2019'!$D$5:$I$1684,6,FALSE)</f>
        <v>2.4999999999999996</v>
      </c>
      <c r="R45" s="136">
        <f t="shared" si="23"/>
        <v>2.4326492392435592</v>
      </c>
      <c r="S45" s="75">
        <f t="shared" si="31"/>
        <v>53009.823966589553</v>
      </c>
      <c r="T45" s="12">
        <f t="shared" si="24"/>
        <v>15666.452678722957</v>
      </c>
      <c r="U45" s="13">
        <f t="shared" si="25"/>
        <v>6.9681995943349839E-2</v>
      </c>
      <c r="V45" s="12">
        <f t="shared" si="26"/>
        <v>224827.84062987362</v>
      </c>
      <c r="W45" s="12">
        <f t="shared" si="27"/>
        <v>492027.38249066827</v>
      </c>
      <c r="X45" s="131">
        <f t="shared" si="28"/>
        <v>9.2818150613135</v>
      </c>
      <c r="Y45" s="105">
        <f>VLOOKUP(E45,'Appendix 4. LT MOH 2019'!$D$5:$P$1684,13,FALSE)</f>
        <v>9.8098938659324606</v>
      </c>
      <c r="Z45" s="131">
        <f t="shared" si="29"/>
        <v>-0.52807880461896062</v>
      </c>
    </row>
    <row r="46" spans="2:26" x14ac:dyDescent="0.2">
      <c r="B46" s="158" t="str">
        <f t="shared" si="32"/>
        <v>Female</v>
      </c>
      <c r="C46" s="11" t="str">
        <f t="shared" si="33"/>
        <v>MT</v>
      </c>
      <c r="D46" s="137" t="s">
        <v>133</v>
      </c>
      <c r="E46" s="18" t="str">
        <f t="shared" si="17"/>
        <v>MTFemale85-89</v>
      </c>
      <c r="F46" s="19">
        <v>5</v>
      </c>
      <c r="G46" s="104">
        <f>VLOOKUP(E46,'Appendix 4. LT MOH 2019'!$D$5:$G$1684,4,FALSE)</f>
        <v>0.10332080979823487</v>
      </c>
      <c r="H46" s="19">
        <f>VLOOKUP(E46,'Appendix 1a. Person-years 2020'!$E$3:$F$1684,2,FALSE)</f>
        <v>6499.0342000000001</v>
      </c>
      <c r="I46" s="19">
        <f>VLOOKUP(E46,'Appendix 2a. Deaths 2020'!$E$3:$G$1683,3,FALSE)</f>
        <v>131</v>
      </c>
      <c r="J46" s="20">
        <f t="shared" si="18"/>
        <v>671.48547645042345</v>
      </c>
      <c r="K46" s="20">
        <f t="shared" si="19"/>
        <v>788.95045036685474</v>
      </c>
      <c r="L46" s="73">
        <f t="shared" si="20"/>
        <v>0.85111235583703493</v>
      </c>
      <c r="M46" s="73">
        <f t="shared" si="21"/>
        <v>1.1749330075422768</v>
      </c>
      <c r="N46" s="72">
        <f>VLOOKUP(E46,'Appendix 4. LT MOH 2019'!$D$5:$K$1684,8,FALSE)</f>
        <v>0.58944352076500528</v>
      </c>
      <c r="O46" s="72">
        <f t="shared" si="30"/>
        <v>0.53738428448922726</v>
      </c>
      <c r="P46" s="73">
        <f t="shared" si="22"/>
        <v>0.46261571551077274</v>
      </c>
      <c r="Q46" s="72">
        <f>VLOOKUP(E46,'Appendix 4. LT MOH 2019'!$D$5:$I$1684,6,FALSE)</f>
        <v>2.4999999999999996</v>
      </c>
      <c r="R46" s="136">
        <f t="shared" si="23"/>
        <v>2.3932124291273245</v>
      </c>
      <c r="S46" s="75">
        <f t="shared" si="31"/>
        <v>37343.371287866597</v>
      </c>
      <c r="T46" s="12">
        <f t="shared" si="24"/>
        <v>17275.630427920853</v>
      </c>
      <c r="U46" s="13">
        <f t="shared" si="25"/>
        <v>0.12193160490820726</v>
      </c>
      <c r="V46" s="12">
        <f t="shared" si="26"/>
        <v>141682.95776083911</v>
      </c>
      <c r="W46" s="12">
        <f t="shared" si="27"/>
        <v>267199.54186079465</v>
      </c>
      <c r="X46" s="131">
        <f t="shared" si="28"/>
        <v>7.1552067380593369</v>
      </c>
      <c r="Y46" s="105">
        <f>VLOOKUP(E46,'Appendix 4. LT MOH 2019'!$D$5:$P$1684,13,FALSE)</f>
        <v>7.3096941039988721</v>
      </c>
      <c r="Z46" s="131">
        <f t="shared" si="29"/>
        <v>-0.15448736593953516</v>
      </c>
    </row>
    <row r="47" spans="2:26" x14ac:dyDescent="0.2">
      <c r="B47" s="158" t="str">
        <f t="shared" si="32"/>
        <v>Female</v>
      </c>
      <c r="C47" s="11" t="str">
        <f t="shared" si="33"/>
        <v>MT</v>
      </c>
      <c r="D47" s="137" t="s">
        <v>8</v>
      </c>
      <c r="E47" s="18" t="str">
        <f t="shared" si="17"/>
        <v>MTFemale90+</v>
      </c>
      <c r="F47" s="19" t="s">
        <v>19</v>
      </c>
      <c r="G47" s="104">
        <f>VLOOKUP(E47,'Appendix 4. LT MOH 2019'!$D$5:$G$1684,4,FALSE)</f>
        <v>0.17668718494589228</v>
      </c>
      <c r="H47" s="19">
        <f>VLOOKUP(E47,'Appendix 1a. Person-years 2020'!$E$3:$F$1684,2,FALSE)</f>
        <v>3795.4780000000001</v>
      </c>
      <c r="I47" s="19">
        <f>VLOOKUP(E47,'Appendix 2a. Deaths 2020'!$E$3:$G$1683,3,FALSE)</f>
        <v>74</v>
      </c>
      <c r="J47" s="20">
        <f t="shared" si="18"/>
        <v>670.61232334406532</v>
      </c>
      <c r="K47" s="20">
        <f t="shared" si="19"/>
        <v>731.53747165806931</v>
      </c>
      <c r="L47" s="73">
        <f t="shared" si="20"/>
        <v>0.91671629865259829</v>
      </c>
      <c r="M47" s="73">
        <f t="shared" si="21"/>
        <v>1.0908500279419195</v>
      </c>
      <c r="N47" s="72">
        <f>VLOOKUP(E47,'Appendix 4. LT MOH 2019'!$D$5:$K$1684,8,FALSE)</f>
        <v>0</v>
      </c>
      <c r="O47" s="72">
        <v>0</v>
      </c>
      <c r="P47" s="73">
        <f t="shared" si="22"/>
        <v>1</v>
      </c>
      <c r="Q47" s="72">
        <f>VLOOKUP(E47,'Appendix 4. LT MOH 2019'!$D$5:$I$1684,6,FALSE)</f>
        <v>6.8228790788252676</v>
      </c>
      <c r="R47" s="136">
        <f>Q47*L47</f>
        <v>6.2546444552949483</v>
      </c>
      <c r="S47" s="75">
        <f t="shared" si="31"/>
        <v>20067.740859945745</v>
      </c>
      <c r="T47" s="12">
        <f t="shared" si="24"/>
        <v>20067.740859945745</v>
      </c>
      <c r="U47" s="13">
        <f t="shared" si="25"/>
        <v>0.15988119023351316</v>
      </c>
      <c r="V47" s="12">
        <f>T47*R47</f>
        <v>125516.58409995554</v>
      </c>
      <c r="W47" s="12">
        <f>V47</f>
        <v>125516.58409995554</v>
      </c>
      <c r="X47" s="131">
        <f t="shared" si="28"/>
        <v>6.2546444552949483</v>
      </c>
      <c r="Y47" s="105">
        <f>VLOOKUP(E47,'Appendix 4. LT MOH 2019'!$D$5:$P$1684,13,FALSE)</f>
        <v>5.6597200317965024</v>
      </c>
      <c r="Z47" s="131">
        <f t="shared" si="29"/>
        <v>0.59492442349844588</v>
      </c>
    </row>
    <row r="48" spans="2:26" x14ac:dyDescent="0.2">
      <c r="K48" s="40"/>
      <c r="L48" s="7"/>
      <c r="M48" s="7"/>
      <c r="N48" s="133"/>
      <c r="O48" s="133"/>
      <c r="P48" s="74"/>
      <c r="Q48" s="133"/>
      <c r="R48" s="107"/>
      <c r="S48" s="7"/>
      <c r="T48" s="7"/>
      <c r="U48" s="7"/>
      <c r="V48" s="107"/>
      <c r="W48" s="107"/>
      <c r="X48" s="7"/>
      <c r="Y48" s="133"/>
      <c r="Z48" s="7"/>
    </row>
    <row r="49" spans="1:26" x14ac:dyDescent="0.2">
      <c r="K49" s="40"/>
      <c r="L49" s="7"/>
      <c r="M49" s="7"/>
      <c r="N49" s="133"/>
      <c r="O49" s="133"/>
      <c r="P49" s="7"/>
      <c r="Q49" s="133"/>
      <c r="R49" s="107"/>
      <c r="S49" s="7"/>
      <c r="T49" s="7"/>
      <c r="U49" s="7"/>
      <c r="V49" s="107"/>
      <c r="W49" s="107"/>
      <c r="X49" s="7"/>
      <c r="Y49" s="133"/>
      <c r="Z49" s="7"/>
    </row>
    <row r="50" spans="1:26" s="11" customFormat="1" ht="47" customHeight="1" x14ac:dyDescent="0.2">
      <c r="A50" s="10"/>
      <c r="B50" s="8" t="s">
        <v>17</v>
      </c>
      <c r="C50" s="8" t="s">
        <v>14</v>
      </c>
      <c r="D50" s="8" t="s">
        <v>0</v>
      </c>
      <c r="E50" s="8" t="s">
        <v>135</v>
      </c>
      <c r="F50" s="8" t="s">
        <v>9</v>
      </c>
      <c r="G50" s="10" t="s">
        <v>116</v>
      </c>
      <c r="H50" s="10" t="s">
        <v>117</v>
      </c>
      <c r="I50" s="10" t="s">
        <v>110</v>
      </c>
      <c r="J50" s="10" t="s">
        <v>39</v>
      </c>
      <c r="K50" s="10" t="s">
        <v>1830</v>
      </c>
      <c r="L50" s="10" t="s">
        <v>27</v>
      </c>
      <c r="M50" s="10" t="s">
        <v>28</v>
      </c>
      <c r="N50" s="8" t="s">
        <v>10</v>
      </c>
      <c r="O50" s="10" t="s">
        <v>111</v>
      </c>
      <c r="P50" s="10" t="s">
        <v>112</v>
      </c>
      <c r="Q50" s="10" t="s">
        <v>29</v>
      </c>
      <c r="R50" s="10" t="s">
        <v>113</v>
      </c>
      <c r="S50" s="8" t="s">
        <v>104</v>
      </c>
      <c r="T50" s="8" t="s">
        <v>105</v>
      </c>
      <c r="U50" s="10" t="s">
        <v>106</v>
      </c>
      <c r="V50" s="10" t="s">
        <v>107</v>
      </c>
      <c r="W50" s="10" t="s">
        <v>108</v>
      </c>
      <c r="X50" s="8" t="s">
        <v>109</v>
      </c>
      <c r="Y50" s="10" t="s">
        <v>30</v>
      </c>
      <c r="Z50" s="10" t="s">
        <v>11</v>
      </c>
    </row>
    <row r="51" spans="1:26" x14ac:dyDescent="0.2">
      <c r="B51" s="158" t="s">
        <v>71</v>
      </c>
      <c r="C51" s="11" t="str">
        <f>$C$4</f>
        <v>MT</v>
      </c>
      <c r="D51" s="137">
        <v>0</v>
      </c>
      <c r="E51" s="18" t="str">
        <f t="shared" ref="E51:E70" si="34">_xlfn.CONCAT(C51,B51,D51)</f>
        <v>MTMale0</v>
      </c>
      <c r="F51" s="19">
        <v>1</v>
      </c>
      <c r="G51" s="104">
        <f>VLOOKUP(E51,'Appendix 4. LT MOH 2019'!$D$5:$G$1684,4,FALSE)</f>
        <v>1.4176121711825456E-2</v>
      </c>
      <c r="H51" s="19">
        <f>VLOOKUP(E51,'Appendix 1a. Person-years 2020'!$E$3:$F$1684,2,FALSE)</f>
        <v>29100.9087</v>
      </c>
      <c r="I51" s="19">
        <f>VLOOKUP(E51,'Appendix 2a. Deaths 2020'!$E$3:$G$1683,3,FALSE)</f>
        <v>7</v>
      </c>
      <c r="J51" s="20">
        <f t="shared" ref="J51:J70" si="35">G51*H51</f>
        <v>412.53802365592031</v>
      </c>
      <c r="K51" s="20">
        <f t="shared" ref="K51:K70" si="36">G51*(H51-I51)+I51</f>
        <v>419.43879080393754</v>
      </c>
      <c r="L51" s="73">
        <f t="shared" ref="L51:L70" si="37">J51/K51</f>
        <v>0.98354761815236369</v>
      </c>
      <c r="M51" s="73">
        <f t="shared" ref="M51:M70" si="38">K51/J51</f>
        <v>1.0167275905548354</v>
      </c>
      <c r="N51" s="72">
        <f>VLOOKUP(E51,'Appendix 4. LT MOH 2019'!$D$5:$K$1684,8,FALSE)</f>
        <v>0.98600411297365764</v>
      </c>
      <c r="O51" s="72">
        <f>EXP((1/L51)*LN(N51))</f>
        <v>0.98577166894701551</v>
      </c>
      <c r="P51" s="73">
        <f t="shared" ref="P51:P70" si="39">1-O51</f>
        <v>1.4228331052984489E-2</v>
      </c>
      <c r="Q51" s="72">
        <f>VLOOKUP(E51,'Appendix 4. LT MOH 2019'!$D$5:$I$1684,6,FALSE)</f>
        <v>9.1592917678830529E-2</v>
      </c>
      <c r="R51" s="136">
        <f t="shared" ref="R51:R69" si="40">F51+(Q51-F51)*M51*(1-N51)/(1-O51)</f>
        <v>9.1486076923010251E-2</v>
      </c>
      <c r="S51" s="12">
        <v>100000</v>
      </c>
      <c r="T51" s="12">
        <f t="shared" ref="T51:T70" si="41">P51*S51</f>
        <v>1422.8331052984488</v>
      </c>
      <c r="U51" s="13">
        <f t="shared" ref="U51:U70" si="42">T51/V51</f>
        <v>1.4414664182383571E-2</v>
      </c>
      <c r="V51" s="12">
        <f t="shared" ref="V51:V69" si="43">(S52*F51)+R51*T51</f>
        <v>98707.33631362149</v>
      </c>
      <c r="W51" s="12">
        <f t="shared" ref="W51:W69" si="44">W52+V51</f>
        <v>7038416.8896194231</v>
      </c>
      <c r="X51" s="2">
        <f t="shared" ref="X51:X70" si="45">W51/S51</f>
        <v>70.384168896194225</v>
      </c>
      <c r="Y51" s="105">
        <f>VLOOKUP(E51,'Appendix 4. LT MOH 2019'!$D$5:$P$1684,13,FALSE)</f>
        <v>73.181347040395991</v>
      </c>
      <c r="Z51" s="131">
        <f t="shared" ref="Z51:Z70" si="46">X51-Y51</f>
        <v>-2.7971781442017658</v>
      </c>
    </row>
    <row r="52" spans="1:26" x14ac:dyDescent="0.2">
      <c r="B52" s="158" t="str">
        <f>$B$51</f>
        <v>Male</v>
      </c>
      <c r="C52" s="11" t="str">
        <f>$C$4</f>
        <v>MT</v>
      </c>
      <c r="D52" s="138" t="s">
        <v>1657</v>
      </c>
      <c r="E52" s="18" t="str">
        <f t="shared" si="34"/>
        <v>MTMale1-4</v>
      </c>
      <c r="F52" s="19">
        <v>4</v>
      </c>
      <c r="G52" s="104">
        <f>VLOOKUP(E52,'Appendix 4. LT MOH 2019'!$D$5:$G$1684,4,FALSE)</f>
        <v>6.2967075153835881E-4</v>
      </c>
      <c r="H52" s="19">
        <f>VLOOKUP(E52,'Appendix 1a. Person-years 2020'!$E$3:$F$1684,2,FALSE)</f>
        <v>115608.6988</v>
      </c>
      <c r="I52" s="19">
        <f>VLOOKUP(E52,'Appendix 2a. Deaths 2020'!$E$3:$G$1683,3,FALSE)</f>
        <v>3</v>
      </c>
      <c r="J52" s="20">
        <f t="shared" si="35"/>
        <v>72.795416257767755</v>
      </c>
      <c r="K52" s="20">
        <f t="shared" si="36"/>
        <v>75.793527245513147</v>
      </c>
      <c r="L52" s="73">
        <f t="shared" si="37"/>
        <v>0.9604437067820607</v>
      </c>
      <c r="M52" s="73">
        <f t="shared" si="38"/>
        <v>1.0411854364171655</v>
      </c>
      <c r="N52" s="72">
        <f>VLOOKUP(E52,'Appendix 4. LT MOH 2019'!$D$5:$K$1684,8,FALSE)</f>
        <v>0.99748511505714021</v>
      </c>
      <c r="O52" s="72">
        <f t="shared" ref="O52:O69" si="47">EXP((1/L52)*LN(N52))</f>
        <v>0.99738167413807777</v>
      </c>
      <c r="P52" s="73">
        <f t="shared" si="39"/>
        <v>2.6183258619222327E-3</v>
      </c>
      <c r="Q52" s="72">
        <f>VLOOKUP(E52,'Appendix 4. LT MOH 2019'!$D$5:$I$1684,6,FALSE)</f>
        <v>1.6015506222724787</v>
      </c>
      <c r="R52" s="136">
        <f t="shared" si="40"/>
        <v>1.6014263042118713</v>
      </c>
      <c r="S52" s="135">
        <f t="shared" ref="S52:S70" si="48">S51-T51</f>
        <v>98577.166894701557</v>
      </c>
      <c r="T52" s="12">
        <f t="shared" si="41"/>
        <v>258.10714547542125</v>
      </c>
      <c r="U52" s="13">
        <f t="shared" si="42"/>
        <v>6.5561081503253771E-4</v>
      </c>
      <c r="V52" s="12">
        <f t="shared" si="43"/>
        <v>393689.57856897387</v>
      </c>
      <c r="W52" s="12">
        <f t="shared" si="44"/>
        <v>6939709.5533058019</v>
      </c>
      <c r="X52" s="2">
        <f t="shared" si="45"/>
        <v>70.3987522863046</v>
      </c>
      <c r="Y52" s="105">
        <f>VLOOKUP(E52,'Appendix 4. LT MOH 2019'!$D$5:$P$1684,13,FALSE)</f>
        <v>73.218823383572285</v>
      </c>
      <c r="Z52" s="131">
        <f t="shared" si="46"/>
        <v>-2.8200710972676859</v>
      </c>
    </row>
    <row r="53" spans="1:26" x14ac:dyDescent="0.2">
      <c r="B53" s="158" t="str">
        <f t="shared" ref="B53:B70" si="49">$B$51</f>
        <v>Male</v>
      </c>
      <c r="C53" s="11" t="str">
        <f t="shared" ref="C53:C70" si="50">$C$4</f>
        <v>MT</v>
      </c>
      <c r="D53" s="138" t="s">
        <v>1658</v>
      </c>
      <c r="E53" s="18" t="str">
        <f t="shared" si="34"/>
        <v>MTMale5-9</v>
      </c>
      <c r="F53" s="19">
        <v>5</v>
      </c>
      <c r="G53" s="104">
        <f>VLOOKUP(E53,'Appendix 4. LT MOH 2019'!$D$5:$G$1684,4,FALSE)</f>
        <v>2.3044944516634758E-4</v>
      </c>
      <c r="H53" s="19">
        <f>VLOOKUP(E53,'Appendix 1a. Person-years 2020'!$E$3:$F$1684,2,FALSE)</f>
        <v>137290.33619999999</v>
      </c>
      <c r="I53" s="19">
        <f>VLOOKUP(E53,'Appendix 2a. Deaths 2020'!$E$3:$G$1683,3,FALSE)</f>
        <v>2</v>
      </c>
      <c r="J53" s="20">
        <f t="shared" si="35"/>
        <v>31.638481803991322</v>
      </c>
      <c r="K53" s="20">
        <f t="shared" si="36"/>
        <v>33.638020905100987</v>
      </c>
      <c r="L53" s="73">
        <f t="shared" si="37"/>
        <v>0.94055717169714792</v>
      </c>
      <c r="M53" s="73">
        <f t="shared" si="38"/>
        <v>1.0631995907230105</v>
      </c>
      <c r="N53" s="72">
        <f>VLOOKUP(E53,'Appendix 4. LT MOH 2019'!$D$5:$K$1684,8,FALSE)</f>
        <v>0.99884841622877107</v>
      </c>
      <c r="O53" s="72">
        <f t="shared" si="47"/>
        <v>0.99877568117613003</v>
      </c>
      <c r="P53" s="73">
        <f t="shared" si="39"/>
        <v>1.2243188238699743E-3</v>
      </c>
      <c r="Q53" s="72">
        <f>VLOOKUP(E53,'Appendix 4. LT MOH 2019'!$D$5:$I$1684,6,FALSE)</f>
        <v>2.5000000000001541</v>
      </c>
      <c r="R53" s="136">
        <f t="shared" si="40"/>
        <v>2.4999089894255153</v>
      </c>
      <c r="S53" s="135">
        <f t="shared" si="48"/>
        <v>98319.059749226129</v>
      </c>
      <c r="T53" s="12">
        <f t="shared" si="41"/>
        <v>120.37387559617426</v>
      </c>
      <c r="U53" s="13">
        <f t="shared" si="42"/>
        <v>2.4501375771201036E-4</v>
      </c>
      <c r="V53" s="12">
        <f t="shared" si="43"/>
        <v>491294.35310184472</v>
      </c>
      <c r="W53" s="12">
        <f t="shared" si="44"/>
        <v>6546019.9747368284</v>
      </c>
      <c r="X53" s="2">
        <f t="shared" si="45"/>
        <v>66.579358991361303</v>
      </c>
      <c r="Y53" s="105">
        <f>VLOOKUP(E53,'Appendix 4. LT MOH 2019'!$D$5:$P$1684,13,FALSE)</f>
        <v>69.399386680404803</v>
      </c>
      <c r="Z53" s="131">
        <f t="shared" si="46"/>
        <v>-2.8200276890434992</v>
      </c>
    </row>
    <row r="54" spans="1:26" x14ac:dyDescent="0.2">
      <c r="B54" s="158" t="str">
        <f t="shared" si="49"/>
        <v>Male</v>
      </c>
      <c r="C54" s="11" t="str">
        <f t="shared" si="50"/>
        <v>MT</v>
      </c>
      <c r="D54" s="138" t="s">
        <v>118</v>
      </c>
      <c r="E54" s="18" t="str">
        <f t="shared" si="34"/>
        <v>MTMale10-14</v>
      </c>
      <c r="F54" s="19">
        <v>5</v>
      </c>
      <c r="G54" s="104">
        <f>VLOOKUP(E54,'Appendix 4. LT MOH 2019'!$D$5:$G$1684,4,FALSE)</f>
        <v>4.0557146822855849E-4</v>
      </c>
      <c r="H54" s="19">
        <f>VLOOKUP(E54,'Appendix 1a. Person-years 2020'!$E$3:$F$1684,2,FALSE)</f>
        <v>136392.6207</v>
      </c>
      <c r="I54" s="19">
        <f>VLOOKUP(E54,'Appendix 2a. Deaths 2020'!$E$3:$G$1683,3,FALSE)</f>
        <v>0</v>
      </c>
      <c r="J54" s="20">
        <f t="shared" si="35"/>
        <v>55.316955432839876</v>
      </c>
      <c r="K54" s="20">
        <f t="shared" si="36"/>
        <v>55.316955432839876</v>
      </c>
      <c r="L54" s="73">
        <f t="shared" si="37"/>
        <v>1</v>
      </c>
      <c r="M54" s="73">
        <f t="shared" si="38"/>
        <v>1</v>
      </c>
      <c r="N54" s="72">
        <f>VLOOKUP(E54,'Appendix 4. LT MOH 2019'!$D$5:$K$1684,8,FALSE)</f>
        <v>0.9979741966789254</v>
      </c>
      <c r="O54" s="72">
        <f t="shared" si="47"/>
        <v>0.9979741966789254</v>
      </c>
      <c r="P54" s="73">
        <f t="shared" si="39"/>
        <v>2.025803321074604E-3</v>
      </c>
      <c r="Q54" s="72">
        <f>VLOOKUP(E54,'Appendix 4. LT MOH 2019'!$D$5:$I$1684,6,FALSE)</f>
        <v>2.5000000000000773</v>
      </c>
      <c r="R54" s="136">
        <f t="shared" si="40"/>
        <v>2.5000000000000773</v>
      </c>
      <c r="S54" s="135">
        <f t="shared" si="48"/>
        <v>98198.685873629962</v>
      </c>
      <c r="T54" s="12">
        <f t="shared" si="41"/>
        <v>198.93122396796139</v>
      </c>
      <c r="U54" s="13">
        <f t="shared" si="42"/>
        <v>4.0557146822855605E-4</v>
      </c>
      <c r="V54" s="12">
        <f t="shared" si="43"/>
        <v>490496.10130822996</v>
      </c>
      <c r="W54" s="12">
        <f t="shared" si="44"/>
        <v>6054725.6216349835</v>
      </c>
      <c r="X54" s="2">
        <f t="shared" si="45"/>
        <v>61.657908838278097</v>
      </c>
      <c r="Y54" s="105">
        <f>VLOOKUP(E54,'Appendix 4. LT MOH 2019'!$D$5:$P$1684,13,FALSE)</f>
        <v>64.476515748994785</v>
      </c>
      <c r="Z54" s="131">
        <f t="shared" si="46"/>
        <v>-2.8186069107166887</v>
      </c>
    </row>
    <row r="55" spans="1:26" x14ac:dyDescent="0.2">
      <c r="B55" s="158" t="str">
        <f t="shared" si="49"/>
        <v>Male</v>
      </c>
      <c r="C55" s="11" t="str">
        <f t="shared" si="50"/>
        <v>MT</v>
      </c>
      <c r="D55" s="137" t="s">
        <v>119</v>
      </c>
      <c r="E55" s="18" t="str">
        <f t="shared" si="34"/>
        <v>MTMale15-19</v>
      </c>
      <c r="F55" s="19">
        <v>5</v>
      </c>
      <c r="G55" s="104">
        <f>VLOOKUP(E55,'Appendix 4. LT MOH 2019'!$D$5:$G$1684,4,FALSE)</f>
        <v>1.6926262381678576E-3</v>
      </c>
      <c r="H55" s="19">
        <f>VLOOKUP(E55,'Appendix 1a. Person-years 2020'!$E$3:$F$1684,2,FALSE)</f>
        <v>136952.15410000001</v>
      </c>
      <c r="I55" s="19">
        <f>VLOOKUP(E55,'Appendix 2a. Deaths 2020'!$E$3:$G$1683,3,FALSE)</f>
        <v>8</v>
      </c>
      <c r="J55" s="20">
        <f t="shared" si="35"/>
        <v>231.80880940326776</v>
      </c>
      <c r="K55" s="20">
        <f t="shared" si="36"/>
        <v>239.79526839336242</v>
      </c>
      <c r="L55" s="73">
        <f t="shared" si="37"/>
        <v>0.96669467648963947</v>
      </c>
      <c r="M55" s="73">
        <f t="shared" si="38"/>
        <v>1.0344527846489258</v>
      </c>
      <c r="N55" s="72">
        <f>VLOOKUP(E55,'Appendix 4. LT MOH 2019'!$D$5:$K$1684,8,FALSE)</f>
        <v>0.99157253020042102</v>
      </c>
      <c r="O55" s="72">
        <f t="shared" si="47"/>
        <v>0.99128344945396929</v>
      </c>
      <c r="P55" s="73">
        <f t="shared" si="39"/>
        <v>8.7165505460307102E-3</v>
      </c>
      <c r="Q55" s="72">
        <f>VLOOKUP(E55,'Appendix 4. LT MOH 2019'!$D$5:$I$1684,6,FALSE)</f>
        <v>2.4999999999999862</v>
      </c>
      <c r="R55" s="136">
        <f t="shared" si="40"/>
        <v>2.4996360212443451</v>
      </c>
      <c r="S55" s="135">
        <f t="shared" si="48"/>
        <v>97999.754649662005</v>
      </c>
      <c r="T55" s="12">
        <f t="shared" si="41"/>
        <v>854.21981490238693</v>
      </c>
      <c r="U55" s="13">
        <f t="shared" si="42"/>
        <v>1.7509423087966956E-3</v>
      </c>
      <c r="V55" s="12">
        <f t="shared" si="43"/>
        <v>487862.91279318876</v>
      </c>
      <c r="W55" s="12">
        <f t="shared" si="44"/>
        <v>5564229.5203267531</v>
      </c>
      <c r="X55" s="2">
        <f t="shared" si="45"/>
        <v>56.77799439619254</v>
      </c>
      <c r="Y55" s="105">
        <f>VLOOKUP(E55,'Appendix 4. LT MOH 2019'!$D$5:$P$1684,13,FALSE)</f>
        <v>59.602322840852239</v>
      </c>
      <c r="Z55" s="131">
        <f t="shared" si="46"/>
        <v>-2.8243284446596988</v>
      </c>
    </row>
    <row r="56" spans="1:26" x14ac:dyDescent="0.2">
      <c r="B56" s="158" t="str">
        <f t="shared" si="49"/>
        <v>Male</v>
      </c>
      <c r="C56" s="11" t="str">
        <f t="shared" si="50"/>
        <v>MT</v>
      </c>
      <c r="D56" s="137" t="s">
        <v>120</v>
      </c>
      <c r="E56" s="18" t="str">
        <f t="shared" si="34"/>
        <v>MTMale20-24</v>
      </c>
      <c r="F56" s="19">
        <v>5</v>
      </c>
      <c r="G56" s="104">
        <f>VLOOKUP(E56,'Appendix 4. LT MOH 2019'!$D$5:$G$1684,4,FALSE)</f>
        <v>2.2938322886766182E-3</v>
      </c>
      <c r="H56" s="19">
        <f>VLOOKUP(E56,'Appendix 1a. Person-years 2020'!$E$3:$F$1684,2,FALSE)</f>
        <v>146200.32389999999</v>
      </c>
      <c r="I56" s="19">
        <f>VLOOKUP(E56,'Appendix 2a. Deaths 2020'!$E$3:$G$1683,3,FALSE)</f>
        <v>6</v>
      </c>
      <c r="J56" s="20">
        <f t="shared" si="35"/>
        <v>335.35902357679987</v>
      </c>
      <c r="K56" s="20">
        <f t="shared" si="36"/>
        <v>341.34526058306778</v>
      </c>
      <c r="L56" s="73">
        <f t="shared" si="37"/>
        <v>0.98246280907476924</v>
      </c>
      <c r="M56" s="73">
        <f t="shared" si="38"/>
        <v>1.0178502338849309</v>
      </c>
      <c r="N56" s="72">
        <f>VLOOKUP(E56,'Appendix 4. LT MOH 2019'!$D$5:$K$1684,8,FALSE)</f>
        <v>0.98859623437114685</v>
      </c>
      <c r="O56" s="72">
        <f t="shared" si="47"/>
        <v>0.98839386031612797</v>
      </c>
      <c r="P56" s="73">
        <f t="shared" si="39"/>
        <v>1.160613968387203E-2</v>
      </c>
      <c r="Q56" s="72">
        <f>VLOOKUP(E56,'Appendix 4. LT MOH 2019'!$D$5:$I$1684,6,FALSE)</f>
        <v>2.500000000000056</v>
      </c>
      <c r="R56" s="136">
        <f t="shared" si="40"/>
        <v>2.4997445686815079</v>
      </c>
      <c r="S56" s="135">
        <f t="shared" si="48"/>
        <v>97145.534834759615</v>
      </c>
      <c r="T56" s="12">
        <f t="shared" si="41"/>
        <v>1127.4846469566762</v>
      </c>
      <c r="U56" s="13">
        <f t="shared" si="42"/>
        <v>2.3347782020698596E-3</v>
      </c>
      <c r="V56" s="12">
        <f t="shared" si="43"/>
        <v>482908.67456151644</v>
      </c>
      <c r="W56" s="12">
        <f t="shared" si="44"/>
        <v>5076366.6075335648</v>
      </c>
      <c r="X56" s="2">
        <f t="shared" si="45"/>
        <v>52.255274688314252</v>
      </c>
      <c r="Y56" s="105">
        <f>VLOOKUP(E56,'Appendix 4. LT MOH 2019'!$D$5:$P$1684,13,FALSE)</f>
        <v>55.087640945751559</v>
      </c>
      <c r="Z56" s="131">
        <f t="shared" si="46"/>
        <v>-2.8323662574373074</v>
      </c>
    </row>
    <row r="57" spans="1:26" x14ac:dyDescent="0.2">
      <c r="B57" s="158" t="str">
        <f t="shared" si="49"/>
        <v>Male</v>
      </c>
      <c r="C57" s="11" t="str">
        <f t="shared" si="50"/>
        <v>MT</v>
      </c>
      <c r="D57" s="137" t="s">
        <v>121</v>
      </c>
      <c r="E57" s="18" t="str">
        <f t="shared" si="34"/>
        <v>MTMale25-29</v>
      </c>
      <c r="F57" s="19">
        <v>5</v>
      </c>
      <c r="G57" s="104">
        <f>VLOOKUP(E57,'Appendix 4. LT MOH 2019'!$D$5:$G$1684,4,FALSE)</f>
        <v>2.4789979660813284E-3</v>
      </c>
      <c r="H57" s="19">
        <f>VLOOKUP(E57,'Appendix 1a. Person-years 2020'!$E$3:$F$1684,2,FALSE)</f>
        <v>149008.03570000001</v>
      </c>
      <c r="I57" s="19">
        <f>VLOOKUP(E57,'Appendix 2a. Deaths 2020'!$E$3:$G$1683,3,FALSE)</f>
        <v>15</v>
      </c>
      <c r="J57" s="20">
        <f t="shared" si="35"/>
        <v>369.39061743007397</v>
      </c>
      <c r="K57" s="20">
        <f t="shared" si="36"/>
        <v>384.35343246058278</v>
      </c>
      <c r="L57" s="73">
        <f t="shared" si="37"/>
        <v>0.96107016676104928</v>
      </c>
      <c r="M57" s="73">
        <f t="shared" si="38"/>
        <v>1.0405067544341222</v>
      </c>
      <c r="N57" s="72">
        <f>VLOOKUP(E57,'Appendix 4. LT MOH 2019'!$D$5:$K$1684,8,FALSE)</f>
        <v>0.98768135490990139</v>
      </c>
      <c r="O57" s="72">
        <f t="shared" si="47"/>
        <v>0.98718557717908284</v>
      </c>
      <c r="P57" s="73">
        <f t="shared" si="39"/>
        <v>1.281442282091716E-2</v>
      </c>
      <c r="Q57" s="72">
        <f>VLOOKUP(E57,'Appendix 4. LT MOH 2019'!$D$5:$I$1684,6,FALSE)</f>
        <v>2.5000000000000147</v>
      </c>
      <c r="R57" s="136">
        <f t="shared" si="40"/>
        <v>2.4993736353068772</v>
      </c>
      <c r="S57" s="135">
        <f t="shared" si="48"/>
        <v>96018.050187802946</v>
      </c>
      <c r="T57" s="12">
        <f t="shared" si="41"/>
        <v>1230.4158935465512</v>
      </c>
      <c r="U57" s="13">
        <f t="shared" si="42"/>
        <v>2.5794155657655679E-3</v>
      </c>
      <c r="V57" s="12">
        <f t="shared" si="43"/>
        <v>477013.44051607477</v>
      </c>
      <c r="W57" s="12">
        <f t="shared" si="44"/>
        <v>4593457.9329720484</v>
      </c>
      <c r="X57" s="2">
        <f t="shared" si="45"/>
        <v>47.839525214140934</v>
      </c>
      <c r="Y57" s="105">
        <f>VLOOKUP(E57,'Appendix 4. LT MOH 2019'!$D$5:$P$1684,13,FALSE)</f>
        <v>50.694255771369527</v>
      </c>
      <c r="Z57" s="131">
        <f t="shared" si="46"/>
        <v>-2.8547305572285921</v>
      </c>
    </row>
    <row r="58" spans="1:26" x14ac:dyDescent="0.2">
      <c r="B58" s="158" t="str">
        <f t="shared" si="49"/>
        <v>Male</v>
      </c>
      <c r="C58" s="11" t="str">
        <f t="shared" si="50"/>
        <v>MT</v>
      </c>
      <c r="D58" s="137" t="s">
        <v>122</v>
      </c>
      <c r="E58" s="18" t="str">
        <f t="shared" si="34"/>
        <v>MTMale30-34</v>
      </c>
      <c r="F58" s="19">
        <v>5</v>
      </c>
      <c r="G58" s="104">
        <f>VLOOKUP(E58,'Appendix 4. LT MOH 2019'!$D$5:$G$1684,4,FALSE)</f>
        <v>2.3488133068634018E-3</v>
      </c>
      <c r="H58" s="19">
        <f>VLOOKUP(E58,'Appendix 1a. Person-years 2020'!$E$3:$F$1684,2,FALSE)</f>
        <v>150989.5025</v>
      </c>
      <c r="I58" s="19">
        <f>VLOOKUP(E58,'Appendix 2a. Deaths 2020'!$E$3:$G$1683,3,FALSE)</f>
        <v>46</v>
      </c>
      <c r="J58" s="20">
        <f t="shared" si="35"/>
        <v>354.64615266868486</v>
      </c>
      <c r="K58" s="20">
        <f t="shared" si="36"/>
        <v>400.53810725656916</v>
      </c>
      <c r="L58" s="73">
        <f t="shared" si="37"/>
        <v>0.88542424863837565</v>
      </c>
      <c r="M58" s="73">
        <f t="shared" si="38"/>
        <v>1.1294020934459628</v>
      </c>
      <c r="N58" s="72">
        <f>VLOOKUP(E58,'Appendix 4. LT MOH 2019'!$D$5:$K$1684,8,FALSE)</f>
        <v>0.98832449243451848</v>
      </c>
      <c r="O58" s="72">
        <f t="shared" si="47"/>
        <v>0.98682365244461145</v>
      </c>
      <c r="P58" s="73">
        <f t="shared" si="39"/>
        <v>1.3176347555388546E-2</v>
      </c>
      <c r="Q58" s="72">
        <f>VLOOKUP(E58,'Appendix 4. LT MOH 2019'!$D$5:$I$1684,6,FALSE)</f>
        <v>2.5000000000000426</v>
      </c>
      <c r="R58" s="136">
        <f t="shared" si="40"/>
        <v>2.4981035846488897</v>
      </c>
      <c r="S58" s="135">
        <f t="shared" si="48"/>
        <v>94787.634294256393</v>
      </c>
      <c r="T58" s="12">
        <f t="shared" si="41"/>
        <v>1248.9548134141887</v>
      </c>
      <c r="U58" s="13">
        <f t="shared" si="42"/>
        <v>2.6527596097170253E-3</v>
      </c>
      <c r="V58" s="12">
        <f t="shared" si="43"/>
        <v>470813.41590066545</v>
      </c>
      <c r="W58" s="12">
        <f t="shared" si="44"/>
        <v>4116444.4924559733</v>
      </c>
      <c r="X58" s="2">
        <f t="shared" si="45"/>
        <v>43.428075013213061</v>
      </c>
      <c r="Y58" s="105">
        <f>VLOOKUP(E58,'Appendix 4. LT MOH 2019'!$D$5:$P$1684,13,FALSE)</f>
        <v>46.295348349737665</v>
      </c>
      <c r="Z58" s="131">
        <f t="shared" si="46"/>
        <v>-2.8672733365246046</v>
      </c>
    </row>
    <row r="59" spans="1:26" x14ac:dyDescent="0.2">
      <c r="B59" s="158" t="str">
        <f t="shared" si="49"/>
        <v>Male</v>
      </c>
      <c r="C59" s="11" t="str">
        <f t="shared" si="50"/>
        <v>MT</v>
      </c>
      <c r="D59" s="137" t="s">
        <v>123</v>
      </c>
      <c r="E59" s="18" t="str">
        <f t="shared" si="34"/>
        <v>MTMale35-39</v>
      </c>
      <c r="F59" s="19">
        <v>5</v>
      </c>
      <c r="G59" s="104">
        <f>VLOOKUP(E59,'Appendix 4. LT MOH 2019'!$D$5:$G$1684,4,FALSE)</f>
        <v>2.8497885219549335E-3</v>
      </c>
      <c r="H59" s="19">
        <f>VLOOKUP(E59,'Appendix 1a. Person-years 2020'!$E$3:$F$1684,2,FALSE)</f>
        <v>146730.25320000001</v>
      </c>
      <c r="I59" s="19">
        <f>VLOOKUP(E59,'Appendix 2a. Deaths 2020'!$E$3:$G$1683,3,FALSE)</f>
        <v>71</v>
      </c>
      <c r="J59" s="20">
        <f t="shared" si="35"/>
        <v>418.15019139290115</v>
      </c>
      <c r="K59" s="20">
        <f t="shared" si="36"/>
        <v>488.94785640784238</v>
      </c>
      <c r="L59" s="73">
        <f t="shared" si="37"/>
        <v>0.85520405890503115</v>
      </c>
      <c r="M59" s="73">
        <f t="shared" si="38"/>
        <v>1.1693115690778639</v>
      </c>
      <c r="N59" s="72">
        <f>VLOOKUP(E59,'Appendix 4. LT MOH 2019'!$D$5:$K$1684,8,FALSE)</f>
        <v>0.9858518554401593</v>
      </c>
      <c r="O59" s="72">
        <f t="shared" si="47"/>
        <v>0.9834763036422417</v>
      </c>
      <c r="P59" s="73">
        <f t="shared" si="39"/>
        <v>1.65236963577583E-2</v>
      </c>
      <c r="Q59" s="72">
        <f>VLOOKUP(E59,'Appendix 4. LT MOH 2019'!$D$5:$I$1684,6,FALSE)</f>
        <v>2.5000000000000084</v>
      </c>
      <c r="R59" s="136">
        <f t="shared" si="40"/>
        <v>2.4969902683063889</v>
      </c>
      <c r="S59" s="135">
        <f t="shared" si="48"/>
        <v>93538.679480842198</v>
      </c>
      <c r="T59" s="12">
        <f t="shared" si="41"/>
        <v>1545.6047374471132</v>
      </c>
      <c r="U59" s="13">
        <f t="shared" si="42"/>
        <v>3.332303400685065E-3</v>
      </c>
      <c r="V59" s="12">
        <f t="shared" si="43"/>
        <v>463824.73370502912</v>
      </c>
      <c r="W59" s="12">
        <f t="shared" si="44"/>
        <v>3645631.076555308</v>
      </c>
      <c r="X59" s="2">
        <f t="shared" si="45"/>
        <v>38.974583528325041</v>
      </c>
      <c r="Y59" s="105">
        <f>VLOOKUP(E59,'Appendix 4. LT MOH 2019'!$D$5:$P$1684,13,FALSE)</f>
        <v>41.812721869168222</v>
      </c>
      <c r="Z59" s="131">
        <f t="shared" si="46"/>
        <v>-2.8381383408431802</v>
      </c>
    </row>
    <row r="60" spans="1:26" x14ac:dyDescent="0.2">
      <c r="B60" s="158" t="str">
        <f t="shared" si="49"/>
        <v>Male</v>
      </c>
      <c r="C60" s="11" t="str">
        <f t="shared" si="50"/>
        <v>MT</v>
      </c>
      <c r="D60" s="137" t="s">
        <v>124</v>
      </c>
      <c r="E60" s="18" t="str">
        <f t="shared" si="34"/>
        <v>MTMale40-44</v>
      </c>
      <c r="F60" s="19">
        <v>5</v>
      </c>
      <c r="G60" s="104">
        <f>VLOOKUP(E60,'Appendix 4. LT MOH 2019'!$D$5:$G$1684,4,FALSE)</f>
        <v>3.955629719830934E-3</v>
      </c>
      <c r="H60" s="19">
        <f>VLOOKUP(E60,'Appendix 1a. Person-years 2020'!$E$3:$F$1684,2,FALSE)</f>
        <v>133326.50940000001</v>
      </c>
      <c r="I60" s="19">
        <f>VLOOKUP(E60,'Appendix 2a. Deaths 2020'!$E$3:$G$1683,3,FALSE)</f>
        <v>121</v>
      </c>
      <c r="J60" s="20">
        <f t="shared" si="35"/>
        <v>527.39030302395838</v>
      </c>
      <c r="K60" s="20">
        <f t="shared" si="36"/>
        <v>647.91167182785887</v>
      </c>
      <c r="L60" s="73">
        <f t="shared" si="37"/>
        <v>0.81398487780920648</v>
      </c>
      <c r="M60" s="73">
        <f t="shared" si="38"/>
        <v>1.2285240515664646</v>
      </c>
      <c r="N60" s="72">
        <f>VLOOKUP(E60,'Appendix 4. LT MOH 2019'!$D$5:$K$1684,8,FALSE)</f>
        <v>0.98041552374168217</v>
      </c>
      <c r="O60" s="72">
        <f t="shared" si="47"/>
        <v>0.97599411396747282</v>
      </c>
      <c r="P60" s="73">
        <f t="shared" si="39"/>
        <v>2.4005886032527179E-2</v>
      </c>
      <c r="Q60" s="72">
        <f>VLOOKUP(E60,'Appendix 4. LT MOH 2019'!$D$5:$I$1684,6,FALSE)</f>
        <v>2.5000000000000226</v>
      </c>
      <c r="R60" s="136">
        <f t="shared" si="40"/>
        <v>2.4943644979323887</v>
      </c>
      <c r="S60" s="135">
        <f t="shared" si="48"/>
        <v>91993.074743395089</v>
      </c>
      <c r="T60" s="12">
        <f t="shared" si="41"/>
        <v>2208.3752680716971</v>
      </c>
      <c r="U60" s="13">
        <f t="shared" si="42"/>
        <v>4.8596386598769763E-3</v>
      </c>
      <c r="V60" s="12">
        <f t="shared" si="43"/>
        <v>454431.99024340691</v>
      </c>
      <c r="W60" s="12">
        <f t="shared" si="44"/>
        <v>3181806.3428502791</v>
      </c>
      <c r="X60" s="2">
        <f t="shared" si="45"/>
        <v>34.587455107089198</v>
      </c>
      <c r="Y60" s="105">
        <f>VLOOKUP(E60,'Appendix 4. LT MOH 2019'!$D$5:$P$1684,13,FALSE)</f>
        <v>37.376906101288441</v>
      </c>
      <c r="Z60" s="131">
        <f t="shared" si="46"/>
        <v>-2.7894509941992425</v>
      </c>
    </row>
    <row r="61" spans="1:26" x14ac:dyDescent="0.2">
      <c r="B61" s="158" t="str">
        <f t="shared" si="49"/>
        <v>Male</v>
      </c>
      <c r="C61" s="11" t="str">
        <f t="shared" si="50"/>
        <v>MT</v>
      </c>
      <c r="D61" s="137" t="s">
        <v>125</v>
      </c>
      <c r="E61" s="18" t="str">
        <f t="shared" si="34"/>
        <v>MTMale45-49</v>
      </c>
      <c r="F61" s="19">
        <v>5</v>
      </c>
      <c r="G61" s="104">
        <f>VLOOKUP(E61,'Appendix 4. LT MOH 2019'!$D$5:$G$1684,4,FALSE)</f>
        <v>5.0862270037043298E-3</v>
      </c>
      <c r="H61" s="19">
        <f>VLOOKUP(E61,'Appendix 1a. Person-years 2020'!$E$3:$F$1684,2,FALSE)</f>
        <v>116151.7813</v>
      </c>
      <c r="I61" s="19">
        <f>VLOOKUP(E61,'Appendix 2a. Deaths 2020'!$E$3:$G$1683,3,FALSE)</f>
        <v>148</v>
      </c>
      <c r="J61" s="20">
        <f t="shared" si="35"/>
        <v>590.77432657641964</v>
      </c>
      <c r="K61" s="20">
        <f t="shared" si="36"/>
        <v>738.02156497987141</v>
      </c>
      <c r="L61" s="73">
        <f t="shared" si="37"/>
        <v>0.80048382677345242</v>
      </c>
      <c r="M61" s="73">
        <f t="shared" si="38"/>
        <v>1.2492444775939406</v>
      </c>
      <c r="N61" s="72">
        <f>VLOOKUP(E61,'Appendix 4. LT MOH 2019'!$D$5:$K$1684,8,FALSE)</f>
        <v>0.97488817607389144</v>
      </c>
      <c r="O61" s="72">
        <f t="shared" si="47"/>
        <v>0.96872799115328567</v>
      </c>
      <c r="P61" s="73">
        <f t="shared" si="39"/>
        <v>3.1272008846714328E-2</v>
      </c>
      <c r="Q61" s="72">
        <f>VLOOKUP(E61,'Appendix 4. LT MOH 2019'!$D$5:$I$1684,6,FALSE)</f>
        <v>2.4999999999999933</v>
      </c>
      <c r="R61" s="136">
        <f t="shared" si="40"/>
        <v>2.4921016814291868</v>
      </c>
      <c r="S61" s="135">
        <f t="shared" si="48"/>
        <v>89784.699475323388</v>
      </c>
      <c r="T61" s="12">
        <f t="shared" si="41"/>
        <v>2807.7479162919003</v>
      </c>
      <c r="U61" s="13">
        <f t="shared" si="42"/>
        <v>6.3540678892014786E-3</v>
      </c>
      <c r="V61" s="12">
        <f t="shared" si="43"/>
        <v>441881.95109837776</v>
      </c>
      <c r="W61" s="12">
        <f t="shared" si="44"/>
        <v>2727374.3526068721</v>
      </c>
      <c r="X61" s="2">
        <f t="shared" si="45"/>
        <v>30.376827772937741</v>
      </c>
      <c r="Y61" s="105">
        <f>VLOOKUP(E61,'Appendix 4. LT MOH 2019'!$D$5:$P$1684,13,FALSE)</f>
        <v>33.073596354516454</v>
      </c>
      <c r="Z61" s="131">
        <f t="shared" si="46"/>
        <v>-2.6967685815787128</v>
      </c>
    </row>
    <row r="62" spans="1:26" x14ac:dyDescent="0.2">
      <c r="B62" s="158" t="str">
        <f t="shared" si="49"/>
        <v>Male</v>
      </c>
      <c r="C62" s="11" t="str">
        <f t="shared" si="50"/>
        <v>MT</v>
      </c>
      <c r="D62" s="137" t="s">
        <v>126</v>
      </c>
      <c r="E62" s="18" t="str">
        <f t="shared" si="34"/>
        <v>MTMale50-54</v>
      </c>
      <c r="F62" s="19">
        <v>5</v>
      </c>
      <c r="G62" s="104">
        <f>VLOOKUP(E62,'Appendix 4. LT MOH 2019'!$D$5:$G$1684,4,FALSE)</f>
        <v>6.987767235230263E-3</v>
      </c>
      <c r="H62" s="19">
        <f>VLOOKUP(E62,'Appendix 1a. Person-years 2020'!$E$3:$F$1684,2,FALSE)</f>
        <v>104050.56080000001</v>
      </c>
      <c r="I62" s="19">
        <f>VLOOKUP(E62,'Appendix 2a. Deaths 2020'!$E$3:$G$1683,3,FALSE)</f>
        <v>208</v>
      </c>
      <c r="J62" s="20">
        <f t="shared" si="35"/>
        <v>727.08109956557439</v>
      </c>
      <c r="K62" s="20">
        <f t="shared" si="36"/>
        <v>933.62764398064655</v>
      </c>
      <c r="L62" s="73">
        <f t="shared" si="37"/>
        <v>0.77876989210127356</v>
      </c>
      <c r="M62" s="73">
        <f t="shared" si="38"/>
        <v>1.2840763493075011</v>
      </c>
      <c r="N62" s="72">
        <f>VLOOKUP(E62,'Appendix 4. LT MOH 2019'!$D$5:$K$1684,8,FALSE)</f>
        <v>0.96566104537883335</v>
      </c>
      <c r="O62" s="72">
        <f t="shared" si="47"/>
        <v>0.95612301452329918</v>
      </c>
      <c r="P62" s="73">
        <f t="shared" si="39"/>
        <v>4.3876985476700825E-2</v>
      </c>
      <c r="Q62" s="72">
        <f>VLOOKUP(E62,'Appendix 4. LT MOH 2019'!$D$5:$I$1684,6,FALSE)</f>
        <v>2.4999999999999982</v>
      </c>
      <c r="R62" s="136">
        <f t="shared" si="40"/>
        <v>2.4876442051609278</v>
      </c>
      <c r="S62" s="135">
        <f t="shared" si="48"/>
        <v>86976.951559031484</v>
      </c>
      <c r="T62" s="12">
        <f t="shared" si="41"/>
        <v>3816.2864403633357</v>
      </c>
      <c r="U62" s="13">
        <f t="shared" si="42"/>
        <v>8.9732291584453464E-3</v>
      </c>
      <c r="V62" s="12">
        <f t="shared" si="43"/>
        <v>425296.88844194473</v>
      </c>
      <c r="W62" s="12">
        <f t="shared" si="44"/>
        <v>2285492.4015084943</v>
      </c>
      <c r="X62" s="2">
        <f t="shared" si="45"/>
        <v>26.276989024584573</v>
      </c>
      <c r="Y62" s="105">
        <f>VLOOKUP(E62,'Appendix 4. LT MOH 2019'!$D$5:$P$1684,13,FALSE)</f>
        <v>28.86113156859042</v>
      </c>
      <c r="Z62" s="131">
        <f t="shared" si="46"/>
        <v>-2.5841425440058465</v>
      </c>
    </row>
    <row r="63" spans="1:26" x14ac:dyDescent="0.2">
      <c r="B63" s="158" t="str">
        <f t="shared" si="49"/>
        <v>Male</v>
      </c>
      <c r="C63" s="11" t="str">
        <f t="shared" si="50"/>
        <v>MT</v>
      </c>
      <c r="D63" s="137" t="s">
        <v>127</v>
      </c>
      <c r="E63" s="18" t="str">
        <f t="shared" si="34"/>
        <v>MTMale55-59</v>
      </c>
      <c r="F63" s="19">
        <v>5</v>
      </c>
      <c r="G63" s="104">
        <f>VLOOKUP(E63,'Appendix 4. LT MOH 2019'!$D$5:$G$1684,4,FALSE)</f>
        <v>1.0208269509848777E-2</v>
      </c>
      <c r="H63" s="19">
        <f>VLOOKUP(E63,'Appendix 1a. Person-years 2020'!$E$3:$F$1684,2,FALSE)</f>
        <v>88666.310700000002</v>
      </c>
      <c r="I63" s="19">
        <f>VLOOKUP(E63,'Appendix 2a. Deaths 2020'!$E$3:$G$1683,3,FALSE)</f>
        <v>252</v>
      </c>
      <c r="J63" s="20">
        <f t="shared" si="35"/>
        <v>905.12959606958839</v>
      </c>
      <c r="K63" s="20">
        <f t="shared" si="36"/>
        <v>1154.5571121531066</v>
      </c>
      <c r="L63" s="73">
        <f t="shared" si="37"/>
        <v>0.78396260050023281</v>
      </c>
      <c r="M63" s="73">
        <f t="shared" si="38"/>
        <v>1.2755710532134026</v>
      </c>
      <c r="N63" s="72">
        <f>VLOOKUP(E63,'Appendix 4. LT MOH 2019'!$D$5:$K$1684,8,FALSE)</f>
        <v>0.95022884583947331</v>
      </c>
      <c r="O63" s="72">
        <f t="shared" si="47"/>
        <v>0.93695407965688637</v>
      </c>
      <c r="P63" s="73">
        <f t="shared" si="39"/>
        <v>6.3045920343113626E-2</v>
      </c>
      <c r="Q63" s="72">
        <f>VLOOKUP(E63,'Appendix 4. LT MOH 2019'!$D$5:$I$1684,6,FALSE)</f>
        <v>2.4999999999999862</v>
      </c>
      <c r="R63" s="136">
        <f t="shared" si="40"/>
        <v>2.4825237229198245</v>
      </c>
      <c r="S63" s="135">
        <f t="shared" si="48"/>
        <v>83160.665118668141</v>
      </c>
      <c r="T63" s="12">
        <f t="shared" si="41"/>
        <v>5242.9406687518995</v>
      </c>
      <c r="U63" s="13">
        <f t="shared" si="42"/>
        <v>1.3022563491761098E-2</v>
      </c>
      <c r="V63" s="12">
        <f t="shared" si="43"/>
        <v>402604.34683761897</v>
      </c>
      <c r="W63" s="12">
        <f t="shared" si="44"/>
        <v>1860195.5130665498</v>
      </c>
      <c r="X63" s="2">
        <f t="shared" si="45"/>
        <v>22.368694507338276</v>
      </c>
      <c r="Y63" s="105">
        <f>VLOOKUP(E63,'Appendix 4. LT MOH 2019'!$D$5:$P$1684,13,FALSE)</f>
        <v>24.798534713336011</v>
      </c>
      <c r="Z63" s="131">
        <f t="shared" si="46"/>
        <v>-2.4298402059977349</v>
      </c>
    </row>
    <row r="64" spans="1:26" x14ac:dyDescent="0.2">
      <c r="B64" s="158" t="str">
        <f t="shared" si="49"/>
        <v>Male</v>
      </c>
      <c r="C64" s="11" t="str">
        <f t="shared" si="50"/>
        <v>MT</v>
      </c>
      <c r="D64" s="137" t="s">
        <v>128</v>
      </c>
      <c r="E64" s="18" t="str">
        <f t="shared" si="34"/>
        <v>MTMale60-64</v>
      </c>
      <c r="F64" s="19">
        <v>5</v>
      </c>
      <c r="G64" s="104">
        <f>VLOOKUP(E64,'Appendix 4. LT MOH 2019'!$D$5:$G$1684,4,FALSE)</f>
        <v>1.5134450455660241E-2</v>
      </c>
      <c r="H64" s="19">
        <f>VLOOKUP(E64,'Appendix 1a. Person-years 2020'!$E$3:$F$1684,2,FALSE)</f>
        <v>69188.678799999994</v>
      </c>
      <c r="I64" s="19">
        <f>VLOOKUP(E64,'Appendix 2a. Deaths 2020'!$E$3:$G$1683,3,FALSE)</f>
        <v>300</v>
      </c>
      <c r="J64" s="20">
        <f t="shared" si="35"/>
        <v>1047.13263139119</v>
      </c>
      <c r="K64" s="20">
        <f t="shared" si="36"/>
        <v>1342.5922962544919</v>
      </c>
      <c r="L64" s="73">
        <f t="shared" si="37"/>
        <v>0.77993344242510332</v>
      </c>
      <c r="M64" s="73">
        <f t="shared" si="38"/>
        <v>1.2821606891103783</v>
      </c>
      <c r="N64" s="72">
        <f>VLOOKUP(E64,'Appendix 4. LT MOH 2019'!$D$5:$K$1684,8,FALSE)</f>
        <v>0.92708651166363887</v>
      </c>
      <c r="O64" s="72">
        <f t="shared" si="47"/>
        <v>0.90749218369186158</v>
      </c>
      <c r="P64" s="73">
        <f t="shared" si="39"/>
        <v>9.2507816308138424E-2</v>
      </c>
      <c r="Q64" s="72">
        <f>VLOOKUP(E64,'Appendix 4. LT MOH 2019'!$D$5:$I$1684,6,FALSE)</f>
        <v>2.4999999999999929</v>
      </c>
      <c r="R64" s="136">
        <f t="shared" si="40"/>
        <v>2.4735429885353906</v>
      </c>
      <c r="S64" s="135">
        <f t="shared" si="48"/>
        <v>77917.724449916248</v>
      </c>
      <c r="T64" s="12">
        <f t="shared" si="41"/>
        <v>7207.9985405609987</v>
      </c>
      <c r="U64" s="13">
        <f t="shared" si="42"/>
        <v>1.9408796481070811E-2</v>
      </c>
      <c r="V64" s="12">
        <f t="shared" si="43"/>
        <v>371377.92379815417</v>
      </c>
      <c r="W64" s="12">
        <f t="shared" si="44"/>
        <v>1457591.1662289307</v>
      </c>
      <c r="X64" s="2">
        <f t="shared" si="45"/>
        <v>18.706798440524754</v>
      </c>
      <c r="Y64" s="105">
        <f>VLOOKUP(E64,'Appendix 4. LT MOH 2019'!$D$5:$P$1684,13,FALSE)</f>
        <v>20.966488952602269</v>
      </c>
      <c r="Z64" s="131">
        <f t="shared" si="46"/>
        <v>-2.2596905120775155</v>
      </c>
    </row>
    <row r="65" spans="2:26" x14ac:dyDescent="0.2">
      <c r="B65" s="158" t="str">
        <f t="shared" si="49"/>
        <v>Male</v>
      </c>
      <c r="C65" s="11" t="str">
        <f t="shared" si="50"/>
        <v>MT</v>
      </c>
      <c r="D65" s="137" t="s">
        <v>129</v>
      </c>
      <c r="E65" s="18" t="str">
        <f t="shared" si="34"/>
        <v>MTMale65-69</v>
      </c>
      <c r="F65" s="19">
        <v>5</v>
      </c>
      <c r="G65" s="104">
        <f>VLOOKUP(E65,'Appendix 4. LT MOH 2019'!$D$5:$G$1684,4,FALSE)</f>
        <v>2.33375203276232E-2</v>
      </c>
      <c r="H65" s="19">
        <f>VLOOKUP(E65,'Appendix 1a. Person-years 2020'!$E$3:$F$1684,2,FALSE)</f>
        <v>49814.7745</v>
      </c>
      <c r="I65" s="19">
        <f>VLOOKUP(E65,'Appendix 2a. Deaths 2020'!$E$3:$G$1683,3,FALSE)</f>
        <v>345</v>
      </c>
      <c r="J65" s="20">
        <f t="shared" si="35"/>
        <v>1162.5533125097159</v>
      </c>
      <c r="K65" s="20">
        <f t="shared" si="36"/>
        <v>1499.5018679966859</v>
      </c>
      <c r="L65" s="73">
        <f t="shared" si="37"/>
        <v>0.77529300717902494</v>
      </c>
      <c r="M65" s="73">
        <f t="shared" si="38"/>
        <v>1.2898349278791927</v>
      </c>
      <c r="N65" s="72">
        <f>VLOOKUP(E65,'Appendix 4. LT MOH 2019'!$D$5:$K$1684,8,FALSE)</f>
        <v>0.88974508893252757</v>
      </c>
      <c r="O65" s="72">
        <f t="shared" si="47"/>
        <v>0.86012386592413159</v>
      </c>
      <c r="P65" s="73">
        <f t="shared" si="39"/>
        <v>0.13987613407586841</v>
      </c>
      <c r="Q65" s="72">
        <f>VLOOKUP(E65,'Appendix 4. LT MOH 2019'!$D$5:$I$1684,6,FALSE)</f>
        <v>2.4999999999999947</v>
      </c>
      <c r="R65" s="136">
        <f t="shared" si="40"/>
        <v>2.4582755627935469</v>
      </c>
      <c r="S65" s="135">
        <f t="shared" si="48"/>
        <v>70709.725909355242</v>
      </c>
      <c r="T65" s="12">
        <f t="shared" si="41"/>
        <v>9890.6031017648802</v>
      </c>
      <c r="U65" s="13">
        <f t="shared" si="42"/>
        <v>3.0116683135566074E-2</v>
      </c>
      <c r="V65" s="12">
        <f t="shared" si="43"/>
        <v>328409.44194431044</v>
      </c>
      <c r="W65" s="12">
        <f t="shared" si="44"/>
        <v>1086213.2424307766</v>
      </c>
      <c r="X65" s="2">
        <f t="shared" si="45"/>
        <v>15.361581854004404</v>
      </c>
      <c r="Y65" s="105">
        <f>VLOOKUP(E65,'Appendix 4. LT MOH 2019'!$D$5:$P$1684,13,FALSE)</f>
        <v>17.41884114403144</v>
      </c>
      <c r="Z65" s="131">
        <f t="shared" si="46"/>
        <v>-2.0572592900270354</v>
      </c>
    </row>
    <row r="66" spans="2:26" x14ac:dyDescent="0.2">
      <c r="B66" s="158" t="str">
        <f t="shared" si="49"/>
        <v>Male</v>
      </c>
      <c r="C66" s="11" t="str">
        <f t="shared" si="50"/>
        <v>MT</v>
      </c>
      <c r="D66" s="137" t="s">
        <v>130</v>
      </c>
      <c r="E66" s="18" t="str">
        <f t="shared" si="34"/>
        <v>MTMale70-74</v>
      </c>
      <c r="F66" s="19">
        <v>5</v>
      </c>
      <c r="G66" s="104">
        <f>VLOOKUP(E66,'Appendix 4. LT MOH 2019'!$D$5:$G$1684,4,FALSE)</f>
        <v>3.30189251064772E-2</v>
      </c>
      <c r="H66" s="19">
        <f>VLOOKUP(E66,'Appendix 1a. Person-years 2020'!$E$3:$F$1684,2,FALSE)</f>
        <v>33499.5334</v>
      </c>
      <c r="I66" s="19">
        <f>VLOOKUP(E66,'Appendix 2a. Deaths 2020'!$E$3:$G$1683,3,FALSE)</f>
        <v>286</v>
      </c>
      <c r="J66" s="20">
        <f t="shared" si="35"/>
        <v>1106.1185844365316</v>
      </c>
      <c r="K66" s="20">
        <f t="shared" si="36"/>
        <v>1382.675171856079</v>
      </c>
      <c r="L66" s="73">
        <f t="shared" si="37"/>
        <v>0.79998441206671655</v>
      </c>
      <c r="M66" s="73">
        <f t="shared" si="38"/>
        <v>1.2500243566203422</v>
      </c>
      <c r="N66" s="72">
        <f>VLOOKUP(E66,'Appendix 4. LT MOH 2019'!$D$5:$K$1684,8,FALSE)</f>
        <v>0.84749430940757142</v>
      </c>
      <c r="O66" s="72">
        <f t="shared" si="47"/>
        <v>0.81314732587754412</v>
      </c>
      <c r="P66" s="73">
        <f t="shared" si="39"/>
        <v>0.18685267412245588</v>
      </c>
      <c r="Q66" s="72">
        <f>VLOOKUP(E66,'Appendix 4. LT MOH 2019'!$D$5:$I$1684,6,FALSE)</f>
        <v>2.5000000000000022</v>
      </c>
      <c r="R66" s="136">
        <f t="shared" si="40"/>
        <v>2.4493832017784487</v>
      </c>
      <c r="S66" s="135">
        <f t="shared" si="48"/>
        <v>60819.122807590364</v>
      </c>
      <c r="T66" s="12">
        <f t="shared" si="41"/>
        <v>11364.215734380306</v>
      </c>
      <c r="U66" s="13">
        <f t="shared" si="42"/>
        <v>4.130791954203844E-2</v>
      </c>
      <c r="V66" s="12">
        <f t="shared" si="43"/>
        <v>275109.85448722774</v>
      </c>
      <c r="W66" s="12">
        <f t="shared" si="44"/>
        <v>757803.80048646615</v>
      </c>
      <c r="X66" s="2">
        <f t="shared" si="45"/>
        <v>12.459959392769974</v>
      </c>
      <c r="Y66" s="105">
        <f>VLOOKUP(E66,'Appendix 4. LT MOH 2019'!$D$5:$P$1684,13,FALSE)</f>
        <v>14.267545367325749</v>
      </c>
      <c r="Z66" s="131">
        <f t="shared" si="46"/>
        <v>-1.8075859745557743</v>
      </c>
    </row>
    <row r="67" spans="2:26" x14ac:dyDescent="0.2">
      <c r="B67" s="158" t="str">
        <f t="shared" si="49"/>
        <v>Male</v>
      </c>
      <c r="C67" s="11" t="str">
        <f t="shared" si="50"/>
        <v>MT</v>
      </c>
      <c r="D67" s="137" t="s">
        <v>131</v>
      </c>
      <c r="E67" s="18" t="str">
        <f t="shared" si="34"/>
        <v>MTMale75-79</v>
      </c>
      <c r="F67" s="19">
        <v>5</v>
      </c>
      <c r="G67" s="104">
        <f>VLOOKUP(E67,'Appendix 4. LT MOH 2019'!$D$5:$G$1684,4,FALSE)</f>
        <v>5.2784881749933038E-2</v>
      </c>
      <c r="H67" s="19">
        <f>VLOOKUP(E67,'Appendix 1a. Person-years 2020'!$E$3:$F$1684,2,FALSE)</f>
        <v>21201.294000000002</v>
      </c>
      <c r="I67" s="19">
        <f>VLOOKUP(E67,'Appendix 2a. Deaths 2020'!$E$3:$G$1683,3,FALSE)</f>
        <v>285</v>
      </c>
      <c r="J67" s="20">
        <f t="shared" si="35"/>
        <v>1119.107796735565</v>
      </c>
      <c r="K67" s="20">
        <f t="shared" si="36"/>
        <v>1389.0641054368341</v>
      </c>
      <c r="L67" s="73">
        <f t="shared" si="37"/>
        <v>0.80565597538324341</v>
      </c>
      <c r="M67" s="73">
        <f t="shared" si="38"/>
        <v>1.2412245804101545</v>
      </c>
      <c r="N67" s="72">
        <f>VLOOKUP(E67,'Appendix 4. LT MOH 2019'!$D$5:$K$1684,8,FALSE)</f>
        <v>0.76684344430437323</v>
      </c>
      <c r="O67" s="72">
        <f t="shared" si="47"/>
        <v>0.71927527786407908</v>
      </c>
      <c r="P67" s="73">
        <f t="shared" si="39"/>
        <v>0.28072472213592092</v>
      </c>
      <c r="Q67" s="72">
        <f>VLOOKUP(E67,'Appendix 4. LT MOH 2019'!$D$5:$I$1684,6,FALSE)</f>
        <v>2.4999999999999991</v>
      </c>
      <c r="R67" s="136">
        <f t="shared" si="40"/>
        <v>2.42274526258984</v>
      </c>
      <c r="S67" s="135">
        <f t="shared" si="48"/>
        <v>49454.907073210059</v>
      </c>
      <c r="T67" s="12">
        <f t="shared" si="41"/>
        <v>13883.215046384685</v>
      </c>
      <c r="U67" s="13">
        <f t="shared" si="42"/>
        <v>6.5643555330703929E-2</v>
      </c>
      <c r="V67" s="12">
        <f t="shared" si="43"/>
        <v>211493.95361727139</v>
      </c>
      <c r="W67" s="12">
        <f t="shared" si="44"/>
        <v>482693.94599923841</v>
      </c>
      <c r="X67" s="2">
        <f t="shared" si="45"/>
        <v>9.760284157135052</v>
      </c>
      <c r="Y67" s="105">
        <f>VLOOKUP(E67,'Appendix 4. LT MOH 2019'!$D$5:$P$1684,13,FALSE)</f>
        <v>11.385102515380522</v>
      </c>
      <c r="Z67" s="131">
        <f t="shared" si="46"/>
        <v>-1.6248183582454701</v>
      </c>
    </row>
    <row r="68" spans="2:26" x14ac:dyDescent="0.2">
      <c r="B68" s="158" t="str">
        <f t="shared" si="49"/>
        <v>Male</v>
      </c>
      <c r="C68" s="11" t="str">
        <f t="shared" si="50"/>
        <v>MT</v>
      </c>
      <c r="D68" s="137" t="s">
        <v>132</v>
      </c>
      <c r="E68" s="18" t="str">
        <f t="shared" si="34"/>
        <v>MTMale80-84</v>
      </c>
      <c r="F68" s="19">
        <v>5</v>
      </c>
      <c r="G68" s="104">
        <f>VLOOKUP(E68,'Appendix 4. LT MOH 2019'!$D$5:$G$1684,4,FALSE)</f>
        <v>7.6872063000448868E-2</v>
      </c>
      <c r="H68" s="19">
        <f>VLOOKUP(E68,'Appendix 1a. Person-years 2020'!$E$3:$F$1684,2,FALSE)</f>
        <v>12436.6667</v>
      </c>
      <c r="I68" s="19">
        <f>VLOOKUP(E68,'Appendix 2a. Deaths 2020'!$E$3:$G$1683,3,FALSE)</f>
        <v>255</v>
      </c>
      <c r="J68" s="20">
        <f t="shared" si="35"/>
        <v>956.03222607798455</v>
      </c>
      <c r="K68" s="20">
        <f t="shared" si="36"/>
        <v>1191.42985001287</v>
      </c>
      <c r="L68" s="73">
        <f t="shared" si="37"/>
        <v>0.80242426867822503</v>
      </c>
      <c r="M68" s="73">
        <f t="shared" si="38"/>
        <v>1.2462235241803281</v>
      </c>
      <c r="N68" s="72">
        <f>VLOOKUP(E68,'Appendix 4. LT MOH 2019'!$D$5:$K$1684,8,FALSE)</f>
        <v>0.67759879865146755</v>
      </c>
      <c r="O68" s="72">
        <f t="shared" si="47"/>
        <v>0.61567867582658153</v>
      </c>
      <c r="P68" s="73">
        <f t="shared" si="39"/>
        <v>0.38432132417341847</v>
      </c>
      <c r="Q68" s="72">
        <f>VLOOKUP(E68,'Appendix 4. LT MOH 2019'!$D$5:$I$1684,6,FALSE)</f>
        <v>2.5000000000000018</v>
      </c>
      <c r="R68" s="136">
        <f t="shared" si="40"/>
        <v>2.3864060092900208</v>
      </c>
      <c r="S68" s="135">
        <f t="shared" si="48"/>
        <v>35571.692026825374</v>
      </c>
      <c r="T68" s="12">
        <f t="shared" si="41"/>
        <v>13670.959782838559</v>
      </c>
      <c r="U68" s="13">
        <f t="shared" si="42"/>
        <v>9.6187577868818888E-2</v>
      </c>
      <c r="V68" s="12">
        <f t="shared" si="43"/>
        <v>142128.12179846221</v>
      </c>
      <c r="W68" s="12">
        <f t="shared" si="44"/>
        <v>271199.99238196702</v>
      </c>
      <c r="X68" s="2">
        <f t="shared" si="45"/>
        <v>7.6240397048712021</v>
      </c>
      <c r="Y68" s="105">
        <f>VLOOKUP(E68,'Appendix 4. LT MOH 2019'!$D$5:$P$1684,13,FALSE)</f>
        <v>9.086592519468514</v>
      </c>
      <c r="Z68" s="131">
        <f t="shared" si="46"/>
        <v>-1.4625528145973119</v>
      </c>
    </row>
    <row r="69" spans="2:26" x14ac:dyDescent="0.2">
      <c r="B69" s="158" t="str">
        <f t="shared" si="49"/>
        <v>Male</v>
      </c>
      <c r="C69" s="11" t="str">
        <f t="shared" si="50"/>
        <v>MT</v>
      </c>
      <c r="D69" s="137" t="s">
        <v>133</v>
      </c>
      <c r="E69" s="18" t="str">
        <f t="shared" si="34"/>
        <v>MTMale85-89</v>
      </c>
      <c r="F69" s="19">
        <v>5</v>
      </c>
      <c r="G69" s="104">
        <f>VLOOKUP(E69,'Appendix 4. LT MOH 2019'!$D$5:$G$1684,4,FALSE)</f>
        <v>0.12393622605161776</v>
      </c>
      <c r="H69" s="19">
        <f>VLOOKUP(E69,'Appendix 1a. Person-years 2020'!$E$3:$F$1684,2,FALSE)</f>
        <v>5855.3820999999998</v>
      </c>
      <c r="I69" s="19">
        <f>VLOOKUP(E69,'Appendix 2a. Deaths 2020'!$E$3:$G$1683,3,FALSE)</f>
        <v>139</v>
      </c>
      <c r="J69" s="20">
        <f t="shared" si="35"/>
        <v>725.69395956419635</v>
      </c>
      <c r="K69" s="20">
        <f t="shared" si="36"/>
        <v>847.46682414302143</v>
      </c>
      <c r="L69" s="73">
        <f t="shared" si="37"/>
        <v>0.85630957919566386</v>
      </c>
      <c r="M69" s="73">
        <f t="shared" si="38"/>
        <v>1.1678019542176619</v>
      </c>
      <c r="N69" s="72">
        <f>VLOOKUP(E69,'Appendix 4. LT MOH 2019'!$D$5:$K$1684,8,FALSE)</f>
        <v>0.52690339056873059</v>
      </c>
      <c r="O69" s="72">
        <f t="shared" si="47"/>
        <v>0.47319147314014959</v>
      </c>
      <c r="P69" s="73">
        <f t="shared" si="39"/>
        <v>0.52680852685985036</v>
      </c>
      <c r="Q69" s="72">
        <f>VLOOKUP(E69,'Appendix 4. LT MOH 2019'!$D$5:$I$1684,6,FALSE)</f>
        <v>2.4999999999999991</v>
      </c>
      <c r="R69" s="136">
        <f t="shared" si="40"/>
        <v>2.3781596307828625</v>
      </c>
      <c r="S69" s="135">
        <f t="shared" si="48"/>
        <v>21900.732243986815</v>
      </c>
      <c r="T69" s="12">
        <f t="shared" si="41"/>
        <v>11537.492490606719</v>
      </c>
      <c r="U69" s="13">
        <f t="shared" si="42"/>
        <v>0.1455757907205551</v>
      </c>
      <c r="V69" s="12">
        <f t="shared" si="43"/>
        <v>79254.197648521804</v>
      </c>
      <c r="W69" s="12">
        <f t="shared" si="44"/>
        <v>129071.8705835048</v>
      </c>
      <c r="X69" s="2">
        <f t="shared" si="45"/>
        <v>5.8934956669744905</v>
      </c>
      <c r="Y69" s="105">
        <f>VLOOKUP(E69,'Appendix 4. LT MOH 2019'!$D$5:$P$1684,13,FALSE)</f>
        <v>7.2204902555566957</v>
      </c>
      <c r="Z69" s="131">
        <f t="shared" si="46"/>
        <v>-1.3269945885822052</v>
      </c>
    </row>
    <row r="70" spans="2:26" x14ac:dyDescent="0.2">
      <c r="B70" s="158" t="str">
        <f t="shared" si="49"/>
        <v>Male</v>
      </c>
      <c r="C70" s="11" t="str">
        <f t="shared" si="50"/>
        <v>MT</v>
      </c>
      <c r="D70" s="137" t="s">
        <v>8</v>
      </c>
      <c r="E70" s="18" t="str">
        <f t="shared" si="34"/>
        <v>MTMale90+</v>
      </c>
      <c r="F70" s="19" t="s">
        <v>19</v>
      </c>
      <c r="G70" s="104">
        <f>VLOOKUP(E70,'Appendix 4. LT MOH 2019'!$D$5:$G$1684,4,FALSE)</f>
        <v>0.15482442124546505</v>
      </c>
      <c r="H70" s="19">
        <f>VLOOKUP(E70,'Appendix 1a. Person-years 2020'!$E$3:$F$1684,2,FALSE)</f>
        <v>3099.2485000000001</v>
      </c>
      <c r="I70" s="19">
        <f>VLOOKUP(E70,'Appendix 2a. Deaths 2020'!$E$3:$G$1683,3,FALSE)</f>
        <v>99</v>
      </c>
      <c r="J70" s="20">
        <f t="shared" si="35"/>
        <v>479.83935530837573</v>
      </c>
      <c r="K70" s="20">
        <f t="shared" si="36"/>
        <v>563.5117376050747</v>
      </c>
      <c r="L70" s="73">
        <f t="shared" si="37"/>
        <v>0.85151616778683858</v>
      </c>
      <c r="M70" s="73">
        <f t="shared" si="38"/>
        <v>1.174375822597806</v>
      </c>
      <c r="N70" s="72">
        <f>VLOOKUP(E70,'Appendix 4. LT MOH 2019'!$D$5:$K$1684,8,FALSE)</f>
        <v>0</v>
      </c>
      <c r="O70" s="72">
        <v>0</v>
      </c>
      <c r="P70" s="73">
        <f t="shared" si="39"/>
        <v>1</v>
      </c>
      <c r="Q70" s="72">
        <f>VLOOKUP(E70,'Appendix 4. LT MOH 2019'!$D$5:$I$1684,6,FALSE)</f>
        <v>5.6454035634799542</v>
      </c>
      <c r="R70" s="136">
        <f>Q70*L70</f>
        <v>4.8071524079846135</v>
      </c>
      <c r="S70" s="135">
        <f t="shared" si="48"/>
        <v>10363.239753380096</v>
      </c>
      <c r="T70" s="12">
        <f t="shared" si="41"/>
        <v>10363.239753380096</v>
      </c>
      <c r="U70" s="13">
        <f t="shared" si="42"/>
        <v>0.20802336084435641</v>
      </c>
      <c r="V70" s="12">
        <f>T70*R70</f>
        <v>49817.672934982998</v>
      </c>
      <c r="W70" s="12">
        <f>V70</f>
        <v>49817.672934982998</v>
      </c>
      <c r="X70" s="2">
        <f t="shared" si="45"/>
        <v>4.8071524079846135</v>
      </c>
      <c r="Y70" s="105">
        <f>VLOOKUP(E70,'Appendix 4. LT MOH 2019'!$D$5:$P$1684,13,FALSE)</f>
        <v>6.4589293598233999</v>
      </c>
      <c r="Z70" s="131">
        <f t="shared" si="46"/>
        <v>-1.6517769518387864</v>
      </c>
    </row>
    <row r="71" spans="2:26" x14ac:dyDescent="0.2">
      <c r="K71" s="7"/>
      <c r="L71" s="7"/>
      <c r="M71" s="7"/>
      <c r="N71" s="133"/>
      <c r="O71" s="133"/>
      <c r="P71" s="74"/>
      <c r="Q71" s="133"/>
      <c r="R71" s="107"/>
      <c r="S71" s="7"/>
      <c r="T71" s="7"/>
      <c r="U71" s="7"/>
      <c r="V71" s="107"/>
      <c r="W71" s="107"/>
      <c r="X71" s="7"/>
      <c r="Y71" s="133"/>
      <c r="Z71" s="7"/>
    </row>
    <row r="72" spans="2:26" x14ac:dyDescent="0.2">
      <c r="N72" s="40"/>
      <c r="O72" s="40"/>
      <c r="Q72" s="40"/>
      <c r="R72" s="40"/>
      <c r="V72" s="40"/>
      <c r="W72" s="40"/>
    </row>
  </sheetData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6541966-4C65-FF43-B572-D6BEAFAC6A45}">
  <sheetPr>
    <tabColor theme="5"/>
  </sheetPr>
  <dimension ref="A1:AA72"/>
  <sheetViews>
    <sheetView zoomScale="110" zoomScaleNormal="110" workbookViewId="0">
      <pane xSplit="4" ySplit="1" topLeftCell="F2" activePane="bottomRight" state="frozen"/>
      <selection pane="topRight" activeCell="F1" sqref="F1"/>
      <selection pane="bottomLeft" activeCell="A4" sqref="A4"/>
      <selection pane="bottomRight" activeCell="B1" sqref="B1:D2"/>
    </sheetView>
  </sheetViews>
  <sheetFormatPr baseColWidth="10" defaultRowHeight="16" x14ac:dyDescent="0.2"/>
  <cols>
    <col min="1" max="1" width="5.83203125" customWidth="1"/>
    <col min="2" max="3" width="12.1640625" style="158" customWidth="1"/>
    <col min="4" max="4" width="13.33203125" style="40" customWidth="1"/>
    <col min="5" max="5" width="17.33203125" style="40" hidden="1" customWidth="1"/>
    <col min="6" max="9" width="13.33203125" style="40" customWidth="1"/>
    <col min="10" max="10" width="14.6640625" style="40" customWidth="1"/>
    <col min="11" max="11" width="15.6640625" customWidth="1"/>
    <col min="17" max="17" width="11.5" customWidth="1"/>
    <col min="18" max="20" width="10.33203125" customWidth="1"/>
    <col min="21" max="21" width="8.33203125" customWidth="1"/>
    <col min="22" max="22" width="10" customWidth="1"/>
    <col min="23" max="23" width="8.33203125" customWidth="1"/>
    <col min="24" max="24" width="9.6640625" customWidth="1"/>
    <col min="25" max="25" width="10.5" style="40" customWidth="1"/>
    <col min="26" max="26" width="17.6640625" bestFit="1" customWidth="1"/>
  </cols>
  <sheetData>
    <row r="1" spans="1:27" ht="18" x14ac:dyDescent="0.2">
      <c r="B1" s="161" t="s">
        <v>68</v>
      </c>
      <c r="C1" s="161"/>
      <c r="D1" s="175"/>
      <c r="K1" s="10"/>
      <c r="N1" s="8"/>
      <c r="O1" s="10"/>
      <c r="Q1" s="10"/>
      <c r="R1" s="10"/>
      <c r="S1" s="8"/>
      <c r="T1" s="8"/>
      <c r="U1" s="10"/>
      <c r="V1" s="10"/>
      <c r="W1" s="10"/>
      <c r="Y1" s="10"/>
    </row>
    <row r="2" spans="1:27" s="3" customFormat="1" ht="100" customHeight="1" x14ac:dyDescent="0.2">
      <c r="B2" s="167" t="s">
        <v>33</v>
      </c>
      <c r="C2" s="167" t="s">
        <v>14</v>
      </c>
      <c r="D2" s="168" t="s">
        <v>31</v>
      </c>
      <c r="E2" s="39"/>
      <c r="F2" s="3" t="s">
        <v>32</v>
      </c>
      <c r="G2" s="106" t="s">
        <v>115</v>
      </c>
      <c r="H2" s="106" t="s">
        <v>1659</v>
      </c>
      <c r="I2" s="106" t="s">
        <v>1660</v>
      </c>
      <c r="J2" s="106" t="s">
        <v>20</v>
      </c>
      <c r="K2" s="4" t="s">
        <v>21</v>
      </c>
      <c r="L2" s="3" t="s">
        <v>16</v>
      </c>
      <c r="M2" s="5" t="s">
        <v>114</v>
      </c>
      <c r="N2" s="3" t="s">
        <v>141</v>
      </c>
      <c r="O2" s="3" t="s">
        <v>22</v>
      </c>
      <c r="P2" s="5" t="s">
        <v>23</v>
      </c>
      <c r="Q2" s="3" t="s">
        <v>140</v>
      </c>
      <c r="R2" s="3" t="s">
        <v>24</v>
      </c>
      <c r="S2" s="5" t="s">
        <v>34</v>
      </c>
      <c r="T2" s="5" t="s">
        <v>35</v>
      </c>
      <c r="U2" s="5" t="s">
        <v>36</v>
      </c>
      <c r="V2" s="3" t="s">
        <v>37</v>
      </c>
      <c r="W2" s="3" t="s">
        <v>38</v>
      </c>
      <c r="X2" s="5" t="s">
        <v>81</v>
      </c>
      <c r="Y2" s="3" t="s">
        <v>26</v>
      </c>
      <c r="Z2" s="5" t="s">
        <v>25</v>
      </c>
    </row>
    <row r="3" spans="1:27" s="11" customFormat="1" ht="47" customHeight="1" x14ac:dyDescent="0.2">
      <c r="A3" s="10"/>
      <c r="B3" s="8" t="s">
        <v>17</v>
      </c>
      <c r="C3" s="8" t="s">
        <v>14</v>
      </c>
      <c r="D3" s="8" t="s">
        <v>0</v>
      </c>
      <c r="E3" s="8" t="s">
        <v>135</v>
      </c>
      <c r="F3" s="8" t="s">
        <v>9</v>
      </c>
      <c r="G3" s="10" t="s">
        <v>116</v>
      </c>
      <c r="H3" s="10" t="s">
        <v>134</v>
      </c>
      <c r="I3" s="10" t="s">
        <v>110</v>
      </c>
      <c r="J3" s="10" t="s">
        <v>1618</v>
      </c>
      <c r="K3" s="10" t="s">
        <v>1830</v>
      </c>
      <c r="L3" s="10" t="s">
        <v>27</v>
      </c>
      <c r="M3" s="10" t="s">
        <v>28</v>
      </c>
      <c r="N3" s="8" t="s">
        <v>1619</v>
      </c>
      <c r="O3" s="10" t="s">
        <v>111</v>
      </c>
      <c r="P3" s="10" t="s">
        <v>112</v>
      </c>
      <c r="Q3" s="10" t="s">
        <v>1620</v>
      </c>
      <c r="R3" s="10" t="s">
        <v>113</v>
      </c>
      <c r="S3" s="8" t="s">
        <v>104</v>
      </c>
      <c r="T3" s="8" t="s">
        <v>105</v>
      </c>
      <c r="U3" s="10" t="s">
        <v>106</v>
      </c>
      <c r="V3" s="10" t="s">
        <v>107</v>
      </c>
      <c r="W3" s="10" t="s">
        <v>108</v>
      </c>
      <c r="X3" s="8" t="s">
        <v>109</v>
      </c>
      <c r="Y3" s="10" t="s">
        <v>30</v>
      </c>
      <c r="Z3" s="10" t="s">
        <v>11</v>
      </c>
    </row>
    <row r="4" spans="1:27" s="9" customFormat="1" ht="17" customHeight="1" x14ac:dyDescent="0.2">
      <c r="A4" s="15"/>
      <c r="B4" s="11" t="s">
        <v>18</v>
      </c>
      <c r="C4" s="11" t="str">
        <f>$B$1</f>
        <v>GO</v>
      </c>
      <c r="D4" s="137">
        <v>0</v>
      </c>
      <c r="E4" s="18" t="str">
        <f t="shared" ref="E4:E23" si="0">_xlfn.CONCAT(C4,B4,D4)</f>
        <v>GOTotal0</v>
      </c>
      <c r="F4" s="19">
        <v>1</v>
      </c>
      <c r="G4" s="104">
        <f>VLOOKUP(E4,'Appendix 4. LT MOH 2019'!$D$5:$G$1684,4,FALSE)</f>
        <v>1.2337542599356802E-2</v>
      </c>
      <c r="H4" s="19">
        <f>VLOOKUP(E4,'Appendix 1a. Person-years 2020'!$E$3:$F$1684,2,FALSE)</f>
        <v>101259.8406</v>
      </c>
      <c r="I4" s="19">
        <f>VLOOKUP(E4,'Appendix 2a. Deaths 2020'!$E$3:$G$1683,3,FALSE)</f>
        <v>3</v>
      </c>
      <c r="J4" s="20">
        <f t="shared" ref="J4:J23" si="1">G4*H4</f>
        <v>1249.2975970065793</v>
      </c>
      <c r="K4" s="20">
        <f t="shared" ref="K4:K23" si="2">G4*(H4-I4)+I4</f>
        <v>1252.2605843787812</v>
      </c>
      <c r="L4" s="72">
        <f t="shared" ref="L4:L23" si="3">J4/K4</f>
        <v>0.99763388913684303</v>
      </c>
      <c r="M4" s="72">
        <f t="shared" ref="M4:M23" si="4">K4/J4</f>
        <v>1.002371722621817</v>
      </c>
      <c r="N4" s="72">
        <f>VLOOKUP(E4,'Appendix 4. LT MOH 2019'!$D$5:$K$1684,8,FALSE)</f>
        <v>0.98779924256975349</v>
      </c>
      <c r="O4" s="72">
        <f>EXP((1/L4)*LN(N4))</f>
        <v>0.98777048342385443</v>
      </c>
      <c r="P4" s="72">
        <f t="shared" ref="P4:P23" si="5">1-O4</f>
        <v>1.2229516576145572E-2</v>
      </c>
      <c r="Q4" s="72">
        <f>VLOOKUP(E4,'Appendix 4. LT MOH 2019'!$D$5:$I$1684,6,FALSE)</f>
        <v>9.1293669239669251E-2</v>
      </c>
      <c r="R4" s="16">
        <f t="shared" ref="R4:R22" si="6">F4+(Q4-F4)*M4*(1-N4)/(1-O4)</f>
        <v>9.1280467845016977E-2</v>
      </c>
      <c r="S4" s="12">
        <v>100000</v>
      </c>
      <c r="T4" s="12">
        <f t="shared" ref="T4:T23" si="7">P4*S4</f>
        <v>1222.9516576145572</v>
      </c>
      <c r="U4" s="13">
        <f t="shared" ref="U4:U23" si="8">T4/V4</f>
        <v>1.2366953005478135E-2</v>
      </c>
      <c r="V4" s="12">
        <f t="shared" ref="V4:V22" si="9">(S5*F4)+R4*T4</f>
        <v>98888.679941844341</v>
      </c>
      <c r="W4" s="12">
        <f t="shared" ref="W4:W22" si="10">W5+V4</f>
        <v>7404044.5684668776</v>
      </c>
      <c r="X4" s="131">
        <f t="shared" ref="X4:X23" si="11">W4/S4</f>
        <v>74.040445684668782</v>
      </c>
      <c r="Y4" s="105">
        <f>VLOOKUP(E4,'Appendix 4. LT MOH 2019'!$D$5:$P$1684,13,FALSE)</f>
        <v>76.013285463893837</v>
      </c>
      <c r="Z4" s="105">
        <f t="shared" ref="Z4:Z23" si="12">X4-Y4</f>
        <v>-1.9728397792250547</v>
      </c>
    </row>
    <row r="5" spans="1:27" s="9" customFormat="1" x14ac:dyDescent="0.2">
      <c r="A5" s="15"/>
      <c r="B5" s="11" t="str">
        <f>$B$4</f>
        <v>Total</v>
      </c>
      <c r="C5" s="11" t="str">
        <f>$C$4</f>
        <v>GO</v>
      </c>
      <c r="D5" s="138" t="s">
        <v>1657</v>
      </c>
      <c r="E5" s="18" t="str">
        <f t="shared" si="0"/>
        <v>GOTotal1-4</v>
      </c>
      <c r="F5" s="19">
        <v>4</v>
      </c>
      <c r="G5" s="104">
        <f>VLOOKUP(E5,'Appendix 4. LT MOH 2019'!$D$5:$G$1684,4,FALSE)</f>
        <v>4.8716786765074074E-4</v>
      </c>
      <c r="H5" s="19">
        <f>VLOOKUP(E5,'Appendix 1a. Person-years 2020'!$E$3:$F$1684,2,FALSE)</f>
        <v>414056.06300000002</v>
      </c>
      <c r="I5" s="19">
        <f>VLOOKUP(E5,'Appendix 2a. Deaths 2020'!$E$3:$G$1683,3,FALSE)</f>
        <v>4</v>
      </c>
      <c r="J5" s="20">
        <f t="shared" si="1"/>
        <v>201.71480929957079</v>
      </c>
      <c r="K5" s="20">
        <f t="shared" si="2"/>
        <v>205.71286062810017</v>
      </c>
      <c r="L5" s="72">
        <f t="shared" si="3"/>
        <v>0.98056489362734933</v>
      </c>
      <c r="M5" s="72">
        <f t="shared" si="4"/>
        <v>1.0198203163288413</v>
      </c>
      <c r="N5" s="72">
        <f>VLOOKUP(E5,'Appendix 4. LT MOH 2019'!$D$5:$K$1684,8,FALSE)</f>
        <v>0.99805369742160099</v>
      </c>
      <c r="O5" s="72">
        <f t="shared" ref="O5:O22" si="13">EXP((1/L5)*LN(N5))</f>
        <v>0.99801515939786922</v>
      </c>
      <c r="P5" s="72">
        <f t="shared" si="5"/>
        <v>1.9848406021307774E-3</v>
      </c>
      <c r="Q5" s="72">
        <f>VLOOKUP(E5,'Appendix 4. LT MOH 2019'!$D$5:$I$1684,6,FALSE)</f>
        <v>1.5016325958285091</v>
      </c>
      <c r="R5" s="16">
        <f t="shared" si="6"/>
        <v>1.5015843752983296</v>
      </c>
      <c r="S5" s="135">
        <f t="shared" ref="S5:S23" si="14">S4-T4</f>
        <v>98777.048342385446</v>
      </c>
      <c r="T5" s="12">
        <f t="shared" si="7"/>
        <v>196.05669610860124</v>
      </c>
      <c r="U5" s="13">
        <f t="shared" si="8"/>
        <v>4.9682608530286158E-4</v>
      </c>
      <c r="V5" s="12">
        <f t="shared" si="9"/>
        <v>394618.36225665669</v>
      </c>
      <c r="W5" s="12">
        <f t="shared" si="10"/>
        <v>7305155.8885250334</v>
      </c>
      <c r="X5" s="131">
        <f t="shared" si="11"/>
        <v>73.956005075223274</v>
      </c>
      <c r="Y5" s="105">
        <f>VLOOKUP(E5,'Appendix 4. LT MOH 2019'!$D$5:$P$1684,13,FALSE)</f>
        <v>75.95103249344001</v>
      </c>
      <c r="Z5" s="105">
        <f t="shared" si="12"/>
        <v>-1.9950274182167362</v>
      </c>
      <c r="AA5" s="17"/>
    </row>
    <row r="6" spans="1:27" s="9" customFormat="1" x14ac:dyDescent="0.2">
      <c r="A6" s="15"/>
      <c r="B6" s="11" t="str">
        <f t="shared" ref="B6:B23" si="15">$B$4</f>
        <v>Total</v>
      </c>
      <c r="C6" s="11" t="str">
        <f t="shared" ref="C6:C23" si="16">$C$4</f>
        <v>GO</v>
      </c>
      <c r="D6" s="138" t="s">
        <v>1658</v>
      </c>
      <c r="E6" s="18" t="str">
        <f t="shared" si="0"/>
        <v>GOTotal5-9</v>
      </c>
      <c r="F6" s="19">
        <v>5</v>
      </c>
      <c r="G6" s="104">
        <f>VLOOKUP(E6,'Appendix 4. LT MOH 2019'!$D$5:$G$1684,4,FALSE)</f>
        <v>2.2648063287784286E-4</v>
      </c>
      <c r="H6" s="19">
        <f>VLOOKUP(E6,'Appendix 1a. Person-years 2020'!$E$3:$F$1684,2,FALSE)</f>
        <v>518973.19770000002</v>
      </c>
      <c r="I6" s="19">
        <f>VLOOKUP(E6,'Appendix 2a. Deaths 2020'!$E$3:$G$1683,3,FALSE)</f>
        <v>2</v>
      </c>
      <c r="J6" s="20">
        <f t="shared" si="1"/>
        <v>117.53737826173386</v>
      </c>
      <c r="K6" s="20">
        <f t="shared" si="2"/>
        <v>119.53692530046811</v>
      </c>
      <c r="L6" s="72">
        <f t="shared" si="3"/>
        <v>0.98327255754899012</v>
      </c>
      <c r="M6" s="72">
        <f t="shared" si="4"/>
        <v>1.0170120098670368</v>
      </c>
      <c r="N6" s="72">
        <f>VLOOKUP(E6,'Appendix 4. LT MOH 2019'!$D$5:$K$1684,8,FALSE)</f>
        <v>0.99886823764124899</v>
      </c>
      <c r="O6" s="72">
        <f t="shared" si="13"/>
        <v>0.99884899517351877</v>
      </c>
      <c r="P6" s="72">
        <f t="shared" si="5"/>
        <v>1.1510048264812278E-3</v>
      </c>
      <c r="Q6" s="72">
        <f>VLOOKUP(E6,'Appendix 4. LT MOH 2019'!$D$5:$I$1684,6,FALSE)</f>
        <v>2.499999999999583</v>
      </c>
      <c r="R6" s="16">
        <f t="shared" si="6"/>
        <v>2.4999759238972517</v>
      </c>
      <c r="S6" s="135">
        <f t="shared" si="14"/>
        <v>98580.991646276845</v>
      </c>
      <c r="T6" s="12">
        <f t="shared" si="7"/>
        <v>113.46719718417025</v>
      </c>
      <c r="U6" s="13">
        <f t="shared" si="8"/>
        <v>2.3033352407178628E-4</v>
      </c>
      <c r="V6" s="12">
        <f t="shared" si="9"/>
        <v>492621.28750657587</v>
      </c>
      <c r="W6" s="12">
        <f t="shared" si="10"/>
        <v>6910537.526268377</v>
      </c>
      <c r="X6" s="131">
        <f t="shared" si="11"/>
        <v>70.100101559785543</v>
      </c>
      <c r="Y6" s="105">
        <f>VLOOKUP(E6,'Appendix 4. LT MOH 2019'!$D$5:$P$1684,13,FALSE)</f>
        <v>72.096216123694887</v>
      </c>
      <c r="Z6" s="105">
        <f t="shared" si="12"/>
        <v>-1.9961145639093445</v>
      </c>
    </row>
    <row r="7" spans="1:27" s="9" customFormat="1" x14ac:dyDescent="0.2">
      <c r="A7" s="15"/>
      <c r="B7" s="11" t="str">
        <f t="shared" si="15"/>
        <v>Total</v>
      </c>
      <c r="C7" s="11" t="str">
        <f t="shared" si="16"/>
        <v>GO</v>
      </c>
      <c r="D7" s="138" t="s">
        <v>118</v>
      </c>
      <c r="E7" s="18" t="str">
        <f t="shared" si="0"/>
        <v>GOTotal10-14</v>
      </c>
      <c r="F7" s="19">
        <v>5</v>
      </c>
      <c r="G7" s="104">
        <f>VLOOKUP(E7,'Appendix 4. LT MOH 2019'!$D$5:$G$1684,4,FALSE)</f>
        <v>2.7050319447134073E-4</v>
      </c>
      <c r="H7" s="19">
        <f>VLOOKUP(E7,'Appendix 1a. Person-years 2020'!$E$3:$F$1684,2,FALSE)</f>
        <v>495028.91279999999</v>
      </c>
      <c r="I7" s="19">
        <f>VLOOKUP(E7,'Appendix 2a. Deaths 2020'!$E$3:$G$1683,3,FALSE)</f>
        <v>3</v>
      </c>
      <c r="J7" s="20">
        <f t="shared" si="1"/>
        <v>133.90690226807476</v>
      </c>
      <c r="K7" s="20">
        <f t="shared" si="2"/>
        <v>136.90609075849136</v>
      </c>
      <c r="L7" s="72">
        <f t="shared" si="3"/>
        <v>0.97809309670738243</v>
      </c>
      <c r="M7" s="72">
        <f t="shared" si="4"/>
        <v>1.0223975645737244</v>
      </c>
      <c r="N7" s="72">
        <f>VLOOKUP(E7,'Appendix 4. LT MOH 2019'!$D$5:$K$1684,8,FALSE)</f>
        <v>0.99864839805924988</v>
      </c>
      <c r="O7" s="72">
        <f t="shared" si="13"/>
        <v>0.99861814639318436</v>
      </c>
      <c r="P7" s="72">
        <f t="shared" si="5"/>
        <v>1.3818536068156417E-3</v>
      </c>
      <c r="Q7" s="72">
        <f>VLOOKUP(E7,'Appendix 4. LT MOH 2019'!$D$5:$I$1684,6,FALSE)</f>
        <v>2.499999999999885</v>
      </c>
      <c r="R7" s="16">
        <f t="shared" si="6"/>
        <v>2.4999621420091729</v>
      </c>
      <c r="S7" s="135">
        <f t="shared" si="14"/>
        <v>98467.524449092671</v>
      </c>
      <c r="T7" s="12">
        <f t="shared" si="7"/>
        <v>136.0677038141861</v>
      </c>
      <c r="U7" s="13">
        <f t="shared" si="8"/>
        <v>2.765618082228505E-4</v>
      </c>
      <c r="V7" s="12">
        <f t="shared" si="9"/>
        <v>491997.44783467799</v>
      </c>
      <c r="W7" s="12">
        <f t="shared" si="10"/>
        <v>6417916.2387618013</v>
      </c>
      <c r="X7" s="131">
        <f t="shared" si="11"/>
        <v>65.177999291328163</v>
      </c>
      <c r="Y7" s="105">
        <f>VLOOKUP(E7,'Appendix 4. LT MOH 2019'!$D$5:$P$1684,13,FALSE)</f>
        <v>67.175071747241702</v>
      </c>
      <c r="Z7" s="105">
        <f t="shared" si="12"/>
        <v>-1.9970724559135391</v>
      </c>
      <c r="AA7" s="17"/>
    </row>
    <row r="8" spans="1:27" s="9" customFormat="1" x14ac:dyDescent="0.2">
      <c r="A8" s="15"/>
      <c r="B8" s="11" t="str">
        <f t="shared" si="15"/>
        <v>Total</v>
      </c>
      <c r="C8" s="11" t="str">
        <f t="shared" si="16"/>
        <v>GO</v>
      </c>
      <c r="D8" s="137" t="s">
        <v>119</v>
      </c>
      <c r="E8" s="18" t="str">
        <f t="shared" si="0"/>
        <v>GOTotal15-19</v>
      </c>
      <c r="F8" s="19">
        <v>5</v>
      </c>
      <c r="G8" s="104">
        <f>VLOOKUP(E8,'Appendix 4. LT MOH 2019'!$D$5:$G$1684,4,FALSE)</f>
        <v>1.1513345084088913E-3</v>
      </c>
      <c r="H8" s="19">
        <f>VLOOKUP(E8,'Appendix 1a. Person-years 2020'!$E$3:$F$1684,2,FALSE)</f>
        <v>520388.85310000001</v>
      </c>
      <c r="I8" s="19">
        <f>VLOOKUP(E8,'Appendix 2a. Deaths 2020'!$E$3:$G$1683,3,FALSE)</f>
        <v>14</v>
      </c>
      <c r="J8" s="20">
        <f t="shared" si="1"/>
        <v>599.14164436535532</v>
      </c>
      <c r="K8" s="20">
        <f t="shared" si="2"/>
        <v>613.12552568223759</v>
      </c>
      <c r="L8" s="72">
        <f t="shared" si="3"/>
        <v>0.97719246592886155</v>
      </c>
      <c r="M8" s="72">
        <f t="shared" si="4"/>
        <v>1.0233398586935061</v>
      </c>
      <c r="N8" s="72">
        <f>VLOOKUP(E8,'Appendix 4. LT MOH 2019'!$D$5:$K$1684,8,FALSE)</f>
        <v>0.99425984954122215</v>
      </c>
      <c r="O8" s="72">
        <f t="shared" si="13"/>
        <v>0.99412626946893223</v>
      </c>
      <c r="P8" s="72">
        <f t="shared" si="5"/>
        <v>5.8737305310677668E-3</v>
      </c>
      <c r="Q8" s="72">
        <f>VLOOKUP(E8,'Appendix 4. LT MOH 2019'!$D$5:$I$1684,6,FALSE)</f>
        <v>2.5000000000000995</v>
      </c>
      <c r="R8" s="16">
        <f t="shared" si="6"/>
        <v>2.4998322070211163</v>
      </c>
      <c r="S8" s="135">
        <f t="shared" si="14"/>
        <v>98331.456745278483</v>
      </c>
      <c r="T8" s="12">
        <f t="shared" si="7"/>
        <v>577.57247964911176</v>
      </c>
      <c r="U8" s="13">
        <f t="shared" si="8"/>
        <v>1.1782065724128821E-3</v>
      </c>
      <c r="V8" s="12">
        <f t="shared" si="9"/>
        <v>490213.25561466272</v>
      </c>
      <c r="W8" s="12">
        <f t="shared" si="10"/>
        <v>5925918.7909271233</v>
      </c>
      <c r="X8" s="131">
        <f t="shared" si="11"/>
        <v>60.264731013574291</v>
      </c>
      <c r="Y8" s="105">
        <f>VLOOKUP(E8,'Appendix 4. LT MOH 2019'!$D$5:$P$1684,13,FALSE)</f>
        <v>62.262605009861062</v>
      </c>
      <c r="Z8" s="105">
        <f t="shared" si="12"/>
        <v>-1.9978739962867706</v>
      </c>
    </row>
    <row r="9" spans="1:27" s="9" customFormat="1" x14ac:dyDescent="0.2">
      <c r="A9" s="15"/>
      <c r="B9" s="11" t="str">
        <f t="shared" si="15"/>
        <v>Total</v>
      </c>
      <c r="C9" s="11" t="str">
        <f t="shared" si="16"/>
        <v>GO</v>
      </c>
      <c r="D9" s="137" t="s">
        <v>120</v>
      </c>
      <c r="E9" s="18" t="str">
        <f t="shared" si="0"/>
        <v>GOTotal20-24</v>
      </c>
      <c r="F9" s="19">
        <v>5</v>
      </c>
      <c r="G9" s="104">
        <f>VLOOKUP(E9,'Appendix 4. LT MOH 2019'!$D$5:$G$1684,4,FALSE)</f>
        <v>1.7185278456474406E-3</v>
      </c>
      <c r="H9" s="19">
        <f>VLOOKUP(E9,'Appendix 1a. Person-years 2020'!$E$3:$F$1684,2,FALSE)</f>
        <v>575542.68290000001</v>
      </c>
      <c r="I9" s="19">
        <f>VLOOKUP(E9,'Appendix 2a. Deaths 2020'!$E$3:$G$1683,3,FALSE)</f>
        <v>24</v>
      </c>
      <c r="J9" s="20">
        <f t="shared" si="1"/>
        <v>989.08612692228508</v>
      </c>
      <c r="K9" s="20">
        <f t="shared" si="2"/>
        <v>1013.0448822539895</v>
      </c>
      <c r="L9" s="72">
        <f t="shared" si="3"/>
        <v>0.97634975927384671</v>
      </c>
      <c r="M9" s="72">
        <f t="shared" si="4"/>
        <v>1.0242231234263253</v>
      </c>
      <c r="N9" s="72">
        <f>VLOOKUP(E9,'Appendix 4. LT MOH 2019'!$D$5:$K$1684,8,FALSE)</f>
        <v>0.99144411956867595</v>
      </c>
      <c r="O9" s="72">
        <f t="shared" si="13"/>
        <v>0.9912377800388299</v>
      </c>
      <c r="P9" s="72">
        <f t="shared" si="5"/>
        <v>8.7622199611701035E-3</v>
      </c>
      <c r="Q9" s="72">
        <f>VLOOKUP(E9,'Appendix 4. LT MOH 2019'!$D$5:$I$1684,6,FALSE)</f>
        <v>2.499999999999996</v>
      </c>
      <c r="R9" s="16">
        <f t="shared" si="6"/>
        <v>2.4997401863149875</v>
      </c>
      <c r="S9" s="135">
        <f t="shared" si="14"/>
        <v>97753.884265629371</v>
      </c>
      <c r="T9" s="12">
        <f t="shared" si="7"/>
        <v>856.54103599420978</v>
      </c>
      <c r="U9" s="13">
        <f t="shared" si="8"/>
        <v>1.7601562316828885E-3</v>
      </c>
      <c r="V9" s="12">
        <f t="shared" si="9"/>
        <v>486627.84619707841</v>
      </c>
      <c r="W9" s="12">
        <f t="shared" si="10"/>
        <v>5435705.5353124607</v>
      </c>
      <c r="X9" s="131">
        <f t="shared" si="11"/>
        <v>55.606031168458387</v>
      </c>
      <c r="Y9" s="105">
        <f>VLOOKUP(E9,'Appendix 4. LT MOH 2019'!$D$5:$P$1684,13,FALSE)</f>
        <v>57.607631860460941</v>
      </c>
      <c r="Z9" s="105">
        <f t="shared" si="12"/>
        <v>-2.0016006920025546</v>
      </c>
    </row>
    <row r="10" spans="1:27" s="9" customFormat="1" x14ac:dyDescent="0.2">
      <c r="A10" s="15"/>
      <c r="B10" s="11" t="str">
        <f t="shared" si="15"/>
        <v>Total</v>
      </c>
      <c r="C10" s="11" t="str">
        <f t="shared" si="16"/>
        <v>GO</v>
      </c>
      <c r="D10" s="137" t="s">
        <v>121</v>
      </c>
      <c r="E10" s="18" t="str">
        <f t="shared" si="0"/>
        <v>GOTotal25-29</v>
      </c>
      <c r="F10" s="19">
        <v>5</v>
      </c>
      <c r="G10" s="104">
        <f>VLOOKUP(E10,'Appendix 4. LT MOH 2019'!$D$5:$G$1684,4,FALSE)</f>
        <v>1.4992014338954089E-3</v>
      </c>
      <c r="H10" s="19">
        <f>VLOOKUP(E10,'Appendix 1a. Person-years 2020'!$E$3:$F$1684,2,FALSE)</f>
        <v>592726.87760000001</v>
      </c>
      <c r="I10" s="19">
        <f>VLOOKUP(E10,'Appendix 2a. Deaths 2020'!$E$3:$G$1683,3,FALSE)</f>
        <v>43</v>
      </c>
      <c r="J10" s="20">
        <f t="shared" si="1"/>
        <v>888.61698480626853</v>
      </c>
      <c r="K10" s="20">
        <f t="shared" si="2"/>
        <v>931.55251914461098</v>
      </c>
      <c r="L10" s="72">
        <f t="shared" si="3"/>
        <v>0.95390970078877835</v>
      </c>
      <c r="M10" s="72">
        <f t="shared" si="4"/>
        <v>1.0483172559971978</v>
      </c>
      <c r="N10" s="72">
        <f>VLOOKUP(E10,'Appendix 4. LT MOH 2019'!$D$5:$K$1684,8,FALSE)</f>
        <v>0.99253198298506584</v>
      </c>
      <c r="O10" s="72">
        <f t="shared" si="13"/>
        <v>0.99217256471179205</v>
      </c>
      <c r="P10" s="72">
        <f t="shared" si="5"/>
        <v>7.8274352882079512E-3</v>
      </c>
      <c r="Q10" s="72">
        <f>VLOOKUP(E10,'Appendix 4. LT MOH 2019'!$D$5:$I$1684,6,FALSE)</f>
        <v>2.4999999999999774</v>
      </c>
      <c r="R10" s="16">
        <f t="shared" si="6"/>
        <v>2.4995478031513034</v>
      </c>
      <c r="S10" s="135">
        <f t="shared" si="14"/>
        <v>96897.343229635168</v>
      </c>
      <c r="T10" s="12">
        <f t="shared" si="7"/>
        <v>758.45768372924408</v>
      </c>
      <c r="U10" s="13">
        <f t="shared" si="8"/>
        <v>1.5716391219798482E-3</v>
      </c>
      <c r="V10" s="12">
        <f t="shared" si="9"/>
        <v>482590.22896667826</v>
      </c>
      <c r="W10" s="12">
        <f t="shared" si="10"/>
        <v>4949077.6891153827</v>
      </c>
      <c r="X10" s="131">
        <f t="shared" si="11"/>
        <v>51.075473528584347</v>
      </c>
      <c r="Y10" s="105">
        <f>VLOOKUP(E10,'Appendix 4. LT MOH 2019'!$D$5:$P$1684,13,FALSE)</f>
        <v>53.083195031138331</v>
      </c>
      <c r="Z10" s="105">
        <f t="shared" si="12"/>
        <v>-2.0077215025539843</v>
      </c>
    </row>
    <row r="11" spans="1:27" s="9" customFormat="1" x14ac:dyDescent="0.2">
      <c r="A11" s="15"/>
      <c r="B11" s="11" t="str">
        <f t="shared" si="15"/>
        <v>Total</v>
      </c>
      <c r="C11" s="11" t="str">
        <f t="shared" si="16"/>
        <v>GO</v>
      </c>
      <c r="D11" s="137" t="s">
        <v>122</v>
      </c>
      <c r="E11" s="18" t="str">
        <f t="shared" si="0"/>
        <v>GOTotal30-34</v>
      </c>
      <c r="F11" s="19">
        <v>5</v>
      </c>
      <c r="G11" s="104">
        <f>VLOOKUP(E11,'Appendix 4. LT MOH 2019'!$D$5:$G$1684,4,FALSE)</f>
        <v>1.6577677385934565E-3</v>
      </c>
      <c r="H11" s="19">
        <f>VLOOKUP(E11,'Appendix 1a. Person-years 2020'!$E$3:$F$1684,2,FALSE)</f>
        <v>608374.93050000002</v>
      </c>
      <c r="I11" s="19">
        <f>VLOOKUP(E11,'Appendix 2a. Deaths 2020'!$E$3:$G$1683,3,FALSE)</f>
        <v>98</v>
      </c>
      <c r="J11" s="20">
        <f t="shared" si="1"/>
        <v>1008.5443327519363</v>
      </c>
      <c r="K11" s="20">
        <f t="shared" si="2"/>
        <v>1106.381871513554</v>
      </c>
      <c r="L11" s="72">
        <f t="shared" si="3"/>
        <v>0.91156982839227663</v>
      </c>
      <c r="M11" s="72">
        <f t="shared" si="4"/>
        <v>1.0970086644527128</v>
      </c>
      <c r="N11" s="72">
        <f>VLOOKUP(E11,'Appendix 4. LT MOH 2019'!$D$5:$K$1684,8,FALSE)</f>
        <v>0.99174537194723267</v>
      </c>
      <c r="O11" s="72">
        <f t="shared" si="13"/>
        <v>0.99094823619591343</v>
      </c>
      <c r="P11" s="72">
        <f t="shared" si="5"/>
        <v>9.0517638040865656E-3</v>
      </c>
      <c r="Q11" s="72">
        <f>VLOOKUP(E11,'Appendix 4. LT MOH 2019'!$D$5:$I$1684,6,FALSE)</f>
        <v>2.5000000000000466</v>
      </c>
      <c r="R11" s="16">
        <f t="shared" si="6"/>
        <v>2.4989961371860439</v>
      </c>
      <c r="S11" s="135">
        <f t="shared" si="14"/>
        <v>96138.885545905927</v>
      </c>
      <c r="T11" s="12">
        <f t="shared" si="7"/>
        <v>870.22648434965231</v>
      </c>
      <c r="U11" s="13">
        <f t="shared" si="8"/>
        <v>1.8185867747896965E-3</v>
      </c>
      <c r="V11" s="12">
        <f t="shared" si="9"/>
        <v>478517.98793064815</v>
      </c>
      <c r="W11" s="12">
        <f t="shared" si="10"/>
        <v>4466487.4601487042</v>
      </c>
      <c r="X11" s="131">
        <f t="shared" si="11"/>
        <v>46.45869810937193</v>
      </c>
      <c r="Y11" s="105">
        <f>VLOOKUP(E11,'Appendix 4. LT MOH 2019'!$D$5:$P$1684,13,FALSE)</f>
        <v>48.463793508203182</v>
      </c>
      <c r="Z11" s="105">
        <f t="shared" si="12"/>
        <v>-2.0050953988312514</v>
      </c>
    </row>
    <row r="12" spans="1:27" s="9" customFormat="1" x14ac:dyDescent="0.2">
      <c r="A12" s="15"/>
      <c r="B12" s="11" t="str">
        <f t="shared" si="15"/>
        <v>Total</v>
      </c>
      <c r="C12" s="11" t="str">
        <f t="shared" si="16"/>
        <v>GO</v>
      </c>
      <c r="D12" s="137" t="s">
        <v>123</v>
      </c>
      <c r="E12" s="18" t="str">
        <f t="shared" si="0"/>
        <v>GOTotal35-39</v>
      </c>
      <c r="F12" s="19">
        <v>5</v>
      </c>
      <c r="G12" s="104">
        <f>VLOOKUP(E12,'Appendix 4. LT MOH 2019'!$D$5:$G$1684,4,FALSE)</f>
        <v>2.0568869299522155E-3</v>
      </c>
      <c r="H12" s="19">
        <f>VLOOKUP(E12,'Appendix 1a. Person-years 2020'!$E$3:$F$1684,2,FALSE)</f>
        <v>591359.18599999999</v>
      </c>
      <c r="I12" s="19">
        <f>VLOOKUP(E12,'Appendix 2a. Deaths 2020'!$E$3:$G$1683,3,FALSE)</f>
        <v>149</v>
      </c>
      <c r="J12" s="20">
        <f t="shared" si="1"/>
        <v>1216.358980590581</v>
      </c>
      <c r="K12" s="20">
        <f t="shared" si="2"/>
        <v>1365.0525044380183</v>
      </c>
      <c r="L12" s="72">
        <f t="shared" si="3"/>
        <v>0.89107120541956497</v>
      </c>
      <c r="M12" s="72">
        <f t="shared" si="4"/>
        <v>1.1222447700227789</v>
      </c>
      <c r="N12" s="72">
        <f>VLOOKUP(E12,'Appendix 4. LT MOH 2019'!$D$5:$K$1684,8,FALSE)</f>
        <v>0.98976817959439367</v>
      </c>
      <c r="O12" s="72">
        <f t="shared" si="13"/>
        <v>0.9885245958089609</v>
      </c>
      <c r="P12" s="72">
        <f t="shared" si="5"/>
        <v>1.1475404191039096E-2</v>
      </c>
      <c r="Q12" s="72">
        <f>VLOOKUP(E12,'Appendix 4. LT MOH 2019'!$D$5:$I$1684,6,FALSE)</f>
        <v>2.4999999999999512</v>
      </c>
      <c r="R12" s="16">
        <f t="shared" si="6"/>
        <v>2.4984308293535307</v>
      </c>
      <c r="S12" s="135">
        <f t="shared" si="14"/>
        <v>95268.659061556275</v>
      </c>
      <c r="T12" s="12">
        <f t="shared" si="7"/>
        <v>1093.2463694696576</v>
      </c>
      <c r="U12" s="13">
        <f t="shared" si="8"/>
        <v>2.3083336823861173E-3</v>
      </c>
      <c r="V12" s="12">
        <f t="shared" si="9"/>
        <v>473608.46389399486</v>
      </c>
      <c r="W12" s="12">
        <f t="shared" si="10"/>
        <v>3987969.4722180562</v>
      </c>
      <c r="X12" s="131">
        <f t="shared" si="11"/>
        <v>41.860245662125834</v>
      </c>
      <c r="Y12" s="105">
        <f>VLOOKUP(E12,'Appendix 4. LT MOH 2019'!$D$5:$P$1684,13,FALSE)</f>
        <v>43.846365517144811</v>
      </c>
      <c r="Z12" s="105">
        <f t="shared" si="12"/>
        <v>-1.9861198550189769</v>
      </c>
    </row>
    <row r="13" spans="1:27" s="9" customFormat="1" x14ac:dyDescent="0.2">
      <c r="A13" s="15"/>
      <c r="B13" s="11" t="str">
        <f t="shared" si="15"/>
        <v>Total</v>
      </c>
      <c r="C13" s="11" t="str">
        <f t="shared" si="16"/>
        <v>GO</v>
      </c>
      <c r="D13" s="137" t="s">
        <v>124</v>
      </c>
      <c r="E13" s="18" t="str">
        <f t="shared" si="0"/>
        <v>GOTotal40-44</v>
      </c>
      <c r="F13" s="19">
        <v>5</v>
      </c>
      <c r="G13" s="104">
        <f>VLOOKUP(E13,'Appendix 4. LT MOH 2019'!$D$5:$G$1684,4,FALSE)</f>
        <v>2.6551318264947414E-3</v>
      </c>
      <c r="H13" s="19">
        <f>VLOOKUP(E13,'Appendix 1a. Person-years 2020'!$E$3:$F$1684,2,FALSE)</f>
        <v>550196.03969999996</v>
      </c>
      <c r="I13" s="19">
        <f>VLOOKUP(E13,'Appendix 2a. Deaths 2020'!$E$3:$G$1683,3,FALSE)</f>
        <v>233</v>
      </c>
      <c r="J13" s="20">
        <f t="shared" si="1"/>
        <v>1460.8430158188341</v>
      </c>
      <c r="K13" s="20">
        <f t="shared" si="2"/>
        <v>1693.224370103261</v>
      </c>
      <c r="L13" s="72">
        <f t="shared" si="3"/>
        <v>0.86275808546846333</v>
      </c>
      <c r="M13" s="72">
        <f t="shared" si="4"/>
        <v>1.1590734608497082</v>
      </c>
      <c r="N13" s="72">
        <f>VLOOKUP(E13,'Appendix 4. LT MOH 2019'!$D$5:$K$1684,8,FALSE)</f>
        <v>0.98681188135141495</v>
      </c>
      <c r="O13" s="72">
        <f t="shared" si="13"/>
        <v>0.98473009540495049</v>
      </c>
      <c r="P13" s="72">
        <f t="shared" si="5"/>
        <v>1.526990459504951E-2</v>
      </c>
      <c r="Q13" s="72">
        <f>VLOOKUP(E13,'Appendix 4. LT MOH 2019'!$D$5:$I$1684,6,FALSE)</f>
        <v>2.5000000000000084</v>
      </c>
      <c r="R13" s="16">
        <f t="shared" si="6"/>
        <v>2.4973651228528793</v>
      </c>
      <c r="S13" s="135">
        <f t="shared" si="14"/>
        <v>94175.412692086611</v>
      </c>
      <c r="T13" s="12">
        <f t="shared" si="7"/>
        <v>1438.0495670075773</v>
      </c>
      <c r="U13" s="13">
        <f t="shared" si="8"/>
        <v>3.0775022662520922E-3</v>
      </c>
      <c r="V13" s="12">
        <f t="shared" si="9"/>
        <v>467278.15045897354</v>
      </c>
      <c r="W13" s="12">
        <f t="shared" si="10"/>
        <v>3514361.0083240615</v>
      </c>
      <c r="X13" s="131">
        <f t="shared" si="11"/>
        <v>37.317181925334602</v>
      </c>
      <c r="Y13" s="105">
        <f>VLOOKUP(E13,'Appendix 4. LT MOH 2019'!$D$5:$P$1684,13,FALSE)</f>
        <v>39.27378740756096</v>
      </c>
      <c r="Z13" s="105">
        <f t="shared" si="12"/>
        <v>-1.9566054822263581</v>
      </c>
    </row>
    <row r="14" spans="1:27" s="9" customFormat="1" x14ac:dyDescent="0.2">
      <c r="A14" s="15"/>
      <c r="B14" s="11" t="str">
        <f t="shared" si="15"/>
        <v>Total</v>
      </c>
      <c r="C14" s="11" t="str">
        <f t="shared" si="16"/>
        <v>GO</v>
      </c>
      <c r="D14" s="137" t="s">
        <v>125</v>
      </c>
      <c r="E14" s="18" t="str">
        <f t="shared" si="0"/>
        <v>GOTotal45-49</v>
      </c>
      <c r="F14" s="19">
        <v>5</v>
      </c>
      <c r="G14" s="104">
        <f>VLOOKUP(E14,'Appendix 4. LT MOH 2019'!$D$5:$G$1684,4,FALSE)</f>
        <v>3.6691014895010427E-3</v>
      </c>
      <c r="H14" s="19">
        <f>VLOOKUP(E14,'Appendix 1a. Person-years 2020'!$E$3:$F$1684,2,FALSE)</f>
        <v>480966.71470000001</v>
      </c>
      <c r="I14" s="19">
        <f>VLOOKUP(E14,'Appendix 2a. Deaths 2020'!$E$3:$G$1683,3,FALSE)</f>
        <v>317</v>
      </c>
      <c r="J14" s="20">
        <f t="shared" si="1"/>
        <v>1764.7156893061931</v>
      </c>
      <c r="K14" s="20">
        <f t="shared" si="2"/>
        <v>2080.5525841340213</v>
      </c>
      <c r="L14" s="72">
        <f t="shared" si="3"/>
        <v>0.84819566819106018</v>
      </c>
      <c r="M14" s="72">
        <f t="shared" si="4"/>
        <v>1.1789732457991582</v>
      </c>
      <c r="N14" s="72">
        <f>VLOOKUP(E14,'Appendix 4. LT MOH 2019'!$D$5:$K$1684,8,FALSE)</f>
        <v>0.98182124182424468</v>
      </c>
      <c r="O14" s="72">
        <f t="shared" si="13"/>
        <v>0.978602770442072</v>
      </c>
      <c r="P14" s="72">
        <f t="shared" si="5"/>
        <v>2.1397229557927999E-2</v>
      </c>
      <c r="Q14" s="72">
        <f>VLOOKUP(E14,'Appendix 4. LT MOH 2019'!$D$5:$I$1684,6,FALSE)</f>
        <v>2.5000000000000058</v>
      </c>
      <c r="R14" s="16">
        <f t="shared" si="6"/>
        <v>2.4959060151869989</v>
      </c>
      <c r="S14" s="135">
        <f t="shared" si="14"/>
        <v>92737.363125079035</v>
      </c>
      <c r="T14" s="12">
        <f t="shared" si="7"/>
        <v>1984.3226473842433</v>
      </c>
      <c r="U14" s="13">
        <f t="shared" si="8"/>
        <v>4.325801786498708E-3</v>
      </c>
      <c r="V14" s="12">
        <f t="shared" si="9"/>
        <v>458717.88522015215</v>
      </c>
      <c r="W14" s="12">
        <f t="shared" si="10"/>
        <v>3047082.8578650882</v>
      </c>
      <c r="X14" s="131">
        <f t="shared" si="11"/>
        <v>32.857122039963016</v>
      </c>
      <c r="Y14" s="105">
        <f>VLOOKUP(E14,'Appendix 4. LT MOH 2019'!$D$5:$P$1684,13,FALSE)</f>
        <v>34.765245891851393</v>
      </c>
      <c r="Z14" s="105">
        <f t="shared" si="12"/>
        <v>-1.9081238518883765</v>
      </c>
    </row>
    <row r="15" spans="1:27" s="9" customFormat="1" x14ac:dyDescent="0.2">
      <c r="A15" s="15"/>
      <c r="B15" s="11" t="str">
        <f t="shared" si="15"/>
        <v>Total</v>
      </c>
      <c r="C15" s="11" t="str">
        <f t="shared" si="16"/>
        <v>GO</v>
      </c>
      <c r="D15" s="137" t="s">
        <v>126</v>
      </c>
      <c r="E15" s="18" t="str">
        <f t="shared" si="0"/>
        <v>GOTotal50-54</v>
      </c>
      <c r="F15" s="19">
        <v>5</v>
      </c>
      <c r="G15" s="104">
        <f>VLOOKUP(E15,'Appendix 4. LT MOH 2019'!$D$5:$G$1684,4,FALSE)</f>
        <v>5.198067881983362E-3</v>
      </c>
      <c r="H15" s="19">
        <f>VLOOKUP(E15,'Appendix 1a. Person-years 2020'!$E$3:$F$1684,2,FALSE)</f>
        <v>429627.25709999999</v>
      </c>
      <c r="I15" s="19">
        <f>VLOOKUP(E15,'Appendix 2a. Deaths 2020'!$E$3:$G$1683,3,FALSE)</f>
        <v>399</v>
      </c>
      <c r="J15" s="20">
        <f t="shared" si="1"/>
        <v>2233.2316463561183</v>
      </c>
      <c r="K15" s="20">
        <f t="shared" si="2"/>
        <v>2630.1576172712071</v>
      </c>
      <c r="L15" s="72">
        <f t="shared" si="3"/>
        <v>0.84908662191625606</v>
      </c>
      <c r="M15" s="72">
        <f t="shared" si="4"/>
        <v>1.1777361392682835</v>
      </c>
      <c r="N15" s="72">
        <f>VLOOKUP(E15,'Appendix 4. LT MOH 2019'!$D$5:$K$1684,8,FALSE)</f>
        <v>0.97434307666295517</v>
      </c>
      <c r="O15" s="72">
        <f t="shared" si="13"/>
        <v>0.96985230182489512</v>
      </c>
      <c r="P15" s="72">
        <f t="shared" si="5"/>
        <v>3.0147698175104876E-2</v>
      </c>
      <c r="Q15" s="72">
        <f>VLOOKUP(E15,'Appendix 4. LT MOH 2019'!$D$5:$I$1684,6,FALSE)</f>
        <v>2.4999999999999907</v>
      </c>
      <c r="R15" s="16">
        <f t="shared" si="6"/>
        <v>2.4942460232813026</v>
      </c>
      <c r="S15" s="135">
        <f t="shared" si="14"/>
        <v>90753.040477694798</v>
      </c>
      <c r="T15" s="12">
        <f t="shared" si="7"/>
        <v>2735.9952727946184</v>
      </c>
      <c r="U15" s="13">
        <f t="shared" si="8"/>
        <v>6.1220346584044119E-3</v>
      </c>
      <c r="V15" s="12">
        <f t="shared" si="9"/>
        <v>446909.47135338531</v>
      </c>
      <c r="W15" s="12">
        <f t="shared" si="10"/>
        <v>2588364.9726449358</v>
      </c>
      <c r="X15" s="131">
        <f t="shared" si="11"/>
        <v>28.520972509798192</v>
      </c>
      <c r="Y15" s="105">
        <f>VLOOKUP(E15,'Appendix 4. LT MOH 2019'!$D$5:$P$1684,13,FALSE)</f>
        <v>30.362648023281594</v>
      </c>
      <c r="Z15" s="105">
        <f t="shared" si="12"/>
        <v>-1.841675513483402</v>
      </c>
    </row>
    <row r="16" spans="1:27" s="9" customFormat="1" x14ac:dyDescent="0.2">
      <c r="A16" s="15"/>
      <c r="B16" s="11" t="str">
        <f t="shared" si="15"/>
        <v>Total</v>
      </c>
      <c r="C16" s="11" t="str">
        <f t="shared" si="16"/>
        <v>GO</v>
      </c>
      <c r="D16" s="137" t="s">
        <v>127</v>
      </c>
      <c r="E16" s="18" t="str">
        <f t="shared" si="0"/>
        <v>GOTotal55-59</v>
      </c>
      <c r="F16" s="19">
        <v>5</v>
      </c>
      <c r="G16" s="104">
        <f>VLOOKUP(E16,'Appendix 4. LT MOH 2019'!$D$5:$G$1684,4,FALSE)</f>
        <v>7.7889613553148961E-3</v>
      </c>
      <c r="H16" s="19">
        <f>VLOOKUP(E16,'Appendix 1a. Person-years 2020'!$E$3:$F$1684,2,FALSE)</f>
        <v>361535.79749999999</v>
      </c>
      <c r="I16" s="19">
        <f>VLOOKUP(E16,'Appendix 2a. Deaths 2020'!$E$3:$G$1683,3,FALSE)</f>
        <v>572</v>
      </c>
      <c r="J16" s="20">
        <f t="shared" si="1"/>
        <v>2815.9883552904516</v>
      </c>
      <c r="K16" s="20">
        <f t="shared" si="2"/>
        <v>3383.5330693952114</v>
      </c>
      <c r="L16" s="72">
        <f t="shared" si="3"/>
        <v>0.83226269628090099</v>
      </c>
      <c r="M16" s="72">
        <f t="shared" si="4"/>
        <v>1.2015437006472356</v>
      </c>
      <c r="N16" s="72">
        <f>VLOOKUP(E16,'Appendix 4. LT MOH 2019'!$D$5:$K$1684,8,FALSE)</f>
        <v>0.96179905738778337</v>
      </c>
      <c r="O16" s="72">
        <f t="shared" si="13"/>
        <v>0.95427842219276038</v>
      </c>
      <c r="P16" s="72">
        <f t="shared" si="5"/>
        <v>4.5721577807239622E-2</v>
      </c>
      <c r="Q16" s="72">
        <f>VLOOKUP(E16,'Appendix 4. LT MOH 2019'!$D$5:$I$1684,6,FALSE)</f>
        <v>2.5000000000000115</v>
      </c>
      <c r="R16" s="16">
        <f t="shared" si="6"/>
        <v>2.490238517795238</v>
      </c>
      <c r="S16" s="135">
        <f t="shared" si="14"/>
        <v>88017.045204900176</v>
      </c>
      <c r="T16" s="12">
        <f t="shared" si="7"/>
        <v>4024.2781806991707</v>
      </c>
      <c r="U16" s="13">
        <f t="shared" si="8"/>
        <v>9.3591075569822088E-3</v>
      </c>
      <c r="V16" s="12">
        <f t="shared" si="9"/>
        <v>429985.24765290506</v>
      </c>
      <c r="W16" s="12">
        <f t="shared" si="10"/>
        <v>2141455.5012915507</v>
      </c>
      <c r="X16" s="131">
        <f t="shared" si="11"/>
        <v>24.330008992080199</v>
      </c>
      <c r="Y16" s="105">
        <f>VLOOKUP(E16,'Appendix 4. LT MOH 2019'!$D$5:$P$1684,13,FALSE)</f>
        <v>26.096342182374677</v>
      </c>
      <c r="Z16" s="105">
        <f t="shared" si="12"/>
        <v>-1.7663331902944783</v>
      </c>
    </row>
    <row r="17" spans="1:26" s="9" customFormat="1" x14ac:dyDescent="0.2">
      <c r="A17" s="15"/>
      <c r="B17" s="11" t="str">
        <f t="shared" si="15"/>
        <v>Total</v>
      </c>
      <c r="C17" s="11" t="str">
        <f t="shared" si="16"/>
        <v>GO</v>
      </c>
      <c r="D17" s="137" t="s">
        <v>128</v>
      </c>
      <c r="E17" s="18" t="str">
        <f t="shared" si="0"/>
        <v>GOTotal60-64</v>
      </c>
      <c r="F17" s="19">
        <v>5</v>
      </c>
      <c r="G17" s="104">
        <f>VLOOKUP(E17,'Appendix 4. LT MOH 2019'!$D$5:$G$1684,4,FALSE)</f>
        <v>1.2188029538751781E-2</v>
      </c>
      <c r="H17" s="19">
        <f>VLOOKUP(E17,'Appendix 1a. Person-years 2020'!$E$3:$F$1684,2,FALSE)</f>
        <v>287058.82329999999</v>
      </c>
      <c r="I17" s="19">
        <f>VLOOKUP(E17,'Appendix 2a. Deaths 2020'!$E$3:$G$1683,3,FALSE)</f>
        <v>863</v>
      </c>
      <c r="J17" s="20">
        <f t="shared" si="1"/>
        <v>3498.6814177397277</v>
      </c>
      <c r="K17" s="20">
        <f t="shared" si="2"/>
        <v>4351.1631482477851</v>
      </c>
      <c r="L17" s="72">
        <f t="shared" si="3"/>
        <v>0.80407957562994348</v>
      </c>
      <c r="M17" s="72">
        <f t="shared" si="4"/>
        <v>1.2436580038941616</v>
      </c>
      <c r="N17" s="72">
        <f>VLOOKUP(E17,'Appendix 4. LT MOH 2019'!$D$5:$K$1684,8,FALSE)</f>
        <v>0.94086179769756795</v>
      </c>
      <c r="O17" s="72">
        <f t="shared" si="13"/>
        <v>0.92699030658355031</v>
      </c>
      <c r="P17" s="72">
        <f t="shared" si="5"/>
        <v>7.3009693416449695E-2</v>
      </c>
      <c r="Q17" s="72">
        <f>VLOOKUP(E17,'Appendix 4. LT MOH 2019'!$D$5:$I$1684,6,FALSE)</f>
        <v>2.4999999999999956</v>
      </c>
      <c r="R17" s="16">
        <f t="shared" si="6"/>
        <v>2.4815776101875473</v>
      </c>
      <c r="S17" s="135">
        <f t="shared" si="14"/>
        <v>83992.767024201006</v>
      </c>
      <c r="T17" s="12">
        <f t="shared" si="7"/>
        <v>6132.2861696362015</v>
      </c>
      <c r="U17" s="13">
        <f t="shared" si="8"/>
        <v>1.5159408486678523E-2</v>
      </c>
      <c r="V17" s="12">
        <f t="shared" si="9"/>
        <v>404520.148330656</v>
      </c>
      <c r="W17" s="12">
        <f t="shared" si="10"/>
        <v>1711470.2536386456</v>
      </c>
      <c r="X17" s="131">
        <f t="shared" si="11"/>
        <v>20.376400424402213</v>
      </c>
      <c r="Y17" s="105">
        <f>VLOOKUP(E17,'Appendix 4. LT MOH 2019'!$D$5:$P$1684,13,FALSE)</f>
        <v>22.033546795587029</v>
      </c>
      <c r="Z17" s="105">
        <f t="shared" si="12"/>
        <v>-1.6571463711848153</v>
      </c>
    </row>
    <row r="18" spans="1:26" s="9" customFormat="1" x14ac:dyDescent="0.2">
      <c r="A18" s="15"/>
      <c r="B18" s="11" t="str">
        <f t="shared" si="15"/>
        <v>Total</v>
      </c>
      <c r="C18" s="11" t="str">
        <f t="shared" si="16"/>
        <v>GO</v>
      </c>
      <c r="D18" s="137" t="s">
        <v>129</v>
      </c>
      <c r="E18" s="18" t="str">
        <f t="shared" si="0"/>
        <v>GOTotal65-69</v>
      </c>
      <c r="F18" s="19">
        <v>5</v>
      </c>
      <c r="G18" s="104">
        <f>VLOOKUP(E18,'Appendix 4. LT MOH 2019'!$D$5:$G$1684,4,FALSE)</f>
        <v>1.7992366509156303E-2</v>
      </c>
      <c r="H18" s="19">
        <f>VLOOKUP(E18,'Appendix 1a. Person-years 2020'!$E$3:$F$1684,2,FALSE)</f>
        <v>217071.66209999999</v>
      </c>
      <c r="I18" s="19">
        <f>VLOOKUP(E18,'Appendix 2a. Deaths 2020'!$E$3:$G$1683,3,FALSE)</f>
        <v>964</v>
      </c>
      <c r="J18" s="20">
        <f t="shared" si="1"/>
        <v>3905.6329032549334</v>
      </c>
      <c r="K18" s="20">
        <f t="shared" si="2"/>
        <v>4852.2882619401062</v>
      </c>
      <c r="L18" s="72">
        <f t="shared" si="3"/>
        <v>0.80490537503502146</v>
      </c>
      <c r="M18" s="72">
        <f t="shared" si="4"/>
        <v>1.2423820625579622</v>
      </c>
      <c r="N18" s="72">
        <f>VLOOKUP(E18,'Appendix 4. LT MOH 2019'!$D$5:$K$1684,8,FALSE)</f>
        <v>0.91391054980540098</v>
      </c>
      <c r="O18" s="72">
        <f t="shared" si="13"/>
        <v>0.89418513650235731</v>
      </c>
      <c r="P18" s="72">
        <f t="shared" si="5"/>
        <v>0.10581486349764269</v>
      </c>
      <c r="Q18" s="72">
        <f>VLOOKUP(E18,'Appendix 4. LT MOH 2019'!$D$5:$I$1684,6,FALSE)</f>
        <v>2.4999999999999982</v>
      </c>
      <c r="R18" s="16">
        <f t="shared" si="6"/>
        <v>2.4730395815416402</v>
      </c>
      <c r="S18" s="135">
        <f t="shared" si="14"/>
        <v>77860.480854564812</v>
      </c>
      <c r="T18" s="12">
        <f t="shared" si="7"/>
        <v>8238.7961534865972</v>
      </c>
      <c r="U18" s="13">
        <f t="shared" si="8"/>
        <v>2.2358669500731388E-2</v>
      </c>
      <c r="V18" s="12">
        <f t="shared" si="9"/>
        <v>368483.29249721649</v>
      </c>
      <c r="W18" s="12">
        <f t="shared" si="10"/>
        <v>1306950.1053079898</v>
      </c>
      <c r="X18" s="131">
        <f t="shared" si="11"/>
        <v>16.785795450573122</v>
      </c>
      <c r="Y18" s="105">
        <f>VLOOKUP(E18,'Appendix 4. LT MOH 2019'!$D$5:$P$1684,13,FALSE)</f>
        <v>18.261334813878715</v>
      </c>
      <c r="Z18" s="105">
        <f t="shared" si="12"/>
        <v>-1.4755393633055931</v>
      </c>
    </row>
    <row r="19" spans="1:26" s="9" customFormat="1" x14ac:dyDescent="0.2">
      <c r="A19" s="15"/>
      <c r="B19" s="11" t="str">
        <f t="shared" si="15"/>
        <v>Total</v>
      </c>
      <c r="C19" s="11" t="str">
        <f t="shared" si="16"/>
        <v>GO</v>
      </c>
      <c r="D19" s="137" t="s">
        <v>130</v>
      </c>
      <c r="E19" s="18" t="str">
        <f t="shared" si="0"/>
        <v>GOTotal70-74</v>
      </c>
      <c r="F19" s="19">
        <v>5</v>
      </c>
      <c r="G19" s="104">
        <f>VLOOKUP(E19,'Appendix 4. LT MOH 2019'!$D$5:$G$1684,4,FALSE)</f>
        <v>2.791866660284998E-2</v>
      </c>
      <c r="H19" s="19">
        <f>VLOOKUP(E19,'Appendix 1a. Person-years 2020'!$E$3:$F$1684,2,FALSE)</f>
        <v>153912.1905</v>
      </c>
      <c r="I19" s="19">
        <f>VLOOKUP(E19,'Appendix 2a. Deaths 2020'!$E$3:$G$1683,3,FALSE)</f>
        <v>1041</v>
      </c>
      <c r="J19" s="20">
        <f t="shared" si="1"/>
        <v>4297.0231326838339</v>
      </c>
      <c r="K19" s="20">
        <f t="shared" si="2"/>
        <v>5308.9598007502673</v>
      </c>
      <c r="L19" s="72">
        <f t="shared" si="3"/>
        <v>0.80939078349709381</v>
      </c>
      <c r="M19" s="72">
        <f t="shared" si="4"/>
        <v>1.2354971422819403</v>
      </c>
      <c r="N19" s="72">
        <f>VLOOKUP(E19,'Appendix 4. LT MOH 2019'!$D$5:$K$1684,8,FALSE)</f>
        <v>0.86951414471123689</v>
      </c>
      <c r="O19" s="72">
        <f t="shared" si="13"/>
        <v>0.84134956809434791</v>
      </c>
      <c r="P19" s="72">
        <f t="shared" si="5"/>
        <v>0.15865043190565209</v>
      </c>
      <c r="Q19" s="72">
        <f>VLOOKUP(E19,'Appendix 4. LT MOH 2019'!$D$5:$I$1684,6,FALSE)</f>
        <v>2.4999999999999969</v>
      </c>
      <c r="R19" s="16">
        <f t="shared" si="6"/>
        <v>2.4595893093226056</v>
      </c>
      <c r="S19" s="135">
        <f t="shared" si="14"/>
        <v>69621.684701078222</v>
      </c>
      <c r="T19" s="12">
        <f t="shared" si="7"/>
        <v>11045.510347825189</v>
      </c>
      <c r="U19" s="13">
        <f t="shared" si="8"/>
        <v>3.4512011657985363E-2</v>
      </c>
      <c r="V19" s="12">
        <f t="shared" si="9"/>
        <v>320048.29093378817</v>
      </c>
      <c r="W19" s="12">
        <f t="shared" si="10"/>
        <v>938466.81281077326</v>
      </c>
      <c r="X19" s="131">
        <f t="shared" si="11"/>
        <v>13.479518871743696</v>
      </c>
      <c r="Y19" s="105">
        <f>VLOOKUP(E19,'Appendix 4. LT MOH 2019'!$D$5:$P$1684,13,FALSE)</f>
        <v>14.746036624957203</v>
      </c>
      <c r="Z19" s="105">
        <f t="shared" si="12"/>
        <v>-1.2665177532135061</v>
      </c>
    </row>
    <row r="20" spans="1:26" s="9" customFormat="1" x14ac:dyDescent="0.2">
      <c r="A20" s="15"/>
      <c r="B20" s="11" t="str">
        <f t="shared" si="15"/>
        <v>Total</v>
      </c>
      <c r="C20" s="11" t="str">
        <f t="shared" si="16"/>
        <v>GO</v>
      </c>
      <c r="D20" s="137" t="s">
        <v>131</v>
      </c>
      <c r="E20" s="18" t="str">
        <f t="shared" si="0"/>
        <v>GOTotal75-79</v>
      </c>
      <c r="F20" s="19">
        <v>5</v>
      </c>
      <c r="G20" s="104">
        <f>VLOOKUP(E20,'Appendix 4. LT MOH 2019'!$D$5:$G$1684,4,FALSE)</f>
        <v>4.4911882410558518E-2</v>
      </c>
      <c r="H20" s="19">
        <f>VLOOKUP(E20,'Appendix 1a. Person-years 2020'!$E$3:$F$1684,2,FALSE)</f>
        <v>101416.10219999999</v>
      </c>
      <c r="I20" s="19">
        <f>VLOOKUP(E20,'Appendix 2a. Deaths 2020'!$E$3:$G$1683,3,FALSE)</f>
        <v>989</v>
      </c>
      <c r="J20" s="20">
        <f t="shared" si="1"/>
        <v>4554.7880565435844</v>
      </c>
      <c r="K20" s="20">
        <f t="shared" si="2"/>
        <v>5499.3702048395426</v>
      </c>
      <c r="L20" s="72">
        <f t="shared" si="3"/>
        <v>0.82823812307367317</v>
      </c>
      <c r="M20" s="72">
        <f t="shared" si="4"/>
        <v>1.2073822396497538</v>
      </c>
      <c r="N20" s="72">
        <f>VLOOKUP(E20,'Appendix 4. LT MOH 2019'!$D$5:$K$1684,8,FALSE)</f>
        <v>0.79810886521068702</v>
      </c>
      <c r="O20" s="72">
        <f t="shared" si="13"/>
        <v>0.76164318603149317</v>
      </c>
      <c r="P20" s="72">
        <f t="shared" si="5"/>
        <v>0.23835681396850683</v>
      </c>
      <c r="Q20" s="72">
        <f>VLOOKUP(E20,'Appendix 4. LT MOH 2019'!$D$5:$I$1684,6,FALSE)</f>
        <v>2.5000000000000031</v>
      </c>
      <c r="R20" s="16">
        <f t="shared" si="6"/>
        <v>2.443331213938384</v>
      </c>
      <c r="S20" s="135">
        <f t="shared" si="14"/>
        <v>58576.174353253031</v>
      </c>
      <c r="T20" s="12">
        <f t="shared" si="7"/>
        <v>13962.030293305153</v>
      </c>
      <c r="U20" s="13">
        <f t="shared" si="8"/>
        <v>5.4287974950818663E-2</v>
      </c>
      <c r="V20" s="12">
        <f t="shared" si="9"/>
        <v>257184.58472532517</v>
      </c>
      <c r="W20" s="12">
        <f t="shared" si="10"/>
        <v>618418.52187698509</v>
      </c>
      <c r="X20" s="131">
        <f t="shared" si="11"/>
        <v>10.557509579705783</v>
      </c>
      <c r="Y20" s="105">
        <f>VLOOKUP(E20,'Appendix 4. LT MOH 2019'!$D$5:$P$1684,13,FALSE)</f>
        <v>11.583769308921452</v>
      </c>
      <c r="Z20" s="105">
        <f t="shared" si="12"/>
        <v>-1.0262597292156688</v>
      </c>
    </row>
    <row r="21" spans="1:26" s="9" customFormat="1" x14ac:dyDescent="0.2">
      <c r="A21" s="15"/>
      <c r="B21" s="11" t="str">
        <f t="shared" si="15"/>
        <v>Total</v>
      </c>
      <c r="C21" s="11" t="str">
        <f t="shared" si="16"/>
        <v>GO</v>
      </c>
      <c r="D21" s="137" t="s">
        <v>132</v>
      </c>
      <c r="E21" s="18" t="str">
        <f t="shared" si="0"/>
        <v>GOTotal80-84</v>
      </c>
      <c r="F21" s="19">
        <v>5</v>
      </c>
      <c r="G21" s="104">
        <f>VLOOKUP(E21,'Appendix 4. LT MOH 2019'!$D$5:$G$1684,4,FALSE)</f>
        <v>7.0868861923121806E-2</v>
      </c>
      <c r="H21" s="19">
        <f>VLOOKUP(E21,'Appendix 1a. Person-years 2020'!$E$3:$F$1684,2,FALSE)</f>
        <v>63137.724399999999</v>
      </c>
      <c r="I21" s="19">
        <f>VLOOKUP(E21,'Appendix 2a. Deaths 2020'!$E$3:$G$1683,3,FALSE)</f>
        <v>885</v>
      </c>
      <c r="J21" s="20">
        <f t="shared" si="1"/>
        <v>4474.4986726437182</v>
      </c>
      <c r="K21" s="20">
        <f t="shared" si="2"/>
        <v>5296.7797298417554</v>
      </c>
      <c r="L21" s="72">
        <f t="shared" si="3"/>
        <v>0.84475830615244341</v>
      </c>
      <c r="M21" s="72">
        <f t="shared" si="4"/>
        <v>1.1837705444467592</v>
      </c>
      <c r="N21" s="72">
        <f>VLOOKUP(E21,'Appendix 4. LT MOH 2019'!$D$5:$K$1684,8,FALSE)</f>
        <v>0.69898684048174542</v>
      </c>
      <c r="O21" s="72">
        <f t="shared" si="13"/>
        <v>0.65446583931533497</v>
      </c>
      <c r="P21" s="72">
        <f t="shared" si="5"/>
        <v>0.34553416068466503</v>
      </c>
      <c r="Q21" s="72">
        <f>VLOOKUP(E21,'Appendix 4. LT MOH 2019'!$D$5:$I$1684,6,FALSE)</f>
        <v>2.4999999999999991</v>
      </c>
      <c r="R21" s="16">
        <f t="shared" si="6"/>
        <v>2.4218865146176438</v>
      </c>
      <c r="S21" s="135">
        <f t="shared" si="14"/>
        <v>44614.144059947881</v>
      </c>
      <c r="T21" s="12">
        <f t="shared" si="7"/>
        <v>15415.710822418825</v>
      </c>
      <c r="U21" s="13">
        <f t="shared" si="8"/>
        <v>8.4088477190884817E-2</v>
      </c>
      <c r="V21" s="12">
        <f t="shared" si="9"/>
        <v>183327.26834170672</v>
      </c>
      <c r="W21" s="12">
        <f t="shared" si="10"/>
        <v>361233.93715165992</v>
      </c>
      <c r="X21" s="131">
        <f t="shared" si="11"/>
        <v>8.0968478665929595</v>
      </c>
      <c r="Y21" s="105">
        <f>VLOOKUP(E21,'Appendix 4. LT MOH 2019'!$D$5:$P$1684,13,FALSE)</f>
        <v>8.8816168506328932</v>
      </c>
      <c r="Z21" s="105">
        <f t="shared" si="12"/>
        <v>-0.78476898403993367</v>
      </c>
    </row>
    <row r="22" spans="1:26" s="9" customFormat="1" x14ac:dyDescent="0.2">
      <c r="A22" s="15"/>
      <c r="B22" s="11" t="str">
        <f t="shared" si="15"/>
        <v>Total</v>
      </c>
      <c r="C22" s="11" t="str">
        <f t="shared" si="16"/>
        <v>GO</v>
      </c>
      <c r="D22" s="137" t="s">
        <v>133</v>
      </c>
      <c r="E22" s="18" t="str">
        <f t="shared" si="0"/>
        <v>GOTotal85-89</v>
      </c>
      <c r="F22" s="19">
        <v>5</v>
      </c>
      <c r="G22" s="104">
        <f>VLOOKUP(E22,'Appendix 4. LT MOH 2019'!$D$5:$G$1684,4,FALSE)</f>
        <v>0.11652022206747475</v>
      </c>
      <c r="H22" s="19">
        <f>VLOOKUP(E22,'Appendix 1a. Person-years 2020'!$E$3:$F$1684,2,FALSE)</f>
        <v>30929.564200000001</v>
      </c>
      <c r="I22" s="19">
        <f>VLOOKUP(E22,'Appendix 2a. Deaths 2020'!$E$3:$G$1683,3,FALSE)</f>
        <v>653</v>
      </c>
      <c r="J22" s="20">
        <f t="shared" si="1"/>
        <v>3603.9196890342173</v>
      </c>
      <c r="K22" s="20">
        <f t="shared" si="2"/>
        <v>4180.8319840241566</v>
      </c>
      <c r="L22" s="72">
        <f t="shared" si="3"/>
        <v>0.86201016993879609</v>
      </c>
      <c r="M22" s="72">
        <f t="shared" si="4"/>
        <v>1.1600791207266166</v>
      </c>
      <c r="N22" s="72">
        <f>VLOOKUP(E22,'Appendix 4. LT MOH 2019'!$D$5:$K$1684,8,FALSE)</f>
        <v>0.54882609783957947</v>
      </c>
      <c r="O22" s="72">
        <f t="shared" si="13"/>
        <v>0.49856719535330279</v>
      </c>
      <c r="P22" s="72">
        <f t="shared" si="5"/>
        <v>0.50143280464669715</v>
      </c>
      <c r="Q22" s="72">
        <f>VLOOKUP(E22,'Appendix 4. LT MOH 2019'!$D$5:$I$1684,6,FALSE)</f>
        <v>2.4999999999999996</v>
      </c>
      <c r="R22" s="16">
        <f t="shared" si="6"/>
        <v>2.3904907154915995</v>
      </c>
      <c r="S22" s="135">
        <f t="shared" si="14"/>
        <v>29198.433237529054</v>
      </c>
      <c r="T22" s="12">
        <f t="shared" si="7"/>
        <v>14641.052269583535</v>
      </c>
      <c r="U22" s="13">
        <f t="shared" si="8"/>
        <v>0.13583419471137523</v>
      </c>
      <c r="V22" s="12">
        <f t="shared" si="9"/>
        <v>107786.20435519423</v>
      </c>
      <c r="W22" s="12">
        <f t="shared" si="10"/>
        <v>177906.6688099532</v>
      </c>
      <c r="X22" s="131">
        <f t="shared" si="11"/>
        <v>6.0930210659826738</v>
      </c>
      <c r="Y22" s="105">
        <f>VLOOKUP(E22,'Appendix 4. LT MOH 2019'!$D$5:$P$1684,13,FALSE)</f>
        <v>6.6298097203584652</v>
      </c>
      <c r="Z22" s="105">
        <f t="shared" si="12"/>
        <v>-0.53678865437579137</v>
      </c>
    </row>
    <row r="23" spans="1:26" s="9" customFormat="1" x14ac:dyDescent="0.2">
      <c r="A23" s="15"/>
      <c r="B23" s="11" t="str">
        <f t="shared" si="15"/>
        <v>Total</v>
      </c>
      <c r="C23" s="11" t="str">
        <f t="shared" si="16"/>
        <v>GO</v>
      </c>
      <c r="D23" s="137" t="s">
        <v>8</v>
      </c>
      <c r="E23" s="18" t="str">
        <f t="shared" si="0"/>
        <v>GOTotal90+</v>
      </c>
      <c r="F23" s="19" t="s">
        <v>19</v>
      </c>
      <c r="G23" s="104">
        <f>VLOOKUP(E23,'Appendix 4. LT MOH 2019'!$D$5:$G$1684,4,FALSE)</f>
        <v>0.1990126723718397</v>
      </c>
      <c r="H23" s="19">
        <f>VLOOKUP(E23,'Appendix 1a. Person-years 2020'!$E$3:$F$1684,2,FALSE)</f>
        <v>16701.246599999999</v>
      </c>
      <c r="I23" s="19">
        <f>VLOOKUP(E23,'Appendix 2a. Deaths 2020'!$E$3:$G$1683,3,FALSE)</f>
        <v>435</v>
      </c>
      <c r="J23" s="20">
        <f t="shared" si="1"/>
        <v>3323.7597178071014</v>
      </c>
      <c r="K23" s="20">
        <f t="shared" si="2"/>
        <v>3672.1892053253509</v>
      </c>
      <c r="L23" s="72">
        <f t="shared" si="3"/>
        <v>0.9051166843437799</v>
      </c>
      <c r="M23" s="72">
        <f t="shared" si="4"/>
        <v>1.1048299266795769</v>
      </c>
      <c r="N23" s="72">
        <f>VLOOKUP(E23,'Appendix 4. LT MOH 2019'!$D$5:$K$1684,8,FALSE)</f>
        <v>0</v>
      </c>
      <c r="O23" s="72">
        <v>0</v>
      </c>
      <c r="P23" s="72">
        <f t="shared" si="5"/>
        <v>1</v>
      </c>
      <c r="Q23" s="72">
        <f>VLOOKUP(E23,'Appendix 4. LT MOH 2019'!$D$5:$I$1684,6,FALSE)</f>
        <v>5.3217805986445059</v>
      </c>
      <c r="R23" s="16">
        <f>Q23*L23</f>
        <v>4.8168324102501714</v>
      </c>
      <c r="S23" s="135">
        <f t="shared" si="14"/>
        <v>14557.380967945519</v>
      </c>
      <c r="T23" s="12">
        <f t="shared" si="7"/>
        <v>14557.380967945519</v>
      </c>
      <c r="U23" s="13">
        <f t="shared" si="8"/>
        <v>0.20760531295878387</v>
      </c>
      <c r="V23" s="12">
        <f>T23*R23</f>
        <v>70120.464454758985</v>
      </c>
      <c r="W23" s="12">
        <f>V23</f>
        <v>70120.464454758985</v>
      </c>
      <c r="X23" s="131">
        <f t="shared" si="11"/>
        <v>4.8168324102501714</v>
      </c>
      <c r="Y23" s="105">
        <f>VLOOKUP(E23,'Appendix 4. LT MOH 2019'!$D$5:$P$1684,13,FALSE)</f>
        <v>5.0248056472081224</v>
      </c>
      <c r="Z23" s="105">
        <f t="shared" si="12"/>
        <v>-0.207973236957951</v>
      </c>
    </row>
    <row r="24" spans="1:26" s="7" customFormat="1" x14ac:dyDescent="0.2">
      <c r="B24" s="159"/>
      <c r="C24" s="159"/>
      <c r="D24" s="107"/>
      <c r="E24" s="107"/>
      <c r="F24" s="107"/>
      <c r="G24" s="107"/>
      <c r="H24" s="107"/>
      <c r="I24" s="132"/>
      <c r="J24" s="132"/>
      <c r="N24" s="107"/>
      <c r="O24" s="107"/>
      <c r="P24" s="21"/>
      <c r="Q24" s="107"/>
      <c r="R24" s="107"/>
      <c r="V24" s="107"/>
      <c r="W24" s="107"/>
      <c r="Y24" s="107"/>
    </row>
    <row r="25" spans="1:26" x14ac:dyDescent="0.2">
      <c r="K25" s="40"/>
      <c r="L25" s="70"/>
      <c r="M25" s="70"/>
      <c r="N25" s="133"/>
      <c r="O25" s="133"/>
      <c r="P25" s="71"/>
      <c r="Q25" s="133"/>
      <c r="R25" s="133"/>
      <c r="S25" s="70"/>
      <c r="T25" s="70"/>
      <c r="U25" s="70"/>
      <c r="V25" s="133"/>
      <c r="W25" s="133"/>
      <c r="X25" s="70"/>
      <c r="Y25" s="133"/>
      <c r="Z25" s="70"/>
    </row>
    <row r="26" spans="1:26" ht="16" customHeight="1" x14ac:dyDescent="0.2">
      <c r="K26" s="40"/>
      <c r="L26" s="70"/>
      <c r="M26" s="70"/>
      <c r="N26" s="133"/>
      <c r="O26" s="133"/>
      <c r="P26" s="70"/>
      <c r="Q26" s="133"/>
      <c r="R26" s="133"/>
      <c r="S26" s="70"/>
      <c r="T26" s="70"/>
      <c r="U26" s="70"/>
      <c r="V26" s="133"/>
      <c r="W26" s="133"/>
      <c r="X26" s="70"/>
      <c r="Y26" s="133"/>
      <c r="Z26" s="70"/>
    </row>
    <row r="27" spans="1:26" s="11" customFormat="1" ht="47" customHeight="1" x14ac:dyDescent="0.2">
      <c r="A27" s="10"/>
      <c r="B27" s="8" t="s">
        <v>17</v>
      </c>
      <c r="C27" s="8" t="s">
        <v>14</v>
      </c>
      <c r="D27" s="8" t="s">
        <v>0</v>
      </c>
      <c r="E27" s="8" t="s">
        <v>135</v>
      </c>
      <c r="F27" s="8" t="s">
        <v>9</v>
      </c>
      <c r="G27" s="10" t="s">
        <v>116</v>
      </c>
      <c r="H27" s="10" t="s">
        <v>117</v>
      </c>
      <c r="I27" s="10" t="s">
        <v>110</v>
      </c>
      <c r="J27" s="10" t="s">
        <v>39</v>
      </c>
      <c r="K27" s="10" t="s">
        <v>1830</v>
      </c>
      <c r="L27" s="10" t="s">
        <v>27</v>
      </c>
      <c r="M27" s="10" t="s">
        <v>28</v>
      </c>
      <c r="N27" s="8" t="s">
        <v>10</v>
      </c>
      <c r="O27" s="10" t="s">
        <v>111</v>
      </c>
      <c r="P27" s="10" t="s">
        <v>112</v>
      </c>
      <c r="Q27" s="10" t="s">
        <v>29</v>
      </c>
      <c r="R27" s="10" t="s">
        <v>113</v>
      </c>
      <c r="S27" s="8" t="s">
        <v>104</v>
      </c>
      <c r="T27" s="8" t="s">
        <v>105</v>
      </c>
      <c r="U27" s="10" t="s">
        <v>106</v>
      </c>
      <c r="V27" s="10" t="s">
        <v>107</v>
      </c>
      <c r="W27" s="10" t="s">
        <v>108</v>
      </c>
      <c r="X27" s="8" t="s">
        <v>109</v>
      </c>
      <c r="Y27" s="10" t="s">
        <v>30</v>
      </c>
      <c r="Z27" s="10" t="s">
        <v>11</v>
      </c>
    </row>
    <row r="28" spans="1:26" x14ac:dyDescent="0.2">
      <c r="B28" s="158" t="s">
        <v>70</v>
      </c>
      <c r="C28" s="11" t="str">
        <f>$C$4</f>
        <v>GO</v>
      </c>
      <c r="D28" s="137">
        <v>0</v>
      </c>
      <c r="E28" s="18" t="str">
        <f t="shared" ref="E28:E47" si="17">_xlfn.CONCAT(C28,B28,D28)</f>
        <v>GOFemale0</v>
      </c>
      <c r="F28" s="19">
        <v>1</v>
      </c>
      <c r="G28" s="104">
        <f>VLOOKUP(E28,'Appendix 4. LT MOH 2019'!$D$5:$G$1684,4,FALSE)</f>
        <v>1.1035760471913812E-2</v>
      </c>
      <c r="H28" s="19">
        <f>VLOOKUP(E28,'Appendix 1a. Person-years 2020'!$E$3:$F$1684,2,FALSE)</f>
        <v>49456.944100000001</v>
      </c>
      <c r="I28" s="19">
        <f>VLOOKUP(E28,'Appendix 2a. Deaths 2020'!$E$3:$G$1683,3,FALSE)</f>
        <v>2</v>
      </c>
      <c r="J28" s="20">
        <f t="shared" ref="J28:J47" si="18">G28*H28</f>
        <v>545.79498876043101</v>
      </c>
      <c r="K28" s="20">
        <f t="shared" ref="K28:K47" si="19">G28*(H28-I28)+I28</f>
        <v>547.77291723948724</v>
      </c>
      <c r="L28" s="73">
        <f t="shared" ref="L28:L47" si="20">J28/K28</f>
        <v>0.99638914517894739</v>
      </c>
      <c r="M28" s="73">
        <f t="shared" ref="M28:M47" si="21">K28/J28</f>
        <v>1.0036239403435132</v>
      </c>
      <c r="N28" s="72">
        <f>VLOOKUP(E28,'Appendix 4. LT MOH 2019'!$D$5:$K$1684,8,FALSE)</f>
        <v>0.98907417785082741</v>
      </c>
      <c r="O28" s="72">
        <f>EXP((1/L28)*LN(N28))</f>
        <v>0.98903480120047238</v>
      </c>
      <c r="P28" s="73">
        <f t="shared" ref="P28:P47" si="22">1-O28</f>
        <v>1.096519879952762E-2</v>
      </c>
      <c r="Q28" s="72">
        <f>VLOOKUP(E28,'Appendix 4. LT MOH 2019'!$D$5:$I$1684,6,FALSE)</f>
        <v>8.8214430542603195E-2</v>
      </c>
      <c r="R28" s="136">
        <f t="shared" ref="R28:R46" si="23">F28+(Q28-F28)*M28*(1-N28)/(1-O28)</f>
        <v>8.8196313461685882E-2</v>
      </c>
      <c r="S28" s="12">
        <v>100000</v>
      </c>
      <c r="T28" s="12">
        <f t="shared" ref="T28:T47" si="24">P28*S28</f>
        <v>1096.519879952762</v>
      </c>
      <c r="U28" s="13">
        <f t="shared" ref="U28:U47" si="25">T28/V28</f>
        <v>1.1075937223723331E-2</v>
      </c>
      <c r="V28" s="12">
        <f t="shared" ref="V28:V46" si="26">(S29*F28)+R28*T28</f>
        <v>99000.189131096529</v>
      </c>
      <c r="W28" s="12">
        <f t="shared" ref="W28:W46" si="27">W29+V28</f>
        <v>7755878.6366235036</v>
      </c>
      <c r="X28" s="131">
        <f t="shared" ref="X28:X47" si="28">W28/S28</f>
        <v>77.55878636623504</v>
      </c>
      <c r="Y28" s="105">
        <f>VLOOKUP(E28,'Appendix 4. LT MOH 2019'!$D$5:$P$1684,13,FALSE)</f>
        <v>79.317063742621229</v>
      </c>
      <c r="Z28" s="131">
        <f t="shared" ref="Z28:Z47" si="29">X28-Y28</f>
        <v>-1.7582773763861894</v>
      </c>
    </row>
    <row r="29" spans="1:26" x14ac:dyDescent="0.2">
      <c r="B29" s="158" t="str">
        <f>$B$28</f>
        <v>Female</v>
      </c>
      <c r="C29" s="11" t="str">
        <f>$C$4</f>
        <v>GO</v>
      </c>
      <c r="D29" s="138" t="s">
        <v>1657</v>
      </c>
      <c r="E29" s="18" t="str">
        <f t="shared" si="17"/>
        <v>GOFemale1-4</v>
      </c>
      <c r="F29" s="19">
        <v>4</v>
      </c>
      <c r="G29" s="104">
        <f>VLOOKUP(E29,'Appendix 4. LT MOH 2019'!$D$5:$G$1684,4,FALSE)</f>
        <v>4.584687188173487E-4</v>
      </c>
      <c r="H29" s="19">
        <f>VLOOKUP(E29,'Appendix 1a. Person-years 2020'!$E$3:$F$1684,2,FALSE)</f>
        <v>202552.43669999999</v>
      </c>
      <c r="I29" s="19">
        <f>VLOOKUP(E29,'Appendix 2a. Deaths 2020'!$E$3:$G$1683,3,FALSE)</f>
        <v>2</v>
      </c>
      <c r="J29" s="20">
        <f t="shared" si="18"/>
        <v>92.863956147181113</v>
      </c>
      <c r="K29" s="20">
        <f t="shared" si="19"/>
        <v>94.863039209743476</v>
      </c>
      <c r="L29" s="73">
        <f t="shared" si="20"/>
        <v>0.97892663908709099</v>
      </c>
      <c r="M29" s="73">
        <f t="shared" si="21"/>
        <v>1.02152700730727</v>
      </c>
      <c r="N29" s="72">
        <f>VLOOKUP(E29,'Appendix 4. LT MOH 2019'!$D$5:$K$1684,8,FALSE)</f>
        <v>0.99816822188532728</v>
      </c>
      <c r="O29" s="72">
        <f t="shared" ref="O29:O46" si="30">EXP((1/L29)*LN(N29))</f>
        <v>0.99812882609997755</v>
      </c>
      <c r="P29" s="73">
        <f t="shared" si="22"/>
        <v>1.8711739000224492E-3</v>
      </c>
      <c r="Q29" s="72">
        <f>VLOOKUP(E29,'Appendix 4. LT MOH 2019'!$D$5:$I$1684,6,FALSE)</f>
        <v>1.5033005167893652</v>
      </c>
      <c r="R29" s="136">
        <f t="shared" si="23"/>
        <v>1.5032512605790993</v>
      </c>
      <c r="S29" s="75">
        <f t="shared" ref="S29:S47" si="31">S28-T28</f>
        <v>98903.480120047243</v>
      </c>
      <c r="T29" s="12">
        <f t="shared" si="24"/>
        <v>185.06561062202158</v>
      </c>
      <c r="U29" s="13">
        <f t="shared" si="25"/>
        <v>4.6834047924860421E-4</v>
      </c>
      <c r="V29" s="12">
        <f t="shared" si="26"/>
        <v>395151.85815015825</v>
      </c>
      <c r="W29" s="12">
        <f t="shared" si="27"/>
        <v>7656878.4474924067</v>
      </c>
      <c r="X29" s="131">
        <f t="shared" si="28"/>
        <v>77.417684779126347</v>
      </c>
      <c r="Y29" s="105">
        <f>VLOOKUP(E29,'Appendix 4. LT MOH 2019'!$D$5:$P$1684,13,FALSE)</f>
        <v>79.192266367512659</v>
      </c>
      <c r="Z29" s="131">
        <f t="shared" si="29"/>
        <v>-1.7745815883863116</v>
      </c>
    </row>
    <row r="30" spans="1:26" x14ac:dyDescent="0.2">
      <c r="B30" s="158" t="str">
        <f t="shared" ref="B30:B47" si="32">$B$28</f>
        <v>Female</v>
      </c>
      <c r="C30" s="11" t="str">
        <f t="shared" ref="C30:C47" si="33">$C$4</f>
        <v>GO</v>
      </c>
      <c r="D30" s="138" t="s">
        <v>1658</v>
      </c>
      <c r="E30" s="18" t="str">
        <f t="shared" si="17"/>
        <v>GOFemale5-9</v>
      </c>
      <c r="F30" s="19">
        <v>5</v>
      </c>
      <c r="G30" s="104">
        <f>VLOOKUP(E30,'Appendix 4. LT MOH 2019'!$D$5:$G$1684,4,FALSE)</f>
        <v>2.0500100193435771E-4</v>
      </c>
      <c r="H30" s="19">
        <f>VLOOKUP(E30,'Appendix 1a. Person-years 2020'!$E$3:$F$1684,2,FALSE)</f>
        <v>254251.5521</v>
      </c>
      <c r="I30" s="19">
        <f>VLOOKUP(E30,'Appendix 2a. Deaths 2020'!$E$3:$G$1683,3,FALSE)</f>
        <v>1</v>
      </c>
      <c r="J30" s="20">
        <f t="shared" si="18"/>
        <v>52.121822923865551</v>
      </c>
      <c r="K30" s="20">
        <f t="shared" si="19"/>
        <v>53.121617922863614</v>
      </c>
      <c r="L30" s="73">
        <f t="shared" si="20"/>
        <v>0.98117913124465006</v>
      </c>
      <c r="M30" s="73">
        <f t="shared" si="21"/>
        <v>1.0191818885624639</v>
      </c>
      <c r="N30" s="72">
        <f>VLOOKUP(E30,'Appendix 4. LT MOH 2019'!$D$5:$K$1684,8,FALSE)</f>
        <v>0.99897552003887446</v>
      </c>
      <c r="O30" s="72">
        <f t="shared" si="30"/>
        <v>0.99895587884121739</v>
      </c>
      <c r="P30" s="73">
        <f t="shared" si="22"/>
        <v>1.0441211587826071E-3</v>
      </c>
      <c r="Q30" s="72">
        <f>VLOOKUP(E30,'Appendix 4. LT MOH 2019'!$D$5:$I$1684,6,FALSE)</f>
        <v>2.4999999999999454</v>
      </c>
      <c r="R30" s="136">
        <f t="shared" si="23"/>
        <v>2.4999754272010204</v>
      </c>
      <c r="S30" s="75">
        <f t="shared" si="31"/>
        <v>98718.414509425216</v>
      </c>
      <c r="T30" s="12">
        <f t="shared" si="24"/>
        <v>103.0739853507628</v>
      </c>
      <c r="U30" s="13">
        <f t="shared" si="25"/>
        <v>2.0893330867282085E-4</v>
      </c>
      <c r="V30" s="12">
        <f t="shared" si="26"/>
        <v>493334.38505093282</v>
      </c>
      <c r="W30" s="12">
        <f t="shared" si="27"/>
        <v>7261726.5893422486</v>
      </c>
      <c r="X30" s="131">
        <f t="shared" si="28"/>
        <v>73.56000018262985</v>
      </c>
      <c r="Y30" s="105">
        <f>VLOOKUP(E30,'Appendix 4. LT MOH 2019'!$D$5:$P$1684,13,FALSE)</f>
        <v>75.33483647170624</v>
      </c>
      <c r="Z30" s="131">
        <f t="shared" si="29"/>
        <v>-1.77483628907639</v>
      </c>
    </row>
    <row r="31" spans="1:26" x14ac:dyDescent="0.2">
      <c r="B31" s="158" t="str">
        <f t="shared" si="32"/>
        <v>Female</v>
      </c>
      <c r="C31" s="11" t="str">
        <f t="shared" si="33"/>
        <v>GO</v>
      </c>
      <c r="D31" s="138" t="s">
        <v>118</v>
      </c>
      <c r="E31" s="18" t="str">
        <f t="shared" si="17"/>
        <v>GOFemale10-14</v>
      </c>
      <c r="F31" s="19">
        <v>5</v>
      </c>
      <c r="G31" s="104">
        <f>VLOOKUP(E31,'Appendix 4. LT MOH 2019'!$D$5:$G$1684,4,FALSE)</f>
        <v>1.8553958189724751E-4</v>
      </c>
      <c r="H31" s="19">
        <f>VLOOKUP(E31,'Appendix 1a. Person-years 2020'!$E$3:$F$1684,2,FALSE)</f>
        <v>242480.5048</v>
      </c>
      <c r="I31" s="19">
        <f>VLOOKUP(E31,'Appendix 2a. Deaths 2020'!$E$3:$G$1683,3,FALSE)</f>
        <v>2</v>
      </c>
      <c r="J31" s="20">
        <f t="shared" si="18"/>
        <v>44.989731478825519</v>
      </c>
      <c r="K31" s="20">
        <f t="shared" si="19"/>
        <v>46.98936039966172</v>
      </c>
      <c r="L31" s="73">
        <f t="shared" si="20"/>
        <v>0.95744507046215088</v>
      </c>
      <c r="M31" s="73">
        <f t="shared" si="21"/>
        <v>1.0444463404227546</v>
      </c>
      <c r="N31" s="72">
        <f>VLOOKUP(E31,'Appendix 4. LT MOH 2019'!$D$5:$K$1684,8,FALSE)</f>
        <v>0.99907273220271231</v>
      </c>
      <c r="O31" s="72">
        <f t="shared" si="30"/>
        <v>0.99903153850576099</v>
      </c>
      <c r="P31" s="73">
        <f t="shared" si="22"/>
        <v>9.6846149423901462E-4</v>
      </c>
      <c r="Q31" s="72">
        <f>VLOOKUP(E31,'Appendix 4. LT MOH 2019'!$D$5:$I$1684,6,FALSE)</f>
        <v>2.5000000000002243</v>
      </c>
      <c r="R31" s="136">
        <f t="shared" si="23"/>
        <v>2.4999484666400944</v>
      </c>
      <c r="S31" s="75">
        <f t="shared" si="31"/>
        <v>98615.340524074447</v>
      </c>
      <c r="T31" s="12">
        <f t="shared" si="24"/>
        <v>95.50516003883439</v>
      </c>
      <c r="U31" s="13">
        <f t="shared" si="25"/>
        <v>1.9378613798848109E-4</v>
      </c>
      <c r="V31" s="12">
        <f t="shared" si="26"/>
        <v>492837.93479857338</v>
      </c>
      <c r="W31" s="12">
        <f t="shared" si="27"/>
        <v>6768392.2042913157</v>
      </c>
      <c r="X31" s="131">
        <f t="shared" si="28"/>
        <v>68.634273007848947</v>
      </c>
      <c r="Y31" s="105">
        <f>VLOOKUP(E31,'Appendix 4. LT MOH 2019'!$D$5:$P$1684,13,FALSE)</f>
        <v>70.409530825011529</v>
      </c>
      <c r="Z31" s="131">
        <f t="shared" si="29"/>
        <v>-1.7752578171625828</v>
      </c>
    </row>
    <row r="32" spans="1:26" x14ac:dyDescent="0.2">
      <c r="B32" s="158" t="str">
        <f t="shared" si="32"/>
        <v>Female</v>
      </c>
      <c r="C32" s="11" t="str">
        <f t="shared" si="33"/>
        <v>GO</v>
      </c>
      <c r="D32" s="137" t="s">
        <v>119</v>
      </c>
      <c r="E32" s="18" t="str">
        <f t="shared" si="17"/>
        <v>GOFemale15-19</v>
      </c>
      <c r="F32" s="19">
        <v>5</v>
      </c>
      <c r="G32" s="104">
        <f>VLOOKUP(E32,'Appendix 4. LT MOH 2019'!$D$5:$G$1684,4,FALSE)</f>
        <v>4.2509649751359648E-4</v>
      </c>
      <c r="H32" s="19">
        <f>VLOOKUP(E32,'Appendix 1a. Person-years 2020'!$E$3:$F$1684,2,FALSE)</f>
        <v>255703.97010000001</v>
      </c>
      <c r="I32" s="19">
        <f>VLOOKUP(E32,'Appendix 2a. Deaths 2020'!$E$3:$G$1683,3,FALSE)</f>
        <v>8</v>
      </c>
      <c r="J32" s="20">
        <f t="shared" si="18"/>
        <v>108.69886208983139</v>
      </c>
      <c r="K32" s="20">
        <f t="shared" si="19"/>
        <v>116.6954613178513</v>
      </c>
      <c r="L32" s="73">
        <f t="shared" si="20"/>
        <v>0.93147463373713368</v>
      </c>
      <c r="M32" s="73">
        <f t="shared" si="21"/>
        <v>1.0735665403876198</v>
      </c>
      <c r="N32" s="72">
        <f>VLOOKUP(E32,'Appendix 4. LT MOH 2019'!$D$5:$K$1684,8,FALSE)</f>
        <v>0.99787677395232277</v>
      </c>
      <c r="O32" s="72">
        <f t="shared" si="30"/>
        <v>0.99772075369559743</v>
      </c>
      <c r="P32" s="73">
        <f t="shared" si="22"/>
        <v>2.2792463044025713E-3</v>
      </c>
      <c r="Q32" s="72">
        <f>VLOOKUP(E32,'Appendix 4. LT MOH 2019'!$D$5:$I$1684,6,FALSE)</f>
        <v>2.5000000000001807</v>
      </c>
      <c r="R32" s="136">
        <f t="shared" si="23"/>
        <v>2.4998046085863539</v>
      </c>
      <c r="S32" s="75">
        <f t="shared" si="31"/>
        <v>98519.835364035607</v>
      </c>
      <c r="T32" s="12">
        <f t="shared" si="24"/>
        <v>224.55097066382791</v>
      </c>
      <c r="U32" s="13">
        <f t="shared" si="25"/>
        <v>4.5636939065243735E-4</v>
      </c>
      <c r="V32" s="12">
        <f t="shared" si="26"/>
        <v>492037.7555181869</v>
      </c>
      <c r="W32" s="12">
        <f t="shared" si="27"/>
        <v>6275554.2694927426</v>
      </c>
      <c r="X32" s="131">
        <f t="shared" si="28"/>
        <v>63.698383643296424</v>
      </c>
      <c r="Y32" s="105">
        <f>VLOOKUP(E32,'Appendix 4. LT MOH 2019'!$D$5:$P$1684,13,FALSE)</f>
        <v>65.472559590619127</v>
      </c>
      <c r="Z32" s="131">
        <f t="shared" si="29"/>
        <v>-1.7741759473227035</v>
      </c>
    </row>
    <row r="33" spans="2:26" x14ac:dyDescent="0.2">
      <c r="B33" s="158" t="str">
        <f t="shared" si="32"/>
        <v>Female</v>
      </c>
      <c r="C33" s="11" t="str">
        <f t="shared" si="33"/>
        <v>GO</v>
      </c>
      <c r="D33" s="137" t="s">
        <v>120</v>
      </c>
      <c r="E33" s="18" t="str">
        <f t="shared" si="17"/>
        <v>GOFemale20-24</v>
      </c>
      <c r="F33" s="19">
        <v>5</v>
      </c>
      <c r="G33" s="104">
        <f>VLOOKUP(E33,'Appendix 4. LT MOH 2019'!$D$5:$G$1684,4,FALSE)</f>
        <v>6.1550456086746316E-4</v>
      </c>
      <c r="H33" s="19">
        <f>VLOOKUP(E33,'Appendix 1a. Person-years 2020'!$E$3:$F$1684,2,FALSE)</f>
        <v>284942.60759999999</v>
      </c>
      <c r="I33" s="19">
        <f>VLOOKUP(E33,'Appendix 2a. Deaths 2020'!$E$3:$G$1683,3,FALSE)</f>
        <v>9</v>
      </c>
      <c r="J33" s="20">
        <f t="shared" si="18"/>
        <v>175.38347456326787</v>
      </c>
      <c r="K33" s="20">
        <f t="shared" si="19"/>
        <v>184.37793502222004</v>
      </c>
      <c r="L33" s="73">
        <f t="shared" si="20"/>
        <v>0.95121726220727976</v>
      </c>
      <c r="M33" s="73">
        <f t="shared" si="21"/>
        <v>1.0512845379608871</v>
      </c>
      <c r="N33" s="72">
        <f>VLOOKUP(E33,'Appendix 4. LT MOH 2019'!$D$5:$K$1684,8,FALSE)</f>
        <v>0.99692720549324643</v>
      </c>
      <c r="O33" s="72">
        <f t="shared" si="30"/>
        <v>0.99676987342723367</v>
      </c>
      <c r="P33" s="73">
        <f t="shared" si="22"/>
        <v>3.2301265727663342E-3</v>
      </c>
      <c r="Q33" s="72">
        <f>VLOOKUP(E33,'Appendix 4. LT MOH 2019'!$D$5:$I$1684,6,FALSE)</f>
        <v>2.4999999999999805</v>
      </c>
      <c r="R33" s="136">
        <f t="shared" si="23"/>
        <v>2.4998028091863169</v>
      </c>
      <c r="S33" s="75">
        <f t="shared" si="31"/>
        <v>98295.284393371781</v>
      </c>
      <c r="T33" s="12">
        <f t="shared" si="24"/>
        <v>317.50621009665412</v>
      </c>
      <c r="U33" s="13">
        <f t="shared" si="25"/>
        <v>6.4707045672209387E-4</v>
      </c>
      <c r="V33" s="12">
        <f t="shared" si="26"/>
        <v>490682.59383230936</v>
      </c>
      <c r="W33" s="12">
        <f t="shared" si="27"/>
        <v>5783516.5139745558</v>
      </c>
      <c r="X33" s="131">
        <f t="shared" si="28"/>
        <v>58.838188929076928</v>
      </c>
      <c r="Y33" s="105">
        <f>VLOOKUP(E33,'Appendix 4. LT MOH 2019'!$D$5:$P$1684,13,FALSE)</f>
        <v>60.606549059360979</v>
      </c>
      <c r="Z33" s="131">
        <f t="shared" si="29"/>
        <v>-1.7683601302840515</v>
      </c>
    </row>
    <row r="34" spans="2:26" x14ac:dyDescent="0.2">
      <c r="B34" s="158" t="str">
        <f t="shared" si="32"/>
        <v>Female</v>
      </c>
      <c r="C34" s="11" t="str">
        <f t="shared" si="33"/>
        <v>GO</v>
      </c>
      <c r="D34" s="137" t="s">
        <v>121</v>
      </c>
      <c r="E34" s="18" t="str">
        <f t="shared" si="17"/>
        <v>GOFemale25-29</v>
      </c>
      <c r="F34" s="19">
        <v>5</v>
      </c>
      <c r="G34" s="104">
        <f>VLOOKUP(E34,'Appendix 4. LT MOH 2019'!$D$5:$G$1684,4,FALSE)</f>
        <v>5.4604433339640703E-4</v>
      </c>
      <c r="H34" s="19">
        <f>VLOOKUP(E34,'Appendix 1a. Person-years 2020'!$E$3:$F$1684,2,FALSE)</f>
        <v>295278.9412</v>
      </c>
      <c r="I34" s="19">
        <f>VLOOKUP(E34,'Appendix 2a. Deaths 2020'!$E$3:$G$1683,3,FALSE)</f>
        <v>15</v>
      </c>
      <c r="J34" s="20">
        <f t="shared" si="18"/>
        <v>161.23539261355086</v>
      </c>
      <c r="K34" s="20">
        <f t="shared" si="19"/>
        <v>176.22720194854992</v>
      </c>
      <c r="L34" s="73">
        <f t="shared" si="20"/>
        <v>0.91492908490156943</v>
      </c>
      <c r="M34" s="73">
        <f t="shared" si="21"/>
        <v>1.0929808839857602</v>
      </c>
      <c r="N34" s="72">
        <f>VLOOKUP(E34,'Appendix 4. LT MOH 2019'!$D$5:$K$1684,8,FALSE)</f>
        <v>0.99727350030728601</v>
      </c>
      <c r="O34" s="72">
        <f t="shared" si="30"/>
        <v>0.99702036600238442</v>
      </c>
      <c r="P34" s="73">
        <f t="shared" si="22"/>
        <v>2.9796339976155828E-3</v>
      </c>
      <c r="Q34" s="72">
        <f>VLOOKUP(E34,'Appendix 4. LT MOH 2019'!$D$5:$I$1684,6,FALSE)</f>
        <v>2.4999999999999725</v>
      </c>
      <c r="R34" s="136">
        <f t="shared" si="23"/>
        <v>2.4996828077591129</v>
      </c>
      <c r="S34" s="75">
        <f t="shared" si="31"/>
        <v>97977.778183275121</v>
      </c>
      <c r="T34" s="12">
        <f t="shared" si="24"/>
        <v>291.93791888572486</v>
      </c>
      <c r="U34" s="13">
        <f t="shared" si="25"/>
        <v>5.9681605904521849E-4</v>
      </c>
      <c r="V34" s="12">
        <f t="shared" si="26"/>
        <v>489158.9535187186</v>
      </c>
      <c r="W34" s="12">
        <f t="shared" si="27"/>
        <v>5292833.9201422464</v>
      </c>
      <c r="X34" s="131">
        <f t="shared" si="28"/>
        <v>54.020758770846847</v>
      </c>
      <c r="Y34" s="105">
        <f>VLOOKUP(E34,'Appendix 4. LT MOH 2019'!$D$5:$P$1684,13,FALSE)</f>
        <v>55.785648881065285</v>
      </c>
      <c r="Z34" s="131">
        <f t="shared" si="29"/>
        <v>-1.7648901102184382</v>
      </c>
    </row>
    <row r="35" spans="2:26" x14ac:dyDescent="0.2">
      <c r="B35" s="158" t="str">
        <f t="shared" si="32"/>
        <v>Female</v>
      </c>
      <c r="C35" s="11" t="str">
        <f t="shared" si="33"/>
        <v>GO</v>
      </c>
      <c r="D35" s="137" t="s">
        <v>122</v>
      </c>
      <c r="E35" s="18" t="str">
        <f t="shared" si="17"/>
        <v>GOFemale30-34</v>
      </c>
      <c r="F35" s="19">
        <v>5</v>
      </c>
      <c r="G35" s="104">
        <f>VLOOKUP(E35,'Appendix 4. LT MOH 2019'!$D$5:$G$1684,4,FALSE)</f>
        <v>8.8170308490242066E-4</v>
      </c>
      <c r="H35" s="19">
        <f>VLOOKUP(E35,'Appendix 1a. Person-years 2020'!$E$3:$F$1684,2,FALSE)</f>
        <v>301861.4571</v>
      </c>
      <c r="I35" s="19">
        <f>VLOOKUP(E35,'Appendix 2a. Deaths 2020'!$E$3:$G$1683,3,FALSE)</f>
        <v>34</v>
      </c>
      <c r="J35" s="20">
        <f t="shared" si="18"/>
        <v>266.15217793820972</v>
      </c>
      <c r="K35" s="20">
        <f t="shared" si="19"/>
        <v>300.12220003332305</v>
      </c>
      <c r="L35" s="73">
        <f t="shared" si="20"/>
        <v>0.88681269798988016</v>
      </c>
      <c r="M35" s="73">
        <f t="shared" si="21"/>
        <v>1.1276338309844673</v>
      </c>
      <c r="N35" s="72">
        <f>VLOOKUP(E35,'Appendix 4. LT MOH 2019'!$D$5:$K$1684,8,FALSE)</f>
        <v>0.99560118070683967</v>
      </c>
      <c r="O35" s="72">
        <f t="shared" si="30"/>
        <v>0.99504113677233197</v>
      </c>
      <c r="P35" s="73">
        <f t="shared" si="22"/>
        <v>4.9588632276680311E-3</v>
      </c>
      <c r="Q35" s="72">
        <f>VLOOKUP(E35,'Appendix 4. LT MOH 2019'!$D$5:$I$1684,6,FALSE)</f>
        <v>2.4999999999999956</v>
      </c>
      <c r="R35" s="136">
        <f t="shared" si="23"/>
        <v>2.4992971051918889</v>
      </c>
      <c r="S35" s="75">
        <f t="shared" si="31"/>
        <v>97685.840264389393</v>
      </c>
      <c r="T35" s="12">
        <f t="shared" si="24"/>
        <v>484.41072115093368</v>
      </c>
      <c r="U35" s="13">
        <f t="shared" si="25"/>
        <v>9.9423848496033029E-4</v>
      </c>
      <c r="V35" s="12">
        <f t="shared" si="26"/>
        <v>487217.83402928873</v>
      </c>
      <c r="W35" s="12">
        <f t="shared" si="27"/>
        <v>4803674.9666235279</v>
      </c>
      <c r="X35" s="131">
        <f t="shared" si="28"/>
        <v>49.174731502766939</v>
      </c>
      <c r="Y35" s="105">
        <f>VLOOKUP(E35,'Appendix 4. LT MOH 2019'!$D$5:$P$1684,13,FALSE)</f>
        <v>50.931329384212646</v>
      </c>
      <c r="Z35" s="131">
        <f t="shared" si="29"/>
        <v>-1.7565978814457068</v>
      </c>
    </row>
    <row r="36" spans="2:26" x14ac:dyDescent="0.2">
      <c r="B36" s="158" t="str">
        <f t="shared" si="32"/>
        <v>Female</v>
      </c>
      <c r="C36" s="11" t="str">
        <f t="shared" si="33"/>
        <v>GO</v>
      </c>
      <c r="D36" s="137" t="s">
        <v>123</v>
      </c>
      <c r="E36" s="18" t="str">
        <f t="shared" si="17"/>
        <v>GOFemale35-39</v>
      </c>
      <c r="F36" s="19">
        <v>5</v>
      </c>
      <c r="G36" s="104">
        <f>VLOOKUP(E36,'Appendix 4. LT MOH 2019'!$D$5:$G$1684,4,FALSE)</f>
        <v>1.1940823308601949E-3</v>
      </c>
      <c r="H36" s="19">
        <f>VLOOKUP(E36,'Appendix 1a. Person-years 2020'!$E$3:$F$1684,2,FALSE)</f>
        <v>296826.8812</v>
      </c>
      <c r="I36" s="19">
        <f>VLOOKUP(E36,'Appendix 2a. Deaths 2020'!$E$3:$G$1683,3,FALSE)</f>
        <v>61</v>
      </c>
      <c r="J36" s="20">
        <f t="shared" si="18"/>
        <v>354.43573416525817</v>
      </c>
      <c r="K36" s="20">
        <f t="shared" si="19"/>
        <v>415.36289514307572</v>
      </c>
      <c r="L36" s="73">
        <f t="shared" si="20"/>
        <v>0.85331583131220567</v>
      </c>
      <c r="M36" s="73">
        <f t="shared" si="21"/>
        <v>1.1718990358613497</v>
      </c>
      <c r="N36" s="72">
        <f>VLOOKUP(E36,'Appendix 4. LT MOH 2019'!$D$5:$K$1684,8,FALSE)</f>
        <v>0.99404735820666745</v>
      </c>
      <c r="O36" s="72">
        <f t="shared" si="30"/>
        <v>0.99302767975616957</v>
      </c>
      <c r="P36" s="73">
        <f t="shared" si="22"/>
        <v>6.9723202438304321E-3</v>
      </c>
      <c r="Q36" s="72">
        <f>VLOOKUP(E36,'Appendix 4. LT MOH 2019'!$D$5:$I$1684,6,FALSE)</f>
        <v>2.4999999999999889</v>
      </c>
      <c r="R36" s="136">
        <f t="shared" si="23"/>
        <v>2.4987181689599134</v>
      </c>
      <c r="S36" s="75">
        <f t="shared" si="31"/>
        <v>97201.429543238453</v>
      </c>
      <c r="T36" s="12">
        <f t="shared" si="24"/>
        <v>677.71949493357886</v>
      </c>
      <c r="U36" s="13">
        <f t="shared" si="25"/>
        <v>1.3993448904030511E-3</v>
      </c>
      <c r="V36" s="12">
        <f t="shared" si="26"/>
        <v>484311.98025697324</v>
      </c>
      <c r="W36" s="12">
        <f t="shared" si="27"/>
        <v>4316457.132594239</v>
      </c>
      <c r="X36" s="131">
        <f t="shared" si="28"/>
        <v>44.407342082084647</v>
      </c>
      <c r="Y36" s="105">
        <f>VLOOKUP(E36,'Appendix 4. LT MOH 2019'!$D$5:$P$1684,13,FALSE)</f>
        <v>46.145311318160758</v>
      </c>
      <c r="Z36" s="131">
        <f t="shared" si="29"/>
        <v>-1.7379692360761112</v>
      </c>
    </row>
    <row r="37" spans="2:26" x14ac:dyDescent="0.2">
      <c r="B37" s="158" t="str">
        <f t="shared" si="32"/>
        <v>Female</v>
      </c>
      <c r="C37" s="11" t="str">
        <f t="shared" si="33"/>
        <v>GO</v>
      </c>
      <c r="D37" s="137" t="s">
        <v>124</v>
      </c>
      <c r="E37" s="18" t="str">
        <f t="shared" si="17"/>
        <v>GOFemale40-44</v>
      </c>
      <c r="F37" s="19">
        <v>5</v>
      </c>
      <c r="G37" s="104">
        <f>VLOOKUP(E37,'Appendix 4. LT MOH 2019'!$D$5:$G$1684,4,FALSE)</f>
        <v>1.6181055955395841E-3</v>
      </c>
      <c r="H37" s="19">
        <f>VLOOKUP(E37,'Appendix 1a. Person-years 2020'!$E$3:$F$1684,2,FALSE)</f>
        <v>279687.42810000002</v>
      </c>
      <c r="I37" s="19">
        <f>VLOOKUP(E37,'Appendix 2a. Deaths 2020'!$E$3:$G$1683,3,FALSE)</f>
        <v>93</v>
      </c>
      <c r="J37" s="20">
        <f t="shared" si="18"/>
        <v>452.56379241068515</v>
      </c>
      <c r="K37" s="20">
        <f t="shared" si="19"/>
        <v>545.41330859029995</v>
      </c>
      <c r="L37" s="73">
        <f t="shared" si="20"/>
        <v>0.82976301693187893</v>
      </c>
      <c r="M37" s="73">
        <f t="shared" si="21"/>
        <v>1.2051633774876918</v>
      </c>
      <c r="N37" s="72">
        <f>VLOOKUP(E37,'Appendix 4. LT MOH 2019'!$D$5:$K$1684,8,FALSE)</f>
        <v>0.99194206848249444</v>
      </c>
      <c r="O37" s="72">
        <f t="shared" si="30"/>
        <v>0.99029692041475714</v>
      </c>
      <c r="P37" s="73">
        <f t="shared" si="22"/>
        <v>9.7030795852428575E-3</v>
      </c>
      <c r="Q37" s="72">
        <f>VLOOKUP(E37,'Appendix 4. LT MOH 2019'!$D$5:$I$1684,6,FALSE)</f>
        <v>2.5000000000000555</v>
      </c>
      <c r="R37" s="136">
        <f t="shared" si="23"/>
        <v>2.4979273647382323</v>
      </c>
      <c r="S37" s="75">
        <f t="shared" si="31"/>
        <v>96523.710048304871</v>
      </c>
      <c r="T37" s="12">
        <f t="shared" si="24"/>
        <v>936.57724046160786</v>
      </c>
      <c r="U37" s="13">
        <f t="shared" si="25"/>
        <v>1.9500846740528046E-3</v>
      </c>
      <c r="V37" s="12">
        <f t="shared" si="26"/>
        <v>480275.16595735634</v>
      </c>
      <c r="W37" s="12">
        <f t="shared" si="27"/>
        <v>3832145.1523372657</v>
      </c>
      <c r="X37" s="131">
        <f t="shared" si="28"/>
        <v>39.701594047923408</v>
      </c>
      <c r="Y37" s="105">
        <f>VLOOKUP(E37,'Appendix 4. LT MOH 2019'!$D$5:$P$1684,13,FALSE)</f>
        <v>41.406672008967483</v>
      </c>
      <c r="Z37" s="131">
        <f t="shared" si="29"/>
        <v>-1.7050779610440756</v>
      </c>
    </row>
    <row r="38" spans="2:26" x14ac:dyDescent="0.2">
      <c r="B38" s="158" t="str">
        <f t="shared" si="32"/>
        <v>Female</v>
      </c>
      <c r="C38" s="11" t="str">
        <f t="shared" si="33"/>
        <v>GO</v>
      </c>
      <c r="D38" s="137" t="s">
        <v>125</v>
      </c>
      <c r="E38" s="18" t="str">
        <f t="shared" si="17"/>
        <v>GOFemale45-49</v>
      </c>
      <c r="F38" s="19">
        <v>5</v>
      </c>
      <c r="G38" s="104">
        <f>VLOOKUP(E38,'Appendix 4. LT MOH 2019'!$D$5:$G$1684,4,FALSE)</f>
        <v>2.5970134473132277E-3</v>
      </c>
      <c r="H38" s="19">
        <f>VLOOKUP(E38,'Appendix 1a. Person-years 2020'!$E$3:$F$1684,2,FALSE)</f>
        <v>246485.86249999999</v>
      </c>
      <c r="I38" s="19">
        <f>VLOOKUP(E38,'Appendix 2a. Deaths 2020'!$E$3:$G$1683,3,FALSE)</f>
        <v>134</v>
      </c>
      <c r="J38" s="20">
        <f t="shared" si="18"/>
        <v>640.12709948509917</v>
      </c>
      <c r="K38" s="20">
        <f t="shared" si="19"/>
        <v>773.77909968315919</v>
      </c>
      <c r="L38" s="73">
        <f t="shared" si="20"/>
        <v>0.82727370091439956</v>
      </c>
      <c r="M38" s="73">
        <f t="shared" si="21"/>
        <v>1.2087897861308576</v>
      </c>
      <c r="N38" s="72">
        <f>VLOOKUP(E38,'Appendix 4. LT MOH 2019'!$D$5:$K$1684,8,FALSE)</f>
        <v>0.98709869492038305</v>
      </c>
      <c r="O38" s="72">
        <f t="shared" si="30"/>
        <v>0.98442610984770562</v>
      </c>
      <c r="P38" s="73">
        <f t="shared" si="22"/>
        <v>1.5573890152294378E-2</v>
      </c>
      <c r="Q38" s="72">
        <f>VLOOKUP(E38,'Appendix 4. LT MOH 2019'!$D$5:$I$1684,6,FALSE)</f>
        <v>2.5000000000000084</v>
      </c>
      <c r="R38" s="136">
        <f t="shared" si="23"/>
        <v>2.4966168286313506</v>
      </c>
      <c r="S38" s="75">
        <f t="shared" si="31"/>
        <v>95587.132807843256</v>
      </c>
      <c r="T38" s="12">
        <f t="shared" si="24"/>
        <v>1488.6635063221249</v>
      </c>
      <c r="U38" s="13">
        <f t="shared" si="25"/>
        <v>3.1392563280077885E-3</v>
      </c>
      <c r="V38" s="12">
        <f t="shared" si="26"/>
        <v>474208.96886965889</v>
      </c>
      <c r="W38" s="12">
        <f t="shared" si="27"/>
        <v>3351869.9863799093</v>
      </c>
      <c r="X38" s="131">
        <f t="shared" si="28"/>
        <v>35.066121222802039</v>
      </c>
      <c r="Y38" s="105">
        <f>VLOOKUP(E38,'Appendix 4. LT MOH 2019'!$D$5:$P$1684,13,FALSE)</f>
        <v>36.722726049403462</v>
      </c>
      <c r="Z38" s="131">
        <f t="shared" si="29"/>
        <v>-1.6566048266014235</v>
      </c>
    </row>
    <row r="39" spans="2:26" x14ac:dyDescent="0.2">
      <c r="B39" s="158" t="str">
        <f t="shared" si="32"/>
        <v>Female</v>
      </c>
      <c r="C39" s="11" t="str">
        <f t="shared" si="33"/>
        <v>GO</v>
      </c>
      <c r="D39" s="137" t="s">
        <v>126</v>
      </c>
      <c r="E39" s="18" t="str">
        <f t="shared" si="17"/>
        <v>GOFemale50-54</v>
      </c>
      <c r="F39" s="19">
        <v>5</v>
      </c>
      <c r="G39" s="104">
        <f>VLOOKUP(E39,'Appendix 4. LT MOH 2019'!$D$5:$G$1684,4,FALSE)</f>
        <v>3.6920401167869839E-3</v>
      </c>
      <c r="H39" s="19">
        <f>VLOOKUP(E39,'Appendix 1a. Person-years 2020'!$E$3:$F$1684,2,FALSE)</f>
        <v>221166.3265</v>
      </c>
      <c r="I39" s="19">
        <f>VLOOKUP(E39,'Appendix 2a. Deaths 2020'!$E$3:$G$1683,3,FALSE)</f>
        <v>155</v>
      </c>
      <c r="J39" s="20">
        <f t="shared" si="18"/>
        <v>816.55494992040815</v>
      </c>
      <c r="K39" s="20">
        <f t="shared" si="19"/>
        <v>970.98268370230619</v>
      </c>
      <c r="L39" s="73">
        <f t="shared" si="20"/>
        <v>0.84095727310700008</v>
      </c>
      <c r="M39" s="73">
        <f t="shared" si="21"/>
        <v>1.1891210552295965</v>
      </c>
      <c r="N39" s="72">
        <f>VLOOKUP(E39,'Appendix 4. LT MOH 2019'!$D$5:$K$1684,8,FALSE)</f>
        <v>0.98170863059019497</v>
      </c>
      <c r="O39" s="72">
        <f t="shared" si="30"/>
        <v>0.97828715589267101</v>
      </c>
      <c r="P39" s="73">
        <f t="shared" si="22"/>
        <v>2.1712844107328988E-2</v>
      </c>
      <c r="Q39" s="72">
        <f>VLOOKUP(E39,'Appendix 4. LT MOH 2019'!$D$5:$I$1684,6,FALSE)</f>
        <v>2.5000000000000009</v>
      </c>
      <c r="R39" s="136">
        <f t="shared" si="23"/>
        <v>2.4956467717142643</v>
      </c>
      <c r="S39" s="75">
        <f t="shared" si="31"/>
        <v>94098.469301521138</v>
      </c>
      <c r="T39" s="12">
        <f t="shared" si="24"/>
        <v>2043.145394682211</v>
      </c>
      <c r="U39" s="13">
        <f t="shared" si="25"/>
        <v>4.3903149286422562E-3</v>
      </c>
      <c r="V39" s="12">
        <f t="shared" si="26"/>
        <v>465375.58874257613</v>
      </c>
      <c r="W39" s="12">
        <f t="shared" si="27"/>
        <v>2877661.0175102502</v>
      </c>
      <c r="X39" s="131">
        <f t="shared" si="28"/>
        <v>30.581379685245654</v>
      </c>
      <c r="Y39" s="105">
        <f>VLOOKUP(E39,'Appendix 4. LT MOH 2019'!$D$5:$P$1684,13,FALSE)</f>
        <v>32.170014483368135</v>
      </c>
      <c r="Z39" s="131">
        <f t="shared" si="29"/>
        <v>-1.5886347981224809</v>
      </c>
    </row>
    <row r="40" spans="2:26" x14ac:dyDescent="0.2">
      <c r="B40" s="158" t="str">
        <f t="shared" si="32"/>
        <v>Female</v>
      </c>
      <c r="C40" s="11" t="str">
        <f t="shared" si="33"/>
        <v>GO</v>
      </c>
      <c r="D40" s="137" t="s">
        <v>127</v>
      </c>
      <c r="E40" s="18" t="str">
        <f t="shared" si="17"/>
        <v>GOFemale55-59</v>
      </c>
      <c r="F40" s="19">
        <v>5</v>
      </c>
      <c r="G40" s="104">
        <f>VLOOKUP(E40,'Appendix 4. LT MOH 2019'!$D$5:$G$1684,4,FALSE)</f>
        <v>5.6236696434277984E-3</v>
      </c>
      <c r="H40" s="19">
        <f>VLOOKUP(E40,'Appendix 1a. Person-years 2020'!$E$3:$F$1684,2,FALSE)</f>
        <v>188012.86309999999</v>
      </c>
      <c r="I40" s="19">
        <f>VLOOKUP(E40,'Appendix 2a. Deaths 2020'!$E$3:$G$1683,3,FALSE)</f>
        <v>211</v>
      </c>
      <c r="J40" s="20">
        <f t="shared" si="18"/>
        <v>1057.3222307894164</v>
      </c>
      <c r="K40" s="20">
        <f t="shared" si="19"/>
        <v>1267.1356364946532</v>
      </c>
      <c r="L40" s="73">
        <f t="shared" si="20"/>
        <v>0.83441914214830615</v>
      </c>
      <c r="M40" s="73">
        <f t="shared" si="21"/>
        <v>1.1984384699341717</v>
      </c>
      <c r="N40" s="72">
        <f>VLOOKUP(E40,'Appendix 4. LT MOH 2019'!$D$5:$K$1684,8,FALSE)</f>
        <v>0.97227149170869931</v>
      </c>
      <c r="O40" s="72">
        <f t="shared" si="30"/>
        <v>0.96686119981101704</v>
      </c>
      <c r="P40" s="73">
        <f t="shared" si="22"/>
        <v>3.3138800188982964E-2</v>
      </c>
      <c r="Q40" s="72">
        <f>VLOOKUP(E40,'Appendix 4. LT MOH 2019'!$D$5:$I$1684,6,FALSE)</f>
        <v>2.4999999999999951</v>
      </c>
      <c r="R40" s="136">
        <f t="shared" si="23"/>
        <v>2.4930511318548643</v>
      </c>
      <c r="S40" s="75">
        <f t="shared" si="31"/>
        <v>92055.323906838923</v>
      </c>
      <c r="T40" s="12">
        <f t="shared" si="24"/>
        <v>3050.6029852808415</v>
      </c>
      <c r="U40" s="13">
        <f t="shared" si="25"/>
        <v>6.7397439537099663E-3</v>
      </c>
      <c r="V40" s="12">
        <f t="shared" si="26"/>
        <v>452628.91383308463</v>
      </c>
      <c r="W40" s="12">
        <f t="shared" si="27"/>
        <v>2412285.4287676741</v>
      </c>
      <c r="X40" s="131">
        <f t="shared" si="28"/>
        <v>26.20473565666811</v>
      </c>
      <c r="Y40" s="105">
        <f>VLOOKUP(E40,'Appendix 4. LT MOH 2019'!$D$5:$P$1684,13,FALSE)</f>
        <v>27.722831458179979</v>
      </c>
      <c r="Z40" s="131">
        <f t="shared" si="29"/>
        <v>-1.5180958015118691</v>
      </c>
    </row>
    <row r="41" spans="2:26" x14ac:dyDescent="0.2">
      <c r="B41" s="158" t="str">
        <f t="shared" si="32"/>
        <v>Female</v>
      </c>
      <c r="C41" s="11" t="str">
        <f t="shared" si="33"/>
        <v>GO</v>
      </c>
      <c r="D41" s="137" t="s">
        <v>128</v>
      </c>
      <c r="E41" s="18" t="str">
        <f t="shared" si="17"/>
        <v>GOFemale60-64</v>
      </c>
      <c r="F41" s="19">
        <v>5</v>
      </c>
      <c r="G41" s="104">
        <f>VLOOKUP(E41,'Appendix 4. LT MOH 2019'!$D$5:$G$1684,4,FALSE)</f>
        <v>9.2132011847576283E-3</v>
      </c>
      <c r="H41" s="19">
        <f>VLOOKUP(E41,'Appendix 1a. Person-years 2020'!$E$3:$F$1684,2,FALSE)</f>
        <v>151192.36970000001</v>
      </c>
      <c r="I41" s="19">
        <f>VLOOKUP(E41,'Appendix 2a. Deaths 2020'!$E$3:$G$1683,3,FALSE)</f>
        <v>302</v>
      </c>
      <c r="J41" s="20">
        <f t="shared" si="18"/>
        <v>1392.9657196463534</v>
      </c>
      <c r="K41" s="20">
        <f t="shared" si="19"/>
        <v>1692.1833328885566</v>
      </c>
      <c r="L41" s="73">
        <f t="shared" si="20"/>
        <v>0.82317659828770517</v>
      </c>
      <c r="M41" s="73">
        <f t="shared" si="21"/>
        <v>1.2148061571236433</v>
      </c>
      <c r="N41" s="72">
        <f>VLOOKUP(E41,'Appendix 4. LT MOH 2019'!$D$5:$K$1684,8,FALSE)</f>
        <v>0.95497114385321158</v>
      </c>
      <c r="O41" s="72">
        <f t="shared" si="30"/>
        <v>0.94556639905334283</v>
      </c>
      <c r="P41" s="73">
        <f t="shared" si="22"/>
        <v>5.4433600946657168E-2</v>
      </c>
      <c r="Q41" s="72">
        <f>VLOOKUP(E41,'Appendix 4. LT MOH 2019'!$D$5:$I$1684,6,FALSE)</f>
        <v>2.5000000000000009</v>
      </c>
      <c r="R41" s="136">
        <f t="shared" si="23"/>
        <v>2.487703792141247</v>
      </c>
      <c r="S41" s="75">
        <f t="shared" si="31"/>
        <v>89004.720921558081</v>
      </c>
      <c r="T41" s="12">
        <f t="shared" si="24"/>
        <v>4844.8474610126814</v>
      </c>
      <c r="U41" s="13">
        <f t="shared" si="25"/>
        <v>1.1192852148322659E-2</v>
      </c>
      <c r="V41" s="12">
        <f t="shared" si="26"/>
        <v>432851.91270383407</v>
      </c>
      <c r="W41" s="12">
        <f t="shared" si="27"/>
        <v>1959656.5149345896</v>
      </c>
      <c r="X41" s="131">
        <f t="shared" si="28"/>
        <v>22.01744463264685</v>
      </c>
      <c r="Y41" s="105">
        <f>VLOOKUP(E41,'Appendix 4. LT MOH 2019'!$D$5:$P$1684,13,FALSE)</f>
        <v>23.442169109424995</v>
      </c>
      <c r="Z41" s="131">
        <f t="shared" si="29"/>
        <v>-1.4247244767781453</v>
      </c>
    </row>
    <row r="42" spans="2:26" x14ac:dyDescent="0.2">
      <c r="B42" s="158" t="str">
        <f t="shared" si="32"/>
        <v>Female</v>
      </c>
      <c r="C42" s="11" t="str">
        <f t="shared" si="33"/>
        <v>GO</v>
      </c>
      <c r="D42" s="137" t="s">
        <v>129</v>
      </c>
      <c r="E42" s="18" t="str">
        <f t="shared" si="17"/>
        <v>GOFemale65-69</v>
      </c>
      <c r="F42" s="19">
        <v>5</v>
      </c>
      <c r="G42" s="104">
        <f>VLOOKUP(E42,'Appendix 4. LT MOH 2019'!$D$5:$G$1684,4,FALSE)</f>
        <v>1.4063267809375281E-2</v>
      </c>
      <c r="H42" s="19">
        <f>VLOOKUP(E42,'Appendix 1a. Person-years 2020'!$E$3:$F$1684,2,FALSE)</f>
        <v>115973.7313</v>
      </c>
      <c r="I42" s="19">
        <f>VLOOKUP(E42,'Appendix 2a. Deaths 2020'!$E$3:$G$1683,3,FALSE)</f>
        <v>398</v>
      </c>
      <c r="J42" s="20">
        <f t="shared" si="18"/>
        <v>1630.9696421244284</v>
      </c>
      <c r="K42" s="20">
        <f t="shared" si="19"/>
        <v>2023.3724615362971</v>
      </c>
      <c r="L42" s="73">
        <f t="shared" si="20"/>
        <v>0.80606495992639593</v>
      </c>
      <c r="M42" s="73">
        <f t="shared" si="21"/>
        <v>1.2405948027951901</v>
      </c>
      <c r="N42" s="72">
        <f>VLOOKUP(E42,'Appendix 4. LT MOH 2019'!$D$5:$K$1684,8,FALSE)</f>
        <v>0.93207188899523596</v>
      </c>
      <c r="O42" s="72">
        <f t="shared" si="30"/>
        <v>0.91642957608527298</v>
      </c>
      <c r="P42" s="73">
        <f t="shared" si="22"/>
        <v>8.3570423914727021E-2</v>
      </c>
      <c r="Q42" s="72">
        <f>VLOOKUP(E42,'Appendix 4. LT MOH 2019'!$D$5:$I$1684,6,FALSE)</f>
        <v>2.4999999999999942</v>
      </c>
      <c r="R42" s="136">
        <f t="shared" si="23"/>
        <v>2.479034521764742</v>
      </c>
      <c r="S42" s="75">
        <f t="shared" si="31"/>
        <v>84159.873460545394</v>
      </c>
      <c r="T42" s="12">
        <f t="shared" si="24"/>
        <v>7033.2763017075631</v>
      </c>
      <c r="U42" s="13">
        <f t="shared" si="25"/>
        <v>1.7449323014097282E-2</v>
      </c>
      <c r="V42" s="12">
        <f t="shared" si="26"/>
        <v>403068.72054723208</v>
      </c>
      <c r="W42" s="12">
        <f t="shared" si="27"/>
        <v>1526804.6022307556</v>
      </c>
      <c r="X42" s="131">
        <f t="shared" si="28"/>
        <v>18.141716942415911</v>
      </c>
      <c r="Y42" s="105">
        <f>VLOOKUP(E42,'Appendix 4. LT MOH 2019'!$D$5:$P$1684,13,FALSE)</f>
        <v>19.429635512257963</v>
      </c>
      <c r="Z42" s="131">
        <f t="shared" si="29"/>
        <v>-1.2879185698420521</v>
      </c>
    </row>
    <row r="43" spans="2:26" x14ac:dyDescent="0.2">
      <c r="B43" s="158" t="str">
        <f t="shared" si="32"/>
        <v>Female</v>
      </c>
      <c r="C43" s="11" t="str">
        <f t="shared" si="33"/>
        <v>GO</v>
      </c>
      <c r="D43" s="137" t="s">
        <v>130</v>
      </c>
      <c r="E43" s="18" t="str">
        <f t="shared" si="17"/>
        <v>GOFemale70-74</v>
      </c>
      <c r="F43" s="19">
        <v>5</v>
      </c>
      <c r="G43" s="104">
        <f>VLOOKUP(E43,'Appendix 4. LT MOH 2019'!$D$5:$G$1684,4,FALSE)</f>
        <v>2.2804505607473432E-2</v>
      </c>
      <c r="H43" s="19">
        <f>VLOOKUP(E43,'Appendix 1a. Person-years 2020'!$E$3:$F$1684,2,FALSE)</f>
        <v>82412.042000000001</v>
      </c>
      <c r="I43" s="19">
        <f>VLOOKUP(E43,'Appendix 2a. Deaths 2020'!$E$3:$G$1683,3,FALSE)</f>
        <v>421</v>
      </c>
      <c r="J43" s="20">
        <f t="shared" si="18"/>
        <v>1879.3658739123359</v>
      </c>
      <c r="K43" s="20">
        <f t="shared" si="19"/>
        <v>2290.7651770515895</v>
      </c>
      <c r="L43" s="73">
        <f t="shared" si="20"/>
        <v>0.8204096573229912</v>
      </c>
      <c r="M43" s="73">
        <f t="shared" si="21"/>
        <v>1.2189032528737103</v>
      </c>
      <c r="N43" s="72">
        <f>VLOOKUP(E43,'Appendix 4. LT MOH 2019'!$D$5:$K$1684,8,FALSE)</f>
        <v>0.89212742388017574</v>
      </c>
      <c r="O43" s="72">
        <f t="shared" si="30"/>
        <v>0.87011203294178674</v>
      </c>
      <c r="P43" s="73">
        <f t="shared" si="22"/>
        <v>0.12988796705821326</v>
      </c>
      <c r="Q43" s="72">
        <f>VLOOKUP(E43,'Appendix 4. LT MOH 2019'!$D$5:$I$1684,6,FALSE)</f>
        <v>2.4999999999999956</v>
      </c>
      <c r="R43" s="136">
        <f t="shared" si="23"/>
        <v>2.4692375878553983</v>
      </c>
      <c r="S43" s="75">
        <f t="shared" si="31"/>
        <v>77126.597158837831</v>
      </c>
      <c r="T43" s="12">
        <f t="shared" si="24"/>
        <v>10017.816911079213</v>
      </c>
      <c r="U43" s="13">
        <f t="shared" si="25"/>
        <v>2.7805621647901856E-2</v>
      </c>
      <c r="V43" s="12">
        <f t="shared" si="26"/>
        <v>360280.27130388335</v>
      </c>
      <c r="W43" s="12">
        <f t="shared" si="27"/>
        <v>1123735.8816835235</v>
      </c>
      <c r="X43" s="131">
        <f t="shared" si="28"/>
        <v>14.570017647339654</v>
      </c>
      <c r="Y43" s="105">
        <f>VLOOKUP(E43,'Appendix 4. LT MOH 2019'!$D$5:$P$1684,13,FALSE)</f>
        <v>15.663443949058411</v>
      </c>
      <c r="Z43" s="131">
        <f t="shared" si="29"/>
        <v>-1.0934263017187575</v>
      </c>
    </row>
    <row r="44" spans="2:26" x14ac:dyDescent="0.2">
      <c r="B44" s="158" t="str">
        <f t="shared" si="32"/>
        <v>Female</v>
      </c>
      <c r="C44" s="11" t="str">
        <f t="shared" si="33"/>
        <v>GO</v>
      </c>
      <c r="D44" s="137" t="s">
        <v>131</v>
      </c>
      <c r="E44" s="18" t="str">
        <f t="shared" si="17"/>
        <v>GOFemale75-79</v>
      </c>
      <c r="F44" s="19">
        <v>5</v>
      </c>
      <c r="G44" s="104">
        <f>VLOOKUP(E44,'Appendix 4. LT MOH 2019'!$D$5:$G$1684,4,FALSE)</f>
        <v>3.7943040033513724E-2</v>
      </c>
      <c r="H44" s="19">
        <f>VLOOKUP(E44,'Appendix 1a. Person-years 2020'!$E$3:$F$1684,2,FALSE)</f>
        <v>54887.7667</v>
      </c>
      <c r="I44" s="19">
        <f>VLOOKUP(E44,'Appendix 2a. Deaths 2020'!$E$3:$G$1683,3,FALSE)</f>
        <v>397</v>
      </c>
      <c r="J44" s="20">
        <f t="shared" si="18"/>
        <v>2082.6087292482616</v>
      </c>
      <c r="K44" s="20">
        <f t="shared" si="19"/>
        <v>2464.5453423549566</v>
      </c>
      <c r="L44" s="73">
        <f t="shared" si="20"/>
        <v>0.84502755678995067</v>
      </c>
      <c r="M44" s="73">
        <f t="shared" si="21"/>
        <v>1.1833933603286868</v>
      </c>
      <c r="N44" s="72">
        <f>VLOOKUP(E44,'Appendix 4. LT MOH 2019'!$D$5:$K$1684,8,FALSE)</f>
        <v>0.82672157534180646</v>
      </c>
      <c r="O44" s="72">
        <f t="shared" si="30"/>
        <v>0.79836871615752958</v>
      </c>
      <c r="P44" s="73">
        <f t="shared" si="22"/>
        <v>0.20163128384247042</v>
      </c>
      <c r="Q44" s="72">
        <f>VLOOKUP(E44,'Appendix 4. LT MOH 2019'!$D$5:$I$1684,6,FALSE)</f>
        <v>2.4999999999999978</v>
      </c>
      <c r="R44" s="136">
        <f t="shared" si="23"/>
        <v>2.4575307298429117</v>
      </c>
      <c r="S44" s="75">
        <f t="shared" si="31"/>
        <v>67108.780247758623</v>
      </c>
      <c r="T44" s="12">
        <f t="shared" si="24"/>
        <v>13531.229518457791</v>
      </c>
      <c r="U44" s="13">
        <f t="shared" si="25"/>
        <v>4.4933177679293473E-2</v>
      </c>
      <c r="V44" s="12">
        <f t="shared" si="26"/>
        <v>301141.16600067168</v>
      </c>
      <c r="W44" s="12">
        <f t="shared" si="27"/>
        <v>763455.61037964013</v>
      </c>
      <c r="X44" s="131">
        <f t="shared" si="28"/>
        <v>11.376389312412497</v>
      </c>
      <c r="Y44" s="105">
        <f>VLOOKUP(E44,'Appendix 4. LT MOH 2019'!$D$5:$P$1684,13,FALSE)</f>
        <v>12.255116361972114</v>
      </c>
      <c r="Z44" s="131">
        <f t="shared" si="29"/>
        <v>-0.87872704955961645</v>
      </c>
    </row>
    <row r="45" spans="2:26" x14ac:dyDescent="0.2">
      <c r="B45" s="158" t="str">
        <f t="shared" si="32"/>
        <v>Female</v>
      </c>
      <c r="C45" s="11" t="str">
        <f t="shared" si="33"/>
        <v>GO</v>
      </c>
      <c r="D45" s="137" t="s">
        <v>132</v>
      </c>
      <c r="E45" s="18" t="str">
        <f t="shared" si="17"/>
        <v>GOFemale80-84</v>
      </c>
      <c r="F45" s="19">
        <v>5</v>
      </c>
      <c r="G45" s="104">
        <f>VLOOKUP(E45,'Appendix 4. LT MOH 2019'!$D$5:$G$1684,4,FALSE)</f>
        <v>6.2634187822352347E-2</v>
      </c>
      <c r="H45" s="19">
        <f>VLOOKUP(E45,'Appendix 1a. Person-years 2020'!$E$3:$F$1684,2,FALSE)</f>
        <v>35061.376300000004</v>
      </c>
      <c r="I45" s="19">
        <f>VLOOKUP(E45,'Appendix 2a. Deaths 2020'!$E$3:$G$1683,3,FALSE)</f>
        <v>394</v>
      </c>
      <c r="J45" s="20">
        <f t="shared" si="18"/>
        <v>2196.0408284843734</v>
      </c>
      <c r="K45" s="20">
        <f t="shared" si="19"/>
        <v>2565.3629584823666</v>
      </c>
      <c r="L45" s="73">
        <f t="shared" si="20"/>
        <v>0.85603513577802681</v>
      </c>
      <c r="M45" s="73">
        <f t="shared" si="21"/>
        <v>1.1681763495503341</v>
      </c>
      <c r="N45" s="72">
        <f>VLOOKUP(E45,'Appendix 4. LT MOH 2019'!$D$5:$K$1684,8,FALSE)</f>
        <v>0.72922801871960519</v>
      </c>
      <c r="O45" s="72">
        <f t="shared" si="30"/>
        <v>0.69151277115860676</v>
      </c>
      <c r="P45" s="73">
        <f t="shared" si="22"/>
        <v>0.30848722884139324</v>
      </c>
      <c r="Q45" s="72">
        <f>VLOOKUP(E45,'Appendix 4. LT MOH 2019'!$D$5:$I$1684,6,FALSE)</f>
        <v>2.4999999999999991</v>
      </c>
      <c r="R45" s="136">
        <f t="shared" si="23"/>
        <v>2.4366084307555593</v>
      </c>
      <c r="S45" s="75">
        <f t="shared" si="31"/>
        <v>53577.550729300834</v>
      </c>
      <c r="T45" s="12">
        <f t="shared" si="24"/>
        <v>16527.990152591181</v>
      </c>
      <c r="U45" s="13">
        <f t="shared" si="25"/>
        <v>7.3288342491968916E-2</v>
      </c>
      <c r="V45" s="12">
        <f t="shared" si="26"/>
        <v>225520.04303279682</v>
      </c>
      <c r="W45" s="12">
        <f t="shared" si="27"/>
        <v>462314.44437896844</v>
      </c>
      <c r="X45" s="131">
        <f t="shared" si="28"/>
        <v>8.6288835171805456</v>
      </c>
      <c r="Y45" s="105">
        <f>VLOOKUP(E45,'Appendix 4. LT MOH 2019'!$D$5:$P$1684,13,FALSE)</f>
        <v>9.2997602251264357</v>
      </c>
      <c r="Z45" s="131">
        <f t="shared" si="29"/>
        <v>-0.67087670794589016</v>
      </c>
    </row>
    <row r="46" spans="2:26" x14ac:dyDescent="0.2">
      <c r="B46" s="158" t="str">
        <f t="shared" si="32"/>
        <v>Female</v>
      </c>
      <c r="C46" s="11" t="str">
        <f t="shared" si="33"/>
        <v>GO</v>
      </c>
      <c r="D46" s="137" t="s">
        <v>133</v>
      </c>
      <c r="E46" s="18" t="str">
        <f t="shared" si="17"/>
        <v>GOFemale85-89</v>
      </c>
      <c r="F46" s="19">
        <v>5</v>
      </c>
      <c r="G46" s="104">
        <f>VLOOKUP(E46,'Appendix 4. LT MOH 2019'!$D$5:$G$1684,4,FALSE)</f>
        <v>0.10963403316852749</v>
      </c>
      <c r="H46" s="19">
        <f>VLOOKUP(E46,'Appendix 1a. Person-years 2020'!$E$3:$F$1684,2,FALSE)</f>
        <v>17611.030900000002</v>
      </c>
      <c r="I46" s="19">
        <f>VLOOKUP(E46,'Appendix 2a. Deaths 2020'!$E$3:$G$1683,3,FALSE)</f>
        <v>306</v>
      </c>
      <c r="J46" s="20">
        <f t="shared" si="18"/>
        <v>1930.7683458225627</v>
      </c>
      <c r="K46" s="20">
        <f t="shared" si="19"/>
        <v>2203.2203316729933</v>
      </c>
      <c r="L46" s="73">
        <f t="shared" si="20"/>
        <v>0.87633920133464505</v>
      </c>
      <c r="M46" s="73">
        <f t="shared" si="21"/>
        <v>1.1411106549576036</v>
      </c>
      <c r="N46" s="72">
        <f>VLOOKUP(E46,'Appendix 4. LT MOH 2019'!$D$5:$K$1684,8,FALSE)</f>
        <v>0.56975387814308953</v>
      </c>
      <c r="O46" s="72">
        <f t="shared" si="30"/>
        <v>0.52627430143517007</v>
      </c>
      <c r="P46" s="73">
        <f t="shared" si="22"/>
        <v>0.47372569856482993</v>
      </c>
      <c r="Q46" s="72">
        <f>VLOOKUP(E46,'Appendix 4. LT MOH 2019'!$D$5:$I$1684,6,FALSE)</f>
        <v>2.5</v>
      </c>
      <c r="R46" s="136">
        <f t="shared" si="23"/>
        <v>2.4090574176549566</v>
      </c>
      <c r="S46" s="75">
        <f t="shared" si="31"/>
        <v>37049.560576709657</v>
      </c>
      <c r="T46" s="12">
        <f t="shared" si="24"/>
        <v>17551.328965721765</v>
      </c>
      <c r="U46" s="13">
        <f t="shared" si="25"/>
        <v>0.12556995359398629</v>
      </c>
      <c r="V46" s="12">
        <f t="shared" si="26"/>
        <v>139773.31728951377</v>
      </c>
      <c r="W46" s="12">
        <f t="shared" si="27"/>
        <v>236794.40134617162</v>
      </c>
      <c r="X46" s="131">
        <f t="shared" si="28"/>
        <v>6.3912877146247968</v>
      </c>
      <c r="Y46" s="105">
        <f>VLOOKUP(E46,'Appendix 4. LT MOH 2019'!$D$5:$P$1684,13,FALSE)</f>
        <v>6.8246008800726097</v>
      </c>
      <c r="Z46" s="131">
        <f t="shared" si="29"/>
        <v>-0.43331316544781284</v>
      </c>
    </row>
    <row r="47" spans="2:26" x14ac:dyDescent="0.2">
      <c r="B47" s="158" t="str">
        <f t="shared" si="32"/>
        <v>Female</v>
      </c>
      <c r="C47" s="11" t="str">
        <f t="shared" si="33"/>
        <v>GO</v>
      </c>
      <c r="D47" s="137" t="s">
        <v>8</v>
      </c>
      <c r="E47" s="18" t="str">
        <f t="shared" si="17"/>
        <v>GOFemale90+</v>
      </c>
      <c r="F47" s="19" t="s">
        <v>19</v>
      </c>
      <c r="G47" s="104">
        <f>VLOOKUP(E47,'Appendix 4. LT MOH 2019'!$D$5:$G$1684,4,FALSE)</f>
        <v>0.19645220971660121</v>
      </c>
      <c r="H47" s="19">
        <f>VLOOKUP(E47,'Appendix 1a. Person-years 2020'!$E$3:$F$1684,2,FALSE)</f>
        <v>9607.3382000000001</v>
      </c>
      <c r="I47" s="19">
        <f>VLOOKUP(E47,'Appendix 2a. Deaths 2020'!$E$3:$G$1683,3,FALSE)</f>
        <v>229</v>
      </c>
      <c r="J47" s="20">
        <f t="shared" si="18"/>
        <v>1887.382818884714</v>
      </c>
      <c r="K47" s="20">
        <f t="shared" si="19"/>
        <v>2071.3952628596126</v>
      </c>
      <c r="L47" s="73">
        <f t="shared" si="20"/>
        <v>0.91116497788989592</v>
      </c>
      <c r="M47" s="73">
        <f t="shared" si="21"/>
        <v>1.097496089364443</v>
      </c>
      <c r="N47" s="72">
        <f>VLOOKUP(E47,'Appendix 4. LT MOH 2019'!$D$5:$K$1684,8,FALSE)</f>
        <v>0</v>
      </c>
      <c r="O47" s="72">
        <v>0</v>
      </c>
      <c r="P47" s="73">
        <f t="shared" si="22"/>
        <v>1</v>
      </c>
      <c r="Q47" s="72">
        <f>VLOOKUP(E47,'Appendix 4. LT MOH 2019'!$D$5:$I$1684,6,FALSE)</f>
        <v>5.4610214127354899</v>
      </c>
      <c r="R47" s="136">
        <f>Q47*L47</f>
        <v>4.9758914547913813</v>
      </c>
      <c r="S47" s="75">
        <f t="shared" si="31"/>
        <v>19498.231610987892</v>
      </c>
      <c r="T47" s="12">
        <f t="shared" si="24"/>
        <v>19498.231610987892</v>
      </c>
      <c r="U47" s="13">
        <f t="shared" si="25"/>
        <v>0.20096901411245233</v>
      </c>
      <c r="V47" s="12">
        <f>T47*R47</f>
        <v>97021.084056657841</v>
      </c>
      <c r="W47" s="12">
        <f>V47</f>
        <v>97021.084056657841</v>
      </c>
      <c r="X47" s="131">
        <f t="shared" si="28"/>
        <v>4.9758914547913813</v>
      </c>
      <c r="Y47" s="105">
        <f>VLOOKUP(E47,'Appendix 4. LT MOH 2019'!$D$5:$P$1684,13,FALSE)</f>
        <v>5.0902965227145263</v>
      </c>
      <c r="Z47" s="131">
        <f t="shared" si="29"/>
        <v>-0.11440506792314498</v>
      </c>
    </row>
    <row r="48" spans="2:26" x14ac:dyDescent="0.2">
      <c r="K48" s="40"/>
      <c r="L48" s="7"/>
      <c r="M48" s="7"/>
      <c r="N48" s="133"/>
      <c r="O48" s="133"/>
      <c r="P48" s="74"/>
      <c r="Q48" s="133"/>
      <c r="R48" s="107"/>
      <c r="S48" s="7"/>
      <c r="T48" s="7"/>
      <c r="U48" s="7"/>
      <c r="V48" s="107"/>
      <c r="W48" s="107"/>
      <c r="X48" s="7"/>
      <c r="Y48" s="133"/>
      <c r="Z48" s="7"/>
    </row>
    <row r="49" spans="1:26" x14ac:dyDescent="0.2">
      <c r="K49" s="40"/>
      <c r="L49" s="7"/>
      <c r="M49" s="7"/>
      <c r="N49" s="133"/>
      <c r="O49" s="133"/>
      <c r="P49" s="7"/>
      <c r="Q49" s="133"/>
      <c r="R49" s="107"/>
      <c r="S49" s="7"/>
      <c r="T49" s="7"/>
      <c r="U49" s="7"/>
      <c r="V49" s="107"/>
      <c r="W49" s="107"/>
      <c r="X49" s="7"/>
      <c r="Y49" s="133"/>
      <c r="Z49" s="7"/>
    </row>
    <row r="50" spans="1:26" s="11" customFormat="1" ht="47" customHeight="1" x14ac:dyDescent="0.2">
      <c r="A50" s="10"/>
      <c r="B50" s="8" t="s">
        <v>17</v>
      </c>
      <c r="C50" s="8" t="s">
        <v>14</v>
      </c>
      <c r="D50" s="8" t="s">
        <v>0</v>
      </c>
      <c r="E50" s="8" t="s">
        <v>135</v>
      </c>
      <c r="F50" s="8" t="s">
        <v>9</v>
      </c>
      <c r="G50" s="10" t="s">
        <v>116</v>
      </c>
      <c r="H50" s="10" t="s">
        <v>117</v>
      </c>
      <c r="I50" s="10" t="s">
        <v>110</v>
      </c>
      <c r="J50" s="10" t="s">
        <v>39</v>
      </c>
      <c r="K50" s="10" t="s">
        <v>1830</v>
      </c>
      <c r="L50" s="10" t="s">
        <v>27</v>
      </c>
      <c r="M50" s="10" t="s">
        <v>28</v>
      </c>
      <c r="N50" s="8" t="s">
        <v>10</v>
      </c>
      <c r="O50" s="10" t="s">
        <v>111</v>
      </c>
      <c r="P50" s="10" t="s">
        <v>112</v>
      </c>
      <c r="Q50" s="10" t="s">
        <v>29</v>
      </c>
      <c r="R50" s="10" t="s">
        <v>113</v>
      </c>
      <c r="S50" s="8" t="s">
        <v>104</v>
      </c>
      <c r="T50" s="8" t="s">
        <v>105</v>
      </c>
      <c r="U50" s="10" t="s">
        <v>106</v>
      </c>
      <c r="V50" s="10" t="s">
        <v>107</v>
      </c>
      <c r="W50" s="10" t="s">
        <v>108</v>
      </c>
      <c r="X50" s="8" t="s">
        <v>109</v>
      </c>
      <c r="Y50" s="10" t="s">
        <v>30</v>
      </c>
      <c r="Z50" s="10" t="s">
        <v>11</v>
      </c>
    </row>
    <row r="51" spans="1:26" x14ac:dyDescent="0.2">
      <c r="B51" s="158" t="s">
        <v>71</v>
      </c>
      <c r="C51" s="11" t="str">
        <f>$C$4</f>
        <v>GO</v>
      </c>
      <c r="D51" s="137">
        <v>0</v>
      </c>
      <c r="E51" s="18" t="str">
        <f t="shared" ref="E51:E70" si="34">_xlfn.CONCAT(C51,B51,D51)</f>
        <v>GOMale0</v>
      </c>
      <c r="F51" s="19">
        <v>1</v>
      </c>
      <c r="G51" s="104">
        <f>VLOOKUP(E51,'Appendix 4. LT MOH 2019'!$D$5:$G$1684,4,FALSE)</f>
        <v>1.358048035372586E-2</v>
      </c>
      <c r="H51" s="19">
        <f>VLOOKUP(E51,'Appendix 1a. Person-years 2020'!$E$3:$F$1684,2,FALSE)</f>
        <v>51802.896399999998</v>
      </c>
      <c r="I51" s="19">
        <f>VLOOKUP(E51,'Appendix 2a. Deaths 2020'!$E$3:$G$1683,3,FALSE)</f>
        <v>1</v>
      </c>
      <c r="J51" s="20">
        <f t="shared" ref="J51:J70" si="35">G51*H51</f>
        <v>703.50821682629601</v>
      </c>
      <c r="K51" s="20">
        <f t="shared" ref="K51:K70" si="36">G51*(H51-I51)+I51</f>
        <v>704.49463634594235</v>
      </c>
      <c r="L51" s="73">
        <f t="shared" ref="L51:L70" si="37">J51/K51</f>
        <v>0.99859981968810618</v>
      </c>
      <c r="M51" s="73">
        <f t="shared" ref="M51:M70" si="38">K51/J51</f>
        <v>1.001402143565709</v>
      </c>
      <c r="N51" s="72">
        <f>VLOOKUP(E51,'Appendix 4. LT MOH 2019'!$D$5:$K$1684,8,FALSE)</f>
        <v>0.98658622317638522</v>
      </c>
      <c r="O51" s="72">
        <f>EXP((1/L51)*LN(N51))</f>
        <v>0.98656754202365238</v>
      </c>
      <c r="P51" s="73">
        <f t="shared" ref="P51:P70" si="39">1-O51</f>
        <v>1.3432457976347623E-2</v>
      </c>
      <c r="Q51" s="72">
        <f>VLOOKUP(E51,'Appendix 4. LT MOH 2019'!$D$5:$I$1684,6,FALSE)</f>
        <v>8.4878858742930316E-2</v>
      </c>
      <c r="R51" s="136">
        <f t="shared" ref="R51:R69" si="40">F51+(Q51-F51)*M51*(1-N51)/(1-O51)</f>
        <v>8.4870214158849544E-2</v>
      </c>
      <c r="S51" s="12">
        <v>100000</v>
      </c>
      <c r="T51" s="12">
        <f t="shared" ref="T51:T70" si="41">P51*S51</f>
        <v>1343.2457976347623</v>
      </c>
      <c r="U51" s="13">
        <f t="shared" ref="U51:U70" si="42">T51/V51</f>
        <v>1.3599630652687591E-2</v>
      </c>
      <c r="V51" s="12">
        <f t="shared" ref="V51:V69" si="43">(S52*F51)+R51*T51</f>
        <v>98770.75576087847</v>
      </c>
      <c r="W51" s="12">
        <f t="shared" ref="W51:W69" si="44">W52+V51</f>
        <v>7074977.3543486847</v>
      </c>
      <c r="X51" s="2">
        <f t="shared" ref="X51:X70" si="45">W51/S51</f>
        <v>70.749773543486853</v>
      </c>
      <c r="Y51" s="105">
        <f>VLOOKUP(E51,'Appendix 4. LT MOH 2019'!$D$5:$P$1684,13,FALSE)</f>
        <v>72.858237731224321</v>
      </c>
      <c r="Z51" s="131">
        <f t="shared" ref="Z51:Z70" si="46">X51-Y51</f>
        <v>-2.1084641877374679</v>
      </c>
    </row>
    <row r="52" spans="1:26" x14ac:dyDescent="0.2">
      <c r="B52" s="158" t="str">
        <f>$B$51</f>
        <v>Male</v>
      </c>
      <c r="C52" s="11" t="str">
        <f>$C$4</f>
        <v>GO</v>
      </c>
      <c r="D52" s="138" t="s">
        <v>1657</v>
      </c>
      <c r="E52" s="18" t="str">
        <f t="shared" si="34"/>
        <v>GOMale1-4</v>
      </c>
      <c r="F52" s="19">
        <v>4</v>
      </c>
      <c r="G52" s="104">
        <f>VLOOKUP(E52,'Appendix 4. LT MOH 2019'!$D$5:$G$1684,4,FALSE)</f>
        <v>5.1465516854370345E-4</v>
      </c>
      <c r="H52" s="19">
        <f>VLOOKUP(E52,'Appendix 1a. Person-years 2020'!$E$3:$F$1684,2,FALSE)</f>
        <v>211503.6263</v>
      </c>
      <c r="I52" s="19">
        <f>VLOOKUP(E52,'Appendix 2a. Deaths 2020'!$E$3:$G$1683,3,FALSE)</f>
        <v>2</v>
      </c>
      <c r="J52" s="20">
        <f t="shared" si="35"/>
        <v>108.85143444103097</v>
      </c>
      <c r="K52" s="20">
        <f t="shared" si="36"/>
        <v>110.85040513069389</v>
      </c>
      <c r="L52" s="73">
        <f t="shared" si="37"/>
        <v>0.9819669518816273</v>
      </c>
      <c r="M52" s="73">
        <f t="shared" si="38"/>
        <v>1.0183642108156676</v>
      </c>
      <c r="N52" s="72">
        <f>VLOOKUP(E52,'Appendix 4. LT MOH 2019'!$D$5:$K$1684,8,FALSE)</f>
        <v>0.99794390986509807</v>
      </c>
      <c r="O52" s="72">
        <f t="shared" ref="O52:O69" si="47">EXP((1/L52)*LN(N52))</f>
        <v>0.99790619094928967</v>
      </c>
      <c r="P52" s="73">
        <f t="shared" si="39"/>
        <v>2.0938090507103269E-3</v>
      </c>
      <c r="Q52" s="72">
        <f>VLOOKUP(E52,'Appendix 4. LT MOH 2019'!$D$5:$I$1684,6,FALSE)</f>
        <v>1.6085869560373782</v>
      </c>
      <c r="R52" s="136">
        <f t="shared" si="40"/>
        <v>1.6085417767261889</v>
      </c>
      <c r="S52" s="135">
        <f t="shared" ref="S52:S70" si="48">S51-T51</f>
        <v>98656.754202365235</v>
      </c>
      <c r="T52" s="12">
        <f t="shared" si="41"/>
        <v>206.5684048626164</v>
      </c>
      <c r="U52" s="13">
        <f t="shared" si="42"/>
        <v>5.2410834896062062E-4</v>
      </c>
      <c r="V52" s="12">
        <f t="shared" si="43"/>
        <v>394133.01709898369</v>
      </c>
      <c r="W52" s="12">
        <f t="shared" si="44"/>
        <v>6976206.5985878063</v>
      </c>
      <c r="X52" s="2">
        <f t="shared" si="45"/>
        <v>70.711900619375498</v>
      </c>
      <c r="Y52" s="105">
        <f>VLOOKUP(E52,'Appendix 4. LT MOH 2019'!$D$5:$P$1684,13,FALSE)</f>
        <v>72.84767542221239</v>
      </c>
      <c r="Z52" s="131">
        <f t="shared" si="46"/>
        <v>-2.1357748028368917</v>
      </c>
    </row>
    <row r="53" spans="1:26" x14ac:dyDescent="0.2">
      <c r="B53" s="158" t="str">
        <f t="shared" ref="B53:B70" si="49">$B$51</f>
        <v>Male</v>
      </c>
      <c r="C53" s="11" t="str">
        <f t="shared" ref="C53:C70" si="50">$C$4</f>
        <v>GO</v>
      </c>
      <c r="D53" s="138" t="s">
        <v>1658</v>
      </c>
      <c r="E53" s="18" t="str">
        <f t="shared" si="34"/>
        <v>GOMale5-9</v>
      </c>
      <c r="F53" s="19">
        <v>5</v>
      </c>
      <c r="G53" s="104">
        <f>VLOOKUP(E53,'Appendix 4. LT MOH 2019'!$D$5:$G$1684,4,FALSE)</f>
        <v>2.4711339230338442E-4</v>
      </c>
      <c r="H53" s="19">
        <f>VLOOKUP(E53,'Appendix 1a. Person-years 2020'!$E$3:$F$1684,2,FALSE)</f>
        <v>264721.64559999999</v>
      </c>
      <c r="I53" s="19">
        <f>VLOOKUP(E53,'Appendix 2a. Deaths 2020'!$E$3:$G$1683,3,FALSE)</f>
        <v>1</v>
      </c>
      <c r="J53" s="20">
        <f t="shared" si="35"/>
        <v>65.416263860350298</v>
      </c>
      <c r="K53" s="20">
        <f t="shared" si="36"/>
        <v>66.416016746957993</v>
      </c>
      <c r="L53" s="73">
        <f t="shared" si="37"/>
        <v>0.98494711162193438</v>
      </c>
      <c r="M53" s="73">
        <f t="shared" si="38"/>
        <v>1.0152829407797113</v>
      </c>
      <c r="N53" s="72">
        <f>VLOOKUP(E53,'Appendix 4. LT MOH 2019'!$D$5:$K$1684,8,FALSE)</f>
        <v>0.99876519588007029</v>
      </c>
      <c r="O53" s="72">
        <f t="shared" si="47"/>
        <v>0.99874633627595877</v>
      </c>
      <c r="P53" s="73">
        <f t="shared" si="39"/>
        <v>1.2536637240412318E-3</v>
      </c>
      <c r="Q53" s="72">
        <f>VLOOKUP(E53,'Appendix 4. LT MOH 2019'!$D$5:$I$1684,6,FALSE)</f>
        <v>2.5000000000001257</v>
      </c>
      <c r="R53" s="136">
        <f t="shared" si="40"/>
        <v>2.4999764009127436</v>
      </c>
      <c r="S53" s="135">
        <f t="shared" si="48"/>
        <v>98450.185797502621</v>
      </c>
      <c r="T53" s="12">
        <f t="shared" si="41"/>
        <v>123.42342655944833</v>
      </c>
      <c r="U53" s="13">
        <f t="shared" si="42"/>
        <v>2.5089001214625457E-4</v>
      </c>
      <c r="V53" s="12">
        <f t="shared" si="43"/>
        <v>491942.36750843434</v>
      </c>
      <c r="W53" s="12">
        <f t="shared" si="44"/>
        <v>6582073.5814888226</v>
      </c>
      <c r="X53" s="2">
        <f t="shared" si="45"/>
        <v>66.856893444844971</v>
      </c>
      <c r="Y53" s="105">
        <f>VLOOKUP(E53,'Appendix 4. LT MOH 2019'!$D$5:$P$1684,13,FALSE)</f>
        <v>68.994451193442373</v>
      </c>
      <c r="Z53" s="131">
        <f t="shared" si="46"/>
        <v>-2.137557748597402</v>
      </c>
    </row>
    <row r="54" spans="1:26" x14ac:dyDescent="0.2">
      <c r="B54" s="158" t="str">
        <f t="shared" si="49"/>
        <v>Male</v>
      </c>
      <c r="C54" s="11" t="str">
        <f t="shared" si="50"/>
        <v>GO</v>
      </c>
      <c r="D54" s="138" t="s">
        <v>118</v>
      </c>
      <c r="E54" s="18" t="str">
        <f t="shared" si="34"/>
        <v>GOMale10-14</v>
      </c>
      <c r="F54" s="19">
        <v>5</v>
      </c>
      <c r="G54" s="104">
        <f>VLOOKUP(E54,'Appendix 4. LT MOH 2019'!$D$5:$G$1684,4,FALSE)</f>
        <v>3.5200512203048578E-4</v>
      </c>
      <c r="H54" s="19">
        <f>VLOOKUP(E54,'Appendix 1a. Person-years 2020'!$E$3:$F$1684,2,FALSE)</f>
        <v>252548.41020000001</v>
      </c>
      <c r="I54" s="19">
        <f>VLOOKUP(E54,'Appendix 2a. Deaths 2020'!$E$3:$G$1683,3,FALSE)</f>
        <v>1</v>
      </c>
      <c r="J54" s="20">
        <f t="shared" si="35"/>
        <v>88.898333951056188</v>
      </c>
      <c r="K54" s="20">
        <f t="shared" si="36"/>
        <v>89.897981945934148</v>
      </c>
      <c r="L54" s="73">
        <f t="shared" si="37"/>
        <v>0.98888019538103578</v>
      </c>
      <c r="M54" s="73">
        <f t="shared" si="38"/>
        <v>1.0112448450994405</v>
      </c>
      <c r="N54" s="72">
        <f>VLOOKUP(E54,'Appendix 4. LT MOH 2019'!$D$5:$K$1684,8,FALSE)</f>
        <v>0.99824152187311666</v>
      </c>
      <c r="O54" s="72">
        <f t="shared" si="47"/>
        <v>0.9982217656505793</v>
      </c>
      <c r="P54" s="73">
        <f t="shared" si="39"/>
        <v>1.7782343494207042E-3</v>
      </c>
      <c r="Q54" s="72">
        <f>VLOOKUP(E54,'Appendix 4. LT MOH 2019'!$D$5:$I$1684,6,FALSE)</f>
        <v>2.5000000000000244</v>
      </c>
      <c r="R54" s="136">
        <f t="shared" si="40"/>
        <v>2.4999752681498553</v>
      </c>
      <c r="S54" s="135">
        <f t="shared" si="48"/>
        <v>98326.762370943179</v>
      </c>
      <c r="T54" s="12">
        <f t="shared" si="41"/>
        <v>174.84802631533833</v>
      </c>
      <c r="U54" s="13">
        <f t="shared" si="42"/>
        <v>3.5596336615754357E-4</v>
      </c>
      <c r="V54" s="12">
        <f t="shared" si="43"/>
        <v>491196.68746461242</v>
      </c>
      <c r="W54" s="12">
        <f t="shared" si="44"/>
        <v>6090131.2139803879</v>
      </c>
      <c r="X54" s="2">
        <f t="shared" si="45"/>
        <v>61.937676652110532</v>
      </c>
      <c r="Y54" s="105">
        <f>VLOOKUP(E54,'Appendix 4. LT MOH 2019'!$D$5:$P$1684,13,FALSE)</f>
        <v>64.076660327906438</v>
      </c>
      <c r="Z54" s="131">
        <f t="shared" si="46"/>
        <v>-2.138983675795906</v>
      </c>
    </row>
    <row r="55" spans="1:26" x14ac:dyDescent="0.2">
      <c r="B55" s="158" t="str">
        <f t="shared" si="49"/>
        <v>Male</v>
      </c>
      <c r="C55" s="11" t="str">
        <f t="shared" si="50"/>
        <v>GO</v>
      </c>
      <c r="D55" s="137" t="s">
        <v>119</v>
      </c>
      <c r="E55" s="18" t="str">
        <f t="shared" si="34"/>
        <v>GOMale15-19</v>
      </c>
      <c r="F55" s="19">
        <v>5</v>
      </c>
      <c r="G55" s="104">
        <f>VLOOKUP(E55,'Appendix 4. LT MOH 2019'!$D$5:$G$1684,4,FALSE)</f>
        <v>1.8536446253178882E-3</v>
      </c>
      <c r="H55" s="19">
        <f>VLOOKUP(E55,'Appendix 1a. Person-years 2020'!$E$3:$F$1684,2,FALSE)</f>
        <v>264684.88579999999</v>
      </c>
      <c r="I55" s="19">
        <f>VLOOKUP(E55,'Appendix 2a. Deaths 2020'!$E$3:$G$1683,3,FALSE)</f>
        <v>6</v>
      </c>
      <c r="J55" s="20">
        <f t="shared" si="35"/>
        <v>490.631715966049</v>
      </c>
      <c r="K55" s="20">
        <f t="shared" si="36"/>
        <v>496.62059409829709</v>
      </c>
      <c r="L55" s="73">
        <f t="shared" si="37"/>
        <v>0.98794073744943667</v>
      </c>
      <c r="M55" s="73">
        <f t="shared" si="38"/>
        <v>1.012206463498708</v>
      </c>
      <c r="N55" s="72">
        <f>VLOOKUP(E55,'Appendix 4. LT MOH 2019'!$D$5:$K$1684,8,FALSE)</f>
        <v>0.99077452873646976</v>
      </c>
      <c r="O55" s="72">
        <f t="shared" si="47"/>
        <v>0.99066244574517615</v>
      </c>
      <c r="P55" s="73">
        <f t="shared" si="39"/>
        <v>9.3375542548238544E-3</v>
      </c>
      <c r="Q55" s="72">
        <f>VLOOKUP(E55,'Appendix 4. LT MOH 2019'!$D$5:$I$1684,6,FALSE)</f>
        <v>2.50000000000004</v>
      </c>
      <c r="R55" s="136">
        <f t="shared" si="40"/>
        <v>2.4998587994970354</v>
      </c>
      <c r="S55" s="135">
        <f t="shared" si="48"/>
        <v>98151.914344627847</v>
      </c>
      <c r="T55" s="12">
        <f t="shared" si="41"/>
        <v>916.49882540778628</v>
      </c>
      <c r="U55" s="13">
        <f t="shared" si="42"/>
        <v>1.8762712379658832E-3</v>
      </c>
      <c r="V55" s="12">
        <f t="shared" si="43"/>
        <v>488468.19524952461</v>
      </c>
      <c r="W55" s="12">
        <f t="shared" si="44"/>
        <v>5598934.5265157754</v>
      </c>
      <c r="X55" s="2">
        <f t="shared" si="45"/>
        <v>57.043559098164671</v>
      </c>
      <c r="Y55" s="105">
        <f>VLOOKUP(E55,'Appendix 4. LT MOH 2019'!$D$5:$P$1684,13,FALSE)</f>
        <v>59.185132283781364</v>
      </c>
      <c r="Z55" s="131">
        <f t="shared" si="46"/>
        <v>-2.1415731856166929</v>
      </c>
    </row>
    <row r="56" spans="1:26" x14ac:dyDescent="0.2">
      <c r="B56" s="158" t="str">
        <f t="shared" si="49"/>
        <v>Male</v>
      </c>
      <c r="C56" s="11" t="str">
        <f t="shared" si="50"/>
        <v>GO</v>
      </c>
      <c r="D56" s="137" t="s">
        <v>120</v>
      </c>
      <c r="E56" s="18" t="str">
        <f t="shared" si="34"/>
        <v>GOMale20-24</v>
      </c>
      <c r="F56" s="19">
        <v>5</v>
      </c>
      <c r="G56" s="104">
        <f>VLOOKUP(E56,'Appendix 4. LT MOH 2019'!$D$5:$G$1684,4,FALSE)</f>
        <v>2.8034606004335438E-3</v>
      </c>
      <c r="H56" s="19">
        <f>VLOOKUP(E56,'Appendix 1a. Person-years 2020'!$E$3:$F$1684,2,FALSE)</f>
        <v>290600.10479999997</v>
      </c>
      <c r="I56" s="19">
        <f>VLOOKUP(E56,'Appendix 2a. Deaths 2020'!$E$3:$G$1683,3,FALSE)</f>
        <v>15</v>
      </c>
      <c r="J56" s="20">
        <f t="shared" si="35"/>
        <v>814.68594428865867</v>
      </c>
      <c r="K56" s="20">
        <f t="shared" si="36"/>
        <v>829.64389237965213</v>
      </c>
      <c r="L56" s="73">
        <f t="shared" si="37"/>
        <v>0.98197064038151372</v>
      </c>
      <c r="M56" s="73">
        <f t="shared" si="38"/>
        <v>1.0183603856134451</v>
      </c>
      <c r="N56" s="72">
        <f>VLOOKUP(E56,'Appendix 4. LT MOH 2019'!$D$5:$K$1684,8,FALSE)</f>
        <v>0.98608025563507029</v>
      </c>
      <c r="O56" s="72">
        <f t="shared" si="47"/>
        <v>0.9858265034747854</v>
      </c>
      <c r="P56" s="73">
        <f t="shared" si="39"/>
        <v>1.4173496525214602E-2</v>
      </c>
      <c r="Q56" s="72">
        <f>VLOOKUP(E56,'Appendix 4. LT MOH 2019'!$D$5:$I$1684,6,FALSE)</f>
        <v>2.4999999999999991</v>
      </c>
      <c r="R56" s="136">
        <f t="shared" si="40"/>
        <v>2.4996790287610811</v>
      </c>
      <c r="S56" s="135">
        <f t="shared" si="48"/>
        <v>97235.415519220056</v>
      </c>
      <c r="T56" s="12">
        <f t="shared" si="41"/>
        <v>1378.1658239894634</v>
      </c>
      <c r="U56" s="13">
        <f t="shared" si="42"/>
        <v>2.8549341019111257E-3</v>
      </c>
      <c r="V56" s="12">
        <f t="shared" si="43"/>
        <v>482731.2206845347</v>
      </c>
      <c r="W56" s="12">
        <f t="shared" si="44"/>
        <v>5110466.3312662505</v>
      </c>
      <c r="X56" s="2">
        <f t="shared" si="45"/>
        <v>52.557664344593555</v>
      </c>
      <c r="Y56" s="105">
        <f>VLOOKUP(E56,'Appendix 4. LT MOH 2019'!$D$5:$P$1684,13,FALSE)</f>
        <v>54.712948697895641</v>
      </c>
      <c r="Z56" s="131">
        <f t="shared" si="46"/>
        <v>-2.1552843533020862</v>
      </c>
    </row>
    <row r="57" spans="1:26" x14ac:dyDescent="0.2">
      <c r="B57" s="158" t="str">
        <f t="shared" si="49"/>
        <v>Male</v>
      </c>
      <c r="C57" s="11" t="str">
        <f t="shared" si="50"/>
        <v>GO</v>
      </c>
      <c r="D57" s="137" t="s">
        <v>121</v>
      </c>
      <c r="E57" s="18" t="str">
        <f t="shared" si="34"/>
        <v>GOMale25-29</v>
      </c>
      <c r="F57" s="19">
        <v>5</v>
      </c>
      <c r="G57" s="104">
        <f>VLOOKUP(E57,'Appendix 4. LT MOH 2019'!$D$5:$G$1684,4,FALSE)</f>
        <v>2.443964423983746E-3</v>
      </c>
      <c r="H57" s="19">
        <f>VLOOKUP(E57,'Appendix 1a. Person-years 2020'!$E$3:$F$1684,2,FALSE)</f>
        <v>297447.94329999998</v>
      </c>
      <c r="I57" s="19">
        <f>VLOOKUP(E57,'Appendix 2a. Deaths 2020'!$E$3:$G$1683,3,FALSE)</f>
        <v>28</v>
      </c>
      <c r="J57" s="20">
        <f t="shared" si="35"/>
        <v>726.9521914123344</v>
      </c>
      <c r="K57" s="20">
        <f t="shared" si="36"/>
        <v>754.88376040846288</v>
      </c>
      <c r="L57" s="73">
        <f t="shared" si="37"/>
        <v>0.96299884768879529</v>
      </c>
      <c r="M57" s="73">
        <f t="shared" si="38"/>
        <v>1.0384228417302968</v>
      </c>
      <c r="N57" s="72">
        <f>VLOOKUP(E57,'Appendix 4. LT MOH 2019'!$D$5:$K$1684,8,FALSE)</f>
        <v>0.98785438649834501</v>
      </c>
      <c r="O57" s="72">
        <f t="shared" si="47"/>
        <v>0.98739067191890006</v>
      </c>
      <c r="P57" s="73">
        <f t="shared" si="39"/>
        <v>1.2609328081099935E-2</v>
      </c>
      <c r="Q57" s="72">
        <f>VLOOKUP(E57,'Appendix 4. LT MOH 2019'!$D$5:$I$1684,6,FALSE)</f>
        <v>2.4999999999999845</v>
      </c>
      <c r="R57" s="136">
        <f t="shared" si="40"/>
        <v>2.4994142420144074</v>
      </c>
      <c r="S57" s="135">
        <f t="shared" si="48"/>
        <v>95857.249695230596</v>
      </c>
      <c r="T57" s="12">
        <f t="shared" si="41"/>
        <v>1208.6955103590794</v>
      </c>
      <c r="U57" s="13">
        <f t="shared" si="42"/>
        <v>2.5378697815197936E-3</v>
      </c>
      <c r="V57" s="12">
        <f t="shared" si="43"/>
        <v>476263.80169720796</v>
      </c>
      <c r="W57" s="12">
        <f t="shared" si="44"/>
        <v>4627735.1105817156</v>
      </c>
      <c r="X57" s="2">
        <f t="shared" si="45"/>
        <v>48.277361652824155</v>
      </c>
      <c r="Y57" s="105">
        <f>VLOOKUP(E57,'Appendix 4. LT MOH 2019'!$D$5:$P$1684,13,FALSE)</f>
        <v>50.44999915018952</v>
      </c>
      <c r="Z57" s="131">
        <f t="shared" si="46"/>
        <v>-2.1726374973653648</v>
      </c>
    </row>
    <row r="58" spans="1:26" x14ac:dyDescent="0.2">
      <c r="B58" s="158" t="str">
        <f t="shared" si="49"/>
        <v>Male</v>
      </c>
      <c r="C58" s="11" t="str">
        <f t="shared" si="50"/>
        <v>GO</v>
      </c>
      <c r="D58" s="137" t="s">
        <v>122</v>
      </c>
      <c r="E58" s="18" t="str">
        <f t="shared" si="34"/>
        <v>GOMale30-34</v>
      </c>
      <c r="F58" s="19">
        <v>5</v>
      </c>
      <c r="G58" s="104">
        <f>VLOOKUP(E58,'Appendix 4. LT MOH 2019'!$D$5:$G$1684,4,FALSE)</f>
        <v>2.4238377004739331E-3</v>
      </c>
      <c r="H58" s="19">
        <f>VLOOKUP(E58,'Appendix 1a. Person-years 2020'!$E$3:$F$1684,2,FALSE)</f>
        <v>306513.4903</v>
      </c>
      <c r="I58" s="19">
        <f>VLOOKUP(E58,'Appendix 2a. Deaths 2020'!$E$3:$G$1683,3,FALSE)</f>
        <v>64</v>
      </c>
      <c r="J58" s="20">
        <f t="shared" si="35"/>
        <v>742.93895349299123</v>
      </c>
      <c r="K58" s="20">
        <f t="shared" si="36"/>
        <v>806.78382788016086</v>
      </c>
      <c r="L58" s="73">
        <f t="shared" si="37"/>
        <v>0.92086495517030476</v>
      </c>
      <c r="M58" s="73">
        <f t="shared" si="38"/>
        <v>1.0859355591559676</v>
      </c>
      <c r="N58" s="72">
        <f>VLOOKUP(E58,'Appendix 4. LT MOH 2019'!$D$5:$K$1684,8,FALSE)</f>
        <v>0.98795380654225551</v>
      </c>
      <c r="O58" s="72">
        <f t="shared" si="47"/>
        <v>0.98692540607113055</v>
      </c>
      <c r="P58" s="73">
        <f t="shared" si="39"/>
        <v>1.3074593928869449E-2</v>
      </c>
      <c r="Q58" s="72">
        <f>VLOOKUP(E58,'Appendix 4. LT MOH 2019'!$D$5:$I$1684,6,FALSE)</f>
        <v>2.50000000000002</v>
      </c>
      <c r="R58" s="136">
        <f t="shared" si="40"/>
        <v>2.4987005524981996</v>
      </c>
      <c r="S58" s="135">
        <f t="shared" si="48"/>
        <v>94648.554184871522</v>
      </c>
      <c r="T58" s="12">
        <f t="shared" si="41"/>
        <v>1237.4914119217922</v>
      </c>
      <c r="U58" s="13">
        <f t="shared" si="42"/>
        <v>2.6321347763186309E-3</v>
      </c>
      <c r="V58" s="12">
        <f t="shared" si="43"/>
        <v>470147.43433942943</v>
      </c>
      <c r="W58" s="12">
        <f t="shared" si="44"/>
        <v>4151471.3088845075</v>
      </c>
      <c r="X58" s="2">
        <f t="shared" si="45"/>
        <v>43.861962231094196</v>
      </c>
      <c r="Y58" s="105">
        <f>VLOOKUP(E58,'Appendix 4. LT MOH 2019'!$D$5:$P$1684,13,FALSE)</f>
        <v>46.039541662773047</v>
      </c>
      <c r="Z58" s="131">
        <f t="shared" si="46"/>
        <v>-2.1775794316788506</v>
      </c>
    </row>
    <row r="59" spans="1:26" x14ac:dyDescent="0.2">
      <c r="B59" s="158" t="str">
        <f t="shared" si="49"/>
        <v>Male</v>
      </c>
      <c r="C59" s="11" t="str">
        <f t="shared" si="50"/>
        <v>GO</v>
      </c>
      <c r="D59" s="137" t="s">
        <v>123</v>
      </c>
      <c r="E59" s="18" t="str">
        <f t="shared" si="34"/>
        <v>GOMale35-39</v>
      </c>
      <c r="F59" s="19">
        <v>5</v>
      </c>
      <c r="G59" s="104">
        <f>VLOOKUP(E59,'Appendix 4. LT MOH 2019'!$D$5:$G$1684,4,FALSE)</f>
        <v>2.9301508680348483E-3</v>
      </c>
      <c r="H59" s="19">
        <f>VLOOKUP(E59,'Appendix 1a. Person-years 2020'!$E$3:$F$1684,2,FALSE)</f>
        <v>294532.36430000002</v>
      </c>
      <c r="I59" s="19">
        <f>VLOOKUP(E59,'Appendix 2a. Deaths 2020'!$E$3:$G$1683,3,FALSE)</f>
        <v>88</v>
      </c>
      <c r="J59" s="20">
        <f t="shared" si="35"/>
        <v>863.02426291800123</v>
      </c>
      <c r="K59" s="20">
        <f t="shared" si="36"/>
        <v>950.76640964161413</v>
      </c>
      <c r="L59" s="73">
        <f t="shared" si="37"/>
        <v>0.90771429676750282</v>
      </c>
      <c r="M59" s="73">
        <f t="shared" si="38"/>
        <v>1.1016682270634488</v>
      </c>
      <c r="N59" s="72">
        <f>VLOOKUP(E59,'Appendix 4. LT MOH 2019'!$D$5:$K$1684,8,FALSE)</f>
        <v>0.98545578750201535</v>
      </c>
      <c r="O59" s="72">
        <f t="shared" si="47"/>
        <v>0.98398900155858782</v>
      </c>
      <c r="P59" s="73">
        <f t="shared" si="39"/>
        <v>1.6010998441412183E-2</v>
      </c>
      <c r="Q59" s="72">
        <f>VLOOKUP(E59,'Appendix 4. LT MOH 2019'!$D$5:$I$1684,6,FALSE)</f>
        <v>2.4999999999999902</v>
      </c>
      <c r="R59" s="136">
        <f t="shared" si="40"/>
        <v>2.4981421590726796</v>
      </c>
      <c r="S59" s="135">
        <f t="shared" si="48"/>
        <v>93411.062772949736</v>
      </c>
      <c r="T59" s="12">
        <f t="shared" si="41"/>
        <v>1495.6043804683538</v>
      </c>
      <c r="U59" s="13">
        <f t="shared" si="42"/>
        <v>3.228061133480013E-3</v>
      </c>
      <c r="V59" s="12">
        <f t="shared" si="43"/>
        <v>463313.52431854868</v>
      </c>
      <c r="W59" s="12">
        <f t="shared" si="44"/>
        <v>3681323.8745450783</v>
      </c>
      <c r="X59" s="2">
        <f t="shared" si="45"/>
        <v>39.409934597287631</v>
      </c>
      <c r="Y59" s="105">
        <f>VLOOKUP(E59,'Appendix 4. LT MOH 2019'!$D$5:$P$1684,13,FALSE)</f>
        <v>41.57042249794786</v>
      </c>
      <c r="Z59" s="131">
        <f t="shared" si="46"/>
        <v>-2.1604879006602289</v>
      </c>
    </row>
    <row r="60" spans="1:26" x14ac:dyDescent="0.2">
      <c r="B60" s="158" t="str">
        <f t="shared" si="49"/>
        <v>Male</v>
      </c>
      <c r="C60" s="11" t="str">
        <f t="shared" si="50"/>
        <v>GO</v>
      </c>
      <c r="D60" s="137" t="s">
        <v>124</v>
      </c>
      <c r="E60" s="18" t="str">
        <f t="shared" si="34"/>
        <v>GOMale40-44</v>
      </c>
      <c r="F60" s="19">
        <v>5</v>
      </c>
      <c r="G60" s="104">
        <f>VLOOKUP(E60,'Appendix 4. LT MOH 2019'!$D$5:$G$1684,4,FALSE)</f>
        <v>3.7303615080536822E-3</v>
      </c>
      <c r="H60" s="19">
        <f>VLOOKUP(E60,'Appendix 1a. Person-years 2020'!$E$3:$F$1684,2,FALSE)</f>
        <v>270508.63630000001</v>
      </c>
      <c r="I60" s="19">
        <f>VLOOKUP(E60,'Appendix 2a. Deaths 2020'!$E$3:$G$1683,3,FALSE)</f>
        <v>140</v>
      </c>
      <c r="J60" s="20">
        <f t="shared" si="35"/>
        <v>1009.095004449613</v>
      </c>
      <c r="K60" s="20">
        <f t="shared" si="36"/>
        <v>1148.5727538384856</v>
      </c>
      <c r="L60" s="73">
        <f t="shared" si="37"/>
        <v>0.87856428865934411</v>
      </c>
      <c r="M60" s="73">
        <f t="shared" si="38"/>
        <v>1.1382206321246704</v>
      </c>
      <c r="N60" s="72">
        <f>VLOOKUP(E60,'Appendix 4. LT MOH 2019'!$D$5:$K$1684,8,FALSE)</f>
        <v>0.9815205302166542</v>
      </c>
      <c r="O60" s="72">
        <f t="shared" si="47"/>
        <v>0.97899329267781643</v>
      </c>
      <c r="P60" s="73">
        <f t="shared" si="39"/>
        <v>2.1006707322183571E-2</v>
      </c>
      <c r="Q60" s="72">
        <f>VLOOKUP(E60,'Appendix 4. LT MOH 2019'!$D$5:$I$1684,6,FALSE)</f>
        <v>2.4999999999999738</v>
      </c>
      <c r="R60" s="136">
        <f t="shared" si="40"/>
        <v>2.4967859722693504</v>
      </c>
      <c r="S60" s="135">
        <f t="shared" si="48"/>
        <v>91915.458392481378</v>
      </c>
      <c r="T60" s="12">
        <f t="shared" si="41"/>
        <v>1930.8411328351979</v>
      </c>
      <c r="U60" s="13">
        <f t="shared" si="42"/>
        <v>4.2459959966853946E-3</v>
      </c>
      <c r="V60" s="12">
        <f t="shared" si="43"/>
        <v>454743.98335337453</v>
      </c>
      <c r="W60" s="12">
        <f t="shared" si="44"/>
        <v>3218010.3502265294</v>
      </c>
      <c r="X60" s="2">
        <f t="shared" si="45"/>
        <v>35.010545630807194</v>
      </c>
      <c r="Y60" s="105">
        <f>VLOOKUP(E60,'Appendix 4. LT MOH 2019'!$D$5:$P$1684,13,FALSE)</f>
        <v>37.147057730500116</v>
      </c>
      <c r="Z60" s="131">
        <f t="shared" si="46"/>
        <v>-2.1365120996929221</v>
      </c>
    </row>
    <row r="61" spans="1:26" x14ac:dyDescent="0.2">
      <c r="B61" s="158" t="str">
        <f t="shared" si="49"/>
        <v>Male</v>
      </c>
      <c r="C61" s="11" t="str">
        <f t="shared" si="50"/>
        <v>GO</v>
      </c>
      <c r="D61" s="137" t="s">
        <v>125</v>
      </c>
      <c r="E61" s="18" t="str">
        <f t="shared" si="34"/>
        <v>GOMale45-49</v>
      </c>
      <c r="F61" s="19">
        <v>5</v>
      </c>
      <c r="G61" s="104">
        <f>VLOOKUP(E61,'Appendix 4. LT MOH 2019'!$D$5:$G$1684,4,FALSE)</f>
        <v>4.795770280589336E-3</v>
      </c>
      <c r="H61" s="19">
        <f>VLOOKUP(E61,'Appendix 1a. Person-years 2020'!$E$3:$F$1684,2,FALSE)</f>
        <v>234480.8524</v>
      </c>
      <c r="I61" s="19">
        <f>VLOOKUP(E61,'Appendix 2a. Deaths 2020'!$E$3:$G$1683,3,FALSE)</f>
        <v>183</v>
      </c>
      <c r="J61" s="20">
        <f t="shared" si="35"/>
        <v>1124.5163033071747</v>
      </c>
      <c r="K61" s="20">
        <f t="shared" si="36"/>
        <v>1306.6386773458269</v>
      </c>
      <c r="L61" s="73">
        <f t="shared" si="37"/>
        <v>0.86061764648770611</v>
      </c>
      <c r="M61" s="73">
        <f t="shared" si="38"/>
        <v>1.1619561881877878</v>
      </c>
      <c r="N61" s="72">
        <f>VLOOKUP(E61,'Appendix 4. LT MOH 2019'!$D$5:$K$1684,8,FALSE)</f>
        <v>0.97630523521891011</v>
      </c>
      <c r="O61" s="72">
        <f t="shared" si="47"/>
        <v>0.97252090271471525</v>
      </c>
      <c r="P61" s="73">
        <f t="shared" si="39"/>
        <v>2.7479097285284748E-2</v>
      </c>
      <c r="Q61" s="72">
        <f>VLOOKUP(E61,'Appendix 4. LT MOH 2019'!$D$5:$I$1684,6,FALSE)</f>
        <v>2.4999999999999853</v>
      </c>
      <c r="R61" s="136">
        <f t="shared" si="40"/>
        <v>2.4951616605883422</v>
      </c>
      <c r="S61" s="135">
        <f t="shared" si="48"/>
        <v>89984.617259646184</v>
      </c>
      <c r="T61" s="12">
        <f t="shared" si="41"/>
        <v>2472.6960518569304</v>
      </c>
      <c r="U61" s="13">
        <f t="shared" si="42"/>
        <v>5.572531704659555E-3</v>
      </c>
      <c r="V61" s="12">
        <f t="shared" si="43"/>
        <v>443729.38242582791</v>
      </c>
      <c r="W61" s="12">
        <f t="shared" si="44"/>
        <v>2763266.3668731549</v>
      </c>
      <c r="X61" s="2">
        <f t="shared" si="45"/>
        <v>30.708208258528074</v>
      </c>
      <c r="Y61" s="105">
        <f>VLOOKUP(E61,'Appendix 4. LT MOH 2019'!$D$5:$P$1684,13,FALSE)</f>
        <v>32.799371397613413</v>
      </c>
      <c r="Z61" s="131">
        <f t="shared" si="46"/>
        <v>-2.0911631390853387</v>
      </c>
    </row>
    <row r="62" spans="1:26" x14ac:dyDescent="0.2">
      <c r="B62" s="158" t="str">
        <f t="shared" si="49"/>
        <v>Male</v>
      </c>
      <c r="C62" s="11" t="str">
        <f t="shared" si="50"/>
        <v>GO</v>
      </c>
      <c r="D62" s="137" t="s">
        <v>126</v>
      </c>
      <c r="E62" s="18" t="str">
        <f t="shared" si="34"/>
        <v>GOMale50-54</v>
      </c>
      <c r="F62" s="19">
        <v>5</v>
      </c>
      <c r="G62" s="104">
        <f>VLOOKUP(E62,'Appendix 4. LT MOH 2019'!$D$5:$G$1684,4,FALSE)</f>
        <v>6.7955082250782586E-3</v>
      </c>
      <c r="H62" s="19">
        <f>VLOOKUP(E62,'Appendix 1a. Person-years 2020'!$E$3:$F$1684,2,FALSE)</f>
        <v>208460.9307</v>
      </c>
      <c r="I62" s="19">
        <f>VLOOKUP(E62,'Appendix 2a. Deaths 2020'!$E$3:$G$1683,3,FALSE)</f>
        <v>244</v>
      </c>
      <c r="J62" s="20">
        <f t="shared" si="35"/>
        <v>1416.5979691793189</v>
      </c>
      <c r="K62" s="20">
        <f t="shared" si="36"/>
        <v>1658.9398651723998</v>
      </c>
      <c r="L62" s="73">
        <f t="shared" si="37"/>
        <v>0.85391761263878219</v>
      </c>
      <c r="M62" s="73">
        <f t="shared" si="38"/>
        <v>1.1710731634985172</v>
      </c>
      <c r="N62" s="72">
        <f>VLOOKUP(E62,'Appendix 4. LT MOH 2019'!$D$5:$K$1684,8,FALSE)</f>
        <v>0.96659005280206622</v>
      </c>
      <c r="O62" s="72">
        <f t="shared" si="47"/>
        <v>0.96098736746528113</v>
      </c>
      <c r="P62" s="73">
        <f t="shared" si="39"/>
        <v>3.9012632534718872E-2</v>
      </c>
      <c r="Q62" s="72">
        <f>VLOOKUP(E62,'Appendix 4. LT MOH 2019'!$D$5:$I$1684,6,FALSE)</f>
        <v>2.5000000000000115</v>
      </c>
      <c r="R62" s="136">
        <f t="shared" si="40"/>
        <v>2.4927677257755398</v>
      </c>
      <c r="S62" s="135">
        <f t="shared" si="48"/>
        <v>87511.921207789259</v>
      </c>
      <c r="T62" s="12">
        <f t="shared" si="41"/>
        <v>3414.0704244867538</v>
      </c>
      <c r="U62" s="13">
        <f t="shared" si="42"/>
        <v>7.9582109689619544E-3</v>
      </c>
      <c r="V62" s="12">
        <f t="shared" si="43"/>
        <v>428999.73848419794</v>
      </c>
      <c r="W62" s="12">
        <f t="shared" si="44"/>
        <v>2319536.984447327</v>
      </c>
      <c r="X62" s="2">
        <f t="shared" si="45"/>
        <v>26.505382951652873</v>
      </c>
      <c r="Y62" s="105">
        <f>VLOOKUP(E62,'Appendix 4. LT MOH 2019'!$D$5:$P$1684,13,FALSE)</f>
        <v>28.534732074154658</v>
      </c>
      <c r="Z62" s="131">
        <f t="shared" si="46"/>
        <v>-2.0293491225017846</v>
      </c>
    </row>
    <row r="63" spans="1:26" x14ac:dyDescent="0.2">
      <c r="B63" s="158" t="str">
        <f t="shared" si="49"/>
        <v>Male</v>
      </c>
      <c r="C63" s="11" t="str">
        <f t="shared" si="50"/>
        <v>GO</v>
      </c>
      <c r="D63" s="137" t="s">
        <v>127</v>
      </c>
      <c r="E63" s="18" t="str">
        <f t="shared" si="34"/>
        <v>GOMale55-59</v>
      </c>
      <c r="F63" s="19">
        <v>5</v>
      </c>
      <c r="G63" s="104">
        <f>VLOOKUP(E63,'Appendix 4. LT MOH 2019'!$D$5:$G$1684,4,FALSE)</f>
        <v>1.0134909856955006E-2</v>
      </c>
      <c r="H63" s="19">
        <f>VLOOKUP(E63,'Appendix 1a. Person-years 2020'!$E$3:$F$1684,2,FALSE)</f>
        <v>173522.9344</v>
      </c>
      <c r="I63" s="19">
        <f>VLOOKUP(E63,'Appendix 2a. Deaths 2020'!$E$3:$G$1683,3,FALSE)</f>
        <v>361</v>
      </c>
      <c r="J63" s="20">
        <f t="shared" si="35"/>
        <v>1758.639298258317</v>
      </c>
      <c r="K63" s="20">
        <f t="shared" si="36"/>
        <v>2115.9805957999561</v>
      </c>
      <c r="L63" s="73">
        <f t="shared" si="37"/>
        <v>0.83112260185611742</v>
      </c>
      <c r="M63" s="73">
        <f t="shared" si="38"/>
        <v>1.2031919211037392</v>
      </c>
      <c r="N63" s="72">
        <f>VLOOKUP(E63,'Appendix 4. LT MOH 2019'!$D$5:$K$1684,8,FALSE)</f>
        <v>0.95057767766957557</v>
      </c>
      <c r="O63" s="72">
        <f t="shared" si="47"/>
        <v>0.94083804777857993</v>
      </c>
      <c r="P63" s="73">
        <f t="shared" si="39"/>
        <v>5.9161952221420067E-2</v>
      </c>
      <c r="Q63" s="72">
        <f>VLOOKUP(E63,'Appendix 4. LT MOH 2019'!$D$5:$I$1684,6,FALSE)</f>
        <v>2.4999999999999973</v>
      </c>
      <c r="R63" s="136">
        <f t="shared" si="40"/>
        <v>2.4872136264368385</v>
      </c>
      <c r="S63" s="135">
        <f t="shared" si="48"/>
        <v>84097.850783302507</v>
      </c>
      <c r="T63" s="12">
        <f t="shared" si="41"/>
        <v>4975.3930299658568</v>
      </c>
      <c r="U63" s="13">
        <f t="shared" si="42"/>
        <v>1.2194974718867107E-2</v>
      </c>
      <c r="V63" s="12">
        <f t="shared" si="43"/>
        <v>407987.15410769318</v>
      </c>
      <c r="W63" s="12">
        <f t="shared" si="44"/>
        <v>1890537.245963129</v>
      </c>
      <c r="X63" s="2">
        <f t="shared" si="45"/>
        <v>22.480208808600043</v>
      </c>
      <c r="Y63" s="105">
        <f>VLOOKUP(E63,'Appendix 4. LT MOH 2019'!$D$5:$P$1684,13,FALSE)</f>
        <v>24.434616178474091</v>
      </c>
      <c r="Z63" s="131">
        <f t="shared" si="46"/>
        <v>-1.9544073698740476</v>
      </c>
    </row>
    <row r="64" spans="1:26" x14ac:dyDescent="0.2">
      <c r="B64" s="158" t="str">
        <f t="shared" si="49"/>
        <v>Male</v>
      </c>
      <c r="C64" s="11" t="str">
        <f t="shared" si="50"/>
        <v>GO</v>
      </c>
      <c r="D64" s="137" t="s">
        <v>128</v>
      </c>
      <c r="E64" s="18" t="str">
        <f t="shared" si="34"/>
        <v>GOMale60-64</v>
      </c>
      <c r="F64" s="19">
        <v>5</v>
      </c>
      <c r="G64" s="104">
        <f>VLOOKUP(E64,'Appendix 4. LT MOH 2019'!$D$5:$G$1684,4,FALSE)</f>
        <v>1.5495563596409025E-2</v>
      </c>
      <c r="H64" s="19">
        <f>VLOOKUP(E64,'Appendix 1a. Person-years 2020'!$E$3:$F$1684,2,FALSE)</f>
        <v>135866.4547</v>
      </c>
      <c r="I64" s="19">
        <f>VLOOKUP(E64,'Appendix 2a. Deaths 2020'!$E$3:$G$1683,3,FALSE)</f>
        <v>561</v>
      </c>
      <c r="J64" s="20">
        <f t="shared" si="35"/>
        <v>2105.327289422476</v>
      </c>
      <c r="K64" s="20">
        <f t="shared" si="36"/>
        <v>2657.6342782448905</v>
      </c>
      <c r="L64" s="73">
        <f t="shared" si="37"/>
        <v>0.79218096585239728</v>
      </c>
      <c r="M64" s="73">
        <f t="shared" si="38"/>
        <v>1.2623378282309354</v>
      </c>
      <c r="N64" s="72">
        <f>VLOOKUP(E64,'Appendix 4. LT MOH 2019'!$D$5:$K$1684,8,FALSE)</f>
        <v>0.92541165319656404</v>
      </c>
      <c r="O64" s="72">
        <f t="shared" si="47"/>
        <v>0.90678296252173518</v>
      </c>
      <c r="P64" s="73">
        <f t="shared" si="39"/>
        <v>9.3217037478264819E-2</v>
      </c>
      <c r="Q64" s="72">
        <f>VLOOKUP(E64,'Appendix 4. LT MOH 2019'!$D$5:$I$1684,6,FALSE)</f>
        <v>2.4999999999999973</v>
      </c>
      <c r="R64" s="136">
        <f t="shared" si="40"/>
        <v>2.4748261084477363</v>
      </c>
      <c r="S64" s="135">
        <f t="shared" si="48"/>
        <v>79122.457753336654</v>
      </c>
      <c r="T64" s="12">
        <f t="shared" si="41"/>
        <v>7375.5611097652081</v>
      </c>
      <c r="U64" s="13">
        <f t="shared" si="42"/>
        <v>1.9564460134134782E-2</v>
      </c>
      <c r="V64" s="12">
        <f t="shared" si="43"/>
        <v>376987.71441675589</v>
      </c>
      <c r="W64" s="12">
        <f t="shared" si="44"/>
        <v>1482550.0918554359</v>
      </c>
      <c r="X64" s="2">
        <f t="shared" si="45"/>
        <v>18.737412031325778</v>
      </c>
      <c r="Y64" s="105">
        <f>VLOOKUP(E64,'Appendix 4. LT MOH 2019'!$D$5:$P$1684,13,FALSE)</f>
        <v>20.575038151799152</v>
      </c>
      <c r="Z64" s="131">
        <f t="shared" si="46"/>
        <v>-1.8376261204733737</v>
      </c>
    </row>
    <row r="65" spans="2:26" x14ac:dyDescent="0.2">
      <c r="B65" s="158" t="str">
        <f t="shared" si="49"/>
        <v>Male</v>
      </c>
      <c r="C65" s="11" t="str">
        <f t="shared" si="50"/>
        <v>GO</v>
      </c>
      <c r="D65" s="137" t="s">
        <v>129</v>
      </c>
      <c r="E65" s="18" t="str">
        <f t="shared" si="34"/>
        <v>GOMale65-69</v>
      </c>
      <c r="F65" s="19">
        <v>5</v>
      </c>
      <c r="G65" s="104">
        <f>VLOOKUP(E65,'Appendix 4. LT MOH 2019'!$D$5:$G$1684,4,FALSE)</f>
        <v>2.2477122238245103E-2</v>
      </c>
      <c r="H65" s="19">
        <f>VLOOKUP(E65,'Appendix 1a. Person-years 2020'!$E$3:$F$1684,2,FALSE)</f>
        <v>101097.96</v>
      </c>
      <c r="I65" s="19">
        <f>VLOOKUP(E65,'Appendix 2a. Deaths 2020'!$E$3:$G$1683,3,FALSE)</f>
        <v>566</v>
      </c>
      <c r="J65" s="20">
        <f t="shared" si="35"/>
        <v>2272.3912049572141</v>
      </c>
      <c r="K65" s="20">
        <f t="shared" si="36"/>
        <v>2825.6691537703673</v>
      </c>
      <c r="L65" s="73">
        <f t="shared" si="37"/>
        <v>0.80419577852031987</v>
      </c>
      <c r="M65" s="73">
        <f t="shared" si="38"/>
        <v>1.2434783005699808</v>
      </c>
      <c r="N65" s="72">
        <f>VLOOKUP(E65,'Appendix 4. LT MOH 2019'!$D$5:$K$1684,8,FALSE)</f>
        <v>0.89359365960853276</v>
      </c>
      <c r="O65" s="72">
        <f t="shared" si="47"/>
        <v>0.86944827068131647</v>
      </c>
      <c r="P65" s="73">
        <f t="shared" si="39"/>
        <v>0.13055172931868353</v>
      </c>
      <c r="Q65" s="72">
        <f>VLOOKUP(E65,'Appendix 4. LT MOH 2019'!$D$5:$I$1684,6,FALSE)</f>
        <v>2.4999999999999978</v>
      </c>
      <c r="R65" s="136">
        <f t="shared" si="40"/>
        <v>2.4662538747980229</v>
      </c>
      <c r="S65" s="135">
        <f t="shared" si="48"/>
        <v>71746.896643571439</v>
      </c>
      <c r="T65" s="12">
        <f t="shared" si="41"/>
        <v>9366.6814300671031</v>
      </c>
      <c r="U65" s="13">
        <f t="shared" si="42"/>
        <v>2.7960101985780254E-2</v>
      </c>
      <c r="V65" s="12">
        <f t="shared" si="43"/>
        <v>335001.69043842336</v>
      </c>
      <c r="W65" s="12">
        <f t="shared" si="44"/>
        <v>1105562.37743868</v>
      </c>
      <c r="X65" s="2">
        <f t="shared" si="45"/>
        <v>15.40920136143253</v>
      </c>
      <c r="Y65" s="105">
        <f>VLOOKUP(E65,'Appendix 4. LT MOH 2019'!$D$5:$P$1684,13,FALSE)</f>
        <v>17.031889499515394</v>
      </c>
      <c r="Z65" s="131">
        <f t="shared" si="46"/>
        <v>-1.6226881380828644</v>
      </c>
    </row>
    <row r="66" spans="2:26" x14ac:dyDescent="0.2">
      <c r="B66" s="158" t="str">
        <f t="shared" si="49"/>
        <v>Male</v>
      </c>
      <c r="C66" s="11" t="str">
        <f t="shared" si="50"/>
        <v>GO</v>
      </c>
      <c r="D66" s="137" t="s">
        <v>130</v>
      </c>
      <c r="E66" s="18" t="str">
        <f t="shared" si="34"/>
        <v>GOMale70-74</v>
      </c>
      <c r="F66" s="19">
        <v>5</v>
      </c>
      <c r="G66" s="104">
        <f>VLOOKUP(E66,'Appendix 4. LT MOH 2019'!$D$5:$G$1684,4,FALSE)</f>
        <v>3.375345507657318E-2</v>
      </c>
      <c r="H66" s="19">
        <f>VLOOKUP(E66,'Appendix 1a. Person-years 2020'!$E$3:$F$1684,2,FALSE)</f>
        <v>71500.239000000001</v>
      </c>
      <c r="I66" s="19">
        <f>VLOOKUP(E66,'Appendix 2a. Deaths 2020'!$E$3:$G$1683,3,FALSE)</f>
        <v>620</v>
      </c>
      <c r="J66" s="20">
        <f t="shared" si="35"/>
        <v>2413.3801050507459</v>
      </c>
      <c r="K66" s="20">
        <f t="shared" si="36"/>
        <v>3012.4529629032704</v>
      </c>
      <c r="L66" s="73">
        <f t="shared" si="37"/>
        <v>0.80113453546668345</v>
      </c>
      <c r="M66" s="73">
        <f t="shared" si="38"/>
        <v>1.2482297987783935</v>
      </c>
      <c r="N66" s="72">
        <f>VLOOKUP(E66,'Appendix 4. LT MOH 2019'!$D$5:$K$1684,8,FALSE)</f>
        <v>0.844365711989017</v>
      </c>
      <c r="O66" s="72">
        <f t="shared" si="47"/>
        <v>0.80964249045095704</v>
      </c>
      <c r="P66" s="73">
        <f t="shared" si="39"/>
        <v>0.19035750954904296</v>
      </c>
      <c r="Q66" s="72">
        <f>VLOOKUP(E66,'Appendix 4. LT MOH 2019'!$D$5:$I$1684,6,FALSE)</f>
        <v>2.4999999999999987</v>
      </c>
      <c r="R66" s="136">
        <f t="shared" si="40"/>
        <v>2.448651271137301</v>
      </c>
      <c r="S66" s="135">
        <f t="shared" si="48"/>
        <v>62380.215213504336</v>
      </c>
      <c r="T66" s="12">
        <f t="shared" si="41"/>
        <v>11874.542413176006</v>
      </c>
      <c r="U66" s="13">
        <f t="shared" si="42"/>
        <v>4.2167374042284309E-2</v>
      </c>
      <c r="V66" s="12">
        <f t="shared" si="43"/>
        <v>281604.97737583885</v>
      </c>
      <c r="W66" s="12">
        <f t="shared" si="44"/>
        <v>770560.68700025661</v>
      </c>
      <c r="X66" s="2">
        <f t="shared" si="45"/>
        <v>12.352645536135347</v>
      </c>
      <c r="Y66" s="105">
        <f>VLOOKUP(E66,'Appendix 4. LT MOH 2019'!$D$5:$P$1684,13,FALSE)</f>
        <v>13.762301487100473</v>
      </c>
      <c r="Z66" s="131">
        <f t="shared" si="46"/>
        <v>-1.4096559509651261</v>
      </c>
    </row>
    <row r="67" spans="2:26" x14ac:dyDescent="0.2">
      <c r="B67" s="158" t="str">
        <f t="shared" si="49"/>
        <v>Male</v>
      </c>
      <c r="C67" s="11" t="str">
        <f t="shared" si="50"/>
        <v>GO</v>
      </c>
      <c r="D67" s="137" t="s">
        <v>131</v>
      </c>
      <c r="E67" s="18" t="str">
        <f t="shared" si="34"/>
        <v>GOMale75-79</v>
      </c>
      <c r="F67" s="19">
        <v>5</v>
      </c>
      <c r="G67" s="104">
        <f>VLOOKUP(E67,'Appendix 4. LT MOH 2019'!$D$5:$G$1684,4,FALSE)</f>
        <v>5.3084364785048931E-2</v>
      </c>
      <c r="H67" s="19">
        <f>VLOOKUP(E67,'Appendix 1a. Person-years 2020'!$E$3:$F$1684,2,FALSE)</f>
        <v>46528.354099999997</v>
      </c>
      <c r="I67" s="19">
        <f>VLOOKUP(E67,'Appendix 2a. Deaths 2020'!$E$3:$G$1683,3,FALSE)</f>
        <v>592</v>
      </c>
      <c r="J67" s="20">
        <f t="shared" si="35"/>
        <v>2469.928121892327</v>
      </c>
      <c r="K67" s="20">
        <f t="shared" si="36"/>
        <v>3030.5021779395779</v>
      </c>
      <c r="L67" s="73">
        <f t="shared" si="37"/>
        <v>0.81502271797462222</v>
      </c>
      <c r="M67" s="73">
        <f t="shared" si="38"/>
        <v>1.2269596637564373</v>
      </c>
      <c r="N67" s="72">
        <f>VLOOKUP(E67,'Appendix 4. LT MOH 2019'!$D$5:$K$1684,8,FALSE)</f>
        <v>0.76567558313236839</v>
      </c>
      <c r="O67" s="72">
        <f t="shared" si="47"/>
        <v>0.72065539845743887</v>
      </c>
      <c r="P67" s="73">
        <f t="shared" si="39"/>
        <v>0.27934460154256113</v>
      </c>
      <c r="Q67" s="72">
        <f>VLOOKUP(E67,'Appendix 4. LT MOH 2019'!$D$5:$I$1684,6,FALSE)</f>
        <v>2.4999999999999991</v>
      </c>
      <c r="R67" s="136">
        <f t="shared" si="40"/>
        <v>2.4269539652618999</v>
      </c>
      <c r="S67" s="135">
        <f t="shared" si="48"/>
        <v>50505.672800328328</v>
      </c>
      <c r="T67" s="12">
        <f t="shared" si="41"/>
        <v>14108.487044046684</v>
      </c>
      <c r="U67" s="13">
        <f t="shared" si="42"/>
        <v>6.5248625846607872E-2</v>
      </c>
      <c r="V67" s="12">
        <f t="shared" si="43"/>
        <v>216226.57735680346</v>
      </c>
      <c r="W67" s="12">
        <f t="shared" si="44"/>
        <v>488955.70962441777</v>
      </c>
      <c r="X67" s="2">
        <f t="shared" si="45"/>
        <v>9.6812037641292275</v>
      </c>
      <c r="Y67" s="105">
        <f>VLOOKUP(E67,'Appendix 4. LT MOH 2019'!$D$5:$P$1684,13,FALSE)</f>
        <v>10.838179567441937</v>
      </c>
      <c r="Z67" s="131">
        <f t="shared" si="46"/>
        <v>-1.1569758033127098</v>
      </c>
    </row>
    <row r="68" spans="2:26" x14ac:dyDescent="0.2">
      <c r="B68" s="158" t="str">
        <f t="shared" si="49"/>
        <v>Male</v>
      </c>
      <c r="C68" s="11" t="str">
        <f t="shared" si="50"/>
        <v>GO</v>
      </c>
      <c r="D68" s="137" t="s">
        <v>132</v>
      </c>
      <c r="E68" s="18" t="str">
        <f t="shared" si="34"/>
        <v>GOMale80-84</v>
      </c>
      <c r="F68" s="19">
        <v>5</v>
      </c>
      <c r="G68" s="104">
        <f>VLOOKUP(E68,'Appendix 4. LT MOH 2019'!$D$5:$G$1684,4,FALSE)</f>
        <v>8.109230708446416E-2</v>
      </c>
      <c r="H68" s="19">
        <f>VLOOKUP(E68,'Appendix 1a. Person-years 2020'!$E$3:$F$1684,2,FALSE)</f>
        <v>28076.359</v>
      </c>
      <c r="I68" s="19">
        <f>VLOOKUP(E68,'Appendix 2a. Deaths 2020'!$E$3:$G$1683,3,FALSE)</f>
        <v>491</v>
      </c>
      <c r="J68" s="20">
        <f t="shared" si="35"/>
        <v>2276.7767258416593</v>
      </c>
      <c r="K68" s="20">
        <f t="shared" si="36"/>
        <v>2727.9604030631872</v>
      </c>
      <c r="L68" s="73">
        <f t="shared" si="37"/>
        <v>0.83460768832461785</v>
      </c>
      <c r="M68" s="73">
        <f t="shared" si="38"/>
        <v>1.1981677307662824</v>
      </c>
      <c r="N68" s="72">
        <f>VLOOKUP(E68,'Appendix 4. LT MOH 2019'!$D$5:$K$1684,8,FALSE)</f>
        <v>0.66288254503214494</v>
      </c>
      <c r="O68" s="72">
        <f t="shared" si="47"/>
        <v>0.61101388049609928</v>
      </c>
      <c r="P68" s="73">
        <f t="shared" si="39"/>
        <v>0.38898611950390072</v>
      </c>
      <c r="Q68" s="72">
        <f>VLOOKUP(E68,'Appendix 4. LT MOH 2019'!$D$5:$I$1684,6,FALSE)</f>
        <v>2.5000000000000004</v>
      </c>
      <c r="R68" s="136">
        <f t="shared" si="40"/>
        <v>2.4039995531480098</v>
      </c>
      <c r="S68" s="135">
        <f t="shared" si="48"/>
        <v>36397.185756281644</v>
      </c>
      <c r="T68" s="12">
        <f t="shared" si="41"/>
        <v>14158.000048198644</v>
      </c>
      <c r="U68" s="13">
        <f t="shared" si="42"/>
        <v>9.7485567901716488E-2</v>
      </c>
      <c r="V68" s="12">
        <f t="shared" si="43"/>
        <v>145231.75432975404</v>
      </c>
      <c r="W68" s="12">
        <f t="shared" si="44"/>
        <v>272729.1322676143</v>
      </c>
      <c r="X68" s="2">
        <f t="shared" si="45"/>
        <v>7.4931379061510288</v>
      </c>
      <c r="Y68" s="105">
        <f>VLOOKUP(E68,'Appendix 4. LT MOH 2019'!$D$5:$P$1684,13,FALSE)</f>
        <v>8.3899640410767145</v>
      </c>
      <c r="Z68" s="131">
        <f t="shared" si="46"/>
        <v>-0.89682613492568564</v>
      </c>
    </row>
    <row r="69" spans="2:26" x14ac:dyDescent="0.2">
      <c r="B69" s="158" t="str">
        <f t="shared" si="49"/>
        <v>Male</v>
      </c>
      <c r="C69" s="11" t="str">
        <f t="shared" si="50"/>
        <v>GO</v>
      </c>
      <c r="D69" s="137" t="s">
        <v>133</v>
      </c>
      <c r="E69" s="18" t="str">
        <f t="shared" si="34"/>
        <v>GOMale85-89</v>
      </c>
      <c r="F69" s="19">
        <v>5</v>
      </c>
      <c r="G69" s="104">
        <f>VLOOKUP(E69,'Appendix 4. LT MOH 2019'!$D$5:$G$1684,4,FALSE)</f>
        <v>0.12553341555706382</v>
      </c>
      <c r="H69" s="19">
        <f>VLOOKUP(E69,'Appendix 1a. Person-years 2020'!$E$3:$F$1684,2,FALSE)</f>
        <v>13318.55</v>
      </c>
      <c r="I69" s="19">
        <f>VLOOKUP(E69,'Appendix 2a. Deaths 2020'!$E$3:$G$1683,3,FALSE)</f>
        <v>347</v>
      </c>
      <c r="J69" s="20">
        <f t="shared" si="35"/>
        <v>1671.9230717675323</v>
      </c>
      <c r="K69" s="20">
        <f t="shared" si="36"/>
        <v>1975.362976569231</v>
      </c>
      <c r="L69" s="73">
        <f t="shared" si="37"/>
        <v>0.84638777358847395</v>
      </c>
      <c r="M69" s="73">
        <f t="shared" si="38"/>
        <v>1.1814915470248919</v>
      </c>
      <c r="N69" s="72">
        <f>VLOOKUP(E69,'Appendix 4. LT MOH 2019'!$D$5:$K$1684,8,FALSE)</f>
        <v>0.52226285963567598</v>
      </c>
      <c r="O69" s="72">
        <f t="shared" si="47"/>
        <v>0.46418211861579417</v>
      </c>
      <c r="P69" s="73">
        <f t="shared" si="39"/>
        <v>0.53581788138420583</v>
      </c>
      <c r="Q69" s="72">
        <f>VLOOKUP(E69,'Appendix 4. LT MOH 2019'!$D$5:$I$1684,6,FALSE)</f>
        <v>2.4999999999999996</v>
      </c>
      <c r="R69" s="136">
        <f t="shared" si="40"/>
        <v>2.3664447723257189</v>
      </c>
      <c r="S69" s="135">
        <f t="shared" si="48"/>
        <v>22239.185708083001</v>
      </c>
      <c r="T69" s="12">
        <f t="shared" si="41"/>
        <v>11916.153369814943</v>
      </c>
      <c r="U69" s="13">
        <f t="shared" si="42"/>
        <v>0.1492988867284781</v>
      </c>
      <c r="V69" s="12">
        <f t="shared" si="43"/>
        <v>79814.080539570365</v>
      </c>
      <c r="W69" s="12">
        <f t="shared" si="44"/>
        <v>127497.37793786026</v>
      </c>
      <c r="X69" s="2">
        <f t="shared" si="45"/>
        <v>5.7330056779696017</v>
      </c>
      <c r="Y69" s="105">
        <f>VLOOKUP(E69,'Appendix 4. LT MOH 2019'!$D$5:$P$1684,13,FALSE)</f>
        <v>6.3853811059259264</v>
      </c>
      <c r="Z69" s="131">
        <f t="shared" si="46"/>
        <v>-0.65237542795632475</v>
      </c>
    </row>
    <row r="70" spans="2:26" x14ac:dyDescent="0.2">
      <c r="B70" s="158" t="str">
        <f t="shared" si="49"/>
        <v>Male</v>
      </c>
      <c r="C70" s="11" t="str">
        <f t="shared" si="50"/>
        <v>GO</v>
      </c>
      <c r="D70" s="137" t="s">
        <v>8</v>
      </c>
      <c r="E70" s="18" t="str">
        <f t="shared" si="34"/>
        <v>GOMale90+</v>
      </c>
      <c r="F70" s="19" t="s">
        <v>19</v>
      </c>
      <c r="G70" s="104">
        <f>VLOOKUP(E70,'Appendix 4. LT MOH 2019'!$D$5:$G$1684,4,FALSE)</f>
        <v>0.20244912571036316</v>
      </c>
      <c r="H70" s="19">
        <f>VLOOKUP(E70,'Appendix 1a. Person-years 2020'!$E$3:$F$1684,2,FALSE)</f>
        <v>7093.9153999999999</v>
      </c>
      <c r="I70" s="19">
        <f>VLOOKUP(E70,'Appendix 2a. Deaths 2020'!$E$3:$G$1683,3,FALSE)</f>
        <v>206</v>
      </c>
      <c r="J70" s="20">
        <f t="shared" si="35"/>
        <v>1436.1569705932811</v>
      </c>
      <c r="K70" s="20">
        <f t="shared" si="36"/>
        <v>1600.4524506969462</v>
      </c>
      <c r="L70" s="73">
        <f t="shared" si="37"/>
        <v>0.89734435407180035</v>
      </c>
      <c r="M70" s="73">
        <f t="shared" si="38"/>
        <v>1.1143993891112014</v>
      </c>
      <c r="N70" s="72">
        <f>VLOOKUP(E70,'Appendix 4. LT MOH 2019'!$D$5:$K$1684,8,FALSE)</f>
        <v>0</v>
      </c>
      <c r="O70" s="72">
        <v>0</v>
      </c>
      <c r="P70" s="73">
        <f t="shared" si="39"/>
        <v>1</v>
      </c>
      <c r="Q70" s="72">
        <f>VLOOKUP(E70,'Appendix 4. LT MOH 2019'!$D$5:$I$1684,6,FALSE)</f>
        <v>5.1475415120492833</v>
      </c>
      <c r="R70" s="136">
        <f>Q70*L70</f>
        <v>4.6191173131876431</v>
      </c>
      <c r="S70" s="135">
        <f t="shared" si="48"/>
        <v>10323.032338268058</v>
      </c>
      <c r="T70" s="12">
        <f t="shared" si="41"/>
        <v>10323.032338268058</v>
      </c>
      <c r="U70" s="13">
        <f t="shared" si="42"/>
        <v>0.21649157884450917</v>
      </c>
      <c r="V70" s="12">
        <f>T70*R70</f>
        <v>47683.297398289906</v>
      </c>
      <c r="W70" s="12">
        <f>V70</f>
        <v>47683.297398289906</v>
      </c>
      <c r="X70" s="2">
        <f t="shared" si="45"/>
        <v>4.6191173131876431</v>
      </c>
      <c r="Y70" s="105">
        <f>VLOOKUP(E70,'Appendix 4. LT MOH 2019'!$D$5:$P$1684,13,FALSE)</f>
        <v>4.9395125639152662</v>
      </c>
      <c r="Z70" s="131">
        <f t="shared" si="46"/>
        <v>-0.32039525072762309</v>
      </c>
    </row>
    <row r="71" spans="2:26" x14ac:dyDescent="0.2">
      <c r="K71" s="7"/>
      <c r="L71" s="7"/>
      <c r="M71" s="7"/>
      <c r="N71" s="133"/>
      <c r="O71" s="133"/>
      <c r="P71" s="74"/>
      <c r="Q71" s="133"/>
      <c r="R71" s="107"/>
      <c r="S71" s="7"/>
      <c r="T71" s="7"/>
      <c r="U71" s="7"/>
      <c r="V71" s="107"/>
      <c r="W71" s="107"/>
      <c r="X71" s="7"/>
      <c r="Y71" s="133"/>
      <c r="Z71" s="7"/>
    </row>
    <row r="72" spans="2:26" x14ac:dyDescent="0.2">
      <c r="N72" s="40"/>
      <c r="O72" s="40"/>
      <c r="Q72" s="40"/>
      <c r="R72" s="40"/>
      <c r="V72" s="40"/>
      <c r="W72" s="40"/>
    </row>
  </sheetData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86E9B73-1D68-3F49-8555-36F3945BB5AB}">
  <sheetPr>
    <tabColor theme="5"/>
  </sheetPr>
  <dimension ref="A1:AA72"/>
  <sheetViews>
    <sheetView zoomScale="110" zoomScaleNormal="110" workbookViewId="0">
      <pane xSplit="4" ySplit="1" topLeftCell="E2" activePane="bottomRight" state="frozen"/>
      <selection pane="topRight" activeCell="F1" sqref="F1"/>
      <selection pane="bottomLeft" activeCell="A4" sqref="A4"/>
      <selection pane="bottomRight" activeCell="H1" sqref="H1:H1048576"/>
    </sheetView>
  </sheetViews>
  <sheetFormatPr baseColWidth="10" defaultRowHeight="16" x14ac:dyDescent="0.2"/>
  <cols>
    <col min="1" max="1" width="5.83203125" customWidth="1"/>
    <col min="2" max="3" width="12.1640625" style="46" customWidth="1"/>
    <col min="4" max="4" width="13.33203125" style="40" customWidth="1"/>
    <col min="5" max="5" width="17.33203125" style="40" hidden="1" customWidth="1"/>
    <col min="6" max="9" width="13.33203125" style="40" customWidth="1"/>
    <col min="10" max="10" width="14.6640625" style="40" customWidth="1"/>
    <col min="11" max="11" width="15.5" customWidth="1"/>
    <col min="17" max="17" width="11.5" customWidth="1"/>
    <col min="18" max="20" width="10.33203125" customWidth="1"/>
    <col min="21" max="21" width="8.33203125" customWidth="1"/>
    <col min="22" max="22" width="10" customWidth="1"/>
    <col min="23" max="23" width="8.33203125" customWidth="1"/>
    <col min="24" max="24" width="10.1640625" customWidth="1"/>
    <col min="25" max="25" width="10.5" style="40" customWidth="1"/>
    <col min="26" max="26" width="17.6640625" customWidth="1"/>
  </cols>
  <sheetData>
    <row r="1" spans="1:27" ht="18" x14ac:dyDescent="0.2">
      <c r="B1" t="s">
        <v>69</v>
      </c>
      <c r="C1"/>
      <c r="K1" s="10"/>
      <c r="N1" s="8"/>
      <c r="O1" s="10"/>
      <c r="Q1" s="10"/>
      <c r="R1" s="10"/>
      <c r="S1" s="8"/>
      <c r="T1" s="8"/>
      <c r="U1" s="10"/>
      <c r="V1" s="10"/>
      <c r="W1" s="10"/>
      <c r="Y1" s="10"/>
    </row>
    <row r="2" spans="1:27" s="3" customFormat="1" ht="100" customHeight="1" x14ac:dyDescent="0.2">
      <c r="B2" s="84" t="s">
        <v>33</v>
      </c>
      <c r="C2" s="84" t="s">
        <v>14</v>
      </c>
      <c r="D2" s="39" t="s">
        <v>31</v>
      </c>
      <c r="E2" s="39"/>
      <c r="F2" s="3" t="s">
        <v>32</v>
      </c>
      <c r="G2" s="106" t="s">
        <v>115</v>
      </c>
      <c r="H2" s="106" t="s">
        <v>1659</v>
      </c>
      <c r="I2" s="106" t="s">
        <v>1660</v>
      </c>
      <c r="J2" s="106" t="s">
        <v>20</v>
      </c>
      <c r="K2" s="4" t="s">
        <v>21</v>
      </c>
      <c r="L2" s="3" t="s">
        <v>16</v>
      </c>
      <c r="M2" s="5" t="s">
        <v>114</v>
      </c>
      <c r="N2" s="3" t="s">
        <v>141</v>
      </c>
      <c r="O2" s="3" t="s">
        <v>22</v>
      </c>
      <c r="P2" s="5" t="s">
        <v>23</v>
      </c>
      <c r="Q2" s="3" t="s">
        <v>140</v>
      </c>
      <c r="R2" s="3" t="s">
        <v>24</v>
      </c>
      <c r="S2" s="5" t="s">
        <v>34</v>
      </c>
      <c r="T2" s="5" t="s">
        <v>35</v>
      </c>
      <c r="U2" s="5" t="s">
        <v>36</v>
      </c>
      <c r="V2" s="3" t="s">
        <v>37</v>
      </c>
      <c r="W2" s="3" t="s">
        <v>38</v>
      </c>
      <c r="X2" s="5" t="s">
        <v>81</v>
      </c>
      <c r="Y2" s="3" t="s">
        <v>26</v>
      </c>
      <c r="Z2" s="5" t="s">
        <v>25</v>
      </c>
    </row>
    <row r="3" spans="1:27" s="11" customFormat="1" ht="47" customHeight="1" x14ac:dyDescent="0.2">
      <c r="A3" s="10"/>
      <c r="B3" s="8" t="s">
        <v>17</v>
      </c>
      <c r="C3" s="8" t="s">
        <v>14</v>
      </c>
      <c r="D3" s="8" t="s">
        <v>0</v>
      </c>
      <c r="E3" s="8" t="s">
        <v>135</v>
      </c>
      <c r="F3" s="8" t="s">
        <v>9</v>
      </c>
      <c r="G3" s="10" t="s">
        <v>116</v>
      </c>
      <c r="H3" s="10" t="s">
        <v>134</v>
      </c>
      <c r="I3" s="10" t="s">
        <v>110</v>
      </c>
      <c r="J3" s="10" t="s">
        <v>1618</v>
      </c>
      <c r="K3" s="10" t="s">
        <v>1830</v>
      </c>
      <c r="L3" s="10" t="s">
        <v>27</v>
      </c>
      <c r="M3" s="10" t="s">
        <v>28</v>
      </c>
      <c r="N3" s="8" t="s">
        <v>1619</v>
      </c>
      <c r="O3" s="10" t="s">
        <v>111</v>
      </c>
      <c r="P3" s="10" t="s">
        <v>112</v>
      </c>
      <c r="Q3" s="10" t="s">
        <v>1620</v>
      </c>
      <c r="R3" s="10" t="s">
        <v>113</v>
      </c>
      <c r="S3" s="8" t="s">
        <v>104</v>
      </c>
      <c r="T3" s="8" t="s">
        <v>105</v>
      </c>
      <c r="U3" s="10" t="s">
        <v>106</v>
      </c>
      <c r="V3" s="10" t="s">
        <v>107</v>
      </c>
      <c r="W3" s="10" t="s">
        <v>108</v>
      </c>
      <c r="X3" s="8" t="s">
        <v>109</v>
      </c>
      <c r="Y3" s="10" t="s">
        <v>30</v>
      </c>
      <c r="Z3" s="10" t="s">
        <v>11</v>
      </c>
    </row>
    <row r="4" spans="1:27" s="9" customFormat="1" ht="17" customHeight="1" x14ac:dyDescent="0.2">
      <c r="A4" s="15"/>
      <c r="B4" s="9" t="s">
        <v>18</v>
      </c>
      <c r="C4" s="9" t="str">
        <f>$B$1</f>
        <v>DF</v>
      </c>
      <c r="D4" s="137">
        <v>0</v>
      </c>
      <c r="E4" s="18" t="str">
        <f t="shared" ref="E4:E23" si="0">_xlfn.CONCAT(C4,B4,D4)</f>
        <v>DFTotal0</v>
      </c>
      <c r="F4" s="19">
        <v>1</v>
      </c>
      <c r="G4" s="104">
        <f>VLOOKUP(E4,'Appendix 4. LT MOH 2019'!$D$5:$G$1684,4,FALSE)</f>
        <v>8.3198308355760756E-3</v>
      </c>
      <c r="H4" s="19">
        <f>VLOOKUP(E4,'Appendix 1a. Person-years 2020'!$E$3:$F$1684,2,FALSE)</f>
        <v>43247.068099999997</v>
      </c>
      <c r="I4" s="19">
        <f>VLOOKUP(E4,'Appendix 2a. Deaths 2020'!$E$3:$G$1683,3,FALSE)</f>
        <v>1</v>
      </c>
      <c r="J4" s="20">
        <f t="shared" ref="J4:J23" si="1">G4*H4</f>
        <v>359.8082907266384</v>
      </c>
      <c r="K4" s="20">
        <f t="shared" ref="K4:K23" si="2">G4*(H4-I4)+I4</f>
        <v>360.79997089580286</v>
      </c>
      <c r="L4" s="72">
        <f t="shared" ref="L4:L23" si="3">J4/K4</f>
        <v>0.99725144055111126</v>
      </c>
      <c r="M4" s="72">
        <f t="shared" ref="M4:M23" si="4">K4/J4</f>
        <v>1.0027561348493714</v>
      </c>
      <c r="N4" s="72">
        <f>VLOOKUP(E4,'Appendix 4. LT MOH 2019'!$D$5:$K$1684,8,FALSE)</f>
        <v>0.99174338656842742</v>
      </c>
      <c r="O4" s="72">
        <f>EXP((1/L4)*LN(N4))</f>
        <v>0.99172072469211325</v>
      </c>
      <c r="P4" s="72">
        <f t="shared" ref="P4:P23" si="5">1-O4</f>
        <v>8.2792753078867465E-3</v>
      </c>
      <c r="Q4" s="72">
        <f>VLOOKUP(E4,'Appendix 4. LT MOH 2019'!$D$5:$I$1684,6,FALSE)</f>
        <v>7.9719520704995245E-2</v>
      </c>
      <c r="R4" s="16">
        <f t="shared" ref="R4:R22" si="6">F4+(Q4-F4)*M4*(1-N4)/(1-O4)</f>
        <v>7.9709020619170401E-2</v>
      </c>
      <c r="S4" s="12">
        <v>100000</v>
      </c>
      <c r="T4" s="12">
        <f t="shared" ref="T4:T23" si="7">P4*S4</f>
        <v>827.92753078867463</v>
      </c>
      <c r="U4" s="13">
        <f t="shared" ref="U4:U23" si="8">T4/V4</f>
        <v>8.3428422796515897E-3</v>
      </c>
      <c r="V4" s="12">
        <f t="shared" ref="V4:V22" si="9">(S5*F4)+R4*T4</f>
        <v>99238.065761834136</v>
      </c>
      <c r="W4" s="12">
        <f t="shared" ref="W4:W22" si="10">W5+V4</f>
        <v>7712208.2601471609</v>
      </c>
      <c r="X4" s="131">
        <f t="shared" ref="X4:X23" si="11">W4/S4</f>
        <v>77.122082601471604</v>
      </c>
      <c r="Y4" s="105">
        <f>VLOOKUP(E4,'Appendix 4. LT MOH 2019'!$D$5:$P$1684,13,FALSE)</f>
        <v>79.260818510782116</v>
      </c>
      <c r="Z4" s="105">
        <f t="shared" ref="Z4:Z23" si="12">X4-Y4</f>
        <v>-2.1387359093105118</v>
      </c>
    </row>
    <row r="5" spans="1:27" s="9" customFormat="1" x14ac:dyDescent="0.2">
      <c r="A5" s="15"/>
      <c r="B5" s="9" t="str">
        <f>$B$4</f>
        <v>Total</v>
      </c>
      <c r="C5" s="9" t="str">
        <f>$C$4</f>
        <v>DF</v>
      </c>
      <c r="D5" s="138" t="s">
        <v>1657</v>
      </c>
      <c r="E5" s="18" t="str">
        <f t="shared" si="0"/>
        <v>DFTotal1-4</v>
      </c>
      <c r="F5" s="19">
        <v>4</v>
      </c>
      <c r="G5" s="104">
        <f>VLOOKUP(E5,'Appendix 4. LT MOH 2019'!$D$5:$G$1684,4,FALSE)</f>
        <v>4.544283555040433E-4</v>
      </c>
      <c r="H5" s="19">
        <f>VLOOKUP(E5,'Appendix 1a. Person-years 2020'!$E$3:$F$1684,2,FALSE)</f>
        <v>162670.5815</v>
      </c>
      <c r="I5" s="19">
        <f>VLOOKUP(E5,'Appendix 2a. Deaths 2020'!$E$3:$G$1683,3,FALSE)</f>
        <v>0</v>
      </c>
      <c r="J5" s="20">
        <f t="shared" si="1"/>
        <v>73.922124839931442</v>
      </c>
      <c r="K5" s="20">
        <f t="shared" si="2"/>
        <v>73.922124839931442</v>
      </c>
      <c r="L5" s="72">
        <f t="shared" si="3"/>
        <v>1</v>
      </c>
      <c r="M5" s="72">
        <f t="shared" si="4"/>
        <v>1</v>
      </c>
      <c r="N5" s="72">
        <f>VLOOKUP(E5,'Appendix 4. LT MOH 2019'!$D$5:$K$1684,8,FALSE)</f>
        <v>0.99818434277353307</v>
      </c>
      <c r="O5" s="72">
        <f t="shared" ref="O5:O22" si="13">EXP((1/L5)*LN(N5))</f>
        <v>0.99818434277353307</v>
      </c>
      <c r="P5" s="72">
        <f t="shared" si="5"/>
        <v>1.8156572264669268E-3</v>
      </c>
      <c r="Q5" s="72">
        <f>VLOOKUP(E5,'Appendix 4. LT MOH 2019'!$D$5:$I$1684,6,FALSE)</f>
        <v>1.5079019262848874</v>
      </c>
      <c r="R5" s="16">
        <f t="shared" si="6"/>
        <v>1.5079019262848874</v>
      </c>
      <c r="S5" s="135">
        <f t="shared" ref="S5:S23" si="14">S4-T4</f>
        <v>99172.072469211329</v>
      </c>
      <c r="T5" s="12">
        <f t="shared" si="7"/>
        <v>180.06249004242531</v>
      </c>
      <c r="U5" s="13">
        <f t="shared" si="8"/>
        <v>4.5442835550403099E-4</v>
      </c>
      <c r="V5" s="12">
        <f t="shared" si="9"/>
        <v>396239.55649226223</v>
      </c>
      <c r="W5" s="12">
        <f t="shared" si="10"/>
        <v>7612970.1943853265</v>
      </c>
      <c r="X5" s="131">
        <f t="shared" si="11"/>
        <v>76.765262687727201</v>
      </c>
      <c r="Y5" s="105">
        <f>VLOOKUP(E5,'Appendix 4. LT MOH 2019'!$D$5:$P$1684,13,FALSE)</f>
        <v>78.920029083095883</v>
      </c>
      <c r="Z5" s="105">
        <f t="shared" si="12"/>
        <v>-2.1547663953686822</v>
      </c>
      <c r="AA5" s="17"/>
    </row>
    <row r="6" spans="1:27" s="9" customFormat="1" x14ac:dyDescent="0.2">
      <c r="A6" s="15"/>
      <c r="B6" s="9" t="str">
        <f t="shared" ref="B6:B23" si="15">$B$4</f>
        <v>Total</v>
      </c>
      <c r="C6" s="9" t="str">
        <f t="shared" ref="C6:C23" si="16">$C$4</f>
        <v>DF</v>
      </c>
      <c r="D6" s="138" t="s">
        <v>1658</v>
      </c>
      <c r="E6" s="18" t="str">
        <f t="shared" si="0"/>
        <v>DFTotal5-9</v>
      </c>
      <c r="F6" s="19">
        <v>5</v>
      </c>
      <c r="G6" s="104">
        <f>VLOOKUP(E6,'Appendix 4. LT MOH 2019'!$D$5:$G$1684,4,FALSE)</f>
        <v>1.8757920669337406E-4</v>
      </c>
      <c r="H6" s="19">
        <f>VLOOKUP(E6,'Appendix 1a. Person-years 2020'!$E$3:$F$1684,2,FALSE)</f>
        <v>188833.63020000001</v>
      </c>
      <c r="I6" s="19">
        <f>VLOOKUP(E6,'Appendix 2a. Deaths 2020'!$E$3:$G$1683,3,FALSE)</f>
        <v>1</v>
      </c>
      <c r="J6" s="20">
        <f t="shared" si="1"/>
        <v>35.421262549945965</v>
      </c>
      <c r="K6" s="20">
        <f t="shared" si="2"/>
        <v>36.421074970739269</v>
      </c>
      <c r="L6" s="72">
        <f t="shared" si="3"/>
        <v>0.97254851973489098</v>
      </c>
      <c r="M6" s="72">
        <f t="shared" si="4"/>
        <v>1.028226334941718</v>
      </c>
      <c r="N6" s="72">
        <f>VLOOKUP(E6,'Appendix 4. LT MOH 2019'!$D$5:$K$1684,8,FALSE)</f>
        <v>0.9990625435848598</v>
      </c>
      <c r="O6" s="72">
        <f t="shared" si="13"/>
        <v>0.99903609538305616</v>
      </c>
      <c r="P6" s="72">
        <f t="shared" si="5"/>
        <v>9.6390461694384477E-4</v>
      </c>
      <c r="Q6" s="72">
        <f>VLOOKUP(E6,'Appendix 4. LT MOH 2019'!$D$5:$I$1684,6,FALSE)</f>
        <v>2.4999999999994458</v>
      </c>
      <c r="R6" s="16">
        <f t="shared" si="6"/>
        <v>2.4999669133144571</v>
      </c>
      <c r="S6" s="135">
        <f t="shared" si="14"/>
        <v>98992.009979168899</v>
      </c>
      <c r="T6" s="12">
        <f t="shared" si="7"/>
        <v>95.418855459472056</v>
      </c>
      <c r="U6" s="13">
        <f t="shared" si="8"/>
        <v>1.9287388063102552E-4</v>
      </c>
      <c r="V6" s="12">
        <f t="shared" si="9"/>
        <v>494721.49960010219</v>
      </c>
      <c r="W6" s="12">
        <f t="shared" si="10"/>
        <v>7216730.6378930639</v>
      </c>
      <c r="X6" s="131">
        <f t="shared" si="11"/>
        <v>72.902152804167685</v>
      </c>
      <c r="Y6" s="105">
        <f>VLOOKUP(E6,'Appendix 4. LT MOH 2019'!$D$5:$P$1684,13,FALSE)</f>
        <v>75.06083863306128</v>
      </c>
      <c r="Z6" s="105">
        <f t="shared" si="12"/>
        <v>-2.1586858288935957</v>
      </c>
    </row>
    <row r="7" spans="1:27" s="9" customFormat="1" x14ac:dyDescent="0.2">
      <c r="A7" s="15"/>
      <c r="B7" s="9" t="str">
        <f t="shared" si="15"/>
        <v>Total</v>
      </c>
      <c r="C7" s="9" t="str">
        <f t="shared" si="16"/>
        <v>DF</v>
      </c>
      <c r="D7" s="138" t="s">
        <v>118</v>
      </c>
      <c r="E7" s="18" t="str">
        <f t="shared" si="0"/>
        <v>DFTotal10-14</v>
      </c>
      <c r="F7" s="19">
        <v>5</v>
      </c>
      <c r="G7" s="104">
        <f>VLOOKUP(E7,'Appendix 4. LT MOH 2019'!$D$5:$G$1684,4,FALSE)</f>
        <v>1.7810783847488246E-4</v>
      </c>
      <c r="H7" s="19">
        <f>VLOOKUP(E7,'Appendix 1a. Person-years 2020'!$E$3:$F$1684,2,FALSE)</f>
        <v>207271.43119999999</v>
      </c>
      <c r="I7" s="19">
        <f>VLOOKUP(E7,'Appendix 2a. Deaths 2020'!$E$3:$G$1683,3,FALSE)</f>
        <v>1</v>
      </c>
      <c r="J7" s="20">
        <f t="shared" si="1"/>
        <v>36.916666588627308</v>
      </c>
      <c r="K7" s="20">
        <f t="shared" si="2"/>
        <v>37.916488480788836</v>
      </c>
      <c r="L7" s="72">
        <f t="shared" si="3"/>
        <v>0.97363094705702746</v>
      </c>
      <c r="M7" s="72">
        <f t="shared" si="4"/>
        <v>1.0270832115830724</v>
      </c>
      <c r="N7" s="72">
        <f>VLOOKUP(E7,'Appendix 4. LT MOH 2019'!$D$5:$K$1684,8,FALSE)</f>
        <v>0.99910985716116796</v>
      </c>
      <c r="O7" s="72">
        <f t="shared" si="13"/>
        <v>0.99908576025785278</v>
      </c>
      <c r="P7" s="72">
        <f t="shared" si="5"/>
        <v>9.1423974214721593E-4</v>
      </c>
      <c r="Q7" s="72">
        <f>VLOOKUP(E7,'Appendix 4. LT MOH 2019'!$D$5:$I$1684,6,FALSE)</f>
        <v>2.5000000000000719</v>
      </c>
      <c r="R7" s="16">
        <f t="shared" si="6"/>
        <v>2.4999698560248027</v>
      </c>
      <c r="S7" s="135">
        <f t="shared" si="14"/>
        <v>98896.591123709426</v>
      </c>
      <c r="T7" s="12">
        <f t="shared" si="7"/>
        <v>90.415193968178755</v>
      </c>
      <c r="U7" s="13">
        <f t="shared" si="8"/>
        <v>1.8293157109391261E-4</v>
      </c>
      <c r="V7" s="12">
        <f t="shared" si="9"/>
        <v>494256.9149081533</v>
      </c>
      <c r="W7" s="12">
        <f t="shared" si="10"/>
        <v>6722009.1382929618</v>
      </c>
      <c r="X7" s="131">
        <f t="shared" si="11"/>
        <v>67.97007927082565</v>
      </c>
      <c r="Y7" s="105">
        <f>VLOOKUP(E7,'Appendix 4. LT MOH 2019'!$D$5:$P$1684,13,FALSE)</f>
        <v>70.128925084806767</v>
      </c>
      <c r="Z7" s="105">
        <f t="shared" si="12"/>
        <v>-2.1588458139811166</v>
      </c>
      <c r="AA7" s="17"/>
    </row>
    <row r="8" spans="1:27" s="9" customFormat="1" x14ac:dyDescent="0.2">
      <c r="A8" s="15"/>
      <c r="B8" s="9" t="str">
        <f t="shared" si="15"/>
        <v>Total</v>
      </c>
      <c r="C8" s="9" t="str">
        <f t="shared" si="16"/>
        <v>DF</v>
      </c>
      <c r="D8" s="137" t="s">
        <v>119</v>
      </c>
      <c r="E8" s="18" t="str">
        <f t="shared" si="0"/>
        <v>DFTotal15-19</v>
      </c>
      <c r="F8" s="19">
        <v>5</v>
      </c>
      <c r="G8" s="104">
        <f>VLOOKUP(E8,'Appendix 4. LT MOH 2019'!$D$5:$G$1684,4,FALSE)</f>
        <v>6.8430511188632471E-4</v>
      </c>
      <c r="H8" s="19">
        <f>VLOOKUP(E8,'Appendix 1a. Person-years 2020'!$E$3:$F$1684,2,FALSE)</f>
        <v>239317.66889999999</v>
      </c>
      <c r="I8" s="19">
        <f>VLOOKUP(E8,'Appendix 2a. Deaths 2020'!$E$3:$G$1683,3,FALSE)</f>
        <v>3</v>
      </c>
      <c r="J8" s="20">
        <f t="shared" si="1"/>
        <v>163.76630419298891</v>
      </c>
      <c r="K8" s="20">
        <f t="shared" si="2"/>
        <v>166.76425127765324</v>
      </c>
      <c r="L8" s="72">
        <f t="shared" si="3"/>
        <v>0.98202284325509959</v>
      </c>
      <c r="M8" s="72">
        <f t="shared" si="4"/>
        <v>1.0183062510901597</v>
      </c>
      <c r="N8" s="72">
        <f>VLOOKUP(E8,'Appendix 4. LT MOH 2019'!$D$5:$K$1684,8,FALSE)</f>
        <v>0.99658431786243662</v>
      </c>
      <c r="O8" s="72">
        <f t="shared" si="13"/>
        <v>0.99652189839268723</v>
      </c>
      <c r="P8" s="72">
        <f t="shared" si="5"/>
        <v>3.4781016073127669E-3</v>
      </c>
      <c r="Q8" s="72">
        <f>VLOOKUP(E8,'Appendix 4. LT MOH 2019'!$D$5:$I$1684,6,FALSE)</f>
        <v>2.5000000000000586</v>
      </c>
      <c r="R8" s="16">
        <f t="shared" si="6"/>
        <v>2.4999217496229038</v>
      </c>
      <c r="S8" s="135">
        <f t="shared" si="14"/>
        <v>98806.17592974125</v>
      </c>
      <c r="T8" s="12">
        <f t="shared" si="7"/>
        <v>343.65791931366107</v>
      </c>
      <c r="U8" s="13">
        <f t="shared" si="8"/>
        <v>6.9683218596592559E-4</v>
      </c>
      <c r="V8" s="12">
        <f t="shared" si="9"/>
        <v>493171.70795906032</v>
      </c>
      <c r="W8" s="12">
        <f t="shared" si="10"/>
        <v>6227752.2233848087</v>
      </c>
      <c r="X8" s="131">
        <f t="shared" si="11"/>
        <v>63.029989419013816</v>
      </c>
      <c r="Y8" s="105">
        <f>VLOOKUP(E8,'Appendix 4. LT MOH 2019'!$D$5:$P$1684,13,FALSE)</f>
        <v>65.189178121978486</v>
      </c>
      <c r="Z8" s="105">
        <f t="shared" si="12"/>
        <v>-2.1591887029646699</v>
      </c>
    </row>
    <row r="9" spans="1:27" s="9" customFormat="1" x14ac:dyDescent="0.2">
      <c r="A9" s="15"/>
      <c r="B9" s="9" t="str">
        <f t="shared" si="15"/>
        <v>Total</v>
      </c>
      <c r="C9" s="9" t="str">
        <f t="shared" si="16"/>
        <v>DF</v>
      </c>
      <c r="D9" s="137" t="s">
        <v>120</v>
      </c>
      <c r="E9" s="18" t="str">
        <f t="shared" si="0"/>
        <v>DFTotal20-24</v>
      </c>
      <c r="F9" s="19">
        <v>5</v>
      </c>
      <c r="G9" s="104">
        <f>VLOOKUP(E9,'Appendix 4. LT MOH 2019'!$D$5:$G$1684,4,FALSE)</f>
        <v>9.4011766676839513E-4</v>
      </c>
      <c r="H9" s="19">
        <f>VLOOKUP(E9,'Appendix 1a. Person-years 2020'!$E$3:$F$1684,2,FALSE)</f>
        <v>252784.95989999999</v>
      </c>
      <c r="I9" s="19">
        <f>VLOOKUP(E9,'Appendix 2a. Deaths 2020'!$E$3:$G$1683,3,FALSE)</f>
        <v>10</v>
      </c>
      <c r="J9" s="20">
        <f t="shared" si="1"/>
        <v>237.64760669533032</v>
      </c>
      <c r="K9" s="20">
        <f t="shared" si="2"/>
        <v>247.63820551866263</v>
      </c>
      <c r="L9" s="72">
        <f t="shared" si="3"/>
        <v>0.9596564722216121</v>
      </c>
      <c r="M9" s="72">
        <f t="shared" si="4"/>
        <v>1.0420395515959917</v>
      </c>
      <c r="N9" s="72">
        <f>VLOOKUP(E9,'Appendix 4. LT MOH 2019'!$D$5:$K$1684,8,FALSE)</f>
        <v>0.9953104335268852</v>
      </c>
      <c r="O9" s="72">
        <f t="shared" si="13"/>
        <v>0.99511376867931201</v>
      </c>
      <c r="P9" s="72">
        <f t="shared" si="5"/>
        <v>4.8862313206879948E-3</v>
      </c>
      <c r="Q9" s="72">
        <f>VLOOKUP(E9,'Appendix 4. LT MOH 2019'!$D$5:$I$1684,6,FALSE)</f>
        <v>2.5000000000000351</v>
      </c>
      <c r="R9" s="16">
        <f t="shared" si="6"/>
        <v>2.4997531716652261</v>
      </c>
      <c r="S9" s="135">
        <f t="shared" si="14"/>
        <v>98462.518010427593</v>
      </c>
      <c r="T9" s="12">
        <f t="shared" si="7"/>
        <v>481.11063941635712</v>
      </c>
      <c r="U9" s="13">
        <f t="shared" si="8"/>
        <v>9.7963987395611866E-4</v>
      </c>
      <c r="V9" s="12">
        <f t="shared" si="9"/>
        <v>491109.69470185909</v>
      </c>
      <c r="W9" s="12">
        <f t="shared" si="10"/>
        <v>5734580.5154257482</v>
      </c>
      <c r="X9" s="131">
        <f t="shared" si="11"/>
        <v>58.241253944149918</v>
      </c>
      <c r="Y9" s="105">
        <f>VLOOKUP(E9,'Appendix 4. LT MOH 2019'!$D$5:$P$1684,13,FALSE)</f>
        <v>60.404038322055733</v>
      </c>
      <c r="Z9" s="105">
        <f t="shared" si="12"/>
        <v>-2.1627843779058153</v>
      </c>
    </row>
    <row r="10" spans="1:27" s="9" customFormat="1" x14ac:dyDescent="0.2">
      <c r="A10" s="15"/>
      <c r="B10" s="9" t="str">
        <f t="shared" si="15"/>
        <v>Total</v>
      </c>
      <c r="C10" s="9" t="str">
        <f t="shared" si="16"/>
        <v>DF</v>
      </c>
      <c r="D10" s="137" t="s">
        <v>121</v>
      </c>
      <c r="E10" s="18" t="str">
        <f t="shared" si="0"/>
        <v>DFTotal25-29</v>
      </c>
      <c r="F10" s="19">
        <v>5</v>
      </c>
      <c r="G10" s="104">
        <f>VLOOKUP(E10,'Appendix 4. LT MOH 2019'!$D$5:$G$1684,4,FALSE)</f>
        <v>9.9277245500506059E-4</v>
      </c>
      <c r="H10" s="19">
        <f>VLOOKUP(E10,'Appendix 1a. Person-years 2020'!$E$3:$F$1684,2,FALSE)</f>
        <v>253995.45879999999</v>
      </c>
      <c r="I10" s="19">
        <f>VLOOKUP(E10,'Appendix 2a. Deaths 2020'!$E$3:$G$1683,3,FALSE)</f>
        <v>14</v>
      </c>
      <c r="J10" s="20">
        <f t="shared" si="1"/>
        <v>252.15969519301271</v>
      </c>
      <c r="K10" s="20">
        <f t="shared" si="2"/>
        <v>266.14579637864267</v>
      </c>
      <c r="L10" s="72">
        <f t="shared" si="3"/>
        <v>0.94744947552832248</v>
      </c>
      <c r="M10" s="72">
        <f t="shared" si="4"/>
        <v>1.0554652525849719</v>
      </c>
      <c r="N10" s="72">
        <f>VLOOKUP(E10,'Appendix 4. LT MOH 2019'!$D$5:$K$1684,8,FALSE)</f>
        <v>0.99504842718771713</v>
      </c>
      <c r="O10" s="72">
        <f t="shared" si="13"/>
        <v>0.99477450573670889</v>
      </c>
      <c r="P10" s="72">
        <f t="shared" si="5"/>
        <v>5.2254942632911083E-3</v>
      </c>
      <c r="Q10" s="72">
        <f>VLOOKUP(E10,'Appendix 4. LT MOH 2019'!$D$5:$I$1684,6,FALSE)</f>
        <v>2.4999999999999227</v>
      </c>
      <c r="R10" s="16">
        <f t="shared" si="6"/>
        <v>2.4996561159184889</v>
      </c>
      <c r="S10" s="135">
        <f t="shared" si="14"/>
        <v>97981.407371011243</v>
      </c>
      <c r="T10" s="12">
        <f t="shared" si="7"/>
        <v>512.00128212640834</v>
      </c>
      <c r="U10" s="13">
        <f t="shared" si="8"/>
        <v>1.0478369622609228E-3</v>
      </c>
      <c r="V10" s="12">
        <f t="shared" si="9"/>
        <v>488626.85758064949</v>
      </c>
      <c r="W10" s="12">
        <f t="shared" si="10"/>
        <v>5243470.8207238894</v>
      </c>
      <c r="X10" s="131">
        <f t="shared" si="11"/>
        <v>53.514957188451461</v>
      </c>
      <c r="Y10" s="105">
        <f>VLOOKUP(E10,'Appendix 4. LT MOH 2019'!$D$5:$P$1684,13,FALSE)</f>
        <v>55.676862586351696</v>
      </c>
      <c r="Z10" s="105">
        <f t="shared" si="12"/>
        <v>-2.1619053979002345</v>
      </c>
    </row>
    <row r="11" spans="1:27" s="9" customFormat="1" x14ac:dyDescent="0.2">
      <c r="A11" s="15"/>
      <c r="B11" s="9" t="str">
        <f t="shared" si="15"/>
        <v>Total</v>
      </c>
      <c r="C11" s="9" t="str">
        <f t="shared" si="16"/>
        <v>DF</v>
      </c>
      <c r="D11" s="137" t="s">
        <v>122</v>
      </c>
      <c r="E11" s="18" t="str">
        <f t="shared" si="0"/>
        <v>DFTotal30-34</v>
      </c>
      <c r="F11" s="19">
        <v>5</v>
      </c>
      <c r="G11" s="104">
        <f>VLOOKUP(E11,'Appendix 4. LT MOH 2019'!$D$5:$G$1684,4,FALSE)</f>
        <v>9.864251753359532E-4</v>
      </c>
      <c r="H11" s="19">
        <f>VLOOKUP(E11,'Appendix 1a. Person-years 2020'!$E$3:$F$1684,2,FALSE)</f>
        <v>266981.68449999997</v>
      </c>
      <c r="I11" s="19">
        <f>VLOOKUP(E11,'Appendix 2a. Deaths 2020'!$E$3:$G$1683,3,FALSE)</f>
        <v>28</v>
      </c>
      <c r="J11" s="20">
        <f t="shared" si="1"/>
        <v>263.35745494440062</v>
      </c>
      <c r="K11" s="20">
        <f t="shared" si="2"/>
        <v>291.32983503949123</v>
      </c>
      <c r="L11" s="72">
        <f t="shared" si="3"/>
        <v>0.90398381239841497</v>
      </c>
      <c r="M11" s="72">
        <f t="shared" si="4"/>
        <v>1.1062144988490874</v>
      </c>
      <c r="N11" s="72">
        <f>VLOOKUP(E11,'Appendix 4. LT MOH 2019'!$D$5:$K$1684,8,FALSE)</f>
        <v>0.99508000713538058</v>
      </c>
      <c r="O11" s="72">
        <f t="shared" si="13"/>
        <v>0.99455885672196531</v>
      </c>
      <c r="P11" s="72">
        <f t="shared" si="5"/>
        <v>5.441143278034688E-3</v>
      </c>
      <c r="Q11" s="72">
        <f>VLOOKUP(E11,'Appendix 4. LT MOH 2019'!$D$5:$I$1684,6,FALSE)</f>
        <v>2.5000000000000959</v>
      </c>
      <c r="R11" s="16">
        <f t="shared" si="6"/>
        <v>2.4993456508272325</v>
      </c>
      <c r="S11" s="135">
        <f t="shared" si="14"/>
        <v>97469.406088884833</v>
      </c>
      <c r="T11" s="12">
        <f t="shared" si="7"/>
        <v>530.34500375456901</v>
      </c>
      <c r="U11" s="13">
        <f t="shared" si="8"/>
        <v>1.0911981152739141E-3</v>
      </c>
      <c r="V11" s="12">
        <f t="shared" si="9"/>
        <v>486020.82090422325</v>
      </c>
      <c r="W11" s="12">
        <f t="shared" si="10"/>
        <v>4754843.9631432397</v>
      </c>
      <c r="X11" s="131">
        <f t="shared" si="11"/>
        <v>48.782937682078177</v>
      </c>
      <c r="Y11" s="105">
        <f>VLOOKUP(E11,'Appendix 4. LT MOH 2019'!$D$5:$P$1684,13,FALSE)</f>
        <v>50.941481975549941</v>
      </c>
      <c r="Z11" s="105">
        <f t="shared" si="12"/>
        <v>-2.1585442934717634</v>
      </c>
    </row>
    <row r="12" spans="1:27" s="9" customFormat="1" x14ac:dyDescent="0.2">
      <c r="A12" s="15"/>
      <c r="B12" s="9" t="str">
        <f t="shared" si="15"/>
        <v>Total</v>
      </c>
      <c r="C12" s="9" t="str">
        <f t="shared" si="16"/>
        <v>DF</v>
      </c>
      <c r="D12" s="137" t="s">
        <v>123</v>
      </c>
      <c r="E12" s="18" t="str">
        <f t="shared" si="0"/>
        <v>DFTotal35-39</v>
      </c>
      <c r="F12" s="19">
        <v>5</v>
      </c>
      <c r="G12" s="104">
        <f>VLOOKUP(E12,'Appendix 4. LT MOH 2019'!$D$5:$G$1684,4,FALSE)</f>
        <v>1.4975427478245964E-3</v>
      </c>
      <c r="H12" s="19">
        <f>VLOOKUP(E12,'Appendix 1a. Person-years 2020'!$E$3:$F$1684,2,FALSE)</f>
        <v>279754.05729999999</v>
      </c>
      <c r="I12" s="19">
        <f>VLOOKUP(E12,'Appendix 2a. Deaths 2020'!$E$3:$G$1683,3,FALSE)</f>
        <v>55</v>
      </c>
      <c r="J12" s="20">
        <f t="shared" si="1"/>
        <v>418.9436596841216</v>
      </c>
      <c r="K12" s="20">
        <f t="shared" si="2"/>
        <v>473.86129483299123</v>
      </c>
      <c r="L12" s="72">
        <f t="shared" si="3"/>
        <v>0.88410609655674677</v>
      </c>
      <c r="M12" s="72">
        <f t="shared" si="4"/>
        <v>1.1310859679563521</v>
      </c>
      <c r="N12" s="72">
        <f>VLOOKUP(E12,'Appendix 4. LT MOH 2019'!$D$5:$K$1684,8,FALSE)</f>
        <v>0.99254021462958153</v>
      </c>
      <c r="O12" s="72">
        <f t="shared" si="13"/>
        <v>0.99156647586844915</v>
      </c>
      <c r="P12" s="72">
        <f t="shared" si="5"/>
        <v>8.4335241315508513E-3</v>
      </c>
      <c r="Q12" s="72">
        <f>VLOOKUP(E12,'Appendix 4. LT MOH 2019'!$D$5:$I$1684,6,FALSE)</f>
        <v>2.4999999999999449</v>
      </c>
      <c r="R12" s="16">
        <f t="shared" si="6"/>
        <v>2.4987744076997789</v>
      </c>
      <c r="S12" s="135">
        <f t="shared" si="14"/>
        <v>96939.061085130263</v>
      </c>
      <c r="T12" s="12">
        <f t="shared" si="7"/>
        <v>817.53791095132817</v>
      </c>
      <c r="U12" s="13">
        <f t="shared" si="8"/>
        <v>1.6938508940549542E-3</v>
      </c>
      <c r="V12" s="12">
        <f t="shared" si="9"/>
        <v>482650.45868010417</v>
      </c>
      <c r="W12" s="12">
        <f t="shared" si="10"/>
        <v>4268823.1422390165</v>
      </c>
      <c r="X12" s="131">
        <f t="shared" si="11"/>
        <v>44.036151108274169</v>
      </c>
      <c r="Y12" s="105">
        <f>VLOOKUP(E12,'Appendix 4. LT MOH 2019'!$D$5:$P$1684,13,FALSE)</f>
        <v>46.180992109370635</v>
      </c>
      <c r="Z12" s="105">
        <f t="shared" si="12"/>
        <v>-2.1448410010964665</v>
      </c>
    </row>
    <row r="13" spans="1:27" s="9" customFormat="1" x14ac:dyDescent="0.2">
      <c r="A13" s="15"/>
      <c r="B13" s="9" t="str">
        <f t="shared" si="15"/>
        <v>Total</v>
      </c>
      <c r="C13" s="9" t="str">
        <f t="shared" si="16"/>
        <v>DF</v>
      </c>
      <c r="D13" s="137" t="s">
        <v>124</v>
      </c>
      <c r="E13" s="18" t="str">
        <f t="shared" si="0"/>
        <v>DFTotal40-44</v>
      </c>
      <c r="F13" s="19">
        <v>5</v>
      </c>
      <c r="G13" s="104">
        <f>VLOOKUP(E13,'Appendix 4. LT MOH 2019'!$D$5:$G$1684,4,FALSE)</f>
        <v>1.7972772284519261E-3</v>
      </c>
      <c r="H13" s="19">
        <f>VLOOKUP(E13,'Appendix 1a. Person-years 2020'!$E$3:$F$1684,2,FALSE)</f>
        <v>258732.5784</v>
      </c>
      <c r="I13" s="19">
        <f>VLOOKUP(E13,'Appendix 2a. Deaths 2020'!$E$3:$G$1683,3,FALSE)</f>
        <v>91</v>
      </c>
      <c r="J13" s="20">
        <f t="shared" si="1"/>
        <v>465.01417141697266</v>
      </c>
      <c r="K13" s="20">
        <f t="shared" si="2"/>
        <v>555.85061918918359</v>
      </c>
      <c r="L13" s="72">
        <f t="shared" si="3"/>
        <v>0.8365811881172075</v>
      </c>
      <c r="M13" s="72">
        <f t="shared" si="4"/>
        <v>1.1953412462579747</v>
      </c>
      <c r="N13" s="72">
        <f>VLOOKUP(E13,'Appendix 4. LT MOH 2019'!$D$5:$K$1684,8,FALSE)</f>
        <v>0.99105381081300836</v>
      </c>
      <c r="O13" s="72">
        <f t="shared" si="13"/>
        <v>0.98931561756278341</v>
      </c>
      <c r="P13" s="72">
        <f t="shared" si="5"/>
        <v>1.0684382437216589E-2</v>
      </c>
      <c r="Q13" s="72">
        <f>VLOOKUP(E13,'Appendix 4. LT MOH 2019'!$D$5:$I$1684,6,FALSE)</f>
        <v>2.4999999999999902</v>
      </c>
      <c r="R13" s="16">
        <f t="shared" si="6"/>
        <v>2.4978083677562335</v>
      </c>
      <c r="S13" s="135">
        <f t="shared" si="14"/>
        <v>96121.523174178932</v>
      </c>
      <c r="T13" s="12">
        <f t="shared" si="7"/>
        <v>1026.9991140407046</v>
      </c>
      <c r="U13" s="13">
        <f t="shared" si="8"/>
        <v>2.1483635174786514E-3</v>
      </c>
      <c r="V13" s="12">
        <f t="shared" si="9"/>
        <v>478037.86728142021</v>
      </c>
      <c r="W13" s="12">
        <f t="shared" si="10"/>
        <v>3786172.6835589125</v>
      </c>
      <c r="X13" s="131">
        <f t="shared" si="11"/>
        <v>39.389437022321239</v>
      </c>
      <c r="Y13" s="105">
        <f>VLOOKUP(E13,'Appendix 4. LT MOH 2019'!$D$5:$P$1684,13,FALSE)</f>
        <v>41.509291981859384</v>
      </c>
      <c r="Z13" s="105">
        <f t="shared" si="12"/>
        <v>-2.1198549595381451</v>
      </c>
    </row>
    <row r="14" spans="1:27" s="9" customFormat="1" x14ac:dyDescent="0.2">
      <c r="A14" s="15"/>
      <c r="B14" s="9" t="str">
        <f t="shared" si="15"/>
        <v>Total</v>
      </c>
      <c r="C14" s="9" t="str">
        <f t="shared" si="16"/>
        <v>DF</v>
      </c>
      <c r="D14" s="137" t="s">
        <v>125</v>
      </c>
      <c r="E14" s="18" t="str">
        <f t="shared" si="0"/>
        <v>DFTotal45-49</v>
      </c>
      <c r="F14" s="19">
        <v>5</v>
      </c>
      <c r="G14" s="104">
        <f>VLOOKUP(E14,'Appendix 4. LT MOH 2019'!$D$5:$G$1684,4,FALSE)</f>
        <v>2.6753563845969058E-3</v>
      </c>
      <c r="H14" s="19">
        <f>VLOOKUP(E14,'Appendix 1a. Person-years 2020'!$E$3:$F$1684,2,FALSE)</f>
        <v>214398.72630000001</v>
      </c>
      <c r="I14" s="19">
        <f>VLOOKUP(E14,'Appendix 2a. Deaths 2020'!$E$3:$G$1683,3,FALSE)</f>
        <v>132</v>
      </c>
      <c r="J14" s="20">
        <f t="shared" si="1"/>
        <v>573.59300125614959</v>
      </c>
      <c r="K14" s="20">
        <f t="shared" si="2"/>
        <v>705.23985421338273</v>
      </c>
      <c r="L14" s="72">
        <f t="shared" si="3"/>
        <v>0.81333038374005295</v>
      </c>
      <c r="M14" s="72">
        <f t="shared" si="4"/>
        <v>1.2295126556093448</v>
      </c>
      <c r="N14" s="72">
        <f>VLOOKUP(E14,'Appendix 4. LT MOH 2019'!$D$5:$K$1684,8,FALSE)</f>
        <v>0.98671209279545946</v>
      </c>
      <c r="O14" s="72">
        <f t="shared" si="13"/>
        <v>0.98368734826563209</v>
      </c>
      <c r="P14" s="72">
        <f t="shared" si="5"/>
        <v>1.6312651734367911E-2</v>
      </c>
      <c r="Q14" s="72">
        <f>VLOOKUP(E14,'Appendix 4. LT MOH 2019'!$D$5:$I$1684,6,FALSE)</f>
        <v>2.5000000000000084</v>
      </c>
      <c r="R14" s="16">
        <f t="shared" si="6"/>
        <v>2.4961688723905402</v>
      </c>
      <c r="S14" s="135">
        <f t="shared" si="14"/>
        <v>95094.524060138225</v>
      </c>
      <c r="T14" s="12">
        <f t="shared" si="7"/>
        <v>1551.2438528385048</v>
      </c>
      <c r="U14" s="13">
        <f t="shared" si="8"/>
        <v>3.2894008871985564E-3</v>
      </c>
      <c r="V14" s="12">
        <f t="shared" si="9"/>
        <v>471588.56765544123</v>
      </c>
      <c r="W14" s="12">
        <f t="shared" si="10"/>
        <v>3308134.8162774923</v>
      </c>
      <c r="X14" s="131">
        <f t="shared" si="11"/>
        <v>34.787858175570783</v>
      </c>
      <c r="Y14" s="105">
        <f>VLOOKUP(E14,'Appendix 4. LT MOH 2019'!$D$5:$P$1684,13,FALSE)</f>
        <v>36.861426752254971</v>
      </c>
      <c r="Z14" s="105">
        <f t="shared" si="12"/>
        <v>-2.0735685766841883</v>
      </c>
    </row>
    <row r="15" spans="1:27" s="9" customFormat="1" x14ac:dyDescent="0.2">
      <c r="A15" s="15"/>
      <c r="B15" s="9" t="str">
        <f t="shared" si="15"/>
        <v>Total</v>
      </c>
      <c r="C15" s="9" t="str">
        <f t="shared" si="16"/>
        <v>DF</v>
      </c>
      <c r="D15" s="137" t="s">
        <v>126</v>
      </c>
      <c r="E15" s="18" t="str">
        <f t="shared" si="0"/>
        <v>DFTotal50-54</v>
      </c>
      <c r="F15" s="19">
        <v>5</v>
      </c>
      <c r="G15" s="104">
        <f>VLOOKUP(E15,'Appendix 4. LT MOH 2019'!$D$5:$G$1684,4,FALSE)</f>
        <v>4.062380442291371E-3</v>
      </c>
      <c r="H15" s="19">
        <f>VLOOKUP(E15,'Appendix 1a. Person-years 2020'!$E$3:$F$1684,2,FALSE)</f>
        <v>185508.17679999999</v>
      </c>
      <c r="I15" s="19">
        <f>VLOOKUP(E15,'Appendix 2a. Deaths 2020'!$E$3:$G$1683,3,FALSE)</f>
        <v>167</v>
      </c>
      <c r="J15" s="20">
        <f t="shared" si="1"/>
        <v>753.60478931744979</v>
      </c>
      <c r="K15" s="20">
        <f t="shared" si="2"/>
        <v>919.92637178358711</v>
      </c>
      <c r="L15" s="72">
        <f t="shared" si="3"/>
        <v>0.81920120178350042</v>
      </c>
      <c r="M15" s="72">
        <f t="shared" si="4"/>
        <v>1.2207013342056612</v>
      </c>
      <c r="N15" s="72">
        <f>VLOOKUP(E15,'Appendix 4. LT MOH 2019'!$D$5:$K$1684,8,FALSE)</f>
        <v>0.97989231049995473</v>
      </c>
      <c r="O15" s="72">
        <f t="shared" si="13"/>
        <v>0.97550926755227862</v>
      </c>
      <c r="P15" s="72">
        <f t="shared" si="5"/>
        <v>2.4490732447721375E-2</v>
      </c>
      <c r="Q15" s="72">
        <f>VLOOKUP(E15,'Appendix 4. LT MOH 2019'!$D$5:$I$1684,6,FALSE)</f>
        <v>2.5000000000000124</v>
      </c>
      <c r="R15" s="16">
        <f t="shared" si="6"/>
        <v>2.4944110539676791</v>
      </c>
      <c r="S15" s="135">
        <f t="shared" si="14"/>
        <v>93543.280207299715</v>
      </c>
      <c r="T15" s="12">
        <f t="shared" si="7"/>
        <v>2290.9434478392077</v>
      </c>
      <c r="U15" s="13">
        <f t="shared" si="8"/>
        <v>4.959007102806722E-3</v>
      </c>
      <c r="V15" s="12">
        <f t="shared" si="9"/>
        <v>461976.23845760751</v>
      </c>
      <c r="W15" s="12">
        <f t="shared" si="10"/>
        <v>2836546.248622051</v>
      </c>
      <c r="X15" s="131">
        <f t="shared" si="11"/>
        <v>30.323356657325121</v>
      </c>
      <c r="Y15" s="105">
        <f>VLOOKUP(E15,'Appendix 4. LT MOH 2019'!$D$5:$P$1684,13,FALSE)</f>
        <v>32.324167052524331</v>
      </c>
      <c r="Z15" s="105">
        <f t="shared" si="12"/>
        <v>-2.0008103951992098</v>
      </c>
    </row>
    <row r="16" spans="1:27" s="9" customFormat="1" x14ac:dyDescent="0.2">
      <c r="A16" s="15"/>
      <c r="B16" s="9" t="str">
        <f t="shared" si="15"/>
        <v>Total</v>
      </c>
      <c r="C16" s="9" t="str">
        <f t="shared" si="16"/>
        <v>DF</v>
      </c>
      <c r="D16" s="137" t="s">
        <v>127</v>
      </c>
      <c r="E16" s="18" t="str">
        <f t="shared" si="0"/>
        <v>DFTotal55-59</v>
      </c>
      <c r="F16" s="19">
        <v>5</v>
      </c>
      <c r="G16" s="104">
        <f>VLOOKUP(E16,'Appendix 4. LT MOH 2019'!$D$5:$G$1684,4,FALSE)</f>
        <v>5.9477525842025775E-3</v>
      </c>
      <c r="H16" s="19">
        <f>VLOOKUP(E16,'Appendix 1a. Person-years 2020'!$E$3:$F$1684,2,FALSE)</f>
        <v>151717.11170000001</v>
      </c>
      <c r="I16" s="19">
        <f>VLOOKUP(E16,'Appendix 2a. Deaths 2020'!$E$3:$G$1683,3,FALSE)</f>
        <v>221</v>
      </c>
      <c r="J16" s="20">
        <f t="shared" si="1"/>
        <v>902.37584318142615</v>
      </c>
      <c r="K16" s="20">
        <f t="shared" si="2"/>
        <v>1122.0613898603174</v>
      </c>
      <c r="L16" s="72">
        <f t="shared" si="3"/>
        <v>0.80421254250069207</v>
      </c>
      <c r="M16" s="72">
        <f t="shared" si="4"/>
        <v>1.2434523800020683</v>
      </c>
      <c r="N16" s="72">
        <f>VLOOKUP(E16,'Appendix 4. LT MOH 2019'!$D$5:$K$1684,8,FALSE)</f>
        <v>0.97069695522963206</v>
      </c>
      <c r="O16" s="72">
        <f t="shared" si="13"/>
        <v>0.96369400090567314</v>
      </c>
      <c r="P16" s="72">
        <f t="shared" si="5"/>
        <v>3.6305999094326857E-2</v>
      </c>
      <c r="Q16" s="72">
        <f>VLOOKUP(E16,'Appendix 4. LT MOH 2019'!$D$5:$I$1684,6,FALSE)</f>
        <v>2.4999999999999849</v>
      </c>
      <c r="R16" s="16">
        <f t="shared" si="6"/>
        <v>2.490983468988532</v>
      </c>
      <c r="S16" s="135">
        <f t="shared" si="14"/>
        <v>91252.336759460508</v>
      </c>
      <c r="T16" s="12">
        <f t="shared" si="7"/>
        <v>3313.0072557441827</v>
      </c>
      <c r="U16" s="13">
        <f t="shared" si="8"/>
        <v>7.3959425796894015E-3</v>
      </c>
      <c r="V16" s="12">
        <f t="shared" si="9"/>
        <v>447949.2938252794</v>
      </c>
      <c r="W16" s="12">
        <f t="shared" si="10"/>
        <v>2374570.0101644434</v>
      </c>
      <c r="X16" s="131">
        <f t="shared" si="11"/>
        <v>26.022018662642761</v>
      </c>
      <c r="Y16" s="105">
        <f>VLOOKUP(E16,'Appendix 4. LT MOH 2019'!$D$5:$P$1684,13,FALSE)</f>
        <v>27.936168069639837</v>
      </c>
      <c r="Z16" s="105">
        <f t="shared" si="12"/>
        <v>-1.9141494069970761</v>
      </c>
    </row>
    <row r="17" spans="1:26" s="9" customFormat="1" x14ac:dyDescent="0.2">
      <c r="A17" s="15"/>
      <c r="B17" s="9" t="str">
        <f t="shared" si="15"/>
        <v>Total</v>
      </c>
      <c r="C17" s="9" t="str">
        <f t="shared" si="16"/>
        <v>DF</v>
      </c>
      <c r="D17" s="137" t="s">
        <v>128</v>
      </c>
      <c r="E17" s="18" t="str">
        <f t="shared" si="0"/>
        <v>DFTotal60-64</v>
      </c>
      <c r="F17" s="19">
        <v>5</v>
      </c>
      <c r="G17" s="104">
        <f>VLOOKUP(E17,'Appendix 4. LT MOH 2019'!$D$5:$G$1684,4,FALSE)</f>
        <v>8.9581355957964511E-3</v>
      </c>
      <c r="H17" s="19">
        <f>VLOOKUP(E17,'Appendix 1a. Person-years 2020'!$E$3:$F$1684,2,FALSE)</f>
        <v>116061.0879</v>
      </c>
      <c r="I17" s="19">
        <f>VLOOKUP(E17,'Appendix 2a. Deaths 2020'!$E$3:$G$1683,3,FALSE)</f>
        <v>302</v>
      </c>
      <c r="J17" s="20">
        <f t="shared" si="1"/>
        <v>1039.6909628038509</v>
      </c>
      <c r="K17" s="20">
        <f t="shared" si="2"/>
        <v>1338.9856058539203</v>
      </c>
      <c r="L17" s="72">
        <f t="shared" si="3"/>
        <v>0.77647657917935697</v>
      </c>
      <c r="M17" s="72">
        <f t="shared" si="4"/>
        <v>1.2878688511852869</v>
      </c>
      <c r="N17" s="72">
        <f>VLOOKUP(E17,'Appendix 4. LT MOH 2019'!$D$5:$K$1684,8,FALSE)</f>
        <v>0.95619045170603756</v>
      </c>
      <c r="O17" s="72">
        <f t="shared" si="13"/>
        <v>0.94393859199131291</v>
      </c>
      <c r="P17" s="72">
        <f t="shared" si="5"/>
        <v>5.6061408008687086E-2</v>
      </c>
      <c r="Q17" s="72">
        <f>VLOOKUP(E17,'Appendix 4. LT MOH 2019'!$D$5:$I$1684,6,FALSE)</f>
        <v>2.5000000000000089</v>
      </c>
      <c r="R17" s="16">
        <f t="shared" si="6"/>
        <v>2.4839664826314762</v>
      </c>
      <c r="S17" s="135">
        <f t="shared" si="14"/>
        <v>87939.329503716319</v>
      </c>
      <c r="T17" s="12">
        <f t="shared" si="7"/>
        <v>4930.0026313182143</v>
      </c>
      <c r="U17" s="13">
        <f t="shared" si="8"/>
        <v>1.1537767519075492E-2</v>
      </c>
      <c r="V17" s="12">
        <f t="shared" si="9"/>
        <v>427292.59565746994</v>
      </c>
      <c r="W17" s="12">
        <f t="shared" si="10"/>
        <v>1926620.7163391642</v>
      </c>
      <c r="X17" s="131">
        <f t="shared" si="11"/>
        <v>21.908521786690962</v>
      </c>
      <c r="Y17" s="105">
        <f>VLOOKUP(E17,'Appendix 4. LT MOH 2019'!$D$5:$P$1684,13,FALSE)</f>
        <v>23.70402581114778</v>
      </c>
      <c r="Z17" s="105">
        <f t="shared" si="12"/>
        <v>-1.7955040244568181</v>
      </c>
    </row>
    <row r="18" spans="1:26" s="9" customFormat="1" x14ac:dyDescent="0.2">
      <c r="A18" s="15"/>
      <c r="B18" s="9" t="str">
        <f t="shared" si="15"/>
        <v>Total</v>
      </c>
      <c r="C18" s="9" t="str">
        <f t="shared" si="16"/>
        <v>DF</v>
      </c>
      <c r="D18" s="137" t="s">
        <v>129</v>
      </c>
      <c r="E18" s="18" t="str">
        <f t="shared" si="0"/>
        <v>DFTotal65-69</v>
      </c>
      <c r="F18" s="19">
        <v>5</v>
      </c>
      <c r="G18" s="104">
        <f>VLOOKUP(E18,'Appendix 4. LT MOH 2019'!$D$5:$G$1684,4,FALSE)</f>
        <v>1.3591114154538834E-2</v>
      </c>
      <c r="H18" s="19">
        <f>VLOOKUP(E18,'Appendix 1a. Person-years 2020'!$E$3:$F$1684,2,FALSE)</f>
        <v>87518.938399999999</v>
      </c>
      <c r="I18" s="19">
        <f>VLOOKUP(E18,'Appendix 2a. Deaths 2020'!$E$3:$G$1683,3,FALSE)</f>
        <v>333</v>
      </c>
      <c r="J18" s="20">
        <f t="shared" si="1"/>
        <v>1189.4798824784523</v>
      </c>
      <c r="K18" s="20">
        <f t="shared" si="2"/>
        <v>1517.954041464991</v>
      </c>
      <c r="L18" s="72">
        <f t="shared" si="3"/>
        <v>0.78360730956681313</v>
      </c>
      <c r="M18" s="72">
        <f t="shared" si="4"/>
        <v>1.2761494026297575</v>
      </c>
      <c r="N18" s="72">
        <f>VLOOKUP(E18,'Appendix 4. LT MOH 2019'!$D$5:$K$1684,8,FALSE)</f>
        <v>0.93427753310260675</v>
      </c>
      <c r="O18" s="72">
        <f t="shared" si="13"/>
        <v>0.91690183996893382</v>
      </c>
      <c r="P18" s="72">
        <f t="shared" si="5"/>
        <v>8.3098160031066182E-2</v>
      </c>
      <c r="Q18" s="72">
        <f>VLOOKUP(E18,'Appendix 4. LT MOH 2019'!$D$5:$I$1684,6,FALSE)</f>
        <v>2.5</v>
      </c>
      <c r="R18" s="16">
        <f t="shared" si="6"/>
        <v>2.4767285208509118</v>
      </c>
      <c r="S18" s="135">
        <f t="shared" si="14"/>
        <v>83009.326872398102</v>
      </c>
      <c r="T18" s="12">
        <f t="shared" si="7"/>
        <v>6897.9223285136195</v>
      </c>
      <c r="U18" s="13">
        <f t="shared" si="8"/>
        <v>1.7347097156629392E-2</v>
      </c>
      <c r="V18" s="12">
        <f t="shared" si="9"/>
        <v>397641.30368506635</v>
      </c>
      <c r="W18" s="12">
        <f t="shared" si="10"/>
        <v>1499328.1206816942</v>
      </c>
      <c r="X18" s="131">
        <f t="shared" si="11"/>
        <v>18.062164544310313</v>
      </c>
      <c r="Y18" s="105">
        <f>VLOOKUP(E18,'Appendix 4. LT MOH 2019'!$D$5:$P$1684,13,FALSE)</f>
        <v>19.675525569530109</v>
      </c>
      <c r="Z18" s="105">
        <f t="shared" si="12"/>
        <v>-1.6133610252197954</v>
      </c>
    </row>
    <row r="19" spans="1:26" s="9" customFormat="1" x14ac:dyDescent="0.2">
      <c r="A19" s="15"/>
      <c r="B19" s="9" t="str">
        <f t="shared" si="15"/>
        <v>Total</v>
      </c>
      <c r="C19" s="9" t="str">
        <f t="shared" si="16"/>
        <v>DF</v>
      </c>
      <c r="D19" s="137" t="s">
        <v>130</v>
      </c>
      <c r="E19" s="18" t="str">
        <f t="shared" si="0"/>
        <v>DFTotal70-74</v>
      </c>
      <c r="F19" s="19">
        <v>5</v>
      </c>
      <c r="G19" s="104">
        <f>VLOOKUP(E19,'Appendix 4. LT MOH 2019'!$D$5:$G$1684,4,FALSE)</f>
        <v>2.0875446526019553E-2</v>
      </c>
      <c r="H19" s="19">
        <f>VLOOKUP(E19,'Appendix 1a. Person-years 2020'!$E$3:$F$1684,2,FALSE)</f>
        <v>60961.452299999997</v>
      </c>
      <c r="I19" s="19">
        <f>VLOOKUP(E19,'Appendix 2a. Deaths 2020'!$E$3:$G$1683,3,FALSE)</f>
        <v>380</v>
      </c>
      <c r="J19" s="20">
        <f t="shared" si="1"/>
        <v>1272.5975376371416</v>
      </c>
      <c r="K19" s="20">
        <f t="shared" si="2"/>
        <v>1644.6648679572543</v>
      </c>
      <c r="L19" s="72">
        <f t="shared" si="3"/>
        <v>0.77377316341520896</v>
      </c>
      <c r="M19" s="72">
        <f t="shared" si="4"/>
        <v>1.2923684191711842</v>
      </c>
      <c r="N19" s="72">
        <f>VLOOKUP(E19,'Appendix 4. LT MOH 2019'!$D$5:$K$1684,8,FALSE)</f>
        <v>0.90079988415418777</v>
      </c>
      <c r="O19" s="72">
        <f t="shared" si="13"/>
        <v>0.87370148885310983</v>
      </c>
      <c r="P19" s="72">
        <f t="shared" si="5"/>
        <v>0.12629851114689017</v>
      </c>
      <c r="Q19" s="72">
        <f>VLOOKUP(E19,'Appendix 4. LT MOH 2019'!$D$5:$I$1684,6,FALSE)</f>
        <v>2.499999999999996</v>
      </c>
      <c r="R19" s="16">
        <f t="shared" si="6"/>
        <v>2.4622999168187816</v>
      </c>
      <c r="S19" s="135">
        <f t="shared" si="14"/>
        <v>76111.404543884477</v>
      </c>
      <c r="T19" s="12">
        <f t="shared" si="7"/>
        <v>9612.7570751912608</v>
      </c>
      <c r="U19" s="13">
        <f t="shared" si="8"/>
        <v>2.6989789530591446E-2</v>
      </c>
      <c r="V19" s="12">
        <f t="shared" si="9"/>
        <v>356162.72829010867</v>
      </c>
      <c r="W19" s="12">
        <f t="shared" si="10"/>
        <v>1101686.816996628</v>
      </c>
      <c r="X19" s="131">
        <f t="shared" si="11"/>
        <v>14.474661499137294</v>
      </c>
      <c r="Y19" s="105">
        <f>VLOOKUP(E19,'Appendix 4. LT MOH 2019'!$D$5:$P$1684,13,FALSE)</f>
        <v>15.883751038615429</v>
      </c>
      <c r="Z19" s="105">
        <f t="shared" si="12"/>
        <v>-1.4090895394781349</v>
      </c>
    </row>
    <row r="20" spans="1:26" s="9" customFormat="1" x14ac:dyDescent="0.2">
      <c r="A20" s="15"/>
      <c r="B20" s="9" t="str">
        <f t="shared" si="15"/>
        <v>Total</v>
      </c>
      <c r="C20" s="9" t="str">
        <f t="shared" si="16"/>
        <v>DF</v>
      </c>
      <c r="D20" s="137" t="s">
        <v>131</v>
      </c>
      <c r="E20" s="18" t="str">
        <f t="shared" si="0"/>
        <v>DFTotal75-79</v>
      </c>
      <c r="F20" s="19">
        <v>5</v>
      </c>
      <c r="G20" s="104">
        <f>VLOOKUP(E20,'Appendix 4. LT MOH 2019'!$D$5:$G$1684,4,FALSE)</f>
        <v>3.7164500045289435E-2</v>
      </c>
      <c r="H20" s="19">
        <f>VLOOKUP(E20,'Appendix 1a. Person-years 2020'!$E$3:$F$1684,2,FALSE)</f>
        <v>38444.615899999997</v>
      </c>
      <c r="I20" s="19">
        <f>VLOOKUP(E20,'Appendix 2a. Deaths 2020'!$E$3:$G$1683,3,FALSE)</f>
        <v>366</v>
      </c>
      <c r="J20" s="20">
        <f t="shared" si="1"/>
        <v>1428.7749293566849</v>
      </c>
      <c r="K20" s="20">
        <f t="shared" si="2"/>
        <v>1781.172722340109</v>
      </c>
      <c r="L20" s="72">
        <f t="shared" si="3"/>
        <v>0.80215405919733429</v>
      </c>
      <c r="M20" s="72">
        <f t="shared" si="4"/>
        <v>1.2466433206118011</v>
      </c>
      <c r="N20" s="72">
        <f>VLOOKUP(E20,'Appendix 4. LT MOH 2019'!$D$5:$K$1684,8,FALSE)</f>
        <v>0.82997475759610284</v>
      </c>
      <c r="O20" s="72">
        <f t="shared" si="13"/>
        <v>0.79268890298655459</v>
      </c>
      <c r="P20" s="72">
        <f t="shared" si="5"/>
        <v>0.20731109701344541</v>
      </c>
      <c r="Q20" s="72">
        <f>VLOOKUP(E20,'Appendix 4. LT MOH 2019'!$D$5:$I$1684,6,FALSE)</f>
        <v>2.5000000000000009</v>
      </c>
      <c r="R20" s="16">
        <f t="shared" si="6"/>
        <v>2.4439280406143222</v>
      </c>
      <c r="S20" s="135">
        <f t="shared" si="14"/>
        <v>66498.64746869322</v>
      </c>
      <c r="T20" s="12">
        <f t="shared" si="7"/>
        <v>13785.907556645167</v>
      </c>
      <c r="U20" s="13">
        <f t="shared" si="8"/>
        <v>4.6377305556580484E-2</v>
      </c>
      <c r="V20" s="12">
        <f t="shared" si="9"/>
        <v>297255.46560324228</v>
      </c>
      <c r="W20" s="12">
        <f t="shared" si="10"/>
        <v>745524.08870651934</v>
      </c>
      <c r="X20" s="131">
        <f t="shared" si="11"/>
        <v>11.211116572822077</v>
      </c>
      <c r="Y20" s="105">
        <f>VLOOKUP(E20,'Appendix 4. LT MOH 2019'!$D$5:$P$1684,13,FALSE)</f>
        <v>12.357629617905861</v>
      </c>
      <c r="Z20" s="105">
        <f t="shared" si="12"/>
        <v>-1.1465130450837844</v>
      </c>
    </row>
    <row r="21" spans="1:26" s="9" customFormat="1" x14ac:dyDescent="0.2">
      <c r="A21" s="15"/>
      <c r="B21" s="9" t="str">
        <f t="shared" si="15"/>
        <v>Total</v>
      </c>
      <c r="C21" s="9" t="str">
        <f t="shared" si="16"/>
        <v>DF</v>
      </c>
      <c r="D21" s="137" t="s">
        <v>132</v>
      </c>
      <c r="E21" s="18" t="str">
        <f t="shared" si="0"/>
        <v>DFTotal80-84</v>
      </c>
      <c r="F21" s="19">
        <v>5</v>
      </c>
      <c r="G21" s="104">
        <f>VLOOKUP(E21,'Appendix 4. LT MOH 2019'!$D$5:$G$1684,4,FALSE)</f>
        <v>6.1096337006221323E-2</v>
      </c>
      <c r="H21" s="19">
        <f>VLOOKUP(E21,'Appendix 1a. Person-years 2020'!$E$3:$F$1684,2,FALSE)</f>
        <v>24571.910800000001</v>
      </c>
      <c r="I21" s="19">
        <f>VLOOKUP(E21,'Appendix 2a. Deaths 2020'!$E$3:$G$1683,3,FALSE)</f>
        <v>373</v>
      </c>
      <c r="J21" s="20">
        <f t="shared" si="1"/>
        <v>1501.2537431236094</v>
      </c>
      <c r="K21" s="20">
        <f t="shared" si="2"/>
        <v>1851.4648094202889</v>
      </c>
      <c r="L21" s="72">
        <f t="shared" si="3"/>
        <v>0.81084649056530866</v>
      </c>
      <c r="M21" s="72">
        <f t="shared" si="4"/>
        <v>1.233279062850499</v>
      </c>
      <c r="N21" s="72">
        <f>VLOOKUP(E21,'Appendix 4. LT MOH 2019'!$D$5:$K$1684,8,FALSE)</f>
        <v>0.73499534868177885</v>
      </c>
      <c r="O21" s="72">
        <f t="shared" si="13"/>
        <v>0.68405588787754934</v>
      </c>
      <c r="P21" s="72">
        <f t="shared" si="5"/>
        <v>0.31594411212245066</v>
      </c>
      <c r="Q21" s="72">
        <f>VLOOKUP(E21,'Appendix 4. LT MOH 2019'!$D$5:$I$1684,6,FALSE)</f>
        <v>2.4999999999999987</v>
      </c>
      <c r="R21" s="16">
        <f t="shared" si="6"/>
        <v>2.4139042674888369</v>
      </c>
      <c r="S21" s="135">
        <f t="shared" si="14"/>
        <v>52712.739912048055</v>
      </c>
      <c r="T21" s="12">
        <f t="shared" si="7"/>
        <v>16654.279809053689</v>
      </c>
      <c r="U21" s="13">
        <f t="shared" si="8"/>
        <v>7.5531621788089393E-2</v>
      </c>
      <c r="V21" s="12">
        <f t="shared" si="9"/>
        <v>220494.13761799972</v>
      </c>
      <c r="W21" s="12">
        <f t="shared" si="10"/>
        <v>448268.62310327706</v>
      </c>
      <c r="X21" s="131">
        <f t="shared" si="11"/>
        <v>8.5039901900606854</v>
      </c>
      <c r="Y21" s="105">
        <f>VLOOKUP(E21,'Appendix 4. LT MOH 2019'!$D$5:$P$1684,13,FALSE)</f>
        <v>9.3770234006357054</v>
      </c>
      <c r="Z21" s="105">
        <f t="shared" si="12"/>
        <v>-0.87303321057502004</v>
      </c>
    </row>
    <row r="22" spans="1:26" s="9" customFormat="1" x14ac:dyDescent="0.2">
      <c r="A22" s="15"/>
      <c r="B22" s="9" t="str">
        <f t="shared" si="15"/>
        <v>Total</v>
      </c>
      <c r="C22" s="9" t="str">
        <f t="shared" si="16"/>
        <v>DF</v>
      </c>
      <c r="D22" s="137" t="s">
        <v>133</v>
      </c>
      <c r="E22" s="18" t="str">
        <f t="shared" si="0"/>
        <v>DFTotal85-89</v>
      </c>
      <c r="F22" s="19">
        <v>5</v>
      </c>
      <c r="G22" s="104">
        <f>VLOOKUP(E22,'Appendix 4. LT MOH 2019'!$D$5:$G$1684,4,FALSE)</f>
        <v>0.10411531381077174</v>
      </c>
      <c r="H22" s="19">
        <f>VLOOKUP(E22,'Appendix 1a. Person-years 2020'!$E$3:$F$1684,2,FALSE)</f>
        <v>11479.308199999999</v>
      </c>
      <c r="I22" s="19">
        <f>VLOOKUP(E22,'Appendix 2a. Deaths 2020'!$E$3:$G$1683,3,FALSE)</f>
        <v>260</v>
      </c>
      <c r="J22" s="20">
        <f t="shared" si="1"/>
        <v>1195.1717755735654</v>
      </c>
      <c r="K22" s="20">
        <f t="shared" si="2"/>
        <v>1428.1017939827645</v>
      </c>
      <c r="L22" s="72">
        <f t="shared" si="3"/>
        <v>0.83689536740963555</v>
      </c>
      <c r="M22" s="72">
        <f t="shared" si="4"/>
        <v>1.1948925026257549</v>
      </c>
      <c r="N22" s="72">
        <f>VLOOKUP(E22,'Appendix 4. LT MOH 2019'!$D$5:$K$1684,8,FALSE)</f>
        <v>0.58693850014699933</v>
      </c>
      <c r="O22" s="72">
        <f t="shared" si="13"/>
        <v>0.52904550674524176</v>
      </c>
      <c r="P22" s="72">
        <f t="shared" si="5"/>
        <v>0.47095449325475824</v>
      </c>
      <c r="Q22" s="72">
        <f>VLOOKUP(E22,'Appendix 4. LT MOH 2019'!$D$5:$I$1684,6,FALSE)</f>
        <v>2.5</v>
      </c>
      <c r="R22" s="16">
        <f t="shared" si="6"/>
        <v>2.3799799324203965</v>
      </c>
      <c r="S22" s="135">
        <f t="shared" si="14"/>
        <v>36058.460102994366</v>
      </c>
      <c r="T22" s="12">
        <f t="shared" si="7"/>
        <v>16981.893805352629</v>
      </c>
      <c r="U22" s="13">
        <f t="shared" si="8"/>
        <v>0.12505131878732215</v>
      </c>
      <c r="V22" s="12">
        <f t="shared" si="9"/>
        <v>135799.39795944217</v>
      </c>
      <c r="W22" s="12">
        <f t="shared" si="10"/>
        <v>227774.48548527737</v>
      </c>
      <c r="X22" s="131">
        <f t="shared" si="11"/>
        <v>6.3168112236263392</v>
      </c>
      <c r="Y22" s="105">
        <f>VLOOKUP(E22,'Appendix 4. LT MOH 2019'!$D$5:$P$1684,13,FALSE)</f>
        <v>6.8565536339375628</v>
      </c>
      <c r="Z22" s="105">
        <f t="shared" si="12"/>
        <v>-0.53974241031122361</v>
      </c>
    </row>
    <row r="23" spans="1:26" s="9" customFormat="1" x14ac:dyDescent="0.2">
      <c r="A23" s="15"/>
      <c r="B23" s="9" t="str">
        <f t="shared" si="15"/>
        <v>Total</v>
      </c>
      <c r="C23" s="9" t="str">
        <f t="shared" si="16"/>
        <v>DF</v>
      </c>
      <c r="D23" s="137" t="s">
        <v>8</v>
      </c>
      <c r="E23" s="18" t="str">
        <f t="shared" si="0"/>
        <v>DFTotal90+</v>
      </c>
      <c r="F23" s="19" t="s">
        <v>19</v>
      </c>
      <c r="G23" s="104">
        <f>VLOOKUP(E23,'Appendix 4. LT MOH 2019'!$D$5:$G$1684,4,FALSE)</f>
        <v>0.20314862252004412</v>
      </c>
      <c r="H23" s="19">
        <f>VLOOKUP(E23,'Appendix 1a. Person-years 2020'!$E$3:$F$1684,2,FALSE)</f>
        <v>6008.6759000000002</v>
      </c>
      <c r="I23" s="19">
        <f>VLOOKUP(E23,'Appendix 2a. Deaths 2020'!$E$3:$G$1683,3,FALSE)</f>
        <v>219</v>
      </c>
      <c r="J23" s="20">
        <f t="shared" si="1"/>
        <v>1220.6542322543864</v>
      </c>
      <c r="K23" s="20">
        <f t="shared" si="2"/>
        <v>1395.1646839224968</v>
      </c>
      <c r="L23" s="72">
        <f t="shared" si="3"/>
        <v>0.87491766837340279</v>
      </c>
      <c r="M23" s="72">
        <f t="shared" si="4"/>
        <v>1.1429646881621938</v>
      </c>
      <c r="N23" s="72">
        <f>VLOOKUP(E23,'Appendix 4. LT MOH 2019'!$D$5:$K$1684,8,FALSE)</f>
        <v>0</v>
      </c>
      <c r="O23" s="72">
        <v>0</v>
      </c>
      <c r="P23" s="72">
        <f t="shared" si="5"/>
        <v>1</v>
      </c>
      <c r="Q23" s="72">
        <f>VLOOKUP(E23,'Appendix 4. LT MOH 2019'!$D$5:$I$1684,6,FALSE)</f>
        <v>5.5106498513651427</v>
      </c>
      <c r="R23" s="16">
        <f>Q23*L23</f>
        <v>4.8213649191786292</v>
      </c>
      <c r="S23" s="135">
        <f t="shared" si="14"/>
        <v>19076.566297641737</v>
      </c>
      <c r="T23" s="12">
        <f t="shared" si="7"/>
        <v>19076.566297641737</v>
      </c>
      <c r="U23" s="13">
        <f t="shared" si="8"/>
        <v>0.20741014562539287</v>
      </c>
      <c r="V23" s="12">
        <f>T23*R23</f>
        <v>91975.087525835217</v>
      </c>
      <c r="W23" s="12">
        <f>V23</f>
        <v>91975.087525835217</v>
      </c>
      <c r="X23" s="131">
        <f t="shared" si="11"/>
        <v>4.8213649191786292</v>
      </c>
      <c r="Y23" s="105">
        <f>VLOOKUP(E23,'Appendix 4. LT MOH 2019'!$D$5:$P$1684,13,FALSE)</f>
        <v>4.9225044580419572</v>
      </c>
      <c r="Z23" s="105">
        <f t="shared" si="12"/>
        <v>-0.10113953886332805</v>
      </c>
    </row>
    <row r="24" spans="1:26" s="7" customFormat="1" x14ac:dyDescent="0.2">
      <c r="D24" s="107"/>
      <c r="E24" s="107"/>
      <c r="F24" s="107"/>
      <c r="G24" s="107"/>
      <c r="H24" s="107"/>
      <c r="I24" s="132"/>
      <c r="J24" s="132"/>
      <c r="N24" s="107"/>
      <c r="O24" s="107"/>
      <c r="P24" s="21"/>
      <c r="Q24" s="107"/>
      <c r="R24" s="107"/>
      <c r="V24" s="107"/>
      <c r="W24" s="107"/>
      <c r="Y24" s="107"/>
    </row>
    <row r="25" spans="1:26" x14ac:dyDescent="0.2">
      <c r="B25"/>
      <c r="C25"/>
      <c r="K25" s="40"/>
      <c r="L25" s="70"/>
      <c r="M25" s="70"/>
      <c r="N25" s="133"/>
      <c r="O25" s="133"/>
      <c r="P25" s="71"/>
      <c r="Q25" s="133"/>
      <c r="R25" s="133"/>
      <c r="S25" s="70"/>
      <c r="T25" s="70"/>
      <c r="U25" s="70"/>
      <c r="V25" s="133"/>
      <c r="W25" s="133"/>
      <c r="X25" s="70"/>
      <c r="Y25" s="133"/>
      <c r="Z25" s="70"/>
    </row>
    <row r="26" spans="1:26" ht="16" customHeight="1" x14ac:dyDescent="0.2">
      <c r="B26"/>
      <c r="C26"/>
      <c r="K26" s="40"/>
      <c r="L26" s="70"/>
      <c r="M26" s="70"/>
      <c r="N26" s="133"/>
      <c r="O26" s="133"/>
      <c r="P26" s="70"/>
      <c r="Q26" s="133"/>
      <c r="R26" s="133"/>
      <c r="S26" s="70"/>
      <c r="T26" s="70"/>
      <c r="U26" s="70"/>
      <c r="V26" s="133"/>
      <c r="W26" s="133"/>
      <c r="X26" s="70"/>
      <c r="Y26" s="133"/>
      <c r="Z26" s="70"/>
    </row>
    <row r="27" spans="1:26" s="11" customFormat="1" ht="47" customHeight="1" x14ac:dyDescent="0.2">
      <c r="A27" s="10"/>
      <c r="B27" s="8" t="s">
        <v>17</v>
      </c>
      <c r="C27" s="8" t="s">
        <v>14</v>
      </c>
      <c r="D27" s="8" t="s">
        <v>0</v>
      </c>
      <c r="E27" s="8" t="s">
        <v>135</v>
      </c>
      <c r="F27" s="8" t="s">
        <v>9</v>
      </c>
      <c r="G27" s="10" t="s">
        <v>116</v>
      </c>
      <c r="H27" s="10" t="s">
        <v>117</v>
      </c>
      <c r="I27" s="10" t="s">
        <v>110</v>
      </c>
      <c r="J27" s="10" t="s">
        <v>39</v>
      </c>
      <c r="K27" s="10" t="s">
        <v>1830</v>
      </c>
      <c r="L27" s="10" t="s">
        <v>27</v>
      </c>
      <c r="M27" s="10" t="s">
        <v>28</v>
      </c>
      <c r="N27" s="8" t="s">
        <v>10</v>
      </c>
      <c r="O27" s="10" t="s">
        <v>111</v>
      </c>
      <c r="P27" s="10" t="s">
        <v>112</v>
      </c>
      <c r="Q27" s="10" t="s">
        <v>29</v>
      </c>
      <c r="R27" s="10" t="s">
        <v>113</v>
      </c>
      <c r="S27" s="8" t="s">
        <v>104</v>
      </c>
      <c r="T27" s="8" t="s">
        <v>105</v>
      </c>
      <c r="U27" s="10" t="s">
        <v>106</v>
      </c>
      <c r="V27" s="10" t="s">
        <v>107</v>
      </c>
      <c r="W27" s="10" t="s">
        <v>108</v>
      </c>
      <c r="X27" s="8" t="s">
        <v>109</v>
      </c>
      <c r="Y27" s="10" t="s">
        <v>30</v>
      </c>
      <c r="Z27" s="10" t="s">
        <v>11</v>
      </c>
    </row>
    <row r="28" spans="1:26" x14ac:dyDescent="0.2">
      <c r="B28" t="s">
        <v>70</v>
      </c>
      <c r="C28" s="9" t="str">
        <f>$C$4</f>
        <v>DF</v>
      </c>
      <c r="D28" s="137">
        <v>0</v>
      </c>
      <c r="E28" s="18" t="str">
        <f t="shared" ref="E28:E47" si="17">_xlfn.CONCAT(C28,B28,D28)</f>
        <v>DFFemale0</v>
      </c>
      <c r="F28" s="19">
        <v>1</v>
      </c>
      <c r="G28" s="104">
        <f>VLOOKUP(E28,'Appendix 4. LT MOH 2019'!$D$5:$G$1684,4,FALSE)</f>
        <v>7.0368055343559329E-3</v>
      </c>
      <c r="H28" s="19">
        <f>VLOOKUP(E28,'Appendix 1a. Person-years 2020'!$E$3:$F$1684,2,FALSE)</f>
        <v>21103.014500000001</v>
      </c>
      <c r="I28" s="19">
        <f>VLOOKUP(E28,'Appendix 2a. Deaths 2020'!$E$3:$G$1683,3,FALSE)</f>
        <v>1</v>
      </c>
      <c r="J28" s="20">
        <f t="shared" ref="J28:J47" si="18">G28*H28</f>
        <v>148.49780922519352</v>
      </c>
      <c r="K28" s="20">
        <f t="shared" ref="K28:K47" si="19">G28*(H28-I28)+I28</f>
        <v>149.49077241965915</v>
      </c>
      <c r="L28" s="73">
        <f t="shared" ref="L28:L47" si="20">J28/K28</f>
        <v>0.99335769574005461</v>
      </c>
      <c r="M28" s="73">
        <f t="shared" ref="M28:M47" si="21">K28/J28</f>
        <v>1.0066867194852676</v>
      </c>
      <c r="N28" s="72">
        <f>VLOOKUP(E28,'Appendix 4. LT MOH 2019'!$D$5:$K$1684,8,FALSE)</f>
        <v>0.99300858084866139</v>
      </c>
      <c r="O28" s="72">
        <f>EXP((1/L28)*LN(N28))</f>
        <v>0.99296199608815605</v>
      </c>
      <c r="P28" s="73">
        <f t="shared" ref="P28:P47" si="22">1-O28</f>
        <v>7.0380039118439486E-3</v>
      </c>
      <c r="Q28" s="72">
        <f>VLOOKUP(E28,'Appendix 4. LT MOH 2019'!$D$5:$I$1684,6,FALSE)</f>
        <v>7.7461106450287157E-2</v>
      </c>
      <c r="R28" s="136">
        <f t="shared" ref="R28:R46" si="23">F28+(Q28-F28)*M28*(1-N28)/(1-O28)</f>
        <v>7.7439491661308701E-2</v>
      </c>
      <c r="S28" s="12">
        <v>100000</v>
      </c>
      <c r="T28" s="12">
        <f t="shared" ref="T28:T47" si="24">P28*S28</f>
        <v>703.80039118439481</v>
      </c>
      <c r="U28" s="13">
        <f t="shared" ref="U28:U47" si="25">T28/V28</f>
        <v>7.0840002152026535E-3</v>
      </c>
      <c r="V28" s="12">
        <f t="shared" ref="V28:V46" si="26">(S29*F28)+R28*T28</f>
        <v>99350.701553339954</v>
      </c>
      <c r="W28" s="12">
        <f t="shared" ref="W28:W46" si="27">W29+V28</f>
        <v>8028684.5441022431</v>
      </c>
      <c r="X28" s="131">
        <f t="shared" ref="X28:X47" si="28">W28/S28</f>
        <v>80.286845441022436</v>
      </c>
      <c r="Y28" s="105">
        <f>VLOOKUP(E28,'Appendix 4. LT MOH 2019'!$D$5:$P$1684,13,FALSE)</f>
        <v>82.172029242866913</v>
      </c>
      <c r="Z28" s="131">
        <f t="shared" ref="Z28:Z47" si="29">X28-Y28</f>
        <v>-1.8851838018444766</v>
      </c>
    </row>
    <row r="29" spans="1:26" x14ac:dyDescent="0.2">
      <c r="B29" t="str">
        <f>$B$28</f>
        <v>Female</v>
      </c>
      <c r="C29" s="9" t="str">
        <f>$C$4</f>
        <v>DF</v>
      </c>
      <c r="D29" s="138" t="s">
        <v>1657</v>
      </c>
      <c r="E29" s="18" t="str">
        <f t="shared" si="17"/>
        <v>DFFemale1-4</v>
      </c>
      <c r="F29" s="19">
        <v>4</v>
      </c>
      <c r="G29" s="104">
        <f>VLOOKUP(E29,'Appendix 4. LT MOH 2019'!$D$5:$G$1684,4,FALSE)</f>
        <v>3.9089051100044705E-4</v>
      </c>
      <c r="H29" s="19">
        <f>VLOOKUP(E29,'Appendix 1a. Person-years 2020'!$E$3:$F$1684,2,FALSE)</f>
        <v>79224.6198</v>
      </c>
      <c r="I29" s="19">
        <f>VLOOKUP(E29,'Appendix 2a. Deaths 2020'!$E$3:$G$1683,3,FALSE)</f>
        <v>0</v>
      </c>
      <c r="J29" s="20">
        <f t="shared" si="18"/>
        <v>30.968152117438137</v>
      </c>
      <c r="K29" s="20">
        <f t="shared" si="19"/>
        <v>30.968152117438137</v>
      </c>
      <c r="L29" s="73">
        <f t="shared" si="20"/>
        <v>1</v>
      </c>
      <c r="M29" s="73">
        <f t="shared" si="21"/>
        <v>1</v>
      </c>
      <c r="N29" s="72">
        <f>VLOOKUP(E29,'Appendix 4. LT MOH 2019'!$D$5:$K$1684,8,FALSE)</f>
        <v>0.99843795885190489</v>
      </c>
      <c r="O29" s="72">
        <f t="shared" ref="O29:O46" si="30">EXP((1/L29)*LN(N29))</f>
        <v>0.99843795885190489</v>
      </c>
      <c r="P29" s="73">
        <f t="shared" si="22"/>
        <v>1.5620411480951057E-3</v>
      </c>
      <c r="Q29" s="72">
        <f>VLOOKUP(E29,'Appendix 4. LT MOH 2019'!$D$5:$I$1684,6,FALSE)</f>
        <v>1.5091252340059738</v>
      </c>
      <c r="R29" s="136">
        <f t="shared" si="23"/>
        <v>1.5091252340059738</v>
      </c>
      <c r="S29" s="75">
        <f t="shared" ref="S29:S47" si="31">S28-T28</f>
        <v>99296.199608815601</v>
      </c>
      <c r="T29" s="12">
        <f t="shared" si="24"/>
        <v>155.10474963843512</v>
      </c>
      <c r="U29" s="13">
        <f t="shared" si="25"/>
        <v>3.9089051100043383E-4</v>
      </c>
      <c r="V29" s="12">
        <f t="shared" si="26"/>
        <v>396798.45192830218</v>
      </c>
      <c r="W29" s="12">
        <f t="shared" si="27"/>
        <v>7929333.8425489031</v>
      </c>
      <c r="X29" s="131">
        <f t="shared" si="28"/>
        <v>79.855360766948522</v>
      </c>
      <c r="Y29" s="105">
        <f>VLOOKUP(E29,'Appendix 4. LT MOH 2019'!$D$5:$P$1684,13,FALSE)</f>
        <v>81.750027809001452</v>
      </c>
      <c r="Z29" s="131">
        <f t="shared" si="29"/>
        <v>-1.8946670420529301</v>
      </c>
    </row>
    <row r="30" spans="1:26" x14ac:dyDescent="0.2">
      <c r="B30" t="str">
        <f t="shared" ref="B30:B47" si="32">$B$28</f>
        <v>Female</v>
      </c>
      <c r="C30" s="9" t="str">
        <f t="shared" ref="C30:C47" si="33">$C$4</f>
        <v>DF</v>
      </c>
      <c r="D30" s="138" t="s">
        <v>1658</v>
      </c>
      <c r="E30" s="18" t="str">
        <f t="shared" si="17"/>
        <v>DFFemale5-9</v>
      </c>
      <c r="F30" s="19">
        <v>5</v>
      </c>
      <c r="G30" s="104">
        <f>VLOOKUP(E30,'Appendix 4. LT MOH 2019'!$D$5:$G$1684,4,FALSE)</f>
        <v>1.9833379885765131E-4</v>
      </c>
      <c r="H30" s="19">
        <f>VLOOKUP(E30,'Appendix 1a. Person-years 2020'!$E$3:$F$1684,2,FALSE)</f>
        <v>91844.387499999997</v>
      </c>
      <c r="I30" s="19">
        <f>VLOOKUP(E30,'Appendix 2a. Deaths 2020'!$E$3:$G$1683,3,FALSE)</f>
        <v>1</v>
      </c>
      <c r="J30" s="20">
        <f t="shared" si="18"/>
        <v>18.215846276629183</v>
      </c>
      <c r="K30" s="20">
        <f t="shared" si="19"/>
        <v>19.215647942830326</v>
      </c>
      <c r="L30" s="73">
        <f t="shared" si="20"/>
        <v>0.94796940133501006</v>
      </c>
      <c r="M30" s="73">
        <f t="shared" si="21"/>
        <v>1.0548863693192165</v>
      </c>
      <c r="N30" s="72">
        <f>VLOOKUP(E30,'Appendix 4. LT MOH 2019'!$D$5:$K$1684,8,FALSE)</f>
        <v>0.99900882246572598</v>
      </c>
      <c r="O30" s="72">
        <f t="shared" si="30"/>
        <v>0.99895444877928796</v>
      </c>
      <c r="P30" s="73">
        <f t="shared" si="22"/>
        <v>1.0455512207120377E-3</v>
      </c>
      <c r="Q30" s="72">
        <f>VLOOKUP(E30,'Appendix 4. LT MOH 2019'!$D$5:$I$1684,6,FALSE)</f>
        <v>2.5000000000006115</v>
      </c>
      <c r="R30" s="136">
        <f t="shared" si="23"/>
        <v>2.4999319742346402</v>
      </c>
      <c r="S30" s="75">
        <f t="shared" si="31"/>
        <v>99141.094859177159</v>
      </c>
      <c r="T30" s="12">
        <f t="shared" si="24"/>
        <v>103.6570927527406</v>
      </c>
      <c r="U30" s="13">
        <f t="shared" si="25"/>
        <v>2.0921962203413982E-4</v>
      </c>
      <c r="V30" s="12">
        <f t="shared" si="26"/>
        <v>495446.3245126509</v>
      </c>
      <c r="W30" s="12">
        <f t="shared" si="27"/>
        <v>7532535.3906206004</v>
      </c>
      <c r="X30" s="131">
        <f t="shared" si="28"/>
        <v>75.977932272384407</v>
      </c>
      <c r="Y30" s="105">
        <f>VLOOKUP(E30,'Appendix 4. LT MOH 2019'!$D$5:$P$1684,13,FALSE)</f>
        <v>77.875563492487061</v>
      </c>
      <c r="Z30" s="131">
        <f t="shared" si="29"/>
        <v>-1.8976312201026531</v>
      </c>
    </row>
    <row r="31" spans="1:26" x14ac:dyDescent="0.2">
      <c r="B31" t="str">
        <f t="shared" si="32"/>
        <v>Female</v>
      </c>
      <c r="C31" s="9" t="str">
        <f t="shared" si="33"/>
        <v>DF</v>
      </c>
      <c r="D31" s="138" t="s">
        <v>118</v>
      </c>
      <c r="E31" s="18" t="str">
        <f t="shared" si="17"/>
        <v>DFFemale10-14</v>
      </c>
      <c r="F31" s="19">
        <v>5</v>
      </c>
      <c r="G31" s="104">
        <f>VLOOKUP(E31,'Appendix 4. LT MOH 2019'!$D$5:$G$1684,4,FALSE)</f>
        <v>1.9143152329445642E-4</v>
      </c>
      <c r="H31" s="19">
        <f>VLOOKUP(E31,'Appendix 1a. Person-years 2020'!$E$3:$F$1684,2,FALSE)</f>
        <v>101417.2365</v>
      </c>
      <c r="I31" s="19">
        <f>VLOOKUP(E31,'Appendix 2a. Deaths 2020'!$E$3:$G$1683,3,FALSE)</f>
        <v>0</v>
      </c>
      <c r="J31" s="20">
        <f t="shared" si="18"/>
        <v>19.414456071509147</v>
      </c>
      <c r="K31" s="20">
        <f t="shared" si="19"/>
        <v>19.414456071509147</v>
      </c>
      <c r="L31" s="73">
        <f t="shared" si="20"/>
        <v>1</v>
      </c>
      <c r="M31" s="73">
        <f t="shared" si="21"/>
        <v>1</v>
      </c>
      <c r="N31" s="72">
        <f>VLOOKUP(E31,'Appendix 4. LT MOH 2019'!$D$5:$K$1684,8,FALSE)</f>
        <v>0.99904330023975885</v>
      </c>
      <c r="O31" s="72">
        <f t="shared" si="30"/>
        <v>0.99904330023975885</v>
      </c>
      <c r="P31" s="73">
        <f t="shared" si="22"/>
        <v>9.5669976024115311E-4</v>
      </c>
      <c r="Q31" s="72">
        <f>VLOOKUP(E31,'Appendix 4. LT MOH 2019'!$D$5:$I$1684,6,FALSE)</f>
        <v>2.4999999999997424</v>
      </c>
      <c r="R31" s="136">
        <f t="shared" si="23"/>
        <v>2.4999999999997424</v>
      </c>
      <c r="S31" s="75">
        <f t="shared" si="31"/>
        <v>99037.437766424424</v>
      </c>
      <c r="T31" s="12">
        <f t="shared" si="24"/>
        <v>94.749092966036372</v>
      </c>
      <c r="U31" s="13">
        <f t="shared" si="25"/>
        <v>1.9143152329444984E-4</v>
      </c>
      <c r="V31" s="12">
        <f t="shared" si="26"/>
        <v>494950.31609970698</v>
      </c>
      <c r="W31" s="12">
        <f t="shared" si="27"/>
        <v>7037089.0661079492</v>
      </c>
      <c r="X31" s="131">
        <f t="shared" si="28"/>
        <v>71.05483769384891</v>
      </c>
      <c r="Y31" s="105">
        <f>VLOOKUP(E31,'Appendix 4. LT MOH 2019'!$D$5:$P$1684,13,FALSE)</f>
        <v>72.950348182558756</v>
      </c>
      <c r="Z31" s="131">
        <f t="shared" si="29"/>
        <v>-1.8955104887098457</v>
      </c>
    </row>
    <row r="32" spans="1:26" x14ac:dyDescent="0.2">
      <c r="B32" t="str">
        <f t="shared" si="32"/>
        <v>Female</v>
      </c>
      <c r="C32" s="9" t="str">
        <f t="shared" si="33"/>
        <v>DF</v>
      </c>
      <c r="D32" s="137" t="s">
        <v>119</v>
      </c>
      <c r="E32" s="18" t="str">
        <f t="shared" si="17"/>
        <v>DFFemale15-19</v>
      </c>
      <c r="F32" s="19">
        <v>5</v>
      </c>
      <c r="G32" s="104">
        <f>VLOOKUP(E32,'Appendix 4. LT MOH 2019'!$D$5:$G$1684,4,FALSE)</f>
        <v>3.2125201744893185E-4</v>
      </c>
      <c r="H32" s="19">
        <f>VLOOKUP(E32,'Appendix 1a. Person-years 2020'!$E$3:$F$1684,2,FALSE)</f>
        <v>118031.3895</v>
      </c>
      <c r="I32" s="19">
        <f>VLOOKUP(E32,'Appendix 2a. Deaths 2020'!$E$3:$G$1683,3,FALSE)</f>
        <v>2</v>
      </c>
      <c r="J32" s="20">
        <f t="shared" si="18"/>
        <v>37.917821999175672</v>
      </c>
      <c r="K32" s="20">
        <f t="shared" si="19"/>
        <v>39.917179495140772</v>
      </c>
      <c r="L32" s="73">
        <f t="shared" si="20"/>
        <v>0.94991235550075659</v>
      </c>
      <c r="M32" s="73">
        <f t="shared" si="21"/>
        <v>1.0527287009261388</v>
      </c>
      <c r="N32" s="72">
        <f>VLOOKUP(E32,'Appendix 4. LT MOH 2019'!$D$5:$K$1684,8,FALSE)</f>
        <v>0.99839502891325427</v>
      </c>
      <c r="O32" s="72">
        <f t="shared" si="30"/>
        <v>0.99831047240281778</v>
      </c>
      <c r="P32" s="73">
        <f t="shared" si="22"/>
        <v>1.6895275971822166E-3</v>
      </c>
      <c r="Q32" s="72">
        <f>VLOOKUP(E32,'Appendix 4. LT MOH 2019'!$D$5:$I$1684,6,FALSE)</f>
        <v>2.5000000000000577</v>
      </c>
      <c r="R32" s="136">
        <f t="shared" si="23"/>
        <v>2.4998941568168052</v>
      </c>
      <c r="S32" s="75">
        <f t="shared" si="31"/>
        <v>98942.688673458382</v>
      </c>
      <c r="T32" s="12">
        <f t="shared" si="24"/>
        <v>167.16640305321624</v>
      </c>
      <c r="U32" s="13">
        <f t="shared" si="25"/>
        <v>3.3819122323424045E-4</v>
      </c>
      <c r="V32" s="12">
        <f t="shared" si="26"/>
        <v>494295.50966623472</v>
      </c>
      <c r="W32" s="12">
        <f t="shared" si="27"/>
        <v>6542138.7500082422</v>
      </c>
      <c r="X32" s="131">
        <f t="shared" si="28"/>
        <v>66.120486897211094</v>
      </c>
      <c r="Y32" s="105">
        <f>VLOOKUP(E32,'Appendix 4. LT MOH 2019'!$D$5:$P$1684,13,FALSE)</f>
        <v>68.017812556924682</v>
      </c>
      <c r="Z32" s="131">
        <f t="shared" si="29"/>
        <v>-1.8973256597135872</v>
      </c>
    </row>
    <row r="33" spans="2:26" x14ac:dyDescent="0.2">
      <c r="B33" t="str">
        <f t="shared" si="32"/>
        <v>Female</v>
      </c>
      <c r="C33" s="9" t="str">
        <f t="shared" si="33"/>
        <v>DF</v>
      </c>
      <c r="D33" s="137" t="s">
        <v>120</v>
      </c>
      <c r="E33" s="18" t="str">
        <f t="shared" si="17"/>
        <v>DFFemale20-24</v>
      </c>
      <c r="F33" s="19">
        <v>5</v>
      </c>
      <c r="G33" s="104">
        <f>VLOOKUP(E33,'Appendix 4. LT MOH 2019'!$D$5:$G$1684,4,FALSE)</f>
        <v>3.0190096135149382E-4</v>
      </c>
      <c r="H33" s="19">
        <f>VLOOKUP(E33,'Appendix 1a. Person-years 2020'!$E$3:$F$1684,2,FALSE)</f>
        <v>126308.0284</v>
      </c>
      <c r="I33" s="19">
        <f>VLOOKUP(E33,'Appendix 2a. Deaths 2020'!$E$3:$G$1683,3,FALSE)</f>
        <v>5</v>
      </c>
      <c r="J33" s="20">
        <f t="shared" si="18"/>
        <v>38.132515200371785</v>
      </c>
      <c r="K33" s="20">
        <f t="shared" si="19"/>
        <v>43.131005695565023</v>
      </c>
      <c r="L33" s="73">
        <f t="shared" si="20"/>
        <v>0.88410911327979513</v>
      </c>
      <c r="M33" s="73">
        <f t="shared" si="21"/>
        <v>1.1310821085083971</v>
      </c>
      <c r="N33" s="72">
        <f>VLOOKUP(E33,'Appendix 4. LT MOH 2019'!$D$5:$K$1684,8,FALSE)</f>
        <v>0.9984916336363806</v>
      </c>
      <c r="O33" s="72">
        <f t="shared" si="30"/>
        <v>0.99829408253032115</v>
      </c>
      <c r="P33" s="73">
        <f t="shared" si="22"/>
        <v>1.7059174696788526E-3</v>
      </c>
      <c r="Q33" s="72">
        <f>VLOOKUP(E33,'Appendix 4. LT MOH 2019'!$D$5:$I$1684,6,FALSE)</f>
        <v>2.5000000000000289</v>
      </c>
      <c r="R33" s="136">
        <f t="shared" si="23"/>
        <v>2.4997527176872616</v>
      </c>
      <c r="S33" s="75">
        <f t="shared" si="31"/>
        <v>98775.52227040517</v>
      </c>
      <c r="T33" s="12">
        <f t="shared" si="24"/>
        <v>168.50288901773675</v>
      </c>
      <c r="U33" s="13">
        <f t="shared" si="25"/>
        <v>3.4147478664753349E-4</v>
      </c>
      <c r="V33" s="12">
        <f t="shared" si="26"/>
        <v>493456.31246169744</v>
      </c>
      <c r="W33" s="12">
        <f t="shared" si="27"/>
        <v>6047843.240342007</v>
      </c>
      <c r="X33" s="131">
        <f t="shared" si="28"/>
        <v>61.228157556946108</v>
      </c>
      <c r="Y33" s="105">
        <f>VLOOKUP(E33,'Appendix 4. LT MOH 2019'!$D$5:$P$1684,13,FALSE)</f>
        <v>63.12313579249323</v>
      </c>
      <c r="Z33" s="131">
        <f t="shared" si="29"/>
        <v>-1.8949782355471214</v>
      </c>
    </row>
    <row r="34" spans="2:26" x14ac:dyDescent="0.2">
      <c r="B34" t="str">
        <f t="shared" si="32"/>
        <v>Female</v>
      </c>
      <c r="C34" s="9" t="str">
        <f t="shared" si="33"/>
        <v>DF</v>
      </c>
      <c r="D34" s="137" t="s">
        <v>121</v>
      </c>
      <c r="E34" s="18" t="str">
        <f t="shared" si="17"/>
        <v>DFFemale25-29</v>
      </c>
      <c r="F34" s="19">
        <v>5</v>
      </c>
      <c r="G34" s="104">
        <f>VLOOKUP(E34,'Appendix 4. LT MOH 2019'!$D$5:$G$1684,4,FALSE)</f>
        <v>4.553948743968489E-4</v>
      </c>
      <c r="H34" s="19">
        <f>VLOOKUP(E34,'Appendix 1a. Person-years 2020'!$E$3:$F$1684,2,FALSE)</f>
        <v>129513.2344</v>
      </c>
      <c r="I34" s="19">
        <f>VLOOKUP(E34,'Appendix 2a. Deaths 2020'!$E$3:$G$1683,3,FALSE)</f>
        <v>6</v>
      </c>
      <c r="J34" s="20">
        <f t="shared" si="18"/>
        <v>58.979663112317652</v>
      </c>
      <c r="K34" s="20">
        <f t="shared" si="19"/>
        <v>64.976930743071279</v>
      </c>
      <c r="L34" s="73">
        <f t="shared" si="20"/>
        <v>0.90770158636043086</v>
      </c>
      <c r="M34" s="73">
        <f t="shared" si="21"/>
        <v>1.1016836535558496</v>
      </c>
      <c r="N34" s="72">
        <f>VLOOKUP(E34,'Appendix 4. LT MOH 2019'!$D$5:$K$1684,8,FALSE)</f>
        <v>0.99772561498620993</v>
      </c>
      <c r="O34" s="72">
        <f t="shared" si="30"/>
        <v>0.99749463714432807</v>
      </c>
      <c r="P34" s="73">
        <f t="shared" si="22"/>
        <v>2.5053628556719332E-3</v>
      </c>
      <c r="Q34" s="72">
        <f>VLOOKUP(E34,'Appendix 4. LT MOH 2019'!$D$5:$I$1684,6,FALSE)</f>
        <v>2.5000000000001412</v>
      </c>
      <c r="R34" s="136">
        <f t="shared" si="23"/>
        <v>2.4997106847096178</v>
      </c>
      <c r="S34" s="75">
        <f t="shared" si="31"/>
        <v>98607.019381387436</v>
      </c>
      <c r="T34" s="12">
        <f t="shared" si="24"/>
        <v>247.04636366665048</v>
      </c>
      <c r="U34" s="13">
        <f t="shared" si="25"/>
        <v>5.0170111553472698E-4</v>
      </c>
      <c r="V34" s="12">
        <f t="shared" si="26"/>
        <v>492417.40952348011</v>
      </c>
      <c r="W34" s="12">
        <f t="shared" si="27"/>
        <v>5554386.9278803095</v>
      </c>
      <c r="X34" s="131">
        <f t="shared" si="28"/>
        <v>56.328514569508705</v>
      </c>
      <c r="Y34" s="105">
        <f>VLOOKUP(E34,'Appendix 4. LT MOH 2019'!$D$5:$P$1684,13,FALSE)</f>
        <v>58.214715827624325</v>
      </c>
      <c r="Z34" s="131">
        <f t="shared" si="29"/>
        <v>-1.8862012581156193</v>
      </c>
    </row>
    <row r="35" spans="2:26" x14ac:dyDescent="0.2">
      <c r="B35" t="str">
        <f t="shared" si="32"/>
        <v>Female</v>
      </c>
      <c r="C35" s="9" t="str">
        <f t="shared" si="33"/>
        <v>DF</v>
      </c>
      <c r="D35" s="137" t="s">
        <v>122</v>
      </c>
      <c r="E35" s="18" t="str">
        <f t="shared" si="17"/>
        <v>DFFemale30-34</v>
      </c>
      <c r="F35" s="19">
        <v>5</v>
      </c>
      <c r="G35" s="104">
        <f>VLOOKUP(E35,'Appendix 4. LT MOH 2019'!$D$5:$G$1684,4,FALSE)</f>
        <v>4.9695318828517679E-4</v>
      </c>
      <c r="H35" s="19">
        <f>VLOOKUP(E35,'Appendix 1a. Person-years 2020'!$E$3:$F$1684,2,FALSE)</f>
        <v>136891.12820000001</v>
      </c>
      <c r="I35" s="19">
        <f>VLOOKUP(E35,'Appendix 2a. Deaths 2020'!$E$3:$G$1683,3,FALSE)</f>
        <v>9</v>
      </c>
      <c r="J35" s="20">
        <f t="shared" si="18"/>
        <v>68.028482606944877</v>
      </c>
      <c r="K35" s="20">
        <f t="shared" si="19"/>
        <v>77.024010028250316</v>
      </c>
      <c r="L35" s="73">
        <f t="shared" si="20"/>
        <v>0.88321138541078137</v>
      </c>
      <c r="M35" s="73">
        <f t="shared" si="21"/>
        <v>1.1322317811096834</v>
      </c>
      <c r="N35" s="72">
        <f>VLOOKUP(E35,'Appendix 4. LT MOH 2019'!$D$5:$K$1684,8,FALSE)</f>
        <v>0.99751831725895035</v>
      </c>
      <c r="O35" s="72">
        <f t="shared" si="30"/>
        <v>0.99719062129609248</v>
      </c>
      <c r="P35" s="73">
        <f t="shared" si="22"/>
        <v>2.8093787039075169E-3</v>
      </c>
      <c r="Q35" s="72">
        <f>VLOOKUP(E35,'Appendix 4. LT MOH 2019'!$D$5:$I$1684,6,FALSE)</f>
        <v>2.4999999999999636</v>
      </c>
      <c r="R35" s="136">
        <f t="shared" si="23"/>
        <v>2.4995894411283088</v>
      </c>
      <c r="S35" s="75">
        <f t="shared" si="31"/>
        <v>98359.973017720782</v>
      </c>
      <c r="T35" s="12">
        <f t="shared" si="24"/>
        <v>276.33041351290274</v>
      </c>
      <c r="U35" s="13">
        <f t="shared" si="25"/>
        <v>5.6266624185772089E-4</v>
      </c>
      <c r="V35" s="12">
        <f t="shared" si="26"/>
        <v>491108.92560491886</v>
      </c>
      <c r="W35" s="12">
        <f t="shared" si="27"/>
        <v>5061969.5183568299</v>
      </c>
      <c r="X35" s="131">
        <f t="shared" si="28"/>
        <v>51.463713978905346</v>
      </c>
      <c r="Y35" s="105">
        <f>VLOOKUP(E35,'Appendix 4. LT MOH 2019'!$D$5:$P$1684,13,FALSE)</f>
        <v>53.341721401925092</v>
      </c>
      <c r="Z35" s="131">
        <f t="shared" si="29"/>
        <v>-1.8780074230197457</v>
      </c>
    </row>
    <row r="36" spans="2:26" x14ac:dyDescent="0.2">
      <c r="B36" t="str">
        <f t="shared" si="32"/>
        <v>Female</v>
      </c>
      <c r="C36" s="9" t="str">
        <f t="shared" si="33"/>
        <v>DF</v>
      </c>
      <c r="D36" s="137" t="s">
        <v>123</v>
      </c>
      <c r="E36" s="18" t="str">
        <f t="shared" si="17"/>
        <v>DFFemale35-39</v>
      </c>
      <c r="F36" s="19">
        <v>5</v>
      </c>
      <c r="G36" s="104">
        <f>VLOOKUP(E36,'Appendix 4. LT MOH 2019'!$D$5:$G$1684,4,FALSE)</f>
        <v>8.9732593465712386E-4</v>
      </c>
      <c r="H36" s="19">
        <f>VLOOKUP(E36,'Appendix 1a. Person-years 2020'!$E$3:$F$1684,2,FALSE)</f>
        <v>147299.96789999999</v>
      </c>
      <c r="I36" s="19">
        <f>VLOOKUP(E36,'Appendix 2a. Deaths 2020'!$E$3:$G$1683,3,FALSE)</f>
        <v>23</v>
      </c>
      <c r="J36" s="20">
        <f t="shared" si="18"/>
        <v>132.17608137083184</v>
      </c>
      <c r="K36" s="20">
        <f t="shared" si="19"/>
        <v>155.15544287433471</v>
      </c>
      <c r="L36" s="73">
        <f t="shared" si="20"/>
        <v>0.85189458340746327</v>
      </c>
      <c r="M36" s="73">
        <f t="shared" si="21"/>
        <v>1.1738541592788805</v>
      </c>
      <c r="N36" s="72">
        <f>VLOOKUP(E36,'Appendix 4. LT MOH 2019'!$D$5:$K$1684,8,FALSE)</f>
        <v>0.99552341272137401</v>
      </c>
      <c r="O36" s="72">
        <f t="shared" si="30"/>
        <v>0.9947471867885137</v>
      </c>
      <c r="P36" s="73">
        <f t="shared" si="22"/>
        <v>5.2528132114862958E-3</v>
      </c>
      <c r="Q36" s="72">
        <f>VLOOKUP(E36,'Appendix 4. LT MOH 2019'!$D$5:$I$1684,6,FALSE)</f>
        <v>2.4999999999999614</v>
      </c>
      <c r="R36" s="136">
        <f t="shared" si="23"/>
        <v>2.4990255769521044</v>
      </c>
      <c r="S36" s="75">
        <f t="shared" si="31"/>
        <v>98083.642604207882</v>
      </c>
      <c r="T36" s="12">
        <f t="shared" si="24"/>
        <v>515.21505370208331</v>
      </c>
      <c r="U36" s="13">
        <f t="shared" si="25"/>
        <v>1.053330193962881E-3</v>
      </c>
      <c r="V36" s="12">
        <f t="shared" si="26"/>
        <v>489129.67334936128</v>
      </c>
      <c r="W36" s="12">
        <f t="shared" si="27"/>
        <v>4570860.5927519109</v>
      </c>
      <c r="X36" s="131">
        <f t="shared" si="28"/>
        <v>46.601660291068924</v>
      </c>
      <c r="Y36" s="105">
        <f>VLOOKUP(E36,'Appendix 4. LT MOH 2019'!$D$5:$P$1684,13,FALSE)</f>
        <v>48.468208324867142</v>
      </c>
      <c r="Z36" s="131">
        <f t="shared" si="29"/>
        <v>-1.8665480337982174</v>
      </c>
    </row>
    <row r="37" spans="2:26" x14ac:dyDescent="0.2">
      <c r="B37" t="str">
        <f t="shared" si="32"/>
        <v>Female</v>
      </c>
      <c r="C37" s="9" t="str">
        <f t="shared" si="33"/>
        <v>DF</v>
      </c>
      <c r="D37" s="137" t="s">
        <v>124</v>
      </c>
      <c r="E37" s="18" t="str">
        <f t="shared" si="17"/>
        <v>DFFemale40-44</v>
      </c>
      <c r="F37" s="19">
        <v>5</v>
      </c>
      <c r="G37" s="104">
        <f>VLOOKUP(E37,'Appendix 4. LT MOH 2019'!$D$5:$G$1684,4,FALSE)</f>
        <v>1.1086869446332863E-3</v>
      </c>
      <c r="H37" s="19">
        <f>VLOOKUP(E37,'Appendix 1a. Person-years 2020'!$E$3:$F$1684,2,FALSE)</f>
        <v>137623.5557</v>
      </c>
      <c r="I37" s="19">
        <f>VLOOKUP(E37,'Appendix 2a. Deaths 2020'!$E$3:$G$1683,3,FALSE)</f>
        <v>26</v>
      </c>
      <c r="J37" s="20">
        <f t="shared" si="18"/>
        <v>152.58143947860188</v>
      </c>
      <c r="K37" s="20">
        <f t="shared" si="19"/>
        <v>178.55261361804142</v>
      </c>
      <c r="L37" s="73">
        <f t="shared" si="20"/>
        <v>0.85454609925230829</v>
      </c>
      <c r="M37" s="73">
        <f t="shared" si="21"/>
        <v>1.1702118830978898</v>
      </c>
      <c r="N37" s="72">
        <f>VLOOKUP(E37,'Appendix 4. LT MOH 2019'!$D$5:$K$1684,8,FALSE)</f>
        <v>0.99447188764183347</v>
      </c>
      <c r="O37" s="72">
        <f t="shared" si="30"/>
        <v>0.99353398542655436</v>
      </c>
      <c r="P37" s="73">
        <f t="shared" si="22"/>
        <v>6.4660145734456442E-3</v>
      </c>
      <c r="Q37" s="72">
        <f>VLOOKUP(E37,'Appendix 4. LT MOH 2019'!$D$5:$I$1684,6,FALSE)</f>
        <v>2.5000000000000191</v>
      </c>
      <c r="R37" s="136">
        <f t="shared" si="23"/>
        <v>2.4988214536379214</v>
      </c>
      <c r="S37" s="75">
        <f t="shared" si="31"/>
        <v>97568.427550505803</v>
      </c>
      <c r="T37" s="12">
        <f t="shared" si="24"/>
        <v>630.87887444974604</v>
      </c>
      <c r="U37" s="13">
        <f t="shared" si="25"/>
        <v>1.2973993937487932E-3</v>
      </c>
      <c r="V37" s="12">
        <f t="shared" si="26"/>
        <v>486264.19704640232</v>
      </c>
      <c r="W37" s="12">
        <f t="shared" si="27"/>
        <v>4081730.91940255</v>
      </c>
      <c r="X37" s="131">
        <f t="shared" si="28"/>
        <v>41.834546501117515</v>
      </c>
      <c r="Y37" s="105">
        <f>VLOOKUP(E37,'Appendix 4. LT MOH 2019'!$D$5:$P$1684,13,FALSE)</f>
        <v>43.674914359078635</v>
      </c>
      <c r="Z37" s="131">
        <f t="shared" si="29"/>
        <v>-1.8403678579611196</v>
      </c>
    </row>
    <row r="38" spans="2:26" x14ac:dyDescent="0.2">
      <c r="B38" t="str">
        <f t="shared" si="32"/>
        <v>Female</v>
      </c>
      <c r="C38" s="9" t="str">
        <f t="shared" si="33"/>
        <v>DF</v>
      </c>
      <c r="D38" s="137" t="s">
        <v>125</v>
      </c>
      <c r="E38" s="18" t="str">
        <f t="shared" si="17"/>
        <v>DFFemale45-49</v>
      </c>
      <c r="F38" s="19">
        <v>5</v>
      </c>
      <c r="G38" s="104">
        <f>VLOOKUP(E38,'Appendix 4. LT MOH 2019'!$D$5:$G$1684,4,FALSE)</f>
        <v>1.8848138120837984E-3</v>
      </c>
      <c r="H38" s="19">
        <f>VLOOKUP(E38,'Appendix 1a. Person-years 2020'!$E$3:$F$1684,2,FALSE)</f>
        <v>114002.1002</v>
      </c>
      <c r="I38" s="19">
        <f>VLOOKUP(E38,'Appendix 2a. Deaths 2020'!$E$3:$G$1683,3,FALSE)</f>
        <v>45</v>
      </c>
      <c r="J38" s="20">
        <f t="shared" si="18"/>
        <v>214.87273306352117</v>
      </c>
      <c r="K38" s="20">
        <f t="shared" si="19"/>
        <v>259.78791644197736</v>
      </c>
      <c r="L38" s="73">
        <f t="shared" si="20"/>
        <v>0.82710826587468389</v>
      </c>
      <c r="M38" s="73">
        <f t="shared" si="21"/>
        <v>1.2090315636520446</v>
      </c>
      <c r="N38" s="72">
        <f>VLOOKUP(E38,'Appendix 4. LT MOH 2019'!$D$5:$K$1684,8,FALSE)</f>
        <v>0.99062012921461062</v>
      </c>
      <c r="O38" s="72">
        <f t="shared" si="30"/>
        <v>0.98867058542399433</v>
      </c>
      <c r="P38" s="73">
        <f t="shared" si="22"/>
        <v>1.132941457600567E-2</v>
      </c>
      <c r="Q38" s="72">
        <f>VLOOKUP(E38,'Appendix 4. LT MOH 2019'!$D$5:$I$1684,6,FALSE)</f>
        <v>2.5000000000000053</v>
      </c>
      <c r="R38" s="136">
        <f t="shared" si="23"/>
        <v>2.4975406349478644</v>
      </c>
      <c r="S38" s="75">
        <f t="shared" si="31"/>
        <v>96937.54867605606</v>
      </c>
      <c r="T38" s="12">
        <f t="shared" si="24"/>
        <v>1098.2456769327687</v>
      </c>
      <c r="U38" s="13">
        <f t="shared" si="25"/>
        <v>2.278804373886857E-3</v>
      </c>
      <c r="V38" s="12">
        <f t="shared" si="26"/>
        <v>481939.42820091185</v>
      </c>
      <c r="W38" s="12">
        <f t="shared" si="27"/>
        <v>3595466.7223561476</v>
      </c>
      <c r="X38" s="131">
        <f t="shared" si="28"/>
        <v>37.090547176630238</v>
      </c>
      <c r="Y38" s="105">
        <f>VLOOKUP(E38,'Appendix 4. LT MOH 2019'!$D$5:$P$1684,13,FALSE)</f>
        <v>38.90379921318408</v>
      </c>
      <c r="Z38" s="131">
        <f t="shared" si="29"/>
        <v>-1.8132520365538412</v>
      </c>
    </row>
    <row r="39" spans="2:26" x14ac:dyDescent="0.2">
      <c r="B39" t="str">
        <f t="shared" si="32"/>
        <v>Female</v>
      </c>
      <c r="C39" s="9" t="str">
        <f t="shared" si="33"/>
        <v>DF</v>
      </c>
      <c r="D39" s="137" t="s">
        <v>126</v>
      </c>
      <c r="E39" s="18" t="str">
        <f t="shared" si="17"/>
        <v>DFFemale50-54</v>
      </c>
      <c r="F39" s="19">
        <v>5</v>
      </c>
      <c r="G39" s="104">
        <f>VLOOKUP(E39,'Appendix 4. LT MOH 2019'!$D$5:$G$1684,4,FALSE)</f>
        <v>2.8918424581982406E-3</v>
      </c>
      <c r="H39" s="19">
        <f>VLOOKUP(E39,'Appendix 1a. Person-years 2020'!$E$3:$F$1684,2,FALSE)</f>
        <v>98775.917100000006</v>
      </c>
      <c r="I39" s="19">
        <f>VLOOKUP(E39,'Appendix 2a. Deaths 2020'!$E$3:$G$1683,3,FALSE)</f>
        <v>63</v>
      </c>
      <c r="J39" s="20">
        <f t="shared" si="18"/>
        <v>285.64439091724967</v>
      </c>
      <c r="K39" s="20">
        <f t="shared" si="19"/>
        <v>348.46220484238313</v>
      </c>
      <c r="L39" s="73">
        <f t="shared" si="20"/>
        <v>0.81972847255114134</v>
      </c>
      <c r="M39" s="73">
        <f t="shared" si="21"/>
        <v>1.2199161472186288</v>
      </c>
      <c r="N39" s="72">
        <f>VLOOKUP(E39,'Appendix 4. LT MOH 2019'!$D$5:$K$1684,8,FALSE)</f>
        <v>0.98564457180093801</v>
      </c>
      <c r="O39" s="72">
        <f t="shared" si="30"/>
        <v>0.9825153284607191</v>
      </c>
      <c r="P39" s="73">
        <f t="shared" si="22"/>
        <v>1.7484671539280905E-2</v>
      </c>
      <c r="Q39" s="72">
        <f>VLOOKUP(E39,'Appendix 4. LT MOH 2019'!$D$5:$I$1684,6,FALSE)</f>
        <v>2.4999999999999711</v>
      </c>
      <c r="R39" s="136">
        <f t="shared" si="23"/>
        <v>2.4960326505232988</v>
      </c>
      <c r="S39" s="75">
        <f t="shared" si="31"/>
        <v>95839.302999123291</v>
      </c>
      <c r="T39" s="12">
        <f t="shared" si="24"/>
        <v>1675.7187334932901</v>
      </c>
      <c r="U39" s="13">
        <f t="shared" si="25"/>
        <v>3.5278246792275199E-3</v>
      </c>
      <c r="V39" s="12">
        <f t="shared" si="26"/>
        <v>475000.57000004279</v>
      </c>
      <c r="W39" s="12">
        <f t="shared" si="27"/>
        <v>3113527.2941552359</v>
      </c>
      <c r="X39" s="131">
        <f t="shared" si="28"/>
        <v>32.486956777885972</v>
      </c>
      <c r="Y39" s="105">
        <f>VLOOKUP(E39,'Appendix 4. LT MOH 2019'!$D$5:$P$1684,13,FALSE)</f>
        <v>34.248495351135205</v>
      </c>
      <c r="Z39" s="131">
        <f t="shared" si="29"/>
        <v>-1.7615385732492328</v>
      </c>
    </row>
    <row r="40" spans="2:26" x14ac:dyDescent="0.2">
      <c r="B40" t="str">
        <f t="shared" si="32"/>
        <v>Female</v>
      </c>
      <c r="C40" s="9" t="str">
        <f t="shared" si="33"/>
        <v>DF</v>
      </c>
      <c r="D40" s="137" t="s">
        <v>127</v>
      </c>
      <c r="E40" s="18" t="str">
        <f t="shared" si="17"/>
        <v>DFFemale55-59</v>
      </c>
      <c r="F40" s="19">
        <v>5</v>
      </c>
      <c r="G40" s="104">
        <f>VLOOKUP(E40,'Appendix 4. LT MOH 2019'!$D$5:$G$1684,4,FALSE)</f>
        <v>4.3110864221764175E-3</v>
      </c>
      <c r="H40" s="19">
        <f>VLOOKUP(E40,'Appendix 1a. Person-years 2020'!$E$3:$F$1684,2,FALSE)</f>
        <v>83006.698199999999</v>
      </c>
      <c r="I40" s="19">
        <f>VLOOKUP(E40,'Appendix 2a. Deaths 2020'!$E$3:$G$1683,3,FALSE)</f>
        <v>78</v>
      </c>
      <c r="J40" s="20">
        <f t="shared" si="18"/>
        <v>357.8490495597157</v>
      </c>
      <c r="K40" s="20">
        <f t="shared" si="19"/>
        <v>435.51278481878592</v>
      </c>
      <c r="L40" s="73">
        <f t="shared" si="20"/>
        <v>0.82167289235519092</v>
      </c>
      <c r="M40" s="73">
        <f t="shared" si="21"/>
        <v>1.2170293182408192</v>
      </c>
      <c r="N40" s="72">
        <f>VLOOKUP(E40,'Appendix 4. LT MOH 2019'!$D$5:$K$1684,8,FALSE)</f>
        <v>0.97867440905305858</v>
      </c>
      <c r="O40" s="72">
        <f t="shared" si="30"/>
        <v>0.97410652895706962</v>
      </c>
      <c r="P40" s="73">
        <f t="shared" si="22"/>
        <v>2.5893471042930383E-2</v>
      </c>
      <c r="Q40" s="72">
        <f>VLOOKUP(E40,'Appendix 4. LT MOH 2019'!$D$5:$I$1684,6,FALSE)</f>
        <v>2.4999999999999964</v>
      </c>
      <c r="R40" s="136">
        <f t="shared" si="23"/>
        <v>2.4941685716634687</v>
      </c>
      <c r="S40" s="75">
        <f t="shared" si="31"/>
        <v>94163.584265629994</v>
      </c>
      <c r="T40" s="12">
        <f t="shared" si="24"/>
        <v>2438.2220424806251</v>
      </c>
      <c r="U40" s="13">
        <f t="shared" si="25"/>
        <v>5.2467813475478662E-3</v>
      </c>
      <c r="V40" s="12">
        <f t="shared" si="26"/>
        <v>464708.14790483913</v>
      </c>
      <c r="W40" s="12">
        <f t="shared" si="27"/>
        <v>2638526.7241551932</v>
      </c>
      <c r="X40" s="131">
        <f t="shared" si="28"/>
        <v>28.020670036434286</v>
      </c>
      <c r="Y40" s="105">
        <f>VLOOKUP(E40,'Appendix 4. LT MOH 2019'!$D$5:$P$1684,13,FALSE)</f>
        <v>29.710896563986939</v>
      </c>
      <c r="Z40" s="131">
        <f t="shared" si="29"/>
        <v>-1.6902265275526531</v>
      </c>
    </row>
    <row r="41" spans="2:26" x14ac:dyDescent="0.2">
      <c r="B41" t="str">
        <f t="shared" si="32"/>
        <v>Female</v>
      </c>
      <c r="C41" s="9" t="str">
        <f t="shared" si="33"/>
        <v>DF</v>
      </c>
      <c r="D41" s="137" t="s">
        <v>128</v>
      </c>
      <c r="E41" s="18" t="str">
        <f t="shared" si="17"/>
        <v>DFFemale60-64</v>
      </c>
      <c r="F41" s="19">
        <v>5</v>
      </c>
      <c r="G41" s="104">
        <f>VLOOKUP(E41,'Appendix 4. LT MOH 2019'!$D$5:$G$1684,4,FALSE)</f>
        <v>6.7839268148041556E-3</v>
      </c>
      <c r="H41" s="19">
        <f>VLOOKUP(E41,'Appendix 1a. Person-years 2020'!$E$3:$F$1684,2,FALSE)</f>
        <v>64932.733399999997</v>
      </c>
      <c r="I41" s="19">
        <f>VLOOKUP(E41,'Appendix 2a. Deaths 2020'!$E$3:$G$1683,3,FALSE)</f>
        <v>124</v>
      </c>
      <c r="J41" s="20">
        <f t="shared" si="18"/>
        <v>440.49891127078939</v>
      </c>
      <c r="K41" s="20">
        <f t="shared" si="19"/>
        <v>563.6577043457537</v>
      </c>
      <c r="L41" s="73">
        <f t="shared" si="20"/>
        <v>0.78150073683829679</v>
      </c>
      <c r="M41" s="73">
        <f t="shared" si="21"/>
        <v>1.2795893245676027</v>
      </c>
      <c r="N41" s="72">
        <f>VLOOKUP(E41,'Appendix 4. LT MOH 2019'!$D$5:$K$1684,8,FALSE)</f>
        <v>0.96664604293525758</v>
      </c>
      <c r="O41" s="72">
        <f t="shared" si="30"/>
        <v>0.95752125110793729</v>
      </c>
      <c r="P41" s="73">
        <f t="shared" si="22"/>
        <v>4.2478748892062712E-2</v>
      </c>
      <c r="Q41" s="72">
        <f>VLOOKUP(E41,'Appendix 4. LT MOH 2019'!$D$5:$I$1684,6,FALSE)</f>
        <v>2.4999999999999942</v>
      </c>
      <c r="R41" s="136">
        <f t="shared" si="23"/>
        <v>2.4881930079568884</v>
      </c>
      <c r="S41" s="75">
        <f t="shared" si="31"/>
        <v>91725.362223149365</v>
      </c>
      <c r="T41" s="12">
        <f t="shared" si="24"/>
        <v>3896.378628910657</v>
      </c>
      <c r="U41" s="13">
        <f t="shared" si="25"/>
        <v>8.6809995632581519E-3</v>
      </c>
      <c r="V41" s="12">
        <f t="shared" si="26"/>
        <v>448839.86003200168</v>
      </c>
      <c r="W41" s="12">
        <f t="shared" si="27"/>
        <v>2173818.5762503543</v>
      </c>
      <c r="X41" s="131">
        <f t="shared" si="28"/>
        <v>23.699209505020985</v>
      </c>
      <c r="Y41" s="105">
        <f>VLOOKUP(E41,'Appendix 4. LT MOH 2019'!$D$5:$P$1684,13,FALSE)</f>
        <v>25.303829662119746</v>
      </c>
      <c r="Z41" s="131">
        <f t="shared" si="29"/>
        <v>-1.6046201570987613</v>
      </c>
    </row>
    <row r="42" spans="2:26" x14ac:dyDescent="0.2">
      <c r="B42" t="str">
        <f t="shared" si="32"/>
        <v>Female</v>
      </c>
      <c r="C42" s="9" t="str">
        <f t="shared" si="33"/>
        <v>DF</v>
      </c>
      <c r="D42" s="137" t="s">
        <v>129</v>
      </c>
      <c r="E42" s="18" t="str">
        <f t="shared" si="17"/>
        <v>DFFemale65-69</v>
      </c>
      <c r="F42" s="19">
        <v>5</v>
      </c>
      <c r="G42" s="104">
        <f>VLOOKUP(E42,'Appendix 4. LT MOH 2019'!$D$5:$G$1684,4,FALSE)</f>
        <v>1.0199245254584174E-2</v>
      </c>
      <c r="H42" s="19">
        <f>VLOOKUP(E42,'Appendix 1a. Person-years 2020'!$E$3:$F$1684,2,FALSE)</f>
        <v>49764.465700000001</v>
      </c>
      <c r="I42" s="19">
        <f>VLOOKUP(E42,'Appendix 2a. Deaths 2020'!$E$3:$G$1683,3,FALSE)</f>
        <v>126</v>
      </c>
      <c r="J42" s="20">
        <f t="shared" si="18"/>
        <v>507.55999063764193</v>
      </c>
      <c r="K42" s="20">
        <f t="shared" si="19"/>
        <v>632.27488573556434</v>
      </c>
      <c r="L42" s="73">
        <f t="shared" si="20"/>
        <v>0.80275209736848252</v>
      </c>
      <c r="M42" s="73">
        <f t="shared" si="21"/>
        <v>1.2457145901930617</v>
      </c>
      <c r="N42" s="72">
        <f>VLOOKUP(E42,'Appendix 4. LT MOH 2019'!$D$5:$K$1684,8,FALSE)</f>
        <v>0.95027175026490274</v>
      </c>
      <c r="O42" s="72">
        <f t="shared" si="30"/>
        <v>0.93843609697557484</v>
      </c>
      <c r="P42" s="73">
        <f t="shared" si="22"/>
        <v>6.1563903024425159E-2</v>
      </c>
      <c r="Q42" s="72">
        <f>VLOOKUP(E42,'Appendix 4. LT MOH 2019'!$D$5:$I$1684,6,FALSE)</f>
        <v>2.4999999999999969</v>
      </c>
      <c r="R42" s="136">
        <f t="shared" si="23"/>
        <v>2.4844347419299524</v>
      </c>
      <c r="S42" s="75">
        <f t="shared" si="31"/>
        <v>87828.983594238714</v>
      </c>
      <c r="T42" s="12">
        <f t="shared" si="24"/>
        <v>5407.0950287295409</v>
      </c>
      <c r="U42" s="13">
        <f t="shared" si="25"/>
        <v>1.2706341792677052E-2</v>
      </c>
      <c r="V42" s="12">
        <f t="shared" si="26"/>
        <v>425543.01756983827</v>
      </c>
      <c r="W42" s="12">
        <f t="shared" si="27"/>
        <v>1724978.7162183526</v>
      </c>
      <c r="X42" s="131">
        <f t="shared" si="28"/>
        <v>19.64019900523482</v>
      </c>
      <c r="Y42" s="105">
        <f>VLOOKUP(E42,'Appendix 4. LT MOH 2019'!$D$5:$P$1684,13,FALSE)</f>
        <v>21.090671920483995</v>
      </c>
      <c r="Z42" s="131">
        <f t="shared" si="29"/>
        <v>-1.4504729152491755</v>
      </c>
    </row>
    <row r="43" spans="2:26" x14ac:dyDescent="0.2">
      <c r="B43" t="str">
        <f t="shared" si="32"/>
        <v>Female</v>
      </c>
      <c r="C43" s="9" t="str">
        <f t="shared" si="33"/>
        <v>DF</v>
      </c>
      <c r="D43" s="137" t="s">
        <v>130</v>
      </c>
      <c r="E43" s="18" t="str">
        <f t="shared" si="17"/>
        <v>DFFemale70-74</v>
      </c>
      <c r="F43" s="19">
        <v>5</v>
      </c>
      <c r="G43" s="104">
        <f>VLOOKUP(E43,'Appendix 4. LT MOH 2019'!$D$5:$G$1684,4,FALSE)</f>
        <v>1.7180390013295188E-2</v>
      </c>
      <c r="H43" s="19">
        <f>VLOOKUP(E43,'Appendix 1a. Person-years 2020'!$E$3:$F$1684,2,FALSE)</f>
        <v>35499.900900000001</v>
      </c>
      <c r="I43" s="19">
        <f>VLOOKUP(E43,'Appendix 2a. Deaths 2020'!$E$3:$G$1683,3,FALSE)</f>
        <v>161</v>
      </c>
      <c r="J43" s="20">
        <f t="shared" si="18"/>
        <v>609.90214289532889</v>
      </c>
      <c r="K43" s="20">
        <f t="shared" si="19"/>
        <v>768.13610010318837</v>
      </c>
      <c r="L43" s="73">
        <f t="shared" si="20"/>
        <v>0.79400270708979448</v>
      </c>
      <c r="M43" s="73">
        <f t="shared" si="21"/>
        <v>1.2594415498471458</v>
      </c>
      <c r="N43" s="72">
        <f>VLOOKUP(E43,'Appendix 4. LT MOH 2019'!$D$5:$K$1684,8,FALSE)</f>
        <v>0.91763567787667266</v>
      </c>
      <c r="O43" s="72">
        <f t="shared" si="30"/>
        <v>0.89739865243656203</v>
      </c>
      <c r="P43" s="73">
        <f t="shared" si="22"/>
        <v>0.10260134756343797</v>
      </c>
      <c r="Q43" s="72">
        <f>VLOOKUP(E43,'Appendix 4. LT MOH 2019'!$D$5:$I$1684,6,FALSE)</f>
        <v>2.4999999999999947</v>
      </c>
      <c r="R43" s="136">
        <f t="shared" si="23"/>
        <v>2.4724247787541125</v>
      </c>
      <c r="S43" s="75">
        <f t="shared" si="31"/>
        <v>82421.888565509173</v>
      </c>
      <c r="T43" s="12">
        <f t="shared" si="24"/>
        <v>8456.5968355447603</v>
      </c>
      <c r="U43" s="13">
        <f t="shared" si="25"/>
        <v>2.1642806681152003E-2</v>
      </c>
      <c r="V43" s="12">
        <f t="shared" si="26"/>
        <v>390734.75820995658</v>
      </c>
      <c r="W43" s="12">
        <f t="shared" si="27"/>
        <v>1299435.6986485142</v>
      </c>
      <c r="X43" s="131">
        <f t="shared" si="28"/>
        <v>15.765662753720072</v>
      </c>
      <c r="Y43" s="105">
        <f>VLOOKUP(E43,'Appendix 4. LT MOH 2019'!$D$5:$P$1684,13,FALSE)</f>
        <v>17.063532132047026</v>
      </c>
      <c r="Z43" s="131">
        <f t="shared" si="29"/>
        <v>-1.2978693783269541</v>
      </c>
    </row>
    <row r="44" spans="2:26" x14ac:dyDescent="0.2">
      <c r="B44" t="str">
        <f t="shared" si="32"/>
        <v>Female</v>
      </c>
      <c r="C44" s="9" t="str">
        <f t="shared" si="33"/>
        <v>DF</v>
      </c>
      <c r="D44" s="137" t="s">
        <v>131</v>
      </c>
      <c r="E44" s="18" t="str">
        <f t="shared" si="17"/>
        <v>DFFemale75-79</v>
      </c>
      <c r="F44" s="19">
        <v>5</v>
      </c>
      <c r="G44" s="104">
        <f>VLOOKUP(E44,'Appendix 4. LT MOH 2019'!$D$5:$G$1684,4,FALSE)</f>
        <v>3.2093491814978656E-2</v>
      </c>
      <c r="H44" s="19">
        <f>VLOOKUP(E44,'Appendix 1a. Person-years 2020'!$E$3:$F$1684,2,FALSE)</f>
        <v>22847.014800000001</v>
      </c>
      <c r="I44" s="19">
        <f>VLOOKUP(E44,'Appendix 2a. Deaths 2020'!$E$3:$G$1683,3,FALSE)</f>
        <v>154</v>
      </c>
      <c r="J44" s="20">
        <f t="shared" si="18"/>
        <v>733.24048248049621</v>
      </c>
      <c r="K44" s="20">
        <f t="shared" si="19"/>
        <v>882.29808474098957</v>
      </c>
      <c r="L44" s="73">
        <f t="shared" si="20"/>
        <v>0.83105754751326333</v>
      </c>
      <c r="M44" s="73">
        <f t="shared" si="21"/>
        <v>1.2032861057483391</v>
      </c>
      <c r="N44" s="72">
        <f>VLOOKUP(E44,'Appendix 4. LT MOH 2019'!$D$5:$K$1684,8,FALSE)</f>
        <v>0.85145116775458862</v>
      </c>
      <c r="O44" s="72">
        <f t="shared" si="30"/>
        <v>0.82406637199982558</v>
      </c>
      <c r="P44" s="73">
        <f t="shared" si="22"/>
        <v>0.17593362800017442</v>
      </c>
      <c r="Q44" s="72">
        <f>VLOOKUP(E44,'Appendix 4. LT MOH 2019'!$D$5:$I$1684,6,FALSE)</f>
        <v>2.4999999999999991</v>
      </c>
      <c r="R44" s="136">
        <f t="shared" si="23"/>
        <v>2.4600258646137392</v>
      </c>
      <c r="S44" s="75">
        <f t="shared" si="31"/>
        <v>73965.291729964418</v>
      </c>
      <c r="T44" s="12">
        <f t="shared" si="24"/>
        <v>13012.982120143937</v>
      </c>
      <c r="U44" s="13">
        <f t="shared" si="25"/>
        <v>3.8640123794059511E-2</v>
      </c>
      <c r="V44" s="12">
        <f t="shared" si="26"/>
        <v>336773.82064041262</v>
      </c>
      <c r="W44" s="12">
        <f t="shared" si="27"/>
        <v>908700.94043855777</v>
      </c>
      <c r="X44" s="131">
        <f t="shared" si="28"/>
        <v>12.285504716943201</v>
      </c>
      <c r="Y44" s="105">
        <f>VLOOKUP(E44,'Appendix 4. LT MOH 2019'!$D$5:$P$1684,13,FALSE)</f>
        <v>13.370712618482473</v>
      </c>
      <c r="Z44" s="131">
        <f t="shared" si="29"/>
        <v>-1.0852079015392722</v>
      </c>
    </row>
    <row r="45" spans="2:26" x14ac:dyDescent="0.2">
      <c r="B45" t="str">
        <f t="shared" si="32"/>
        <v>Female</v>
      </c>
      <c r="C45" s="9" t="str">
        <f t="shared" si="33"/>
        <v>DF</v>
      </c>
      <c r="D45" s="137" t="s">
        <v>132</v>
      </c>
      <c r="E45" s="18" t="str">
        <f t="shared" si="17"/>
        <v>DFFemale80-84</v>
      </c>
      <c r="F45" s="19">
        <v>5</v>
      </c>
      <c r="G45" s="104">
        <f>VLOOKUP(E45,'Appendix 4. LT MOH 2019'!$D$5:$G$1684,4,FALSE)</f>
        <v>5.0065912165061628E-2</v>
      </c>
      <c r="H45" s="19">
        <f>VLOOKUP(E45,'Appendix 1a. Person-years 2020'!$E$3:$F$1684,2,FALSE)</f>
        <v>14926.1885</v>
      </c>
      <c r="I45" s="19">
        <f>VLOOKUP(E45,'Appendix 2a. Deaths 2020'!$E$3:$G$1683,3,FALSE)</f>
        <v>174</v>
      </c>
      <c r="J45" s="20">
        <f t="shared" si="18"/>
        <v>747.29324240015296</v>
      </c>
      <c r="K45" s="20">
        <f t="shared" si="19"/>
        <v>912.58177368343229</v>
      </c>
      <c r="L45" s="73">
        <f t="shared" si="20"/>
        <v>0.81887811476211159</v>
      </c>
      <c r="M45" s="73">
        <f t="shared" si="21"/>
        <v>1.2211829599213375</v>
      </c>
      <c r="N45" s="72">
        <f>VLOOKUP(E45,'Appendix 4. LT MOH 2019'!$D$5:$K$1684,8,FALSE)</f>
        <v>0.77751742217393272</v>
      </c>
      <c r="O45" s="72">
        <f t="shared" si="30"/>
        <v>0.73542276975821697</v>
      </c>
      <c r="P45" s="73">
        <f t="shared" si="22"/>
        <v>0.26457723024178303</v>
      </c>
      <c r="Q45" s="72">
        <f>VLOOKUP(E45,'Appendix 4. LT MOH 2019'!$D$5:$I$1684,6,FALSE)</f>
        <v>2.4999999999999996</v>
      </c>
      <c r="R45" s="136">
        <f t="shared" si="23"/>
        <v>2.4327729121636672</v>
      </c>
      <c r="S45" s="75">
        <f t="shared" si="31"/>
        <v>60952.309609820484</v>
      </c>
      <c r="T45" s="12">
        <f t="shared" si="24"/>
        <v>16126.593253405919</v>
      </c>
      <c r="U45" s="13">
        <f t="shared" si="25"/>
        <v>6.1233812485496641E-2</v>
      </c>
      <c r="V45" s="12">
        <f t="shared" si="26"/>
        <v>263360.92101444013</v>
      </c>
      <c r="W45" s="12">
        <f t="shared" si="27"/>
        <v>571927.11979814514</v>
      </c>
      <c r="X45" s="131">
        <f t="shared" si="28"/>
        <v>9.3831902918736603</v>
      </c>
      <c r="Y45" s="105">
        <f>VLOOKUP(E45,'Appendix 4. LT MOH 2019'!$D$5:$P$1684,13,FALSE)</f>
        <v>10.267276656804949</v>
      </c>
      <c r="Z45" s="131">
        <f t="shared" si="29"/>
        <v>-0.88408636493128867</v>
      </c>
    </row>
    <row r="46" spans="2:26" x14ac:dyDescent="0.2">
      <c r="B46" t="str">
        <f t="shared" si="32"/>
        <v>Female</v>
      </c>
      <c r="C46" s="9" t="str">
        <f t="shared" si="33"/>
        <v>DF</v>
      </c>
      <c r="D46" s="137" t="s">
        <v>133</v>
      </c>
      <c r="E46" s="18" t="str">
        <f t="shared" si="17"/>
        <v>DFFemale85-89</v>
      </c>
      <c r="F46" s="19">
        <v>5</v>
      </c>
      <c r="G46" s="104">
        <f>VLOOKUP(E46,'Appendix 4. LT MOH 2019'!$D$5:$G$1684,4,FALSE)</f>
        <v>9.6742819872458197E-2</v>
      </c>
      <c r="H46" s="19">
        <f>VLOOKUP(E46,'Appendix 1a. Person-years 2020'!$E$3:$F$1684,2,FALSE)</f>
        <v>7412.6336000000001</v>
      </c>
      <c r="I46" s="19">
        <f>VLOOKUP(E46,'Appendix 2a. Deaths 2020'!$E$3:$G$1683,3,FALSE)</f>
        <v>115</v>
      </c>
      <c r="J46" s="20">
        <f t="shared" si="18"/>
        <v>717.1190771453314</v>
      </c>
      <c r="K46" s="20">
        <f t="shared" si="19"/>
        <v>820.99365285999863</v>
      </c>
      <c r="L46" s="73">
        <f t="shared" si="20"/>
        <v>0.87347700514758964</v>
      </c>
      <c r="M46" s="73">
        <f t="shared" si="21"/>
        <v>1.1448498290244424</v>
      </c>
      <c r="N46" s="72">
        <f>VLOOKUP(E46,'Appendix 4. LT MOH 2019'!$D$5:$K$1684,8,FALSE)</f>
        <v>0.61049132065040213</v>
      </c>
      <c r="O46" s="72">
        <f t="shared" si="30"/>
        <v>0.56837531160279031</v>
      </c>
      <c r="P46" s="73">
        <f t="shared" si="22"/>
        <v>0.43162468839720969</v>
      </c>
      <c r="Q46" s="72">
        <f>VLOOKUP(E46,'Appendix 4. LT MOH 2019'!$D$5:$I$1684,6,FALSE)</f>
        <v>2.5000000000000004</v>
      </c>
      <c r="R46" s="136">
        <f t="shared" si="23"/>
        <v>2.4171487582601507</v>
      </c>
      <c r="S46" s="75">
        <f t="shared" si="31"/>
        <v>44825.716356414567</v>
      </c>
      <c r="T46" s="12">
        <f t="shared" si="24"/>
        <v>19347.885854519143</v>
      </c>
      <c r="U46" s="13">
        <f t="shared" si="25"/>
        <v>0.11109522617940933</v>
      </c>
      <c r="V46" s="12">
        <f t="shared" si="26"/>
        <v>174155.8707776872</v>
      </c>
      <c r="W46" s="12">
        <f t="shared" si="27"/>
        <v>308566.19878370501</v>
      </c>
      <c r="X46" s="131">
        <f t="shared" si="28"/>
        <v>6.8836869517100121</v>
      </c>
      <c r="Y46" s="105">
        <f>VLOOKUP(E46,'Appendix 4. LT MOH 2019'!$D$5:$P$1684,13,FALSE)</f>
        <v>7.4898425878197088</v>
      </c>
      <c r="Z46" s="131">
        <f t="shared" si="29"/>
        <v>-0.60615563610969669</v>
      </c>
    </row>
    <row r="47" spans="2:26" x14ac:dyDescent="0.2">
      <c r="B47" t="str">
        <f t="shared" si="32"/>
        <v>Female</v>
      </c>
      <c r="C47" s="9" t="str">
        <f t="shared" si="33"/>
        <v>DF</v>
      </c>
      <c r="D47" s="137" t="s">
        <v>8</v>
      </c>
      <c r="E47" s="18" t="str">
        <f t="shared" si="17"/>
        <v>DFFemale90+</v>
      </c>
      <c r="F47" s="19" t="s">
        <v>19</v>
      </c>
      <c r="G47" s="104">
        <f>VLOOKUP(E47,'Appendix 4. LT MOH 2019'!$D$5:$G$1684,4,FALSE)</f>
        <v>0.17625846015356808</v>
      </c>
      <c r="H47" s="19">
        <f>VLOOKUP(E47,'Appendix 1a. Person-years 2020'!$E$3:$F$1684,2,FALSE)</f>
        <v>4231.9962999999998</v>
      </c>
      <c r="I47" s="19">
        <f>VLOOKUP(E47,'Appendix 2a. Deaths 2020'!$E$3:$G$1683,3,FALSE)</f>
        <v>121</v>
      </c>
      <c r="J47" s="20">
        <f t="shared" si="18"/>
        <v>745.92515121359747</v>
      </c>
      <c r="K47" s="20">
        <f t="shared" si="19"/>
        <v>845.59787753501575</v>
      </c>
      <c r="L47" s="73">
        <f t="shared" si="20"/>
        <v>0.88212751123267708</v>
      </c>
      <c r="M47" s="73">
        <f t="shared" si="21"/>
        <v>1.1336229595680662</v>
      </c>
      <c r="N47" s="72">
        <f>VLOOKUP(E47,'Appendix 4. LT MOH 2019'!$D$5:$K$1684,8,FALSE)</f>
        <v>0</v>
      </c>
      <c r="O47" s="72">
        <v>0</v>
      </c>
      <c r="P47" s="73">
        <f t="shared" si="22"/>
        <v>1</v>
      </c>
      <c r="Q47" s="72">
        <f>VLOOKUP(E47,'Appendix 4. LT MOH 2019'!$D$5:$I$1684,6,FALSE)</f>
        <v>5.9805183890897151</v>
      </c>
      <c r="R47" s="136">
        <f>Q47*L47</f>
        <v>5.2755798024489691</v>
      </c>
      <c r="S47" s="75">
        <f t="shared" si="31"/>
        <v>25477.830501895423</v>
      </c>
      <c r="T47" s="12">
        <f t="shared" si="24"/>
        <v>25477.830501895423</v>
      </c>
      <c r="U47" s="13">
        <f t="shared" si="25"/>
        <v>0.18955262500925329</v>
      </c>
      <c r="V47" s="12">
        <f>T47*R47</f>
        <v>134410.32800601778</v>
      </c>
      <c r="W47" s="12">
        <f>V47</f>
        <v>134410.32800601778</v>
      </c>
      <c r="X47" s="131">
        <f t="shared" si="28"/>
        <v>5.2755798024489691</v>
      </c>
      <c r="Y47" s="105">
        <f>VLOOKUP(E47,'Appendix 4. LT MOH 2019'!$D$5:$P$1684,13,FALSE)</f>
        <v>5.6734865329512898</v>
      </c>
      <c r="Z47" s="131">
        <f t="shared" si="29"/>
        <v>-0.39790673050232073</v>
      </c>
    </row>
    <row r="48" spans="2:26" x14ac:dyDescent="0.2">
      <c r="B48"/>
      <c r="C48"/>
      <c r="K48" s="40"/>
      <c r="L48" s="7"/>
      <c r="M48" s="7"/>
      <c r="N48" s="133"/>
      <c r="O48" s="133"/>
      <c r="P48" s="74"/>
      <c r="Q48" s="133"/>
      <c r="R48" s="107"/>
      <c r="S48" s="7"/>
      <c r="T48" s="7"/>
      <c r="U48" s="7"/>
      <c r="V48" s="107"/>
      <c r="W48" s="107"/>
      <c r="X48" s="7"/>
      <c r="Y48" s="133"/>
      <c r="Z48" s="7"/>
    </row>
    <row r="49" spans="1:26" x14ac:dyDescent="0.2">
      <c r="B49"/>
      <c r="C49"/>
      <c r="K49" s="40"/>
      <c r="L49" s="7"/>
      <c r="M49" s="7"/>
      <c r="N49" s="133"/>
      <c r="O49" s="133"/>
      <c r="P49" s="7"/>
      <c r="Q49" s="133"/>
      <c r="R49" s="107"/>
      <c r="S49" s="7"/>
      <c r="T49" s="7"/>
      <c r="U49" s="7"/>
      <c r="V49" s="107"/>
      <c r="W49" s="107"/>
      <c r="X49" s="7"/>
      <c r="Y49" s="133"/>
      <c r="Z49" s="7"/>
    </row>
    <row r="50" spans="1:26" s="11" customFormat="1" ht="47" customHeight="1" x14ac:dyDescent="0.2">
      <c r="A50" s="10"/>
      <c r="B50" s="8" t="s">
        <v>17</v>
      </c>
      <c r="C50" s="8" t="s">
        <v>14</v>
      </c>
      <c r="D50" s="8" t="s">
        <v>0</v>
      </c>
      <c r="E50" s="8" t="s">
        <v>135</v>
      </c>
      <c r="F50" s="8" t="s">
        <v>9</v>
      </c>
      <c r="G50" s="10" t="s">
        <v>116</v>
      </c>
      <c r="H50" s="10" t="s">
        <v>117</v>
      </c>
      <c r="I50" s="10" t="s">
        <v>110</v>
      </c>
      <c r="J50" s="10" t="s">
        <v>39</v>
      </c>
      <c r="K50" s="10" t="s">
        <v>1830</v>
      </c>
      <c r="L50" s="10" t="s">
        <v>27</v>
      </c>
      <c r="M50" s="10" t="s">
        <v>28</v>
      </c>
      <c r="N50" s="8" t="s">
        <v>10</v>
      </c>
      <c r="O50" s="10" t="s">
        <v>111</v>
      </c>
      <c r="P50" s="10" t="s">
        <v>112</v>
      </c>
      <c r="Q50" s="10" t="s">
        <v>29</v>
      </c>
      <c r="R50" s="10" t="s">
        <v>113</v>
      </c>
      <c r="S50" s="8" t="s">
        <v>104</v>
      </c>
      <c r="T50" s="8" t="s">
        <v>105</v>
      </c>
      <c r="U50" s="10" t="s">
        <v>106</v>
      </c>
      <c r="V50" s="10" t="s">
        <v>107</v>
      </c>
      <c r="W50" s="10" t="s">
        <v>108</v>
      </c>
      <c r="X50" s="8" t="s">
        <v>109</v>
      </c>
      <c r="Y50" s="10" t="s">
        <v>30</v>
      </c>
      <c r="Z50" s="10" t="s">
        <v>11</v>
      </c>
    </row>
    <row r="51" spans="1:26" x14ac:dyDescent="0.2">
      <c r="B51" t="s">
        <v>71</v>
      </c>
      <c r="C51" s="9" t="str">
        <f>$C$4</f>
        <v>DF</v>
      </c>
      <c r="D51" s="137">
        <v>0</v>
      </c>
      <c r="E51" s="18" t="str">
        <f t="shared" ref="E51:E70" si="34">_xlfn.CONCAT(C51,B51,D51)</f>
        <v>DFMale0</v>
      </c>
      <c r="F51" s="19">
        <v>1</v>
      </c>
      <c r="G51" s="104">
        <f>VLOOKUP(E51,'Appendix 4. LT MOH 2019'!$D$5:$G$1684,4,FALSE)</f>
        <v>9.5427043785641236E-3</v>
      </c>
      <c r="H51" s="19">
        <f>VLOOKUP(E51,'Appendix 1a. Person-years 2020'!$E$3:$F$1684,2,FALSE)</f>
        <v>22144.053599999999</v>
      </c>
      <c r="I51" s="19">
        <f>VLOOKUP(E51,'Appendix 2a. Deaths 2020'!$E$3:$G$1683,3,FALSE)</f>
        <v>0</v>
      </c>
      <c r="J51" s="20">
        <f t="shared" ref="J51:J70" si="35">G51*H51</f>
        <v>211.31415724787863</v>
      </c>
      <c r="K51" s="20">
        <f t="shared" ref="K51:K70" si="36">G51*(H51-I51)+I51</f>
        <v>211.31415724787863</v>
      </c>
      <c r="L51" s="73">
        <f t="shared" ref="L51:L70" si="37">J51/K51</f>
        <v>1</v>
      </c>
      <c r="M51" s="73">
        <f t="shared" ref="M51:M70" si="38">K51/J51</f>
        <v>1</v>
      </c>
      <c r="N51" s="72">
        <f>VLOOKUP(E51,'Appendix 4. LT MOH 2019'!$D$5:$K$1684,8,FALSE)</f>
        <v>0.99054096652900259</v>
      </c>
      <c r="O51" s="72">
        <f>EXP((1/L51)*LN(N51))</f>
        <v>0.99054096652900259</v>
      </c>
      <c r="P51" s="73">
        <f t="shared" ref="P51:P70" si="39">1-O51</f>
        <v>9.4590334709974133E-3</v>
      </c>
      <c r="Q51" s="72">
        <f>VLOOKUP(E51,'Appendix 4. LT MOH 2019'!$D$5:$I$1684,6,FALSE)</f>
        <v>7.3050131027349433E-2</v>
      </c>
      <c r="R51" s="136">
        <f t="shared" ref="R51:R69" si="40">F51+(Q51-F51)*M51*(1-N51)/(1-O51)</f>
        <v>7.3050131027349585E-2</v>
      </c>
      <c r="S51" s="12">
        <v>100000</v>
      </c>
      <c r="T51" s="12">
        <f t="shared" ref="T51:T70" si="41">P51*S51</f>
        <v>945.90334709974138</v>
      </c>
      <c r="U51" s="13">
        <f t="shared" ref="U51:U70" si="42">T51/V51</f>
        <v>9.5427043785641166E-3</v>
      </c>
      <c r="V51" s="12">
        <f t="shared" ref="V51:V69" si="43">(S52*F51)+R51*T51</f>
        <v>99123.195016345111</v>
      </c>
      <c r="W51" s="12">
        <f t="shared" ref="W51:W69" si="44">W52+V51</f>
        <v>7375132.2734052632</v>
      </c>
      <c r="X51" s="2">
        <f t="shared" ref="X51:X70" si="45">W51/S51</f>
        <v>73.751322734052636</v>
      </c>
      <c r="Y51" s="105">
        <f>VLOOKUP(E51,'Appendix 4. LT MOH 2019'!$D$5:$P$1684,13,FALSE)</f>
        <v>76.080711461183938</v>
      </c>
      <c r="Z51" s="131">
        <f t="shared" ref="Z51:Z70" si="46">X51-Y51</f>
        <v>-2.3293887271313025</v>
      </c>
    </row>
    <row r="52" spans="1:26" x14ac:dyDescent="0.2">
      <c r="B52" t="str">
        <f>$B$51</f>
        <v>Male</v>
      </c>
      <c r="C52" s="9" t="str">
        <f>$C$4</f>
        <v>DF</v>
      </c>
      <c r="D52" s="138" t="s">
        <v>1657</v>
      </c>
      <c r="E52" s="18" t="str">
        <f t="shared" si="34"/>
        <v>DFMale1-4</v>
      </c>
      <c r="F52" s="19">
        <v>4</v>
      </c>
      <c r="G52" s="104">
        <f>VLOOKUP(E52,'Appendix 4. LT MOH 2019'!$D$5:$G$1684,4,FALSE)</f>
        <v>5.147490198699825E-4</v>
      </c>
      <c r="H52" s="19">
        <f>VLOOKUP(E52,'Appendix 1a. Person-years 2020'!$E$3:$F$1684,2,FALSE)</f>
        <v>83445.9617</v>
      </c>
      <c r="I52" s="19">
        <f>VLOOKUP(E52,'Appendix 2a. Deaths 2020'!$E$3:$G$1683,3,FALSE)</f>
        <v>0</v>
      </c>
      <c r="J52" s="20">
        <f t="shared" si="35"/>
        <v>42.953726997183097</v>
      </c>
      <c r="K52" s="20">
        <f t="shared" si="36"/>
        <v>42.953726997183097</v>
      </c>
      <c r="L52" s="73">
        <f t="shared" si="37"/>
        <v>1</v>
      </c>
      <c r="M52" s="73">
        <f t="shared" si="38"/>
        <v>1</v>
      </c>
      <c r="N52" s="72">
        <f>VLOOKUP(E52,'Appendix 4. LT MOH 2019'!$D$5:$K$1684,8,FALSE)</f>
        <v>0.99794352227580119</v>
      </c>
      <c r="O52" s="72">
        <f t="shared" ref="O52:O69" si="47">EXP((1/L52)*LN(N52))</f>
        <v>0.99794352227580119</v>
      </c>
      <c r="P52" s="73">
        <f t="shared" si="39"/>
        <v>2.056477724198813E-3</v>
      </c>
      <c r="Q52" s="72">
        <f>VLOOKUP(E52,'Appendix 4. LT MOH 2019'!$D$5:$I$1684,6,FALSE)</f>
        <v>1.6209834626831565</v>
      </c>
      <c r="R52" s="136">
        <f t="shared" si="40"/>
        <v>1.6209834626831565</v>
      </c>
      <c r="S52" s="135">
        <f t="shared" ref="S52:S70" si="48">S51-T51</f>
        <v>99054.096652900262</v>
      </c>
      <c r="T52" s="12">
        <f t="shared" si="41"/>
        <v>203.7025432573256</v>
      </c>
      <c r="U52" s="13">
        <f t="shared" si="42"/>
        <v>5.147490198699914E-4</v>
      </c>
      <c r="V52" s="12">
        <f t="shared" si="43"/>
        <v>395731.77489249833</v>
      </c>
      <c r="W52" s="12">
        <f t="shared" si="44"/>
        <v>7276009.0783889182</v>
      </c>
      <c r="X52" s="2">
        <f t="shared" si="45"/>
        <v>73.454903171598204</v>
      </c>
      <c r="Y52" s="105">
        <f>VLOOKUP(E52,'Appendix 4. LT MOH 2019'!$D$5:$P$1684,13,FALSE)</f>
        <v>75.806536073055895</v>
      </c>
      <c r="Z52" s="131">
        <f t="shared" si="46"/>
        <v>-2.3516329014576911</v>
      </c>
    </row>
    <row r="53" spans="1:26" x14ac:dyDescent="0.2">
      <c r="B53" t="str">
        <f t="shared" ref="B53:B70" si="49">$B$51</f>
        <v>Male</v>
      </c>
      <c r="C53" s="9" t="str">
        <f t="shared" ref="C53:C70" si="50">$C$4</f>
        <v>DF</v>
      </c>
      <c r="D53" s="138" t="s">
        <v>1658</v>
      </c>
      <c r="E53" s="18" t="str">
        <f t="shared" si="34"/>
        <v>DFMale5-9</v>
      </c>
      <c r="F53" s="19">
        <v>5</v>
      </c>
      <c r="G53" s="104">
        <f>VLOOKUP(E53,'Appendix 4. LT MOH 2019'!$D$5:$G$1684,4,FALSE)</f>
        <v>1.7739422373227884E-4</v>
      </c>
      <c r="H53" s="19">
        <f>VLOOKUP(E53,'Appendix 1a. Person-years 2020'!$E$3:$F$1684,2,FALSE)</f>
        <v>96989.242700000003</v>
      </c>
      <c r="I53" s="19">
        <f>VLOOKUP(E53,'Appendix 2a. Deaths 2020'!$E$3:$G$1683,3,FALSE)</f>
        <v>0</v>
      </c>
      <c r="J53" s="20">
        <f t="shared" si="35"/>
        <v>17.205331419148091</v>
      </c>
      <c r="K53" s="20">
        <f t="shared" si="36"/>
        <v>17.205331419148091</v>
      </c>
      <c r="L53" s="73">
        <f t="shared" si="37"/>
        <v>1</v>
      </c>
      <c r="M53" s="73">
        <f t="shared" si="38"/>
        <v>1</v>
      </c>
      <c r="N53" s="72">
        <f>VLOOKUP(E53,'Appendix 4. LT MOH 2019'!$D$5:$K$1684,8,FALSE)</f>
        <v>0.99911342206584963</v>
      </c>
      <c r="O53" s="72">
        <f t="shared" si="47"/>
        <v>0.99911342206584963</v>
      </c>
      <c r="P53" s="73">
        <f t="shared" si="39"/>
        <v>8.8657793415036767E-4</v>
      </c>
      <c r="Q53" s="72">
        <f>VLOOKUP(E53,'Appendix 4. LT MOH 2019'!$D$5:$I$1684,6,FALSE)</f>
        <v>2.5000000000002451</v>
      </c>
      <c r="R53" s="136">
        <f t="shared" si="40"/>
        <v>2.5000000000002451</v>
      </c>
      <c r="S53" s="135">
        <f t="shared" si="48"/>
        <v>98850.394109642933</v>
      </c>
      <c r="T53" s="12">
        <f t="shared" si="41"/>
        <v>87.6385781996769</v>
      </c>
      <c r="U53" s="13">
        <f t="shared" si="42"/>
        <v>1.7739422373227689E-4</v>
      </c>
      <c r="V53" s="12">
        <f t="shared" si="43"/>
        <v>494032.87410271552</v>
      </c>
      <c r="W53" s="12">
        <f t="shared" si="44"/>
        <v>6880277.3034964195</v>
      </c>
      <c r="X53" s="2">
        <f t="shared" si="45"/>
        <v>69.602932446227271</v>
      </c>
      <c r="Y53" s="105">
        <f>VLOOKUP(E53,'Appendix 4. LT MOH 2019'!$D$5:$P$1684,13,FALSE)</f>
        <v>71.959411394148916</v>
      </c>
      <c r="Z53" s="131">
        <f t="shared" si="46"/>
        <v>-2.3564789479216444</v>
      </c>
    </row>
    <row r="54" spans="1:26" x14ac:dyDescent="0.2">
      <c r="B54" t="str">
        <f t="shared" si="49"/>
        <v>Male</v>
      </c>
      <c r="C54" s="9" t="str">
        <f t="shared" si="50"/>
        <v>DF</v>
      </c>
      <c r="D54" s="138" t="s">
        <v>118</v>
      </c>
      <c r="E54" s="18" t="str">
        <f t="shared" si="34"/>
        <v>DFMale10-14</v>
      </c>
      <c r="F54" s="19">
        <v>5</v>
      </c>
      <c r="G54" s="104">
        <f>VLOOKUP(E54,'Appendix 4. LT MOH 2019'!$D$5:$G$1684,4,FALSE)</f>
        <v>1.6532282250015509E-4</v>
      </c>
      <c r="H54" s="19">
        <f>VLOOKUP(E54,'Appendix 1a. Person-years 2020'!$E$3:$F$1684,2,FALSE)</f>
        <v>105854.1973</v>
      </c>
      <c r="I54" s="19">
        <f>VLOOKUP(E54,'Appendix 2a. Deaths 2020'!$E$3:$G$1683,3,FALSE)</f>
        <v>1</v>
      </c>
      <c r="J54" s="20">
        <f t="shared" si="35"/>
        <v>17.500114671124297</v>
      </c>
      <c r="K54" s="20">
        <f t="shared" si="36"/>
        <v>18.499949348301797</v>
      </c>
      <c r="L54" s="73">
        <f t="shared" si="37"/>
        <v>0.94595473434259536</v>
      </c>
      <c r="M54" s="73">
        <f t="shared" si="38"/>
        <v>1.0571330357524602</v>
      </c>
      <c r="N54" s="72">
        <f>VLOOKUP(E54,'Appendix 4. LT MOH 2019'!$D$5:$K$1684,8,FALSE)</f>
        <v>0.99917372739179855</v>
      </c>
      <c r="O54" s="72">
        <f t="shared" si="47"/>
        <v>0.99912654055207795</v>
      </c>
      <c r="P54" s="73">
        <f t="shared" si="39"/>
        <v>8.7345944792205366E-4</v>
      </c>
      <c r="Q54" s="72">
        <f>VLOOKUP(E54,'Appendix 4. LT MOH 2019'!$D$5:$I$1684,6,FALSE)</f>
        <v>2.4999999999998894</v>
      </c>
      <c r="R54" s="136">
        <f t="shared" si="40"/>
        <v>2.4999409739480853</v>
      </c>
      <c r="S54" s="135">
        <f t="shared" si="48"/>
        <v>98762.755531443254</v>
      </c>
      <c r="T54" s="12">
        <f t="shared" si="41"/>
        <v>86.265261921755169</v>
      </c>
      <c r="U54" s="13">
        <f t="shared" si="42"/>
        <v>1.7476821786205498E-4</v>
      </c>
      <c r="V54" s="12">
        <f t="shared" si="43"/>
        <v>493598.10941051407</v>
      </c>
      <c r="W54" s="12">
        <f t="shared" si="44"/>
        <v>6386244.429393704</v>
      </c>
      <c r="X54" s="2">
        <f t="shared" si="45"/>
        <v>64.662477216530334</v>
      </c>
      <c r="Y54" s="105">
        <f>VLOOKUP(E54,'Appendix 4. LT MOH 2019'!$D$5:$P$1684,13,FALSE)</f>
        <v>67.021047220573706</v>
      </c>
      <c r="Z54" s="131">
        <f t="shared" si="46"/>
        <v>-2.3585700040433721</v>
      </c>
    </row>
    <row r="55" spans="1:26" x14ac:dyDescent="0.2">
      <c r="B55" t="str">
        <f t="shared" si="49"/>
        <v>Male</v>
      </c>
      <c r="C55" s="9" t="str">
        <f t="shared" si="50"/>
        <v>DF</v>
      </c>
      <c r="D55" s="137" t="s">
        <v>119</v>
      </c>
      <c r="E55" s="18" t="str">
        <f t="shared" si="34"/>
        <v>DFMale15-19</v>
      </c>
      <c r="F55" s="19">
        <v>5</v>
      </c>
      <c r="G55" s="104">
        <f>VLOOKUP(E55,'Appendix 4. LT MOH 2019'!$D$5:$G$1684,4,FALSE)</f>
        <v>1.0381308244901499E-3</v>
      </c>
      <c r="H55" s="19">
        <f>VLOOKUP(E55,'Appendix 1a. Person-years 2020'!$E$3:$F$1684,2,FALSE)</f>
        <v>121286.2821</v>
      </c>
      <c r="I55" s="19">
        <f>VLOOKUP(E55,'Appendix 2a. Deaths 2020'!$E$3:$G$1683,3,FALSE)</f>
        <v>1</v>
      </c>
      <c r="J55" s="20">
        <f t="shared" si="35"/>
        <v>125.91102803581791</v>
      </c>
      <c r="K55" s="20">
        <f t="shared" si="36"/>
        <v>126.90998990499342</v>
      </c>
      <c r="L55" s="73">
        <f t="shared" si="37"/>
        <v>0.99212857971288659</v>
      </c>
      <c r="M55" s="73">
        <f t="shared" si="38"/>
        <v>1.0079338711212122</v>
      </c>
      <c r="N55" s="72">
        <f>VLOOKUP(E55,'Appendix 4. LT MOH 2019'!$D$5:$K$1684,8,FALSE)</f>
        <v>0.99482278245035771</v>
      </c>
      <c r="O55" s="72">
        <f t="shared" si="47"/>
        <v>0.99478181442918401</v>
      </c>
      <c r="P55" s="73">
        <f t="shared" si="39"/>
        <v>5.2181855708159919E-3</v>
      </c>
      <c r="Q55" s="72">
        <f>VLOOKUP(E55,'Appendix 4. LT MOH 2019'!$D$5:$I$1684,6,FALSE)</f>
        <v>2.5000000000000711</v>
      </c>
      <c r="R55" s="136">
        <f t="shared" si="40"/>
        <v>2.4999485665898464</v>
      </c>
      <c r="S55" s="135">
        <f t="shared" si="48"/>
        <v>98676.490269521499</v>
      </c>
      <c r="T55" s="12">
        <f t="shared" si="41"/>
        <v>514.91223770318175</v>
      </c>
      <c r="U55" s="13">
        <f t="shared" si="42"/>
        <v>1.0463672395454916E-3</v>
      </c>
      <c r="V55" s="12">
        <f t="shared" si="43"/>
        <v>492095.14426965726</v>
      </c>
      <c r="W55" s="12">
        <f t="shared" si="44"/>
        <v>5892646.3199831899</v>
      </c>
      <c r="X55" s="2">
        <f t="shared" si="45"/>
        <v>59.71682113833014</v>
      </c>
      <c r="Y55" s="105">
        <f>VLOOKUP(E55,'Appendix 4. LT MOH 2019'!$D$5:$P$1684,13,FALSE)</f>
        <v>62.074403281195899</v>
      </c>
      <c r="Z55" s="131">
        <f t="shared" si="46"/>
        <v>-2.3575821428657591</v>
      </c>
    </row>
    <row r="56" spans="1:26" x14ac:dyDescent="0.2">
      <c r="B56" t="str">
        <f t="shared" si="49"/>
        <v>Male</v>
      </c>
      <c r="C56" s="9" t="str">
        <f t="shared" si="50"/>
        <v>DF</v>
      </c>
      <c r="D56" s="137" t="s">
        <v>120</v>
      </c>
      <c r="E56" s="18" t="str">
        <f t="shared" si="34"/>
        <v>DFMale20-24</v>
      </c>
      <c r="F56" s="19">
        <v>5</v>
      </c>
      <c r="G56" s="104">
        <f>VLOOKUP(E56,'Appendix 4. LT MOH 2019'!$D$5:$G$1684,4,FALSE)</f>
        <v>1.5819318974019786E-3</v>
      </c>
      <c r="H56" s="19">
        <f>VLOOKUP(E56,'Appendix 1a. Person-years 2020'!$E$3:$F$1684,2,FALSE)</f>
        <v>126476.99619999999</v>
      </c>
      <c r="I56" s="19">
        <f>VLOOKUP(E56,'Appendix 2a. Deaths 2020'!$E$3:$G$1683,3,FALSE)</f>
        <v>5</v>
      </c>
      <c r="J56" s="20">
        <f t="shared" si="35"/>
        <v>200.07799457636884</v>
      </c>
      <c r="K56" s="20">
        <f t="shared" si="36"/>
        <v>205.07008491688183</v>
      </c>
      <c r="L56" s="73">
        <f t="shared" si="37"/>
        <v>0.97565666224531788</v>
      </c>
      <c r="M56" s="73">
        <f t="shared" si="38"/>
        <v>1.0249507215977594</v>
      </c>
      <c r="N56" s="72">
        <f>VLOOKUP(E56,'Appendix 4. LT MOH 2019'!$D$5:$K$1684,8,FALSE)</f>
        <v>0.99212149864448518</v>
      </c>
      <c r="O56" s="72">
        <f t="shared" si="47"/>
        <v>0.99192572006696722</v>
      </c>
      <c r="P56" s="73">
        <f t="shared" si="39"/>
        <v>8.0742799330327797E-3</v>
      </c>
      <c r="Q56" s="72">
        <f>VLOOKUP(E56,'Appendix 4. LT MOH 2019'!$D$5:$I$1684,6,FALSE)</f>
        <v>2.4999999999999942</v>
      </c>
      <c r="R56" s="136">
        <f t="shared" si="40"/>
        <v>2.499753626200206</v>
      </c>
      <c r="S56" s="135">
        <f t="shared" si="48"/>
        <v>98161.578031818324</v>
      </c>
      <c r="T56" s="12">
        <f t="shared" si="41"/>
        <v>792.58405969714204</v>
      </c>
      <c r="U56" s="13">
        <f t="shared" si="42"/>
        <v>1.6214024603693946E-3</v>
      </c>
      <c r="V56" s="12">
        <f t="shared" si="43"/>
        <v>488826.2347379023</v>
      </c>
      <c r="W56" s="12">
        <f t="shared" si="44"/>
        <v>5400551.1757135326</v>
      </c>
      <c r="X56" s="2">
        <f t="shared" si="45"/>
        <v>55.016955554269771</v>
      </c>
      <c r="Y56" s="105">
        <f>VLOOKUP(E56,'Appendix 4. LT MOH 2019'!$D$5:$P$1684,13,FALSE)</f>
        <v>57.384438044791857</v>
      </c>
      <c r="Z56" s="131">
        <f t="shared" si="46"/>
        <v>-2.3674824905220859</v>
      </c>
    </row>
    <row r="57" spans="1:26" x14ac:dyDescent="0.2">
      <c r="B57" t="str">
        <f t="shared" si="49"/>
        <v>Male</v>
      </c>
      <c r="C57" s="9" t="str">
        <f t="shared" si="50"/>
        <v>DF</v>
      </c>
      <c r="D57" s="137" t="s">
        <v>121</v>
      </c>
      <c r="E57" s="18" t="str">
        <f t="shared" si="34"/>
        <v>DFMale25-29</v>
      </c>
      <c r="F57" s="19">
        <v>5</v>
      </c>
      <c r="G57" s="104">
        <f>VLOOKUP(E57,'Appendix 4. LT MOH 2019'!$D$5:$G$1684,4,FALSE)</f>
        <v>1.5529860818796349E-3</v>
      </c>
      <c r="H57" s="19">
        <f>VLOOKUP(E57,'Appendix 1a. Person-years 2020'!$E$3:$F$1684,2,FALSE)</f>
        <v>124482.23050000001</v>
      </c>
      <c r="I57" s="19">
        <f>VLOOKUP(E57,'Appendix 2a. Deaths 2020'!$E$3:$G$1683,3,FALSE)</f>
        <v>8</v>
      </c>
      <c r="J57" s="20">
        <f t="shared" si="35"/>
        <v>193.31917140783258</v>
      </c>
      <c r="K57" s="20">
        <f t="shared" si="36"/>
        <v>201.30674751917755</v>
      </c>
      <c r="L57" s="73">
        <f t="shared" si="37"/>
        <v>0.96032136920505351</v>
      </c>
      <c r="M57" s="73">
        <f t="shared" si="38"/>
        <v>1.041318075456128</v>
      </c>
      <c r="N57" s="72">
        <f>VLOOKUP(E57,'Appendix 4. LT MOH 2019'!$D$5:$K$1684,8,FALSE)</f>
        <v>0.99226510007044022</v>
      </c>
      <c r="O57" s="72">
        <f t="shared" si="47"/>
        <v>0.99194679915711037</v>
      </c>
      <c r="P57" s="73">
        <f t="shared" si="39"/>
        <v>8.0532008428896296E-3</v>
      </c>
      <c r="Q57" s="72">
        <f>VLOOKUP(E57,'Appendix 4. LT MOH 2019'!$D$5:$I$1684,6,FALSE)</f>
        <v>2.4999999999999805</v>
      </c>
      <c r="R57" s="136">
        <f t="shared" si="40"/>
        <v>2.499599455660384</v>
      </c>
      <c r="S57" s="135">
        <f t="shared" si="48"/>
        <v>97368.993972121185</v>
      </c>
      <c r="T57" s="12">
        <f t="shared" si="41"/>
        <v>784.1320643276016</v>
      </c>
      <c r="U57" s="13">
        <f t="shared" si="42"/>
        <v>1.6171528401640151E-3</v>
      </c>
      <c r="V57" s="12">
        <f t="shared" si="43"/>
        <v>484884.32562012703</v>
      </c>
      <c r="W57" s="12">
        <f t="shared" si="44"/>
        <v>4911724.9409756307</v>
      </c>
      <c r="X57" s="2">
        <f t="shared" si="45"/>
        <v>50.444445820010856</v>
      </c>
      <c r="Y57" s="105">
        <f>VLOOKUP(E57,'Appendix 4. LT MOH 2019'!$D$5:$P$1684,13,FALSE)</f>
        <v>52.820278937387521</v>
      </c>
      <c r="Z57" s="131">
        <f t="shared" si="46"/>
        <v>-2.3758331173766649</v>
      </c>
    </row>
    <row r="58" spans="1:26" x14ac:dyDescent="0.2">
      <c r="B58" t="str">
        <f t="shared" si="49"/>
        <v>Male</v>
      </c>
      <c r="C58" s="9" t="str">
        <f t="shared" si="50"/>
        <v>DF</v>
      </c>
      <c r="D58" s="137" t="s">
        <v>122</v>
      </c>
      <c r="E58" s="18" t="str">
        <f t="shared" si="34"/>
        <v>DFMale30-34</v>
      </c>
      <c r="F58" s="19">
        <v>5</v>
      </c>
      <c r="G58" s="104">
        <f>VLOOKUP(E58,'Appendix 4. LT MOH 2019'!$D$5:$G$1684,4,FALSE)</f>
        <v>1.5059468580096752E-3</v>
      </c>
      <c r="H58" s="19">
        <f>VLOOKUP(E58,'Appendix 1a. Person-years 2020'!$E$3:$F$1684,2,FALSE)</f>
        <v>130090.6577</v>
      </c>
      <c r="I58" s="19">
        <f>VLOOKUP(E58,'Appendix 2a. Deaths 2020'!$E$3:$G$1683,3,FALSE)</f>
        <v>19</v>
      </c>
      <c r="J58" s="20">
        <f t="shared" si="35"/>
        <v>195.90961721972715</v>
      </c>
      <c r="K58" s="20">
        <f t="shared" si="36"/>
        <v>214.88100422942497</v>
      </c>
      <c r="L58" s="73">
        <f t="shared" si="37"/>
        <v>0.91171212607773189</v>
      </c>
      <c r="M58" s="73">
        <f t="shared" si="38"/>
        <v>1.096837446159777</v>
      </c>
      <c r="N58" s="72">
        <f>VLOOKUP(E58,'Appendix 4. LT MOH 2019'!$D$5:$K$1684,8,FALSE)</f>
        <v>0.99249850783135596</v>
      </c>
      <c r="O58" s="72">
        <f t="shared" si="47"/>
        <v>0.99177507774451479</v>
      </c>
      <c r="P58" s="73">
        <f t="shared" si="39"/>
        <v>8.2249222554852119E-3</v>
      </c>
      <c r="Q58" s="72">
        <f>VLOOKUP(E58,'Appendix 4. LT MOH 2019'!$D$5:$I$1684,6,FALSE)</f>
        <v>2.5000000000000111</v>
      </c>
      <c r="R58" s="136">
        <f t="shared" si="40"/>
        <v>2.4990895788845142</v>
      </c>
      <c r="S58" s="135">
        <f t="shared" si="48"/>
        <v>96584.861907793587</v>
      </c>
      <c r="T58" s="12">
        <f t="shared" si="41"/>
        <v>794.40298024837739</v>
      </c>
      <c r="U58" s="13">
        <f t="shared" si="42"/>
        <v>1.6517798050897062E-3</v>
      </c>
      <c r="V58" s="12">
        <f t="shared" si="43"/>
        <v>480937.57884709962</v>
      </c>
      <c r="W58" s="12">
        <f t="shared" si="44"/>
        <v>4426840.6153555037</v>
      </c>
      <c r="X58" s="2">
        <f t="shared" si="45"/>
        <v>45.833689958387723</v>
      </c>
      <c r="Y58" s="105">
        <f>VLOOKUP(E58,'Appendix 4. LT MOH 2019'!$D$5:$P$1684,13,FALSE)</f>
        <v>48.212535323287412</v>
      </c>
      <c r="Z58" s="131">
        <f t="shared" si="46"/>
        <v>-2.3788453648996892</v>
      </c>
    </row>
    <row r="59" spans="1:26" x14ac:dyDescent="0.2">
      <c r="B59" t="str">
        <f t="shared" si="49"/>
        <v>Male</v>
      </c>
      <c r="C59" s="9" t="str">
        <f t="shared" si="50"/>
        <v>DF</v>
      </c>
      <c r="D59" s="137" t="s">
        <v>123</v>
      </c>
      <c r="E59" s="18" t="str">
        <f t="shared" si="34"/>
        <v>DFMale35-39</v>
      </c>
      <c r="F59" s="19">
        <v>5</v>
      </c>
      <c r="G59" s="104">
        <f>VLOOKUP(E59,'Appendix 4. LT MOH 2019'!$D$5:$G$1684,4,FALSE)</f>
        <v>2.1697347070702838E-3</v>
      </c>
      <c r="H59" s="19">
        <f>VLOOKUP(E59,'Appendix 1a. Person-years 2020'!$E$3:$F$1684,2,FALSE)</f>
        <v>132454.16510000001</v>
      </c>
      <c r="I59" s="19">
        <f>VLOOKUP(E59,'Appendix 2a. Deaths 2020'!$E$3:$G$1683,3,FALSE)</f>
        <v>32</v>
      </c>
      <c r="J59" s="20">
        <f t="shared" si="35"/>
        <v>287.39039911348755</v>
      </c>
      <c r="K59" s="20">
        <f t="shared" si="36"/>
        <v>319.32096760286129</v>
      </c>
      <c r="L59" s="73">
        <f t="shared" si="37"/>
        <v>0.90000478600238454</v>
      </c>
      <c r="M59" s="73">
        <f t="shared" si="38"/>
        <v>1.1111052024976127</v>
      </c>
      <c r="N59" s="72">
        <f>VLOOKUP(E59,'Appendix 4. LT MOH 2019'!$D$5:$K$1684,8,FALSE)</f>
        <v>0.98920985584034238</v>
      </c>
      <c r="O59" s="72">
        <f t="shared" si="47"/>
        <v>0.98801822422657903</v>
      </c>
      <c r="P59" s="73">
        <f t="shared" si="39"/>
        <v>1.1981775773420966E-2</v>
      </c>
      <c r="Q59" s="72">
        <f>VLOOKUP(E59,'Appendix 4. LT MOH 2019'!$D$5:$I$1684,6,FALSE)</f>
        <v>2.4999999999999978</v>
      </c>
      <c r="R59" s="136">
        <f t="shared" si="40"/>
        <v>2.4984957283857181</v>
      </c>
      <c r="S59" s="135">
        <f t="shared" si="48"/>
        <v>95790.458927545216</v>
      </c>
      <c r="T59" s="12">
        <f t="shared" si="41"/>
        <v>1147.7398001029374</v>
      </c>
      <c r="U59" s="13">
        <f t="shared" si="42"/>
        <v>2.4108067178487641E-3</v>
      </c>
      <c r="V59" s="12">
        <f t="shared" si="43"/>
        <v>476081.21862506686</v>
      </c>
      <c r="W59" s="12">
        <f t="shared" si="44"/>
        <v>3945903.0365084042</v>
      </c>
      <c r="X59" s="2">
        <f t="shared" si="45"/>
        <v>41.193069546655366</v>
      </c>
      <c r="Y59" s="105">
        <f>VLOOKUP(E59,'Appendix 4. LT MOH 2019'!$D$5:$P$1684,13,FALSE)</f>
        <v>43.558039344735043</v>
      </c>
      <c r="Z59" s="131">
        <f t="shared" si="46"/>
        <v>-2.3649697980796773</v>
      </c>
    </row>
    <row r="60" spans="1:26" x14ac:dyDescent="0.2">
      <c r="B60" t="str">
        <f t="shared" si="49"/>
        <v>Male</v>
      </c>
      <c r="C60" s="9" t="str">
        <f t="shared" si="50"/>
        <v>DF</v>
      </c>
      <c r="D60" s="137" t="s">
        <v>124</v>
      </c>
      <c r="E60" s="18" t="str">
        <f t="shared" si="34"/>
        <v>DFMale40-44</v>
      </c>
      <c r="F60" s="19">
        <v>5</v>
      </c>
      <c r="G60" s="104">
        <f>VLOOKUP(E60,'Appendix 4. LT MOH 2019'!$D$5:$G$1684,4,FALSE)</f>
        <v>2.5799554218953972E-3</v>
      </c>
      <c r="H60" s="19">
        <f>VLOOKUP(E60,'Appendix 1a. Person-years 2020'!$E$3:$F$1684,2,FALSE)</f>
        <v>121109.02280000001</v>
      </c>
      <c r="I60" s="19">
        <f>VLOOKUP(E60,'Appendix 2a. Deaths 2020'!$E$3:$G$1683,3,FALSE)</f>
        <v>65</v>
      </c>
      <c r="J60" s="20">
        <f t="shared" si="35"/>
        <v>312.45588001331328</v>
      </c>
      <c r="K60" s="20">
        <f t="shared" si="36"/>
        <v>377.2881829108901</v>
      </c>
      <c r="L60" s="73">
        <f t="shared" si="37"/>
        <v>0.82816238134633213</v>
      </c>
      <c r="M60" s="73">
        <f t="shared" si="38"/>
        <v>1.2074926639076673</v>
      </c>
      <c r="N60" s="72">
        <f>VLOOKUP(E60,'Appendix 4. LT MOH 2019'!$D$5:$K$1684,8,FALSE)</f>
        <v>0.9871828918099429</v>
      </c>
      <c r="O60" s="72">
        <f t="shared" si="47"/>
        <v>0.98454408559135265</v>
      </c>
      <c r="P60" s="73">
        <f t="shared" si="39"/>
        <v>1.5455914408647353E-2</v>
      </c>
      <c r="Q60" s="72">
        <f>VLOOKUP(E60,'Appendix 4. LT MOH 2019'!$D$5:$I$1684,6,FALSE)</f>
        <v>2.4999999999999916</v>
      </c>
      <c r="R60" s="136">
        <f t="shared" si="40"/>
        <v>2.4966599026735721</v>
      </c>
      <c r="S60" s="135">
        <f t="shared" si="48"/>
        <v>94642.71912744228</v>
      </c>
      <c r="T60" s="12">
        <f t="shared" si="41"/>
        <v>1462.7897662353996</v>
      </c>
      <c r="U60" s="13">
        <f t="shared" si="42"/>
        <v>3.1152898734564849E-3</v>
      </c>
      <c r="V60" s="12">
        <f t="shared" si="43"/>
        <v>469551.73536143563</v>
      </c>
      <c r="W60" s="12">
        <f t="shared" si="44"/>
        <v>3469821.8178833374</v>
      </c>
      <c r="X60" s="2">
        <f t="shared" si="45"/>
        <v>36.662321728214586</v>
      </c>
      <c r="Y60" s="105">
        <f>VLOOKUP(E60,'Appendix 4. LT MOH 2019'!$D$5:$P$1684,13,FALSE)</f>
        <v>39.005893923646653</v>
      </c>
      <c r="Z60" s="131">
        <f t="shared" si="46"/>
        <v>-2.343572195432067</v>
      </c>
    </row>
    <row r="61" spans="1:26" x14ac:dyDescent="0.2">
      <c r="B61" t="str">
        <f t="shared" si="49"/>
        <v>Male</v>
      </c>
      <c r="C61" s="9" t="str">
        <f t="shared" si="50"/>
        <v>DF</v>
      </c>
      <c r="D61" s="137" t="s">
        <v>125</v>
      </c>
      <c r="E61" s="18" t="str">
        <f t="shared" si="34"/>
        <v>DFMale45-49</v>
      </c>
      <c r="F61" s="19">
        <v>5</v>
      </c>
      <c r="G61" s="104">
        <f>VLOOKUP(E61,'Appendix 4. LT MOH 2019'!$D$5:$G$1684,4,FALSE)</f>
        <v>3.5704368005282177E-3</v>
      </c>
      <c r="H61" s="19">
        <f>VLOOKUP(E61,'Appendix 1a. Person-years 2020'!$E$3:$F$1684,2,FALSE)</f>
        <v>100396.6358</v>
      </c>
      <c r="I61" s="19">
        <f>VLOOKUP(E61,'Appendix 2a. Deaths 2020'!$E$3:$G$1683,3,FALSE)</f>
        <v>87</v>
      </c>
      <c r="J61" s="20">
        <f t="shared" si="35"/>
        <v>358.45984310954873</v>
      </c>
      <c r="K61" s="20">
        <f t="shared" si="36"/>
        <v>445.14921510790276</v>
      </c>
      <c r="L61" s="73">
        <f t="shared" si="37"/>
        <v>0.80525772245304128</v>
      </c>
      <c r="M61" s="73">
        <f t="shared" si="38"/>
        <v>1.2418384476385014</v>
      </c>
      <c r="N61" s="72">
        <f>VLOOKUP(E61,'Appendix 4. LT MOH 2019'!$D$5:$K$1684,8,FALSE)</f>
        <v>0.98230575644324036</v>
      </c>
      <c r="O61" s="72">
        <f t="shared" si="47"/>
        <v>0.97807383363404632</v>
      </c>
      <c r="P61" s="73">
        <f t="shared" si="39"/>
        <v>2.1926166365953681E-2</v>
      </c>
      <c r="Q61" s="72">
        <f>VLOOKUP(E61,'Appendix 4. LT MOH 2019'!$D$5:$I$1684,6,FALSE)</f>
        <v>2.4999999999999907</v>
      </c>
      <c r="R61" s="136">
        <f t="shared" si="40"/>
        <v>2.4946153851154214</v>
      </c>
      <c r="S61" s="135">
        <f t="shared" si="48"/>
        <v>93179.929361206887</v>
      </c>
      <c r="T61" s="12">
        <f t="shared" si="41"/>
        <v>2043.0786331416343</v>
      </c>
      <c r="U61" s="13">
        <f t="shared" si="42"/>
        <v>4.4339477086360402E-3</v>
      </c>
      <c r="V61" s="12">
        <f t="shared" si="43"/>
        <v>460780.94903156196</v>
      </c>
      <c r="W61" s="12">
        <f t="shared" si="44"/>
        <v>3000270.0825219019</v>
      </c>
      <c r="X61" s="2">
        <f t="shared" si="45"/>
        <v>32.198673073592055</v>
      </c>
      <c r="Y61" s="105">
        <f>VLOOKUP(E61,'Appendix 4. LT MOH 2019'!$D$5:$P$1684,13,FALSE)</f>
        <v>34.479868904246509</v>
      </c>
      <c r="Z61" s="131">
        <f t="shared" si="46"/>
        <v>-2.281195830654454</v>
      </c>
    </row>
    <row r="62" spans="1:26" x14ac:dyDescent="0.2">
      <c r="B62" t="str">
        <f t="shared" si="49"/>
        <v>Male</v>
      </c>
      <c r="C62" s="9" t="str">
        <f t="shared" si="50"/>
        <v>DF</v>
      </c>
      <c r="D62" s="137" t="s">
        <v>126</v>
      </c>
      <c r="E62" s="18" t="str">
        <f t="shared" si="34"/>
        <v>DFMale50-54</v>
      </c>
      <c r="F62" s="19">
        <v>5</v>
      </c>
      <c r="G62" s="104">
        <f>VLOOKUP(E62,'Appendix 4. LT MOH 2019'!$D$5:$G$1684,4,FALSE)</f>
        <v>5.4010653256352853E-3</v>
      </c>
      <c r="H62" s="19">
        <f>VLOOKUP(E62,'Appendix 1a. Person-years 2020'!$E$3:$F$1684,2,FALSE)</f>
        <v>86732.277199999997</v>
      </c>
      <c r="I62" s="19">
        <f>VLOOKUP(E62,'Appendix 2a. Deaths 2020'!$E$3:$G$1683,3,FALSE)</f>
        <v>104</v>
      </c>
      <c r="J62" s="20">
        <f t="shared" si="35"/>
        <v>468.44669499830781</v>
      </c>
      <c r="K62" s="20">
        <f t="shared" si="36"/>
        <v>571.88498420444171</v>
      </c>
      <c r="L62" s="73">
        <f t="shared" si="37"/>
        <v>0.81912746083020771</v>
      </c>
      <c r="M62" s="73">
        <f t="shared" si="38"/>
        <v>1.2208112263584388</v>
      </c>
      <c r="N62" s="72">
        <f>VLOOKUP(E62,'Appendix 4. LT MOH 2019'!$D$5:$K$1684,8,FALSE)</f>
        <v>0.97335445913889285</v>
      </c>
      <c r="O62" s="72">
        <f t="shared" si="47"/>
        <v>0.96756718971143263</v>
      </c>
      <c r="P62" s="73">
        <f t="shared" si="39"/>
        <v>3.2432810288567371E-2</v>
      </c>
      <c r="Q62" s="72">
        <f>VLOOKUP(E62,'Appendix 4. LT MOH 2019'!$D$5:$I$1684,6,FALSE)</f>
        <v>2.500000000000012</v>
      </c>
      <c r="R62" s="136">
        <f t="shared" si="40"/>
        <v>2.4925719413298455</v>
      </c>
      <c r="S62" s="135">
        <f t="shared" si="48"/>
        <v>91136.850728065256</v>
      </c>
      <c r="T62" s="12">
        <f t="shared" si="41"/>
        <v>2955.8241899608233</v>
      </c>
      <c r="U62" s="13">
        <f t="shared" si="42"/>
        <v>6.5938076200787099E-3</v>
      </c>
      <c r="V62" s="12">
        <f t="shared" si="43"/>
        <v>448272.73712992249</v>
      </c>
      <c r="W62" s="12">
        <f t="shared" si="44"/>
        <v>2539489.1334903399</v>
      </c>
      <c r="X62" s="2">
        <f t="shared" si="45"/>
        <v>27.864569745422568</v>
      </c>
      <c r="Y62" s="105">
        <f>VLOOKUP(E62,'Appendix 4. LT MOH 2019'!$D$5:$P$1684,13,FALSE)</f>
        <v>30.055921305032449</v>
      </c>
      <c r="Z62" s="131">
        <f t="shared" si="46"/>
        <v>-2.1913515596098811</v>
      </c>
    </row>
    <row r="63" spans="1:26" x14ac:dyDescent="0.2">
      <c r="B63" t="str">
        <f t="shared" si="49"/>
        <v>Male</v>
      </c>
      <c r="C63" s="9" t="str">
        <f t="shared" si="50"/>
        <v>DF</v>
      </c>
      <c r="D63" s="137" t="s">
        <v>127</v>
      </c>
      <c r="E63" s="18" t="str">
        <f t="shared" si="34"/>
        <v>DFMale55-59</v>
      </c>
      <c r="F63" s="19">
        <v>5</v>
      </c>
      <c r="G63" s="104">
        <f>VLOOKUP(E63,'Appendix 4. LT MOH 2019'!$D$5:$G$1684,4,FALSE)</f>
        <v>7.9373748739884602E-3</v>
      </c>
      <c r="H63" s="19">
        <f>VLOOKUP(E63,'Appendix 1a. Person-years 2020'!$E$3:$F$1684,2,FALSE)</f>
        <v>68710.448999999993</v>
      </c>
      <c r="I63" s="19">
        <f>VLOOKUP(E63,'Appendix 2a. Deaths 2020'!$E$3:$G$1683,3,FALSE)</f>
        <v>143</v>
      </c>
      <c r="J63" s="20">
        <f t="shared" si="35"/>
        <v>545.38059147306546</v>
      </c>
      <c r="K63" s="20">
        <f t="shared" si="36"/>
        <v>687.24554686608508</v>
      </c>
      <c r="L63" s="73">
        <f t="shared" si="37"/>
        <v>0.7935745731057271</v>
      </c>
      <c r="M63" s="73">
        <f t="shared" si="38"/>
        <v>1.2601210193597912</v>
      </c>
      <c r="N63" s="72">
        <f>VLOOKUP(E63,'Appendix 4. LT MOH 2019'!$D$5:$K$1684,8,FALSE)</f>
        <v>0.9610853265090491</v>
      </c>
      <c r="O63" s="72">
        <f t="shared" si="47"/>
        <v>0.9512134152684778</v>
      </c>
      <c r="P63" s="73">
        <f t="shared" si="39"/>
        <v>4.8786584731522198E-2</v>
      </c>
      <c r="Q63" s="72">
        <f>VLOOKUP(E63,'Appendix 4. LT MOH 2019'!$D$5:$I$1684,6,FALSE)</f>
        <v>2.5000000000000102</v>
      </c>
      <c r="R63" s="136">
        <f t="shared" si="40"/>
        <v>2.4871576737064478</v>
      </c>
      <c r="S63" s="135">
        <f t="shared" si="48"/>
        <v>88181.02653810443</v>
      </c>
      <c r="T63" s="12">
        <f t="shared" si="41"/>
        <v>4302.0511229138392</v>
      </c>
      <c r="U63" s="13">
        <f t="shared" si="42"/>
        <v>1.0002565847425959E-2</v>
      </c>
      <c r="V63" s="12">
        <f t="shared" si="43"/>
        <v>430094.75653898553</v>
      </c>
      <c r="W63" s="12">
        <f t="shared" si="44"/>
        <v>2091216.3963604171</v>
      </c>
      <c r="X63" s="2">
        <f t="shared" si="45"/>
        <v>23.715038012817519</v>
      </c>
      <c r="Y63" s="105">
        <f>VLOOKUP(E63,'Appendix 4. LT MOH 2019'!$D$5:$P$1684,13,FALSE)</f>
        <v>25.81026359031695</v>
      </c>
      <c r="Z63" s="131">
        <f t="shared" si="46"/>
        <v>-2.0952255774994306</v>
      </c>
    </row>
    <row r="64" spans="1:26" x14ac:dyDescent="0.2">
      <c r="B64" t="str">
        <f t="shared" si="49"/>
        <v>Male</v>
      </c>
      <c r="C64" s="9" t="str">
        <f t="shared" si="50"/>
        <v>DF</v>
      </c>
      <c r="D64" s="137" t="s">
        <v>128</v>
      </c>
      <c r="E64" s="18" t="str">
        <f t="shared" si="34"/>
        <v>DFMale60-64</v>
      </c>
      <c r="F64" s="19">
        <v>5</v>
      </c>
      <c r="G64" s="104">
        <f>VLOOKUP(E64,'Appendix 4. LT MOH 2019'!$D$5:$G$1684,4,FALSE)</f>
        <v>1.1723592314708917E-2</v>
      </c>
      <c r="H64" s="19">
        <f>VLOOKUP(E64,'Appendix 1a. Person-years 2020'!$E$3:$F$1684,2,FALSE)</f>
        <v>51128.356500000002</v>
      </c>
      <c r="I64" s="19">
        <f>VLOOKUP(E64,'Appendix 2a. Deaths 2020'!$E$3:$G$1683,3,FALSE)</f>
        <v>178</v>
      </c>
      <c r="J64" s="20">
        <f t="shared" si="35"/>
        <v>599.40800732709772</v>
      </c>
      <c r="K64" s="20">
        <f t="shared" si="36"/>
        <v>775.32120789507951</v>
      </c>
      <c r="L64" s="73">
        <f t="shared" si="37"/>
        <v>0.77310926261701429</v>
      </c>
      <c r="M64" s="73">
        <f t="shared" si="38"/>
        <v>1.2934782292155562</v>
      </c>
      <c r="N64" s="72">
        <f>VLOOKUP(E64,'Appendix 4. LT MOH 2019'!$D$5:$K$1684,8,FALSE)</f>
        <v>0.94305115114342164</v>
      </c>
      <c r="O64" s="72">
        <f t="shared" si="47"/>
        <v>0.92696193313158604</v>
      </c>
      <c r="P64" s="73">
        <f t="shared" si="39"/>
        <v>7.3038066868413964E-2</v>
      </c>
      <c r="Q64" s="72">
        <f>VLOOKUP(E64,'Appendix 4. LT MOH 2019'!$D$5:$I$1684,6,FALSE)</f>
        <v>2.4999999999999987</v>
      </c>
      <c r="R64" s="136">
        <f t="shared" si="40"/>
        <v>2.4786402716688252</v>
      </c>
      <c r="S64" s="135">
        <f t="shared" si="48"/>
        <v>83878.975415190595</v>
      </c>
      <c r="T64" s="12">
        <f t="shared" si="41"/>
        <v>6126.3582152287418</v>
      </c>
      <c r="U64" s="13">
        <f t="shared" si="42"/>
        <v>1.5166200431062961E-2</v>
      </c>
      <c r="V64" s="12">
        <f t="shared" si="43"/>
        <v>403948.12419074436</v>
      </c>
      <c r="W64" s="12">
        <f t="shared" si="44"/>
        <v>1661121.6398214316</v>
      </c>
      <c r="X64" s="2">
        <f t="shared" si="45"/>
        <v>19.803790301432322</v>
      </c>
      <c r="Y64" s="105">
        <f>VLOOKUP(E64,'Appendix 4. LT MOH 2019'!$D$5:$P$1684,13,FALSE)</f>
        <v>21.754104133487129</v>
      </c>
      <c r="Z64" s="131">
        <f t="shared" si="46"/>
        <v>-1.9503138320548068</v>
      </c>
    </row>
    <row r="65" spans="2:26" x14ac:dyDescent="0.2">
      <c r="B65" t="str">
        <f t="shared" si="49"/>
        <v>Male</v>
      </c>
      <c r="C65" s="9" t="str">
        <f t="shared" si="50"/>
        <v>DF</v>
      </c>
      <c r="D65" s="137" t="s">
        <v>129</v>
      </c>
      <c r="E65" s="18" t="str">
        <f t="shared" si="34"/>
        <v>DFMale65-69</v>
      </c>
      <c r="F65" s="19">
        <v>5</v>
      </c>
      <c r="G65" s="104">
        <f>VLOOKUP(E65,'Appendix 4. LT MOH 2019'!$D$5:$G$1684,4,FALSE)</f>
        <v>1.8061257077128957E-2</v>
      </c>
      <c r="H65" s="19">
        <f>VLOOKUP(E65,'Appendix 1a. Person-years 2020'!$E$3:$F$1684,2,FALSE)</f>
        <v>37754.472699999998</v>
      </c>
      <c r="I65" s="19">
        <f>VLOOKUP(E65,'Appendix 2a. Deaths 2020'!$E$3:$G$1683,3,FALSE)</f>
        <v>207</v>
      </c>
      <c r="J65" s="20">
        <f t="shared" si="35"/>
        <v>681.89323724614701</v>
      </c>
      <c r="K65" s="20">
        <f t="shared" si="36"/>
        <v>885.1545570311813</v>
      </c>
      <c r="L65" s="73">
        <f t="shared" si="37"/>
        <v>0.7703662957271834</v>
      </c>
      <c r="M65" s="73">
        <f t="shared" si="38"/>
        <v>1.2980837889020769</v>
      </c>
      <c r="N65" s="72">
        <f>VLOOKUP(E65,'Appendix 4. LT MOH 2019'!$D$5:$K$1684,8,FALSE)</f>
        <v>0.91359516448185585</v>
      </c>
      <c r="O65" s="72">
        <f t="shared" si="47"/>
        <v>0.88931400964780249</v>
      </c>
      <c r="P65" s="73">
        <f t="shared" si="39"/>
        <v>0.11068599035219751</v>
      </c>
      <c r="Q65" s="72">
        <f>VLOOKUP(E65,'Appendix 4. LT MOH 2019'!$D$5:$I$1684,6,FALSE)</f>
        <v>2.5000000000000058</v>
      </c>
      <c r="R65" s="136">
        <f t="shared" si="40"/>
        <v>2.4666912246083936</v>
      </c>
      <c r="S65" s="135">
        <f t="shared" si="48"/>
        <v>77752.617199961853</v>
      </c>
      <c r="T65" s="12">
        <f t="shared" si="41"/>
        <v>8606.1254372530839</v>
      </c>
      <c r="U65" s="13">
        <f t="shared" si="42"/>
        <v>2.3452418075215906E-2</v>
      </c>
      <c r="V65" s="12">
        <f t="shared" si="43"/>
        <v>366961.11290749512</v>
      </c>
      <c r="W65" s="12">
        <f t="shared" si="44"/>
        <v>1257173.5156306874</v>
      </c>
      <c r="X65" s="2">
        <f t="shared" si="45"/>
        <v>16.168890011734604</v>
      </c>
      <c r="Y65" s="105">
        <f>VLOOKUP(E65,'Appendix 4. LT MOH 2019'!$D$5:$P$1684,13,FALSE)</f>
        <v>17.916818441016794</v>
      </c>
      <c r="Z65" s="131">
        <f t="shared" si="46"/>
        <v>-1.7479284292821902</v>
      </c>
    </row>
    <row r="66" spans="2:26" x14ac:dyDescent="0.2">
      <c r="B66" t="str">
        <f t="shared" si="49"/>
        <v>Male</v>
      </c>
      <c r="C66" s="9" t="str">
        <f t="shared" si="50"/>
        <v>DF</v>
      </c>
      <c r="D66" s="137" t="s">
        <v>130</v>
      </c>
      <c r="E66" s="18" t="str">
        <f t="shared" si="34"/>
        <v>DFMale70-74</v>
      </c>
      <c r="F66" s="19">
        <v>5</v>
      </c>
      <c r="G66" s="104">
        <f>VLOOKUP(E66,'Appendix 4. LT MOH 2019'!$D$5:$G$1684,4,FALSE)</f>
        <v>2.6011962304399488E-2</v>
      </c>
      <c r="H66" s="19">
        <f>VLOOKUP(E66,'Appendix 1a. Person-years 2020'!$E$3:$F$1684,2,FALSE)</f>
        <v>25461.553899999999</v>
      </c>
      <c r="I66" s="19">
        <f>VLOOKUP(E66,'Appendix 2a. Deaths 2020'!$E$3:$G$1683,3,FALSE)</f>
        <v>219</v>
      </c>
      <c r="J66" s="20">
        <f t="shared" si="35"/>
        <v>662.30498025823579</v>
      </c>
      <c r="K66" s="20">
        <f t="shared" si="36"/>
        <v>875.60836051357228</v>
      </c>
      <c r="L66" s="73">
        <f t="shared" si="37"/>
        <v>0.75639407996261332</v>
      </c>
      <c r="M66" s="73">
        <f t="shared" si="38"/>
        <v>1.3220621716783234</v>
      </c>
      <c r="N66" s="72">
        <f>VLOOKUP(E66,'Appendix 4. LT MOH 2019'!$D$5:$K$1684,8,FALSE)</f>
        <v>0.87788154039762345</v>
      </c>
      <c r="O66" s="72">
        <f t="shared" si="47"/>
        <v>0.84181908139505235</v>
      </c>
      <c r="P66" s="73">
        <f t="shared" si="39"/>
        <v>0.15818091860494765</v>
      </c>
      <c r="Q66" s="72">
        <f>VLOOKUP(E66,'Appendix 4. LT MOH 2019'!$D$5:$I$1684,6,FALSE)</f>
        <v>2.5000000000000027</v>
      </c>
      <c r="R66" s="136">
        <f t="shared" si="40"/>
        <v>2.4483617030455225</v>
      </c>
      <c r="S66" s="135">
        <f t="shared" si="48"/>
        <v>69146.491762708771</v>
      </c>
      <c r="T66" s="12">
        <f t="shared" si="41"/>
        <v>10937.65558533472</v>
      </c>
      <c r="U66" s="13">
        <f t="shared" si="42"/>
        <v>3.4414242395028466E-2</v>
      </c>
      <c r="V66" s="12">
        <f t="shared" si="43"/>
        <v>317823.51794310572</v>
      </c>
      <c r="W66" s="12">
        <f t="shared" si="44"/>
        <v>890212.40272319224</v>
      </c>
      <c r="X66" s="2">
        <f t="shared" si="45"/>
        <v>12.874296005908004</v>
      </c>
      <c r="Y66" s="105">
        <f>VLOOKUP(E66,'Appendix 4. LT MOH 2019'!$D$5:$P$1684,13,FALSE)</f>
        <v>14.374890586532846</v>
      </c>
      <c r="Z66" s="131">
        <f t="shared" si="46"/>
        <v>-1.500594580624842</v>
      </c>
    </row>
    <row r="67" spans="2:26" x14ac:dyDescent="0.2">
      <c r="B67" t="str">
        <f t="shared" si="49"/>
        <v>Male</v>
      </c>
      <c r="C67" s="9" t="str">
        <f t="shared" si="50"/>
        <v>DF</v>
      </c>
      <c r="D67" s="137" t="s">
        <v>131</v>
      </c>
      <c r="E67" s="18" t="str">
        <f t="shared" si="34"/>
        <v>DFMale75-79</v>
      </c>
      <c r="F67" s="19">
        <v>5</v>
      </c>
      <c r="G67" s="104">
        <f>VLOOKUP(E67,'Appendix 4. LT MOH 2019'!$D$5:$G$1684,4,FALSE)</f>
        <v>4.4516660360139786E-2</v>
      </c>
      <c r="H67" s="19">
        <f>VLOOKUP(E67,'Appendix 1a. Person-years 2020'!$E$3:$F$1684,2,FALSE)</f>
        <v>15597.621499999999</v>
      </c>
      <c r="I67" s="19">
        <f>VLOOKUP(E67,'Appendix 2a. Deaths 2020'!$E$3:$G$1683,3,FALSE)</f>
        <v>212</v>
      </c>
      <c r="J67" s="20">
        <f t="shared" si="35"/>
        <v>694.35401874151398</v>
      </c>
      <c r="K67" s="20">
        <f t="shared" si="36"/>
        <v>896.91648674516443</v>
      </c>
      <c r="L67" s="73">
        <f t="shared" si="37"/>
        <v>0.77415682396615004</v>
      </c>
      <c r="M67" s="73">
        <f t="shared" si="38"/>
        <v>1.2917279406991637</v>
      </c>
      <c r="N67" s="72">
        <f>VLOOKUP(E67,'Appendix 4. LT MOH 2019'!$D$5:$K$1684,8,FALSE)</f>
        <v>0.79970757305666273</v>
      </c>
      <c r="O67" s="72">
        <f t="shared" si="47"/>
        <v>0.74922719046585073</v>
      </c>
      <c r="P67" s="73">
        <f t="shared" si="39"/>
        <v>0.25077280953414927</v>
      </c>
      <c r="Q67" s="72">
        <f>VLOOKUP(E67,'Appendix 4. LT MOH 2019'!$D$5:$I$1684,6,FALSE)</f>
        <v>2.4999999999999991</v>
      </c>
      <c r="R67" s="136">
        <f t="shared" si="40"/>
        <v>2.4207398653608525</v>
      </c>
      <c r="S67" s="135">
        <f t="shared" si="48"/>
        <v>58208.836177374047</v>
      </c>
      <c r="T67" s="12">
        <f t="shared" si="41"/>
        <v>14597.193387913119</v>
      </c>
      <c r="U67" s="13">
        <f t="shared" si="42"/>
        <v>5.7606654477916359E-2</v>
      </c>
      <c r="V67" s="12">
        <f t="shared" si="43"/>
        <v>253394.22190380777</v>
      </c>
      <c r="W67" s="12">
        <f t="shared" si="44"/>
        <v>572388.88478008658</v>
      </c>
      <c r="X67" s="2">
        <f t="shared" si="45"/>
        <v>9.8333676185502554</v>
      </c>
      <c r="Y67" s="105">
        <f>VLOOKUP(E67,'Appendix 4. LT MOH 2019'!$D$5:$P$1684,13,FALSE)</f>
        <v>11.026757358577436</v>
      </c>
      <c r="Z67" s="131">
        <f t="shared" si="46"/>
        <v>-1.1933897400271807</v>
      </c>
    </row>
    <row r="68" spans="2:26" x14ac:dyDescent="0.2">
      <c r="B68" t="str">
        <f t="shared" si="49"/>
        <v>Male</v>
      </c>
      <c r="C68" s="9" t="str">
        <f t="shared" si="50"/>
        <v>DF</v>
      </c>
      <c r="D68" s="137" t="s">
        <v>132</v>
      </c>
      <c r="E68" s="18" t="str">
        <f t="shared" si="34"/>
        <v>DFMale80-84</v>
      </c>
      <c r="F68" s="19">
        <v>5</v>
      </c>
      <c r="G68" s="104">
        <f>VLOOKUP(E68,'Appendix 4. LT MOH 2019'!$D$5:$G$1684,4,FALSE)</f>
        <v>7.8051259075182997E-2</v>
      </c>
      <c r="H68" s="19">
        <f>VLOOKUP(E68,'Appendix 1a. Person-years 2020'!$E$3:$F$1684,2,FALSE)</f>
        <v>9645.7281000000003</v>
      </c>
      <c r="I68" s="19">
        <f>VLOOKUP(E68,'Appendix 2a. Deaths 2020'!$E$3:$G$1683,3,FALSE)</f>
        <v>199</v>
      </c>
      <c r="J68" s="20">
        <f t="shared" si="35"/>
        <v>752.86122290187268</v>
      </c>
      <c r="K68" s="20">
        <f t="shared" si="36"/>
        <v>936.3290223459112</v>
      </c>
      <c r="L68" s="73">
        <f t="shared" si="37"/>
        <v>0.80405627181738748</v>
      </c>
      <c r="M68" s="73">
        <f t="shared" si="38"/>
        <v>1.2436940486015065</v>
      </c>
      <c r="N68" s="72">
        <f>VLOOKUP(E68,'Appendix 4. LT MOH 2019'!$D$5:$K$1684,8,FALSE)</f>
        <v>0.67346071119579298</v>
      </c>
      <c r="O68" s="72">
        <f t="shared" si="47"/>
        <v>0.61160775755016028</v>
      </c>
      <c r="P68" s="73">
        <f t="shared" si="39"/>
        <v>0.38839224244983972</v>
      </c>
      <c r="Q68" s="72">
        <f>VLOOKUP(E68,'Appendix 4. LT MOH 2019'!$D$5:$I$1684,6,FALSE)</f>
        <v>2.4999999999999996</v>
      </c>
      <c r="R68" s="136">
        <f t="shared" si="40"/>
        <v>2.3859224919199438</v>
      </c>
      <c r="S68" s="135">
        <f t="shared" si="48"/>
        <v>43611.64278946093</v>
      </c>
      <c r="T68" s="12">
        <f t="shared" si="41"/>
        <v>16938.423739920112</v>
      </c>
      <c r="U68" s="13">
        <f t="shared" si="42"/>
        <v>9.7470579161953425E-2</v>
      </c>
      <c r="V68" s="12">
        <f t="shared" si="43"/>
        <v>173779.86142645022</v>
      </c>
      <c r="W68" s="12">
        <f t="shared" si="44"/>
        <v>318994.66287627886</v>
      </c>
      <c r="X68" s="2">
        <f t="shared" si="45"/>
        <v>7.3144381287413056</v>
      </c>
      <c r="Y68" s="105">
        <f>VLOOKUP(E68,'Appendix 4. LT MOH 2019'!$D$5:$P$1684,13,FALSE)</f>
        <v>8.1623441441053828</v>
      </c>
      <c r="Z68" s="131">
        <f t="shared" si="46"/>
        <v>-0.84790601536407717</v>
      </c>
    </row>
    <row r="69" spans="2:26" x14ac:dyDescent="0.2">
      <c r="B69" t="str">
        <f t="shared" si="49"/>
        <v>Male</v>
      </c>
      <c r="C69" s="9" t="str">
        <f t="shared" si="50"/>
        <v>DF</v>
      </c>
      <c r="D69" s="137" t="s">
        <v>133</v>
      </c>
      <c r="E69" s="18" t="str">
        <f t="shared" si="34"/>
        <v>DFMale85-89</v>
      </c>
      <c r="F69" s="19">
        <v>5</v>
      </c>
      <c r="G69" s="104">
        <f>VLOOKUP(E69,'Appendix 4. LT MOH 2019'!$D$5:$G$1684,4,FALSE)</f>
        <v>0.11763277919443108</v>
      </c>
      <c r="H69" s="19">
        <f>VLOOKUP(E69,'Appendix 1a. Person-years 2020'!$E$3:$F$1684,2,FALSE)</f>
        <v>4066.6781000000001</v>
      </c>
      <c r="I69" s="19">
        <f>VLOOKUP(E69,'Appendix 2a. Deaths 2020'!$E$3:$G$1683,3,FALSE)</f>
        <v>145</v>
      </c>
      <c r="J69" s="20">
        <f t="shared" si="35"/>
        <v>478.37464699212853</v>
      </c>
      <c r="K69" s="20">
        <f t="shared" si="36"/>
        <v>606.31789400893604</v>
      </c>
      <c r="L69" s="73">
        <f t="shared" si="37"/>
        <v>0.78898322434316637</v>
      </c>
      <c r="M69" s="73">
        <f t="shared" si="38"/>
        <v>1.2674540714506402</v>
      </c>
      <c r="N69" s="72">
        <f>VLOOKUP(E69,'Appendix 4. LT MOH 2019'!$D$5:$K$1684,8,FALSE)</f>
        <v>0.5454971789943529</v>
      </c>
      <c r="O69" s="72">
        <f t="shared" si="47"/>
        <v>0.46387032868216516</v>
      </c>
      <c r="P69" s="73">
        <f t="shared" si="39"/>
        <v>0.53612967131783484</v>
      </c>
      <c r="Q69" s="72">
        <f>VLOOKUP(E69,'Appendix 4. LT MOH 2019'!$D$5:$I$1684,6,FALSE)</f>
        <v>2.5</v>
      </c>
      <c r="R69" s="136">
        <f t="shared" si="40"/>
        <v>2.3137960749615871</v>
      </c>
      <c r="S69" s="135">
        <f t="shared" si="48"/>
        <v>26673.219049540818</v>
      </c>
      <c r="T69" s="12">
        <f t="shared" si="41"/>
        <v>14300.304162018931</v>
      </c>
      <c r="U69" s="13">
        <f t="shared" si="42"/>
        <v>0.15060472144189896</v>
      </c>
      <c r="V69" s="12">
        <f t="shared" si="43"/>
        <v>94952.562078445684</v>
      </c>
      <c r="W69" s="12">
        <f t="shared" si="44"/>
        <v>145214.80144982861</v>
      </c>
      <c r="X69" s="2">
        <f t="shared" si="45"/>
        <v>5.4442173320032214</v>
      </c>
      <c r="Y69" s="105">
        <f>VLOOKUP(E69,'Appendix 4. LT MOH 2019'!$D$5:$P$1684,13,FALSE)</f>
        <v>5.907831444318937</v>
      </c>
      <c r="Z69" s="131">
        <f t="shared" si="46"/>
        <v>-0.46361411231571559</v>
      </c>
    </row>
    <row r="70" spans="2:26" x14ac:dyDescent="0.2">
      <c r="B70" t="str">
        <f t="shared" si="49"/>
        <v>Male</v>
      </c>
      <c r="C70" s="9" t="str">
        <f t="shared" si="50"/>
        <v>DF</v>
      </c>
      <c r="D70" s="137" t="s">
        <v>8</v>
      </c>
      <c r="E70" s="18" t="str">
        <f t="shared" si="34"/>
        <v>DFMale90+</v>
      </c>
      <c r="F70" s="19" t="s">
        <v>19</v>
      </c>
      <c r="G70" s="104">
        <f>VLOOKUP(E70,'Appendix 4. LT MOH 2019'!$D$5:$G$1684,4,FALSE)</f>
        <v>0.26686573494225047</v>
      </c>
      <c r="H70" s="19">
        <f>VLOOKUP(E70,'Appendix 1a. Person-years 2020'!$E$3:$F$1684,2,FALSE)</f>
        <v>1776.6804</v>
      </c>
      <c r="I70" s="19">
        <f>VLOOKUP(E70,'Appendix 2a. Deaths 2020'!$E$3:$G$1683,3,FALSE)</f>
        <v>98</v>
      </c>
      <c r="J70" s="20">
        <f t="shared" si="35"/>
        <v>474.13512070349151</v>
      </c>
      <c r="K70" s="20">
        <f t="shared" si="36"/>
        <v>545.98227867915102</v>
      </c>
      <c r="L70" s="73">
        <f t="shared" si="37"/>
        <v>0.86840752753097905</v>
      </c>
      <c r="M70" s="73">
        <f t="shared" si="38"/>
        <v>1.1515330859039872</v>
      </c>
      <c r="N70" s="72">
        <f>VLOOKUP(E70,'Appendix 4. LT MOH 2019'!$D$5:$K$1684,8,FALSE)</f>
        <v>0</v>
      </c>
      <c r="O70" s="72">
        <v>0</v>
      </c>
      <c r="P70" s="73">
        <f t="shared" si="39"/>
        <v>1</v>
      </c>
      <c r="Q70" s="72">
        <f>VLOOKUP(E70,'Appendix 4. LT MOH 2019'!$D$5:$I$1684,6,FALSE)</f>
        <v>4.6778493292752037</v>
      </c>
      <c r="R70" s="136">
        <f>Q70*L70</f>
        <v>4.0622795701983287</v>
      </c>
      <c r="S70" s="135">
        <f t="shared" si="48"/>
        <v>12372.914887521887</v>
      </c>
      <c r="T70" s="12">
        <f t="shared" si="41"/>
        <v>12372.914887521887</v>
      </c>
      <c r="U70" s="13">
        <f t="shared" si="42"/>
        <v>0.2461672030985248</v>
      </c>
      <c r="V70" s="12">
        <f>T70*R70</f>
        <v>50262.239371382915</v>
      </c>
      <c r="W70" s="12">
        <f>V70</f>
        <v>50262.239371382915</v>
      </c>
      <c r="X70" s="2">
        <f t="shared" si="45"/>
        <v>4.0622795701983287</v>
      </c>
      <c r="Y70" s="105">
        <f>VLOOKUP(E70,'Appendix 4. LT MOH 2019'!$D$5:$P$1684,13,FALSE)</f>
        <v>3.7472026905829598</v>
      </c>
      <c r="Z70" s="131">
        <f t="shared" si="46"/>
        <v>0.3150768796153689</v>
      </c>
    </row>
    <row r="71" spans="2:26" x14ac:dyDescent="0.2">
      <c r="B71"/>
      <c r="C71"/>
      <c r="K71" s="7"/>
      <c r="L71" s="7"/>
      <c r="M71" s="7"/>
      <c r="N71" s="133"/>
      <c r="O71" s="133"/>
      <c r="P71" s="74"/>
      <c r="Q71" s="133"/>
      <c r="R71" s="107"/>
      <c r="S71" s="7"/>
      <c r="T71" s="7"/>
      <c r="U71" s="7"/>
      <c r="V71" s="107"/>
      <c r="W71" s="107"/>
      <c r="X71" s="7"/>
      <c r="Y71" s="133"/>
      <c r="Z71" s="7"/>
    </row>
    <row r="72" spans="2:26" x14ac:dyDescent="0.2">
      <c r="B72"/>
      <c r="C72"/>
      <c r="N72" s="40"/>
      <c r="O72" s="40"/>
      <c r="Q72" s="40"/>
      <c r="R72" s="40"/>
      <c r="V72" s="40"/>
      <c r="W72" s="40"/>
    </row>
  </sheetData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16B3AF9-EE99-BE41-AEFC-C6B5F00AE26D}">
  <dimension ref="B1:F1682"/>
  <sheetViews>
    <sheetView workbookViewId="0">
      <selection activeCell="G25" sqref="G25"/>
    </sheetView>
  </sheetViews>
  <sheetFormatPr baseColWidth="10" defaultRowHeight="16" x14ac:dyDescent="0.2"/>
  <cols>
    <col min="4" max="4" width="10.83203125" style="111"/>
    <col min="5" max="5" width="17" hidden="1" customWidth="1"/>
    <col min="6" max="6" width="19.83203125" customWidth="1"/>
  </cols>
  <sheetData>
    <row r="1" spans="2:6" x14ac:dyDescent="0.2">
      <c r="B1" s="14" t="s">
        <v>1836</v>
      </c>
    </row>
    <row r="2" spans="2:6" ht="20" customHeight="1" x14ac:dyDescent="0.2">
      <c r="B2" s="176" t="s">
        <v>14</v>
      </c>
      <c r="C2" s="176" t="s">
        <v>17</v>
      </c>
      <c r="D2" s="176" t="s">
        <v>1833</v>
      </c>
      <c r="E2" s="176" t="s">
        <v>135</v>
      </c>
      <c r="F2" s="176" t="s">
        <v>1844</v>
      </c>
    </row>
    <row r="3" spans="2:6" x14ac:dyDescent="0.2">
      <c r="B3" t="s">
        <v>12</v>
      </c>
      <c r="C3" t="s">
        <v>70</v>
      </c>
      <c r="D3" s="130">
        <v>0</v>
      </c>
      <c r="E3" t="str">
        <f>_xlfn.CONCAT(B3,C3,D3)</f>
        <v>ACFemale0</v>
      </c>
      <c r="F3" s="110">
        <v>8186.1226999999999</v>
      </c>
    </row>
    <row r="4" spans="2:6" x14ac:dyDescent="0.2">
      <c r="B4" t="s">
        <v>12</v>
      </c>
      <c r="C4" t="s">
        <v>70</v>
      </c>
      <c r="D4" s="141" t="s">
        <v>1657</v>
      </c>
      <c r="E4" t="str">
        <f t="shared" ref="E4:E67" si="0">_xlfn.CONCAT(B4,C4,D4)</f>
        <v>ACFemale1-4</v>
      </c>
      <c r="F4" s="110">
        <v>32327.9604</v>
      </c>
    </row>
    <row r="5" spans="2:6" x14ac:dyDescent="0.2">
      <c r="B5" t="s">
        <v>12</v>
      </c>
      <c r="C5" t="s">
        <v>70</v>
      </c>
      <c r="D5" s="141" t="s">
        <v>1658</v>
      </c>
      <c r="E5" t="str">
        <f t="shared" si="0"/>
        <v>ACFemale5-9</v>
      </c>
      <c r="F5" s="110">
        <v>41465.369899999998</v>
      </c>
    </row>
    <row r="6" spans="2:6" x14ac:dyDescent="0.2">
      <c r="B6" t="s">
        <v>12</v>
      </c>
      <c r="C6" t="s">
        <v>70</v>
      </c>
      <c r="D6" s="141" t="s">
        <v>118</v>
      </c>
      <c r="E6" t="str">
        <f t="shared" si="0"/>
        <v>ACFemale10-14</v>
      </c>
      <c r="F6" s="110">
        <v>43967.326500000003</v>
      </c>
    </row>
    <row r="7" spans="2:6" x14ac:dyDescent="0.2">
      <c r="B7" t="s">
        <v>12</v>
      </c>
      <c r="C7" t="s">
        <v>70</v>
      </c>
      <c r="D7" s="130" t="s">
        <v>119</v>
      </c>
      <c r="E7" t="str">
        <f t="shared" si="0"/>
        <v>ACFemale15-19</v>
      </c>
      <c r="F7" s="110">
        <v>45532.125800000002</v>
      </c>
    </row>
    <row r="8" spans="2:6" x14ac:dyDescent="0.2">
      <c r="B8" t="s">
        <v>12</v>
      </c>
      <c r="C8" t="s">
        <v>70</v>
      </c>
      <c r="D8" s="130" t="s">
        <v>120</v>
      </c>
      <c r="E8" t="str">
        <f t="shared" si="0"/>
        <v>ACFemale20-24</v>
      </c>
      <c r="F8" s="110">
        <v>43223.6198</v>
      </c>
    </row>
    <row r="9" spans="2:6" x14ac:dyDescent="0.2">
      <c r="B9" t="s">
        <v>12</v>
      </c>
      <c r="C9" t="s">
        <v>70</v>
      </c>
      <c r="D9" s="130" t="s">
        <v>121</v>
      </c>
      <c r="E9" t="str">
        <f t="shared" si="0"/>
        <v>ACFemale25-29</v>
      </c>
      <c r="F9" s="110">
        <v>38397.253700000001</v>
      </c>
    </row>
    <row r="10" spans="2:6" x14ac:dyDescent="0.2">
      <c r="B10" t="s">
        <v>12</v>
      </c>
      <c r="C10" t="s">
        <v>70</v>
      </c>
      <c r="D10" s="130" t="s">
        <v>122</v>
      </c>
      <c r="E10" t="str">
        <f t="shared" si="0"/>
        <v>ACFemale30-34</v>
      </c>
      <c r="F10" s="110">
        <v>35063.208299999998</v>
      </c>
    </row>
    <row r="11" spans="2:6" x14ac:dyDescent="0.2">
      <c r="B11" t="s">
        <v>12</v>
      </c>
      <c r="C11" t="s">
        <v>70</v>
      </c>
      <c r="D11" s="130" t="s">
        <v>123</v>
      </c>
      <c r="E11" t="str">
        <f t="shared" si="0"/>
        <v>ACFemale35-39</v>
      </c>
      <c r="F11" s="110">
        <v>33842.459199999998</v>
      </c>
    </row>
    <row r="12" spans="2:6" x14ac:dyDescent="0.2">
      <c r="B12" t="s">
        <v>12</v>
      </c>
      <c r="C12" t="s">
        <v>70</v>
      </c>
      <c r="D12" s="130" t="s">
        <v>124</v>
      </c>
      <c r="E12" t="str">
        <f t="shared" si="0"/>
        <v>ACFemale40-44</v>
      </c>
      <c r="F12" s="110">
        <v>29639.040199999999</v>
      </c>
    </row>
    <row r="13" spans="2:6" x14ac:dyDescent="0.2">
      <c r="B13" t="s">
        <v>12</v>
      </c>
      <c r="C13" t="s">
        <v>70</v>
      </c>
      <c r="D13" s="130" t="s">
        <v>125</v>
      </c>
      <c r="E13" t="str">
        <f t="shared" si="0"/>
        <v>ACFemale45-49</v>
      </c>
      <c r="F13" s="110">
        <v>23646.502799999998</v>
      </c>
    </row>
    <row r="14" spans="2:6" x14ac:dyDescent="0.2">
      <c r="B14" t="s">
        <v>12</v>
      </c>
      <c r="C14" t="s">
        <v>70</v>
      </c>
      <c r="D14" s="130" t="s">
        <v>126</v>
      </c>
      <c r="E14" t="str">
        <f t="shared" si="0"/>
        <v>ACFemale50-54</v>
      </c>
      <c r="F14" s="110">
        <v>19562.6885</v>
      </c>
    </row>
    <row r="15" spans="2:6" x14ac:dyDescent="0.2">
      <c r="B15" t="s">
        <v>12</v>
      </c>
      <c r="C15" t="s">
        <v>70</v>
      </c>
      <c r="D15" s="130" t="s">
        <v>127</v>
      </c>
      <c r="E15" t="str">
        <f t="shared" si="0"/>
        <v>ACFemale55-59</v>
      </c>
      <c r="F15" s="110">
        <v>14999.143700000001</v>
      </c>
    </row>
    <row r="16" spans="2:6" x14ac:dyDescent="0.2">
      <c r="B16" t="s">
        <v>12</v>
      </c>
      <c r="C16" t="s">
        <v>70</v>
      </c>
      <c r="D16" s="130" t="s">
        <v>128</v>
      </c>
      <c r="E16" t="str">
        <f t="shared" si="0"/>
        <v>ACFemale60-64</v>
      </c>
      <c r="F16" s="110">
        <v>11933.3375</v>
      </c>
    </row>
    <row r="17" spans="2:6" x14ac:dyDescent="0.2">
      <c r="B17" t="s">
        <v>12</v>
      </c>
      <c r="C17" t="s">
        <v>70</v>
      </c>
      <c r="D17" s="130" t="s">
        <v>129</v>
      </c>
      <c r="E17" t="str">
        <f t="shared" si="0"/>
        <v>ACFemale65-69</v>
      </c>
      <c r="F17" s="110">
        <v>8990.2702000000008</v>
      </c>
    </row>
    <row r="18" spans="2:6" x14ac:dyDescent="0.2">
      <c r="B18" t="s">
        <v>12</v>
      </c>
      <c r="C18" t="s">
        <v>70</v>
      </c>
      <c r="D18" s="130" t="s">
        <v>130</v>
      </c>
      <c r="E18" t="str">
        <f t="shared" si="0"/>
        <v>ACFemale70-74</v>
      </c>
      <c r="F18" s="110">
        <v>6364.9490999999998</v>
      </c>
    </row>
    <row r="19" spans="2:6" x14ac:dyDescent="0.2">
      <c r="B19" t="s">
        <v>12</v>
      </c>
      <c r="C19" t="s">
        <v>70</v>
      </c>
      <c r="D19" s="130" t="s">
        <v>131</v>
      </c>
      <c r="E19" t="str">
        <f t="shared" si="0"/>
        <v>ACFemale75-79</v>
      </c>
      <c r="F19" s="110">
        <v>4621.9364999999998</v>
      </c>
    </row>
    <row r="20" spans="2:6" x14ac:dyDescent="0.2">
      <c r="B20" t="s">
        <v>12</v>
      </c>
      <c r="C20" t="s">
        <v>70</v>
      </c>
      <c r="D20" s="130" t="s">
        <v>132</v>
      </c>
      <c r="E20" t="str">
        <f t="shared" si="0"/>
        <v>ACFemale80-84</v>
      </c>
      <c r="F20" s="110">
        <v>2722.2752999999998</v>
      </c>
    </row>
    <row r="21" spans="2:6" x14ac:dyDescent="0.2">
      <c r="B21" t="s">
        <v>12</v>
      </c>
      <c r="C21" t="s">
        <v>70</v>
      </c>
      <c r="D21" s="130" t="s">
        <v>133</v>
      </c>
      <c r="E21" t="str">
        <f t="shared" si="0"/>
        <v>ACFemale85-89</v>
      </c>
      <c r="F21" s="110">
        <v>1408.8746000000001</v>
      </c>
    </row>
    <row r="22" spans="2:6" x14ac:dyDescent="0.2">
      <c r="B22" t="s">
        <v>12</v>
      </c>
      <c r="C22" t="s">
        <v>70</v>
      </c>
      <c r="D22" s="130" t="s">
        <v>8</v>
      </c>
      <c r="E22" t="str">
        <f t="shared" si="0"/>
        <v>ACFemale90+</v>
      </c>
      <c r="F22" s="110">
        <v>918.08169999999996</v>
      </c>
    </row>
    <row r="23" spans="2:6" x14ac:dyDescent="0.2">
      <c r="B23" t="s">
        <v>12</v>
      </c>
      <c r="C23" t="s">
        <v>71</v>
      </c>
      <c r="D23" s="130">
        <v>0</v>
      </c>
      <c r="E23" t="str">
        <f t="shared" si="0"/>
        <v>ACMale0</v>
      </c>
      <c r="F23" s="110">
        <v>8574.6694000000007</v>
      </c>
    </row>
    <row r="24" spans="2:6" x14ac:dyDescent="0.2">
      <c r="B24" t="s">
        <v>12</v>
      </c>
      <c r="C24" t="s">
        <v>71</v>
      </c>
      <c r="D24" s="141" t="s">
        <v>1657</v>
      </c>
      <c r="E24" t="str">
        <f t="shared" si="0"/>
        <v>ACMale1-4</v>
      </c>
      <c r="F24" s="110">
        <v>33906.791299999997</v>
      </c>
    </row>
    <row r="25" spans="2:6" x14ac:dyDescent="0.2">
      <c r="B25" t="s">
        <v>12</v>
      </c>
      <c r="C25" t="s">
        <v>71</v>
      </c>
      <c r="D25" s="141" t="s">
        <v>1658</v>
      </c>
      <c r="E25" t="str">
        <f t="shared" si="0"/>
        <v>ACMale5-9</v>
      </c>
      <c r="F25" s="110">
        <v>43373.9611</v>
      </c>
    </row>
    <row r="26" spans="2:6" x14ac:dyDescent="0.2">
      <c r="B26" t="s">
        <v>12</v>
      </c>
      <c r="C26" t="s">
        <v>71</v>
      </c>
      <c r="D26" s="141" t="s">
        <v>118</v>
      </c>
      <c r="E26" t="str">
        <f t="shared" si="0"/>
        <v>ACMale10-14</v>
      </c>
      <c r="F26" s="110">
        <v>45590.718200000003</v>
      </c>
    </row>
    <row r="27" spans="2:6" x14ac:dyDescent="0.2">
      <c r="B27" t="s">
        <v>12</v>
      </c>
      <c r="C27" t="s">
        <v>71</v>
      </c>
      <c r="D27" s="130" t="s">
        <v>119</v>
      </c>
      <c r="E27" t="str">
        <f t="shared" si="0"/>
        <v>ACMale15-19</v>
      </c>
      <c r="F27" s="110">
        <v>47009.64</v>
      </c>
    </row>
    <row r="28" spans="2:6" x14ac:dyDescent="0.2">
      <c r="B28" t="s">
        <v>12</v>
      </c>
      <c r="C28" t="s">
        <v>71</v>
      </c>
      <c r="D28" s="130" t="s">
        <v>120</v>
      </c>
      <c r="E28" t="str">
        <f t="shared" si="0"/>
        <v>ACMale20-24</v>
      </c>
      <c r="F28" s="110">
        <v>44171.213300000003</v>
      </c>
    </row>
    <row r="29" spans="2:6" x14ac:dyDescent="0.2">
      <c r="B29" t="s">
        <v>12</v>
      </c>
      <c r="C29" t="s">
        <v>71</v>
      </c>
      <c r="D29" s="130" t="s">
        <v>121</v>
      </c>
      <c r="E29" t="str">
        <f t="shared" si="0"/>
        <v>ACMale25-29</v>
      </c>
      <c r="F29" s="110">
        <v>38007.900399999999</v>
      </c>
    </row>
    <row r="30" spans="2:6" x14ac:dyDescent="0.2">
      <c r="B30" t="s">
        <v>12</v>
      </c>
      <c r="C30" t="s">
        <v>71</v>
      </c>
      <c r="D30" s="130" t="s">
        <v>122</v>
      </c>
      <c r="E30" t="str">
        <f t="shared" si="0"/>
        <v>ACMale30-34</v>
      </c>
      <c r="F30" s="110">
        <v>34741.563900000001</v>
      </c>
    </row>
    <row r="31" spans="2:6" x14ac:dyDescent="0.2">
      <c r="B31" t="s">
        <v>12</v>
      </c>
      <c r="C31" t="s">
        <v>71</v>
      </c>
      <c r="D31" s="130" t="s">
        <v>123</v>
      </c>
      <c r="E31" t="str">
        <f t="shared" si="0"/>
        <v>ACMale35-39</v>
      </c>
      <c r="F31" s="110">
        <v>32814.184500000003</v>
      </c>
    </row>
    <row r="32" spans="2:6" x14ac:dyDescent="0.2">
      <c r="B32" t="s">
        <v>12</v>
      </c>
      <c r="C32" t="s">
        <v>71</v>
      </c>
      <c r="D32" s="130" t="s">
        <v>124</v>
      </c>
      <c r="E32" t="str">
        <f t="shared" si="0"/>
        <v>ACMale40-44</v>
      </c>
      <c r="F32" s="110">
        <v>28386.9666</v>
      </c>
    </row>
    <row r="33" spans="2:6" x14ac:dyDescent="0.2">
      <c r="B33" t="s">
        <v>12</v>
      </c>
      <c r="C33" t="s">
        <v>71</v>
      </c>
      <c r="D33" s="130" t="s">
        <v>125</v>
      </c>
      <c r="E33" t="str">
        <f t="shared" si="0"/>
        <v>ACMale45-49</v>
      </c>
      <c r="F33" s="110">
        <v>22956.7376</v>
      </c>
    </row>
    <row r="34" spans="2:6" x14ac:dyDescent="0.2">
      <c r="B34" t="s">
        <v>12</v>
      </c>
      <c r="C34" t="s">
        <v>71</v>
      </c>
      <c r="D34" s="130" t="s">
        <v>126</v>
      </c>
      <c r="E34" t="str">
        <f t="shared" si="0"/>
        <v>ACMale50-54</v>
      </c>
      <c r="F34" s="110">
        <v>18888.660400000001</v>
      </c>
    </row>
    <row r="35" spans="2:6" x14ac:dyDescent="0.2">
      <c r="B35" t="s">
        <v>12</v>
      </c>
      <c r="C35" t="s">
        <v>71</v>
      </c>
      <c r="D35" s="130" t="s">
        <v>127</v>
      </c>
      <c r="E35" t="str">
        <f t="shared" si="0"/>
        <v>ACMale55-59</v>
      </c>
      <c r="F35" s="110">
        <v>14570.4696</v>
      </c>
    </row>
    <row r="36" spans="2:6" x14ac:dyDescent="0.2">
      <c r="B36" t="s">
        <v>12</v>
      </c>
      <c r="C36" t="s">
        <v>71</v>
      </c>
      <c r="D36" s="130" t="s">
        <v>128</v>
      </c>
      <c r="E36" t="str">
        <f t="shared" si="0"/>
        <v>ACMale60-64</v>
      </c>
      <c r="F36" s="110">
        <v>11407.247100000001</v>
      </c>
    </row>
    <row r="37" spans="2:6" x14ac:dyDescent="0.2">
      <c r="B37" t="s">
        <v>12</v>
      </c>
      <c r="C37" t="s">
        <v>71</v>
      </c>
      <c r="D37" s="130" t="s">
        <v>129</v>
      </c>
      <c r="E37" t="str">
        <f t="shared" si="0"/>
        <v>ACMale65-69</v>
      </c>
      <c r="F37" s="110">
        <v>8595.5733</v>
      </c>
    </row>
    <row r="38" spans="2:6" x14ac:dyDescent="0.2">
      <c r="B38" t="s">
        <v>12</v>
      </c>
      <c r="C38" t="s">
        <v>71</v>
      </c>
      <c r="D38" s="130" t="s">
        <v>130</v>
      </c>
      <c r="E38" t="str">
        <f t="shared" si="0"/>
        <v>ACMale70-74</v>
      </c>
      <c r="F38" s="110">
        <v>6001.8888999999999</v>
      </c>
    </row>
    <row r="39" spans="2:6" x14ac:dyDescent="0.2">
      <c r="B39" t="s">
        <v>12</v>
      </c>
      <c r="C39" t="s">
        <v>71</v>
      </c>
      <c r="D39" s="130" t="s">
        <v>131</v>
      </c>
      <c r="E39" t="str">
        <f t="shared" si="0"/>
        <v>ACMale75-79</v>
      </c>
      <c r="F39" s="110">
        <v>3842.3787000000002</v>
      </c>
    </row>
    <row r="40" spans="2:6" x14ac:dyDescent="0.2">
      <c r="B40" t="s">
        <v>12</v>
      </c>
      <c r="C40" t="s">
        <v>71</v>
      </c>
      <c r="D40" s="130" t="s">
        <v>132</v>
      </c>
      <c r="E40" t="str">
        <f t="shared" si="0"/>
        <v>ACMale80-84</v>
      </c>
      <c r="F40" s="110">
        <v>2213.7424000000001</v>
      </c>
    </row>
    <row r="41" spans="2:6" x14ac:dyDescent="0.2">
      <c r="B41" t="s">
        <v>12</v>
      </c>
      <c r="C41" t="s">
        <v>71</v>
      </c>
      <c r="D41" s="130" t="s">
        <v>133</v>
      </c>
      <c r="E41" t="str">
        <f t="shared" si="0"/>
        <v>ACMale85-89</v>
      </c>
      <c r="F41" s="110">
        <v>1160.6374000000001</v>
      </c>
    </row>
    <row r="42" spans="2:6" x14ac:dyDescent="0.2">
      <c r="B42" t="s">
        <v>12</v>
      </c>
      <c r="C42" t="s">
        <v>71</v>
      </c>
      <c r="D42" s="130" t="s">
        <v>8</v>
      </c>
      <c r="E42" t="str">
        <f t="shared" si="0"/>
        <v>ACMale90+</v>
      </c>
      <c r="F42" s="110">
        <v>731.74339999999995</v>
      </c>
    </row>
    <row r="43" spans="2:6" x14ac:dyDescent="0.2">
      <c r="B43" t="s">
        <v>12</v>
      </c>
      <c r="C43" t="s">
        <v>18</v>
      </c>
      <c r="D43" s="130">
        <v>0</v>
      </c>
      <c r="E43" t="str">
        <f t="shared" si="0"/>
        <v>ACTotal0</v>
      </c>
      <c r="F43" s="110">
        <v>16760.792099999999</v>
      </c>
    </row>
    <row r="44" spans="2:6" x14ac:dyDescent="0.2">
      <c r="B44" t="s">
        <v>12</v>
      </c>
      <c r="C44" t="s">
        <v>18</v>
      </c>
      <c r="D44" s="141" t="s">
        <v>1657</v>
      </c>
      <c r="E44" t="str">
        <f t="shared" si="0"/>
        <v>ACTotal1-4</v>
      </c>
      <c r="F44" s="110">
        <v>66234.751600000003</v>
      </c>
    </row>
    <row r="45" spans="2:6" x14ac:dyDescent="0.2">
      <c r="B45" t="s">
        <v>12</v>
      </c>
      <c r="C45" t="s">
        <v>18</v>
      </c>
      <c r="D45" s="141" t="s">
        <v>1658</v>
      </c>
      <c r="E45" t="str">
        <f t="shared" si="0"/>
        <v>ACTotal5-9</v>
      </c>
      <c r="F45" s="110">
        <v>84839.330900000001</v>
      </c>
    </row>
    <row r="46" spans="2:6" x14ac:dyDescent="0.2">
      <c r="B46" t="s">
        <v>12</v>
      </c>
      <c r="C46" t="s">
        <v>18</v>
      </c>
      <c r="D46" s="141" t="s">
        <v>118</v>
      </c>
      <c r="E46" t="str">
        <f t="shared" si="0"/>
        <v>ACTotal10-14</v>
      </c>
      <c r="F46" s="110">
        <v>89558.044299999994</v>
      </c>
    </row>
    <row r="47" spans="2:6" x14ac:dyDescent="0.2">
      <c r="B47" t="s">
        <v>12</v>
      </c>
      <c r="C47" t="s">
        <v>18</v>
      </c>
      <c r="D47" s="130" t="s">
        <v>119</v>
      </c>
      <c r="E47" t="str">
        <f t="shared" si="0"/>
        <v>ACTotal15-19</v>
      </c>
      <c r="F47" s="110">
        <v>92541.765799999994</v>
      </c>
    </row>
    <row r="48" spans="2:6" x14ac:dyDescent="0.2">
      <c r="B48" t="s">
        <v>12</v>
      </c>
      <c r="C48" t="s">
        <v>18</v>
      </c>
      <c r="D48" s="130" t="s">
        <v>120</v>
      </c>
      <c r="E48" t="str">
        <f t="shared" si="0"/>
        <v>ACTotal20-24</v>
      </c>
      <c r="F48" s="110">
        <v>87394.823900000003</v>
      </c>
    </row>
    <row r="49" spans="2:6" x14ac:dyDescent="0.2">
      <c r="B49" t="s">
        <v>12</v>
      </c>
      <c r="C49" t="s">
        <v>18</v>
      </c>
      <c r="D49" s="130" t="s">
        <v>121</v>
      </c>
      <c r="E49" t="str">
        <f t="shared" si="0"/>
        <v>ACTotal25-29</v>
      </c>
      <c r="F49" s="110">
        <v>76405.152700000006</v>
      </c>
    </row>
    <row r="50" spans="2:6" x14ac:dyDescent="0.2">
      <c r="B50" t="s">
        <v>12</v>
      </c>
      <c r="C50" t="s">
        <v>18</v>
      </c>
      <c r="D50" s="130" t="s">
        <v>122</v>
      </c>
      <c r="E50" t="str">
        <f t="shared" si="0"/>
        <v>ACTotal30-34</v>
      </c>
      <c r="F50" s="110">
        <v>69804.771599999993</v>
      </c>
    </row>
    <row r="51" spans="2:6" x14ac:dyDescent="0.2">
      <c r="B51" t="s">
        <v>12</v>
      </c>
      <c r="C51" t="s">
        <v>18</v>
      </c>
      <c r="D51" s="130" t="s">
        <v>123</v>
      </c>
      <c r="E51" t="str">
        <f t="shared" si="0"/>
        <v>ACTotal35-39</v>
      </c>
      <c r="F51" s="110">
        <v>66656.641000000003</v>
      </c>
    </row>
    <row r="52" spans="2:6" x14ac:dyDescent="0.2">
      <c r="B52" t="s">
        <v>12</v>
      </c>
      <c r="C52" t="s">
        <v>18</v>
      </c>
      <c r="D52" s="130" t="s">
        <v>124</v>
      </c>
      <c r="E52" t="str">
        <f t="shared" si="0"/>
        <v>ACTotal40-44</v>
      </c>
      <c r="F52" s="110">
        <v>58026.002500000002</v>
      </c>
    </row>
    <row r="53" spans="2:6" x14ac:dyDescent="0.2">
      <c r="B53" t="s">
        <v>12</v>
      </c>
      <c r="C53" t="s">
        <v>18</v>
      </c>
      <c r="D53" s="130" t="s">
        <v>125</v>
      </c>
      <c r="E53" t="str">
        <f t="shared" si="0"/>
        <v>ACTotal45-49</v>
      </c>
      <c r="F53" s="110">
        <v>46603.237399999998</v>
      </c>
    </row>
    <row r="54" spans="2:6" x14ac:dyDescent="0.2">
      <c r="B54" t="s">
        <v>12</v>
      </c>
      <c r="C54" t="s">
        <v>18</v>
      </c>
      <c r="D54" s="130" t="s">
        <v>126</v>
      </c>
      <c r="E54" t="str">
        <f t="shared" si="0"/>
        <v>ACTotal50-54</v>
      </c>
      <c r="F54" s="110">
        <v>38451.345800000003</v>
      </c>
    </row>
    <row r="55" spans="2:6" x14ac:dyDescent="0.2">
      <c r="B55" t="s">
        <v>12</v>
      </c>
      <c r="C55" t="s">
        <v>18</v>
      </c>
      <c r="D55" s="130" t="s">
        <v>127</v>
      </c>
      <c r="E55" t="str">
        <f t="shared" si="0"/>
        <v>ACTotal55-59</v>
      </c>
      <c r="F55" s="110">
        <v>29569.613000000001</v>
      </c>
    </row>
    <row r="56" spans="2:6" x14ac:dyDescent="0.2">
      <c r="B56" t="s">
        <v>12</v>
      </c>
      <c r="C56" t="s">
        <v>18</v>
      </c>
      <c r="D56" s="130" t="s">
        <v>128</v>
      </c>
      <c r="E56" t="str">
        <f t="shared" si="0"/>
        <v>ACTotal60-64</v>
      </c>
      <c r="F56" s="110">
        <v>23340.5834</v>
      </c>
    </row>
    <row r="57" spans="2:6" x14ac:dyDescent="0.2">
      <c r="B57" t="s">
        <v>12</v>
      </c>
      <c r="C57" t="s">
        <v>18</v>
      </c>
      <c r="D57" s="130" t="s">
        <v>129</v>
      </c>
      <c r="E57" t="str">
        <f t="shared" si="0"/>
        <v>ACTotal65-69</v>
      </c>
      <c r="F57" s="110">
        <v>17585.834500000001</v>
      </c>
    </row>
    <row r="58" spans="2:6" x14ac:dyDescent="0.2">
      <c r="B58" t="s">
        <v>12</v>
      </c>
      <c r="C58" t="s">
        <v>18</v>
      </c>
      <c r="D58" s="130" t="s">
        <v>130</v>
      </c>
      <c r="E58" t="str">
        <f t="shared" si="0"/>
        <v>ACTotal70-74</v>
      </c>
      <c r="F58" s="110">
        <v>12366.8379</v>
      </c>
    </row>
    <row r="59" spans="2:6" x14ac:dyDescent="0.2">
      <c r="B59" t="s">
        <v>12</v>
      </c>
      <c r="C59" t="s">
        <v>18</v>
      </c>
      <c r="D59" s="130" t="s">
        <v>131</v>
      </c>
      <c r="E59" t="str">
        <f t="shared" si="0"/>
        <v>ACTotal75-79</v>
      </c>
      <c r="F59" s="110">
        <v>8464.3140000000003</v>
      </c>
    </row>
    <row r="60" spans="2:6" x14ac:dyDescent="0.2">
      <c r="B60" t="s">
        <v>12</v>
      </c>
      <c r="C60" t="s">
        <v>18</v>
      </c>
      <c r="D60" s="130" t="s">
        <v>132</v>
      </c>
      <c r="E60" t="str">
        <f t="shared" si="0"/>
        <v>ACTotal80-84</v>
      </c>
      <c r="F60" s="110">
        <v>4935.9984999999997</v>
      </c>
    </row>
    <row r="61" spans="2:6" x14ac:dyDescent="0.2">
      <c r="B61" t="s">
        <v>12</v>
      </c>
      <c r="C61" t="s">
        <v>18</v>
      </c>
      <c r="D61" s="130" t="s">
        <v>133</v>
      </c>
      <c r="E61" t="str">
        <f t="shared" si="0"/>
        <v>ACTotal85-89</v>
      </c>
      <c r="F61" s="110">
        <v>2569.4985999999999</v>
      </c>
    </row>
    <row r="62" spans="2:6" x14ac:dyDescent="0.2">
      <c r="B62" t="s">
        <v>12</v>
      </c>
      <c r="C62" t="s">
        <v>18</v>
      </c>
      <c r="D62" s="130" t="s">
        <v>8</v>
      </c>
      <c r="E62" t="str">
        <f t="shared" si="0"/>
        <v>ACTotal90+</v>
      </c>
      <c r="F62" s="110">
        <v>1649.8223</v>
      </c>
    </row>
    <row r="63" spans="2:6" x14ac:dyDescent="0.2">
      <c r="B63" t="s">
        <v>54</v>
      </c>
      <c r="C63" t="s">
        <v>70</v>
      </c>
      <c r="D63" s="130">
        <v>0</v>
      </c>
      <c r="E63" t="str">
        <f t="shared" si="0"/>
        <v>ALFemale0</v>
      </c>
      <c r="F63" s="110">
        <v>24629.590800000002</v>
      </c>
    </row>
    <row r="64" spans="2:6" x14ac:dyDescent="0.2">
      <c r="B64" t="s">
        <v>54</v>
      </c>
      <c r="C64" t="s">
        <v>70</v>
      </c>
      <c r="D64" s="141" t="s">
        <v>1657</v>
      </c>
      <c r="E64" t="str">
        <f t="shared" si="0"/>
        <v>ALFemale1-4</v>
      </c>
      <c r="F64" s="110">
        <v>98383.290800000002</v>
      </c>
    </row>
    <row r="65" spans="2:6" x14ac:dyDescent="0.2">
      <c r="B65" t="s">
        <v>54</v>
      </c>
      <c r="C65" t="s">
        <v>70</v>
      </c>
      <c r="D65" s="141" t="s">
        <v>1658</v>
      </c>
      <c r="E65" t="str">
        <f t="shared" si="0"/>
        <v>ALFemale5-9</v>
      </c>
      <c r="F65" s="110">
        <v>127687.6081</v>
      </c>
    </row>
    <row r="66" spans="2:6" x14ac:dyDescent="0.2">
      <c r="B66" t="s">
        <v>54</v>
      </c>
      <c r="C66" t="s">
        <v>70</v>
      </c>
      <c r="D66" s="141" t="s">
        <v>118</v>
      </c>
      <c r="E66" t="str">
        <f t="shared" si="0"/>
        <v>ALFemale10-14</v>
      </c>
      <c r="F66" s="110">
        <v>137525.8205</v>
      </c>
    </row>
    <row r="67" spans="2:6" x14ac:dyDescent="0.2">
      <c r="B67" t="s">
        <v>54</v>
      </c>
      <c r="C67" t="s">
        <v>70</v>
      </c>
      <c r="D67" s="130" t="s">
        <v>119</v>
      </c>
      <c r="E67" t="str">
        <f t="shared" si="0"/>
        <v>ALFemale15-19</v>
      </c>
      <c r="F67" s="110">
        <v>151185.94630000001</v>
      </c>
    </row>
    <row r="68" spans="2:6" x14ac:dyDescent="0.2">
      <c r="B68" t="s">
        <v>54</v>
      </c>
      <c r="C68" t="s">
        <v>70</v>
      </c>
      <c r="D68" s="130" t="s">
        <v>120</v>
      </c>
      <c r="E68" t="str">
        <f t="shared" ref="E68:E131" si="1">_xlfn.CONCAT(B68,C68,D68)</f>
        <v>ALFemale20-24</v>
      </c>
      <c r="F68" s="110">
        <v>158238.95910000001</v>
      </c>
    </row>
    <row r="69" spans="2:6" x14ac:dyDescent="0.2">
      <c r="B69" t="s">
        <v>54</v>
      </c>
      <c r="C69" t="s">
        <v>70</v>
      </c>
      <c r="D69" s="130" t="s">
        <v>121</v>
      </c>
      <c r="E69" t="str">
        <f t="shared" si="1"/>
        <v>ALFemale25-29</v>
      </c>
      <c r="F69" s="110">
        <v>143493.88860000001</v>
      </c>
    </row>
    <row r="70" spans="2:6" x14ac:dyDescent="0.2">
      <c r="B70" t="s">
        <v>54</v>
      </c>
      <c r="C70" t="s">
        <v>70</v>
      </c>
      <c r="D70" s="130" t="s">
        <v>122</v>
      </c>
      <c r="E70" t="str">
        <f t="shared" si="1"/>
        <v>ALFemale30-34</v>
      </c>
      <c r="F70" s="110">
        <v>138400.1747</v>
      </c>
    </row>
    <row r="71" spans="2:6" x14ac:dyDescent="0.2">
      <c r="B71" t="s">
        <v>54</v>
      </c>
      <c r="C71" t="s">
        <v>70</v>
      </c>
      <c r="D71" s="130" t="s">
        <v>123</v>
      </c>
      <c r="E71" t="str">
        <f t="shared" si="1"/>
        <v>ALFemale35-39</v>
      </c>
      <c r="F71" s="110">
        <v>135211.4491</v>
      </c>
    </row>
    <row r="72" spans="2:6" x14ac:dyDescent="0.2">
      <c r="B72" t="s">
        <v>54</v>
      </c>
      <c r="C72" t="s">
        <v>70</v>
      </c>
      <c r="D72" s="130" t="s">
        <v>124</v>
      </c>
      <c r="E72" t="str">
        <f t="shared" si="1"/>
        <v>ALFemale40-44</v>
      </c>
      <c r="F72" s="110">
        <v>125118.4201</v>
      </c>
    </row>
    <row r="73" spans="2:6" x14ac:dyDescent="0.2">
      <c r="B73" t="s">
        <v>54</v>
      </c>
      <c r="C73" t="s">
        <v>70</v>
      </c>
      <c r="D73" s="130" t="s">
        <v>125</v>
      </c>
      <c r="E73" t="str">
        <f t="shared" si="1"/>
        <v>ALFemale45-49</v>
      </c>
      <c r="F73" s="110">
        <v>108201.49340000001</v>
      </c>
    </row>
    <row r="74" spans="2:6" x14ac:dyDescent="0.2">
      <c r="B74" t="s">
        <v>54</v>
      </c>
      <c r="C74" t="s">
        <v>70</v>
      </c>
      <c r="D74" s="130" t="s">
        <v>126</v>
      </c>
      <c r="E74" t="str">
        <f t="shared" si="1"/>
        <v>ALFemale50-54</v>
      </c>
      <c r="F74" s="110">
        <v>97874.667700000005</v>
      </c>
    </row>
    <row r="75" spans="2:6" x14ac:dyDescent="0.2">
      <c r="B75" t="s">
        <v>54</v>
      </c>
      <c r="C75" t="s">
        <v>70</v>
      </c>
      <c r="D75" s="130" t="s">
        <v>127</v>
      </c>
      <c r="E75" t="str">
        <f t="shared" si="1"/>
        <v>ALFemale55-59</v>
      </c>
      <c r="F75" s="110">
        <v>80468.6878</v>
      </c>
    </row>
    <row r="76" spans="2:6" x14ac:dyDescent="0.2">
      <c r="B76" t="s">
        <v>54</v>
      </c>
      <c r="C76" t="s">
        <v>70</v>
      </c>
      <c r="D76" s="130" t="s">
        <v>128</v>
      </c>
      <c r="E76" t="str">
        <f t="shared" si="1"/>
        <v>ALFemale60-64</v>
      </c>
      <c r="F76" s="110">
        <v>65730.433199999999</v>
      </c>
    </row>
    <row r="77" spans="2:6" x14ac:dyDescent="0.2">
      <c r="B77" t="s">
        <v>54</v>
      </c>
      <c r="C77" t="s">
        <v>70</v>
      </c>
      <c r="D77" s="130" t="s">
        <v>129</v>
      </c>
      <c r="E77" t="str">
        <f t="shared" si="1"/>
        <v>ALFemale65-69</v>
      </c>
      <c r="F77" s="110">
        <v>53260.521399999998</v>
      </c>
    </row>
    <row r="78" spans="2:6" x14ac:dyDescent="0.2">
      <c r="B78" t="s">
        <v>54</v>
      </c>
      <c r="C78" t="s">
        <v>70</v>
      </c>
      <c r="D78" s="130" t="s">
        <v>130</v>
      </c>
      <c r="E78" t="str">
        <f t="shared" si="1"/>
        <v>ALFemale70-74</v>
      </c>
      <c r="F78" s="110">
        <v>39128.869500000001</v>
      </c>
    </row>
    <row r="79" spans="2:6" x14ac:dyDescent="0.2">
      <c r="B79" t="s">
        <v>54</v>
      </c>
      <c r="C79" t="s">
        <v>70</v>
      </c>
      <c r="D79" s="130" t="s">
        <v>131</v>
      </c>
      <c r="E79" t="str">
        <f t="shared" si="1"/>
        <v>ALFemale75-79</v>
      </c>
      <c r="F79" s="110">
        <v>27206.043699999998</v>
      </c>
    </row>
    <row r="80" spans="2:6" x14ac:dyDescent="0.2">
      <c r="B80" t="s">
        <v>54</v>
      </c>
      <c r="C80" t="s">
        <v>70</v>
      </c>
      <c r="D80" s="130" t="s">
        <v>132</v>
      </c>
      <c r="E80" t="str">
        <f t="shared" si="1"/>
        <v>ALFemale80-84</v>
      </c>
      <c r="F80" s="110">
        <v>17439.437099999999</v>
      </c>
    </row>
    <row r="81" spans="2:6" x14ac:dyDescent="0.2">
      <c r="B81" t="s">
        <v>54</v>
      </c>
      <c r="C81" t="s">
        <v>70</v>
      </c>
      <c r="D81" s="130" t="s">
        <v>133</v>
      </c>
      <c r="E81" t="str">
        <f t="shared" si="1"/>
        <v>ALFemale85-89</v>
      </c>
      <c r="F81" s="110">
        <v>9126.6402999999991</v>
      </c>
    </row>
    <row r="82" spans="2:6" x14ac:dyDescent="0.2">
      <c r="B82" t="s">
        <v>54</v>
      </c>
      <c r="C82" t="s">
        <v>70</v>
      </c>
      <c r="D82" s="130" t="s">
        <v>8</v>
      </c>
      <c r="E82" t="str">
        <f t="shared" si="1"/>
        <v>ALFemale90+</v>
      </c>
      <c r="F82" s="110">
        <v>5713.3179</v>
      </c>
    </row>
    <row r="83" spans="2:6" x14ac:dyDescent="0.2">
      <c r="B83" t="s">
        <v>54</v>
      </c>
      <c r="C83" t="s">
        <v>71</v>
      </c>
      <c r="D83" s="130">
        <v>0</v>
      </c>
      <c r="E83" t="str">
        <f t="shared" si="1"/>
        <v>ALMale0</v>
      </c>
      <c r="F83" s="110">
        <v>25828.5376</v>
      </c>
    </row>
    <row r="84" spans="2:6" x14ac:dyDescent="0.2">
      <c r="B84" t="s">
        <v>54</v>
      </c>
      <c r="C84" t="s">
        <v>71</v>
      </c>
      <c r="D84" s="141" t="s">
        <v>1657</v>
      </c>
      <c r="E84" t="str">
        <f t="shared" si="1"/>
        <v>ALMale1-4</v>
      </c>
      <c r="F84" s="110">
        <v>103073.5442</v>
      </c>
    </row>
    <row r="85" spans="2:6" x14ac:dyDescent="0.2">
      <c r="B85" t="s">
        <v>54</v>
      </c>
      <c r="C85" t="s">
        <v>71</v>
      </c>
      <c r="D85" s="141" t="s">
        <v>1658</v>
      </c>
      <c r="E85" t="str">
        <f t="shared" si="1"/>
        <v>ALMale5-9</v>
      </c>
      <c r="F85" s="110">
        <v>133504.92120000001</v>
      </c>
    </row>
    <row r="86" spans="2:6" x14ac:dyDescent="0.2">
      <c r="B86" t="s">
        <v>54</v>
      </c>
      <c r="C86" t="s">
        <v>71</v>
      </c>
      <c r="D86" s="141" t="s">
        <v>118</v>
      </c>
      <c r="E86" t="str">
        <f t="shared" si="1"/>
        <v>ALMale10-14</v>
      </c>
      <c r="F86" s="110">
        <v>143318.9952</v>
      </c>
    </row>
    <row r="87" spans="2:6" x14ac:dyDescent="0.2">
      <c r="B87" t="s">
        <v>54</v>
      </c>
      <c r="C87" t="s">
        <v>71</v>
      </c>
      <c r="D87" s="130" t="s">
        <v>119</v>
      </c>
      <c r="E87" t="str">
        <f t="shared" si="1"/>
        <v>ALMale15-19</v>
      </c>
      <c r="F87" s="110">
        <v>154266.5626</v>
      </c>
    </row>
    <row r="88" spans="2:6" x14ac:dyDescent="0.2">
      <c r="B88" t="s">
        <v>54</v>
      </c>
      <c r="C88" t="s">
        <v>71</v>
      </c>
      <c r="D88" s="130" t="s">
        <v>120</v>
      </c>
      <c r="E88" t="str">
        <f t="shared" si="1"/>
        <v>ALMale20-24</v>
      </c>
      <c r="F88" s="110">
        <v>156828.08799999999</v>
      </c>
    </row>
    <row r="89" spans="2:6" x14ac:dyDescent="0.2">
      <c r="B89" t="s">
        <v>54</v>
      </c>
      <c r="C89" t="s">
        <v>71</v>
      </c>
      <c r="D89" s="130" t="s">
        <v>121</v>
      </c>
      <c r="E89" t="str">
        <f t="shared" si="1"/>
        <v>ALMale25-29</v>
      </c>
      <c r="F89" s="110">
        <v>134000.30540000001</v>
      </c>
    </row>
    <row r="90" spans="2:6" x14ac:dyDescent="0.2">
      <c r="B90" t="s">
        <v>54</v>
      </c>
      <c r="C90" t="s">
        <v>71</v>
      </c>
      <c r="D90" s="130" t="s">
        <v>122</v>
      </c>
      <c r="E90" t="str">
        <f t="shared" si="1"/>
        <v>ALMale30-34</v>
      </c>
      <c r="F90" s="110">
        <v>120867.9351</v>
      </c>
    </row>
    <row r="91" spans="2:6" x14ac:dyDescent="0.2">
      <c r="B91" t="s">
        <v>54</v>
      </c>
      <c r="C91" t="s">
        <v>71</v>
      </c>
      <c r="D91" s="130" t="s">
        <v>123</v>
      </c>
      <c r="E91" t="str">
        <f t="shared" si="1"/>
        <v>ALMale35-39</v>
      </c>
      <c r="F91" s="110">
        <v>118123.2433</v>
      </c>
    </row>
    <row r="92" spans="2:6" x14ac:dyDescent="0.2">
      <c r="B92" t="s">
        <v>54</v>
      </c>
      <c r="C92" t="s">
        <v>71</v>
      </c>
      <c r="D92" s="130" t="s">
        <v>124</v>
      </c>
      <c r="E92" t="str">
        <f t="shared" si="1"/>
        <v>ALMale40-44</v>
      </c>
      <c r="F92" s="110">
        <v>108525.77710000001</v>
      </c>
    </row>
    <row r="93" spans="2:6" x14ac:dyDescent="0.2">
      <c r="B93" t="s">
        <v>54</v>
      </c>
      <c r="C93" t="s">
        <v>71</v>
      </c>
      <c r="D93" s="130" t="s">
        <v>125</v>
      </c>
      <c r="E93" t="str">
        <f t="shared" si="1"/>
        <v>ALMale45-49</v>
      </c>
      <c r="F93" s="110">
        <v>91978.949399999998</v>
      </c>
    </row>
    <row r="94" spans="2:6" x14ac:dyDescent="0.2">
      <c r="B94" t="s">
        <v>54</v>
      </c>
      <c r="C94" t="s">
        <v>71</v>
      </c>
      <c r="D94" s="130" t="s">
        <v>126</v>
      </c>
      <c r="E94" t="str">
        <f t="shared" si="1"/>
        <v>ALMale50-54</v>
      </c>
      <c r="F94" s="110">
        <v>82816.016799999998</v>
      </c>
    </row>
    <row r="95" spans="2:6" x14ac:dyDescent="0.2">
      <c r="B95" t="s">
        <v>54</v>
      </c>
      <c r="C95" t="s">
        <v>71</v>
      </c>
      <c r="D95" s="130" t="s">
        <v>127</v>
      </c>
      <c r="E95" t="str">
        <f t="shared" si="1"/>
        <v>ALMale55-59</v>
      </c>
      <c r="F95" s="110">
        <v>68073.719299999997</v>
      </c>
    </row>
    <row r="96" spans="2:6" x14ac:dyDescent="0.2">
      <c r="B96" t="s">
        <v>54</v>
      </c>
      <c r="C96" t="s">
        <v>71</v>
      </c>
      <c r="D96" s="130" t="s">
        <v>128</v>
      </c>
      <c r="E96" t="str">
        <f t="shared" si="1"/>
        <v>ALMale60-64</v>
      </c>
      <c r="F96" s="110">
        <v>53459.0458</v>
      </c>
    </row>
    <row r="97" spans="2:6" x14ac:dyDescent="0.2">
      <c r="B97" t="s">
        <v>54</v>
      </c>
      <c r="C97" t="s">
        <v>71</v>
      </c>
      <c r="D97" s="130" t="s">
        <v>129</v>
      </c>
      <c r="E97" t="str">
        <f t="shared" si="1"/>
        <v>ALMale65-69</v>
      </c>
      <c r="F97" s="110">
        <v>41575.073100000001</v>
      </c>
    </row>
    <row r="98" spans="2:6" x14ac:dyDescent="0.2">
      <c r="B98" t="s">
        <v>54</v>
      </c>
      <c r="C98" t="s">
        <v>71</v>
      </c>
      <c r="D98" s="130" t="s">
        <v>130</v>
      </c>
      <c r="E98" t="str">
        <f t="shared" si="1"/>
        <v>ALMale70-74</v>
      </c>
      <c r="F98" s="110">
        <v>30602.886699999999</v>
      </c>
    </row>
    <row r="99" spans="2:6" x14ac:dyDescent="0.2">
      <c r="B99" t="s">
        <v>54</v>
      </c>
      <c r="C99" t="s">
        <v>71</v>
      </c>
      <c r="D99" s="130" t="s">
        <v>131</v>
      </c>
      <c r="E99" t="str">
        <f t="shared" si="1"/>
        <v>ALMale75-79</v>
      </c>
      <c r="F99" s="110">
        <v>19614.438200000001</v>
      </c>
    </row>
    <row r="100" spans="2:6" x14ac:dyDescent="0.2">
      <c r="B100" t="s">
        <v>54</v>
      </c>
      <c r="C100" t="s">
        <v>71</v>
      </c>
      <c r="D100" s="130" t="s">
        <v>132</v>
      </c>
      <c r="E100" t="str">
        <f t="shared" si="1"/>
        <v>ALMale80-84</v>
      </c>
      <c r="F100" s="110">
        <v>11044.385</v>
      </c>
    </row>
    <row r="101" spans="2:6" x14ac:dyDescent="0.2">
      <c r="B101" t="s">
        <v>54</v>
      </c>
      <c r="C101" t="s">
        <v>71</v>
      </c>
      <c r="D101" s="130" t="s">
        <v>133</v>
      </c>
      <c r="E101" t="str">
        <f t="shared" si="1"/>
        <v>ALMale85-89</v>
      </c>
      <c r="F101" s="110">
        <v>5058.3630000000003</v>
      </c>
    </row>
    <row r="102" spans="2:6" x14ac:dyDescent="0.2">
      <c r="B102" t="s">
        <v>54</v>
      </c>
      <c r="C102" t="s">
        <v>71</v>
      </c>
      <c r="D102" s="130" t="s">
        <v>8</v>
      </c>
      <c r="E102" t="str">
        <f t="shared" si="1"/>
        <v>ALMale90+</v>
      </c>
      <c r="F102" s="110">
        <v>2943.3334</v>
      </c>
    </row>
    <row r="103" spans="2:6" x14ac:dyDescent="0.2">
      <c r="B103" t="s">
        <v>54</v>
      </c>
      <c r="C103" t="s">
        <v>18</v>
      </c>
      <c r="D103" s="130">
        <v>0</v>
      </c>
      <c r="E103" t="str">
        <f t="shared" si="1"/>
        <v>ALTotal0</v>
      </c>
      <c r="F103" s="110">
        <v>50458.128400000001</v>
      </c>
    </row>
    <row r="104" spans="2:6" x14ac:dyDescent="0.2">
      <c r="B104" t="s">
        <v>54</v>
      </c>
      <c r="C104" t="s">
        <v>18</v>
      </c>
      <c r="D104" s="141" t="s">
        <v>1657</v>
      </c>
      <c r="E104" t="str">
        <f t="shared" si="1"/>
        <v>ALTotal1-4</v>
      </c>
      <c r="F104" s="110">
        <v>201456.83489999999</v>
      </c>
    </row>
    <row r="105" spans="2:6" x14ac:dyDescent="0.2">
      <c r="B105" t="s">
        <v>54</v>
      </c>
      <c r="C105" t="s">
        <v>18</v>
      </c>
      <c r="D105" s="141" t="s">
        <v>1658</v>
      </c>
      <c r="E105" t="str">
        <f t="shared" si="1"/>
        <v>ALTotal5-9</v>
      </c>
      <c r="F105" s="110">
        <v>261192.5288</v>
      </c>
    </row>
    <row r="106" spans="2:6" x14ac:dyDescent="0.2">
      <c r="B106" t="s">
        <v>54</v>
      </c>
      <c r="C106" t="s">
        <v>18</v>
      </c>
      <c r="D106" s="141" t="s">
        <v>118</v>
      </c>
      <c r="E106" t="str">
        <f t="shared" si="1"/>
        <v>ALTotal10-14</v>
      </c>
      <c r="F106" s="110">
        <v>280844.80849999998</v>
      </c>
    </row>
    <row r="107" spans="2:6" x14ac:dyDescent="0.2">
      <c r="B107" t="s">
        <v>54</v>
      </c>
      <c r="C107" t="s">
        <v>18</v>
      </c>
      <c r="D107" s="130" t="s">
        <v>119</v>
      </c>
      <c r="E107" t="str">
        <f t="shared" si="1"/>
        <v>ALTotal15-19</v>
      </c>
      <c r="F107" s="110">
        <v>305452.50449999998</v>
      </c>
    </row>
    <row r="108" spans="2:6" x14ac:dyDescent="0.2">
      <c r="B108" t="s">
        <v>54</v>
      </c>
      <c r="C108" t="s">
        <v>18</v>
      </c>
      <c r="D108" s="130" t="s">
        <v>120</v>
      </c>
      <c r="E108" t="str">
        <f t="shared" si="1"/>
        <v>ALTotal20-24</v>
      </c>
      <c r="F108" s="110">
        <v>315067.03200000001</v>
      </c>
    </row>
    <row r="109" spans="2:6" x14ac:dyDescent="0.2">
      <c r="B109" t="s">
        <v>54</v>
      </c>
      <c r="C109" t="s">
        <v>18</v>
      </c>
      <c r="D109" s="130" t="s">
        <v>121</v>
      </c>
      <c r="E109" t="str">
        <f t="shared" si="1"/>
        <v>ALTotal25-29</v>
      </c>
      <c r="F109" s="110">
        <v>277494.08779999998</v>
      </c>
    </row>
    <row r="110" spans="2:6" x14ac:dyDescent="0.2">
      <c r="B110" t="s">
        <v>54</v>
      </c>
      <c r="C110" t="s">
        <v>18</v>
      </c>
      <c r="D110" s="130" t="s">
        <v>122</v>
      </c>
      <c r="E110" t="str">
        <f t="shared" si="1"/>
        <v>ALTotal30-34</v>
      </c>
      <c r="F110" s="110">
        <v>259268.10769999999</v>
      </c>
    </row>
    <row r="111" spans="2:6" x14ac:dyDescent="0.2">
      <c r="B111" t="s">
        <v>54</v>
      </c>
      <c r="C111" t="s">
        <v>18</v>
      </c>
      <c r="D111" s="130" t="s">
        <v>123</v>
      </c>
      <c r="E111" t="str">
        <f t="shared" si="1"/>
        <v>ALTotal35-39</v>
      </c>
      <c r="F111" s="110">
        <v>253334.6623</v>
      </c>
    </row>
    <row r="112" spans="2:6" x14ac:dyDescent="0.2">
      <c r="B112" t="s">
        <v>54</v>
      </c>
      <c r="C112" t="s">
        <v>18</v>
      </c>
      <c r="D112" s="130" t="s">
        <v>124</v>
      </c>
      <c r="E112" t="str">
        <f t="shared" si="1"/>
        <v>ALTotal40-44</v>
      </c>
      <c r="F112" s="110">
        <v>233644.1961</v>
      </c>
    </row>
    <row r="113" spans="2:6" x14ac:dyDescent="0.2">
      <c r="B113" t="s">
        <v>54</v>
      </c>
      <c r="C113" t="s">
        <v>18</v>
      </c>
      <c r="D113" s="130" t="s">
        <v>125</v>
      </c>
      <c r="E113" t="str">
        <f t="shared" si="1"/>
        <v>ALTotal45-49</v>
      </c>
      <c r="F113" s="110">
        <v>200180.43470000001</v>
      </c>
    </row>
    <row r="114" spans="2:6" x14ac:dyDescent="0.2">
      <c r="B114" t="s">
        <v>54</v>
      </c>
      <c r="C114" t="s">
        <v>18</v>
      </c>
      <c r="D114" s="130" t="s">
        <v>126</v>
      </c>
      <c r="E114" t="str">
        <f t="shared" si="1"/>
        <v>ALTotal50-54</v>
      </c>
      <c r="F114" s="110">
        <v>180690.6545</v>
      </c>
    </row>
    <row r="115" spans="2:6" x14ac:dyDescent="0.2">
      <c r="B115" t="s">
        <v>54</v>
      </c>
      <c r="C115" t="s">
        <v>18</v>
      </c>
      <c r="D115" s="130" t="s">
        <v>127</v>
      </c>
      <c r="E115" t="str">
        <f t="shared" si="1"/>
        <v>ALTotal55-59</v>
      </c>
      <c r="F115" s="110">
        <v>148542.40090000001</v>
      </c>
    </row>
    <row r="116" spans="2:6" x14ac:dyDescent="0.2">
      <c r="B116" t="s">
        <v>54</v>
      </c>
      <c r="C116" t="s">
        <v>18</v>
      </c>
      <c r="D116" s="130" t="s">
        <v>128</v>
      </c>
      <c r="E116" t="str">
        <f t="shared" si="1"/>
        <v>ALTotal60-64</v>
      </c>
      <c r="F116" s="110">
        <v>119189.4764</v>
      </c>
    </row>
    <row r="117" spans="2:6" x14ac:dyDescent="0.2">
      <c r="B117" t="s">
        <v>54</v>
      </c>
      <c r="C117" t="s">
        <v>18</v>
      </c>
      <c r="D117" s="130" t="s">
        <v>129</v>
      </c>
      <c r="E117" t="str">
        <f t="shared" si="1"/>
        <v>ALTotal65-69</v>
      </c>
      <c r="F117" s="110">
        <v>94835.5579</v>
      </c>
    </row>
    <row r="118" spans="2:6" x14ac:dyDescent="0.2">
      <c r="B118" t="s">
        <v>54</v>
      </c>
      <c r="C118" t="s">
        <v>18</v>
      </c>
      <c r="D118" s="130" t="s">
        <v>130</v>
      </c>
      <c r="E118" t="str">
        <f t="shared" si="1"/>
        <v>ALTotal70-74</v>
      </c>
      <c r="F118" s="110">
        <v>69731.720199999996</v>
      </c>
    </row>
    <row r="119" spans="2:6" x14ac:dyDescent="0.2">
      <c r="B119" t="s">
        <v>54</v>
      </c>
      <c r="C119" t="s">
        <v>18</v>
      </c>
      <c r="D119" s="130" t="s">
        <v>131</v>
      </c>
      <c r="E119" t="str">
        <f t="shared" si="1"/>
        <v>ALTotal75-79</v>
      </c>
      <c r="F119" s="110">
        <v>46820.481899999999</v>
      </c>
    </row>
    <row r="120" spans="2:6" x14ac:dyDescent="0.2">
      <c r="B120" t="s">
        <v>54</v>
      </c>
      <c r="C120" t="s">
        <v>18</v>
      </c>
      <c r="D120" s="130" t="s">
        <v>132</v>
      </c>
      <c r="E120" t="str">
        <f t="shared" si="1"/>
        <v>ALTotal80-84</v>
      </c>
      <c r="F120" s="110">
        <v>28483.8207</v>
      </c>
    </row>
    <row r="121" spans="2:6" x14ac:dyDescent="0.2">
      <c r="B121" t="s">
        <v>54</v>
      </c>
      <c r="C121" t="s">
        <v>18</v>
      </c>
      <c r="D121" s="130" t="s">
        <v>133</v>
      </c>
      <c r="E121" t="str">
        <f t="shared" si="1"/>
        <v>ALTotal85-89</v>
      </c>
      <c r="F121" s="110">
        <v>14184.988600000001</v>
      </c>
    </row>
    <row r="122" spans="2:6" x14ac:dyDescent="0.2">
      <c r="B122" t="s">
        <v>54</v>
      </c>
      <c r="C122" t="s">
        <v>18</v>
      </c>
      <c r="D122" s="130" t="s">
        <v>8</v>
      </c>
      <c r="E122" t="str">
        <f t="shared" si="1"/>
        <v>ALTotal90+</v>
      </c>
      <c r="F122" s="110">
        <v>8656.6131999999998</v>
      </c>
    </row>
    <row r="123" spans="2:6" x14ac:dyDescent="0.2">
      <c r="B123" t="s">
        <v>15</v>
      </c>
      <c r="C123" t="s">
        <v>70</v>
      </c>
      <c r="D123" s="130">
        <v>0</v>
      </c>
      <c r="E123" t="str">
        <f t="shared" si="1"/>
        <v>AMFemale0</v>
      </c>
      <c r="F123" s="110">
        <v>39587.3295</v>
      </c>
    </row>
    <row r="124" spans="2:6" x14ac:dyDescent="0.2">
      <c r="B124" t="s">
        <v>15</v>
      </c>
      <c r="C124" t="s">
        <v>70</v>
      </c>
      <c r="D124" s="141" t="s">
        <v>1657</v>
      </c>
      <c r="E124" t="str">
        <f t="shared" si="1"/>
        <v>AMFemale1-4</v>
      </c>
      <c r="F124" s="110">
        <v>157781.9284</v>
      </c>
    </row>
    <row r="125" spans="2:6" x14ac:dyDescent="0.2">
      <c r="B125" t="s">
        <v>15</v>
      </c>
      <c r="C125" t="s">
        <v>70</v>
      </c>
      <c r="D125" s="141" t="s">
        <v>1658</v>
      </c>
      <c r="E125" t="str">
        <f t="shared" si="1"/>
        <v>AMFemale5-9</v>
      </c>
      <c r="F125" s="110">
        <v>198814.90239999999</v>
      </c>
    </row>
    <row r="126" spans="2:6" x14ac:dyDescent="0.2">
      <c r="B126" t="s">
        <v>15</v>
      </c>
      <c r="C126" t="s">
        <v>70</v>
      </c>
      <c r="D126" s="141" t="s">
        <v>118</v>
      </c>
      <c r="E126" t="str">
        <f t="shared" si="1"/>
        <v>AMFemale10-14</v>
      </c>
      <c r="F126" s="110">
        <v>195193.89600000001</v>
      </c>
    </row>
    <row r="127" spans="2:6" x14ac:dyDescent="0.2">
      <c r="B127" t="s">
        <v>15</v>
      </c>
      <c r="C127" t="s">
        <v>70</v>
      </c>
      <c r="D127" s="130" t="s">
        <v>119</v>
      </c>
      <c r="E127" t="str">
        <f t="shared" si="1"/>
        <v>AMFemale15-19</v>
      </c>
      <c r="F127" s="110">
        <v>190404.19870000001</v>
      </c>
    </row>
    <row r="128" spans="2:6" x14ac:dyDescent="0.2">
      <c r="B128" t="s">
        <v>15</v>
      </c>
      <c r="C128" t="s">
        <v>70</v>
      </c>
      <c r="D128" s="130" t="s">
        <v>120</v>
      </c>
      <c r="E128" t="str">
        <f t="shared" si="1"/>
        <v>AMFemale20-24</v>
      </c>
      <c r="F128" s="110">
        <v>200852.935</v>
      </c>
    </row>
    <row r="129" spans="2:6" x14ac:dyDescent="0.2">
      <c r="B129" t="s">
        <v>15</v>
      </c>
      <c r="C129" t="s">
        <v>70</v>
      </c>
      <c r="D129" s="130" t="s">
        <v>121</v>
      </c>
      <c r="E129" t="str">
        <f t="shared" si="1"/>
        <v>AMFemale25-29</v>
      </c>
      <c r="F129" s="110">
        <v>186265.32980000001</v>
      </c>
    </row>
    <row r="130" spans="2:6" x14ac:dyDescent="0.2">
      <c r="B130" t="s">
        <v>15</v>
      </c>
      <c r="C130" t="s">
        <v>70</v>
      </c>
      <c r="D130" s="130" t="s">
        <v>122</v>
      </c>
      <c r="E130" t="str">
        <f t="shared" si="1"/>
        <v>AMFemale30-34</v>
      </c>
      <c r="F130" s="110">
        <v>171817.3995</v>
      </c>
    </row>
    <row r="131" spans="2:6" x14ac:dyDescent="0.2">
      <c r="B131" t="s">
        <v>15</v>
      </c>
      <c r="C131" t="s">
        <v>70</v>
      </c>
      <c r="D131" s="130" t="s">
        <v>123</v>
      </c>
      <c r="E131" t="str">
        <f t="shared" si="1"/>
        <v>AMFemale35-39</v>
      </c>
      <c r="F131" s="110">
        <v>161850.88329999999</v>
      </c>
    </row>
    <row r="132" spans="2:6" x14ac:dyDescent="0.2">
      <c r="B132" t="s">
        <v>15</v>
      </c>
      <c r="C132" t="s">
        <v>70</v>
      </c>
      <c r="D132" s="130" t="s">
        <v>124</v>
      </c>
      <c r="E132" t="str">
        <f t="shared" ref="E132:E195" si="2">_xlfn.CONCAT(B132,C132,D132)</f>
        <v>AMFemale40-44</v>
      </c>
      <c r="F132" s="110">
        <v>141704.2934</v>
      </c>
    </row>
    <row r="133" spans="2:6" x14ac:dyDescent="0.2">
      <c r="B133" t="s">
        <v>15</v>
      </c>
      <c r="C133" t="s">
        <v>70</v>
      </c>
      <c r="D133" s="130" t="s">
        <v>125</v>
      </c>
      <c r="E133" t="str">
        <f t="shared" si="2"/>
        <v>AMFemale45-49</v>
      </c>
      <c r="F133" s="110">
        <v>114431.39260000001</v>
      </c>
    </row>
    <row r="134" spans="2:6" x14ac:dyDescent="0.2">
      <c r="B134" t="s">
        <v>15</v>
      </c>
      <c r="C134" t="s">
        <v>70</v>
      </c>
      <c r="D134" s="130" t="s">
        <v>126</v>
      </c>
      <c r="E134" t="str">
        <f t="shared" si="2"/>
        <v>AMFemale50-54</v>
      </c>
      <c r="F134" s="110">
        <v>91352.811100000006</v>
      </c>
    </row>
    <row r="135" spans="2:6" x14ac:dyDescent="0.2">
      <c r="B135" t="s">
        <v>15</v>
      </c>
      <c r="C135" t="s">
        <v>70</v>
      </c>
      <c r="D135" s="130" t="s">
        <v>127</v>
      </c>
      <c r="E135" t="str">
        <f t="shared" si="2"/>
        <v>AMFemale55-59</v>
      </c>
      <c r="F135" s="110">
        <v>73631.075800000006</v>
      </c>
    </row>
    <row r="136" spans="2:6" x14ac:dyDescent="0.2">
      <c r="B136" t="s">
        <v>15</v>
      </c>
      <c r="C136" t="s">
        <v>70</v>
      </c>
      <c r="D136" s="130" t="s">
        <v>128</v>
      </c>
      <c r="E136" t="str">
        <f t="shared" si="2"/>
        <v>AMFemale60-64</v>
      </c>
      <c r="F136" s="110">
        <v>57511.144200000002</v>
      </c>
    </row>
    <row r="137" spans="2:6" x14ac:dyDescent="0.2">
      <c r="B137" t="s">
        <v>15</v>
      </c>
      <c r="C137" t="s">
        <v>70</v>
      </c>
      <c r="D137" s="130" t="s">
        <v>129</v>
      </c>
      <c r="E137" t="str">
        <f t="shared" si="2"/>
        <v>AMFemale65-69</v>
      </c>
      <c r="F137" s="110">
        <v>42253.2526</v>
      </c>
    </row>
    <row r="138" spans="2:6" x14ac:dyDescent="0.2">
      <c r="B138" t="s">
        <v>15</v>
      </c>
      <c r="C138" t="s">
        <v>70</v>
      </c>
      <c r="D138" s="130" t="s">
        <v>130</v>
      </c>
      <c r="E138" t="str">
        <f t="shared" si="2"/>
        <v>AMFemale70-74</v>
      </c>
      <c r="F138" s="110">
        <v>28797.300899999998</v>
      </c>
    </row>
    <row r="139" spans="2:6" x14ac:dyDescent="0.2">
      <c r="B139" t="s">
        <v>15</v>
      </c>
      <c r="C139" t="s">
        <v>70</v>
      </c>
      <c r="D139" s="130" t="s">
        <v>131</v>
      </c>
      <c r="E139" t="str">
        <f t="shared" si="2"/>
        <v>AMFemale75-79</v>
      </c>
      <c r="F139" s="110">
        <v>19255.741600000001</v>
      </c>
    </row>
    <row r="140" spans="2:6" x14ac:dyDescent="0.2">
      <c r="B140" t="s">
        <v>15</v>
      </c>
      <c r="C140" t="s">
        <v>70</v>
      </c>
      <c r="D140" s="130" t="s">
        <v>132</v>
      </c>
      <c r="E140" t="str">
        <f t="shared" si="2"/>
        <v>AMFemale80-84</v>
      </c>
      <c r="F140" s="110">
        <v>11912.8298</v>
      </c>
    </row>
    <row r="141" spans="2:6" x14ac:dyDescent="0.2">
      <c r="B141" t="s">
        <v>15</v>
      </c>
      <c r="C141" t="s">
        <v>70</v>
      </c>
      <c r="D141" s="130" t="s">
        <v>133</v>
      </c>
      <c r="E141" t="str">
        <f t="shared" si="2"/>
        <v>AMFemale85-89</v>
      </c>
      <c r="F141" s="110">
        <v>6322.1476000000002</v>
      </c>
    </row>
    <row r="142" spans="2:6" x14ac:dyDescent="0.2">
      <c r="B142" t="s">
        <v>15</v>
      </c>
      <c r="C142" t="s">
        <v>70</v>
      </c>
      <c r="D142" s="130" t="s">
        <v>8</v>
      </c>
      <c r="E142" t="str">
        <f t="shared" si="2"/>
        <v>AMFemale90+</v>
      </c>
      <c r="F142" s="110">
        <v>4126.4696000000004</v>
      </c>
    </row>
    <row r="143" spans="2:6" x14ac:dyDescent="0.2">
      <c r="B143" t="s">
        <v>15</v>
      </c>
      <c r="C143" t="s">
        <v>71</v>
      </c>
      <c r="D143" s="130">
        <v>0</v>
      </c>
      <c r="E143" t="str">
        <f t="shared" si="2"/>
        <v>AMMale0</v>
      </c>
      <c r="F143" s="110">
        <v>41418.756500000003</v>
      </c>
    </row>
    <row r="144" spans="2:6" x14ac:dyDescent="0.2">
      <c r="B144" t="s">
        <v>15</v>
      </c>
      <c r="C144" t="s">
        <v>71</v>
      </c>
      <c r="D144" s="141" t="s">
        <v>1657</v>
      </c>
      <c r="E144" t="str">
        <f t="shared" si="2"/>
        <v>AMMale1-4</v>
      </c>
      <c r="F144" s="110">
        <v>165090.69270000001</v>
      </c>
    </row>
    <row r="145" spans="2:6" x14ac:dyDescent="0.2">
      <c r="B145" t="s">
        <v>15</v>
      </c>
      <c r="C145" t="s">
        <v>71</v>
      </c>
      <c r="D145" s="141" t="s">
        <v>1658</v>
      </c>
      <c r="E145" t="str">
        <f t="shared" si="2"/>
        <v>AMMale5-9</v>
      </c>
      <c r="F145" s="110">
        <v>207983.65270000001</v>
      </c>
    </row>
    <row r="146" spans="2:6" x14ac:dyDescent="0.2">
      <c r="B146" t="s">
        <v>15</v>
      </c>
      <c r="C146" t="s">
        <v>71</v>
      </c>
      <c r="D146" s="141" t="s">
        <v>118</v>
      </c>
      <c r="E146" t="str">
        <f t="shared" si="2"/>
        <v>AMMale10-14</v>
      </c>
      <c r="F146" s="110">
        <v>203877.21220000001</v>
      </c>
    </row>
    <row r="147" spans="2:6" x14ac:dyDescent="0.2">
      <c r="B147" t="s">
        <v>15</v>
      </c>
      <c r="C147" t="s">
        <v>71</v>
      </c>
      <c r="D147" s="130" t="s">
        <v>119</v>
      </c>
      <c r="E147" t="str">
        <f t="shared" si="2"/>
        <v>AMMale15-19</v>
      </c>
      <c r="F147" s="110">
        <v>197926.28229999999</v>
      </c>
    </row>
    <row r="148" spans="2:6" x14ac:dyDescent="0.2">
      <c r="B148" t="s">
        <v>15</v>
      </c>
      <c r="C148" t="s">
        <v>71</v>
      </c>
      <c r="D148" s="130" t="s">
        <v>120</v>
      </c>
      <c r="E148" t="str">
        <f t="shared" si="2"/>
        <v>AMMale20-24</v>
      </c>
      <c r="F148" s="110">
        <v>204213.94620000001</v>
      </c>
    </row>
    <row r="149" spans="2:6" x14ac:dyDescent="0.2">
      <c r="B149" t="s">
        <v>15</v>
      </c>
      <c r="C149" t="s">
        <v>71</v>
      </c>
      <c r="D149" s="130" t="s">
        <v>121</v>
      </c>
      <c r="E149" t="str">
        <f t="shared" si="2"/>
        <v>AMMale25-29</v>
      </c>
      <c r="F149" s="110">
        <v>183650.22219999999</v>
      </c>
    </row>
    <row r="150" spans="2:6" x14ac:dyDescent="0.2">
      <c r="B150" t="s">
        <v>15</v>
      </c>
      <c r="C150" t="s">
        <v>71</v>
      </c>
      <c r="D150" s="130" t="s">
        <v>122</v>
      </c>
      <c r="E150" t="str">
        <f t="shared" si="2"/>
        <v>AMMale30-34</v>
      </c>
      <c r="F150" s="110">
        <v>170575.38449999999</v>
      </c>
    </row>
    <row r="151" spans="2:6" x14ac:dyDescent="0.2">
      <c r="B151" t="s">
        <v>15</v>
      </c>
      <c r="C151" t="s">
        <v>71</v>
      </c>
      <c r="D151" s="130" t="s">
        <v>123</v>
      </c>
      <c r="E151" t="str">
        <f t="shared" si="2"/>
        <v>AMMale35-39</v>
      </c>
      <c r="F151" s="110">
        <v>159791.22870000001</v>
      </c>
    </row>
    <row r="152" spans="2:6" x14ac:dyDescent="0.2">
      <c r="B152" t="s">
        <v>15</v>
      </c>
      <c r="C152" t="s">
        <v>71</v>
      </c>
      <c r="D152" s="130" t="s">
        <v>124</v>
      </c>
      <c r="E152" t="str">
        <f t="shared" si="2"/>
        <v>AMMale40-44</v>
      </c>
      <c r="F152" s="110">
        <v>139426.9308</v>
      </c>
    </row>
    <row r="153" spans="2:6" x14ac:dyDescent="0.2">
      <c r="B153" t="s">
        <v>15</v>
      </c>
      <c r="C153" t="s">
        <v>71</v>
      </c>
      <c r="D153" s="130" t="s">
        <v>125</v>
      </c>
      <c r="E153" t="str">
        <f t="shared" si="2"/>
        <v>AMMale45-49</v>
      </c>
      <c r="F153" s="110">
        <v>113333.3858</v>
      </c>
    </row>
    <row r="154" spans="2:6" x14ac:dyDescent="0.2">
      <c r="B154" t="s">
        <v>15</v>
      </c>
      <c r="C154" t="s">
        <v>71</v>
      </c>
      <c r="D154" s="130" t="s">
        <v>126</v>
      </c>
      <c r="E154" t="str">
        <f t="shared" si="2"/>
        <v>AMMale50-54</v>
      </c>
      <c r="F154" s="110">
        <v>94146.689299999998</v>
      </c>
    </row>
    <row r="155" spans="2:6" x14ac:dyDescent="0.2">
      <c r="B155" t="s">
        <v>15</v>
      </c>
      <c r="C155" t="s">
        <v>71</v>
      </c>
      <c r="D155" s="130" t="s">
        <v>127</v>
      </c>
      <c r="E155" t="str">
        <f t="shared" si="2"/>
        <v>AMMale55-59</v>
      </c>
      <c r="F155" s="110">
        <v>74363.555500000002</v>
      </c>
    </row>
    <row r="156" spans="2:6" x14ac:dyDescent="0.2">
      <c r="B156" t="s">
        <v>15</v>
      </c>
      <c r="C156" t="s">
        <v>71</v>
      </c>
      <c r="D156" s="130" t="s">
        <v>128</v>
      </c>
      <c r="E156" t="str">
        <f t="shared" si="2"/>
        <v>AMMale60-64</v>
      </c>
      <c r="F156" s="110">
        <v>56068.221899999997</v>
      </c>
    </row>
    <row r="157" spans="2:6" x14ac:dyDescent="0.2">
      <c r="B157" t="s">
        <v>15</v>
      </c>
      <c r="C157" t="s">
        <v>71</v>
      </c>
      <c r="D157" s="130" t="s">
        <v>129</v>
      </c>
      <c r="E157" t="str">
        <f t="shared" si="2"/>
        <v>AMMale65-69</v>
      </c>
      <c r="F157" s="110">
        <v>39814.8433</v>
      </c>
    </row>
    <row r="158" spans="2:6" x14ac:dyDescent="0.2">
      <c r="B158" t="s">
        <v>15</v>
      </c>
      <c r="C158" t="s">
        <v>71</v>
      </c>
      <c r="D158" s="130" t="s">
        <v>130</v>
      </c>
      <c r="E158" t="str">
        <f t="shared" si="2"/>
        <v>AMMale70-74</v>
      </c>
      <c r="F158" s="110">
        <v>25884.882900000001</v>
      </c>
    </row>
    <row r="159" spans="2:6" x14ac:dyDescent="0.2">
      <c r="B159" t="s">
        <v>15</v>
      </c>
      <c r="C159" t="s">
        <v>71</v>
      </c>
      <c r="D159" s="130" t="s">
        <v>131</v>
      </c>
      <c r="E159" t="str">
        <f t="shared" si="2"/>
        <v>AMMale75-79</v>
      </c>
      <c r="F159" s="110">
        <v>16636.462899999999</v>
      </c>
    </row>
    <row r="160" spans="2:6" x14ac:dyDescent="0.2">
      <c r="B160" t="s">
        <v>15</v>
      </c>
      <c r="C160" t="s">
        <v>71</v>
      </c>
      <c r="D160" s="130" t="s">
        <v>132</v>
      </c>
      <c r="E160" t="str">
        <f t="shared" si="2"/>
        <v>AMMale80-84</v>
      </c>
      <c r="F160" s="110">
        <v>9232.5660000000007</v>
      </c>
    </row>
    <row r="161" spans="2:6" x14ac:dyDescent="0.2">
      <c r="B161" t="s">
        <v>15</v>
      </c>
      <c r="C161" t="s">
        <v>71</v>
      </c>
      <c r="D161" s="130" t="s">
        <v>133</v>
      </c>
      <c r="E161" t="str">
        <f t="shared" si="2"/>
        <v>AMMale85-89</v>
      </c>
      <c r="F161" s="110">
        <v>4475.1706000000004</v>
      </c>
    </row>
    <row r="162" spans="2:6" x14ac:dyDescent="0.2">
      <c r="B162" t="s">
        <v>15</v>
      </c>
      <c r="C162" t="s">
        <v>71</v>
      </c>
      <c r="D162" s="130" t="s">
        <v>8</v>
      </c>
      <c r="E162" t="str">
        <f t="shared" si="2"/>
        <v>AMMale90+</v>
      </c>
      <c r="F162" s="110">
        <v>2328.279</v>
      </c>
    </row>
    <row r="163" spans="2:6" x14ac:dyDescent="0.2">
      <c r="B163" t="s">
        <v>15</v>
      </c>
      <c r="C163" t="s">
        <v>18</v>
      </c>
      <c r="D163" s="130">
        <v>0</v>
      </c>
      <c r="E163" t="str">
        <f t="shared" si="2"/>
        <v>AMTotal0</v>
      </c>
      <c r="F163" s="110">
        <v>81006.085999999996</v>
      </c>
    </row>
    <row r="164" spans="2:6" x14ac:dyDescent="0.2">
      <c r="B164" t="s">
        <v>15</v>
      </c>
      <c r="C164" t="s">
        <v>18</v>
      </c>
      <c r="D164" s="141" t="s">
        <v>1657</v>
      </c>
      <c r="E164" t="str">
        <f t="shared" si="2"/>
        <v>AMTotal1-4</v>
      </c>
      <c r="F164" s="110">
        <v>322872.62109999999</v>
      </c>
    </row>
    <row r="165" spans="2:6" x14ac:dyDescent="0.2">
      <c r="B165" t="s">
        <v>15</v>
      </c>
      <c r="C165" t="s">
        <v>18</v>
      </c>
      <c r="D165" s="141" t="s">
        <v>1658</v>
      </c>
      <c r="E165" t="str">
        <f t="shared" si="2"/>
        <v>AMTotal5-9</v>
      </c>
      <c r="F165" s="110">
        <v>406798.5551</v>
      </c>
    </row>
    <row r="166" spans="2:6" x14ac:dyDescent="0.2">
      <c r="B166" t="s">
        <v>15</v>
      </c>
      <c r="C166" t="s">
        <v>18</v>
      </c>
      <c r="D166" s="141" t="s">
        <v>118</v>
      </c>
      <c r="E166" t="str">
        <f t="shared" si="2"/>
        <v>AMTotal10-14</v>
      </c>
      <c r="F166" s="110">
        <v>399071.10800000001</v>
      </c>
    </row>
    <row r="167" spans="2:6" x14ac:dyDescent="0.2">
      <c r="B167" t="s">
        <v>15</v>
      </c>
      <c r="C167" t="s">
        <v>18</v>
      </c>
      <c r="D167" s="130" t="s">
        <v>119</v>
      </c>
      <c r="E167" t="str">
        <f t="shared" si="2"/>
        <v>AMTotal15-19</v>
      </c>
      <c r="F167" s="110">
        <v>388330.47820000001</v>
      </c>
    </row>
    <row r="168" spans="2:6" x14ac:dyDescent="0.2">
      <c r="B168" t="s">
        <v>15</v>
      </c>
      <c r="C168" t="s">
        <v>18</v>
      </c>
      <c r="D168" s="130" t="s">
        <v>120</v>
      </c>
      <c r="E168" t="str">
        <f t="shared" si="2"/>
        <v>AMTotal20-24</v>
      </c>
      <c r="F168" s="110">
        <v>405066.83429999999</v>
      </c>
    </row>
    <row r="169" spans="2:6" x14ac:dyDescent="0.2">
      <c r="B169" t="s">
        <v>15</v>
      </c>
      <c r="C169" t="s">
        <v>18</v>
      </c>
      <c r="D169" s="130" t="s">
        <v>121</v>
      </c>
      <c r="E169" t="str">
        <f t="shared" si="2"/>
        <v>AMTotal25-29</v>
      </c>
      <c r="F169" s="110">
        <v>369915.5514</v>
      </c>
    </row>
    <row r="170" spans="2:6" x14ac:dyDescent="0.2">
      <c r="B170" t="s">
        <v>15</v>
      </c>
      <c r="C170" t="s">
        <v>18</v>
      </c>
      <c r="D170" s="130" t="s">
        <v>122</v>
      </c>
      <c r="E170" t="str">
        <f t="shared" si="2"/>
        <v>AMTotal30-34</v>
      </c>
      <c r="F170" s="110">
        <v>342392.78049999999</v>
      </c>
    </row>
    <row r="171" spans="2:6" x14ac:dyDescent="0.2">
      <c r="B171" t="s">
        <v>15</v>
      </c>
      <c r="C171" t="s">
        <v>18</v>
      </c>
      <c r="D171" s="130" t="s">
        <v>123</v>
      </c>
      <c r="E171" t="str">
        <f t="shared" si="2"/>
        <v>AMTotal35-39</v>
      </c>
      <c r="F171" s="110">
        <v>321642.11190000002</v>
      </c>
    </row>
    <row r="172" spans="2:6" x14ac:dyDescent="0.2">
      <c r="B172" t="s">
        <v>15</v>
      </c>
      <c r="C172" t="s">
        <v>18</v>
      </c>
      <c r="D172" s="130" t="s">
        <v>124</v>
      </c>
      <c r="E172" t="str">
        <f t="shared" si="2"/>
        <v>AMTotal40-44</v>
      </c>
      <c r="F172" s="110">
        <v>281131.22129999998</v>
      </c>
    </row>
    <row r="173" spans="2:6" x14ac:dyDescent="0.2">
      <c r="B173" t="s">
        <v>15</v>
      </c>
      <c r="C173" t="s">
        <v>18</v>
      </c>
      <c r="D173" s="130" t="s">
        <v>125</v>
      </c>
      <c r="E173" t="str">
        <f t="shared" si="2"/>
        <v>AMTotal45-49</v>
      </c>
      <c r="F173" s="110">
        <v>227764.69579999999</v>
      </c>
    </row>
    <row r="174" spans="2:6" x14ac:dyDescent="0.2">
      <c r="B174" t="s">
        <v>15</v>
      </c>
      <c r="C174" t="s">
        <v>18</v>
      </c>
      <c r="D174" s="130" t="s">
        <v>126</v>
      </c>
      <c r="E174" t="str">
        <f t="shared" si="2"/>
        <v>AMTotal50-54</v>
      </c>
      <c r="F174" s="110">
        <v>185499.47289999999</v>
      </c>
    </row>
    <row r="175" spans="2:6" x14ac:dyDescent="0.2">
      <c r="B175" t="s">
        <v>15</v>
      </c>
      <c r="C175" t="s">
        <v>18</v>
      </c>
      <c r="D175" s="130" t="s">
        <v>127</v>
      </c>
      <c r="E175" t="str">
        <f t="shared" si="2"/>
        <v>AMTotal55-59</v>
      </c>
      <c r="F175" s="110">
        <v>147994.6268</v>
      </c>
    </row>
    <row r="176" spans="2:6" x14ac:dyDescent="0.2">
      <c r="B176" t="s">
        <v>15</v>
      </c>
      <c r="C176" t="s">
        <v>18</v>
      </c>
      <c r="D176" s="130" t="s">
        <v>128</v>
      </c>
      <c r="E176" t="str">
        <f t="shared" si="2"/>
        <v>AMTotal60-64</v>
      </c>
      <c r="F176" s="110">
        <v>113579.3661</v>
      </c>
    </row>
    <row r="177" spans="2:6" x14ac:dyDescent="0.2">
      <c r="B177" t="s">
        <v>15</v>
      </c>
      <c r="C177" t="s">
        <v>18</v>
      </c>
      <c r="D177" s="130" t="s">
        <v>129</v>
      </c>
      <c r="E177" t="str">
        <f t="shared" si="2"/>
        <v>AMTotal65-69</v>
      </c>
      <c r="F177" s="110">
        <v>82068.095300000001</v>
      </c>
    </row>
    <row r="178" spans="2:6" x14ac:dyDescent="0.2">
      <c r="B178" t="s">
        <v>15</v>
      </c>
      <c r="C178" t="s">
        <v>18</v>
      </c>
      <c r="D178" s="130" t="s">
        <v>130</v>
      </c>
      <c r="E178" t="str">
        <f t="shared" si="2"/>
        <v>AMTotal70-74</v>
      </c>
      <c r="F178" s="110">
        <v>54682.171799999996</v>
      </c>
    </row>
    <row r="179" spans="2:6" x14ac:dyDescent="0.2">
      <c r="B179" t="s">
        <v>15</v>
      </c>
      <c r="C179" t="s">
        <v>18</v>
      </c>
      <c r="D179" s="130" t="s">
        <v>131</v>
      </c>
      <c r="E179" t="str">
        <f t="shared" si="2"/>
        <v>AMTotal75-79</v>
      </c>
      <c r="F179" s="110">
        <v>35892.201999999997</v>
      </c>
    </row>
    <row r="180" spans="2:6" x14ac:dyDescent="0.2">
      <c r="B180" t="s">
        <v>15</v>
      </c>
      <c r="C180" t="s">
        <v>18</v>
      </c>
      <c r="D180" s="130" t="s">
        <v>132</v>
      </c>
      <c r="E180" t="str">
        <f t="shared" si="2"/>
        <v>AMTotal80-84</v>
      </c>
      <c r="F180" s="110">
        <v>21145.3927</v>
      </c>
    </row>
    <row r="181" spans="2:6" x14ac:dyDescent="0.2">
      <c r="B181" t="s">
        <v>15</v>
      </c>
      <c r="C181" t="s">
        <v>18</v>
      </c>
      <c r="D181" s="130" t="s">
        <v>133</v>
      </c>
      <c r="E181" t="str">
        <f t="shared" si="2"/>
        <v>AMTotal85-89</v>
      </c>
      <c r="F181" s="110">
        <v>10797.3094</v>
      </c>
    </row>
    <row r="182" spans="2:6" x14ac:dyDescent="0.2">
      <c r="B182" t="s">
        <v>15</v>
      </c>
      <c r="C182" t="s">
        <v>18</v>
      </c>
      <c r="D182" s="130" t="s">
        <v>8</v>
      </c>
      <c r="E182" t="str">
        <f t="shared" si="2"/>
        <v>AMTotal90+</v>
      </c>
      <c r="F182" s="110">
        <v>6454.7474000000002</v>
      </c>
    </row>
    <row r="183" spans="2:6" x14ac:dyDescent="0.2">
      <c r="B183" t="s">
        <v>45</v>
      </c>
      <c r="C183" t="s">
        <v>70</v>
      </c>
      <c r="D183" s="130">
        <v>0</v>
      </c>
      <c r="E183" t="str">
        <f t="shared" si="2"/>
        <v>APFemale0</v>
      </c>
      <c r="F183" s="110">
        <v>7740.9111999999996</v>
      </c>
    </row>
    <row r="184" spans="2:6" x14ac:dyDescent="0.2">
      <c r="B184" t="s">
        <v>45</v>
      </c>
      <c r="C184" t="s">
        <v>70</v>
      </c>
      <c r="D184" s="141" t="s">
        <v>1657</v>
      </c>
      <c r="E184" t="str">
        <f t="shared" si="2"/>
        <v>APFemale1-4</v>
      </c>
      <c r="F184" s="110">
        <v>31403.992699999999</v>
      </c>
    </row>
    <row r="185" spans="2:6" x14ac:dyDescent="0.2">
      <c r="B185" t="s">
        <v>45</v>
      </c>
      <c r="C185" t="s">
        <v>70</v>
      </c>
      <c r="D185" s="141" t="s">
        <v>1658</v>
      </c>
      <c r="E185" t="str">
        <f t="shared" si="2"/>
        <v>APFemale5-9</v>
      </c>
      <c r="F185" s="110">
        <v>39358.294600000001</v>
      </c>
    </row>
    <row r="186" spans="2:6" x14ac:dyDescent="0.2">
      <c r="B186" t="s">
        <v>45</v>
      </c>
      <c r="C186" t="s">
        <v>70</v>
      </c>
      <c r="D186" s="141" t="s">
        <v>118</v>
      </c>
      <c r="E186" t="str">
        <f t="shared" si="2"/>
        <v>APFemale10-14</v>
      </c>
      <c r="F186" s="110">
        <v>39754.978199999998</v>
      </c>
    </row>
    <row r="187" spans="2:6" x14ac:dyDescent="0.2">
      <c r="B187" t="s">
        <v>45</v>
      </c>
      <c r="C187" t="s">
        <v>70</v>
      </c>
      <c r="D187" s="130" t="s">
        <v>119</v>
      </c>
      <c r="E187" t="str">
        <f t="shared" si="2"/>
        <v>APFemale15-19</v>
      </c>
      <c r="F187" s="110">
        <v>41781.4185</v>
      </c>
    </row>
    <row r="188" spans="2:6" x14ac:dyDescent="0.2">
      <c r="B188" t="s">
        <v>45</v>
      </c>
      <c r="C188" t="s">
        <v>70</v>
      </c>
      <c r="D188" s="130" t="s">
        <v>120</v>
      </c>
      <c r="E188" t="str">
        <f t="shared" si="2"/>
        <v>APFemale20-24</v>
      </c>
      <c r="F188" s="110">
        <v>42274.852899999998</v>
      </c>
    </row>
    <row r="189" spans="2:6" x14ac:dyDescent="0.2">
      <c r="B189" t="s">
        <v>45</v>
      </c>
      <c r="C189" t="s">
        <v>70</v>
      </c>
      <c r="D189" s="130" t="s">
        <v>121</v>
      </c>
      <c r="E189" t="str">
        <f t="shared" si="2"/>
        <v>APFemale25-29</v>
      </c>
      <c r="F189" s="110">
        <v>40008.1535</v>
      </c>
    </row>
    <row r="190" spans="2:6" x14ac:dyDescent="0.2">
      <c r="B190" t="s">
        <v>45</v>
      </c>
      <c r="C190" t="s">
        <v>70</v>
      </c>
      <c r="D190" s="130" t="s">
        <v>122</v>
      </c>
      <c r="E190" t="str">
        <f t="shared" si="2"/>
        <v>APFemale30-34</v>
      </c>
      <c r="F190" s="110">
        <v>37322.561399999999</v>
      </c>
    </row>
    <row r="191" spans="2:6" x14ac:dyDescent="0.2">
      <c r="B191" t="s">
        <v>45</v>
      </c>
      <c r="C191" t="s">
        <v>70</v>
      </c>
      <c r="D191" s="130" t="s">
        <v>123</v>
      </c>
      <c r="E191" t="str">
        <f t="shared" si="2"/>
        <v>APFemale35-39</v>
      </c>
      <c r="F191" s="110">
        <v>34486.661</v>
      </c>
    </row>
    <row r="192" spans="2:6" x14ac:dyDescent="0.2">
      <c r="B192" t="s">
        <v>45</v>
      </c>
      <c r="C192" t="s">
        <v>70</v>
      </c>
      <c r="D192" s="130" t="s">
        <v>124</v>
      </c>
      <c r="E192" t="str">
        <f t="shared" si="2"/>
        <v>APFemale40-44</v>
      </c>
      <c r="F192" s="110">
        <v>29183.246800000001</v>
      </c>
    </row>
    <row r="193" spans="2:6" x14ac:dyDescent="0.2">
      <c r="B193" t="s">
        <v>45</v>
      </c>
      <c r="C193" t="s">
        <v>70</v>
      </c>
      <c r="D193" s="130" t="s">
        <v>125</v>
      </c>
      <c r="E193" t="str">
        <f t="shared" si="2"/>
        <v>APFemale45-49</v>
      </c>
      <c r="F193" s="110">
        <v>23844.598600000001</v>
      </c>
    </row>
    <row r="194" spans="2:6" x14ac:dyDescent="0.2">
      <c r="B194" t="s">
        <v>45</v>
      </c>
      <c r="C194" t="s">
        <v>70</v>
      </c>
      <c r="D194" s="130" t="s">
        <v>126</v>
      </c>
      <c r="E194" t="str">
        <f t="shared" si="2"/>
        <v>APFemale50-54</v>
      </c>
      <c r="F194" s="110">
        <v>18322.000599999999</v>
      </c>
    </row>
    <row r="195" spans="2:6" x14ac:dyDescent="0.2">
      <c r="B195" t="s">
        <v>45</v>
      </c>
      <c r="C195" t="s">
        <v>70</v>
      </c>
      <c r="D195" s="130" t="s">
        <v>127</v>
      </c>
      <c r="E195" t="str">
        <f t="shared" si="2"/>
        <v>APFemale55-59</v>
      </c>
      <c r="F195" s="110">
        <v>13885.193600000001</v>
      </c>
    </row>
    <row r="196" spans="2:6" x14ac:dyDescent="0.2">
      <c r="B196" t="s">
        <v>45</v>
      </c>
      <c r="C196" t="s">
        <v>70</v>
      </c>
      <c r="D196" s="130" t="s">
        <v>128</v>
      </c>
      <c r="E196" t="str">
        <f t="shared" ref="E196:E259" si="3">_xlfn.CONCAT(B196,C196,D196)</f>
        <v>APFemale60-64</v>
      </c>
      <c r="F196" s="110">
        <v>10674.1957</v>
      </c>
    </row>
    <row r="197" spans="2:6" x14ac:dyDescent="0.2">
      <c r="B197" t="s">
        <v>45</v>
      </c>
      <c r="C197" t="s">
        <v>70</v>
      </c>
      <c r="D197" s="130" t="s">
        <v>129</v>
      </c>
      <c r="E197" t="str">
        <f t="shared" si="3"/>
        <v>APFemale65-69</v>
      </c>
      <c r="F197" s="110">
        <v>7488.2834999999995</v>
      </c>
    </row>
    <row r="198" spans="2:6" x14ac:dyDescent="0.2">
      <c r="B198" t="s">
        <v>45</v>
      </c>
      <c r="C198" t="s">
        <v>70</v>
      </c>
      <c r="D198" s="130" t="s">
        <v>130</v>
      </c>
      <c r="E198" t="str">
        <f t="shared" si="3"/>
        <v>APFemale70-74</v>
      </c>
      <c r="F198" s="110">
        <v>4690.6862000000001</v>
      </c>
    </row>
    <row r="199" spans="2:6" x14ac:dyDescent="0.2">
      <c r="B199" t="s">
        <v>45</v>
      </c>
      <c r="C199" t="s">
        <v>70</v>
      </c>
      <c r="D199" s="130" t="s">
        <v>131</v>
      </c>
      <c r="E199" t="str">
        <f t="shared" si="3"/>
        <v>APFemale75-79</v>
      </c>
      <c r="F199" s="110">
        <v>3483.1223</v>
      </c>
    </row>
    <row r="200" spans="2:6" x14ac:dyDescent="0.2">
      <c r="B200" t="s">
        <v>45</v>
      </c>
      <c r="C200" t="s">
        <v>70</v>
      </c>
      <c r="D200" s="130" t="s">
        <v>132</v>
      </c>
      <c r="E200" t="str">
        <f t="shared" si="3"/>
        <v>APFemale80-84</v>
      </c>
      <c r="F200" s="110">
        <v>2132.8571999999999</v>
      </c>
    </row>
    <row r="201" spans="2:6" x14ac:dyDescent="0.2">
      <c r="B201" t="s">
        <v>45</v>
      </c>
      <c r="C201" t="s">
        <v>70</v>
      </c>
      <c r="D201" s="130" t="s">
        <v>133</v>
      </c>
      <c r="E201" t="str">
        <f t="shared" si="3"/>
        <v>APFemale85-89</v>
      </c>
      <c r="F201" s="110">
        <v>1166.6420000000001</v>
      </c>
    </row>
    <row r="202" spans="2:6" x14ac:dyDescent="0.2">
      <c r="B202" t="s">
        <v>45</v>
      </c>
      <c r="C202" t="s">
        <v>70</v>
      </c>
      <c r="D202" s="130" t="s">
        <v>8</v>
      </c>
      <c r="E202" t="str">
        <f t="shared" si="3"/>
        <v>APFemale90+</v>
      </c>
      <c r="F202" s="110">
        <v>877.77179999999998</v>
      </c>
    </row>
    <row r="203" spans="2:6" x14ac:dyDescent="0.2">
      <c r="B203" t="s">
        <v>45</v>
      </c>
      <c r="C203" t="s">
        <v>71</v>
      </c>
      <c r="D203" s="130">
        <v>0</v>
      </c>
      <c r="E203" t="str">
        <f t="shared" si="3"/>
        <v>APMale0</v>
      </c>
      <c r="F203" s="110">
        <v>8118.9215000000004</v>
      </c>
    </row>
    <row r="204" spans="2:6" x14ac:dyDescent="0.2">
      <c r="B204" t="s">
        <v>45</v>
      </c>
      <c r="C204" t="s">
        <v>71</v>
      </c>
      <c r="D204" s="141" t="s">
        <v>1657</v>
      </c>
      <c r="E204" t="str">
        <f t="shared" si="3"/>
        <v>APMale1-4</v>
      </c>
      <c r="F204" s="110">
        <v>32924.207199999997</v>
      </c>
    </row>
    <row r="205" spans="2:6" x14ac:dyDescent="0.2">
      <c r="B205" t="s">
        <v>45</v>
      </c>
      <c r="C205" t="s">
        <v>71</v>
      </c>
      <c r="D205" s="141" t="s">
        <v>1658</v>
      </c>
      <c r="E205" t="str">
        <f t="shared" si="3"/>
        <v>APMale5-9</v>
      </c>
      <c r="F205" s="110">
        <v>41204.092600000004</v>
      </c>
    </row>
    <row r="206" spans="2:6" x14ac:dyDescent="0.2">
      <c r="B206" t="s">
        <v>45</v>
      </c>
      <c r="C206" t="s">
        <v>71</v>
      </c>
      <c r="D206" s="141" t="s">
        <v>118</v>
      </c>
      <c r="E206" t="str">
        <f t="shared" si="3"/>
        <v>APMale10-14</v>
      </c>
      <c r="F206" s="110">
        <v>41289.081299999998</v>
      </c>
    </row>
    <row r="207" spans="2:6" x14ac:dyDescent="0.2">
      <c r="B207" t="s">
        <v>45</v>
      </c>
      <c r="C207" t="s">
        <v>71</v>
      </c>
      <c r="D207" s="130" t="s">
        <v>119</v>
      </c>
      <c r="E207" t="str">
        <f t="shared" si="3"/>
        <v>APMale15-19</v>
      </c>
      <c r="F207" s="110">
        <v>42621.819499999998</v>
      </c>
    </row>
    <row r="208" spans="2:6" x14ac:dyDescent="0.2">
      <c r="B208" t="s">
        <v>45</v>
      </c>
      <c r="C208" t="s">
        <v>71</v>
      </c>
      <c r="D208" s="130" t="s">
        <v>120</v>
      </c>
      <c r="E208" t="str">
        <f t="shared" si="3"/>
        <v>APMale20-24</v>
      </c>
      <c r="F208" s="110">
        <v>41925.527699999999</v>
      </c>
    </row>
    <row r="209" spans="2:6" x14ac:dyDescent="0.2">
      <c r="B209" t="s">
        <v>45</v>
      </c>
      <c r="C209" t="s">
        <v>71</v>
      </c>
      <c r="D209" s="130" t="s">
        <v>121</v>
      </c>
      <c r="E209" t="str">
        <f t="shared" si="3"/>
        <v>APMale25-29</v>
      </c>
      <c r="F209" s="110">
        <v>39479.109199999999</v>
      </c>
    </row>
    <row r="210" spans="2:6" x14ac:dyDescent="0.2">
      <c r="B210" t="s">
        <v>45</v>
      </c>
      <c r="C210" t="s">
        <v>71</v>
      </c>
      <c r="D210" s="130" t="s">
        <v>122</v>
      </c>
      <c r="E210" t="str">
        <f t="shared" si="3"/>
        <v>APMale30-34</v>
      </c>
      <c r="F210" s="110">
        <v>36707.232100000001</v>
      </c>
    </row>
    <row r="211" spans="2:6" x14ac:dyDescent="0.2">
      <c r="B211" t="s">
        <v>45</v>
      </c>
      <c r="C211" t="s">
        <v>71</v>
      </c>
      <c r="D211" s="130" t="s">
        <v>123</v>
      </c>
      <c r="E211" t="str">
        <f t="shared" si="3"/>
        <v>APMale35-39</v>
      </c>
      <c r="F211" s="110">
        <v>32914.349099999999</v>
      </c>
    </row>
    <row r="212" spans="2:6" x14ac:dyDescent="0.2">
      <c r="B212" t="s">
        <v>45</v>
      </c>
      <c r="C212" t="s">
        <v>71</v>
      </c>
      <c r="D212" s="130" t="s">
        <v>124</v>
      </c>
      <c r="E212" t="str">
        <f t="shared" si="3"/>
        <v>APMale40-44</v>
      </c>
      <c r="F212" s="110">
        <v>27918.6499</v>
      </c>
    </row>
    <row r="213" spans="2:6" x14ac:dyDescent="0.2">
      <c r="B213" t="s">
        <v>45</v>
      </c>
      <c r="C213" t="s">
        <v>71</v>
      </c>
      <c r="D213" s="130" t="s">
        <v>125</v>
      </c>
      <c r="E213" t="str">
        <f t="shared" si="3"/>
        <v>APMale45-49</v>
      </c>
      <c r="F213" s="110">
        <v>23484.1407</v>
      </c>
    </row>
    <row r="214" spans="2:6" x14ac:dyDescent="0.2">
      <c r="B214" t="s">
        <v>45</v>
      </c>
      <c r="C214" t="s">
        <v>71</v>
      </c>
      <c r="D214" s="130" t="s">
        <v>126</v>
      </c>
      <c r="E214" t="str">
        <f t="shared" si="3"/>
        <v>APMale50-54</v>
      </c>
      <c r="F214" s="110">
        <v>18825.7958</v>
      </c>
    </row>
    <row r="215" spans="2:6" x14ac:dyDescent="0.2">
      <c r="B215" t="s">
        <v>45</v>
      </c>
      <c r="C215" t="s">
        <v>71</v>
      </c>
      <c r="D215" s="130" t="s">
        <v>127</v>
      </c>
      <c r="E215" t="str">
        <f t="shared" si="3"/>
        <v>APMale55-59</v>
      </c>
      <c r="F215" s="110">
        <v>14436.693300000001</v>
      </c>
    </row>
    <row r="216" spans="2:6" x14ac:dyDescent="0.2">
      <c r="B216" t="s">
        <v>45</v>
      </c>
      <c r="C216" t="s">
        <v>71</v>
      </c>
      <c r="D216" s="130" t="s">
        <v>128</v>
      </c>
      <c r="E216" t="str">
        <f t="shared" si="3"/>
        <v>APMale60-64</v>
      </c>
      <c r="F216" s="110">
        <v>10988.4761</v>
      </c>
    </row>
    <row r="217" spans="2:6" x14ac:dyDescent="0.2">
      <c r="B217" t="s">
        <v>45</v>
      </c>
      <c r="C217" t="s">
        <v>71</v>
      </c>
      <c r="D217" s="130" t="s">
        <v>129</v>
      </c>
      <c r="E217" t="str">
        <f t="shared" si="3"/>
        <v>APMale65-69</v>
      </c>
      <c r="F217" s="110">
        <v>7439.223</v>
      </c>
    </row>
    <row r="218" spans="2:6" x14ac:dyDescent="0.2">
      <c r="B218" t="s">
        <v>45</v>
      </c>
      <c r="C218" t="s">
        <v>71</v>
      </c>
      <c r="D218" s="130" t="s">
        <v>130</v>
      </c>
      <c r="E218" t="str">
        <f t="shared" si="3"/>
        <v>APMale70-74</v>
      </c>
      <c r="F218" s="110">
        <v>4569.2165000000005</v>
      </c>
    </row>
    <row r="219" spans="2:6" x14ac:dyDescent="0.2">
      <c r="B219" t="s">
        <v>45</v>
      </c>
      <c r="C219" t="s">
        <v>71</v>
      </c>
      <c r="D219" s="130" t="s">
        <v>131</v>
      </c>
      <c r="E219" t="str">
        <f t="shared" si="3"/>
        <v>APMale75-79</v>
      </c>
      <c r="F219" s="110">
        <v>3086.9947999999999</v>
      </c>
    </row>
    <row r="220" spans="2:6" x14ac:dyDescent="0.2">
      <c r="B220" t="s">
        <v>45</v>
      </c>
      <c r="C220" t="s">
        <v>71</v>
      </c>
      <c r="D220" s="130" t="s">
        <v>132</v>
      </c>
      <c r="E220" t="str">
        <f t="shared" si="3"/>
        <v>APMale80-84</v>
      </c>
      <c r="F220" s="110">
        <v>1722.8507999999999</v>
      </c>
    </row>
    <row r="221" spans="2:6" x14ac:dyDescent="0.2">
      <c r="B221" t="s">
        <v>45</v>
      </c>
      <c r="C221" t="s">
        <v>71</v>
      </c>
      <c r="D221" s="130" t="s">
        <v>133</v>
      </c>
      <c r="E221" t="str">
        <f t="shared" si="3"/>
        <v>APMale85-89</v>
      </c>
      <c r="F221" s="110">
        <v>853.72280000000001</v>
      </c>
    </row>
    <row r="222" spans="2:6" x14ac:dyDescent="0.2">
      <c r="B222" t="s">
        <v>45</v>
      </c>
      <c r="C222" t="s">
        <v>71</v>
      </c>
      <c r="D222" s="130" t="s">
        <v>8</v>
      </c>
      <c r="E222" t="str">
        <f t="shared" si="3"/>
        <v>APMale90+</v>
      </c>
      <c r="F222" s="110">
        <v>538.28200000000004</v>
      </c>
    </row>
    <row r="223" spans="2:6" x14ac:dyDescent="0.2">
      <c r="B223" t="s">
        <v>45</v>
      </c>
      <c r="C223" t="s">
        <v>18</v>
      </c>
      <c r="D223" s="130">
        <v>0</v>
      </c>
      <c r="E223" t="str">
        <f t="shared" si="3"/>
        <v>APTotal0</v>
      </c>
      <c r="F223" s="110">
        <v>15859.8326</v>
      </c>
    </row>
    <row r="224" spans="2:6" x14ac:dyDescent="0.2">
      <c r="B224" t="s">
        <v>45</v>
      </c>
      <c r="C224" t="s">
        <v>18</v>
      </c>
      <c r="D224" s="141" t="s">
        <v>1657</v>
      </c>
      <c r="E224" t="str">
        <f t="shared" si="3"/>
        <v>APTotal1-4</v>
      </c>
      <c r="F224" s="110">
        <v>64328.199800000002</v>
      </c>
    </row>
    <row r="225" spans="2:6" x14ac:dyDescent="0.2">
      <c r="B225" t="s">
        <v>45</v>
      </c>
      <c r="C225" t="s">
        <v>18</v>
      </c>
      <c r="D225" s="141" t="s">
        <v>1658</v>
      </c>
      <c r="E225" t="str">
        <f t="shared" si="3"/>
        <v>APTotal5-9</v>
      </c>
      <c r="F225" s="110">
        <v>80562.387199999997</v>
      </c>
    </row>
    <row r="226" spans="2:6" x14ac:dyDescent="0.2">
      <c r="B226" t="s">
        <v>45</v>
      </c>
      <c r="C226" t="s">
        <v>18</v>
      </c>
      <c r="D226" s="141" t="s">
        <v>118</v>
      </c>
      <c r="E226" t="str">
        <f t="shared" si="3"/>
        <v>APTotal10-14</v>
      </c>
      <c r="F226" s="110">
        <v>81044.059500000003</v>
      </c>
    </row>
    <row r="227" spans="2:6" x14ac:dyDescent="0.2">
      <c r="B227" t="s">
        <v>45</v>
      </c>
      <c r="C227" t="s">
        <v>18</v>
      </c>
      <c r="D227" s="130" t="s">
        <v>119</v>
      </c>
      <c r="E227" t="str">
        <f t="shared" si="3"/>
        <v>APTotal15-19</v>
      </c>
      <c r="F227" s="110">
        <v>84403.233300000007</v>
      </c>
    </row>
    <row r="228" spans="2:6" x14ac:dyDescent="0.2">
      <c r="B228" t="s">
        <v>45</v>
      </c>
      <c r="C228" t="s">
        <v>18</v>
      </c>
      <c r="D228" s="130" t="s">
        <v>120</v>
      </c>
      <c r="E228" t="str">
        <f t="shared" si="3"/>
        <v>APTotal20-24</v>
      </c>
      <c r="F228" s="110">
        <v>84200.377900000007</v>
      </c>
    </row>
    <row r="229" spans="2:6" x14ac:dyDescent="0.2">
      <c r="B229" t="s">
        <v>45</v>
      </c>
      <c r="C229" t="s">
        <v>18</v>
      </c>
      <c r="D229" s="130" t="s">
        <v>121</v>
      </c>
      <c r="E229" t="str">
        <f t="shared" si="3"/>
        <v>APTotal25-29</v>
      </c>
      <c r="F229" s="110">
        <v>79487.262000000002</v>
      </c>
    </row>
    <row r="230" spans="2:6" x14ac:dyDescent="0.2">
      <c r="B230" t="s">
        <v>45</v>
      </c>
      <c r="C230" t="s">
        <v>18</v>
      </c>
      <c r="D230" s="130" t="s">
        <v>122</v>
      </c>
      <c r="E230" t="str">
        <f t="shared" si="3"/>
        <v>APTotal30-34</v>
      </c>
      <c r="F230" s="110">
        <v>74029.779800000004</v>
      </c>
    </row>
    <row r="231" spans="2:6" x14ac:dyDescent="0.2">
      <c r="B231" t="s">
        <v>45</v>
      </c>
      <c r="C231" t="s">
        <v>18</v>
      </c>
      <c r="D231" s="130" t="s">
        <v>123</v>
      </c>
      <c r="E231" t="str">
        <f t="shared" si="3"/>
        <v>APTotal35-39</v>
      </c>
      <c r="F231" s="110">
        <v>67401.009600000005</v>
      </c>
    </row>
    <row r="232" spans="2:6" x14ac:dyDescent="0.2">
      <c r="B232" t="s">
        <v>45</v>
      </c>
      <c r="C232" t="s">
        <v>18</v>
      </c>
      <c r="D232" s="130" t="s">
        <v>124</v>
      </c>
      <c r="E232" t="str">
        <f t="shared" si="3"/>
        <v>APTotal40-44</v>
      </c>
      <c r="F232" s="110">
        <v>57101.894699999997</v>
      </c>
    </row>
    <row r="233" spans="2:6" x14ac:dyDescent="0.2">
      <c r="B233" t="s">
        <v>45</v>
      </c>
      <c r="C233" t="s">
        <v>18</v>
      </c>
      <c r="D233" s="130" t="s">
        <v>125</v>
      </c>
      <c r="E233" t="str">
        <f t="shared" si="3"/>
        <v>APTotal45-49</v>
      </c>
      <c r="F233" s="110">
        <v>47328.717400000001</v>
      </c>
    </row>
    <row r="234" spans="2:6" x14ac:dyDescent="0.2">
      <c r="B234" t="s">
        <v>45</v>
      </c>
      <c r="C234" t="s">
        <v>18</v>
      </c>
      <c r="D234" s="130" t="s">
        <v>126</v>
      </c>
      <c r="E234" t="str">
        <f t="shared" si="3"/>
        <v>APTotal50-54</v>
      </c>
      <c r="F234" s="110">
        <v>37147.789900000003</v>
      </c>
    </row>
    <row r="235" spans="2:6" x14ac:dyDescent="0.2">
      <c r="B235" t="s">
        <v>45</v>
      </c>
      <c r="C235" t="s">
        <v>18</v>
      </c>
      <c r="D235" s="130" t="s">
        <v>127</v>
      </c>
      <c r="E235" t="str">
        <f t="shared" si="3"/>
        <v>APTotal55-59</v>
      </c>
      <c r="F235" s="110">
        <v>28321.886500000001</v>
      </c>
    </row>
    <row r="236" spans="2:6" x14ac:dyDescent="0.2">
      <c r="B236" t="s">
        <v>45</v>
      </c>
      <c r="C236" t="s">
        <v>18</v>
      </c>
      <c r="D236" s="130" t="s">
        <v>128</v>
      </c>
      <c r="E236" t="str">
        <f t="shared" si="3"/>
        <v>APTotal60-64</v>
      </c>
      <c r="F236" s="110">
        <v>21662.671900000001</v>
      </c>
    </row>
    <row r="237" spans="2:6" x14ac:dyDescent="0.2">
      <c r="B237" t="s">
        <v>45</v>
      </c>
      <c r="C237" t="s">
        <v>18</v>
      </c>
      <c r="D237" s="130" t="s">
        <v>129</v>
      </c>
      <c r="E237" t="str">
        <f t="shared" si="3"/>
        <v>APTotal65-69</v>
      </c>
      <c r="F237" s="110">
        <v>14927.5064</v>
      </c>
    </row>
    <row r="238" spans="2:6" x14ac:dyDescent="0.2">
      <c r="B238" t="s">
        <v>45</v>
      </c>
      <c r="C238" t="s">
        <v>18</v>
      </c>
      <c r="D238" s="130" t="s">
        <v>130</v>
      </c>
      <c r="E238" t="str">
        <f t="shared" si="3"/>
        <v>APTotal70-74</v>
      </c>
      <c r="F238" s="110">
        <v>9259.9024000000009</v>
      </c>
    </row>
    <row r="239" spans="2:6" x14ac:dyDescent="0.2">
      <c r="B239" t="s">
        <v>45</v>
      </c>
      <c r="C239" t="s">
        <v>18</v>
      </c>
      <c r="D239" s="130" t="s">
        <v>131</v>
      </c>
      <c r="E239" t="str">
        <f t="shared" si="3"/>
        <v>APTotal75-79</v>
      </c>
      <c r="F239" s="110">
        <v>6570.1166999999996</v>
      </c>
    </row>
    <row r="240" spans="2:6" x14ac:dyDescent="0.2">
      <c r="B240" t="s">
        <v>45</v>
      </c>
      <c r="C240" t="s">
        <v>18</v>
      </c>
      <c r="D240" s="130" t="s">
        <v>132</v>
      </c>
      <c r="E240" t="str">
        <f t="shared" si="3"/>
        <v>APTotal80-84</v>
      </c>
      <c r="F240" s="110">
        <v>3855.7075</v>
      </c>
    </row>
    <row r="241" spans="2:6" x14ac:dyDescent="0.2">
      <c r="B241" t="s">
        <v>45</v>
      </c>
      <c r="C241" t="s">
        <v>18</v>
      </c>
      <c r="D241" s="130" t="s">
        <v>133</v>
      </c>
      <c r="E241" t="str">
        <f t="shared" si="3"/>
        <v>APTotal85-89</v>
      </c>
      <c r="F241" s="110">
        <v>2020.3634999999999</v>
      </c>
    </row>
    <row r="242" spans="2:6" x14ac:dyDescent="0.2">
      <c r="B242" t="s">
        <v>45</v>
      </c>
      <c r="C242" t="s">
        <v>18</v>
      </c>
      <c r="D242" s="130" t="s">
        <v>8</v>
      </c>
      <c r="E242" t="str">
        <f t="shared" si="3"/>
        <v>APTotal90+</v>
      </c>
      <c r="F242" s="110">
        <v>1416.0532000000001</v>
      </c>
    </row>
    <row r="243" spans="2:6" x14ac:dyDescent="0.2">
      <c r="B243" t="s">
        <v>56</v>
      </c>
      <c r="C243" t="s">
        <v>70</v>
      </c>
      <c r="D243" s="130">
        <v>0</v>
      </c>
      <c r="E243" t="str">
        <f t="shared" si="3"/>
        <v>BAFemale0</v>
      </c>
      <c r="F243" s="110">
        <v>99900.738599999997</v>
      </c>
    </row>
    <row r="244" spans="2:6" x14ac:dyDescent="0.2">
      <c r="B244" t="s">
        <v>56</v>
      </c>
      <c r="C244" t="s">
        <v>70</v>
      </c>
      <c r="D244" s="141" t="s">
        <v>1657</v>
      </c>
      <c r="E244" t="str">
        <f t="shared" si="3"/>
        <v>BAFemale1-4</v>
      </c>
      <c r="F244" s="110">
        <v>400941.98090000002</v>
      </c>
    </row>
    <row r="245" spans="2:6" x14ac:dyDescent="0.2">
      <c r="B245" t="s">
        <v>56</v>
      </c>
      <c r="C245" t="s">
        <v>70</v>
      </c>
      <c r="D245" s="141" t="s">
        <v>1658</v>
      </c>
      <c r="E245" t="str">
        <f t="shared" si="3"/>
        <v>BAFemale5-9</v>
      </c>
      <c r="F245" s="110">
        <v>504432.40970000002</v>
      </c>
    </row>
    <row r="246" spans="2:6" x14ac:dyDescent="0.2">
      <c r="B246" t="s">
        <v>56</v>
      </c>
      <c r="C246" t="s">
        <v>70</v>
      </c>
      <c r="D246" s="141" t="s">
        <v>118</v>
      </c>
      <c r="E246" t="str">
        <f t="shared" si="3"/>
        <v>BAFemale10-14</v>
      </c>
      <c r="F246" s="110">
        <v>544124.07629999996</v>
      </c>
    </row>
    <row r="247" spans="2:6" x14ac:dyDescent="0.2">
      <c r="B247" t="s">
        <v>56</v>
      </c>
      <c r="C247" t="s">
        <v>70</v>
      </c>
      <c r="D247" s="130" t="s">
        <v>119</v>
      </c>
      <c r="E247" t="str">
        <f t="shared" si="3"/>
        <v>BAFemale15-19</v>
      </c>
      <c r="F247" s="110">
        <v>592092.85190000001</v>
      </c>
    </row>
    <row r="248" spans="2:6" x14ac:dyDescent="0.2">
      <c r="B248" t="s">
        <v>56</v>
      </c>
      <c r="C248" t="s">
        <v>70</v>
      </c>
      <c r="D248" s="130" t="s">
        <v>120</v>
      </c>
      <c r="E248" t="str">
        <f t="shared" si="3"/>
        <v>BAFemale20-24</v>
      </c>
      <c r="F248" s="110">
        <v>627130.8983</v>
      </c>
    </row>
    <row r="249" spans="2:6" x14ac:dyDescent="0.2">
      <c r="B249" t="s">
        <v>56</v>
      </c>
      <c r="C249" t="s">
        <v>70</v>
      </c>
      <c r="D249" s="130" t="s">
        <v>121</v>
      </c>
      <c r="E249" t="str">
        <f t="shared" si="3"/>
        <v>BAFemale25-29</v>
      </c>
      <c r="F249" s="110">
        <v>612207.49679999996</v>
      </c>
    </row>
    <row r="250" spans="2:6" x14ac:dyDescent="0.2">
      <c r="B250" t="s">
        <v>56</v>
      </c>
      <c r="C250" t="s">
        <v>70</v>
      </c>
      <c r="D250" s="130" t="s">
        <v>122</v>
      </c>
      <c r="E250" t="str">
        <f t="shared" si="3"/>
        <v>BAFemale30-34</v>
      </c>
      <c r="F250" s="110">
        <v>621450.55819999997</v>
      </c>
    </row>
    <row r="251" spans="2:6" x14ac:dyDescent="0.2">
      <c r="B251" t="s">
        <v>56</v>
      </c>
      <c r="C251" t="s">
        <v>70</v>
      </c>
      <c r="D251" s="130" t="s">
        <v>123</v>
      </c>
      <c r="E251" t="str">
        <f t="shared" si="3"/>
        <v>BAFemale35-39</v>
      </c>
      <c r="F251" s="110">
        <v>648635.73470000003</v>
      </c>
    </row>
    <row r="252" spans="2:6" x14ac:dyDescent="0.2">
      <c r="B252" t="s">
        <v>56</v>
      </c>
      <c r="C252" t="s">
        <v>70</v>
      </c>
      <c r="D252" s="130" t="s">
        <v>124</v>
      </c>
      <c r="E252" t="str">
        <f t="shared" si="3"/>
        <v>BAFemale40-44</v>
      </c>
      <c r="F252" s="110">
        <v>587516.87890000001</v>
      </c>
    </row>
    <row r="253" spans="2:6" x14ac:dyDescent="0.2">
      <c r="B253" t="s">
        <v>56</v>
      </c>
      <c r="C253" t="s">
        <v>70</v>
      </c>
      <c r="D253" s="130" t="s">
        <v>125</v>
      </c>
      <c r="E253" t="str">
        <f t="shared" si="3"/>
        <v>BAFemale45-49</v>
      </c>
      <c r="F253" s="110">
        <v>493459.21629999997</v>
      </c>
    </row>
    <row r="254" spans="2:6" x14ac:dyDescent="0.2">
      <c r="B254" t="s">
        <v>56</v>
      </c>
      <c r="C254" t="s">
        <v>70</v>
      </c>
      <c r="D254" s="130" t="s">
        <v>126</v>
      </c>
      <c r="E254" t="str">
        <f t="shared" si="3"/>
        <v>BAFemale50-54</v>
      </c>
      <c r="F254" s="110">
        <v>449299.9828</v>
      </c>
    </row>
    <row r="255" spans="2:6" x14ac:dyDescent="0.2">
      <c r="B255" t="s">
        <v>56</v>
      </c>
      <c r="C255" t="s">
        <v>70</v>
      </c>
      <c r="D255" s="130" t="s">
        <v>127</v>
      </c>
      <c r="E255" t="str">
        <f t="shared" si="3"/>
        <v>BAFemale55-59</v>
      </c>
      <c r="F255" s="110">
        <v>384155.03600000002</v>
      </c>
    </row>
    <row r="256" spans="2:6" x14ac:dyDescent="0.2">
      <c r="B256" t="s">
        <v>56</v>
      </c>
      <c r="C256" t="s">
        <v>70</v>
      </c>
      <c r="D256" s="130" t="s">
        <v>128</v>
      </c>
      <c r="E256" t="str">
        <f t="shared" si="3"/>
        <v>BAFemale60-64</v>
      </c>
      <c r="F256" s="110">
        <v>322941.59889999998</v>
      </c>
    </row>
    <row r="257" spans="2:6" x14ac:dyDescent="0.2">
      <c r="B257" t="s">
        <v>56</v>
      </c>
      <c r="C257" t="s">
        <v>70</v>
      </c>
      <c r="D257" s="130" t="s">
        <v>129</v>
      </c>
      <c r="E257" t="str">
        <f t="shared" si="3"/>
        <v>BAFemale65-69</v>
      </c>
      <c r="F257" s="110">
        <v>254223.94639999999</v>
      </c>
    </row>
    <row r="258" spans="2:6" x14ac:dyDescent="0.2">
      <c r="B258" t="s">
        <v>56</v>
      </c>
      <c r="C258" t="s">
        <v>70</v>
      </c>
      <c r="D258" s="130" t="s">
        <v>130</v>
      </c>
      <c r="E258" t="str">
        <f t="shared" si="3"/>
        <v>BAFemale70-74</v>
      </c>
      <c r="F258" s="110">
        <v>197354.93090000001</v>
      </c>
    </row>
    <row r="259" spans="2:6" x14ac:dyDescent="0.2">
      <c r="B259" t="s">
        <v>56</v>
      </c>
      <c r="C259" t="s">
        <v>70</v>
      </c>
      <c r="D259" s="130" t="s">
        <v>131</v>
      </c>
      <c r="E259" t="str">
        <f t="shared" si="3"/>
        <v>BAFemale75-79</v>
      </c>
      <c r="F259" s="110">
        <v>142963.66620000001</v>
      </c>
    </row>
    <row r="260" spans="2:6" x14ac:dyDescent="0.2">
      <c r="B260" t="s">
        <v>56</v>
      </c>
      <c r="C260" t="s">
        <v>70</v>
      </c>
      <c r="D260" s="130" t="s">
        <v>132</v>
      </c>
      <c r="E260" t="str">
        <f t="shared" ref="E260:E323" si="4">_xlfn.CONCAT(B260,C260,D260)</f>
        <v>BAFemale80-84</v>
      </c>
      <c r="F260" s="110">
        <v>97447.741200000004</v>
      </c>
    </row>
    <row r="261" spans="2:6" x14ac:dyDescent="0.2">
      <c r="B261" t="s">
        <v>56</v>
      </c>
      <c r="C261" t="s">
        <v>70</v>
      </c>
      <c r="D261" s="130" t="s">
        <v>133</v>
      </c>
      <c r="E261" t="str">
        <f t="shared" si="4"/>
        <v>BAFemale85-89</v>
      </c>
      <c r="F261" s="110">
        <v>54338.497900000002</v>
      </c>
    </row>
    <row r="262" spans="2:6" x14ac:dyDescent="0.2">
      <c r="B262" t="s">
        <v>56</v>
      </c>
      <c r="C262" t="s">
        <v>70</v>
      </c>
      <c r="D262" s="130" t="s">
        <v>8</v>
      </c>
      <c r="E262" t="str">
        <f t="shared" si="4"/>
        <v>BAFemale90+</v>
      </c>
      <c r="F262" s="110">
        <v>38377.8822</v>
      </c>
    </row>
    <row r="263" spans="2:6" x14ac:dyDescent="0.2">
      <c r="B263" t="s">
        <v>56</v>
      </c>
      <c r="C263" t="s">
        <v>71</v>
      </c>
      <c r="D263" s="130">
        <v>0</v>
      </c>
      <c r="E263" t="str">
        <f t="shared" si="4"/>
        <v>BAMale0</v>
      </c>
      <c r="F263" s="110">
        <v>104772.2374</v>
      </c>
    </row>
    <row r="264" spans="2:6" x14ac:dyDescent="0.2">
      <c r="B264" t="s">
        <v>56</v>
      </c>
      <c r="C264" t="s">
        <v>71</v>
      </c>
      <c r="D264" s="141" t="s">
        <v>1657</v>
      </c>
      <c r="E264" t="str">
        <f t="shared" si="4"/>
        <v>BAMale1-4</v>
      </c>
      <c r="F264" s="110">
        <v>420277.95569999999</v>
      </c>
    </row>
    <row r="265" spans="2:6" x14ac:dyDescent="0.2">
      <c r="B265" t="s">
        <v>56</v>
      </c>
      <c r="C265" t="s">
        <v>71</v>
      </c>
      <c r="D265" s="141" t="s">
        <v>1658</v>
      </c>
      <c r="E265" t="str">
        <f t="shared" si="4"/>
        <v>BAMale5-9</v>
      </c>
      <c r="F265" s="110">
        <v>528027.83140000002</v>
      </c>
    </row>
    <row r="266" spans="2:6" x14ac:dyDescent="0.2">
      <c r="B266" t="s">
        <v>56</v>
      </c>
      <c r="C266" t="s">
        <v>71</v>
      </c>
      <c r="D266" s="141" t="s">
        <v>118</v>
      </c>
      <c r="E266" t="str">
        <f t="shared" si="4"/>
        <v>BAMale10-14</v>
      </c>
      <c r="F266" s="110">
        <v>568223.97019999998</v>
      </c>
    </row>
    <row r="267" spans="2:6" x14ac:dyDescent="0.2">
      <c r="B267" t="s">
        <v>56</v>
      </c>
      <c r="C267" t="s">
        <v>71</v>
      </c>
      <c r="D267" s="130" t="s">
        <v>119</v>
      </c>
      <c r="E267" t="str">
        <f t="shared" si="4"/>
        <v>BAMale15-19</v>
      </c>
      <c r="F267" s="110">
        <v>612339.18539999996</v>
      </c>
    </row>
    <row r="268" spans="2:6" x14ac:dyDescent="0.2">
      <c r="B268" t="s">
        <v>56</v>
      </c>
      <c r="C268" t="s">
        <v>71</v>
      </c>
      <c r="D268" s="130" t="s">
        <v>120</v>
      </c>
      <c r="E268" t="str">
        <f t="shared" si="4"/>
        <v>BAMale20-24</v>
      </c>
      <c r="F268" s="110">
        <v>637002.30889999995</v>
      </c>
    </row>
    <row r="269" spans="2:6" x14ac:dyDescent="0.2">
      <c r="B269" t="s">
        <v>56</v>
      </c>
      <c r="C269" t="s">
        <v>71</v>
      </c>
      <c r="D269" s="130" t="s">
        <v>121</v>
      </c>
      <c r="E269" t="str">
        <f t="shared" si="4"/>
        <v>BAMale25-29</v>
      </c>
      <c r="F269" s="110">
        <v>590503.59219999996</v>
      </c>
    </row>
    <row r="270" spans="2:6" x14ac:dyDescent="0.2">
      <c r="B270" t="s">
        <v>56</v>
      </c>
      <c r="C270" t="s">
        <v>71</v>
      </c>
      <c r="D270" s="130" t="s">
        <v>122</v>
      </c>
      <c r="E270" t="str">
        <f t="shared" si="4"/>
        <v>BAMale30-34</v>
      </c>
      <c r="F270" s="110">
        <v>576566.49120000005</v>
      </c>
    </row>
    <row r="271" spans="2:6" x14ac:dyDescent="0.2">
      <c r="B271" t="s">
        <v>56</v>
      </c>
      <c r="C271" t="s">
        <v>71</v>
      </c>
      <c r="D271" s="130" t="s">
        <v>123</v>
      </c>
      <c r="E271" t="str">
        <f t="shared" si="4"/>
        <v>BAMale35-39</v>
      </c>
      <c r="F271" s="110">
        <v>597251.92090000003</v>
      </c>
    </row>
    <row r="272" spans="2:6" x14ac:dyDescent="0.2">
      <c r="B272" t="s">
        <v>56</v>
      </c>
      <c r="C272" t="s">
        <v>71</v>
      </c>
      <c r="D272" s="130" t="s">
        <v>124</v>
      </c>
      <c r="E272" t="str">
        <f t="shared" si="4"/>
        <v>BAMale40-44</v>
      </c>
      <c r="F272" s="110">
        <v>542371.32290000003</v>
      </c>
    </row>
    <row r="273" spans="2:6" x14ac:dyDescent="0.2">
      <c r="B273" t="s">
        <v>56</v>
      </c>
      <c r="C273" t="s">
        <v>71</v>
      </c>
      <c r="D273" s="130" t="s">
        <v>125</v>
      </c>
      <c r="E273" t="str">
        <f t="shared" si="4"/>
        <v>BAMale45-49</v>
      </c>
      <c r="F273" s="110">
        <v>451880.9656</v>
      </c>
    </row>
    <row r="274" spans="2:6" x14ac:dyDescent="0.2">
      <c r="B274" t="s">
        <v>56</v>
      </c>
      <c r="C274" t="s">
        <v>71</v>
      </c>
      <c r="D274" s="130" t="s">
        <v>126</v>
      </c>
      <c r="E274" t="str">
        <f t="shared" si="4"/>
        <v>BAMale50-54</v>
      </c>
      <c r="F274" s="110">
        <v>409156.3272</v>
      </c>
    </row>
    <row r="275" spans="2:6" x14ac:dyDescent="0.2">
      <c r="B275" t="s">
        <v>56</v>
      </c>
      <c r="C275" t="s">
        <v>71</v>
      </c>
      <c r="D275" s="130" t="s">
        <v>127</v>
      </c>
      <c r="E275" t="str">
        <f t="shared" si="4"/>
        <v>BAMale55-59</v>
      </c>
      <c r="F275" s="110">
        <v>343683.77519999997</v>
      </c>
    </row>
    <row r="276" spans="2:6" x14ac:dyDescent="0.2">
      <c r="B276" t="s">
        <v>56</v>
      </c>
      <c r="C276" t="s">
        <v>71</v>
      </c>
      <c r="D276" s="130" t="s">
        <v>128</v>
      </c>
      <c r="E276" t="str">
        <f t="shared" si="4"/>
        <v>BAMale60-64</v>
      </c>
      <c r="F276" s="110">
        <v>279160.76419999998</v>
      </c>
    </row>
    <row r="277" spans="2:6" x14ac:dyDescent="0.2">
      <c r="B277" t="s">
        <v>56</v>
      </c>
      <c r="C277" t="s">
        <v>71</v>
      </c>
      <c r="D277" s="130" t="s">
        <v>129</v>
      </c>
      <c r="E277" t="str">
        <f t="shared" si="4"/>
        <v>BAMale65-69</v>
      </c>
      <c r="F277" s="110">
        <v>210577.48379999999</v>
      </c>
    </row>
    <row r="278" spans="2:6" x14ac:dyDescent="0.2">
      <c r="B278" t="s">
        <v>56</v>
      </c>
      <c r="C278" t="s">
        <v>71</v>
      </c>
      <c r="D278" s="130" t="s">
        <v>130</v>
      </c>
      <c r="E278" t="str">
        <f t="shared" si="4"/>
        <v>BAMale70-74</v>
      </c>
      <c r="F278" s="110">
        <v>158798.962</v>
      </c>
    </row>
    <row r="279" spans="2:6" x14ac:dyDescent="0.2">
      <c r="B279" t="s">
        <v>56</v>
      </c>
      <c r="C279" t="s">
        <v>71</v>
      </c>
      <c r="D279" s="130" t="s">
        <v>131</v>
      </c>
      <c r="E279" t="str">
        <f t="shared" si="4"/>
        <v>BAMale75-79</v>
      </c>
      <c r="F279" s="110">
        <v>105705.50290000001</v>
      </c>
    </row>
    <row r="280" spans="2:6" x14ac:dyDescent="0.2">
      <c r="B280" t="s">
        <v>56</v>
      </c>
      <c r="C280" t="s">
        <v>71</v>
      </c>
      <c r="D280" s="130" t="s">
        <v>132</v>
      </c>
      <c r="E280" t="str">
        <f t="shared" si="4"/>
        <v>BAMale80-84</v>
      </c>
      <c r="F280" s="110">
        <v>64185.790399999998</v>
      </c>
    </row>
    <row r="281" spans="2:6" x14ac:dyDescent="0.2">
      <c r="B281" t="s">
        <v>56</v>
      </c>
      <c r="C281" t="s">
        <v>71</v>
      </c>
      <c r="D281" s="130" t="s">
        <v>133</v>
      </c>
      <c r="E281" t="str">
        <f t="shared" si="4"/>
        <v>BAMale85-89</v>
      </c>
      <c r="F281" s="110">
        <v>30996.2772</v>
      </c>
    </row>
    <row r="282" spans="2:6" x14ac:dyDescent="0.2">
      <c r="B282" t="s">
        <v>56</v>
      </c>
      <c r="C282" t="s">
        <v>71</v>
      </c>
      <c r="D282" s="130" t="s">
        <v>8</v>
      </c>
      <c r="E282" t="str">
        <f t="shared" si="4"/>
        <v>BAMale90+</v>
      </c>
      <c r="F282" s="110">
        <v>19256.312399999999</v>
      </c>
    </row>
    <row r="283" spans="2:6" x14ac:dyDescent="0.2">
      <c r="B283" t="s">
        <v>56</v>
      </c>
      <c r="C283" t="s">
        <v>18</v>
      </c>
      <c r="D283" s="130">
        <v>0</v>
      </c>
      <c r="E283" t="str">
        <f t="shared" si="4"/>
        <v>BATotal0</v>
      </c>
      <c r="F283" s="110">
        <v>204672.9761</v>
      </c>
    </row>
    <row r="284" spans="2:6" x14ac:dyDescent="0.2">
      <c r="B284" t="s">
        <v>56</v>
      </c>
      <c r="C284" t="s">
        <v>18</v>
      </c>
      <c r="D284" s="141" t="s">
        <v>1657</v>
      </c>
      <c r="E284" t="str">
        <f t="shared" si="4"/>
        <v>BATotal1-4</v>
      </c>
      <c r="F284" s="110">
        <v>821219.93649999995</v>
      </c>
    </row>
    <row r="285" spans="2:6" x14ac:dyDescent="0.2">
      <c r="B285" t="s">
        <v>56</v>
      </c>
      <c r="C285" t="s">
        <v>18</v>
      </c>
      <c r="D285" s="141" t="s">
        <v>1658</v>
      </c>
      <c r="E285" t="str">
        <f t="shared" si="4"/>
        <v>BATotal5-9</v>
      </c>
      <c r="F285" s="110">
        <v>1032460.2402</v>
      </c>
    </row>
    <row r="286" spans="2:6" x14ac:dyDescent="0.2">
      <c r="B286" t="s">
        <v>56</v>
      </c>
      <c r="C286" t="s">
        <v>18</v>
      </c>
      <c r="D286" s="141" t="s">
        <v>118</v>
      </c>
      <c r="E286" t="str">
        <f t="shared" si="4"/>
        <v>BATotal10-14</v>
      </c>
      <c r="F286" s="110">
        <v>1112348.0388</v>
      </c>
    </row>
    <row r="287" spans="2:6" x14ac:dyDescent="0.2">
      <c r="B287" t="s">
        <v>56</v>
      </c>
      <c r="C287" t="s">
        <v>18</v>
      </c>
      <c r="D287" s="130" t="s">
        <v>119</v>
      </c>
      <c r="E287" t="str">
        <f t="shared" si="4"/>
        <v>BATotal15-19</v>
      </c>
      <c r="F287" s="110">
        <v>1204432.0360000001</v>
      </c>
    </row>
    <row r="288" spans="2:6" x14ac:dyDescent="0.2">
      <c r="B288" t="s">
        <v>56</v>
      </c>
      <c r="C288" t="s">
        <v>18</v>
      </c>
      <c r="D288" s="130" t="s">
        <v>120</v>
      </c>
      <c r="E288" t="str">
        <f t="shared" si="4"/>
        <v>BATotal20-24</v>
      </c>
      <c r="F288" s="110">
        <v>1264133.1561</v>
      </c>
    </row>
    <row r="289" spans="2:6" x14ac:dyDescent="0.2">
      <c r="B289" t="s">
        <v>56</v>
      </c>
      <c r="C289" t="s">
        <v>18</v>
      </c>
      <c r="D289" s="130" t="s">
        <v>121</v>
      </c>
      <c r="E289" t="str">
        <f t="shared" si="4"/>
        <v>BATotal25-29</v>
      </c>
      <c r="F289" s="110">
        <v>1202710.9284999999</v>
      </c>
    </row>
    <row r="290" spans="2:6" x14ac:dyDescent="0.2">
      <c r="B290" t="s">
        <v>56</v>
      </c>
      <c r="C290" t="s">
        <v>18</v>
      </c>
      <c r="D290" s="130" t="s">
        <v>122</v>
      </c>
      <c r="E290" t="str">
        <f t="shared" si="4"/>
        <v>BATotal30-34</v>
      </c>
      <c r="F290" s="110">
        <v>1198017.0392</v>
      </c>
    </row>
    <row r="291" spans="2:6" x14ac:dyDescent="0.2">
      <c r="B291" t="s">
        <v>56</v>
      </c>
      <c r="C291" t="s">
        <v>18</v>
      </c>
      <c r="D291" s="130" t="s">
        <v>123</v>
      </c>
      <c r="E291" t="str">
        <f t="shared" si="4"/>
        <v>BATotal35-39</v>
      </c>
      <c r="F291" s="110">
        <v>1245887.5612999999</v>
      </c>
    </row>
    <row r="292" spans="2:6" x14ac:dyDescent="0.2">
      <c r="B292" t="s">
        <v>56</v>
      </c>
      <c r="C292" t="s">
        <v>18</v>
      </c>
      <c r="D292" s="130" t="s">
        <v>124</v>
      </c>
      <c r="E292" t="str">
        <f t="shared" si="4"/>
        <v>BATotal40-44</v>
      </c>
      <c r="F292" s="110">
        <v>1129888.1687</v>
      </c>
    </row>
    <row r="293" spans="2:6" x14ac:dyDescent="0.2">
      <c r="B293" t="s">
        <v>56</v>
      </c>
      <c r="C293" t="s">
        <v>18</v>
      </c>
      <c r="D293" s="130" t="s">
        <v>125</v>
      </c>
      <c r="E293" t="str">
        <f t="shared" si="4"/>
        <v>BATotal45-49</v>
      </c>
      <c r="F293" s="110">
        <v>945340.14480000001</v>
      </c>
    </row>
    <row r="294" spans="2:6" x14ac:dyDescent="0.2">
      <c r="B294" t="s">
        <v>56</v>
      </c>
      <c r="C294" t="s">
        <v>18</v>
      </c>
      <c r="D294" s="130" t="s">
        <v>126</v>
      </c>
      <c r="E294" t="str">
        <f t="shared" si="4"/>
        <v>BATotal50-54</v>
      </c>
      <c r="F294" s="110">
        <v>858456.28359999997</v>
      </c>
    </row>
    <row r="295" spans="2:6" x14ac:dyDescent="0.2">
      <c r="B295" t="s">
        <v>56</v>
      </c>
      <c r="C295" t="s">
        <v>18</v>
      </c>
      <c r="D295" s="130" t="s">
        <v>127</v>
      </c>
      <c r="E295" t="str">
        <f t="shared" si="4"/>
        <v>BATotal55-59</v>
      </c>
      <c r="F295" s="110">
        <v>727838.80689999997</v>
      </c>
    </row>
    <row r="296" spans="2:6" x14ac:dyDescent="0.2">
      <c r="B296" t="s">
        <v>56</v>
      </c>
      <c r="C296" t="s">
        <v>18</v>
      </c>
      <c r="D296" s="130" t="s">
        <v>128</v>
      </c>
      <c r="E296" t="str">
        <f t="shared" si="4"/>
        <v>BATotal60-64</v>
      </c>
      <c r="F296" s="110">
        <v>602102.36210000003</v>
      </c>
    </row>
    <row r="297" spans="2:6" x14ac:dyDescent="0.2">
      <c r="B297" t="s">
        <v>56</v>
      </c>
      <c r="C297" t="s">
        <v>18</v>
      </c>
      <c r="D297" s="130" t="s">
        <v>129</v>
      </c>
      <c r="E297" t="str">
        <f t="shared" si="4"/>
        <v>BATotal65-69</v>
      </c>
      <c r="F297" s="110">
        <v>464801.37390000001</v>
      </c>
    </row>
    <row r="298" spans="2:6" x14ac:dyDescent="0.2">
      <c r="B298" t="s">
        <v>56</v>
      </c>
      <c r="C298" t="s">
        <v>18</v>
      </c>
      <c r="D298" s="130" t="s">
        <v>130</v>
      </c>
      <c r="E298" t="str">
        <f t="shared" si="4"/>
        <v>BATotal70-74</v>
      </c>
      <c r="F298" s="110">
        <v>356153.8444</v>
      </c>
    </row>
    <row r="299" spans="2:6" x14ac:dyDescent="0.2">
      <c r="B299" t="s">
        <v>56</v>
      </c>
      <c r="C299" t="s">
        <v>18</v>
      </c>
      <c r="D299" s="130" t="s">
        <v>131</v>
      </c>
      <c r="E299" t="str">
        <f t="shared" si="4"/>
        <v>BATotal75-79</v>
      </c>
      <c r="F299" s="110">
        <v>248669.16690000001</v>
      </c>
    </row>
    <row r="300" spans="2:6" x14ac:dyDescent="0.2">
      <c r="B300" t="s">
        <v>56</v>
      </c>
      <c r="C300" t="s">
        <v>18</v>
      </c>
      <c r="D300" s="130" t="s">
        <v>132</v>
      </c>
      <c r="E300" t="str">
        <f t="shared" si="4"/>
        <v>BATotal80-84</v>
      </c>
      <c r="F300" s="110">
        <v>161633.51500000001</v>
      </c>
    </row>
    <row r="301" spans="2:6" x14ac:dyDescent="0.2">
      <c r="B301" t="s">
        <v>56</v>
      </c>
      <c r="C301" t="s">
        <v>18</v>
      </c>
      <c r="D301" s="130" t="s">
        <v>133</v>
      </c>
      <c r="E301" t="str">
        <f t="shared" si="4"/>
        <v>BATotal85-89</v>
      </c>
      <c r="F301" s="110">
        <v>85334.712299999999</v>
      </c>
    </row>
    <row r="302" spans="2:6" x14ac:dyDescent="0.2">
      <c r="B302" t="s">
        <v>56</v>
      </c>
      <c r="C302" t="s">
        <v>18</v>
      </c>
      <c r="D302" s="130" t="s">
        <v>8</v>
      </c>
      <c r="E302" t="str">
        <f t="shared" si="4"/>
        <v>BATotal90+</v>
      </c>
      <c r="F302" s="110">
        <v>57634.021099999998</v>
      </c>
    </row>
    <row r="303" spans="2:6" x14ac:dyDescent="0.2">
      <c r="B303" t="s">
        <v>82</v>
      </c>
      <c r="C303" t="s">
        <v>70</v>
      </c>
      <c r="D303" s="130">
        <v>0</v>
      </c>
      <c r="E303" t="str">
        <f t="shared" si="4"/>
        <v>BrazilFemale0</v>
      </c>
      <c r="F303" s="110">
        <v>1436265.4097</v>
      </c>
    </row>
    <row r="304" spans="2:6" x14ac:dyDescent="0.2">
      <c r="B304" t="s">
        <v>82</v>
      </c>
      <c r="C304" t="s">
        <v>70</v>
      </c>
      <c r="D304" s="141" t="s">
        <v>1657</v>
      </c>
      <c r="E304" t="str">
        <f t="shared" si="4"/>
        <v>BrazilFemale1-4</v>
      </c>
      <c r="F304" s="110">
        <v>5757995.8404999999</v>
      </c>
    </row>
    <row r="305" spans="2:6" x14ac:dyDescent="0.2">
      <c r="B305" t="s">
        <v>82</v>
      </c>
      <c r="C305" t="s">
        <v>70</v>
      </c>
      <c r="D305" s="141" t="s">
        <v>1658</v>
      </c>
      <c r="E305" t="str">
        <f t="shared" si="4"/>
        <v>BrazilFemale5-9</v>
      </c>
      <c r="F305" s="110">
        <v>7156472.0308999997</v>
      </c>
    </row>
    <row r="306" spans="2:6" x14ac:dyDescent="0.2">
      <c r="B306" t="s">
        <v>82</v>
      </c>
      <c r="C306" t="s">
        <v>70</v>
      </c>
      <c r="D306" s="141" t="s">
        <v>118</v>
      </c>
      <c r="E306" t="str">
        <f t="shared" si="4"/>
        <v>BrazilFemale10-14</v>
      </c>
      <c r="F306" s="110">
        <v>7246178.5495999996</v>
      </c>
    </row>
    <row r="307" spans="2:6" x14ac:dyDescent="0.2">
      <c r="B307" t="s">
        <v>82</v>
      </c>
      <c r="C307" t="s">
        <v>70</v>
      </c>
      <c r="D307" s="130" t="s">
        <v>119</v>
      </c>
      <c r="E307" t="str">
        <f t="shared" si="4"/>
        <v>BrazilFemale15-19</v>
      </c>
      <c r="F307" s="110">
        <v>7754648.6151000001</v>
      </c>
    </row>
    <row r="308" spans="2:6" x14ac:dyDescent="0.2">
      <c r="B308" t="s">
        <v>82</v>
      </c>
      <c r="C308" t="s">
        <v>70</v>
      </c>
      <c r="D308" s="130" t="s">
        <v>120</v>
      </c>
      <c r="E308" t="str">
        <f t="shared" si="4"/>
        <v>BrazilFemale20-24</v>
      </c>
      <c r="F308" s="110">
        <v>8522431.5731000006</v>
      </c>
    </row>
    <row r="309" spans="2:6" x14ac:dyDescent="0.2">
      <c r="B309" t="s">
        <v>82</v>
      </c>
      <c r="C309" t="s">
        <v>70</v>
      </c>
      <c r="D309" s="130" t="s">
        <v>121</v>
      </c>
      <c r="E309" t="str">
        <f t="shared" si="4"/>
        <v>BrazilFemale25-29</v>
      </c>
      <c r="F309" s="110">
        <v>8501973.6065999996</v>
      </c>
    </row>
    <row r="310" spans="2:6" x14ac:dyDescent="0.2">
      <c r="B310" t="s">
        <v>82</v>
      </c>
      <c r="C310" t="s">
        <v>70</v>
      </c>
      <c r="D310" s="130" t="s">
        <v>122</v>
      </c>
      <c r="E310" t="str">
        <f t="shared" si="4"/>
        <v>BrazilFemale30-34</v>
      </c>
      <c r="F310" s="110">
        <v>8673659.7003000006</v>
      </c>
    </row>
    <row r="311" spans="2:6" x14ac:dyDescent="0.2">
      <c r="B311" t="s">
        <v>82</v>
      </c>
      <c r="C311" t="s">
        <v>70</v>
      </c>
      <c r="D311" s="130" t="s">
        <v>123</v>
      </c>
      <c r="E311" t="str">
        <f t="shared" si="4"/>
        <v>BrazilFemale35-39</v>
      </c>
      <c r="F311" s="110">
        <v>8675820.3216999993</v>
      </c>
    </row>
    <row r="312" spans="2:6" x14ac:dyDescent="0.2">
      <c r="B312" t="s">
        <v>82</v>
      </c>
      <c r="C312" t="s">
        <v>70</v>
      </c>
      <c r="D312" s="130" t="s">
        <v>124</v>
      </c>
      <c r="E312" t="str">
        <f t="shared" si="4"/>
        <v>BrazilFemale40-44</v>
      </c>
      <c r="F312" s="110">
        <v>8020316.1507999999</v>
      </c>
    </row>
    <row r="313" spans="2:6" x14ac:dyDescent="0.2">
      <c r="B313" t="s">
        <v>82</v>
      </c>
      <c r="C313" t="s">
        <v>70</v>
      </c>
      <c r="D313" s="130" t="s">
        <v>125</v>
      </c>
      <c r="E313" t="str">
        <f t="shared" si="4"/>
        <v>BrazilFemale45-49</v>
      </c>
      <c r="F313" s="110">
        <v>7070493.6858000001</v>
      </c>
    </row>
    <row r="314" spans="2:6" x14ac:dyDescent="0.2">
      <c r="B314" t="s">
        <v>82</v>
      </c>
      <c r="C314" t="s">
        <v>70</v>
      </c>
      <c r="D314" s="130" t="s">
        <v>126</v>
      </c>
      <c r="E314" t="str">
        <f t="shared" si="4"/>
        <v>BrazilFemale50-54</v>
      </c>
      <c r="F314" s="110">
        <v>6572429.7297</v>
      </c>
    </row>
    <row r="315" spans="2:6" x14ac:dyDescent="0.2">
      <c r="B315" t="s">
        <v>82</v>
      </c>
      <c r="C315" t="s">
        <v>70</v>
      </c>
      <c r="D315" s="130" t="s">
        <v>127</v>
      </c>
      <c r="E315" t="str">
        <f t="shared" si="4"/>
        <v>BrazilFemale55-59</v>
      </c>
      <c r="F315" s="110">
        <v>5944364.8709000004</v>
      </c>
    </row>
    <row r="316" spans="2:6" x14ac:dyDescent="0.2">
      <c r="B316" t="s">
        <v>82</v>
      </c>
      <c r="C316" t="s">
        <v>70</v>
      </c>
      <c r="D316" s="130" t="s">
        <v>128</v>
      </c>
      <c r="E316" t="str">
        <f t="shared" si="4"/>
        <v>BrazilFemale60-64</v>
      </c>
      <c r="F316" s="110">
        <v>5024648.3872999996</v>
      </c>
    </row>
    <row r="317" spans="2:6" x14ac:dyDescent="0.2">
      <c r="B317" t="s">
        <v>82</v>
      </c>
      <c r="C317" t="s">
        <v>70</v>
      </c>
      <c r="D317" s="130" t="s">
        <v>129</v>
      </c>
      <c r="E317" t="str">
        <f t="shared" si="4"/>
        <v>BrazilFemale65-69</v>
      </c>
      <c r="F317" s="110">
        <v>4003615.5087000001</v>
      </c>
    </row>
    <row r="318" spans="2:6" x14ac:dyDescent="0.2">
      <c r="B318" t="s">
        <v>82</v>
      </c>
      <c r="C318" t="s">
        <v>70</v>
      </c>
      <c r="D318" s="130" t="s">
        <v>130</v>
      </c>
      <c r="E318" t="str">
        <f t="shared" si="4"/>
        <v>BrazilFemale70-74</v>
      </c>
      <c r="F318" s="110">
        <v>3001522.6294999998</v>
      </c>
    </row>
    <row r="319" spans="2:6" x14ac:dyDescent="0.2">
      <c r="B319" t="s">
        <v>82</v>
      </c>
      <c r="C319" t="s">
        <v>70</v>
      </c>
      <c r="D319" s="130" t="s">
        <v>131</v>
      </c>
      <c r="E319" t="str">
        <f t="shared" si="4"/>
        <v>BrazilFemale75-79</v>
      </c>
      <c r="F319" s="110">
        <v>2065962.8670999999</v>
      </c>
    </row>
    <row r="320" spans="2:6" x14ac:dyDescent="0.2">
      <c r="B320" t="s">
        <v>82</v>
      </c>
      <c r="C320" t="s">
        <v>70</v>
      </c>
      <c r="D320" s="130" t="s">
        <v>132</v>
      </c>
      <c r="E320" t="str">
        <f t="shared" si="4"/>
        <v>BrazilFemale80-84</v>
      </c>
      <c r="F320" s="110">
        <v>1408279.3137000001</v>
      </c>
    </row>
    <row r="321" spans="2:6" x14ac:dyDescent="0.2">
      <c r="B321" t="s">
        <v>82</v>
      </c>
      <c r="C321" t="s">
        <v>70</v>
      </c>
      <c r="D321" s="130" t="s">
        <v>133</v>
      </c>
      <c r="E321" t="str">
        <f t="shared" si="4"/>
        <v>BrazilFemale85-89</v>
      </c>
      <c r="F321" s="110">
        <v>783501.96089999995</v>
      </c>
    </row>
    <row r="322" spans="2:6" x14ac:dyDescent="0.2">
      <c r="B322" t="s">
        <v>82</v>
      </c>
      <c r="C322" t="s">
        <v>70</v>
      </c>
      <c r="D322" s="130" t="s">
        <v>8</v>
      </c>
      <c r="E322" t="str">
        <f t="shared" si="4"/>
        <v>BrazilFemale90+</v>
      </c>
      <c r="F322" s="110">
        <v>545063.97719999996</v>
      </c>
    </row>
    <row r="323" spans="2:6" x14ac:dyDescent="0.2">
      <c r="B323" t="s">
        <v>82</v>
      </c>
      <c r="C323" t="s">
        <v>71</v>
      </c>
      <c r="D323" s="130">
        <v>0</v>
      </c>
      <c r="E323" t="str">
        <f t="shared" si="4"/>
        <v>BrazilMale0</v>
      </c>
      <c r="F323" s="110">
        <v>1505349.9531</v>
      </c>
    </row>
    <row r="324" spans="2:6" x14ac:dyDescent="0.2">
      <c r="B324" t="s">
        <v>82</v>
      </c>
      <c r="C324" t="s">
        <v>71</v>
      </c>
      <c r="D324" s="141" t="s">
        <v>1657</v>
      </c>
      <c r="E324" t="str">
        <f t="shared" ref="E324:E387" si="5">_xlfn.CONCAT(B324,C324,D324)</f>
        <v>BrazilMale1-4</v>
      </c>
      <c r="F324" s="110">
        <v>6032059.3559999997</v>
      </c>
    </row>
    <row r="325" spans="2:6" x14ac:dyDescent="0.2">
      <c r="B325" t="s">
        <v>82</v>
      </c>
      <c r="C325" t="s">
        <v>71</v>
      </c>
      <c r="D325" s="141" t="s">
        <v>1658</v>
      </c>
      <c r="E325" t="str">
        <f t="shared" si="5"/>
        <v>BrazilMale5-9</v>
      </c>
      <c r="F325" s="110">
        <v>7489242.4502999997</v>
      </c>
    </row>
    <row r="326" spans="2:6" x14ac:dyDescent="0.2">
      <c r="B326" t="s">
        <v>82</v>
      </c>
      <c r="C326" t="s">
        <v>71</v>
      </c>
      <c r="D326" s="141" t="s">
        <v>118</v>
      </c>
      <c r="E326" t="str">
        <f t="shared" si="5"/>
        <v>BrazilMale10-14</v>
      </c>
      <c r="F326" s="110">
        <v>7567707.2943000002</v>
      </c>
    </row>
    <row r="327" spans="2:6" x14ac:dyDescent="0.2">
      <c r="B327" t="s">
        <v>82</v>
      </c>
      <c r="C327" t="s">
        <v>71</v>
      </c>
      <c r="D327" s="130" t="s">
        <v>119</v>
      </c>
      <c r="E327" t="str">
        <f t="shared" si="5"/>
        <v>BrazilMale15-19</v>
      </c>
      <c r="F327" s="110">
        <v>8047665.0617000004</v>
      </c>
    </row>
    <row r="328" spans="2:6" x14ac:dyDescent="0.2">
      <c r="B328" t="s">
        <v>82</v>
      </c>
      <c r="C328" t="s">
        <v>71</v>
      </c>
      <c r="D328" s="130" t="s">
        <v>120</v>
      </c>
      <c r="E328" t="str">
        <f t="shared" si="5"/>
        <v>BrazilMale20-24</v>
      </c>
      <c r="F328" s="110">
        <v>8713347.6030000001</v>
      </c>
    </row>
    <row r="329" spans="2:6" x14ac:dyDescent="0.2">
      <c r="B329" t="s">
        <v>82</v>
      </c>
      <c r="C329" t="s">
        <v>71</v>
      </c>
      <c r="D329" s="130" t="s">
        <v>121</v>
      </c>
      <c r="E329" t="str">
        <f t="shared" si="5"/>
        <v>BrazilMale25-29</v>
      </c>
      <c r="F329" s="110">
        <v>8483609.6645</v>
      </c>
    </row>
    <row r="330" spans="2:6" x14ac:dyDescent="0.2">
      <c r="B330" t="s">
        <v>82</v>
      </c>
      <c r="C330" t="s">
        <v>71</v>
      </c>
      <c r="D330" s="130" t="s">
        <v>122</v>
      </c>
      <c r="E330" t="str">
        <f t="shared" si="5"/>
        <v>BrazilMale30-34</v>
      </c>
      <c r="F330" s="110">
        <v>8532727.8134000003</v>
      </c>
    </row>
    <row r="331" spans="2:6" x14ac:dyDescent="0.2">
      <c r="B331" t="s">
        <v>82</v>
      </c>
      <c r="C331" t="s">
        <v>71</v>
      </c>
      <c r="D331" s="130" t="s">
        <v>123</v>
      </c>
      <c r="E331" t="str">
        <f t="shared" si="5"/>
        <v>BrazilMale35-39</v>
      </c>
      <c r="F331" s="110">
        <v>8342756.9818000002</v>
      </c>
    </row>
    <row r="332" spans="2:6" x14ac:dyDescent="0.2">
      <c r="B332" t="s">
        <v>82</v>
      </c>
      <c r="C332" t="s">
        <v>71</v>
      </c>
      <c r="D332" s="130" t="s">
        <v>124</v>
      </c>
      <c r="E332" t="str">
        <f t="shared" si="5"/>
        <v>BrazilMale40-44</v>
      </c>
      <c r="F332" s="110">
        <v>7566385.5686999997</v>
      </c>
    </row>
    <row r="333" spans="2:6" x14ac:dyDescent="0.2">
      <c r="B333" t="s">
        <v>82</v>
      </c>
      <c r="C333" t="s">
        <v>71</v>
      </c>
      <c r="D333" s="130" t="s">
        <v>125</v>
      </c>
      <c r="E333" t="str">
        <f t="shared" si="5"/>
        <v>BrazilMale45-49</v>
      </c>
      <c r="F333" s="110">
        <v>6570555.3406999996</v>
      </c>
    </row>
    <row r="334" spans="2:6" x14ac:dyDescent="0.2">
      <c r="B334" t="s">
        <v>82</v>
      </c>
      <c r="C334" t="s">
        <v>71</v>
      </c>
      <c r="D334" s="130" t="s">
        <v>126</v>
      </c>
      <c r="E334" t="str">
        <f t="shared" si="5"/>
        <v>BrazilMale50-54</v>
      </c>
      <c r="F334" s="110">
        <v>6035786.2780999998</v>
      </c>
    </row>
    <row r="335" spans="2:6" x14ac:dyDescent="0.2">
      <c r="B335" t="s">
        <v>82</v>
      </c>
      <c r="C335" t="s">
        <v>71</v>
      </c>
      <c r="D335" s="130" t="s">
        <v>127</v>
      </c>
      <c r="E335" t="str">
        <f t="shared" si="5"/>
        <v>BrazilMale55-59</v>
      </c>
      <c r="F335" s="110">
        <v>5298487.7575000003</v>
      </c>
    </row>
    <row r="336" spans="2:6" x14ac:dyDescent="0.2">
      <c r="B336" t="s">
        <v>82</v>
      </c>
      <c r="C336" t="s">
        <v>71</v>
      </c>
      <c r="D336" s="130" t="s">
        <v>128</v>
      </c>
      <c r="E336" t="str">
        <f t="shared" si="5"/>
        <v>BrazilMale60-64</v>
      </c>
      <c r="F336" s="110">
        <v>4341665.7942000004</v>
      </c>
    </row>
    <row r="337" spans="2:6" x14ac:dyDescent="0.2">
      <c r="B337" t="s">
        <v>82</v>
      </c>
      <c r="C337" t="s">
        <v>71</v>
      </c>
      <c r="D337" s="130" t="s">
        <v>129</v>
      </c>
      <c r="E337" t="str">
        <f t="shared" si="5"/>
        <v>BrazilMale65-69</v>
      </c>
      <c r="F337" s="110">
        <v>3328336.3393000001</v>
      </c>
    </row>
    <row r="338" spans="2:6" x14ac:dyDescent="0.2">
      <c r="B338" t="s">
        <v>82</v>
      </c>
      <c r="C338" t="s">
        <v>71</v>
      </c>
      <c r="D338" s="130" t="s">
        <v>130</v>
      </c>
      <c r="E338" t="str">
        <f t="shared" si="5"/>
        <v>BrazilMale70-74</v>
      </c>
      <c r="F338" s="110">
        <v>2390742.4811</v>
      </c>
    </row>
    <row r="339" spans="2:6" x14ac:dyDescent="0.2">
      <c r="B339" t="s">
        <v>82</v>
      </c>
      <c r="C339" t="s">
        <v>71</v>
      </c>
      <c r="D339" s="130" t="s">
        <v>131</v>
      </c>
      <c r="E339" t="str">
        <f t="shared" si="5"/>
        <v>BrazilMale75-79</v>
      </c>
      <c r="F339" s="110">
        <v>1536002.4210000001</v>
      </c>
    </row>
    <row r="340" spans="2:6" x14ac:dyDescent="0.2">
      <c r="B340" t="s">
        <v>82</v>
      </c>
      <c r="C340" t="s">
        <v>71</v>
      </c>
      <c r="D340" s="130" t="s">
        <v>132</v>
      </c>
      <c r="E340" t="str">
        <f t="shared" si="5"/>
        <v>BrazilMale80-84</v>
      </c>
      <c r="F340" s="110">
        <v>947694.71530000004</v>
      </c>
    </row>
    <row r="341" spans="2:6" x14ac:dyDescent="0.2">
      <c r="B341" t="s">
        <v>82</v>
      </c>
      <c r="C341" t="s">
        <v>71</v>
      </c>
      <c r="D341" s="130" t="s">
        <v>133</v>
      </c>
      <c r="E341" t="str">
        <f t="shared" si="5"/>
        <v>BrazilMale85-89</v>
      </c>
      <c r="F341" s="110">
        <v>467856.3934</v>
      </c>
    </row>
    <row r="342" spans="2:6" x14ac:dyDescent="0.2">
      <c r="B342" t="s">
        <v>82</v>
      </c>
      <c r="C342" t="s">
        <v>71</v>
      </c>
      <c r="D342" s="130" t="s">
        <v>8</v>
      </c>
      <c r="E342" t="str">
        <f t="shared" si="5"/>
        <v>BrazilMale90+</v>
      </c>
      <c r="F342" s="110">
        <v>262451.65059999999</v>
      </c>
    </row>
    <row r="343" spans="2:6" x14ac:dyDescent="0.2">
      <c r="B343" t="s">
        <v>82</v>
      </c>
      <c r="C343" t="s">
        <v>18</v>
      </c>
      <c r="D343" s="130">
        <v>0</v>
      </c>
      <c r="E343" t="str">
        <f t="shared" si="5"/>
        <v>BrazilTotal0</v>
      </c>
      <c r="F343" s="110">
        <v>2941615.3626999999</v>
      </c>
    </row>
    <row r="344" spans="2:6" x14ac:dyDescent="0.2">
      <c r="B344" t="s">
        <v>82</v>
      </c>
      <c r="C344" t="s">
        <v>18</v>
      </c>
      <c r="D344" s="141" t="s">
        <v>1657</v>
      </c>
      <c r="E344" t="str">
        <f t="shared" si="5"/>
        <v>BrazilTotal1-4</v>
      </c>
      <c r="F344" s="110">
        <v>11790055.195800001</v>
      </c>
    </row>
    <row r="345" spans="2:6" x14ac:dyDescent="0.2">
      <c r="B345" t="s">
        <v>82</v>
      </c>
      <c r="C345" t="s">
        <v>18</v>
      </c>
      <c r="D345" s="141" t="s">
        <v>1658</v>
      </c>
      <c r="E345" t="str">
        <f t="shared" si="5"/>
        <v>BrazilTotal5-9</v>
      </c>
      <c r="F345" s="110">
        <v>14645714.477299999</v>
      </c>
    </row>
    <row r="346" spans="2:6" x14ac:dyDescent="0.2">
      <c r="B346" t="s">
        <v>82</v>
      </c>
      <c r="C346" t="s">
        <v>18</v>
      </c>
      <c r="D346" s="141" t="s">
        <v>118</v>
      </c>
      <c r="E346" t="str">
        <f t="shared" si="5"/>
        <v>BrazilTotal10-14</v>
      </c>
      <c r="F346" s="110">
        <v>14813885.8265</v>
      </c>
    </row>
    <row r="347" spans="2:6" x14ac:dyDescent="0.2">
      <c r="B347" t="s">
        <v>82</v>
      </c>
      <c r="C347" t="s">
        <v>18</v>
      </c>
      <c r="D347" s="130" t="s">
        <v>119</v>
      </c>
      <c r="E347" t="str">
        <f t="shared" si="5"/>
        <v>BrazilTotal15-19</v>
      </c>
      <c r="F347" s="110">
        <v>15802313.590700001</v>
      </c>
    </row>
    <row r="348" spans="2:6" x14ac:dyDescent="0.2">
      <c r="B348" t="s">
        <v>82</v>
      </c>
      <c r="C348" t="s">
        <v>18</v>
      </c>
      <c r="D348" s="130" t="s">
        <v>120</v>
      </c>
      <c r="E348" t="str">
        <f t="shared" si="5"/>
        <v>BrazilTotal20-24</v>
      </c>
      <c r="F348" s="110">
        <v>17235778.394699998</v>
      </c>
    </row>
    <row r="349" spans="2:6" x14ac:dyDescent="0.2">
      <c r="B349" t="s">
        <v>82</v>
      </c>
      <c r="C349" t="s">
        <v>18</v>
      </c>
      <c r="D349" s="130" t="s">
        <v>121</v>
      </c>
      <c r="E349" t="str">
        <f t="shared" si="5"/>
        <v>BrazilTotal25-29</v>
      </c>
      <c r="F349" s="110">
        <v>16985582.919399999</v>
      </c>
    </row>
    <row r="350" spans="2:6" x14ac:dyDescent="0.2">
      <c r="B350" t="s">
        <v>82</v>
      </c>
      <c r="C350" t="s">
        <v>18</v>
      </c>
      <c r="D350" s="130" t="s">
        <v>122</v>
      </c>
      <c r="E350" t="str">
        <f t="shared" si="5"/>
        <v>BrazilTotal30-34</v>
      </c>
      <c r="F350" s="110">
        <v>17206387.0352</v>
      </c>
    </row>
    <row r="351" spans="2:6" x14ac:dyDescent="0.2">
      <c r="B351" t="s">
        <v>82</v>
      </c>
      <c r="C351" t="s">
        <v>18</v>
      </c>
      <c r="D351" s="130" t="s">
        <v>123</v>
      </c>
      <c r="E351" t="str">
        <f t="shared" si="5"/>
        <v>BrazilTotal35-39</v>
      </c>
      <c r="F351" s="110">
        <v>17018576.664299998</v>
      </c>
    </row>
    <row r="352" spans="2:6" x14ac:dyDescent="0.2">
      <c r="B352" t="s">
        <v>82</v>
      </c>
      <c r="C352" t="s">
        <v>18</v>
      </c>
      <c r="D352" s="130" t="s">
        <v>124</v>
      </c>
      <c r="E352" t="str">
        <f t="shared" si="5"/>
        <v>BrazilTotal40-44</v>
      </c>
      <c r="F352" s="110">
        <v>15586701.5452</v>
      </c>
    </row>
    <row r="353" spans="2:6" x14ac:dyDescent="0.2">
      <c r="B353" t="s">
        <v>82</v>
      </c>
      <c r="C353" t="s">
        <v>18</v>
      </c>
      <c r="D353" s="130" t="s">
        <v>125</v>
      </c>
      <c r="E353" t="str">
        <f t="shared" si="5"/>
        <v>BrazilTotal45-49</v>
      </c>
      <c r="F353" s="110">
        <v>13641049.020199999</v>
      </c>
    </row>
    <row r="354" spans="2:6" x14ac:dyDescent="0.2">
      <c r="B354" t="s">
        <v>82</v>
      </c>
      <c r="C354" t="s">
        <v>18</v>
      </c>
      <c r="D354" s="130" t="s">
        <v>126</v>
      </c>
      <c r="E354" t="str">
        <f t="shared" si="5"/>
        <v>BrazilTotal50-54</v>
      </c>
      <c r="F354" s="110">
        <v>12608215.954399999</v>
      </c>
    </row>
    <row r="355" spans="2:6" x14ac:dyDescent="0.2">
      <c r="B355" t="s">
        <v>82</v>
      </c>
      <c r="C355" t="s">
        <v>18</v>
      </c>
      <c r="D355" s="130" t="s">
        <v>127</v>
      </c>
      <c r="E355" t="str">
        <f t="shared" si="5"/>
        <v>BrazilTotal55-59</v>
      </c>
      <c r="F355" s="110">
        <v>11242852.5167</v>
      </c>
    </row>
    <row r="356" spans="2:6" x14ac:dyDescent="0.2">
      <c r="B356" t="s">
        <v>82</v>
      </c>
      <c r="C356" t="s">
        <v>18</v>
      </c>
      <c r="D356" s="130" t="s">
        <v>128</v>
      </c>
      <c r="E356" t="str">
        <f t="shared" si="5"/>
        <v>BrazilTotal60-64</v>
      </c>
      <c r="F356" s="110">
        <v>9366314.1719000004</v>
      </c>
    </row>
    <row r="357" spans="2:6" x14ac:dyDescent="0.2">
      <c r="B357" t="s">
        <v>82</v>
      </c>
      <c r="C357" t="s">
        <v>18</v>
      </c>
      <c r="D357" s="130" t="s">
        <v>129</v>
      </c>
      <c r="E357" t="str">
        <f t="shared" si="5"/>
        <v>BrazilTotal65-69</v>
      </c>
      <c r="F357" s="110">
        <v>7331951.7984999996</v>
      </c>
    </row>
    <row r="358" spans="2:6" x14ac:dyDescent="0.2">
      <c r="B358" t="s">
        <v>82</v>
      </c>
      <c r="C358" t="s">
        <v>18</v>
      </c>
      <c r="D358" s="130" t="s">
        <v>130</v>
      </c>
      <c r="E358" t="str">
        <f t="shared" si="5"/>
        <v>BrazilTotal70-74</v>
      </c>
      <c r="F358" s="110">
        <v>5392264.9999000002</v>
      </c>
    </row>
    <row r="359" spans="2:6" x14ac:dyDescent="0.2">
      <c r="B359" t="s">
        <v>82</v>
      </c>
      <c r="C359" t="s">
        <v>18</v>
      </c>
      <c r="D359" s="130" t="s">
        <v>131</v>
      </c>
      <c r="E359" t="str">
        <f t="shared" si="5"/>
        <v>BrazilTotal75-79</v>
      </c>
      <c r="F359" s="110">
        <v>3601965.2848999999</v>
      </c>
    </row>
    <row r="360" spans="2:6" x14ac:dyDescent="0.2">
      <c r="B360" t="s">
        <v>82</v>
      </c>
      <c r="C360" t="s">
        <v>18</v>
      </c>
      <c r="D360" s="130" t="s">
        <v>132</v>
      </c>
      <c r="E360" t="str">
        <f t="shared" si="5"/>
        <v>BrazilTotal80-84</v>
      </c>
      <c r="F360" s="110">
        <v>2355974.0262000002</v>
      </c>
    </row>
    <row r="361" spans="2:6" x14ac:dyDescent="0.2">
      <c r="B361" t="s">
        <v>82</v>
      </c>
      <c r="C361" t="s">
        <v>18</v>
      </c>
      <c r="D361" s="130" t="s">
        <v>133</v>
      </c>
      <c r="E361" t="str">
        <f t="shared" si="5"/>
        <v>BrazilTotal85-89</v>
      </c>
      <c r="F361" s="110">
        <v>1251358.3528</v>
      </c>
    </row>
    <row r="362" spans="2:6" x14ac:dyDescent="0.2">
      <c r="B362" t="s">
        <v>82</v>
      </c>
      <c r="C362" t="s">
        <v>18</v>
      </c>
      <c r="D362" s="130" t="s">
        <v>8</v>
      </c>
      <c r="E362" t="str">
        <f t="shared" si="5"/>
        <v>BrazilTotal90+</v>
      </c>
      <c r="F362" s="110">
        <v>807515.47490000003</v>
      </c>
    </row>
    <row r="363" spans="2:6" x14ac:dyDescent="0.2">
      <c r="B363" t="s">
        <v>50</v>
      </c>
      <c r="C363" t="s">
        <v>70</v>
      </c>
      <c r="D363" s="130">
        <v>0</v>
      </c>
      <c r="E363" t="str">
        <f t="shared" si="5"/>
        <v>CEFemale0</v>
      </c>
      <c r="F363" s="110">
        <v>64068.327799999999</v>
      </c>
    </row>
    <row r="364" spans="2:6" x14ac:dyDescent="0.2">
      <c r="B364" t="s">
        <v>50</v>
      </c>
      <c r="C364" t="s">
        <v>70</v>
      </c>
      <c r="D364" s="141" t="s">
        <v>1657</v>
      </c>
      <c r="E364" t="str">
        <f t="shared" si="5"/>
        <v>CEFemale1-4</v>
      </c>
      <c r="F364" s="110">
        <v>256687.345</v>
      </c>
    </row>
    <row r="365" spans="2:6" x14ac:dyDescent="0.2">
      <c r="B365" t="s">
        <v>50</v>
      </c>
      <c r="C365" t="s">
        <v>70</v>
      </c>
      <c r="D365" s="141" t="s">
        <v>1658</v>
      </c>
      <c r="E365" t="str">
        <f t="shared" si="5"/>
        <v>CEFemale5-9</v>
      </c>
      <c r="F365" s="110">
        <v>314420.95760000002</v>
      </c>
    </row>
    <row r="366" spans="2:6" x14ac:dyDescent="0.2">
      <c r="B366" t="s">
        <v>50</v>
      </c>
      <c r="C366" t="s">
        <v>70</v>
      </c>
      <c r="D366" s="141" t="s">
        <v>118</v>
      </c>
      <c r="E366" t="str">
        <f t="shared" si="5"/>
        <v>CEFemale10-14</v>
      </c>
      <c r="F366" s="110">
        <v>332012.5944</v>
      </c>
    </row>
    <row r="367" spans="2:6" x14ac:dyDescent="0.2">
      <c r="B367" t="s">
        <v>50</v>
      </c>
      <c r="C367" t="s">
        <v>70</v>
      </c>
      <c r="D367" s="130" t="s">
        <v>119</v>
      </c>
      <c r="E367" t="str">
        <f t="shared" si="5"/>
        <v>CEFemale15-19</v>
      </c>
      <c r="F367" s="110">
        <v>355118.20130000002</v>
      </c>
    </row>
    <row r="368" spans="2:6" x14ac:dyDescent="0.2">
      <c r="B368" t="s">
        <v>50</v>
      </c>
      <c r="C368" t="s">
        <v>70</v>
      </c>
      <c r="D368" s="130" t="s">
        <v>120</v>
      </c>
      <c r="E368" t="str">
        <f t="shared" si="5"/>
        <v>CEFemale20-24</v>
      </c>
      <c r="F368" s="110">
        <v>409169.10399999999</v>
      </c>
    </row>
    <row r="369" spans="2:6" x14ac:dyDescent="0.2">
      <c r="B369" t="s">
        <v>50</v>
      </c>
      <c r="C369" t="s">
        <v>70</v>
      </c>
      <c r="D369" s="130" t="s">
        <v>121</v>
      </c>
      <c r="E369" t="str">
        <f t="shared" si="5"/>
        <v>CEFemale25-29</v>
      </c>
      <c r="F369" s="110">
        <v>407285.48210000002</v>
      </c>
    </row>
    <row r="370" spans="2:6" x14ac:dyDescent="0.2">
      <c r="B370" t="s">
        <v>50</v>
      </c>
      <c r="C370" t="s">
        <v>70</v>
      </c>
      <c r="D370" s="130" t="s">
        <v>122</v>
      </c>
      <c r="E370" t="str">
        <f t="shared" si="5"/>
        <v>CEFemale30-34</v>
      </c>
      <c r="F370" s="110">
        <v>404572.39179999998</v>
      </c>
    </row>
    <row r="371" spans="2:6" x14ac:dyDescent="0.2">
      <c r="B371" t="s">
        <v>50</v>
      </c>
      <c r="C371" t="s">
        <v>70</v>
      </c>
      <c r="D371" s="130" t="s">
        <v>123</v>
      </c>
      <c r="E371" t="str">
        <f t="shared" si="5"/>
        <v>CEFemale35-39</v>
      </c>
      <c r="F371" s="110">
        <v>372779.54979999998</v>
      </c>
    </row>
    <row r="372" spans="2:6" x14ac:dyDescent="0.2">
      <c r="B372" t="s">
        <v>50</v>
      </c>
      <c r="C372" t="s">
        <v>70</v>
      </c>
      <c r="D372" s="130" t="s">
        <v>124</v>
      </c>
      <c r="E372" t="str">
        <f t="shared" si="5"/>
        <v>CEFemale40-44</v>
      </c>
      <c r="F372" s="110">
        <v>335019.49369999999</v>
      </c>
    </row>
    <row r="373" spans="2:6" x14ac:dyDescent="0.2">
      <c r="B373" t="s">
        <v>50</v>
      </c>
      <c r="C373" t="s">
        <v>70</v>
      </c>
      <c r="D373" s="130" t="s">
        <v>125</v>
      </c>
      <c r="E373" t="str">
        <f t="shared" si="5"/>
        <v>CEFemale45-49</v>
      </c>
      <c r="F373" s="110">
        <v>294735.43099999998</v>
      </c>
    </row>
    <row r="374" spans="2:6" x14ac:dyDescent="0.2">
      <c r="B374" t="s">
        <v>50</v>
      </c>
      <c r="C374" t="s">
        <v>70</v>
      </c>
      <c r="D374" s="130" t="s">
        <v>126</v>
      </c>
      <c r="E374" t="str">
        <f t="shared" si="5"/>
        <v>CEFemale50-54</v>
      </c>
      <c r="F374" s="110">
        <v>275141.26459999999</v>
      </c>
    </row>
    <row r="375" spans="2:6" x14ac:dyDescent="0.2">
      <c r="B375" t="s">
        <v>50</v>
      </c>
      <c r="C375" t="s">
        <v>70</v>
      </c>
      <c r="D375" s="130" t="s">
        <v>127</v>
      </c>
      <c r="E375" t="str">
        <f t="shared" si="5"/>
        <v>CEFemale55-59</v>
      </c>
      <c r="F375" s="110">
        <v>240855.84109999999</v>
      </c>
    </row>
    <row r="376" spans="2:6" x14ac:dyDescent="0.2">
      <c r="B376" t="s">
        <v>50</v>
      </c>
      <c r="C376" t="s">
        <v>70</v>
      </c>
      <c r="D376" s="130" t="s">
        <v>128</v>
      </c>
      <c r="E376" t="str">
        <f t="shared" si="5"/>
        <v>CEFemale60-64</v>
      </c>
      <c r="F376" s="110">
        <v>188669.7787</v>
      </c>
    </row>
    <row r="377" spans="2:6" x14ac:dyDescent="0.2">
      <c r="B377" t="s">
        <v>50</v>
      </c>
      <c r="C377" t="s">
        <v>70</v>
      </c>
      <c r="D377" s="130" t="s">
        <v>129</v>
      </c>
      <c r="E377" t="str">
        <f t="shared" si="5"/>
        <v>CEFemale65-69</v>
      </c>
      <c r="F377" s="110">
        <v>153552.41250000001</v>
      </c>
    </row>
    <row r="378" spans="2:6" x14ac:dyDescent="0.2">
      <c r="B378" t="s">
        <v>50</v>
      </c>
      <c r="C378" t="s">
        <v>70</v>
      </c>
      <c r="D378" s="130" t="s">
        <v>130</v>
      </c>
      <c r="E378" t="str">
        <f t="shared" si="5"/>
        <v>CEFemale70-74</v>
      </c>
      <c r="F378" s="110">
        <v>123143.25350000001</v>
      </c>
    </row>
    <row r="379" spans="2:6" x14ac:dyDescent="0.2">
      <c r="B379" t="s">
        <v>50</v>
      </c>
      <c r="C379" t="s">
        <v>70</v>
      </c>
      <c r="D379" s="130" t="s">
        <v>131</v>
      </c>
      <c r="E379" t="str">
        <f t="shared" si="5"/>
        <v>CEFemale75-79</v>
      </c>
      <c r="F379" s="110">
        <v>85887.909799999994</v>
      </c>
    </row>
    <row r="380" spans="2:6" x14ac:dyDescent="0.2">
      <c r="B380" t="s">
        <v>50</v>
      </c>
      <c r="C380" t="s">
        <v>70</v>
      </c>
      <c r="D380" s="130" t="s">
        <v>132</v>
      </c>
      <c r="E380" t="str">
        <f t="shared" si="5"/>
        <v>CEFemale80-84</v>
      </c>
      <c r="F380" s="110">
        <v>62431.784899999999</v>
      </c>
    </row>
    <row r="381" spans="2:6" x14ac:dyDescent="0.2">
      <c r="B381" t="s">
        <v>50</v>
      </c>
      <c r="C381" t="s">
        <v>70</v>
      </c>
      <c r="D381" s="130" t="s">
        <v>133</v>
      </c>
      <c r="E381" t="str">
        <f t="shared" si="5"/>
        <v>CEFemale85-89</v>
      </c>
      <c r="F381" s="110">
        <v>32147.174999999999</v>
      </c>
    </row>
    <row r="382" spans="2:6" x14ac:dyDescent="0.2">
      <c r="B382" t="s">
        <v>50</v>
      </c>
      <c r="C382" t="s">
        <v>70</v>
      </c>
      <c r="D382" s="130" t="s">
        <v>8</v>
      </c>
      <c r="E382" t="str">
        <f t="shared" si="5"/>
        <v>CEFemale90+</v>
      </c>
      <c r="F382" s="110">
        <v>21071.479200000002</v>
      </c>
    </row>
    <row r="383" spans="2:6" x14ac:dyDescent="0.2">
      <c r="B383" t="s">
        <v>50</v>
      </c>
      <c r="C383" t="s">
        <v>71</v>
      </c>
      <c r="D383" s="130">
        <v>0</v>
      </c>
      <c r="E383" t="str">
        <f t="shared" si="5"/>
        <v>CEMale0</v>
      </c>
      <c r="F383" s="110">
        <v>67149.0533</v>
      </c>
    </row>
    <row r="384" spans="2:6" x14ac:dyDescent="0.2">
      <c r="B384" t="s">
        <v>50</v>
      </c>
      <c r="C384" t="s">
        <v>71</v>
      </c>
      <c r="D384" s="141" t="s">
        <v>1657</v>
      </c>
      <c r="E384" t="str">
        <f t="shared" si="5"/>
        <v>CEMale1-4</v>
      </c>
      <c r="F384" s="110">
        <v>268940.20899999997</v>
      </c>
    </row>
    <row r="385" spans="2:6" x14ac:dyDescent="0.2">
      <c r="B385" t="s">
        <v>50</v>
      </c>
      <c r="C385" t="s">
        <v>71</v>
      </c>
      <c r="D385" s="141" t="s">
        <v>1658</v>
      </c>
      <c r="E385" t="str">
        <f t="shared" si="5"/>
        <v>CEMale5-9</v>
      </c>
      <c r="F385" s="110">
        <v>328904.1335</v>
      </c>
    </row>
    <row r="386" spans="2:6" x14ac:dyDescent="0.2">
      <c r="B386" t="s">
        <v>50</v>
      </c>
      <c r="C386" t="s">
        <v>71</v>
      </c>
      <c r="D386" s="141" t="s">
        <v>118</v>
      </c>
      <c r="E386" t="str">
        <f t="shared" si="5"/>
        <v>CEMale10-14</v>
      </c>
      <c r="F386" s="110">
        <v>346229.05489999999</v>
      </c>
    </row>
    <row r="387" spans="2:6" x14ac:dyDescent="0.2">
      <c r="B387" t="s">
        <v>50</v>
      </c>
      <c r="C387" t="s">
        <v>71</v>
      </c>
      <c r="D387" s="130" t="s">
        <v>119</v>
      </c>
      <c r="E387" t="str">
        <f t="shared" si="5"/>
        <v>CEMale15-19</v>
      </c>
      <c r="F387" s="110">
        <v>366595.99810000003</v>
      </c>
    </row>
    <row r="388" spans="2:6" x14ac:dyDescent="0.2">
      <c r="B388" t="s">
        <v>50</v>
      </c>
      <c r="C388" t="s">
        <v>71</v>
      </c>
      <c r="D388" s="130" t="s">
        <v>120</v>
      </c>
      <c r="E388" t="str">
        <f t="shared" ref="E388:E451" si="6">_xlfn.CONCAT(B388,C388,D388)</f>
        <v>CEMale20-24</v>
      </c>
      <c r="F388" s="110">
        <v>415720.41100000002</v>
      </c>
    </row>
    <row r="389" spans="2:6" x14ac:dyDescent="0.2">
      <c r="B389" t="s">
        <v>50</v>
      </c>
      <c r="C389" t="s">
        <v>71</v>
      </c>
      <c r="D389" s="130" t="s">
        <v>121</v>
      </c>
      <c r="E389" t="str">
        <f t="shared" si="6"/>
        <v>CEMale25-29</v>
      </c>
      <c r="F389" s="110">
        <v>396154.40639999998</v>
      </c>
    </row>
    <row r="390" spans="2:6" x14ac:dyDescent="0.2">
      <c r="B390" t="s">
        <v>50</v>
      </c>
      <c r="C390" t="s">
        <v>71</v>
      </c>
      <c r="D390" s="130" t="s">
        <v>122</v>
      </c>
      <c r="E390" t="str">
        <f t="shared" si="6"/>
        <v>CEMale30-34</v>
      </c>
      <c r="F390" s="110">
        <v>379982.8346</v>
      </c>
    </row>
    <row r="391" spans="2:6" x14ac:dyDescent="0.2">
      <c r="B391" t="s">
        <v>50</v>
      </c>
      <c r="C391" t="s">
        <v>71</v>
      </c>
      <c r="D391" s="130" t="s">
        <v>123</v>
      </c>
      <c r="E391" t="str">
        <f t="shared" si="6"/>
        <v>CEMale35-39</v>
      </c>
      <c r="F391" s="110">
        <v>347358.30940000003</v>
      </c>
    </row>
    <row r="392" spans="2:6" x14ac:dyDescent="0.2">
      <c r="B392" t="s">
        <v>50</v>
      </c>
      <c r="C392" t="s">
        <v>71</v>
      </c>
      <c r="D392" s="130" t="s">
        <v>124</v>
      </c>
      <c r="E392" t="str">
        <f t="shared" si="6"/>
        <v>CEMale40-44</v>
      </c>
      <c r="F392" s="110">
        <v>306785.92119999998</v>
      </c>
    </row>
    <row r="393" spans="2:6" x14ac:dyDescent="0.2">
      <c r="B393" t="s">
        <v>50</v>
      </c>
      <c r="C393" t="s">
        <v>71</v>
      </c>
      <c r="D393" s="130" t="s">
        <v>125</v>
      </c>
      <c r="E393" t="str">
        <f t="shared" si="6"/>
        <v>CEMale45-49</v>
      </c>
      <c r="F393" s="110">
        <v>264247.94880000001</v>
      </c>
    </row>
    <row r="394" spans="2:6" x14ac:dyDescent="0.2">
      <c r="B394" t="s">
        <v>50</v>
      </c>
      <c r="C394" t="s">
        <v>71</v>
      </c>
      <c r="D394" s="130" t="s">
        <v>126</v>
      </c>
      <c r="E394" t="str">
        <f t="shared" si="6"/>
        <v>CEMale50-54</v>
      </c>
      <c r="F394" s="110">
        <v>242858.16039999999</v>
      </c>
    </row>
    <row r="395" spans="2:6" x14ac:dyDescent="0.2">
      <c r="B395" t="s">
        <v>50</v>
      </c>
      <c r="C395" t="s">
        <v>71</v>
      </c>
      <c r="D395" s="130" t="s">
        <v>127</v>
      </c>
      <c r="E395" t="str">
        <f t="shared" si="6"/>
        <v>CEMale55-59</v>
      </c>
      <c r="F395" s="110">
        <v>210229.764</v>
      </c>
    </row>
    <row r="396" spans="2:6" x14ac:dyDescent="0.2">
      <c r="B396" t="s">
        <v>50</v>
      </c>
      <c r="C396" t="s">
        <v>71</v>
      </c>
      <c r="D396" s="130" t="s">
        <v>128</v>
      </c>
      <c r="E396" t="str">
        <f t="shared" si="6"/>
        <v>CEMale60-64</v>
      </c>
      <c r="F396" s="110">
        <v>154946.05960000001</v>
      </c>
    </row>
    <row r="397" spans="2:6" x14ac:dyDescent="0.2">
      <c r="B397" t="s">
        <v>50</v>
      </c>
      <c r="C397" t="s">
        <v>71</v>
      </c>
      <c r="D397" s="130" t="s">
        <v>129</v>
      </c>
      <c r="E397" t="str">
        <f t="shared" si="6"/>
        <v>CEMale65-69</v>
      </c>
      <c r="F397" s="110">
        <v>122057.28879999999</v>
      </c>
    </row>
    <row r="398" spans="2:6" x14ac:dyDescent="0.2">
      <c r="B398" t="s">
        <v>50</v>
      </c>
      <c r="C398" t="s">
        <v>71</v>
      </c>
      <c r="D398" s="130" t="s">
        <v>130</v>
      </c>
      <c r="E398" t="str">
        <f t="shared" si="6"/>
        <v>CEMale70-74</v>
      </c>
      <c r="F398" s="110">
        <v>97163.361000000004</v>
      </c>
    </row>
    <row r="399" spans="2:6" x14ac:dyDescent="0.2">
      <c r="B399" t="s">
        <v>50</v>
      </c>
      <c r="C399" t="s">
        <v>71</v>
      </c>
      <c r="D399" s="130" t="s">
        <v>131</v>
      </c>
      <c r="E399" t="str">
        <f t="shared" si="6"/>
        <v>CEMale75-79</v>
      </c>
      <c r="F399" s="110">
        <v>65031.461600000002</v>
      </c>
    </row>
    <row r="400" spans="2:6" x14ac:dyDescent="0.2">
      <c r="B400" t="s">
        <v>50</v>
      </c>
      <c r="C400" t="s">
        <v>71</v>
      </c>
      <c r="D400" s="130" t="s">
        <v>132</v>
      </c>
      <c r="E400" t="str">
        <f t="shared" si="6"/>
        <v>CEMale80-84</v>
      </c>
      <c r="F400" s="110">
        <v>42380.091099999998</v>
      </c>
    </row>
    <row r="401" spans="2:6" x14ac:dyDescent="0.2">
      <c r="B401" t="s">
        <v>50</v>
      </c>
      <c r="C401" t="s">
        <v>71</v>
      </c>
      <c r="D401" s="130" t="s">
        <v>133</v>
      </c>
      <c r="E401" t="str">
        <f t="shared" si="6"/>
        <v>CEMale85-89</v>
      </c>
      <c r="F401" s="110">
        <v>19568.849900000001</v>
      </c>
    </row>
    <row r="402" spans="2:6" x14ac:dyDescent="0.2">
      <c r="B402" t="s">
        <v>50</v>
      </c>
      <c r="C402" t="s">
        <v>71</v>
      </c>
      <c r="D402" s="130" t="s">
        <v>8</v>
      </c>
      <c r="E402" t="str">
        <f t="shared" si="6"/>
        <v>CEMale90+</v>
      </c>
      <c r="F402" s="110">
        <v>11735.6594</v>
      </c>
    </row>
    <row r="403" spans="2:6" x14ac:dyDescent="0.2">
      <c r="B403" t="s">
        <v>50</v>
      </c>
      <c r="C403" t="s">
        <v>18</v>
      </c>
      <c r="D403" s="130">
        <v>0</v>
      </c>
      <c r="E403" t="str">
        <f t="shared" si="6"/>
        <v>CETotal0</v>
      </c>
      <c r="F403" s="110">
        <v>131217.3811</v>
      </c>
    </row>
    <row r="404" spans="2:6" x14ac:dyDescent="0.2">
      <c r="B404" t="s">
        <v>50</v>
      </c>
      <c r="C404" t="s">
        <v>18</v>
      </c>
      <c r="D404" s="141" t="s">
        <v>1657</v>
      </c>
      <c r="E404" t="str">
        <f t="shared" si="6"/>
        <v>CETotal1-4</v>
      </c>
      <c r="F404" s="110">
        <v>525627.55390000006</v>
      </c>
    </row>
    <row r="405" spans="2:6" x14ac:dyDescent="0.2">
      <c r="B405" t="s">
        <v>50</v>
      </c>
      <c r="C405" t="s">
        <v>18</v>
      </c>
      <c r="D405" s="141" t="s">
        <v>1658</v>
      </c>
      <c r="E405" t="str">
        <f t="shared" si="6"/>
        <v>CETotal5-9</v>
      </c>
      <c r="F405" s="110">
        <v>643325.0906</v>
      </c>
    </row>
    <row r="406" spans="2:6" x14ac:dyDescent="0.2">
      <c r="B406" t="s">
        <v>50</v>
      </c>
      <c r="C406" t="s">
        <v>18</v>
      </c>
      <c r="D406" s="141" t="s">
        <v>118</v>
      </c>
      <c r="E406" t="str">
        <f t="shared" si="6"/>
        <v>CETotal10-14</v>
      </c>
      <c r="F406" s="110">
        <v>678241.64630000002</v>
      </c>
    </row>
    <row r="407" spans="2:6" x14ac:dyDescent="0.2">
      <c r="B407" t="s">
        <v>50</v>
      </c>
      <c r="C407" t="s">
        <v>18</v>
      </c>
      <c r="D407" s="130" t="s">
        <v>119</v>
      </c>
      <c r="E407" t="str">
        <f t="shared" si="6"/>
        <v>CETotal15-19</v>
      </c>
      <c r="F407" s="110">
        <v>721714.19929999998</v>
      </c>
    </row>
    <row r="408" spans="2:6" x14ac:dyDescent="0.2">
      <c r="B408" t="s">
        <v>50</v>
      </c>
      <c r="C408" t="s">
        <v>18</v>
      </c>
      <c r="D408" s="130" t="s">
        <v>120</v>
      </c>
      <c r="E408" t="str">
        <f t="shared" si="6"/>
        <v>CETotal20-24</v>
      </c>
      <c r="F408" s="110">
        <v>824889.47089999996</v>
      </c>
    </row>
    <row r="409" spans="2:6" x14ac:dyDescent="0.2">
      <c r="B409" t="s">
        <v>50</v>
      </c>
      <c r="C409" t="s">
        <v>18</v>
      </c>
      <c r="D409" s="130" t="s">
        <v>121</v>
      </c>
      <c r="E409" t="str">
        <f t="shared" si="6"/>
        <v>CETotal25-29</v>
      </c>
      <c r="F409" s="110">
        <v>803439.7574</v>
      </c>
    </row>
    <row r="410" spans="2:6" x14ac:dyDescent="0.2">
      <c r="B410" t="s">
        <v>50</v>
      </c>
      <c r="C410" t="s">
        <v>18</v>
      </c>
      <c r="D410" s="130" t="s">
        <v>122</v>
      </c>
      <c r="E410" t="str">
        <f t="shared" si="6"/>
        <v>CETotal30-34</v>
      </c>
      <c r="F410" s="110">
        <v>784555.22609999997</v>
      </c>
    </row>
    <row r="411" spans="2:6" x14ac:dyDescent="0.2">
      <c r="B411" t="s">
        <v>50</v>
      </c>
      <c r="C411" t="s">
        <v>18</v>
      </c>
      <c r="D411" s="130" t="s">
        <v>123</v>
      </c>
      <c r="E411" t="str">
        <f t="shared" si="6"/>
        <v>CETotal35-39</v>
      </c>
      <c r="F411" s="110">
        <v>720137.85770000005</v>
      </c>
    </row>
    <row r="412" spans="2:6" x14ac:dyDescent="0.2">
      <c r="B412" t="s">
        <v>50</v>
      </c>
      <c r="C412" t="s">
        <v>18</v>
      </c>
      <c r="D412" s="130" t="s">
        <v>124</v>
      </c>
      <c r="E412" t="str">
        <f t="shared" si="6"/>
        <v>CETotal40-44</v>
      </c>
      <c r="F412" s="110">
        <v>641805.41339999996</v>
      </c>
    </row>
    <row r="413" spans="2:6" x14ac:dyDescent="0.2">
      <c r="B413" t="s">
        <v>50</v>
      </c>
      <c r="C413" t="s">
        <v>18</v>
      </c>
      <c r="D413" s="130" t="s">
        <v>125</v>
      </c>
      <c r="E413" t="str">
        <f t="shared" si="6"/>
        <v>CETotal45-49</v>
      </c>
      <c r="F413" s="110">
        <v>558983.37879999995</v>
      </c>
    </row>
    <row r="414" spans="2:6" x14ac:dyDescent="0.2">
      <c r="B414" t="s">
        <v>50</v>
      </c>
      <c r="C414" t="s">
        <v>18</v>
      </c>
      <c r="D414" s="130" t="s">
        <v>126</v>
      </c>
      <c r="E414" t="str">
        <f t="shared" si="6"/>
        <v>CETotal50-54</v>
      </c>
      <c r="F414" s="110">
        <v>517999.39939999999</v>
      </c>
    </row>
    <row r="415" spans="2:6" x14ac:dyDescent="0.2">
      <c r="B415" t="s">
        <v>50</v>
      </c>
      <c r="C415" t="s">
        <v>18</v>
      </c>
      <c r="D415" s="130" t="s">
        <v>127</v>
      </c>
      <c r="E415" t="str">
        <f t="shared" si="6"/>
        <v>CETotal55-59</v>
      </c>
      <c r="F415" s="110">
        <v>451085.5808</v>
      </c>
    </row>
    <row r="416" spans="2:6" x14ac:dyDescent="0.2">
      <c r="B416" t="s">
        <v>50</v>
      </c>
      <c r="C416" t="s">
        <v>18</v>
      </c>
      <c r="D416" s="130" t="s">
        <v>128</v>
      </c>
      <c r="E416" t="str">
        <f t="shared" si="6"/>
        <v>CETotal60-64</v>
      </c>
      <c r="F416" s="110">
        <v>343615.80459999997</v>
      </c>
    </row>
    <row r="417" spans="2:6" x14ac:dyDescent="0.2">
      <c r="B417" t="s">
        <v>50</v>
      </c>
      <c r="C417" t="s">
        <v>18</v>
      </c>
      <c r="D417" s="130" t="s">
        <v>129</v>
      </c>
      <c r="E417" t="str">
        <f t="shared" si="6"/>
        <v>CETotal65-69</v>
      </c>
      <c r="F417" s="110">
        <v>275609.65460000001</v>
      </c>
    </row>
    <row r="418" spans="2:6" x14ac:dyDescent="0.2">
      <c r="B418" t="s">
        <v>50</v>
      </c>
      <c r="C418" t="s">
        <v>18</v>
      </c>
      <c r="D418" s="130" t="s">
        <v>130</v>
      </c>
      <c r="E418" t="str">
        <f t="shared" si="6"/>
        <v>CETotal70-74</v>
      </c>
      <c r="F418" s="110">
        <v>220306.53640000001</v>
      </c>
    </row>
    <row r="419" spans="2:6" x14ac:dyDescent="0.2">
      <c r="B419" t="s">
        <v>50</v>
      </c>
      <c r="C419" t="s">
        <v>18</v>
      </c>
      <c r="D419" s="130" t="s">
        <v>131</v>
      </c>
      <c r="E419" t="str">
        <f t="shared" si="6"/>
        <v>CETotal75-79</v>
      </c>
      <c r="F419" s="110">
        <v>150919.3708</v>
      </c>
    </row>
    <row r="420" spans="2:6" x14ac:dyDescent="0.2">
      <c r="B420" t="s">
        <v>50</v>
      </c>
      <c r="C420" t="s">
        <v>18</v>
      </c>
      <c r="D420" s="130" t="s">
        <v>132</v>
      </c>
      <c r="E420" t="str">
        <f t="shared" si="6"/>
        <v>CETotal80-84</v>
      </c>
      <c r="F420" s="110">
        <v>104811.87239999999</v>
      </c>
    </row>
    <row r="421" spans="2:6" x14ac:dyDescent="0.2">
      <c r="B421" t="s">
        <v>50</v>
      </c>
      <c r="C421" t="s">
        <v>18</v>
      </c>
      <c r="D421" s="130" t="s">
        <v>133</v>
      </c>
      <c r="E421" t="str">
        <f t="shared" si="6"/>
        <v>CETotal85-89</v>
      </c>
      <c r="F421" s="110">
        <v>51716.005799999999</v>
      </c>
    </row>
    <row r="422" spans="2:6" x14ac:dyDescent="0.2">
      <c r="B422" t="s">
        <v>50</v>
      </c>
      <c r="C422" t="s">
        <v>18</v>
      </c>
      <c r="D422" s="130" t="s">
        <v>8</v>
      </c>
      <c r="E422" t="str">
        <f t="shared" si="6"/>
        <v>CETotal90+</v>
      </c>
      <c r="F422" s="110">
        <v>32807.039400000001</v>
      </c>
    </row>
    <row r="423" spans="2:6" x14ac:dyDescent="0.2">
      <c r="B423" t="s">
        <v>69</v>
      </c>
      <c r="C423" t="s">
        <v>70</v>
      </c>
      <c r="D423" s="130">
        <v>0</v>
      </c>
      <c r="E423" t="str">
        <f t="shared" si="6"/>
        <v>DFFemale0</v>
      </c>
      <c r="F423" s="110">
        <v>21103.014500000001</v>
      </c>
    </row>
    <row r="424" spans="2:6" x14ac:dyDescent="0.2">
      <c r="B424" t="s">
        <v>69</v>
      </c>
      <c r="C424" t="s">
        <v>70</v>
      </c>
      <c r="D424" s="141" t="s">
        <v>1657</v>
      </c>
      <c r="E424" t="str">
        <f t="shared" si="6"/>
        <v>DFFemale1-4</v>
      </c>
      <c r="F424" s="110">
        <v>79224.6198</v>
      </c>
    </row>
    <row r="425" spans="2:6" x14ac:dyDescent="0.2">
      <c r="B425" t="s">
        <v>69</v>
      </c>
      <c r="C425" t="s">
        <v>70</v>
      </c>
      <c r="D425" s="141" t="s">
        <v>1658</v>
      </c>
      <c r="E425" t="str">
        <f t="shared" si="6"/>
        <v>DFFemale5-9</v>
      </c>
      <c r="F425" s="110">
        <v>91844.387499999997</v>
      </c>
    </row>
    <row r="426" spans="2:6" x14ac:dyDescent="0.2">
      <c r="B426" t="s">
        <v>69</v>
      </c>
      <c r="C426" t="s">
        <v>70</v>
      </c>
      <c r="D426" s="141" t="s">
        <v>118</v>
      </c>
      <c r="E426" t="str">
        <f t="shared" si="6"/>
        <v>DFFemale10-14</v>
      </c>
      <c r="F426" s="110">
        <v>101417.2365</v>
      </c>
    </row>
    <row r="427" spans="2:6" x14ac:dyDescent="0.2">
      <c r="B427" t="s">
        <v>69</v>
      </c>
      <c r="C427" t="s">
        <v>70</v>
      </c>
      <c r="D427" s="130" t="s">
        <v>119</v>
      </c>
      <c r="E427" t="str">
        <f t="shared" si="6"/>
        <v>DFFemale15-19</v>
      </c>
      <c r="F427" s="110">
        <v>118031.3895</v>
      </c>
    </row>
    <row r="428" spans="2:6" x14ac:dyDescent="0.2">
      <c r="B428" t="s">
        <v>69</v>
      </c>
      <c r="C428" t="s">
        <v>70</v>
      </c>
      <c r="D428" s="130" t="s">
        <v>120</v>
      </c>
      <c r="E428" t="str">
        <f t="shared" si="6"/>
        <v>DFFemale20-24</v>
      </c>
      <c r="F428" s="110">
        <v>126308.0284</v>
      </c>
    </row>
    <row r="429" spans="2:6" x14ac:dyDescent="0.2">
      <c r="B429" t="s">
        <v>69</v>
      </c>
      <c r="C429" t="s">
        <v>70</v>
      </c>
      <c r="D429" s="130" t="s">
        <v>121</v>
      </c>
      <c r="E429" t="str">
        <f t="shared" si="6"/>
        <v>DFFemale25-29</v>
      </c>
      <c r="F429" s="110">
        <v>129513.2344</v>
      </c>
    </row>
    <row r="430" spans="2:6" x14ac:dyDescent="0.2">
      <c r="B430" t="s">
        <v>69</v>
      </c>
      <c r="C430" t="s">
        <v>70</v>
      </c>
      <c r="D430" s="130" t="s">
        <v>122</v>
      </c>
      <c r="E430" t="str">
        <f t="shared" si="6"/>
        <v>DFFemale30-34</v>
      </c>
      <c r="F430" s="110">
        <v>136891.12820000001</v>
      </c>
    </row>
    <row r="431" spans="2:6" x14ac:dyDescent="0.2">
      <c r="B431" t="s">
        <v>69</v>
      </c>
      <c r="C431" t="s">
        <v>70</v>
      </c>
      <c r="D431" s="130" t="s">
        <v>123</v>
      </c>
      <c r="E431" t="str">
        <f t="shared" si="6"/>
        <v>DFFemale35-39</v>
      </c>
      <c r="F431" s="110">
        <v>147299.96789999999</v>
      </c>
    </row>
    <row r="432" spans="2:6" x14ac:dyDescent="0.2">
      <c r="B432" t="s">
        <v>69</v>
      </c>
      <c r="C432" t="s">
        <v>70</v>
      </c>
      <c r="D432" s="130" t="s">
        <v>124</v>
      </c>
      <c r="E432" t="str">
        <f t="shared" si="6"/>
        <v>DFFemale40-44</v>
      </c>
      <c r="F432" s="110">
        <v>137623.5557</v>
      </c>
    </row>
    <row r="433" spans="2:6" x14ac:dyDescent="0.2">
      <c r="B433" t="s">
        <v>69</v>
      </c>
      <c r="C433" t="s">
        <v>70</v>
      </c>
      <c r="D433" s="130" t="s">
        <v>125</v>
      </c>
      <c r="E433" t="str">
        <f t="shared" si="6"/>
        <v>DFFemale45-49</v>
      </c>
      <c r="F433" s="110">
        <v>114002.1002</v>
      </c>
    </row>
    <row r="434" spans="2:6" x14ac:dyDescent="0.2">
      <c r="B434" t="s">
        <v>69</v>
      </c>
      <c r="C434" t="s">
        <v>70</v>
      </c>
      <c r="D434" s="130" t="s">
        <v>126</v>
      </c>
      <c r="E434" t="str">
        <f t="shared" si="6"/>
        <v>DFFemale50-54</v>
      </c>
      <c r="F434" s="110">
        <v>98775.917100000006</v>
      </c>
    </row>
    <row r="435" spans="2:6" x14ac:dyDescent="0.2">
      <c r="B435" t="s">
        <v>69</v>
      </c>
      <c r="C435" t="s">
        <v>70</v>
      </c>
      <c r="D435" s="130" t="s">
        <v>127</v>
      </c>
      <c r="E435" t="str">
        <f t="shared" si="6"/>
        <v>DFFemale55-59</v>
      </c>
      <c r="F435" s="110">
        <v>83006.698199999999</v>
      </c>
    </row>
    <row r="436" spans="2:6" x14ac:dyDescent="0.2">
      <c r="B436" t="s">
        <v>69</v>
      </c>
      <c r="C436" t="s">
        <v>70</v>
      </c>
      <c r="D436" s="130" t="s">
        <v>128</v>
      </c>
      <c r="E436" t="str">
        <f t="shared" si="6"/>
        <v>DFFemale60-64</v>
      </c>
      <c r="F436" s="110">
        <v>64932.733399999997</v>
      </c>
    </row>
    <row r="437" spans="2:6" x14ac:dyDescent="0.2">
      <c r="B437" t="s">
        <v>69</v>
      </c>
      <c r="C437" t="s">
        <v>70</v>
      </c>
      <c r="D437" s="130" t="s">
        <v>129</v>
      </c>
      <c r="E437" t="str">
        <f t="shared" si="6"/>
        <v>DFFemale65-69</v>
      </c>
      <c r="F437" s="110">
        <v>49764.465700000001</v>
      </c>
    </row>
    <row r="438" spans="2:6" x14ac:dyDescent="0.2">
      <c r="B438" t="s">
        <v>69</v>
      </c>
      <c r="C438" t="s">
        <v>70</v>
      </c>
      <c r="D438" s="130" t="s">
        <v>130</v>
      </c>
      <c r="E438" t="str">
        <f t="shared" si="6"/>
        <v>DFFemale70-74</v>
      </c>
      <c r="F438" s="110">
        <v>35499.900900000001</v>
      </c>
    </row>
    <row r="439" spans="2:6" x14ac:dyDescent="0.2">
      <c r="B439" t="s">
        <v>69</v>
      </c>
      <c r="C439" t="s">
        <v>70</v>
      </c>
      <c r="D439" s="130" t="s">
        <v>131</v>
      </c>
      <c r="E439" t="str">
        <f t="shared" si="6"/>
        <v>DFFemale75-79</v>
      </c>
      <c r="F439" s="110">
        <v>22847.014800000001</v>
      </c>
    </row>
    <row r="440" spans="2:6" x14ac:dyDescent="0.2">
      <c r="B440" t="s">
        <v>69</v>
      </c>
      <c r="C440" t="s">
        <v>70</v>
      </c>
      <c r="D440" s="130" t="s">
        <v>132</v>
      </c>
      <c r="E440" t="str">
        <f t="shared" si="6"/>
        <v>DFFemale80-84</v>
      </c>
      <c r="F440" s="110">
        <v>14926.1885</v>
      </c>
    </row>
    <row r="441" spans="2:6" x14ac:dyDescent="0.2">
      <c r="B441" t="s">
        <v>69</v>
      </c>
      <c r="C441" t="s">
        <v>70</v>
      </c>
      <c r="D441" s="130" t="s">
        <v>133</v>
      </c>
      <c r="E441" t="str">
        <f t="shared" si="6"/>
        <v>DFFemale85-89</v>
      </c>
      <c r="F441" s="110">
        <v>7412.6336000000001</v>
      </c>
    </row>
    <row r="442" spans="2:6" x14ac:dyDescent="0.2">
      <c r="B442" t="s">
        <v>69</v>
      </c>
      <c r="C442" t="s">
        <v>70</v>
      </c>
      <c r="D442" s="130" t="s">
        <v>8</v>
      </c>
      <c r="E442" t="str">
        <f t="shared" si="6"/>
        <v>DFFemale90+</v>
      </c>
      <c r="F442" s="110">
        <v>4231.9962999999998</v>
      </c>
    </row>
    <row r="443" spans="2:6" x14ac:dyDescent="0.2">
      <c r="B443" t="s">
        <v>69</v>
      </c>
      <c r="C443" t="s">
        <v>71</v>
      </c>
      <c r="D443" s="130">
        <v>0</v>
      </c>
      <c r="E443" t="str">
        <f t="shared" si="6"/>
        <v>DFMale0</v>
      </c>
      <c r="F443" s="110">
        <v>22144.053599999999</v>
      </c>
    </row>
    <row r="444" spans="2:6" x14ac:dyDescent="0.2">
      <c r="B444" t="s">
        <v>69</v>
      </c>
      <c r="C444" t="s">
        <v>71</v>
      </c>
      <c r="D444" s="141" t="s">
        <v>1657</v>
      </c>
      <c r="E444" t="str">
        <f t="shared" si="6"/>
        <v>DFMale1-4</v>
      </c>
      <c r="F444" s="110">
        <v>83445.9617</v>
      </c>
    </row>
    <row r="445" spans="2:6" x14ac:dyDescent="0.2">
      <c r="B445" t="s">
        <v>69</v>
      </c>
      <c r="C445" t="s">
        <v>71</v>
      </c>
      <c r="D445" s="141" t="s">
        <v>1658</v>
      </c>
      <c r="E445" t="str">
        <f t="shared" si="6"/>
        <v>DFMale5-9</v>
      </c>
      <c r="F445" s="110">
        <v>96989.242700000003</v>
      </c>
    </row>
    <row r="446" spans="2:6" x14ac:dyDescent="0.2">
      <c r="B446" t="s">
        <v>69</v>
      </c>
      <c r="C446" t="s">
        <v>71</v>
      </c>
      <c r="D446" s="141" t="s">
        <v>118</v>
      </c>
      <c r="E446" t="str">
        <f t="shared" si="6"/>
        <v>DFMale10-14</v>
      </c>
      <c r="F446" s="110">
        <v>105854.1973</v>
      </c>
    </row>
    <row r="447" spans="2:6" x14ac:dyDescent="0.2">
      <c r="B447" t="s">
        <v>69</v>
      </c>
      <c r="C447" t="s">
        <v>71</v>
      </c>
      <c r="D447" s="130" t="s">
        <v>119</v>
      </c>
      <c r="E447" t="str">
        <f t="shared" si="6"/>
        <v>DFMale15-19</v>
      </c>
      <c r="F447" s="110">
        <v>121286.2821</v>
      </c>
    </row>
    <row r="448" spans="2:6" x14ac:dyDescent="0.2">
      <c r="B448" t="s">
        <v>69</v>
      </c>
      <c r="C448" t="s">
        <v>71</v>
      </c>
      <c r="D448" s="130" t="s">
        <v>120</v>
      </c>
      <c r="E448" t="str">
        <f t="shared" si="6"/>
        <v>DFMale20-24</v>
      </c>
      <c r="F448" s="110">
        <v>126476.99619999999</v>
      </c>
    </row>
    <row r="449" spans="2:6" x14ac:dyDescent="0.2">
      <c r="B449" t="s">
        <v>69</v>
      </c>
      <c r="C449" t="s">
        <v>71</v>
      </c>
      <c r="D449" s="130" t="s">
        <v>121</v>
      </c>
      <c r="E449" t="str">
        <f t="shared" si="6"/>
        <v>DFMale25-29</v>
      </c>
      <c r="F449" s="110">
        <v>124482.23050000001</v>
      </c>
    </row>
    <row r="450" spans="2:6" x14ac:dyDescent="0.2">
      <c r="B450" t="s">
        <v>69</v>
      </c>
      <c r="C450" t="s">
        <v>71</v>
      </c>
      <c r="D450" s="130" t="s">
        <v>122</v>
      </c>
      <c r="E450" t="str">
        <f t="shared" si="6"/>
        <v>DFMale30-34</v>
      </c>
      <c r="F450" s="110">
        <v>130090.6577</v>
      </c>
    </row>
    <row r="451" spans="2:6" x14ac:dyDescent="0.2">
      <c r="B451" t="s">
        <v>69</v>
      </c>
      <c r="C451" t="s">
        <v>71</v>
      </c>
      <c r="D451" s="130" t="s">
        <v>123</v>
      </c>
      <c r="E451" t="str">
        <f t="shared" si="6"/>
        <v>DFMale35-39</v>
      </c>
      <c r="F451" s="110">
        <v>132454.16510000001</v>
      </c>
    </row>
    <row r="452" spans="2:6" x14ac:dyDescent="0.2">
      <c r="B452" t="s">
        <v>69</v>
      </c>
      <c r="C452" t="s">
        <v>71</v>
      </c>
      <c r="D452" s="130" t="s">
        <v>124</v>
      </c>
      <c r="E452" t="str">
        <f t="shared" ref="E452:E515" si="7">_xlfn.CONCAT(B452,C452,D452)</f>
        <v>DFMale40-44</v>
      </c>
      <c r="F452" s="110">
        <v>121109.02280000001</v>
      </c>
    </row>
    <row r="453" spans="2:6" x14ac:dyDescent="0.2">
      <c r="B453" t="s">
        <v>69</v>
      </c>
      <c r="C453" t="s">
        <v>71</v>
      </c>
      <c r="D453" s="130" t="s">
        <v>125</v>
      </c>
      <c r="E453" t="str">
        <f t="shared" si="7"/>
        <v>DFMale45-49</v>
      </c>
      <c r="F453" s="110">
        <v>100396.6358</v>
      </c>
    </row>
    <row r="454" spans="2:6" x14ac:dyDescent="0.2">
      <c r="B454" t="s">
        <v>69</v>
      </c>
      <c r="C454" t="s">
        <v>71</v>
      </c>
      <c r="D454" s="130" t="s">
        <v>126</v>
      </c>
      <c r="E454" t="str">
        <f t="shared" si="7"/>
        <v>DFMale50-54</v>
      </c>
      <c r="F454" s="110">
        <v>86732.277199999997</v>
      </c>
    </row>
    <row r="455" spans="2:6" x14ac:dyDescent="0.2">
      <c r="B455" t="s">
        <v>69</v>
      </c>
      <c r="C455" t="s">
        <v>71</v>
      </c>
      <c r="D455" s="130" t="s">
        <v>127</v>
      </c>
      <c r="E455" t="str">
        <f t="shared" si="7"/>
        <v>DFMale55-59</v>
      </c>
      <c r="F455" s="110">
        <v>68710.448999999993</v>
      </c>
    </row>
    <row r="456" spans="2:6" x14ac:dyDescent="0.2">
      <c r="B456" t="s">
        <v>69</v>
      </c>
      <c r="C456" t="s">
        <v>71</v>
      </c>
      <c r="D456" s="130" t="s">
        <v>128</v>
      </c>
      <c r="E456" t="str">
        <f t="shared" si="7"/>
        <v>DFMale60-64</v>
      </c>
      <c r="F456" s="110">
        <v>51128.356500000002</v>
      </c>
    </row>
    <row r="457" spans="2:6" x14ac:dyDescent="0.2">
      <c r="B457" t="s">
        <v>69</v>
      </c>
      <c r="C457" t="s">
        <v>71</v>
      </c>
      <c r="D457" s="130" t="s">
        <v>129</v>
      </c>
      <c r="E457" t="str">
        <f t="shared" si="7"/>
        <v>DFMale65-69</v>
      </c>
      <c r="F457" s="110">
        <v>37754.472699999998</v>
      </c>
    </row>
    <row r="458" spans="2:6" x14ac:dyDescent="0.2">
      <c r="B458" t="s">
        <v>69</v>
      </c>
      <c r="C458" t="s">
        <v>71</v>
      </c>
      <c r="D458" s="130" t="s">
        <v>130</v>
      </c>
      <c r="E458" t="str">
        <f t="shared" si="7"/>
        <v>DFMale70-74</v>
      </c>
      <c r="F458" s="110">
        <v>25461.553899999999</v>
      </c>
    </row>
    <row r="459" spans="2:6" x14ac:dyDescent="0.2">
      <c r="B459" t="s">
        <v>69</v>
      </c>
      <c r="C459" t="s">
        <v>71</v>
      </c>
      <c r="D459" s="130" t="s">
        <v>131</v>
      </c>
      <c r="E459" t="str">
        <f t="shared" si="7"/>
        <v>DFMale75-79</v>
      </c>
      <c r="F459" s="110">
        <v>15597.621499999999</v>
      </c>
    </row>
    <row r="460" spans="2:6" x14ac:dyDescent="0.2">
      <c r="B460" t="s">
        <v>69</v>
      </c>
      <c r="C460" t="s">
        <v>71</v>
      </c>
      <c r="D460" s="130" t="s">
        <v>132</v>
      </c>
      <c r="E460" t="str">
        <f t="shared" si="7"/>
        <v>DFMale80-84</v>
      </c>
      <c r="F460" s="110">
        <v>9645.7281000000003</v>
      </c>
    </row>
    <row r="461" spans="2:6" x14ac:dyDescent="0.2">
      <c r="B461" t="s">
        <v>69</v>
      </c>
      <c r="C461" t="s">
        <v>71</v>
      </c>
      <c r="D461" s="130" t="s">
        <v>133</v>
      </c>
      <c r="E461" t="str">
        <f t="shared" si="7"/>
        <v>DFMale85-89</v>
      </c>
      <c r="F461" s="110">
        <v>4066.6781000000001</v>
      </c>
    </row>
    <row r="462" spans="2:6" x14ac:dyDescent="0.2">
      <c r="B462" t="s">
        <v>69</v>
      </c>
      <c r="C462" t="s">
        <v>71</v>
      </c>
      <c r="D462" s="130" t="s">
        <v>8</v>
      </c>
      <c r="E462" t="str">
        <f t="shared" si="7"/>
        <v>DFMale90+</v>
      </c>
      <c r="F462" s="110">
        <v>1776.6804</v>
      </c>
    </row>
    <row r="463" spans="2:6" x14ac:dyDescent="0.2">
      <c r="B463" t="s">
        <v>69</v>
      </c>
      <c r="C463" t="s">
        <v>18</v>
      </c>
      <c r="D463" s="130">
        <v>0</v>
      </c>
      <c r="E463" t="str">
        <f t="shared" si="7"/>
        <v>DFTotal0</v>
      </c>
      <c r="F463" s="110">
        <v>43247.068099999997</v>
      </c>
    </row>
    <row r="464" spans="2:6" x14ac:dyDescent="0.2">
      <c r="B464" t="s">
        <v>69</v>
      </c>
      <c r="C464" t="s">
        <v>18</v>
      </c>
      <c r="D464" s="141" t="s">
        <v>1657</v>
      </c>
      <c r="E464" t="str">
        <f t="shared" si="7"/>
        <v>DFTotal1-4</v>
      </c>
      <c r="F464" s="110">
        <v>162670.5815</v>
      </c>
    </row>
    <row r="465" spans="2:6" x14ac:dyDescent="0.2">
      <c r="B465" t="s">
        <v>69</v>
      </c>
      <c r="C465" t="s">
        <v>18</v>
      </c>
      <c r="D465" s="141" t="s">
        <v>1658</v>
      </c>
      <c r="E465" t="str">
        <f t="shared" si="7"/>
        <v>DFTotal5-9</v>
      </c>
      <c r="F465" s="110">
        <v>188833.63020000001</v>
      </c>
    </row>
    <row r="466" spans="2:6" x14ac:dyDescent="0.2">
      <c r="B466" t="s">
        <v>69</v>
      </c>
      <c r="C466" t="s">
        <v>18</v>
      </c>
      <c r="D466" s="141" t="s">
        <v>118</v>
      </c>
      <c r="E466" t="str">
        <f t="shared" si="7"/>
        <v>DFTotal10-14</v>
      </c>
      <c r="F466" s="110">
        <v>207271.43119999999</v>
      </c>
    </row>
    <row r="467" spans="2:6" x14ac:dyDescent="0.2">
      <c r="B467" t="s">
        <v>69</v>
      </c>
      <c r="C467" t="s">
        <v>18</v>
      </c>
      <c r="D467" s="130" t="s">
        <v>119</v>
      </c>
      <c r="E467" t="str">
        <f t="shared" si="7"/>
        <v>DFTotal15-19</v>
      </c>
      <c r="F467" s="110">
        <v>239317.66889999999</v>
      </c>
    </row>
    <row r="468" spans="2:6" x14ac:dyDescent="0.2">
      <c r="B468" t="s">
        <v>69</v>
      </c>
      <c r="C468" t="s">
        <v>18</v>
      </c>
      <c r="D468" s="130" t="s">
        <v>120</v>
      </c>
      <c r="E468" t="str">
        <f t="shared" si="7"/>
        <v>DFTotal20-24</v>
      </c>
      <c r="F468" s="110">
        <v>252784.95989999999</v>
      </c>
    </row>
    <row r="469" spans="2:6" x14ac:dyDescent="0.2">
      <c r="B469" t="s">
        <v>69</v>
      </c>
      <c r="C469" t="s">
        <v>18</v>
      </c>
      <c r="D469" s="130" t="s">
        <v>121</v>
      </c>
      <c r="E469" t="str">
        <f t="shared" si="7"/>
        <v>DFTotal25-29</v>
      </c>
      <c r="F469" s="110">
        <v>253995.45879999999</v>
      </c>
    </row>
    <row r="470" spans="2:6" x14ac:dyDescent="0.2">
      <c r="B470" t="s">
        <v>69</v>
      </c>
      <c r="C470" t="s">
        <v>18</v>
      </c>
      <c r="D470" s="130" t="s">
        <v>122</v>
      </c>
      <c r="E470" t="str">
        <f t="shared" si="7"/>
        <v>DFTotal30-34</v>
      </c>
      <c r="F470" s="110">
        <v>266981.68449999997</v>
      </c>
    </row>
    <row r="471" spans="2:6" x14ac:dyDescent="0.2">
      <c r="B471" t="s">
        <v>69</v>
      </c>
      <c r="C471" t="s">
        <v>18</v>
      </c>
      <c r="D471" s="130" t="s">
        <v>123</v>
      </c>
      <c r="E471" t="str">
        <f t="shared" si="7"/>
        <v>DFTotal35-39</v>
      </c>
      <c r="F471" s="110">
        <v>279754.05729999999</v>
      </c>
    </row>
    <row r="472" spans="2:6" x14ac:dyDescent="0.2">
      <c r="B472" t="s">
        <v>69</v>
      </c>
      <c r="C472" t="s">
        <v>18</v>
      </c>
      <c r="D472" s="130" t="s">
        <v>124</v>
      </c>
      <c r="E472" t="str">
        <f t="shared" si="7"/>
        <v>DFTotal40-44</v>
      </c>
      <c r="F472" s="110">
        <v>258732.5784</v>
      </c>
    </row>
    <row r="473" spans="2:6" x14ac:dyDescent="0.2">
      <c r="B473" t="s">
        <v>69</v>
      </c>
      <c r="C473" t="s">
        <v>18</v>
      </c>
      <c r="D473" s="130" t="s">
        <v>125</v>
      </c>
      <c r="E473" t="str">
        <f t="shared" si="7"/>
        <v>DFTotal45-49</v>
      </c>
      <c r="F473" s="110">
        <v>214398.72630000001</v>
      </c>
    </row>
    <row r="474" spans="2:6" x14ac:dyDescent="0.2">
      <c r="B474" t="s">
        <v>69</v>
      </c>
      <c r="C474" t="s">
        <v>18</v>
      </c>
      <c r="D474" s="130" t="s">
        <v>126</v>
      </c>
      <c r="E474" t="str">
        <f t="shared" si="7"/>
        <v>DFTotal50-54</v>
      </c>
      <c r="F474" s="110">
        <v>185508.17679999999</v>
      </c>
    </row>
    <row r="475" spans="2:6" x14ac:dyDescent="0.2">
      <c r="B475" t="s">
        <v>69</v>
      </c>
      <c r="C475" t="s">
        <v>18</v>
      </c>
      <c r="D475" s="130" t="s">
        <v>127</v>
      </c>
      <c r="E475" t="str">
        <f t="shared" si="7"/>
        <v>DFTotal55-59</v>
      </c>
      <c r="F475" s="110">
        <v>151717.11170000001</v>
      </c>
    </row>
    <row r="476" spans="2:6" x14ac:dyDescent="0.2">
      <c r="B476" t="s">
        <v>69</v>
      </c>
      <c r="C476" t="s">
        <v>18</v>
      </c>
      <c r="D476" s="130" t="s">
        <v>128</v>
      </c>
      <c r="E476" t="str">
        <f t="shared" si="7"/>
        <v>DFTotal60-64</v>
      </c>
      <c r="F476" s="110">
        <v>116061.0879</v>
      </c>
    </row>
    <row r="477" spans="2:6" x14ac:dyDescent="0.2">
      <c r="B477" t="s">
        <v>69</v>
      </c>
      <c r="C477" t="s">
        <v>18</v>
      </c>
      <c r="D477" s="130" t="s">
        <v>129</v>
      </c>
      <c r="E477" t="str">
        <f t="shared" si="7"/>
        <v>DFTotal65-69</v>
      </c>
      <c r="F477" s="110">
        <v>87518.938399999999</v>
      </c>
    </row>
    <row r="478" spans="2:6" x14ac:dyDescent="0.2">
      <c r="B478" t="s">
        <v>69</v>
      </c>
      <c r="C478" t="s">
        <v>18</v>
      </c>
      <c r="D478" s="130" t="s">
        <v>130</v>
      </c>
      <c r="E478" t="str">
        <f t="shared" si="7"/>
        <v>DFTotal70-74</v>
      </c>
      <c r="F478" s="110">
        <v>60961.452299999997</v>
      </c>
    </row>
    <row r="479" spans="2:6" x14ac:dyDescent="0.2">
      <c r="B479" t="s">
        <v>69</v>
      </c>
      <c r="C479" t="s">
        <v>18</v>
      </c>
      <c r="D479" s="130" t="s">
        <v>131</v>
      </c>
      <c r="E479" t="str">
        <f t="shared" si="7"/>
        <v>DFTotal75-79</v>
      </c>
      <c r="F479" s="110">
        <v>38444.615899999997</v>
      </c>
    </row>
    <row r="480" spans="2:6" x14ac:dyDescent="0.2">
      <c r="B480" t="s">
        <v>69</v>
      </c>
      <c r="C480" t="s">
        <v>18</v>
      </c>
      <c r="D480" s="130" t="s">
        <v>132</v>
      </c>
      <c r="E480" t="str">
        <f t="shared" si="7"/>
        <v>DFTotal80-84</v>
      </c>
      <c r="F480" s="110">
        <v>24571.910800000001</v>
      </c>
    </row>
    <row r="481" spans="2:6" x14ac:dyDescent="0.2">
      <c r="B481" t="s">
        <v>69</v>
      </c>
      <c r="C481" t="s">
        <v>18</v>
      </c>
      <c r="D481" s="130" t="s">
        <v>133</v>
      </c>
      <c r="E481" t="str">
        <f t="shared" si="7"/>
        <v>DFTotal85-89</v>
      </c>
      <c r="F481" s="110">
        <v>11479.308199999999</v>
      </c>
    </row>
    <row r="482" spans="2:6" x14ac:dyDescent="0.2">
      <c r="B482" t="s">
        <v>69</v>
      </c>
      <c r="C482" t="s">
        <v>18</v>
      </c>
      <c r="D482" s="130" t="s">
        <v>8</v>
      </c>
      <c r="E482" t="str">
        <f t="shared" si="7"/>
        <v>DFTotal90+</v>
      </c>
      <c r="F482" s="110">
        <v>6008.6759000000002</v>
      </c>
    </row>
    <row r="483" spans="2:6" x14ac:dyDescent="0.2">
      <c r="B483" t="s">
        <v>59</v>
      </c>
      <c r="C483" t="s">
        <v>70</v>
      </c>
      <c r="D483" s="130">
        <v>0</v>
      </c>
      <c r="E483" t="str">
        <f t="shared" si="7"/>
        <v>ESFemale0</v>
      </c>
      <c r="F483" s="110">
        <v>28134.4146</v>
      </c>
    </row>
    <row r="484" spans="2:6" x14ac:dyDescent="0.2">
      <c r="B484" t="s">
        <v>59</v>
      </c>
      <c r="C484" t="s">
        <v>70</v>
      </c>
      <c r="D484" s="141" t="s">
        <v>1657</v>
      </c>
      <c r="E484" t="str">
        <f t="shared" si="7"/>
        <v>ESFemale1-4</v>
      </c>
      <c r="F484" s="110">
        <v>112369.4981</v>
      </c>
    </row>
    <row r="485" spans="2:6" x14ac:dyDescent="0.2">
      <c r="B485" t="s">
        <v>59</v>
      </c>
      <c r="C485" t="s">
        <v>70</v>
      </c>
      <c r="D485" s="141" t="s">
        <v>1658</v>
      </c>
      <c r="E485" t="str">
        <f t="shared" si="7"/>
        <v>ESFemale5-9</v>
      </c>
      <c r="F485" s="110">
        <v>138716.57440000001</v>
      </c>
    </row>
    <row r="486" spans="2:6" x14ac:dyDescent="0.2">
      <c r="B486" t="s">
        <v>59</v>
      </c>
      <c r="C486" t="s">
        <v>70</v>
      </c>
      <c r="D486" s="141" t="s">
        <v>118</v>
      </c>
      <c r="E486" t="str">
        <f t="shared" si="7"/>
        <v>ESFemale10-14</v>
      </c>
      <c r="F486" s="110">
        <v>133895.16260000001</v>
      </c>
    </row>
    <row r="487" spans="2:6" x14ac:dyDescent="0.2">
      <c r="B487" t="s">
        <v>59</v>
      </c>
      <c r="C487" t="s">
        <v>70</v>
      </c>
      <c r="D487" s="130" t="s">
        <v>119</v>
      </c>
      <c r="E487" t="str">
        <f t="shared" si="7"/>
        <v>ESFemale15-19</v>
      </c>
      <c r="F487" s="110">
        <v>143416.4185</v>
      </c>
    </row>
    <row r="488" spans="2:6" x14ac:dyDescent="0.2">
      <c r="B488" t="s">
        <v>59</v>
      </c>
      <c r="C488" t="s">
        <v>70</v>
      </c>
      <c r="D488" s="130" t="s">
        <v>120</v>
      </c>
      <c r="E488" t="str">
        <f t="shared" si="7"/>
        <v>ESFemale20-24</v>
      </c>
      <c r="F488" s="110">
        <v>155824.44020000001</v>
      </c>
    </row>
    <row r="489" spans="2:6" x14ac:dyDescent="0.2">
      <c r="B489" t="s">
        <v>59</v>
      </c>
      <c r="C489" t="s">
        <v>70</v>
      </c>
      <c r="D489" s="130" t="s">
        <v>121</v>
      </c>
      <c r="E489" t="str">
        <f t="shared" si="7"/>
        <v>ESFemale25-29</v>
      </c>
      <c r="F489" s="110">
        <v>157830.6832</v>
      </c>
    </row>
    <row r="490" spans="2:6" x14ac:dyDescent="0.2">
      <c r="B490" t="s">
        <v>59</v>
      </c>
      <c r="C490" t="s">
        <v>70</v>
      </c>
      <c r="D490" s="130" t="s">
        <v>122</v>
      </c>
      <c r="E490" t="str">
        <f t="shared" si="7"/>
        <v>ESFemale30-34</v>
      </c>
      <c r="F490" s="110">
        <v>168343.177</v>
      </c>
    </row>
    <row r="491" spans="2:6" x14ac:dyDescent="0.2">
      <c r="B491" t="s">
        <v>59</v>
      </c>
      <c r="C491" t="s">
        <v>70</v>
      </c>
      <c r="D491" s="130" t="s">
        <v>123</v>
      </c>
      <c r="E491" t="str">
        <f t="shared" si="7"/>
        <v>ESFemale35-39</v>
      </c>
      <c r="F491" s="110">
        <v>167627.9552</v>
      </c>
    </row>
    <row r="492" spans="2:6" x14ac:dyDescent="0.2">
      <c r="B492" t="s">
        <v>59</v>
      </c>
      <c r="C492" t="s">
        <v>70</v>
      </c>
      <c r="D492" s="130" t="s">
        <v>124</v>
      </c>
      <c r="E492" t="str">
        <f t="shared" si="7"/>
        <v>ESFemale40-44</v>
      </c>
      <c r="F492" s="110">
        <v>155414.79319999999</v>
      </c>
    </row>
    <row r="493" spans="2:6" x14ac:dyDescent="0.2">
      <c r="B493" t="s">
        <v>59</v>
      </c>
      <c r="C493" t="s">
        <v>70</v>
      </c>
      <c r="D493" s="130" t="s">
        <v>125</v>
      </c>
      <c r="E493" t="str">
        <f t="shared" si="7"/>
        <v>ESFemale45-49</v>
      </c>
      <c r="F493" s="110">
        <v>134212.54990000001</v>
      </c>
    </row>
    <row r="494" spans="2:6" x14ac:dyDescent="0.2">
      <c r="B494" t="s">
        <v>59</v>
      </c>
      <c r="C494" t="s">
        <v>70</v>
      </c>
      <c r="D494" s="130" t="s">
        <v>126</v>
      </c>
      <c r="E494" t="str">
        <f t="shared" si="7"/>
        <v>ESFemale50-54</v>
      </c>
      <c r="F494" s="110">
        <v>125723.1234</v>
      </c>
    </row>
    <row r="495" spans="2:6" x14ac:dyDescent="0.2">
      <c r="B495" t="s">
        <v>59</v>
      </c>
      <c r="C495" t="s">
        <v>70</v>
      </c>
      <c r="D495" s="130" t="s">
        <v>127</v>
      </c>
      <c r="E495" t="str">
        <f t="shared" si="7"/>
        <v>ESFemale55-59</v>
      </c>
      <c r="F495" s="110">
        <v>115915.476</v>
      </c>
    </row>
    <row r="496" spans="2:6" x14ac:dyDescent="0.2">
      <c r="B496" t="s">
        <v>59</v>
      </c>
      <c r="C496" t="s">
        <v>70</v>
      </c>
      <c r="D496" s="130" t="s">
        <v>128</v>
      </c>
      <c r="E496" t="str">
        <f t="shared" si="7"/>
        <v>ESFemale60-64</v>
      </c>
      <c r="F496" s="110">
        <v>99956.299400000004</v>
      </c>
    </row>
    <row r="497" spans="2:6" x14ac:dyDescent="0.2">
      <c r="B497" t="s">
        <v>59</v>
      </c>
      <c r="C497" t="s">
        <v>70</v>
      </c>
      <c r="D497" s="130" t="s">
        <v>129</v>
      </c>
      <c r="E497" t="str">
        <f t="shared" si="7"/>
        <v>ESFemale65-69</v>
      </c>
      <c r="F497" s="110">
        <v>78211.408299999996</v>
      </c>
    </row>
    <row r="498" spans="2:6" x14ac:dyDescent="0.2">
      <c r="B498" t="s">
        <v>59</v>
      </c>
      <c r="C498" t="s">
        <v>70</v>
      </c>
      <c r="D498" s="130" t="s">
        <v>130</v>
      </c>
      <c r="E498" t="str">
        <f t="shared" si="7"/>
        <v>ESFemale70-74</v>
      </c>
      <c r="F498" s="110">
        <v>54471.854599999999</v>
      </c>
    </row>
    <row r="499" spans="2:6" x14ac:dyDescent="0.2">
      <c r="B499" t="s">
        <v>59</v>
      </c>
      <c r="C499" t="s">
        <v>70</v>
      </c>
      <c r="D499" s="130" t="s">
        <v>131</v>
      </c>
      <c r="E499" t="str">
        <f t="shared" si="7"/>
        <v>ESFemale75-79</v>
      </c>
      <c r="F499" s="110">
        <v>38015.2745</v>
      </c>
    </row>
    <row r="500" spans="2:6" x14ac:dyDescent="0.2">
      <c r="B500" t="s">
        <v>59</v>
      </c>
      <c r="C500" t="s">
        <v>70</v>
      </c>
      <c r="D500" s="130" t="s">
        <v>132</v>
      </c>
      <c r="E500" t="str">
        <f t="shared" si="7"/>
        <v>ESFemale80-84</v>
      </c>
      <c r="F500" s="110">
        <v>26560.8446</v>
      </c>
    </row>
    <row r="501" spans="2:6" x14ac:dyDescent="0.2">
      <c r="B501" t="s">
        <v>59</v>
      </c>
      <c r="C501" t="s">
        <v>70</v>
      </c>
      <c r="D501" s="130" t="s">
        <v>133</v>
      </c>
      <c r="E501" t="str">
        <f t="shared" si="7"/>
        <v>ESFemale85-89</v>
      </c>
      <c r="F501" s="110">
        <v>15578.312400000001</v>
      </c>
    </row>
    <row r="502" spans="2:6" x14ac:dyDescent="0.2">
      <c r="B502" t="s">
        <v>59</v>
      </c>
      <c r="C502" t="s">
        <v>70</v>
      </c>
      <c r="D502" s="130" t="s">
        <v>8</v>
      </c>
      <c r="E502" t="str">
        <f t="shared" si="7"/>
        <v>ESFemale90+</v>
      </c>
      <c r="F502" s="110">
        <v>11757.6502</v>
      </c>
    </row>
    <row r="503" spans="2:6" x14ac:dyDescent="0.2">
      <c r="B503" t="s">
        <v>59</v>
      </c>
      <c r="C503" t="s">
        <v>71</v>
      </c>
      <c r="D503" s="130">
        <v>0</v>
      </c>
      <c r="E503" t="str">
        <f t="shared" si="7"/>
        <v>ESMale0</v>
      </c>
      <c r="F503" s="110">
        <v>29464.657999999999</v>
      </c>
    </row>
    <row r="504" spans="2:6" x14ac:dyDescent="0.2">
      <c r="B504" t="s">
        <v>59</v>
      </c>
      <c r="C504" t="s">
        <v>71</v>
      </c>
      <c r="D504" s="141" t="s">
        <v>1657</v>
      </c>
      <c r="E504" t="str">
        <f t="shared" si="7"/>
        <v>ESMale1-4</v>
      </c>
      <c r="F504" s="110">
        <v>117468.83070000001</v>
      </c>
    </row>
    <row r="505" spans="2:6" x14ac:dyDescent="0.2">
      <c r="B505" t="s">
        <v>59</v>
      </c>
      <c r="C505" t="s">
        <v>71</v>
      </c>
      <c r="D505" s="141" t="s">
        <v>1658</v>
      </c>
      <c r="E505" t="str">
        <f t="shared" si="7"/>
        <v>ESMale5-9</v>
      </c>
      <c r="F505" s="110">
        <v>144805.92439999999</v>
      </c>
    </row>
    <row r="506" spans="2:6" x14ac:dyDescent="0.2">
      <c r="B506" t="s">
        <v>59</v>
      </c>
      <c r="C506" t="s">
        <v>71</v>
      </c>
      <c r="D506" s="141" t="s">
        <v>118</v>
      </c>
      <c r="E506" t="str">
        <f t="shared" si="7"/>
        <v>ESMale10-14</v>
      </c>
      <c r="F506" s="110">
        <v>139586.9779</v>
      </c>
    </row>
    <row r="507" spans="2:6" x14ac:dyDescent="0.2">
      <c r="B507" t="s">
        <v>59</v>
      </c>
      <c r="C507" t="s">
        <v>71</v>
      </c>
      <c r="D507" s="130" t="s">
        <v>119</v>
      </c>
      <c r="E507" t="str">
        <f t="shared" si="7"/>
        <v>ESMale15-19</v>
      </c>
      <c r="F507" s="110">
        <v>148267.33360000001</v>
      </c>
    </row>
    <row r="508" spans="2:6" x14ac:dyDescent="0.2">
      <c r="B508" t="s">
        <v>59</v>
      </c>
      <c r="C508" t="s">
        <v>71</v>
      </c>
      <c r="D508" s="130" t="s">
        <v>120</v>
      </c>
      <c r="E508" t="str">
        <f t="shared" si="7"/>
        <v>ESMale20-24</v>
      </c>
      <c r="F508" s="110">
        <v>158622.16899999999</v>
      </c>
    </row>
    <row r="509" spans="2:6" x14ac:dyDescent="0.2">
      <c r="B509" t="s">
        <v>59</v>
      </c>
      <c r="C509" t="s">
        <v>71</v>
      </c>
      <c r="D509" s="130" t="s">
        <v>121</v>
      </c>
      <c r="E509" t="str">
        <f t="shared" si="7"/>
        <v>ESMale25-29</v>
      </c>
      <c r="F509" s="110">
        <v>158625.04459999999</v>
      </c>
    </row>
    <row r="510" spans="2:6" x14ac:dyDescent="0.2">
      <c r="B510" t="s">
        <v>59</v>
      </c>
      <c r="C510" t="s">
        <v>71</v>
      </c>
      <c r="D510" s="130" t="s">
        <v>122</v>
      </c>
      <c r="E510" t="str">
        <f t="shared" si="7"/>
        <v>ESMale30-34</v>
      </c>
      <c r="F510" s="110">
        <v>169786.98259999999</v>
      </c>
    </row>
    <row r="511" spans="2:6" x14ac:dyDescent="0.2">
      <c r="B511" t="s">
        <v>59</v>
      </c>
      <c r="C511" t="s">
        <v>71</v>
      </c>
      <c r="D511" s="130" t="s">
        <v>123</v>
      </c>
      <c r="E511" t="str">
        <f t="shared" si="7"/>
        <v>ESMale35-39</v>
      </c>
      <c r="F511" s="110">
        <v>165836.74359999999</v>
      </c>
    </row>
    <row r="512" spans="2:6" x14ac:dyDescent="0.2">
      <c r="B512" t="s">
        <v>59</v>
      </c>
      <c r="C512" t="s">
        <v>71</v>
      </c>
      <c r="D512" s="130" t="s">
        <v>124</v>
      </c>
      <c r="E512" t="str">
        <f t="shared" si="7"/>
        <v>ESMale40-44</v>
      </c>
      <c r="F512" s="110">
        <v>149808.8124</v>
      </c>
    </row>
    <row r="513" spans="2:6" x14ac:dyDescent="0.2">
      <c r="B513" t="s">
        <v>59</v>
      </c>
      <c r="C513" t="s">
        <v>71</v>
      </c>
      <c r="D513" s="130" t="s">
        <v>125</v>
      </c>
      <c r="E513" t="str">
        <f t="shared" si="7"/>
        <v>ESMale45-49</v>
      </c>
      <c r="F513" s="110">
        <v>126291.8864</v>
      </c>
    </row>
    <row r="514" spans="2:6" x14ac:dyDescent="0.2">
      <c r="B514" t="s">
        <v>59</v>
      </c>
      <c r="C514" t="s">
        <v>71</v>
      </c>
      <c r="D514" s="130" t="s">
        <v>126</v>
      </c>
      <c r="E514" t="str">
        <f t="shared" si="7"/>
        <v>ESMale50-54</v>
      </c>
      <c r="F514" s="110">
        <v>117813.527</v>
      </c>
    </row>
    <row r="515" spans="2:6" x14ac:dyDescent="0.2">
      <c r="B515" t="s">
        <v>59</v>
      </c>
      <c r="C515" t="s">
        <v>71</v>
      </c>
      <c r="D515" s="130" t="s">
        <v>127</v>
      </c>
      <c r="E515" t="str">
        <f t="shared" si="7"/>
        <v>ESMale55-59</v>
      </c>
      <c r="F515" s="110">
        <v>106280.6728</v>
      </c>
    </row>
    <row r="516" spans="2:6" x14ac:dyDescent="0.2">
      <c r="B516" t="s">
        <v>59</v>
      </c>
      <c r="C516" t="s">
        <v>71</v>
      </c>
      <c r="D516" s="130" t="s">
        <v>128</v>
      </c>
      <c r="E516" t="str">
        <f t="shared" ref="E516:E579" si="8">_xlfn.CONCAT(B516,C516,D516)</f>
        <v>ESMale60-64</v>
      </c>
      <c r="F516" s="110">
        <v>89718.802500000005</v>
      </c>
    </row>
    <row r="517" spans="2:6" x14ac:dyDescent="0.2">
      <c r="B517" t="s">
        <v>59</v>
      </c>
      <c r="C517" t="s">
        <v>71</v>
      </c>
      <c r="D517" s="130" t="s">
        <v>129</v>
      </c>
      <c r="E517" t="str">
        <f t="shared" si="8"/>
        <v>ESMale65-69</v>
      </c>
      <c r="F517" s="110">
        <v>68616.430699999997</v>
      </c>
    </row>
    <row r="518" spans="2:6" x14ac:dyDescent="0.2">
      <c r="B518" t="s">
        <v>59</v>
      </c>
      <c r="C518" t="s">
        <v>71</v>
      </c>
      <c r="D518" s="130" t="s">
        <v>130</v>
      </c>
      <c r="E518" t="str">
        <f t="shared" si="8"/>
        <v>ESMale70-74</v>
      </c>
      <c r="F518" s="110">
        <v>44914.404199999997</v>
      </c>
    </row>
    <row r="519" spans="2:6" x14ac:dyDescent="0.2">
      <c r="B519" t="s">
        <v>59</v>
      </c>
      <c r="C519" t="s">
        <v>71</v>
      </c>
      <c r="D519" s="130" t="s">
        <v>131</v>
      </c>
      <c r="E519" t="str">
        <f t="shared" si="8"/>
        <v>ESMale75-79</v>
      </c>
      <c r="F519" s="110">
        <v>28657.008999999998</v>
      </c>
    </row>
    <row r="520" spans="2:6" x14ac:dyDescent="0.2">
      <c r="B520" t="s">
        <v>59</v>
      </c>
      <c r="C520" t="s">
        <v>71</v>
      </c>
      <c r="D520" s="130" t="s">
        <v>132</v>
      </c>
      <c r="E520" t="str">
        <f t="shared" si="8"/>
        <v>ESMale80-84</v>
      </c>
      <c r="F520" s="110">
        <v>18307.749800000001</v>
      </c>
    </row>
    <row r="521" spans="2:6" x14ac:dyDescent="0.2">
      <c r="B521" t="s">
        <v>59</v>
      </c>
      <c r="C521" t="s">
        <v>71</v>
      </c>
      <c r="D521" s="130" t="s">
        <v>133</v>
      </c>
      <c r="E521" t="str">
        <f t="shared" si="8"/>
        <v>ESMale85-89</v>
      </c>
      <c r="F521" s="110">
        <v>9924.2343999999994</v>
      </c>
    </row>
    <row r="522" spans="2:6" x14ac:dyDescent="0.2">
      <c r="B522" t="s">
        <v>59</v>
      </c>
      <c r="C522" t="s">
        <v>71</v>
      </c>
      <c r="D522" s="130" t="s">
        <v>8</v>
      </c>
      <c r="E522" t="str">
        <f t="shared" si="8"/>
        <v>ESMale90+</v>
      </c>
      <c r="F522" s="110">
        <v>6225.0038999999997</v>
      </c>
    </row>
    <row r="523" spans="2:6" x14ac:dyDescent="0.2">
      <c r="B523" t="s">
        <v>59</v>
      </c>
      <c r="C523" t="s">
        <v>18</v>
      </c>
      <c r="D523" s="130">
        <v>0</v>
      </c>
      <c r="E523" t="str">
        <f t="shared" si="8"/>
        <v>ESTotal0</v>
      </c>
      <c r="F523" s="110">
        <v>57599.072699999997</v>
      </c>
    </row>
    <row r="524" spans="2:6" x14ac:dyDescent="0.2">
      <c r="B524" t="s">
        <v>59</v>
      </c>
      <c r="C524" t="s">
        <v>18</v>
      </c>
      <c r="D524" s="141" t="s">
        <v>1657</v>
      </c>
      <c r="E524" t="str">
        <f t="shared" si="8"/>
        <v>ESTotal1-4</v>
      </c>
      <c r="F524" s="110">
        <v>229838.32879999999</v>
      </c>
    </row>
    <row r="525" spans="2:6" x14ac:dyDescent="0.2">
      <c r="B525" t="s">
        <v>59</v>
      </c>
      <c r="C525" t="s">
        <v>18</v>
      </c>
      <c r="D525" s="141" t="s">
        <v>1658</v>
      </c>
      <c r="E525" t="str">
        <f t="shared" si="8"/>
        <v>ESTotal5-9</v>
      </c>
      <c r="F525" s="110">
        <v>283522.4988</v>
      </c>
    </row>
    <row r="526" spans="2:6" x14ac:dyDescent="0.2">
      <c r="B526" t="s">
        <v>59</v>
      </c>
      <c r="C526" t="s">
        <v>18</v>
      </c>
      <c r="D526" s="141" t="s">
        <v>118</v>
      </c>
      <c r="E526" t="str">
        <f t="shared" si="8"/>
        <v>ESTotal10-14</v>
      </c>
      <c r="F526" s="110">
        <v>273482.14030000003</v>
      </c>
    </row>
    <row r="527" spans="2:6" x14ac:dyDescent="0.2">
      <c r="B527" t="s">
        <v>59</v>
      </c>
      <c r="C527" t="s">
        <v>18</v>
      </c>
      <c r="D527" s="130" t="s">
        <v>119</v>
      </c>
      <c r="E527" t="str">
        <f t="shared" si="8"/>
        <v>ESTotal15-19</v>
      </c>
      <c r="F527" s="110">
        <v>291683.74859999999</v>
      </c>
    </row>
    <row r="528" spans="2:6" x14ac:dyDescent="0.2">
      <c r="B528" t="s">
        <v>59</v>
      </c>
      <c r="C528" t="s">
        <v>18</v>
      </c>
      <c r="D528" s="130" t="s">
        <v>120</v>
      </c>
      <c r="E528" t="str">
        <f t="shared" si="8"/>
        <v>ESTotal20-24</v>
      </c>
      <c r="F528" s="110">
        <v>314446.58919999999</v>
      </c>
    </row>
    <row r="529" spans="2:6" x14ac:dyDescent="0.2">
      <c r="B529" t="s">
        <v>59</v>
      </c>
      <c r="C529" t="s">
        <v>18</v>
      </c>
      <c r="D529" s="130" t="s">
        <v>121</v>
      </c>
      <c r="E529" t="str">
        <f t="shared" si="8"/>
        <v>ESTotal25-29</v>
      </c>
      <c r="F529" s="110">
        <v>316455.72560000001</v>
      </c>
    </row>
    <row r="530" spans="2:6" x14ac:dyDescent="0.2">
      <c r="B530" t="s">
        <v>59</v>
      </c>
      <c r="C530" t="s">
        <v>18</v>
      </c>
      <c r="D530" s="130" t="s">
        <v>122</v>
      </c>
      <c r="E530" t="str">
        <f t="shared" si="8"/>
        <v>ESTotal30-34</v>
      </c>
      <c r="F530" s="110">
        <v>338130.1495</v>
      </c>
    </row>
    <row r="531" spans="2:6" x14ac:dyDescent="0.2">
      <c r="B531" t="s">
        <v>59</v>
      </c>
      <c r="C531" t="s">
        <v>18</v>
      </c>
      <c r="D531" s="130" t="s">
        <v>123</v>
      </c>
      <c r="E531" t="str">
        <f t="shared" si="8"/>
        <v>ESTotal35-39</v>
      </c>
      <c r="F531" s="110">
        <v>333464.67540000001</v>
      </c>
    </row>
    <row r="532" spans="2:6" x14ac:dyDescent="0.2">
      <c r="B532" t="s">
        <v>59</v>
      </c>
      <c r="C532" t="s">
        <v>18</v>
      </c>
      <c r="D532" s="130" t="s">
        <v>124</v>
      </c>
      <c r="E532" t="str">
        <f t="shared" si="8"/>
        <v>ESTotal40-44</v>
      </c>
      <c r="F532" s="110">
        <v>305223.57829999999</v>
      </c>
    </row>
    <row r="533" spans="2:6" x14ac:dyDescent="0.2">
      <c r="B533" t="s">
        <v>59</v>
      </c>
      <c r="C533" t="s">
        <v>18</v>
      </c>
      <c r="D533" s="130" t="s">
        <v>125</v>
      </c>
      <c r="E533" t="str">
        <f t="shared" si="8"/>
        <v>ESTotal45-49</v>
      </c>
      <c r="F533" s="110">
        <v>260504.4362</v>
      </c>
    </row>
    <row r="534" spans="2:6" x14ac:dyDescent="0.2">
      <c r="B534" t="s">
        <v>59</v>
      </c>
      <c r="C534" t="s">
        <v>18</v>
      </c>
      <c r="D534" s="130" t="s">
        <v>126</v>
      </c>
      <c r="E534" t="str">
        <f t="shared" si="8"/>
        <v>ESTotal50-54</v>
      </c>
      <c r="F534" s="110">
        <v>243536.6501</v>
      </c>
    </row>
    <row r="535" spans="2:6" x14ac:dyDescent="0.2">
      <c r="B535" t="s">
        <v>59</v>
      </c>
      <c r="C535" t="s">
        <v>18</v>
      </c>
      <c r="D535" s="130" t="s">
        <v>127</v>
      </c>
      <c r="E535" t="str">
        <f t="shared" si="8"/>
        <v>ESTotal55-59</v>
      </c>
      <c r="F535" s="110">
        <v>222196.1483</v>
      </c>
    </row>
    <row r="536" spans="2:6" x14ac:dyDescent="0.2">
      <c r="B536" t="s">
        <v>59</v>
      </c>
      <c r="C536" t="s">
        <v>18</v>
      </c>
      <c r="D536" s="130" t="s">
        <v>128</v>
      </c>
      <c r="E536" t="str">
        <f t="shared" si="8"/>
        <v>ESTotal60-64</v>
      </c>
      <c r="F536" s="110">
        <v>189675.09779999999</v>
      </c>
    </row>
    <row r="537" spans="2:6" x14ac:dyDescent="0.2">
      <c r="B537" t="s">
        <v>59</v>
      </c>
      <c r="C537" t="s">
        <v>18</v>
      </c>
      <c r="D537" s="130" t="s">
        <v>129</v>
      </c>
      <c r="E537" t="str">
        <f t="shared" si="8"/>
        <v>ESTotal65-69</v>
      </c>
      <c r="F537" s="110">
        <v>146827.83900000001</v>
      </c>
    </row>
    <row r="538" spans="2:6" x14ac:dyDescent="0.2">
      <c r="B538" t="s">
        <v>59</v>
      </c>
      <c r="C538" t="s">
        <v>18</v>
      </c>
      <c r="D538" s="130" t="s">
        <v>130</v>
      </c>
      <c r="E538" t="str">
        <f t="shared" si="8"/>
        <v>ESTotal70-74</v>
      </c>
      <c r="F538" s="110">
        <v>99386.2503</v>
      </c>
    </row>
    <row r="539" spans="2:6" x14ac:dyDescent="0.2">
      <c r="B539" t="s">
        <v>59</v>
      </c>
      <c r="C539" t="s">
        <v>18</v>
      </c>
      <c r="D539" s="130" t="s">
        <v>131</v>
      </c>
      <c r="E539" t="str">
        <f t="shared" si="8"/>
        <v>ESTotal75-79</v>
      </c>
      <c r="F539" s="110">
        <v>66672.281700000007</v>
      </c>
    </row>
    <row r="540" spans="2:6" x14ac:dyDescent="0.2">
      <c r="B540" t="s">
        <v>59</v>
      </c>
      <c r="C540" t="s">
        <v>18</v>
      </c>
      <c r="D540" s="130" t="s">
        <v>132</v>
      </c>
      <c r="E540" t="str">
        <f t="shared" si="8"/>
        <v>ESTotal80-84</v>
      </c>
      <c r="F540" s="110">
        <v>44868.592100000002</v>
      </c>
    </row>
    <row r="541" spans="2:6" x14ac:dyDescent="0.2">
      <c r="B541" t="s">
        <v>59</v>
      </c>
      <c r="C541" t="s">
        <v>18</v>
      </c>
      <c r="D541" s="130" t="s">
        <v>133</v>
      </c>
      <c r="E541" t="str">
        <f t="shared" si="8"/>
        <v>ESTotal85-89</v>
      </c>
      <c r="F541" s="110">
        <v>25502.537700000001</v>
      </c>
    </row>
    <row r="542" spans="2:6" x14ac:dyDescent="0.2">
      <c r="B542" t="s">
        <v>59</v>
      </c>
      <c r="C542" t="s">
        <v>18</v>
      </c>
      <c r="D542" s="130" t="s">
        <v>8</v>
      </c>
      <c r="E542" t="str">
        <f t="shared" si="8"/>
        <v>ESTotal90+</v>
      </c>
      <c r="F542" s="110">
        <v>17982.652999999998</v>
      </c>
    </row>
    <row r="543" spans="2:6" x14ac:dyDescent="0.2">
      <c r="B543" t="s">
        <v>68</v>
      </c>
      <c r="C543" t="s">
        <v>70</v>
      </c>
      <c r="D543" s="130">
        <v>0</v>
      </c>
      <c r="E543" t="str">
        <f t="shared" si="8"/>
        <v>GOFemale0</v>
      </c>
      <c r="F543" s="110">
        <v>49456.944100000001</v>
      </c>
    </row>
    <row r="544" spans="2:6" x14ac:dyDescent="0.2">
      <c r="B544" t="s">
        <v>68</v>
      </c>
      <c r="C544" t="s">
        <v>70</v>
      </c>
      <c r="D544" s="141" t="s">
        <v>1657</v>
      </c>
      <c r="E544" t="str">
        <f t="shared" si="8"/>
        <v>GOFemale1-4</v>
      </c>
      <c r="F544" s="110">
        <v>202552.43669999999</v>
      </c>
    </row>
    <row r="545" spans="2:6" x14ac:dyDescent="0.2">
      <c r="B545" t="s">
        <v>68</v>
      </c>
      <c r="C545" t="s">
        <v>70</v>
      </c>
      <c r="D545" s="141" t="s">
        <v>1658</v>
      </c>
      <c r="E545" t="str">
        <f t="shared" si="8"/>
        <v>GOFemale5-9</v>
      </c>
      <c r="F545" s="110">
        <v>254251.5521</v>
      </c>
    </row>
    <row r="546" spans="2:6" x14ac:dyDescent="0.2">
      <c r="B546" t="s">
        <v>68</v>
      </c>
      <c r="C546" t="s">
        <v>70</v>
      </c>
      <c r="D546" s="141" t="s">
        <v>118</v>
      </c>
      <c r="E546" t="str">
        <f t="shared" si="8"/>
        <v>GOFemale10-14</v>
      </c>
      <c r="F546" s="110">
        <v>242480.5048</v>
      </c>
    </row>
    <row r="547" spans="2:6" x14ac:dyDescent="0.2">
      <c r="B547" t="s">
        <v>68</v>
      </c>
      <c r="C547" t="s">
        <v>70</v>
      </c>
      <c r="D547" s="130" t="s">
        <v>119</v>
      </c>
      <c r="E547" t="str">
        <f t="shared" si="8"/>
        <v>GOFemale15-19</v>
      </c>
      <c r="F547" s="110">
        <v>255703.97010000001</v>
      </c>
    </row>
    <row r="548" spans="2:6" x14ac:dyDescent="0.2">
      <c r="B548" t="s">
        <v>68</v>
      </c>
      <c r="C548" t="s">
        <v>70</v>
      </c>
      <c r="D548" s="130" t="s">
        <v>120</v>
      </c>
      <c r="E548" t="str">
        <f t="shared" si="8"/>
        <v>GOFemale20-24</v>
      </c>
      <c r="F548" s="110">
        <v>284942.60759999999</v>
      </c>
    </row>
    <row r="549" spans="2:6" x14ac:dyDescent="0.2">
      <c r="B549" t="s">
        <v>68</v>
      </c>
      <c r="C549" t="s">
        <v>70</v>
      </c>
      <c r="D549" s="130" t="s">
        <v>121</v>
      </c>
      <c r="E549" t="str">
        <f t="shared" si="8"/>
        <v>GOFemale25-29</v>
      </c>
      <c r="F549" s="110">
        <v>295278.9412</v>
      </c>
    </row>
    <row r="550" spans="2:6" x14ac:dyDescent="0.2">
      <c r="B550" t="s">
        <v>68</v>
      </c>
      <c r="C550" t="s">
        <v>70</v>
      </c>
      <c r="D550" s="130" t="s">
        <v>122</v>
      </c>
      <c r="E550" t="str">
        <f t="shared" si="8"/>
        <v>GOFemale30-34</v>
      </c>
      <c r="F550" s="110">
        <v>301861.4571</v>
      </c>
    </row>
    <row r="551" spans="2:6" x14ac:dyDescent="0.2">
      <c r="B551" t="s">
        <v>68</v>
      </c>
      <c r="C551" t="s">
        <v>70</v>
      </c>
      <c r="D551" s="130" t="s">
        <v>123</v>
      </c>
      <c r="E551" t="str">
        <f t="shared" si="8"/>
        <v>GOFemale35-39</v>
      </c>
      <c r="F551" s="110">
        <v>296826.8812</v>
      </c>
    </row>
    <row r="552" spans="2:6" x14ac:dyDescent="0.2">
      <c r="B552" t="s">
        <v>68</v>
      </c>
      <c r="C552" t="s">
        <v>70</v>
      </c>
      <c r="D552" s="130" t="s">
        <v>124</v>
      </c>
      <c r="E552" t="str">
        <f t="shared" si="8"/>
        <v>GOFemale40-44</v>
      </c>
      <c r="F552" s="110">
        <v>279687.42810000002</v>
      </c>
    </row>
    <row r="553" spans="2:6" x14ac:dyDescent="0.2">
      <c r="B553" t="s">
        <v>68</v>
      </c>
      <c r="C553" t="s">
        <v>70</v>
      </c>
      <c r="D553" s="130" t="s">
        <v>125</v>
      </c>
      <c r="E553" t="str">
        <f t="shared" si="8"/>
        <v>GOFemale45-49</v>
      </c>
      <c r="F553" s="110">
        <v>246485.86249999999</v>
      </c>
    </row>
    <row r="554" spans="2:6" x14ac:dyDescent="0.2">
      <c r="B554" t="s">
        <v>68</v>
      </c>
      <c r="C554" t="s">
        <v>70</v>
      </c>
      <c r="D554" s="130" t="s">
        <v>126</v>
      </c>
      <c r="E554" t="str">
        <f t="shared" si="8"/>
        <v>GOFemale50-54</v>
      </c>
      <c r="F554" s="110">
        <v>221166.3265</v>
      </c>
    </row>
    <row r="555" spans="2:6" x14ac:dyDescent="0.2">
      <c r="B555" t="s">
        <v>68</v>
      </c>
      <c r="C555" t="s">
        <v>70</v>
      </c>
      <c r="D555" s="130" t="s">
        <v>127</v>
      </c>
      <c r="E555" t="str">
        <f t="shared" si="8"/>
        <v>GOFemale55-59</v>
      </c>
      <c r="F555" s="110">
        <v>188012.86309999999</v>
      </c>
    </row>
    <row r="556" spans="2:6" x14ac:dyDescent="0.2">
      <c r="B556" t="s">
        <v>68</v>
      </c>
      <c r="C556" t="s">
        <v>70</v>
      </c>
      <c r="D556" s="130" t="s">
        <v>128</v>
      </c>
      <c r="E556" t="str">
        <f t="shared" si="8"/>
        <v>GOFemale60-64</v>
      </c>
      <c r="F556" s="110">
        <v>151192.36970000001</v>
      </c>
    </row>
    <row r="557" spans="2:6" x14ac:dyDescent="0.2">
      <c r="B557" t="s">
        <v>68</v>
      </c>
      <c r="C557" t="s">
        <v>70</v>
      </c>
      <c r="D557" s="130" t="s">
        <v>129</v>
      </c>
      <c r="E557" t="str">
        <f t="shared" si="8"/>
        <v>GOFemale65-69</v>
      </c>
      <c r="F557" s="110">
        <v>115973.7313</v>
      </c>
    </row>
    <row r="558" spans="2:6" x14ac:dyDescent="0.2">
      <c r="B558" t="s">
        <v>68</v>
      </c>
      <c r="C558" t="s">
        <v>70</v>
      </c>
      <c r="D558" s="130" t="s">
        <v>130</v>
      </c>
      <c r="E558" t="str">
        <f t="shared" si="8"/>
        <v>GOFemale70-74</v>
      </c>
      <c r="F558" s="110">
        <v>82412.042000000001</v>
      </c>
    </row>
    <row r="559" spans="2:6" x14ac:dyDescent="0.2">
      <c r="B559" t="s">
        <v>68</v>
      </c>
      <c r="C559" t="s">
        <v>70</v>
      </c>
      <c r="D559" s="130" t="s">
        <v>131</v>
      </c>
      <c r="E559" t="str">
        <f t="shared" si="8"/>
        <v>GOFemale75-79</v>
      </c>
      <c r="F559" s="110">
        <v>54887.7667</v>
      </c>
    </row>
    <row r="560" spans="2:6" x14ac:dyDescent="0.2">
      <c r="B560" t="s">
        <v>68</v>
      </c>
      <c r="C560" t="s">
        <v>70</v>
      </c>
      <c r="D560" s="130" t="s">
        <v>132</v>
      </c>
      <c r="E560" t="str">
        <f t="shared" si="8"/>
        <v>GOFemale80-84</v>
      </c>
      <c r="F560" s="110">
        <v>35061.376300000004</v>
      </c>
    </row>
    <row r="561" spans="2:6" x14ac:dyDescent="0.2">
      <c r="B561" t="s">
        <v>68</v>
      </c>
      <c r="C561" t="s">
        <v>70</v>
      </c>
      <c r="D561" s="130" t="s">
        <v>133</v>
      </c>
      <c r="E561" t="str">
        <f t="shared" si="8"/>
        <v>GOFemale85-89</v>
      </c>
      <c r="F561" s="110">
        <v>17611.030900000002</v>
      </c>
    </row>
    <row r="562" spans="2:6" x14ac:dyDescent="0.2">
      <c r="B562" t="s">
        <v>68</v>
      </c>
      <c r="C562" t="s">
        <v>70</v>
      </c>
      <c r="D562" s="130" t="s">
        <v>8</v>
      </c>
      <c r="E562" t="str">
        <f t="shared" si="8"/>
        <v>GOFemale90+</v>
      </c>
      <c r="F562" s="110">
        <v>9607.3382000000001</v>
      </c>
    </row>
    <row r="563" spans="2:6" x14ac:dyDescent="0.2">
      <c r="B563" t="s">
        <v>68</v>
      </c>
      <c r="C563" t="s">
        <v>71</v>
      </c>
      <c r="D563" s="130">
        <v>0</v>
      </c>
      <c r="E563" t="str">
        <f t="shared" si="8"/>
        <v>GOMale0</v>
      </c>
      <c r="F563" s="110">
        <v>51802.896399999998</v>
      </c>
    </row>
    <row r="564" spans="2:6" x14ac:dyDescent="0.2">
      <c r="B564" t="s">
        <v>68</v>
      </c>
      <c r="C564" t="s">
        <v>71</v>
      </c>
      <c r="D564" s="141" t="s">
        <v>1657</v>
      </c>
      <c r="E564" t="str">
        <f t="shared" si="8"/>
        <v>GOMale1-4</v>
      </c>
      <c r="F564" s="110">
        <v>211503.6263</v>
      </c>
    </row>
    <row r="565" spans="2:6" x14ac:dyDescent="0.2">
      <c r="B565" t="s">
        <v>68</v>
      </c>
      <c r="C565" t="s">
        <v>71</v>
      </c>
      <c r="D565" s="141" t="s">
        <v>1658</v>
      </c>
      <c r="E565" t="str">
        <f t="shared" si="8"/>
        <v>GOMale5-9</v>
      </c>
      <c r="F565" s="110">
        <v>264721.64559999999</v>
      </c>
    </row>
    <row r="566" spans="2:6" x14ac:dyDescent="0.2">
      <c r="B566" t="s">
        <v>68</v>
      </c>
      <c r="C566" t="s">
        <v>71</v>
      </c>
      <c r="D566" s="141" t="s">
        <v>118</v>
      </c>
      <c r="E566" t="str">
        <f t="shared" si="8"/>
        <v>GOMale10-14</v>
      </c>
      <c r="F566" s="110">
        <v>252548.41020000001</v>
      </c>
    </row>
    <row r="567" spans="2:6" x14ac:dyDescent="0.2">
      <c r="B567" t="s">
        <v>68</v>
      </c>
      <c r="C567" t="s">
        <v>71</v>
      </c>
      <c r="D567" s="130" t="s">
        <v>119</v>
      </c>
      <c r="E567" t="str">
        <f t="shared" si="8"/>
        <v>GOMale15-19</v>
      </c>
      <c r="F567" s="110">
        <v>264684.88579999999</v>
      </c>
    </row>
    <row r="568" spans="2:6" x14ac:dyDescent="0.2">
      <c r="B568" t="s">
        <v>68</v>
      </c>
      <c r="C568" t="s">
        <v>71</v>
      </c>
      <c r="D568" s="130" t="s">
        <v>120</v>
      </c>
      <c r="E568" t="str">
        <f t="shared" si="8"/>
        <v>GOMale20-24</v>
      </c>
      <c r="F568" s="110">
        <v>290600.10479999997</v>
      </c>
    </row>
    <row r="569" spans="2:6" x14ac:dyDescent="0.2">
      <c r="B569" t="s">
        <v>68</v>
      </c>
      <c r="C569" t="s">
        <v>71</v>
      </c>
      <c r="D569" s="130" t="s">
        <v>121</v>
      </c>
      <c r="E569" t="str">
        <f t="shared" si="8"/>
        <v>GOMale25-29</v>
      </c>
      <c r="F569" s="110">
        <v>297447.94329999998</v>
      </c>
    </row>
    <row r="570" spans="2:6" x14ac:dyDescent="0.2">
      <c r="B570" t="s">
        <v>68</v>
      </c>
      <c r="C570" t="s">
        <v>71</v>
      </c>
      <c r="D570" s="130" t="s">
        <v>122</v>
      </c>
      <c r="E570" t="str">
        <f t="shared" si="8"/>
        <v>GOMale30-34</v>
      </c>
      <c r="F570" s="110">
        <v>306513.4903</v>
      </c>
    </row>
    <row r="571" spans="2:6" x14ac:dyDescent="0.2">
      <c r="B571" t="s">
        <v>68</v>
      </c>
      <c r="C571" t="s">
        <v>71</v>
      </c>
      <c r="D571" s="130" t="s">
        <v>123</v>
      </c>
      <c r="E571" t="str">
        <f t="shared" si="8"/>
        <v>GOMale35-39</v>
      </c>
      <c r="F571" s="110">
        <v>294532.36430000002</v>
      </c>
    </row>
    <row r="572" spans="2:6" x14ac:dyDescent="0.2">
      <c r="B572" t="s">
        <v>68</v>
      </c>
      <c r="C572" t="s">
        <v>71</v>
      </c>
      <c r="D572" s="130" t="s">
        <v>124</v>
      </c>
      <c r="E572" t="str">
        <f t="shared" si="8"/>
        <v>GOMale40-44</v>
      </c>
      <c r="F572" s="110">
        <v>270508.63630000001</v>
      </c>
    </row>
    <row r="573" spans="2:6" x14ac:dyDescent="0.2">
      <c r="B573" t="s">
        <v>68</v>
      </c>
      <c r="C573" t="s">
        <v>71</v>
      </c>
      <c r="D573" s="130" t="s">
        <v>125</v>
      </c>
      <c r="E573" t="str">
        <f t="shared" si="8"/>
        <v>GOMale45-49</v>
      </c>
      <c r="F573" s="110">
        <v>234480.8524</v>
      </c>
    </row>
    <row r="574" spans="2:6" x14ac:dyDescent="0.2">
      <c r="B574" t="s">
        <v>68</v>
      </c>
      <c r="C574" t="s">
        <v>71</v>
      </c>
      <c r="D574" s="130" t="s">
        <v>126</v>
      </c>
      <c r="E574" t="str">
        <f t="shared" si="8"/>
        <v>GOMale50-54</v>
      </c>
      <c r="F574" s="110">
        <v>208460.9307</v>
      </c>
    </row>
    <row r="575" spans="2:6" x14ac:dyDescent="0.2">
      <c r="B575" t="s">
        <v>68</v>
      </c>
      <c r="C575" t="s">
        <v>71</v>
      </c>
      <c r="D575" s="130" t="s">
        <v>127</v>
      </c>
      <c r="E575" t="str">
        <f t="shared" si="8"/>
        <v>GOMale55-59</v>
      </c>
      <c r="F575" s="110">
        <v>173522.9344</v>
      </c>
    </row>
    <row r="576" spans="2:6" x14ac:dyDescent="0.2">
      <c r="B576" t="s">
        <v>68</v>
      </c>
      <c r="C576" t="s">
        <v>71</v>
      </c>
      <c r="D576" s="130" t="s">
        <v>128</v>
      </c>
      <c r="E576" t="str">
        <f t="shared" si="8"/>
        <v>GOMale60-64</v>
      </c>
      <c r="F576" s="110">
        <v>135866.4547</v>
      </c>
    </row>
    <row r="577" spans="2:6" x14ac:dyDescent="0.2">
      <c r="B577" t="s">
        <v>68</v>
      </c>
      <c r="C577" t="s">
        <v>71</v>
      </c>
      <c r="D577" s="130" t="s">
        <v>129</v>
      </c>
      <c r="E577" t="str">
        <f t="shared" si="8"/>
        <v>GOMale65-69</v>
      </c>
      <c r="F577" s="110">
        <v>101097.96</v>
      </c>
    </row>
    <row r="578" spans="2:6" x14ac:dyDescent="0.2">
      <c r="B578" t="s">
        <v>68</v>
      </c>
      <c r="C578" t="s">
        <v>71</v>
      </c>
      <c r="D578" s="130" t="s">
        <v>130</v>
      </c>
      <c r="E578" t="str">
        <f t="shared" si="8"/>
        <v>GOMale70-74</v>
      </c>
      <c r="F578" s="110">
        <v>71500.239000000001</v>
      </c>
    </row>
    <row r="579" spans="2:6" x14ac:dyDescent="0.2">
      <c r="B579" t="s">
        <v>68</v>
      </c>
      <c r="C579" t="s">
        <v>71</v>
      </c>
      <c r="D579" s="130" t="s">
        <v>131</v>
      </c>
      <c r="E579" t="str">
        <f t="shared" si="8"/>
        <v>GOMale75-79</v>
      </c>
      <c r="F579" s="110">
        <v>46528.354099999997</v>
      </c>
    </row>
    <row r="580" spans="2:6" x14ac:dyDescent="0.2">
      <c r="B580" t="s">
        <v>68</v>
      </c>
      <c r="C580" t="s">
        <v>71</v>
      </c>
      <c r="D580" s="130" t="s">
        <v>132</v>
      </c>
      <c r="E580" t="str">
        <f t="shared" ref="E580:E643" si="9">_xlfn.CONCAT(B580,C580,D580)</f>
        <v>GOMale80-84</v>
      </c>
      <c r="F580" s="110">
        <v>28076.359</v>
      </c>
    </row>
    <row r="581" spans="2:6" x14ac:dyDescent="0.2">
      <c r="B581" t="s">
        <v>68</v>
      </c>
      <c r="C581" t="s">
        <v>71</v>
      </c>
      <c r="D581" s="130" t="s">
        <v>133</v>
      </c>
      <c r="E581" t="str">
        <f t="shared" si="9"/>
        <v>GOMale85-89</v>
      </c>
      <c r="F581" s="110">
        <v>13318.55</v>
      </c>
    </row>
    <row r="582" spans="2:6" x14ac:dyDescent="0.2">
      <c r="B582" t="s">
        <v>68</v>
      </c>
      <c r="C582" t="s">
        <v>71</v>
      </c>
      <c r="D582" s="130" t="s">
        <v>8</v>
      </c>
      <c r="E582" t="str">
        <f t="shared" si="9"/>
        <v>GOMale90+</v>
      </c>
      <c r="F582" s="110">
        <v>7093.9153999999999</v>
      </c>
    </row>
    <row r="583" spans="2:6" x14ac:dyDescent="0.2">
      <c r="B583" t="s">
        <v>68</v>
      </c>
      <c r="C583" t="s">
        <v>18</v>
      </c>
      <c r="D583" s="130">
        <v>0</v>
      </c>
      <c r="E583" t="str">
        <f t="shared" si="9"/>
        <v>GOTotal0</v>
      </c>
      <c r="F583" s="110">
        <v>101259.8406</v>
      </c>
    </row>
    <row r="584" spans="2:6" x14ac:dyDescent="0.2">
      <c r="B584" t="s">
        <v>68</v>
      </c>
      <c r="C584" t="s">
        <v>18</v>
      </c>
      <c r="D584" s="141" t="s">
        <v>1657</v>
      </c>
      <c r="E584" t="str">
        <f t="shared" si="9"/>
        <v>GOTotal1-4</v>
      </c>
      <c r="F584" s="110">
        <v>414056.06300000002</v>
      </c>
    </row>
    <row r="585" spans="2:6" x14ac:dyDescent="0.2">
      <c r="B585" t="s">
        <v>68</v>
      </c>
      <c r="C585" t="s">
        <v>18</v>
      </c>
      <c r="D585" s="141" t="s">
        <v>1658</v>
      </c>
      <c r="E585" t="str">
        <f t="shared" si="9"/>
        <v>GOTotal5-9</v>
      </c>
      <c r="F585" s="110">
        <v>518973.19770000002</v>
      </c>
    </row>
    <row r="586" spans="2:6" x14ac:dyDescent="0.2">
      <c r="B586" t="s">
        <v>68</v>
      </c>
      <c r="C586" t="s">
        <v>18</v>
      </c>
      <c r="D586" s="141" t="s">
        <v>118</v>
      </c>
      <c r="E586" t="str">
        <f t="shared" si="9"/>
        <v>GOTotal10-14</v>
      </c>
      <c r="F586" s="110">
        <v>495028.91279999999</v>
      </c>
    </row>
    <row r="587" spans="2:6" x14ac:dyDescent="0.2">
      <c r="B587" t="s">
        <v>68</v>
      </c>
      <c r="C587" t="s">
        <v>18</v>
      </c>
      <c r="D587" s="130" t="s">
        <v>119</v>
      </c>
      <c r="E587" t="str">
        <f t="shared" si="9"/>
        <v>GOTotal15-19</v>
      </c>
      <c r="F587" s="110">
        <v>520388.85310000001</v>
      </c>
    </row>
    <row r="588" spans="2:6" x14ac:dyDescent="0.2">
      <c r="B588" t="s">
        <v>68</v>
      </c>
      <c r="C588" t="s">
        <v>18</v>
      </c>
      <c r="D588" s="130" t="s">
        <v>120</v>
      </c>
      <c r="E588" t="str">
        <f t="shared" si="9"/>
        <v>GOTotal20-24</v>
      </c>
      <c r="F588" s="110">
        <v>575542.68290000001</v>
      </c>
    </row>
    <row r="589" spans="2:6" x14ac:dyDescent="0.2">
      <c r="B589" t="s">
        <v>68</v>
      </c>
      <c r="C589" t="s">
        <v>18</v>
      </c>
      <c r="D589" s="130" t="s">
        <v>121</v>
      </c>
      <c r="E589" t="str">
        <f t="shared" si="9"/>
        <v>GOTotal25-29</v>
      </c>
      <c r="F589" s="110">
        <v>592726.87760000001</v>
      </c>
    </row>
    <row r="590" spans="2:6" x14ac:dyDescent="0.2">
      <c r="B590" t="s">
        <v>68</v>
      </c>
      <c r="C590" t="s">
        <v>18</v>
      </c>
      <c r="D590" s="130" t="s">
        <v>122</v>
      </c>
      <c r="E590" t="str">
        <f t="shared" si="9"/>
        <v>GOTotal30-34</v>
      </c>
      <c r="F590" s="110">
        <v>608374.93050000002</v>
      </c>
    </row>
    <row r="591" spans="2:6" x14ac:dyDescent="0.2">
      <c r="B591" t="s">
        <v>68</v>
      </c>
      <c r="C591" t="s">
        <v>18</v>
      </c>
      <c r="D591" s="130" t="s">
        <v>123</v>
      </c>
      <c r="E591" t="str">
        <f t="shared" si="9"/>
        <v>GOTotal35-39</v>
      </c>
      <c r="F591" s="110">
        <v>591359.18599999999</v>
      </c>
    </row>
    <row r="592" spans="2:6" x14ac:dyDescent="0.2">
      <c r="B592" t="s">
        <v>68</v>
      </c>
      <c r="C592" t="s">
        <v>18</v>
      </c>
      <c r="D592" s="130" t="s">
        <v>124</v>
      </c>
      <c r="E592" t="str">
        <f t="shared" si="9"/>
        <v>GOTotal40-44</v>
      </c>
      <c r="F592" s="110">
        <v>550196.03969999996</v>
      </c>
    </row>
    <row r="593" spans="2:6" x14ac:dyDescent="0.2">
      <c r="B593" t="s">
        <v>68</v>
      </c>
      <c r="C593" t="s">
        <v>18</v>
      </c>
      <c r="D593" s="130" t="s">
        <v>125</v>
      </c>
      <c r="E593" t="str">
        <f t="shared" si="9"/>
        <v>GOTotal45-49</v>
      </c>
      <c r="F593" s="110">
        <v>480966.71470000001</v>
      </c>
    </row>
    <row r="594" spans="2:6" x14ac:dyDescent="0.2">
      <c r="B594" t="s">
        <v>68</v>
      </c>
      <c r="C594" t="s">
        <v>18</v>
      </c>
      <c r="D594" s="130" t="s">
        <v>126</v>
      </c>
      <c r="E594" t="str">
        <f t="shared" si="9"/>
        <v>GOTotal50-54</v>
      </c>
      <c r="F594" s="110">
        <v>429627.25709999999</v>
      </c>
    </row>
    <row r="595" spans="2:6" x14ac:dyDescent="0.2">
      <c r="B595" t="s">
        <v>68</v>
      </c>
      <c r="C595" t="s">
        <v>18</v>
      </c>
      <c r="D595" s="130" t="s">
        <v>127</v>
      </c>
      <c r="E595" t="str">
        <f t="shared" si="9"/>
        <v>GOTotal55-59</v>
      </c>
      <c r="F595" s="110">
        <v>361535.79749999999</v>
      </c>
    </row>
    <row r="596" spans="2:6" x14ac:dyDescent="0.2">
      <c r="B596" t="s">
        <v>68</v>
      </c>
      <c r="C596" t="s">
        <v>18</v>
      </c>
      <c r="D596" s="130" t="s">
        <v>128</v>
      </c>
      <c r="E596" t="str">
        <f t="shared" si="9"/>
        <v>GOTotal60-64</v>
      </c>
      <c r="F596" s="110">
        <v>287058.82329999999</v>
      </c>
    </row>
    <row r="597" spans="2:6" x14ac:dyDescent="0.2">
      <c r="B597" t="s">
        <v>68</v>
      </c>
      <c r="C597" t="s">
        <v>18</v>
      </c>
      <c r="D597" s="130" t="s">
        <v>129</v>
      </c>
      <c r="E597" t="str">
        <f t="shared" si="9"/>
        <v>GOTotal65-69</v>
      </c>
      <c r="F597" s="110">
        <v>217071.66209999999</v>
      </c>
    </row>
    <row r="598" spans="2:6" x14ac:dyDescent="0.2">
      <c r="B598" t="s">
        <v>68</v>
      </c>
      <c r="C598" t="s">
        <v>18</v>
      </c>
      <c r="D598" s="130" t="s">
        <v>130</v>
      </c>
      <c r="E598" t="str">
        <f t="shared" si="9"/>
        <v>GOTotal70-74</v>
      </c>
      <c r="F598" s="110">
        <v>153912.1905</v>
      </c>
    </row>
    <row r="599" spans="2:6" x14ac:dyDescent="0.2">
      <c r="B599" t="s">
        <v>68</v>
      </c>
      <c r="C599" t="s">
        <v>18</v>
      </c>
      <c r="D599" s="130" t="s">
        <v>131</v>
      </c>
      <c r="E599" t="str">
        <f t="shared" si="9"/>
        <v>GOTotal75-79</v>
      </c>
      <c r="F599" s="110">
        <v>101416.10219999999</v>
      </c>
    </row>
    <row r="600" spans="2:6" x14ac:dyDescent="0.2">
      <c r="B600" t="s">
        <v>68</v>
      </c>
      <c r="C600" t="s">
        <v>18</v>
      </c>
      <c r="D600" s="130" t="s">
        <v>132</v>
      </c>
      <c r="E600" t="str">
        <f t="shared" si="9"/>
        <v>GOTotal80-84</v>
      </c>
      <c r="F600" s="110">
        <v>63137.724399999999</v>
      </c>
    </row>
    <row r="601" spans="2:6" x14ac:dyDescent="0.2">
      <c r="B601" t="s">
        <v>68</v>
      </c>
      <c r="C601" t="s">
        <v>18</v>
      </c>
      <c r="D601" s="130" t="s">
        <v>133</v>
      </c>
      <c r="E601" t="str">
        <f t="shared" si="9"/>
        <v>GOTotal85-89</v>
      </c>
      <c r="F601" s="110">
        <v>30929.564200000001</v>
      </c>
    </row>
    <row r="602" spans="2:6" x14ac:dyDescent="0.2">
      <c r="B602" t="s">
        <v>68</v>
      </c>
      <c r="C602" t="s">
        <v>18</v>
      </c>
      <c r="D602" s="130" t="s">
        <v>8</v>
      </c>
      <c r="E602" t="str">
        <f t="shared" si="9"/>
        <v>GOTotal90+</v>
      </c>
      <c r="F602" s="110">
        <v>16701.246599999999</v>
      </c>
    </row>
    <row r="603" spans="2:6" x14ac:dyDescent="0.2">
      <c r="B603" t="s">
        <v>48</v>
      </c>
      <c r="C603" t="s">
        <v>70</v>
      </c>
      <c r="D603" s="130">
        <v>0</v>
      </c>
      <c r="E603" t="str">
        <f t="shared" si="9"/>
        <v>MAFemale0</v>
      </c>
      <c r="F603" s="110">
        <v>57616.815000000002</v>
      </c>
    </row>
    <row r="604" spans="2:6" x14ac:dyDescent="0.2">
      <c r="B604" t="s">
        <v>48</v>
      </c>
      <c r="C604" t="s">
        <v>70</v>
      </c>
      <c r="D604" s="141" t="s">
        <v>1657</v>
      </c>
      <c r="E604" t="str">
        <f t="shared" si="9"/>
        <v>MAFemale1-4</v>
      </c>
      <c r="F604" s="110">
        <v>229539.95129999999</v>
      </c>
    </row>
    <row r="605" spans="2:6" x14ac:dyDescent="0.2">
      <c r="B605" t="s">
        <v>48</v>
      </c>
      <c r="C605" t="s">
        <v>70</v>
      </c>
      <c r="D605" s="141" t="s">
        <v>1658</v>
      </c>
      <c r="E605" t="str">
        <f t="shared" si="9"/>
        <v>MAFemale5-9</v>
      </c>
      <c r="F605" s="110">
        <v>287657.37410000002</v>
      </c>
    </row>
    <row r="606" spans="2:6" x14ac:dyDescent="0.2">
      <c r="B606" t="s">
        <v>48</v>
      </c>
      <c r="C606" t="s">
        <v>70</v>
      </c>
      <c r="D606" s="141" t="s">
        <v>118</v>
      </c>
      <c r="E606" t="str">
        <f t="shared" si="9"/>
        <v>MAFemale10-14</v>
      </c>
      <c r="F606" s="110">
        <v>320737.28139999998</v>
      </c>
    </row>
    <row r="607" spans="2:6" x14ac:dyDescent="0.2">
      <c r="B607" t="s">
        <v>48</v>
      </c>
      <c r="C607" t="s">
        <v>70</v>
      </c>
      <c r="D607" s="130" t="s">
        <v>119</v>
      </c>
      <c r="E607" t="str">
        <f t="shared" si="9"/>
        <v>MAFemale15-19</v>
      </c>
      <c r="F607" s="110">
        <v>326818.49619999999</v>
      </c>
    </row>
    <row r="608" spans="2:6" x14ac:dyDescent="0.2">
      <c r="B608" t="s">
        <v>48</v>
      </c>
      <c r="C608" t="s">
        <v>70</v>
      </c>
      <c r="D608" s="130" t="s">
        <v>120</v>
      </c>
      <c r="E608" t="str">
        <f t="shared" si="9"/>
        <v>MAFemale20-24</v>
      </c>
      <c r="F608" s="110">
        <v>333995.04950000002</v>
      </c>
    </row>
    <row r="609" spans="2:6" x14ac:dyDescent="0.2">
      <c r="B609" t="s">
        <v>48</v>
      </c>
      <c r="C609" t="s">
        <v>70</v>
      </c>
      <c r="D609" s="130" t="s">
        <v>121</v>
      </c>
      <c r="E609" t="str">
        <f t="shared" si="9"/>
        <v>MAFemale25-29</v>
      </c>
      <c r="F609" s="110">
        <v>306410.56290000002</v>
      </c>
    </row>
    <row r="610" spans="2:6" x14ac:dyDescent="0.2">
      <c r="B610" t="s">
        <v>48</v>
      </c>
      <c r="C610" t="s">
        <v>70</v>
      </c>
      <c r="D610" s="130" t="s">
        <v>122</v>
      </c>
      <c r="E610" t="str">
        <f t="shared" si="9"/>
        <v>MAFemale30-34</v>
      </c>
      <c r="F610" s="110">
        <v>303277.75219999999</v>
      </c>
    </row>
    <row r="611" spans="2:6" x14ac:dyDescent="0.2">
      <c r="B611" t="s">
        <v>48</v>
      </c>
      <c r="C611" t="s">
        <v>70</v>
      </c>
      <c r="D611" s="130" t="s">
        <v>123</v>
      </c>
      <c r="E611" t="str">
        <f t="shared" si="9"/>
        <v>MAFemale35-39</v>
      </c>
      <c r="F611" s="110">
        <v>286651.2513</v>
      </c>
    </row>
    <row r="612" spans="2:6" x14ac:dyDescent="0.2">
      <c r="B612" t="s">
        <v>48</v>
      </c>
      <c r="C612" t="s">
        <v>70</v>
      </c>
      <c r="D612" s="130" t="s">
        <v>124</v>
      </c>
      <c r="E612" t="str">
        <f t="shared" si="9"/>
        <v>MAFemale40-44</v>
      </c>
      <c r="F612" s="110">
        <v>245214.8463</v>
      </c>
    </row>
    <row r="613" spans="2:6" x14ac:dyDescent="0.2">
      <c r="B613" t="s">
        <v>48</v>
      </c>
      <c r="C613" t="s">
        <v>70</v>
      </c>
      <c r="D613" s="130" t="s">
        <v>125</v>
      </c>
      <c r="E613" t="str">
        <f t="shared" si="9"/>
        <v>MAFemale45-49</v>
      </c>
      <c r="F613" s="110">
        <v>196751.80590000001</v>
      </c>
    </row>
    <row r="614" spans="2:6" x14ac:dyDescent="0.2">
      <c r="B614" t="s">
        <v>48</v>
      </c>
      <c r="C614" t="s">
        <v>70</v>
      </c>
      <c r="D614" s="130" t="s">
        <v>126</v>
      </c>
      <c r="E614" t="str">
        <f t="shared" si="9"/>
        <v>MAFemale50-54</v>
      </c>
      <c r="F614" s="110">
        <v>171965.8444</v>
      </c>
    </row>
    <row r="615" spans="2:6" x14ac:dyDescent="0.2">
      <c r="B615" t="s">
        <v>48</v>
      </c>
      <c r="C615" t="s">
        <v>70</v>
      </c>
      <c r="D615" s="130" t="s">
        <v>127</v>
      </c>
      <c r="E615" t="str">
        <f t="shared" si="9"/>
        <v>MAFemale55-59</v>
      </c>
      <c r="F615" s="110">
        <v>145278.10209999999</v>
      </c>
    </row>
    <row r="616" spans="2:6" x14ac:dyDescent="0.2">
      <c r="B616" t="s">
        <v>48</v>
      </c>
      <c r="C616" t="s">
        <v>70</v>
      </c>
      <c r="D616" s="130" t="s">
        <v>128</v>
      </c>
      <c r="E616" t="str">
        <f t="shared" si="9"/>
        <v>MAFemale60-64</v>
      </c>
      <c r="F616" s="110">
        <v>119278.8382</v>
      </c>
    </row>
    <row r="617" spans="2:6" x14ac:dyDescent="0.2">
      <c r="B617" t="s">
        <v>48</v>
      </c>
      <c r="C617" t="s">
        <v>70</v>
      </c>
      <c r="D617" s="130" t="s">
        <v>129</v>
      </c>
      <c r="E617" t="str">
        <f t="shared" si="9"/>
        <v>MAFemale65-69</v>
      </c>
      <c r="F617" s="110">
        <v>96746.851699999999</v>
      </c>
    </row>
    <row r="618" spans="2:6" x14ac:dyDescent="0.2">
      <c r="B618" t="s">
        <v>48</v>
      </c>
      <c r="C618" t="s">
        <v>70</v>
      </c>
      <c r="D618" s="130" t="s">
        <v>130</v>
      </c>
      <c r="E618" t="str">
        <f t="shared" si="9"/>
        <v>MAFemale70-74</v>
      </c>
      <c r="F618" s="110">
        <v>70889.058199999999</v>
      </c>
    </row>
    <row r="619" spans="2:6" x14ac:dyDescent="0.2">
      <c r="B619" t="s">
        <v>48</v>
      </c>
      <c r="C619" t="s">
        <v>70</v>
      </c>
      <c r="D619" s="130" t="s">
        <v>131</v>
      </c>
      <c r="E619" t="str">
        <f t="shared" si="9"/>
        <v>MAFemale75-79</v>
      </c>
      <c r="F619" s="110">
        <v>50753.452400000002</v>
      </c>
    </row>
    <row r="620" spans="2:6" x14ac:dyDescent="0.2">
      <c r="B620" t="s">
        <v>48</v>
      </c>
      <c r="C620" t="s">
        <v>70</v>
      </c>
      <c r="D620" s="130" t="s">
        <v>132</v>
      </c>
      <c r="E620" t="str">
        <f t="shared" si="9"/>
        <v>MAFemale80-84</v>
      </c>
      <c r="F620" s="110">
        <v>34446.1299</v>
      </c>
    </row>
    <row r="621" spans="2:6" x14ac:dyDescent="0.2">
      <c r="B621" t="s">
        <v>48</v>
      </c>
      <c r="C621" t="s">
        <v>70</v>
      </c>
      <c r="D621" s="130" t="s">
        <v>133</v>
      </c>
      <c r="E621" t="str">
        <f t="shared" si="9"/>
        <v>MAFemale85-89</v>
      </c>
      <c r="F621" s="110">
        <v>18672.456200000001</v>
      </c>
    </row>
    <row r="622" spans="2:6" x14ac:dyDescent="0.2">
      <c r="B622" t="s">
        <v>48</v>
      </c>
      <c r="C622" t="s">
        <v>70</v>
      </c>
      <c r="D622" s="130" t="s">
        <v>8</v>
      </c>
      <c r="E622" t="str">
        <f t="shared" si="9"/>
        <v>MAFemale90+</v>
      </c>
      <c r="F622" s="110">
        <v>13828.5236</v>
      </c>
    </row>
    <row r="623" spans="2:6" x14ac:dyDescent="0.2">
      <c r="B623" t="s">
        <v>48</v>
      </c>
      <c r="C623" t="s">
        <v>71</v>
      </c>
      <c r="D623" s="130">
        <v>0</v>
      </c>
      <c r="E623" t="str">
        <f t="shared" si="9"/>
        <v>MAMale0</v>
      </c>
      <c r="F623" s="110">
        <v>60314.347999999998</v>
      </c>
    </row>
    <row r="624" spans="2:6" x14ac:dyDescent="0.2">
      <c r="B624" t="s">
        <v>48</v>
      </c>
      <c r="C624" t="s">
        <v>71</v>
      </c>
      <c r="D624" s="141" t="s">
        <v>1657</v>
      </c>
      <c r="E624" t="str">
        <f t="shared" si="9"/>
        <v>MAMale1-4</v>
      </c>
      <c r="F624" s="110">
        <v>239943.14060000001</v>
      </c>
    </row>
    <row r="625" spans="2:6" x14ac:dyDescent="0.2">
      <c r="B625" t="s">
        <v>48</v>
      </c>
      <c r="C625" t="s">
        <v>71</v>
      </c>
      <c r="D625" s="141" t="s">
        <v>1658</v>
      </c>
      <c r="E625" t="str">
        <f t="shared" si="9"/>
        <v>MAMale5-9</v>
      </c>
      <c r="F625" s="110">
        <v>300479.28509999998</v>
      </c>
    </row>
    <row r="626" spans="2:6" x14ac:dyDescent="0.2">
      <c r="B626" t="s">
        <v>48</v>
      </c>
      <c r="C626" t="s">
        <v>71</v>
      </c>
      <c r="D626" s="141" t="s">
        <v>118</v>
      </c>
      <c r="E626" t="str">
        <f t="shared" si="9"/>
        <v>MAMale10-14</v>
      </c>
      <c r="F626" s="110">
        <v>335038.15990000003</v>
      </c>
    </row>
    <row r="627" spans="2:6" x14ac:dyDescent="0.2">
      <c r="B627" t="s">
        <v>48</v>
      </c>
      <c r="C627" t="s">
        <v>71</v>
      </c>
      <c r="D627" s="130" t="s">
        <v>119</v>
      </c>
      <c r="E627" t="str">
        <f t="shared" si="9"/>
        <v>MAMale15-19</v>
      </c>
      <c r="F627" s="110">
        <v>339033.14779999998</v>
      </c>
    </row>
    <row r="628" spans="2:6" x14ac:dyDescent="0.2">
      <c r="B628" t="s">
        <v>48</v>
      </c>
      <c r="C628" t="s">
        <v>71</v>
      </c>
      <c r="D628" s="130" t="s">
        <v>120</v>
      </c>
      <c r="E628" t="str">
        <f t="shared" si="9"/>
        <v>MAMale20-24</v>
      </c>
      <c r="F628" s="110">
        <v>339934.32689999999</v>
      </c>
    </row>
    <row r="629" spans="2:6" x14ac:dyDescent="0.2">
      <c r="B629" t="s">
        <v>48</v>
      </c>
      <c r="C629" t="s">
        <v>71</v>
      </c>
      <c r="D629" s="130" t="s">
        <v>121</v>
      </c>
      <c r="E629" t="str">
        <f t="shared" si="9"/>
        <v>MAMale25-29</v>
      </c>
      <c r="F629" s="110">
        <v>296729.9523</v>
      </c>
    </row>
    <row r="630" spans="2:6" x14ac:dyDescent="0.2">
      <c r="B630" t="s">
        <v>48</v>
      </c>
      <c r="C630" t="s">
        <v>71</v>
      </c>
      <c r="D630" s="130" t="s">
        <v>122</v>
      </c>
      <c r="E630" t="str">
        <f t="shared" si="9"/>
        <v>MAMale30-34</v>
      </c>
      <c r="F630" s="110">
        <v>283329.46260000003</v>
      </c>
    </row>
    <row r="631" spans="2:6" x14ac:dyDescent="0.2">
      <c r="B631" t="s">
        <v>48</v>
      </c>
      <c r="C631" t="s">
        <v>71</v>
      </c>
      <c r="D631" s="130" t="s">
        <v>123</v>
      </c>
      <c r="E631" t="str">
        <f t="shared" si="9"/>
        <v>MAMale35-39</v>
      </c>
      <c r="F631" s="110">
        <v>265284.58850000001</v>
      </c>
    </row>
    <row r="632" spans="2:6" x14ac:dyDescent="0.2">
      <c r="B632" t="s">
        <v>48</v>
      </c>
      <c r="C632" t="s">
        <v>71</v>
      </c>
      <c r="D632" s="130" t="s">
        <v>124</v>
      </c>
      <c r="E632" t="str">
        <f t="shared" si="9"/>
        <v>MAMale40-44</v>
      </c>
      <c r="F632" s="110">
        <v>227353.06849999999</v>
      </c>
    </row>
    <row r="633" spans="2:6" x14ac:dyDescent="0.2">
      <c r="B633" t="s">
        <v>48</v>
      </c>
      <c r="C633" t="s">
        <v>71</v>
      </c>
      <c r="D633" s="130" t="s">
        <v>125</v>
      </c>
      <c r="E633" t="str">
        <f t="shared" si="9"/>
        <v>MAMale45-49</v>
      </c>
      <c r="F633" s="110">
        <v>183262.66699999999</v>
      </c>
    </row>
    <row r="634" spans="2:6" x14ac:dyDescent="0.2">
      <c r="B634" t="s">
        <v>48</v>
      </c>
      <c r="C634" t="s">
        <v>71</v>
      </c>
      <c r="D634" s="130" t="s">
        <v>126</v>
      </c>
      <c r="E634" t="str">
        <f t="shared" si="9"/>
        <v>MAMale50-54</v>
      </c>
      <c r="F634" s="110">
        <v>158243.11319999999</v>
      </c>
    </row>
    <row r="635" spans="2:6" x14ac:dyDescent="0.2">
      <c r="B635" t="s">
        <v>48</v>
      </c>
      <c r="C635" t="s">
        <v>71</v>
      </c>
      <c r="D635" s="130" t="s">
        <v>127</v>
      </c>
      <c r="E635" t="str">
        <f t="shared" si="9"/>
        <v>MAMale55-59</v>
      </c>
      <c r="F635" s="110">
        <v>130561.3311</v>
      </c>
    </row>
    <row r="636" spans="2:6" x14ac:dyDescent="0.2">
      <c r="B636" t="s">
        <v>48</v>
      </c>
      <c r="C636" t="s">
        <v>71</v>
      </c>
      <c r="D636" s="130" t="s">
        <v>128</v>
      </c>
      <c r="E636" t="str">
        <f t="shared" si="9"/>
        <v>MAMale60-64</v>
      </c>
      <c r="F636" s="110">
        <v>104334.1446</v>
      </c>
    </row>
    <row r="637" spans="2:6" x14ac:dyDescent="0.2">
      <c r="B637" t="s">
        <v>48</v>
      </c>
      <c r="C637" t="s">
        <v>71</v>
      </c>
      <c r="D637" s="130" t="s">
        <v>129</v>
      </c>
      <c r="E637" t="str">
        <f t="shared" si="9"/>
        <v>MAMale65-69</v>
      </c>
      <c r="F637" s="110">
        <v>82256.759000000005</v>
      </c>
    </row>
    <row r="638" spans="2:6" x14ac:dyDescent="0.2">
      <c r="B638" t="s">
        <v>48</v>
      </c>
      <c r="C638" t="s">
        <v>71</v>
      </c>
      <c r="D638" s="130" t="s">
        <v>130</v>
      </c>
      <c r="E638" t="str">
        <f t="shared" si="9"/>
        <v>MAMale70-74</v>
      </c>
      <c r="F638" s="110">
        <v>60476.7601</v>
      </c>
    </row>
    <row r="639" spans="2:6" x14ac:dyDescent="0.2">
      <c r="B639" t="s">
        <v>48</v>
      </c>
      <c r="C639" t="s">
        <v>71</v>
      </c>
      <c r="D639" s="130" t="s">
        <v>131</v>
      </c>
      <c r="E639" t="str">
        <f t="shared" si="9"/>
        <v>MAMale75-79</v>
      </c>
      <c r="F639" s="110">
        <v>41522.559099999999</v>
      </c>
    </row>
    <row r="640" spans="2:6" x14ac:dyDescent="0.2">
      <c r="B640" t="s">
        <v>48</v>
      </c>
      <c r="C640" t="s">
        <v>71</v>
      </c>
      <c r="D640" s="130" t="s">
        <v>132</v>
      </c>
      <c r="E640" t="str">
        <f t="shared" si="9"/>
        <v>MAMale80-84</v>
      </c>
      <c r="F640" s="110">
        <v>25623.4797</v>
      </c>
    </row>
    <row r="641" spans="2:6" x14ac:dyDescent="0.2">
      <c r="B641" t="s">
        <v>48</v>
      </c>
      <c r="C641" t="s">
        <v>71</v>
      </c>
      <c r="D641" s="130" t="s">
        <v>133</v>
      </c>
      <c r="E641" t="str">
        <f t="shared" si="9"/>
        <v>MAMale85-89</v>
      </c>
      <c r="F641" s="110">
        <v>13093.470600000001</v>
      </c>
    </row>
    <row r="642" spans="2:6" x14ac:dyDescent="0.2">
      <c r="B642" t="s">
        <v>48</v>
      </c>
      <c r="C642" t="s">
        <v>71</v>
      </c>
      <c r="D642" s="130" t="s">
        <v>8</v>
      </c>
      <c r="E642" t="str">
        <f t="shared" si="9"/>
        <v>MAMale90+</v>
      </c>
      <c r="F642" s="110">
        <v>7879.5551999999998</v>
      </c>
    </row>
    <row r="643" spans="2:6" x14ac:dyDescent="0.2">
      <c r="B643" t="s">
        <v>48</v>
      </c>
      <c r="C643" t="s">
        <v>18</v>
      </c>
      <c r="D643" s="130">
        <v>0</v>
      </c>
      <c r="E643" t="str">
        <f t="shared" si="9"/>
        <v>MATotal0</v>
      </c>
      <c r="F643" s="110">
        <v>117931.163</v>
      </c>
    </row>
    <row r="644" spans="2:6" x14ac:dyDescent="0.2">
      <c r="B644" t="s">
        <v>48</v>
      </c>
      <c r="C644" t="s">
        <v>18</v>
      </c>
      <c r="D644" s="141" t="s">
        <v>1657</v>
      </c>
      <c r="E644" t="str">
        <f t="shared" ref="E644:E707" si="10">_xlfn.CONCAT(B644,C644,D644)</f>
        <v>MATotal1-4</v>
      </c>
      <c r="F644" s="110">
        <v>469483.09159999999</v>
      </c>
    </row>
    <row r="645" spans="2:6" x14ac:dyDescent="0.2">
      <c r="B645" t="s">
        <v>48</v>
      </c>
      <c r="C645" t="s">
        <v>18</v>
      </c>
      <c r="D645" s="141" t="s">
        <v>1658</v>
      </c>
      <c r="E645" t="str">
        <f t="shared" si="10"/>
        <v>MATotal5-9</v>
      </c>
      <c r="F645" s="110">
        <v>588136.65830000001</v>
      </c>
    </row>
    <row r="646" spans="2:6" x14ac:dyDescent="0.2">
      <c r="B646" t="s">
        <v>48</v>
      </c>
      <c r="C646" t="s">
        <v>18</v>
      </c>
      <c r="D646" s="141" t="s">
        <v>118</v>
      </c>
      <c r="E646" t="str">
        <f t="shared" si="10"/>
        <v>MATotal10-14</v>
      </c>
      <c r="F646" s="110">
        <v>655775.4362</v>
      </c>
    </row>
    <row r="647" spans="2:6" x14ac:dyDescent="0.2">
      <c r="B647" t="s">
        <v>48</v>
      </c>
      <c r="C647" t="s">
        <v>18</v>
      </c>
      <c r="D647" s="130" t="s">
        <v>119</v>
      </c>
      <c r="E647" t="str">
        <f t="shared" si="10"/>
        <v>MATotal15-19</v>
      </c>
      <c r="F647" s="110">
        <v>665851.6324</v>
      </c>
    </row>
    <row r="648" spans="2:6" x14ac:dyDescent="0.2">
      <c r="B648" t="s">
        <v>48</v>
      </c>
      <c r="C648" t="s">
        <v>18</v>
      </c>
      <c r="D648" s="130" t="s">
        <v>120</v>
      </c>
      <c r="E648" t="str">
        <f t="shared" si="10"/>
        <v>MATotal20-24</v>
      </c>
      <c r="F648" s="110">
        <v>673929.34230000002</v>
      </c>
    </row>
    <row r="649" spans="2:6" x14ac:dyDescent="0.2">
      <c r="B649" t="s">
        <v>48</v>
      </c>
      <c r="C649" t="s">
        <v>18</v>
      </c>
      <c r="D649" s="130" t="s">
        <v>121</v>
      </c>
      <c r="E649" t="str">
        <f t="shared" si="10"/>
        <v>MATotal25-29</v>
      </c>
      <c r="F649" s="110">
        <v>603140.43799999997</v>
      </c>
    </row>
    <row r="650" spans="2:6" x14ac:dyDescent="0.2">
      <c r="B650" t="s">
        <v>48</v>
      </c>
      <c r="C650" t="s">
        <v>18</v>
      </c>
      <c r="D650" s="130" t="s">
        <v>122</v>
      </c>
      <c r="E650" t="str">
        <f t="shared" si="10"/>
        <v>MATotal30-34</v>
      </c>
      <c r="F650" s="110">
        <v>586607.20449999999</v>
      </c>
    </row>
    <row r="651" spans="2:6" x14ac:dyDescent="0.2">
      <c r="B651" t="s">
        <v>48</v>
      </c>
      <c r="C651" t="s">
        <v>18</v>
      </c>
      <c r="D651" s="130" t="s">
        <v>123</v>
      </c>
      <c r="E651" t="str">
        <f t="shared" si="10"/>
        <v>MATotal35-39</v>
      </c>
      <c r="F651" s="110">
        <v>551935.80839999998</v>
      </c>
    </row>
    <row r="652" spans="2:6" x14ac:dyDescent="0.2">
      <c r="B652" t="s">
        <v>48</v>
      </c>
      <c r="C652" t="s">
        <v>18</v>
      </c>
      <c r="D652" s="130" t="s">
        <v>124</v>
      </c>
      <c r="E652" t="str">
        <f t="shared" si="10"/>
        <v>MATotal40-44</v>
      </c>
      <c r="F652" s="110">
        <v>472567.8787</v>
      </c>
    </row>
    <row r="653" spans="2:6" x14ac:dyDescent="0.2">
      <c r="B653" t="s">
        <v>48</v>
      </c>
      <c r="C653" t="s">
        <v>18</v>
      </c>
      <c r="D653" s="130" t="s">
        <v>125</v>
      </c>
      <c r="E653" t="str">
        <f t="shared" si="10"/>
        <v>MATotal45-49</v>
      </c>
      <c r="F653" s="110">
        <v>380014.45899999997</v>
      </c>
    </row>
    <row r="654" spans="2:6" x14ac:dyDescent="0.2">
      <c r="B654" t="s">
        <v>48</v>
      </c>
      <c r="C654" t="s">
        <v>18</v>
      </c>
      <c r="D654" s="130" t="s">
        <v>126</v>
      </c>
      <c r="E654" t="str">
        <f t="shared" si="10"/>
        <v>MATotal50-54</v>
      </c>
      <c r="F654" s="110">
        <v>330208.95659999998</v>
      </c>
    </row>
    <row r="655" spans="2:6" x14ac:dyDescent="0.2">
      <c r="B655" t="s">
        <v>48</v>
      </c>
      <c r="C655" t="s">
        <v>18</v>
      </c>
      <c r="D655" s="130" t="s">
        <v>127</v>
      </c>
      <c r="E655" t="str">
        <f t="shared" si="10"/>
        <v>MATotal55-59</v>
      </c>
      <c r="F655" s="110">
        <v>275839.43280000001</v>
      </c>
    </row>
    <row r="656" spans="2:6" x14ac:dyDescent="0.2">
      <c r="B656" t="s">
        <v>48</v>
      </c>
      <c r="C656" t="s">
        <v>18</v>
      </c>
      <c r="D656" s="130" t="s">
        <v>128</v>
      </c>
      <c r="E656" t="str">
        <f t="shared" si="10"/>
        <v>MATotal60-64</v>
      </c>
      <c r="F656" s="110">
        <v>223612.98240000001</v>
      </c>
    </row>
    <row r="657" spans="2:6" x14ac:dyDescent="0.2">
      <c r="B657" t="s">
        <v>48</v>
      </c>
      <c r="C657" t="s">
        <v>18</v>
      </c>
      <c r="D657" s="130" t="s">
        <v>129</v>
      </c>
      <c r="E657" t="str">
        <f t="shared" si="10"/>
        <v>MATotal65-69</v>
      </c>
      <c r="F657" s="110">
        <v>179003.5074</v>
      </c>
    </row>
    <row r="658" spans="2:6" x14ac:dyDescent="0.2">
      <c r="B658" t="s">
        <v>48</v>
      </c>
      <c r="C658" t="s">
        <v>18</v>
      </c>
      <c r="D658" s="130" t="s">
        <v>130</v>
      </c>
      <c r="E658" t="str">
        <f t="shared" si="10"/>
        <v>MATotal70-74</v>
      </c>
      <c r="F658" s="110">
        <v>131365.70439999999</v>
      </c>
    </row>
    <row r="659" spans="2:6" x14ac:dyDescent="0.2">
      <c r="B659" t="s">
        <v>48</v>
      </c>
      <c r="C659" t="s">
        <v>18</v>
      </c>
      <c r="D659" s="130" t="s">
        <v>131</v>
      </c>
      <c r="E659" t="str">
        <f t="shared" si="10"/>
        <v>MATotal75-79</v>
      </c>
      <c r="F659" s="110">
        <v>92275.988599999997</v>
      </c>
    </row>
    <row r="660" spans="2:6" x14ac:dyDescent="0.2">
      <c r="B660" t="s">
        <v>48</v>
      </c>
      <c r="C660" t="s">
        <v>18</v>
      </c>
      <c r="D660" s="130" t="s">
        <v>132</v>
      </c>
      <c r="E660" t="str">
        <f t="shared" si="10"/>
        <v>MATotal80-84</v>
      </c>
      <c r="F660" s="110">
        <v>60069.544699999999</v>
      </c>
    </row>
    <row r="661" spans="2:6" x14ac:dyDescent="0.2">
      <c r="B661" t="s">
        <v>48</v>
      </c>
      <c r="C661" t="s">
        <v>18</v>
      </c>
      <c r="D661" s="130" t="s">
        <v>133</v>
      </c>
      <c r="E661" t="str">
        <f t="shared" si="10"/>
        <v>MATotal85-89</v>
      </c>
      <c r="F661" s="110">
        <v>31765.861199999999</v>
      </c>
    </row>
    <row r="662" spans="2:6" x14ac:dyDescent="0.2">
      <c r="B662" t="s">
        <v>48</v>
      </c>
      <c r="C662" t="s">
        <v>18</v>
      </c>
      <c r="D662" s="130" t="s">
        <v>8</v>
      </c>
      <c r="E662" t="str">
        <f t="shared" si="10"/>
        <v>MATotal90+</v>
      </c>
      <c r="F662" s="110">
        <v>21708.057000000001</v>
      </c>
    </row>
    <row r="663" spans="2:6" x14ac:dyDescent="0.2">
      <c r="B663" t="s">
        <v>58</v>
      </c>
      <c r="C663" t="s">
        <v>70</v>
      </c>
      <c r="D663" s="130">
        <v>0</v>
      </c>
      <c r="E663" t="str">
        <f t="shared" si="10"/>
        <v>MGFemale0</v>
      </c>
      <c r="F663" s="110">
        <v>129610.6171</v>
      </c>
    </row>
    <row r="664" spans="2:6" x14ac:dyDescent="0.2">
      <c r="B664" t="s">
        <v>58</v>
      </c>
      <c r="C664" t="s">
        <v>70</v>
      </c>
      <c r="D664" s="141" t="s">
        <v>1657</v>
      </c>
      <c r="E664" t="str">
        <f t="shared" si="10"/>
        <v>MGFemale1-4</v>
      </c>
      <c r="F664" s="110">
        <v>518376.69130000001</v>
      </c>
    </row>
    <row r="665" spans="2:6" x14ac:dyDescent="0.2">
      <c r="B665" t="s">
        <v>58</v>
      </c>
      <c r="C665" t="s">
        <v>70</v>
      </c>
      <c r="D665" s="141" t="s">
        <v>1658</v>
      </c>
      <c r="E665" t="str">
        <f t="shared" si="10"/>
        <v>MGFemale5-9</v>
      </c>
      <c r="F665" s="110">
        <v>646137.80810000002</v>
      </c>
    </row>
    <row r="666" spans="2:6" x14ac:dyDescent="0.2">
      <c r="B666" t="s">
        <v>58</v>
      </c>
      <c r="C666" t="s">
        <v>70</v>
      </c>
      <c r="D666" s="141" t="s">
        <v>118</v>
      </c>
      <c r="E666" t="str">
        <f t="shared" si="10"/>
        <v>MGFemale10-14</v>
      </c>
      <c r="F666" s="110">
        <v>656644.30830000003</v>
      </c>
    </row>
    <row r="667" spans="2:6" x14ac:dyDescent="0.2">
      <c r="B667" t="s">
        <v>58</v>
      </c>
      <c r="C667" t="s">
        <v>70</v>
      </c>
      <c r="D667" s="130" t="s">
        <v>119</v>
      </c>
      <c r="E667" t="str">
        <f t="shared" si="10"/>
        <v>MGFemale15-19</v>
      </c>
      <c r="F667" s="110">
        <v>733048.72149999999</v>
      </c>
    </row>
    <row r="668" spans="2:6" x14ac:dyDescent="0.2">
      <c r="B668" t="s">
        <v>58</v>
      </c>
      <c r="C668" t="s">
        <v>70</v>
      </c>
      <c r="D668" s="130" t="s">
        <v>120</v>
      </c>
      <c r="E668" t="str">
        <f t="shared" si="10"/>
        <v>MGFemale20-24</v>
      </c>
      <c r="F668" s="110">
        <v>833122.91910000006</v>
      </c>
    </row>
    <row r="669" spans="2:6" x14ac:dyDescent="0.2">
      <c r="B669" t="s">
        <v>58</v>
      </c>
      <c r="C669" t="s">
        <v>70</v>
      </c>
      <c r="D669" s="130" t="s">
        <v>121</v>
      </c>
      <c r="E669" t="str">
        <f t="shared" si="10"/>
        <v>MGFemale25-29</v>
      </c>
      <c r="F669" s="110">
        <v>845789.56180000002</v>
      </c>
    </row>
    <row r="670" spans="2:6" x14ac:dyDescent="0.2">
      <c r="B670" t="s">
        <v>58</v>
      </c>
      <c r="C670" t="s">
        <v>70</v>
      </c>
      <c r="D670" s="130" t="s">
        <v>122</v>
      </c>
      <c r="E670" t="str">
        <f t="shared" si="10"/>
        <v>MGFemale30-34</v>
      </c>
      <c r="F670" s="110">
        <v>852927.90020000003</v>
      </c>
    </row>
    <row r="671" spans="2:6" x14ac:dyDescent="0.2">
      <c r="B671" t="s">
        <v>58</v>
      </c>
      <c r="C671" t="s">
        <v>70</v>
      </c>
      <c r="D671" s="130" t="s">
        <v>123</v>
      </c>
      <c r="E671" t="str">
        <f t="shared" si="10"/>
        <v>MGFemale35-39</v>
      </c>
      <c r="F671" s="110">
        <v>851249.7267</v>
      </c>
    </row>
    <row r="672" spans="2:6" x14ac:dyDescent="0.2">
      <c r="B672" t="s">
        <v>58</v>
      </c>
      <c r="C672" t="s">
        <v>70</v>
      </c>
      <c r="D672" s="130" t="s">
        <v>124</v>
      </c>
      <c r="E672" t="str">
        <f t="shared" si="10"/>
        <v>MGFemale40-44</v>
      </c>
      <c r="F672" s="110">
        <v>805144.90890000004</v>
      </c>
    </row>
    <row r="673" spans="2:6" x14ac:dyDescent="0.2">
      <c r="B673" t="s">
        <v>58</v>
      </c>
      <c r="C673" t="s">
        <v>70</v>
      </c>
      <c r="D673" s="130" t="s">
        <v>125</v>
      </c>
      <c r="E673" t="str">
        <f t="shared" si="10"/>
        <v>MGFemale45-49</v>
      </c>
      <c r="F673" s="110">
        <v>718542.26260000002</v>
      </c>
    </row>
    <row r="674" spans="2:6" x14ac:dyDescent="0.2">
      <c r="B674" t="s">
        <v>58</v>
      </c>
      <c r="C674" t="s">
        <v>70</v>
      </c>
      <c r="D674" s="130" t="s">
        <v>126</v>
      </c>
      <c r="E674" t="str">
        <f t="shared" si="10"/>
        <v>MGFemale50-54</v>
      </c>
      <c r="F674" s="110">
        <v>690894.8064</v>
      </c>
    </row>
    <row r="675" spans="2:6" x14ac:dyDescent="0.2">
      <c r="B675" t="s">
        <v>58</v>
      </c>
      <c r="C675" t="s">
        <v>70</v>
      </c>
      <c r="D675" s="130" t="s">
        <v>127</v>
      </c>
      <c r="E675" t="str">
        <f t="shared" si="10"/>
        <v>MGFemale55-59</v>
      </c>
      <c r="F675" s="110">
        <v>646292.88439999998</v>
      </c>
    </row>
    <row r="676" spans="2:6" x14ac:dyDescent="0.2">
      <c r="B676" t="s">
        <v>58</v>
      </c>
      <c r="C676" t="s">
        <v>70</v>
      </c>
      <c r="D676" s="130" t="s">
        <v>128</v>
      </c>
      <c r="E676" t="str">
        <f t="shared" si="10"/>
        <v>MGFemale60-64</v>
      </c>
      <c r="F676" s="110">
        <v>556948.02190000005</v>
      </c>
    </row>
    <row r="677" spans="2:6" x14ac:dyDescent="0.2">
      <c r="B677" t="s">
        <v>58</v>
      </c>
      <c r="C677" t="s">
        <v>70</v>
      </c>
      <c r="D677" s="130" t="s">
        <v>129</v>
      </c>
      <c r="E677" t="str">
        <f t="shared" si="10"/>
        <v>MGFemale65-69</v>
      </c>
      <c r="F677" s="110">
        <v>443376.90100000001</v>
      </c>
    </row>
    <row r="678" spans="2:6" x14ac:dyDescent="0.2">
      <c r="B678" t="s">
        <v>58</v>
      </c>
      <c r="C678" t="s">
        <v>70</v>
      </c>
      <c r="D678" s="130" t="s">
        <v>130</v>
      </c>
      <c r="E678" t="str">
        <f t="shared" si="10"/>
        <v>MGFemale70-74</v>
      </c>
      <c r="F678" s="110">
        <v>329226.80070000002</v>
      </c>
    </row>
    <row r="679" spans="2:6" x14ac:dyDescent="0.2">
      <c r="B679" t="s">
        <v>58</v>
      </c>
      <c r="C679" t="s">
        <v>70</v>
      </c>
      <c r="D679" s="130" t="s">
        <v>131</v>
      </c>
      <c r="E679" t="str">
        <f t="shared" si="10"/>
        <v>MGFemale75-79</v>
      </c>
      <c r="F679" s="110">
        <v>231462.24119999999</v>
      </c>
    </row>
    <row r="680" spans="2:6" x14ac:dyDescent="0.2">
      <c r="B680" t="s">
        <v>58</v>
      </c>
      <c r="C680" t="s">
        <v>70</v>
      </c>
      <c r="D680" s="130" t="s">
        <v>132</v>
      </c>
      <c r="E680" t="str">
        <f t="shared" si="10"/>
        <v>MGFemale80-84</v>
      </c>
      <c r="F680" s="110">
        <v>159869.96739999999</v>
      </c>
    </row>
    <row r="681" spans="2:6" x14ac:dyDescent="0.2">
      <c r="B681" t="s">
        <v>58</v>
      </c>
      <c r="C681" t="s">
        <v>70</v>
      </c>
      <c r="D681" s="130" t="s">
        <v>133</v>
      </c>
      <c r="E681" t="str">
        <f t="shared" si="10"/>
        <v>MGFemale85-89</v>
      </c>
      <c r="F681" s="110">
        <v>90384.962799999994</v>
      </c>
    </row>
    <row r="682" spans="2:6" x14ac:dyDescent="0.2">
      <c r="B682" t="s">
        <v>58</v>
      </c>
      <c r="C682" t="s">
        <v>70</v>
      </c>
      <c r="D682" s="130" t="s">
        <v>8</v>
      </c>
      <c r="E682" t="str">
        <f t="shared" si="10"/>
        <v>MGFemale90+</v>
      </c>
      <c r="F682" s="110">
        <v>65147.643900000003</v>
      </c>
    </row>
    <row r="683" spans="2:6" x14ac:dyDescent="0.2">
      <c r="B683" t="s">
        <v>58</v>
      </c>
      <c r="C683" t="s">
        <v>71</v>
      </c>
      <c r="D683" s="130">
        <v>0</v>
      </c>
      <c r="E683" t="str">
        <f t="shared" si="10"/>
        <v>MGMale0</v>
      </c>
      <c r="F683" s="110">
        <v>135934.61040000001</v>
      </c>
    </row>
    <row r="684" spans="2:6" x14ac:dyDescent="0.2">
      <c r="B684" t="s">
        <v>58</v>
      </c>
      <c r="C684" t="s">
        <v>71</v>
      </c>
      <c r="D684" s="141" t="s">
        <v>1657</v>
      </c>
      <c r="E684" t="str">
        <f t="shared" si="10"/>
        <v>MGMale1-4</v>
      </c>
      <c r="F684" s="110">
        <v>543522.12699999998</v>
      </c>
    </row>
    <row r="685" spans="2:6" x14ac:dyDescent="0.2">
      <c r="B685" t="s">
        <v>58</v>
      </c>
      <c r="C685" t="s">
        <v>71</v>
      </c>
      <c r="D685" s="141" t="s">
        <v>1658</v>
      </c>
      <c r="E685" t="str">
        <f t="shared" si="10"/>
        <v>MGMale5-9</v>
      </c>
      <c r="F685" s="110">
        <v>676623.24380000005</v>
      </c>
    </row>
    <row r="686" spans="2:6" x14ac:dyDescent="0.2">
      <c r="B686" t="s">
        <v>58</v>
      </c>
      <c r="C686" t="s">
        <v>71</v>
      </c>
      <c r="D686" s="141" t="s">
        <v>118</v>
      </c>
      <c r="E686" t="str">
        <f t="shared" si="10"/>
        <v>MGMale10-14</v>
      </c>
      <c r="F686" s="110">
        <v>686924.27949999995</v>
      </c>
    </row>
    <row r="687" spans="2:6" x14ac:dyDescent="0.2">
      <c r="B687" t="s">
        <v>58</v>
      </c>
      <c r="C687" t="s">
        <v>71</v>
      </c>
      <c r="D687" s="130" t="s">
        <v>119</v>
      </c>
      <c r="E687" t="str">
        <f t="shared" si="10"/>
        <v>MGMale15-19</v>
      </c>
      <c r="F687" s="110">
        <v>765049.76679999998</v>
      </c>
    </row>
    <row r="688" spans="2:6" x14ac:dyDescent="0.2">
      <c r="B688" t="s">
        <v>58</v>
      </c>
      <c r="C688" t="s">
        <v>71</v>
      </c>
      <c r="D688" s="130" t="s">
        <v>120</v>
      </c>
      <c r="E688" t="str">
        <f t="shared" si="10"/>
        <v>MGMale20-24</v>
      </c>
      <c r="F688" s="110">
        <v>858619.43460000004</v>
      </c>
    </row>
    <row r="689" spans="2:6" x14ac:dyDescent="0.2">
      <c r="B689" t="s">
        <v>58</v>
      </c>
      <c r="C689" t="s">
        <v>71</v>
      </c>
      <c r="D689" s="130" t="s">
        <v>121</v>
      </c>
      <c r="E689" t="str">
        <f t="shared" si="10"/>
        <v>MGMale25-29</v>
      </c>
      <c r="F689" s="110">
        <v>857949.03760000004</v>
      </c>
    </row>
    <row r="690" spans="2:6" x14ac:dyDescent="0.2">
      <c r="B690" t="s">
        <v>58</v>
      </c>
      <c r="C690" t="s">
        <v>71</v>
      </c>
      <c r="D690" s="130" t="s">
        <v>122</v>
      </c>
      <c r="E690" t="str">
        <f t="shared" si="10"/>
        <v>MGMale30-34</v>
      </c>
      <c r="F690" s="110">
        <v>861411.60470000003</v>
      </c>
    </row>
    <row r="691" spans="2:6" x14ac:dyDescent="0.2">
      <c r="B691" t="s">
        <v>58</v>
      </c>
      <c r="C691" t="s">
        <v>71</v>
      </c>
      <c r="D691" s="130" t="s">
        <v>123</v>
      </c>
      <c r="E691" t="str">
        <f t="shared" si="10"/>
        <v>MGMale35-39</v>
      </c>
      <c r="F691" s="110">
        <v>841232.92039999994</v>
      </c>
    </row>
    <row r="692" spans="2:6" x14ac:dyDescent="0.2">
      <c r="B692" t="s">
        <v>58</v>
      </c>
      <c r="C692" t="s">
        <v>71</v>
      </c>
      <c r="D692" s="130" t="s">
        <v>124</v>
      </c>
      <c r="E692" t="str">
        <f t="shared" si="10"/>
        <v>MGMale40-44</v>
      </c>
      <c r="F692" s="110">
        <v>779107.85329999996</v>
      </c>
    </row>
    <row r="693" spans="2:6" x14ac:dyDescent="0.2">
      <c r="B693" t="s">
        <v>58</v>
      </c>
      <c r="C693" t="s">
        <v>71</v>
      </c>
      <c r="D693" s="130" t="s">
        <v>125</v>
      </c>
      <c r="E693" t="str">
        <f t="shared" si="10"/>
        <v>MGMale45-49</v>
      </c>
      <c r="F693" s="110">
        <v>678400.5625</v>
      </c>
    </row>
    <row r="694" spans="2:6" x14ac:dyDescent="0.2">
      <c r="B694" t="s">
        <v>58</v>
      </c>
      <c r="C694" t="s">
        <v>71</v>
      </c>
      <c r="D694" s="130" t="s">
        <v>126</v>
      </c>
      <c r="E694" t="str">
        <f t="shared" si="10"/>
        <v>MGMale50-54</v>
      </c>
      <c r="F694" s="110">
        <v>645640.91799999995</v>
      </c>
    </row>
    <row r="695" spans="2:6" x14ac:dyDescent="0.2">
      <c r="B695" t="s">
        <v>58</v>
      </c>
      <c r="C695" t="s">
        <v>71</v>
      </c>
      <c r="D695" s="130" t="s">
        <v>127</v>
      </c>
      <c r="E695" t="str">
        <f t="shared" si="10"/>
        <v>MGMale55-59</v>
      </c>
      <c r="F695" s="110">
        <v>590003.31099999999</v>
      </c>
    </row>
    <row r="696" spans="2:6" x14ac:dyDescent="0.2">
      <c r="B696" t="s">
        <v>58</v>
      </c>
      <c r="C696" t="s">
        <v>71</v>
      </c>
      <c r="D696" s="130" t="s">
        <v>128</v>
      </c>
      <c r="E696" t="str">
        <f t="shared" si="10"/>
        <v>MGMale60-64</v>
      </c>
      <c r="F696" s="110">
        <v>499948.82209999999</v>
      </c>
    </row>
    <row r="697" spans="2:6" x14ac:dyDescent="0.2">
      <c r="B697" t="s">
        <v>58</v>
      </c>
      <c r="C697" t="s">
        <v>71</v>
      </c>
      <c r="D697" s="130" t="s">
        <v>129</v>
      </c>
      <c r="E697" t="str">
        <f t="shared" si="10"/>
        <v>MGMale65-69</v>
      </c>
      <c r="F697" s="110">
        <v>385151.78169999999</v>
      </c>
    </row>
    <row r="698" spans="2:6" x14ac:dyDescent="0.2">
      <c r="B698" t="s">
        <v>58</v>
      </c>
      <c r="C698" t="s">
        <v>71</v>
      </c>
      <c r="D698" s="130" t="s">
        <v>130</v>
      </c>
      <c r="E698" t="str">
        <f t="shared" si="10"/>
        <v>MGMale70-74</v>
      </c>
      <c r="F698" s="110">
        <v>275908.99530000001</v>
      </c>
    </row>
    <row r="699" spans="2:6" x14ac:dyDescent="0.2">
      <c r="B699" t="s">
        <v>58</v>
      </c>
      <c r="C699" t="s">
        <v>71</v>
      </c>
      <c r="D699" s="130" t="s">
        <v>131</v>
      </c>
      <c r="E699" t="str">
        <f t="shared" si="10"/>
        <v>MGMale75-79</v>
      </c>
      <c r="F699" s="110">
        <v>182524.9969</v>
      </c>
    </row>
    <row r="700" spans="2:6" x14ac:dyDescent="0.2">
      <c r="B700" t="s">
        <v>58</v>
      </c>
      <c r="C700" t="s">
        <v>71</v>
      </c>
      <c r="D700" s="130" t="s">
        <v>132</v>
      </c>
      <c r="E700" t="str">
        <f t="shared" si="10"/>
        <v>MGMale80-84</v>
      </c>
      <c r="F700" s="110">
        <v>117037.19010000001</v>
      </c>
    </row>
    <row r="701" spans="2:6" x14ac:dyDescent="0.2">
      <c r="B701" t="s">
        <v>58</v>
      </c>
      <c r="C701" t="s">
        <v>71</v>
      </c>
      <c r="D701" s="130" t="s">
        <v>133</v>
      </c>
      <c r="E701" t="str">
        <f t="shared" si="10"/>
        <v>MGMale85-89</v>
      </c>
      <c r="F701" s="110">
        <v>61163.743799999997</v>
      </c>
    </row>
    <row r="702" spans="2:6" x14ac:dyDescent="0.2">
      <c r="B702" t="s">
        <v>58</v>
      </c>
      <c r="C702" t="s">
        <v>71</v>
      </c>
      <c r="D702" s="130" t="s">
        <v>8</v>
      </c>
      <c r="E702" t="str">
        <f t="shared" si="10"/>
        <v>MGMale90+</v>
      </c>
      <c r="F702" s="110">
        <v>35062.497000000003</v>
      </c>
    </row>
    <row r="703" spans="2:6" x14ac:dyDescent="0.2">
      <c r="B703" t="s">
        <v>58</v>
      </c>
      <c r="C703" t="s">
        <v>18</v>
      </c>
      <c r="D703" s="130">
        <v>0</v>
      </c>
      <c r="E703" t="str">
        <f t="shared" si="10"/>
        <v>MGTotal0</v>
      </c>
      <c r="F703" s="110">
        <v>265545.22749999998</v>
      </c>
    </row>
    <row r="704" spans="2:6" x14ac:dyDescent="0.2">
      <c r="B704" t="s">
        <v>58</v>
      </c>
      <c r="C704" t="s">
        <v>18</v>
      </c>
      <c r="D704" s="141" t="s">
        <v>1657</v>
      </c>
      <c r="E704" t="str">
        <f t="shared" si="10"/>
        <v>MGTotal1-4</v>
      </c>
      <c r="F704" s="110">
        <v>1061898.8182000001</v>
      </c>
    </row>
    <row r="705" spans="2:6" x14ac:dyDescent="0.2">
      <c r="B705" t="s">
        <v>58</v>
      </c>
      <c r="C705" t="s">
        <v>18</v>
      </c>
      <c r="D705" s="141" t="s">
        <v>1658</v>
      </c>
      <c r="E705" t="str">
        <f t="shared" si="10"/>
        <v>MGTotal5-9</v>
      </c>
      <c r="F705" s="110">
        <v>1322761.0515999999</v>
      </c>
    </row>
    <row r="706" spans="2:6" x14ac:dyDescent="0.2">
      <c r="B706" t="s">
        <v>58</v>
      </c>
      <c r="C706" t="s">
        <v>18</v>
      </c>
      <c r="D706" s="141" t="s">
        <v>118</v>
      </c>
      <c r="E706" t="str">
        <f t="shared" si="10"/>
        <v>MGTotal10-14</v>
      </c>
      <c r="F706" s="110">
        <v>1343568.5870999999</v>
      </c>
    </row>
    <row r="707" spans="2:6" x14ac:dyDescent="0.2">
      <c r="B707" t="s">
        <v>58</v>
      </c>
      <c r="C707" t="s">
        <v>18</v>
      </c>
      <c r="D707" s="130" t="s">
        <v>119</v>
      </c>
      <c r="E707" t="str">
        <f t="shared" si="10"/>
        <v>MGTotal15-19</v>
      </c>
      <c r="F707" s="110">
        <v>1498098.4763</v>
      </c>
    </row>
    <row r="708" spans="2:6" x14ac:dyDescent="0.2">
      <c r="B708" t="s">
        <v>58</v>
      </c>
      <c r="C708" t="s">
        <v>18</v>
      </c>
      <c r="D708" s="130" t="s">
        <v>120</v>
      </c>
      <c r="E708" t="str">
        <f t="shared" ref="E708:E771" si="11">_xlfn.CONCAT(B708,C708,D708)</f>
        <v>MGTotal20-24</v>
      </c>
      <c r="F708" s="110">
        <v>1691742.2689</v>
      </c>
    </row>
    <row r="709" spans="2:6" x14ac:dyDescent="0.2">
      <c r="B709" t="s">
        <v>58</v>
      </c>
      <c r="C709" t="s">
        <v>18</v>
      </c>
      <c r="D709" s="130" t="s">
        <v>121</v>
      </c>
      <c r="E709" t="str">
        <f t="shared" si="11"/>
        <v>MGTotal25-29</v>
      </c>
      <c r="F709" s="110">
        <v>1703738.5961</v>
      </c>
    </row>
    <row r="710" spans="2:6" x14ac:dyDescent="0.2">
      <c r="B710" t="s">
        <v>58</v>
      </c>
      <c r="C710" t="s">
        <v>18</v>
      </c>
      <c r="D710" s="130" t="s">
        <v>122</v>
      </c>
      <c r="E710" t="str">
        <f t="shared" si="11"/>
        <v>MGTotal30-34</v>
      </c>
      <c r="F710" s="110">
        <v>1714339.4598000001</v>
      </c>
    </row>
    <row r="711" spans="2:6" x14ac:dyDescent="0.2">
      <c r="B711" t="s">
        <v>58</v>
      </c>
      <c r="C711" t="s">
        <v>18</v>
      </c>
      <c r="D711" s="130" t="s">
        <v>123</v>
      </c>
      <c r="E711" t="str">
        <f t="shared" si="11"/>
        <v>MGTotal35-39</v>
      </c>
      <c r="F711" s="110">
        <v>1692482.5597000001</v>
      </c>
    </row>
    <row r="712" spans="2:6" x14ac:dyDescent="0.2">
      <c r="B712" t="s">
        <v>58</v>
      </c>
      <c r="C712" t="s">
        <v>18</v>
      </c>
      <c r="D712" s="130" t="s">
        <v>124</v>
      </c>
      <c r="E712" t="str">
        <f t="shared" si="11"/>
        <v>MGTotal40-44</v>
      </c>
      <c r="F712" s="110">
        <v>1584252.6677999999</v>
      </c>
    </row>
    <row r="713" spans="2:6" x14ac:dyDescent="0.2">
      <c r="B713" t="s">
        <v>58</v>
      </c>
      <c r="C713" t="s">
        <v>18</v>
      </c>
      <c r="D713" s="130" t="s">
        <v>125</v>
      </c>
      <c r="E713" t="str">
        <f t="shared" si="11"/>
        <v>MGTotal45-49</v>
      </c>
      <c r="F713" s="110">
        <v>1396942.8182999999</v>
      </c>
    </row>
    <row r="714" spans="2:6" x14ac:dyDescent="0.2">
      <c r="B714" t="s">
        <v>58</v>
      </c>
      <c r="C714" t="s">
        <v>18</v>
      </c>
      <c r="D714" s="130" t="s">
        <v>126</v>
      </c>
      <c r="E714" t="str">
        <f t="shared" si="11"/>
        <v>MGTotal50-54</v>
      </c>
      <c r="F714" s="110">
        <v>1336535.7209000001</v>
      </c>
    </row>
    <row r="715" spans="2:6" x14ac:dyDescent="0.2">
      <c r="B715" t="s">
        <v>58</v>
      </c>
      <c r="C715" t="s">
        <v>18</v>
      </c>
      <c r="D715" s="130" t="s">
        <v>127</v>
      </c>
      <c r="E715" t="str">
        <f t="shared" si="11"/>
        <v>MGTotal55-59</v>
      </c>
      <c r="F715" s="110">
        <v>1236296.1945</v>
      </c>
    </row>
    <row r="716" spans="2:6" x14ac:dyDescent="0.2">
      <c r="B716" t="s">
        <v>58</v>
      </c>
      <c r="C716" t="s">
        <v>18</v>
      </c>
      <c r="D716" s="130" t="s">
        <v>128</v>
      </c>
      <c r="E716" t="str">
        <f t="shared" si="11"/>
        <v>MGTotal60-64</v>
      </c>
      <c r="F716" s="110">
        <v>1056896.8436</v>
      </c>
    </row>
    <row r="717" spans="2:6" x14ac:dyDescent="0.2">
      <c r="B717" t="s">
        <v>58</v>
      </c>
      <c r="C717" t="s">
        <v>18</v>
      </c>
      <c r="D717" s="130" t="s">
        <v>129</v>
      </c>
      <c r="E717" t="str">
        <f t="shared" si="11"/>
        <v>MGTotal65-69</v>
      </c>
      <c r="F717" s="110">
        <v>828528.6825</v>
      </c>
    </row>
    <row r="718" spans="2:6" x14ac:dyDescent="0.2">
      <c r="B718" t="s">
        <v>58</v>
      </c>
      <c r="C718" t="s">
        <v>18</v>
      </c>
      <c r="D718" s="130" t="s">
        <v>130</v>
      </c>
      <c r="E718" t="str">
        <f t="shared" si="11"/>
        <v>MGTotal70-74</v>
      </c>
      <c r="F718" s="110">
        <v>605135.79539999994</v>
      </c>
    </row>
    <row r="719" spans="2:6" x14ac:dyDescent="0.2">
      <c r="B719" t="s">
        <v>58</v>
      </c>
      <c r="C719" t="s">
        <v>18</v>
      </c>
      <c r="D719" s="130" t="s">
        <v>131</v>
      </c>
      <c r="E719" t="str">
        <f t="shared" si="11"/>
        <v>MGTotal75-79</v>
      </c>
      <c r="F719" s="110">
        <v>413987.22019999998</v>
      </c>
    </row>
    <row r="720" spans="2:6" x14ac:dyDescent="0.2">
      <c r="B720" t="s">
        <v>58</v>
      </c>
      <c r="C720" t="s">
        <v>18</v>
      </c>
      <c r="D720" s="130" t="s">
        <v>132</v>
      </c>
      <c r="E720" t="str">
        <f t="shared" si="11"/>
        <v>MGTotal80-84</v>
      </c>
      <c r="F720" s="110">
        <v>276907.15259999997</v>
      </c>
    </row>
    <row r="721" spans="2:6" x14ac:dyDescent="0.2">
      <c r="B721" t="s">
        <v>58</v>
      </c>
      <c r="C721" t="s">
        <v>18</v>
      </c>
      <c r="D721" s="130" t="s">
        <v>133</v>
      </c>
      <c r="E721" t="str">
        <f t="shared" si="11"/>
        <v>MGTotal85-89</v>
      </c>
      <c r="F721" s="110">
        <v>151548.6881</v>
      </c>
    </row>
    <row r="722" spans="2:6" x14ac:dyDescent="0.2">
      <c r="B722" t="s">
        <v>58</v>
      </c>
      <c r="C722" t="s">
        <v>18</v>
      </c>
      <c r="D722" s="130" t="s">
        <v>8</v>
      </c>
      <c r="E722" t="str">
        <f t="shared" si="11"/>
        <v>MGTotal90+</v>
      </c>
      <c r="F722" s="110">
        <v>100210.10950000001</v>
      </c>
    </row>
    <row r="723" spans="2:6" x14ac:dyDescent="0.2">
      <c r="B723" t="s">
        <v>66</v>
      </c>
      <c r="C723" t="s">
        <v>70</v>
      </c>
      <c r="D723" s="130">
        <v>0</v>
      </c>
      <c r="E723" t="str">
        <f t="shared" si="11"/>
        <v>MSFemale0</v>
      </c>
      <c r="F723" s="110">
        <v>21390.014500000001</v>
      </c>
    </row>
    <row r="724" spans="2:6" x14ac:dyDescent="0.2">
      <c r="B724" t="s">
        <v>66</v>
      </c>
      <c r="C724" t="s">
        <v>70</v>
      </c>
      <c r="D724" s="141" t="s">
        <v>1657</v>
      </c>
      <c r="E724" t="str">
        <f t="shared" si="11"/>
        <v>MSFemale1-4</v>
      </c>
      <c r="F724" s="110">
        <v>85683.877299999993</v>
      </c>
    </row>
    <row r="725" spans="2:6" x14ac:dyDescent="0.2">
      <c r="B725" t="s">
        <v>66</v>
      </c>
      <c r="C725" t="s">
        <v>70</v>
      </c>
      <c r="D725" s="141" t="s">
        <v>1658</v>
      </c>
      <c r="E725" t="str">
        <f t="shared" si="11"/>
        <v>MSFemale5-9</v>
      </c>
      <c r="F725" s="110">
        <v>105434.57180000001</v>
      </c>
    </row>
    <row r="726" spans="2:6" x14ac:dyDescent="0.2">
      <c r="B726" t="s">
        <v>66</v>
      </c>
      <c r="C726" t="s">
        <v>70</v>
      </c>
      <c r="D726" s="141" t="s">
        <v>118</v>
      </c>
      <c r="E726" t="str">
        <f t="shared" si="11"/>
        <v>MSFemale10-14</v>
      </c>
      <c r="F726" s="110">
        <v>99200.868300000002</v>
      </c>
    </row>
    <row r="727" spans="2:6" x14ac:dyDescent="0.2">
      <c r="B727" t="s">
        <v>66</v>
      </c>
      <c r="C727" t="s">
        <v>70</v>
      </c>
      <c r="D727" s="130" t="s">
        <v>119</v>
      </c>
      <c r="E727" t="str">
        <f t="shared" si="11"/>
        <v>MSFemale15-19</v>
      </c>
      <c r="F727" s="110">
        <v>101315.7611</v>
      </c>
    </row>
    <row r="728" spans="2:6" x14ac:dyDescent="0.2">
      <c r="B728" t="s">
        <v>66</v>
      </c>
      <c r="C728" t="s">
        <v>70</v>
      </c>
      <c r="D728" s="130" t="s">
        <v>120</v>
      </c>
      <c r="E728" t="str">
        <f t="shared" si="11"/>
        <v>MSFemale20-24</v>
      </c>
      <c r="F728" s="110">
        <v>110430.32799999999</v>
      </c>
    </row>
    <row r="729" spans="2:6" x14ac:dyDescent="0.2">
      <c r="B729" t="s">
        <v>66</v>
      </c>
      <c r="C729" t="s">
        <v>70</v>
      </c>
      <c r="D729" s="130" t="s">
        <v>121</v>
      </c>
      <c r="E729" t="str">
        <f t="shared" si="11"/>
        <v>MSFemale25-29</v>
      </c>
      <c r="F729" s="110">
        <v>113850.0224</v>
      </c>
    </row>
    <row r="730" spans="2:6" x14ac:dyDescent="0.2">
      <c r="B730" t="s">
        <v>66</v>
      </c>
      <c r="C730" t="s">
        <v>70</v>
      </c>
      <c r="D730" s="130" t="s">
        <v>122</v>
      </c>
      <c r="E730" t="str">
        <f t="shared" si="11"/>
        <v>MSFemale30-34</v>
      </c>
      <c r="F730" s="110">
        <v>111432.14260000001</v>
      </c>
    </row>
    <row r="731" spans="2:6" x14ac:dyDescent="0.2">
      <c r="B731" t="s">
        <v>66</v>
      </c>
      <c r="C731" t="s">
        <v>70</v>
      </c>
      <c r="D731" s="130" t="s">
        <v>123</v>
      </c>
      <c r="E731" t="str">
        <f t="shared" si="11"/>
        <v>MSFemale35-39</v>
      </c>
      <c r="F731" s="110">
        <v>111815.4664</v>
      </c>
    </row>
    <row r="732" spans="2:6" x14ac:dyDescent="0.2">
      <c r="B732" t="s">
        <v>66</v>
      </c>
      <c r="C732" t="s">
        <v>70</v>
      </c>
      <c r="D732" s="130" t="s">
        <v>124</v>
      </c>
      <c r="E732" t="str">
        <f t="shared" si="11"/>
        <v>MSFemale40-44</v>
      </c>
      <c r="F732" s="110">
        <v>102744.9954</v>
      </c>
    </row>
    <row r="733" spans="2:6" x14ac:dyDescent="0.2">
      <c r="B733" t="s">
        <v>66</v>
      </c>
      <c r="C733" t="s">
        <v>70</v>
      </c>
      <c r="D733" s="130" t="s">
        <v>125</v>
      </c>
      <c r="E733" t="str">
        <f t="shared" si="11"/>
        <v>MSFemale45-49</v>
      </c>
      <c r="F733" s="110">
        <v>92221.412400000001</v>
      </c>
    </row>
    <row r="734" spans="2:6" x14ac:dyDescent="0.2">
      <c r="B734" t="s">
        <v>66</v>
      </c>
      <c r="C734" t="s">
        <v>70</v>
      </c>
      <c r="D734" s="130" t="s">
        <v>126</v>
      </c>
      <c r="E734" t="str">
        <f t="shared" si="11"/>
        <v>MSFemale50-54</v>
      </c>
      <c r="F734" s="110">
        <v>84829.428899999999</v>
      </c>
    </row>
    <row r="735" spans="2:6" x14ac:dyDescent="0.2">
      <c r="B735" t="s">
        <v>66</v>
      </c>
      <c r="C735" t="s">
        <v>70</v>
      </c>
      <c r="D735" s="130" t="s">
        <v>127</v>
      </c>
      <c r="E735" t="str">
        <f t="shared" si="11"/>
        <v>MSFemale55-59</v>
      </c>
      <c r="F735" s="110">
        <v>77116.039000000004</v>
      </c>
    </row>
    <row r="736" spans="2:6" x14ac:dyDescent="0.2">
      <c r="B736" t="s">
        <v>66</v>
      </c>
      <c r="C736" t="s">
        <v>70</v>
      </c>
      <c r="D736" s="130" t="s">
        <v>128</v>
      </c>
      <c r="E736" t="str">
        <f t="shared" si="11"/>
        <v>MSFemale60-64</v>
      </c>
      <c r="F736" s="110">
        <v>62122.619700000003</v>
      </c>
    </row>
    <row r="737" spans="2:6" x14ac:dyDescent="0.2">
      <c r="B737" t="s">
        <v>66</v>
      </c>
      <c r="C737" t="s">
        <v>70</v>
      </c>
      <c r="D737" s="130" t="s">
        <v>129</v>
      </c>
      <c r="E737" t="str">
        <f t="shared" si="11"/>
        <v>MSFemale65-69</v>
      </c>
      <c r="F737" s="110">
        <v>47916.590700000001</v>
      </c>
    </row>
    <row r="738" spans="2:6" x14ac:dyDescent="0.2">
      <c r="B738" t="s">
        <v>66</v>
      </c>
      <c r="C738" t="s">
        <v>70</v>
      </c>
      <c r="D738" s="130" t="s">
        <v>130</v>
      </c>
      <c r="E738" t="str">
        <f t="shared" si="11"/>
        <v>MSFemale70-74</v>
      </c>
      <c r="F738" s="110">
        <v>34454.643499999998</v>
      </c>
    </row>
    <row r="739" spans="2:6" x14ac:dyDescent="0.2">
      <c r="B739" t="s">
        <v>66</v>
      </c>
      <c r="C739" t="s">
        <v>70</v>
      </c>
      <c r="D739" s="130" t="s">
        <v>131</v>
      </c>
      <c r="E739" t="str">
        <f t="shared" si="11"/>
        <v>MSFemale75-79</v>
      </c>
      <c r="F739" s="110">
        <v>24026.230299999999</v>
      </c>
    </row>
    <row r="740" spans="2:6" x14ac:dyDescent="0.2">
      <c r="B740" t="s">
        <v>66</v>
      </c>
      <c r="C740" t="s">
        <v>70</v>
      </c>
      <c r="D740" s="130" t="s">
        <v>132</v>
      </c>
      <c r="E740" t="str">
        <f t="shared" si="11"/>
        <v>MSFemale80-84</v>
      </c>
      <c r="F740" s="110">
        <v>15478.145699999999</v>
      </c>
    </row>
    <row r="741" spans="2:6" x14ac:dyDescent="0.2">
      <c r="B741" t="s">
        <v>66</v>
      </c>
      <c r="C741" t="s">
        <v>70</v>
      </c>
      <c r="D741" s="130" t="s">
        <v>133</v>
      </c>
      <c r="E741" t="str">
        <f t="shared" si="11"/>
        <v>MSFemale85-89</v>
      </c>
      <c r="F741" s="110">
        <v>8201.8299000000006</v>
      </c>
    </row>
    <row r="742" spans="2:6" x14ac:dyDescent="0.2">
      <c r="B742" t="s">
        <v>66</v>
      </c>
      <c r="C742" t="s">
        <v>70</v>
      </c>
      <c r="D742" s="130" t="s">
        <v>8</v>
      </c>
      <c r="E742" t="str">
        <f t="shared" si="11"/>
        <v>MSFemale90+</v>
      </c>
      <c r="F742" s="110">
        <v>4944.0510000000004</v>
      </c>
    </row>
    <row r="743" spans="2:6" x14ac:dyDescent="0.2">
      <c r="B743" t="s">
        <v>66</v>
      </c>
      <c r="C743" t="s">
        <v>71</v>
      </c>
      <c r="D743" s="130">
        <v>0</v>
      </c>
      <c r="E743" t="str">
        <f t="shared" si="11"/>
        <v>MSMale0</v>
      </c>
      <c r="F743" s="110">
        <v>22406.890599999999</v>
      </c>
    </row>
    <row r="744" spans="2:6" x14ac:dyDescent="0.2">
      <c r="B744" t="s">
        <v>66</v>
      </c>
      <c r="C744" t="s">
        <v>71</v>
      </c>
      <c r="D744" s="141" t="s">
        <v>1657</v>
      </c>
      <c r="E744" t="str">
        <f t="shared" si="11"/>
        <v>MSMale1-4</v>
      </c>
      <c r="F744" s="110">
        <v>89708.645900000003</v>
      </c>
    </row>
    <row r="745" spans="2:6" x14ac:dyDescent="0.2">
      <c r="B745" t="s">
        <v>66</v>
      </c>
      <c r="C745" t="s">
        <v>71</v>
      </c>
      <c r="D745" s="141" t="s">
        <v>1658</v>
      </c>
      <c r="E745" t="str">
        <f t="shared" si="11"/>
        <v>MSMale5-9</v>
      </c>
      <c r="F745" s="110">
        <v>110507.31020000001</v>
      </c>
    </row>
    <row r="746" spans="2:6" x14ac:dyDescent="0.2">
      <c r="B746" t="s">
        <v>66</v>
      </c>
      <c r="C746" t="s">
        <v>71</v>
      </c>
      <c r="D746" s="141" t="s">
        <v>118</v>
      </c>
      <c r="E746" t="str">
        <f t="shared" si="11"/>
        <v>MSMale10-14</v>
      </c>
      <c r="F746" s="110">
        <v>104144.5284</v>
      </c>
    </row>
    <row r="747" spans="2:6" x14ac:dyDescent="0.2">
      <c r="B747" t="s">
        <v>66</v>
      </c>
      <c r="C747" t="s">
        <v>71</v>
      </c>
      <c r="D747" s="130" t="s">
        <v>119</v>
      </c>
      <c r="E747" t="str">
        <f t="shared" si="11"/>
        <v>MSMale15-19</v>
      </c>
      <c r="F747" s="110">
        <v>106174.23450000001</v>
      </c>
    </row>
    <row r="748" spans="2:6" x14ac:dyDescent="0.2">
      <c r="B748" t="s">
        <v>66</v>
      </c>
      <c r="C748" t="s">
        <v>71</v>
      </c>
      <c r="D748" s="130" t="s">
        <v>120</v>
      </c>
      <c r="E748" t="str">
        <f t="shared" si="11"/>
        <v>MSMale20-24</v>
      </c>
      <c r="F748" s="110">
        <v>114033.87149999999</v>
      </c>
    </row>
    <row r="749" spans="2:6" x14ac:dyDescent="0.2">
      <c r="B749" t="s">
        <v>66</v>
      </c>
      <c r="C749" t="s">
        <v>71</v>
      </c>
      <c r="D749" s="130" t="s">
        <v>121</v>
      </c>
      <c r="E749" t="str">
        <f t="shared" si="11"/>
        <v>MSMale25-29</v>
      </c>
      <c r="F749" s="110">
        <v>115255.6516</v>
      </c>
    </row>
    <row r="750" spans="2:6" x14ac:dyDescent="0.2">
      <c r="B750" t="s">
        <v>66</v>
      </c>
      <c r="C750" t="s">
        <v>71</v>
      </c>
      <c r="D750" s="130" t="s">
        <v>122</v>
      </c>
      <c r="E750" t="str">
        <f t="shared" si="11"/>
        <v>MSMale30-34</v>
      </c>
      <c r="F750" s="110">
        <v>112616.26760000001</v>
      </c>
    </row>
    <row r="751" spans="2:6" x14ac:dyDescent="0.2">
      <c r="B751" t="s">
        <v>66</v>
      </c>
      <c r="C751" t="s">
        <v>71</v>
      </c>
      <c r="D751" s="130" t="s">
        <v>123</v>
      </c>
      <c r="E751" t="str">
        <f t="shared" si="11"/>
        <v>MSMale35-39</v>
      </c>
      <c r="F751" s="110">
        <v>108961.64629999999</v>
      </c>
    </row>
    <row r="752" spans="2:6" x14ac:dyDescent="0.2">
      <c r="B752" t="s">
        <v>66</v>
      </c>
      <c r="C752" t="s">
        <v>71</v>
      </c>
      <c r="D752" s="130" t="s">
        <v>124</v>
      </c>
      <c r="E752" t="str">
        <f t="shared" si="11"/>
        <v>MSMale40-44</v>
      </c>
      <c r="F752" s="110">
        <v>99280.547699999996</v>
      </c>
    </row>
    <row r="753" spans="2:6" x14ac:dyDescent="0.2">
      <c r="B753" t="s">
        <v>66</v>
      </c>
      <c r="C753" t="s">
        <v>71</v>
      </c>
      <c r="D753" s="130" t="s">
        <v>125</v>
      </c>
      <c r="E753" t="str">
        <f t="shared" si="11"/>
        <v>MSMale45-49</v>
      </c>
      <c r="F753" s="110">
        <v>88458.367499999993</v>
      </c>
    </row>
    <row r="754" spans="2:6" x14ac:dyDescent="0.2">
      <c r="B754" t="s">
        <v>66</v>
      </c>
      <c r="C754" t="s">
        <v>71</v>
      </c>
      <c r="D754" s="130" t="s">
        <v>126</v>
      </c>
      <c r="E754" t="str">
        <f t="shared" si="11"/>
        <v>MSMale50-54</v>
      </c>
      <c r="F754" s="110">
        <v>80263.3894</v>
      </c>
    </row>
    <row r="755" spans="2:6" x14ac:dyDescent="0.2">
      <c r="B755" t="s">
        <v>66</v>
      </c>
      <c r="C755" t="s">
        <v>71</v>
      </c>
      <c r="D755" s="130" t="s">
        <v>127</v>
      </c>
      <c r="E755" t="str">
        <f t="shared" si="11"/>
        <v>MSMale55-59</v>
      </c>
      <c r="F755" s="110">
        <v>70918.215700000001</v>
      </c>
    </row>
    <row r="756" spans="2:6" x14ac:dyDescent="0.2">
      <c r="B756" t="s">
        <v>66</v>
      </c>
      <c r="C756" t="s">
        <v>71</v>
      </c>
      <c r="D756" s="130" t="s">
        <v>128</v>
      </c>
      <c r="E756" t="str">
        <f t="shared" si="11"/>
        <v>MSMale60-64</v>
      </c>
      <c r="F756" s="110">
        <v>56283.527199999997</v>
      </c>
    </row>
    <row r="757" spans="2:6" x14ac:dyDescent="0.2">
      <c r="B757" t="s">
        <v>66</v>
      </c>
      <c r="C757" t="s">
        <v>71</v>
      </c>
      <c r="D757" s="130" t="s">
        <v>129</v>
      </c>
      <c r="E757" t="str">
        <f t="shared" si="11"/>
        <v>MSMale65-69</v>
      </c>
      <c r="F757" s="110">
        <v>42657.585899999998</v>
      </c>
    </row>
    <row r="758" spans="2:6" x14ac:dyDescent="0.2">
      <c r="B758" t="s">
        <v>66</v>
      </c>
      <c r="C758" t="s">
        <v>71</v>
      </c>
      <c r="D758" s="130" t="s">
        <v>130</v>
      </c>
      <c r="E758" t="str">
        <f t="shared" si="11"/>
        <v>MSMale70-74</v>
      </c>
      <c r="F758" s="110">
        <v>29484.029500000001</v>
      </c>
    </row>
    <row r="759" spans="2:6" x14ac:dyDescent="0.2">
      <c r="B759" t="s">
        <v>66</v>
      </c>
      <c r="C759" t="s">
        <v>71</v>
      </c>
      <c r="D759" s="130" t="s">
        <v>131</v>
      </c>
      <c r="E759" t="str">
        <f t="shared" si="11"/>
        <v>MSMale75-79</v>
      </c>
      <c r="F759" s="110">
        <v>19530.162799999998</v>
      </c>
    </row>
    <row r="760" spans="2:6" x14ac:dyDescent="0.2">
      <c r="B760" t="s">
        <v>66</v>
      </c>
      <c r="C760" t="s">
        <v>71</v>
      </c>
      <c r="D760" s="130" t="s">
        <v>132</v>
      </c>
      <c r="E760" t="str">
        <f t="shared" si="11"/>
        <v>MSMale80-84</v>
      </c>
      <c r="F760" s="110">
        <v>12416.867</v>
      </c>
    </row>
    <row r="761" spans="2:6" x14ac:dyDescent="0.2">
      <c r="B761" t="s">
        <v>66</v>
      </c>
      <c r="C761" t="s">
        <v>71</v>
      </c>
      <c r="D761" s="130" t="s">
        <v>133</v>
      </c>
      <c r="E761" t="str">
        <f t="shared" si="11"/>
        <v>MSMale85-89</v>
      </c>
      <c r="F761" s="110">
        <v>6247.5218999999997</v>
      </c>
    </row>
    <row r="762" spans="2:6" x14ac:dyDescent="0.2">
      <c r="B762" t="s">
        <v>66</v>
      </c>
      <c r="C762" t="s">
        <v>71</v>
      </c>
      <c r="D762" s="130" t="s">
        <v>8</v>
      </c>
      <c r="E762" t="str">
        <f t="shared" si="11"/>
        <v>MSMale90+</v>
      </c>
      <c r="F762" s="110">
        <v>3403.5106999999998</v>
      </c>
    </row>
    <row r="763" spans="2:6" x14ac:dyDescent="0.2">
      <c r="B763" t="s">
        <v>66</v>
      </c>
      <c r="C763" t="s">
        <v>18</v>
      </c>
      <c r="D763" s="130">
        <v>0</v>
      </c>
      <c r="E763" t="str">
        <f t="shared" si="11"/>
        <v>MSTotal0</v>
      </c>
      <c r="F763" s="110">
        <v>43796.905100000004</v>
      </c>
    </row>
    <row r="764" spans="2:6" x14ac:dyDescent="0.2">
      <c r="B764" t="s">
        <v>66</v>
      </c>
      <c r="C764" t="s">
        <v>18</v>
      </c>
      <c r="D764" s="141" t="s">
        <v>1657</v>
      </c>
      <c r="E764" t="str">
        <f t="shared" si="11"/>
        <v>MSTotal1-4</v>
      </c>
      <c r="F764" s="110">
        <v>175392.5232</v>
      </c>
    </row>
    <row r="765" spans="2:6" x14ac:dyDescent="0.2">
      <c r="B765" t="s">
        <v>66</v>
      </c>
      <c r="C765" t="s">
        <v>18</v>
      </c>
      <c r="D765" s="141" t="s">
        <v>1658</v>
      </c>
      <c r="E765" t="str">
        <f t="shared" si="11"/>
        <v>MSTotal5-9</v>
      </c>
      <c r="F765" s="110">
        <v>215941.88200000001</v>
      </c>
    </row>
    <row r="766" spans="2:6" x14ac:dyDescent="0.2">
      <c r="B766" t="s">
        <v>66</v>
      </c>
      <c r="C766" t="s">
        <v>18</v>
      </c>
      <c r="D766" s="141" t="s">
        <v>118</v>
      </c>
      <c r="E766" t="str">
        <f t="shared" si="11"/>
        <v>MSTotal10-14</v>
      </c>
      <c r="F766" s="110">
        <v>203345.39660000001</v>
      </c>
    </row>
    <row r="767" spans="2:6" x14ac:dyDescent="0.2">
      <c r="B767" t="s">
        <v>66</v>
      </c>
      <c r="C767" t="s">
        <v>18</v>
      </c>
      <c r="D767" s="130" t="s">
        <v>119</v>
      </c>
      <c r="E767" t="str">
        <f t="shared" si="11"/>
        <v>MSTotal15-19</v>
      </c>
      <c r="F767" s="110">
        <v>207489.99189999999</v>
      </c>
    </row>
    <row r="768" spans="2:6" x14ac:dyDescent="0.2">
      <c r="B768" t="s">
        <v>66</v>
      </c>
      <c r="C768" t="s">
        <v>18</v>
      </c>
      <c r="D768" s="130" t="s">
        <v>120</v>
      </c>
      <c r="E768" t="str">
        <f t="shared" si="11"/>
        <v>MSTotal20-24</v>
      </c>
      <c r="F768" s="110">
        <v>224464.1868</v>
      </c>
    </row>
    <row r="769" spans="2:6" x14ac:dyDescent="0.2">
      <c r="B769" t="s">
        <v>66</v>
      </c>
      <c r="C769" t="s">
        <v>18</v>
      </c>
      <c r="D769" s="130" t="s">
        <v>121</v>
      </c>
      <c r="E769" t="str">
        <f t="shared" si="11"/>
        <v>MSTotal25-29</v>
      </c>
      <c r="F769" s="110">
        <v>229105.674</v>
      </c>
    </row>
    <row r="770" spans="2:6" x14ac:dyDescent="0.2">
      <c r="B770" t="s">
        <v>66</v>
      </c>
      <c r="C770" t="s">
        <v>18</v>
      </c>
      <c r="D770" s="130" t="s">
        <v>122</v>
      </c>
      <c r="E770" t="str">
        <f t="shared" si="11"/>
        <v>MSTotal30-34</v>
      </c>
      <c r="F770" s="110">
        <v>224048.39809999999</v>
      </c>
    </row>
    <row r="771" spans="2:6" x14ac:dyDescent="0.2">
      <c r="B771" t="s">
        <v>66</v>
      </c>
      <c r="C771" t="s">
        <v>18</v>
      </c>
      <c r="D771" s="130" t="s">
        <v>123</v>
      </c>
      <c r="E771" t="str">
        <f t="shared" si="11"/>
        <v>MSTotal35-39</v>
      </c>
      <c r="F771" s="110">
        <v>220777.09589999999</v>
      </c>
    </row>
    <row r="772" spans="2:6" x14ac:dyDescent="0.2">
      <c r="B772" t="s">
        <v>66</v>
      </c>
      <c r="C772" t="s">
        <v>18</v>
      </c>
      <c r="D772" s="130" t="s">
        <v>124</v>
      </c>
      <c r="E772" t="str">
        <f t="shared" ref="E772:E835" si="12">_xlfn.CONCAT(B772,C772,D772)</f>
        <v>MSTotal40-44</v>
      </c>
      <c r="F772" s="110">
        <v>202025.54269999999</v>
      </c>
    </row>
    <row r="773" spans="2:6" x14ac:dyDescent="0.2">
      <c r="B773" t="s">
        <v>66</v>
      </c>
      <c r="C773" t="s">
        <v>18</v>
      </c>
      <c r="D773" s="130" t="s">
        <v>125</v>
      </c>
      <c r="E773" t="str">
        <f t="shared" si="12"/>
        <v>MSTotal45-49</v>
      </c>
      <c r="F773" s="110">
        <v>180679.77979999999</v>
      </c>
    </row>
    <row r="774" spans="2:6" x14ac:dyDescent="0.2">
      <c r="B774" t="s">
        <v>66</v>
      </c>
      <c r="C774" t="s">
        <v>18</v>
      </c>
      <c r="D774" s="130" t="s">
        <v>126</v>
      </c>
      <c r="E774" t="str">
        <f t="shared" si="12"/>
        <v>MSTotal50-54</v>
      </c>
      <c r="F774" s="110">
        <v>165092.81640000001</v>
      </c>
    </row>
    <row r="775" spans="2:6" x14ac:dyDescent="0.2">
      <c r="B775" t="s">
        <v>66</v>
      </c>
      <c r="C775" t="s">
        <v>18</v>
      </c>
      <c r="D775" s="130" t="s">
        <v>127</v>
      </c>
      <c r="E775" t="str">
        <f t="shared" si="12"/>
        <v>MSTotal55-59</v>
      </c>
      <c r="F775" s="110">
        <v>148034.25380000001</v>
      </c>
    </row>
    <row r="776" spans="2:6" x14ac:dyDescent="0.2">
      <c r="B776" t="s">
        <v>66</v>
      </c>
      <c r="C776" t="s">
        <v>18</v>
      </c>
      <c r="D776" s="130" t="s">
        <v>128</v>
      </c>
      <c r="E776" t="str">
        <f t="shared" si="12"/>
        <v>MSTotal60-64</v>
      </c>
      <c r="F776" s="110">
        <v>118406.1344</v>
      </c>
    </row>
    <row r="777" spans="2:6" x14ac:dyDescent="0.2">
      <c r="B777" t="s">
        <v>66</v>
      </c>
      <c r="C777" t="s">
        <v>18</v>
      </c>
      <c r="D777" s="130" t="s">
        <v>129</v>
      </c>
      <c r="E777" t="str">
        <f t="shared" si="12"/>
        <v>MSTotal65-69</v>
      </c>
      <c r="F777" s="110">
        <v>90574.1636</v>
      </c>
    </row>
    <row r="778" spans="2:6" x14ac:dyDescent="0.2">
      <c r="B778" t="s">
        <v>66</v>
      </c>
      <c r="C778" t="s">
        <v>18</v>
      </c>
      <c r="D778" s="130" t="s">
        <v>130</v>
      </c>
      <c r="E778" t="str">
        <f t="shared" si="12"/>
        <v>MSTotal70-74</v>
      </c>
      <c r="F778" s="110">
        <v>63938.662600000003</v>
      </c>
    </row>
    <row r="779" spans="2:6" x14ac:dyDescent="0.2">
      <c r="B779" t="s">
        <v>66</v>
      </c>
      <c r="C779" t="s">
        <v>18</v>
      </c>
      <c r="D779" s="130" t="s">
        <v>131</v>
      </c>
      <c r="E779" t="str">
        <f t="shared" si="12"/>
        <v>MSTotal75-79</v>
      </c>
      <c r="F779" s="110">
        <v>43556.353900000002</v>
      </c>
    </row>
    <row r="780" spans="2:6" x14ac:dyDescent="0.2">
      <c r="B780" t="s">
        <v>66</v>
      </c>
      <c r="C780" t="s">
        <v>18</v>
      </c>
      <c r="D780" s="130" t="s">
        <v>132</v>
      </c>
      <c r="E780" t="str">
        <f t="shared" si="12"/>
        <v>MSTotal80-84</v>
      </c>
      <c r="F780" s="110">
        <v>27894.976600000002</v>
      </c>
    </row>
    <row r="781" spans="2:6" x14ac:dyDescent="0.2">
      <c r="B781" t="s">
        <v>66</v>
      </c>
      <c r="C781" t="s">
        <v>18</v>
      </c>
      <c r="D781" s="130" t="s">
        <v>133</v>
      </c>
      <c r="E781" t="str">
        <f t="shared" si="12"/>
        <v>MSTotal85-89</v>
      </c>
      <c r="F781" s="110">
        <v>14449.346299999999</v>
      </c>
    </row>
    <row r="782" spans="2:6" x14ac:dyDescent="0.2">
      <c r="B782" t="s">
        <v>66</v>
      </c>
      <c r="C782" t="s">
        <v>18</v>
      </c>
      <c r="D782" s="130" t="s">
        <v>8</v>
      </c>
      <c r="E782" t="str">
        <f t="shared" si="12"/>
        <v>MSTotal90+</v>
      </c>
      <c r="F782" s="110">
        <v>8347.5596999999998</v>
      </c>
    </row>
    <row r="783" spans="2:6" x14ac:dyDescent="0.2">
      <c r="B783" t="s">
        <v>67</v>
      </c>
      <c r="C783" t="s">
        <v>70</v>
      </c>
      <c r="D783" s="130">
        <v>0</v>
      </c>
      <c r="E783" t="str">
        <f t="shared" si="12"/>
        <v>MTFemale0</v>
      </c>
      <c r="F783" s="110">
        <v>27796.111199999999</v>
      </c>
    </row>
    <row r="784" spans="2:6" x14ac:dyDescent="0.2">
      <c r="B784" t="s">
        <v>67</v>
      </c>
      <c r="C784" t="s">
        <v>70</v>
      </c>
      <c r="D784" s="141" t="s">
        <v>1657</v>
      </c>
      <c r="E784" t="str">
        <f t="shared" si="12"/>
        <v>MTFemale1-4</v>
      </c>
      <c r="F784" s="110">
        <v>110629.8214</v>
      </c>
    </row>
    <row r="785" spans="2:6" x14ac:dyDescent="0.2">
      <c r="B785" t="s">
        <v>67</v>
      </c>
      <c r="C785" t="s">
        <v>70</v>
      </c>
      <c r="D785" s="141" t="s">
        <v>1658</v>
      </c>
      <c r="E785" t="str">
        <f t="shared" si="12"/>
        <v>MTFemale5-9</v>
      </c>
      <c r="F785" s="110">
        <v>131816.87530000001</v>
      </c>
    </row>
    <row r="786" spans="2:6" x14ac:dyDescent="0.2">
      <c r="B786" t="s">
        <v>67</v>
      </c>
      <c r="C786" t="s">
        <v>70</v>
      </c>
      <c r="D786" s="141" t="s">
        <v>118</v>
      </c>
      <c r="E786" t="str">
        <f t="shared" si="12"/>
        <v>MTFemale10-14</v>
      </c>
      <c r="F786" s="110">
        <v>131146.41399999999</v>
      </c>
    </row>
    <row r="787" spans="2:6" x14ac:dyDescent="0.2">
      <c r="B787" t="s">
        <v>67</v>
      </c>
      <c r="C787" t="s">
        <v>70</v>
      </c>
      <c r="D787" s="130" t="s">
        <v>119</v>
      </c>
      <c r="E787" t="str">
        <f t="shared" si="12"/>
        <v>MTFemale15-19</v>
      </c>
      <c r="F787" s="110">
        <v>131735.1298</v>
      </c>
    </row>
    <row r="788" spans="2:6" x14ac:dyDescent="0.2">
      <c r="B788" t="s">
        <v>67</v>
      </c>
      <c r="C788" t="s">
        <v>70</v>
      </c>
      <c r="D788" s="130" t="s">
        <v>120</v>
      </c>
      <c r="E788" t="str">
        <f t="shared" si="12"/>
        <v>MTFemale20-24</v>
      </c>
      <c r="F788" s="110">
        <v>139866.0018</v>
      </c>
    </row>
    <row r="789" spans="2:6" x14ac:dyDescent="0.2">
      <c r="B789" t="s">
        <v>67</v>
      </c>
      <c r="C789" t="s">
        <v>70</v>
      </c>
      <c r="D789" s="130" t="s">
        <v>121</v>
      </c>
      <c r="E789" t="str">
        <f t="shared" si="12"/>
        <v>MTFemale25-29</v>
      </c>
      <c r="F789" s="110">
        <v>144387.44330000001</v>
      </c>
    </row>
    <row r="790" spans="2:6" x14ac:dyDescent="0.2">
      <c r="B790" t="s">
        <v>67</v>
      </c>
      <c r="C790" t="s">
        <v>70</v>
      </c>
      <c r="D790" s="130" t="s">
        <v>122</v>
      </c>
      <c r="E790" t="str">
        <f t="shared" si="12"/>
        <v>MTFemale30-34</v>
      </c>
      <c r="F790" s="110">
        <v>144708.3793</v>
      </c>
    </row>
    <row r="791" spans="2:6" x14ac:dyDescent="0.2">
      <c r="B791" t="s">
        <v>67</v>
      </c>
      <c r="C791" t="s">
        <v>70</v>
      </c>
      <c r="D791" s="130" t="s">
        <v>123</v>
      </c>
      <c r="E791" t="str">
        <f t="shared" si="12"/>
        <v>MTFemale35-39</v>
      </c>
      <c r="F791" s="110">
        <v>141907.5196</v>
      </c>
    </row>
    <row r="792" spans="2:6" x14ac:dyDescent="0.2">
      <c r="B792" t="s">
        <v>67</v>
      </c>
      <c r="C792" t="s">
        <v>70</v>
      </c>
      <c r="D792" s="130" t="s">
        <v>124</v>
      </c>
      <c r="E792" t="str">
        <f t="shared" si="12"/>
        <v>MTFemale40-44</v>
      </c>
      <c r="F792" s="110">
        <v>131954.6844</v>
      </c>
    </row>
    <row r="793" spans="2:6" x14ac:dyDescent="0.2">
      <c r="B793" t="s">
        <v>67</v>
      </c>
      <c r="C793" t="s">
        <v>70</v>
      </c>
      <c r="D793" s="130" t="s">
        <v>125</v>
      </c>
      <c r="E793" t="str">
        <f t="shared" si="12"/>
        <v>MTFemale45-49</v>
      </c>
      <c r="F793" s="110">
        <v>115692.9111</v>
      </c>
    </row>
    <row r="794" spans="2:6" x14ac:dyDescent="0.2">
      <c r="B794" t="s">
        <v>67</v>
      </c>
      <c r="C794" t="s">
        <v>70</v>
      </c>
      <c r="D794" s="130" t="s">
        <v>126</v>
      </c>
      <c r="E794" t="str">
        <f t="shared" si="12"/>
        <v>MTFemale50-54</v>
      </c>
      <c r="F794" s="110">
        <v>102474.3219</v>
      </c>
    </row>
    <row r="795" spans="2:6" x14ac:dyDescent="0.2">
      <c r="B795" t="s">
        <v>67</v>
      </c>
      <c r="C795" t="s">
        <v>70</v>
      </c>
      <c r="D795" s="130" t="s">
        <v>127</v>
      </c>
      <c r="E795" t="str">
        <f t="shared" si="12"/>
        <v>MTFemale55-59</v>
      </c>
      <c r="F795" s="110">
        <v>86503.312699999995</v>
      </c>
    </row>
    <row r="796" spans="2:6" x14ac:dyDescent="0.2">
      <c r="B796" t="s">
        <v>67</v>
      </c>
      <c r="C796" t="s">
        <v>70</v>
      </c>
      <c r="D796" s="130" t="s">
        <v>128</v>
      </c>
      <c r="E796" t="str">
        <f t="shared" si="12"/>
        <v>MTFemale60-64</v>
      </c>
      <c r="F796" s="110">
        <v>67755.275299999994</v>
      </c>
    </row>
    <row r="797" spans="2:6" x14ac:dyDescent="0.2">
      <c r="B797" t="s">
        <v>67</v>
      </c>
      <c r="C797" t="s">
        <v>70</v>
      </c>
      <c r="D797" s="130" t="s">
        <v>129</v>
      </c>
      <c r="E797" t="str">
        <f t="shared" si="12"/>
        <v>MTFemale65-69</v>
      </c>
      <c r="F797" s="110">
        <v>49581.226000000002</v>
      </c>
    </row>
    <row r="798" spans="2:6" x14ac:dyDescent="0.2">
      <c r="B798" t="s">
        <v>67</v>
      </c>
      <c r="C798" t="s">
        <v>70</v>
      </c>
      <c r="D798" s="130" t="s">
        <v>130</v>
      </c>
      <c r="E798" t="str">
        <f t="shared" si="12"/>
        <v>MTFemale70-74</v>
      </c>
      <c r="F798" s="110">
        <v>34121.819100000001</v>
      </c>
    </row>
    <row r="799" spans="2:6" x14ac:dyDescent="0.2">
      <c r="B799" t="s">
        <v>67</v>
      </c>
      <c r="C799" t="s">
        <v>70</v>
      </c>
      <c r="D799" s="130" t="s">
        <v>131</v>
      </c>
      <c r="E799" t="str">
        <f t="shared" si="12"/>
        <v>MTFemale75-79</v>
      </c>
      <c r="F799" s="110">
        <v>22107.2431</v>
      </c>
    </row>
    <row r="800" spans="2:6" x14ac:dyDescent="0.2">
      <c r="B800" t="s">
        <v>67</v>
      </c>
      <c r="C800" t="s">
        <v>70</v>
      </c>
      <c r="D800" s="130" t="s">
        <v>132</v>
      </c>
      <c r="E800" t="str">
        <f t="shared" si="12"/>
        <v>MTFemale80-84</v>
      </c>
      <c r="F800" s="110">
        <v>13504.8717</v>
      </c>
    </row>
    <row r="801" spans="2:6" x14ac:dyDescent="0.2">
      <c r="B801" t="s">
        <v>67</v>
      </c>
      <c r="C801" t="s">
        <v>70</v>
      </c>
      <c r="D801" s="130" t="s">
        <v>133</v>
      </c>
      <c r="E801" t="str">
        <f t="shared" si="12"/>
        <v>MTFemale85-89</v>
      </c>
      <c r="F801" s="110">
        <v>6499.0342000000001</v>
      </c>
    </row>
    <row r="802" spans="2:6" x14ac:dyDescent="0.2">
      <c r="B802" t="s">
        <v>67</v>
      </c>
      <c r="C802" t="s">
        <v>70</v>
      </c>
      <c r="D802" s="130" t="s">
        <v>8</v>
      </c>
      <c r="E802" t="str">
        <f t="shared" si="12"/>
        <v>MTFemale90+</v>
      </c>
      <c r="F802" s="110">
        <v>3795.4780000000001</v>
      </c>
    </row>
    <row r="803" spans="2:6" x14ac:dyDescent="0.2">
      <c r="B803" t="s">
        <v>67</v>
      </c>
      <c r="C803" t="s">
        <v>71</v>
      </c>
      <c r="D803" s="130">
        <v>0</v>
      </c>
      <c r="E803" t="str">
        <f t="shared" si="12"/>
        <v>MTMale0</v>
      </c>
      <c r="F803" s="110">
        <v>29100.9087</v>
      </c>
    </row>
    <row r="804" spans="2:6" x14ac:dyDescent="0.2">
      <c r="B804" t="s">
        <v>67</v>
      </c>
      <c r="C804" t="s">
        <v>71</v>
      </c>
      <c r="D804" s="141" t="s">
        <v>1657</v>
      </c>
      <c r="E804" t="str">
        <f t="shared" si="12"/>
        <v>MTMale1-4</v>
      </c>
      <c r="F804" s="110">
        <v>115608.6988</v>
      </c>
    </row>
    <row r="805" spans="2:6" x14ac:dyDescent="0.2">
      <c r="B805" t="s">
        <v>67</v>
      </c>
      <c r="C805" t="s">
        <v>71</v>
      </c>
      <c r="D805" s="141" t="s">
        <v>1658</v>
      </c>
      <c r="E805" t="str">
        <f t="shared" si="12"/>
        <v>MTMale5-9</v>
      </c>
      <c r="F805" s="110">
        <v>137290.33619999999</v>
      </c>
    </row>
    <row r="806" spans="2:6" x14ac:dyDescent="0.2">
      <c r="B806" t="s">
        <v>67</v>
      </c>
      <c r="C806" t="s">
        <v>71</v>
      </c>
      <c r="D806" s="141" t="s">
        <v>118</v>
      </c>
      <c r="E806" t="str">
        <f t="shared" si="12"/>
        <v>MTMale10-14</v>
      </c>
      <c r="F806" s="110">
        <v>136392.6207</v>
      </c>
    </row>
    <row r="807" spans="2:6" x14ac:dyDescent="0.2">
      <c r="B807" t="s">
        <v>67</v>
      </c>
      <c r="C807" t="s">
        <v>71</v>
      </c>
      <c r="D807" s="130" t="s">
        <v>119</v>
      </c>
      <c r="E807" t="str">
        <f t="shared" si="12"/>
        <v>MTMale15-19</v>
      </c>
      <c r="F807" s="110">
        <v>136952.15410000001</v>
      </c>
    </row>
    <row r="808" spans="2:6" x14ac:dyDescent="0.2">
      <c r="B808" t="s">
        <v>67</v>
      </c>
      <c r="C808" t="s">
        <v>71</v>
      </c>
      <c r="D808" s="130" t="s">
        <v>120</v>
      </c>
      <c r="E808" t="str">
        <f t="shared" si="12"/>
        <v>MTMale20-24</v>
      </c>
      <c r="F808" s="110">
        <v>146200.32389999999</v>
      </c>
    </row>
    <row r="809" spans="2:6" x14ac:dyDescent="0.2">
      <c r="B809" t="s">
        <v>67</v>
      </c>
      <c r="C809" t="s">
        <v>71</v>
      </c>
      <c r="D809" s="130" t="s">
        <v>121</v>
      </c>
      <c r="E809" t="str">
        <f t="shared" si="12"/>
        <v>MTMale25-29</v>
      </c>
      <c r="F809" s="110">
        <v>149008.03570000001</v>
      </c>
    </row>
    <row r="810" spans="2:6" x14ac:dyDescent="0.2">
      <c r="B810" t="s">
        <v>67</v>
      </c>
      <c r="C810" t="s">
        <v>71</v>
      </c>
      <c r="D810" s="130" t="s">
        <v>122</v>
      </c>
      <c r="E810" t="str">
        <f t="shared" si="12"/>
        <v>MTMale30-34</v>
      </c>
      <c r="F810" s="110">
        <v>150989.5025</v>
      </c>
    </row>
    <row r="811" spans="2:6" x14ac:dyDescent="0.2">
      <c r="B811" t="s">
        <v>67</v>
      </c>
      <c r="C811" t="s">
        <v>71</v>
      </c>
      <c r="D811" s="130" t="s">
        <v>123</v>
      </c>
      <c r="E811" t="str">
        <f t="shared" si="12"/>
        <v>MTMale35-39</v>
      </c>
      <c r="F811" s="110">
        <v>146730.25320000001</v>
      </c>
    </row>
    <row r="812" spans="2:6" x14ac:dyDescent="0.2">
      <c r="B812" t="s">
        <v>67</v>
      </c>
      <c r="C812" t="s">
        <v>71</v>
      </c>
      <c r="D812" s="130" t="s">
        <v>124</v>
      </c>
      <c r="E812" t="str">
        <f t="shared" si="12"/>
        <v>MTMale40-44</v>
      </c>
      <c r="F812" s="110">
        <v>133326.50940000001</v>
      </c>
    </row>
    <row r="813" spans="2:6" x14ac:dyDescent="0.2">
      <c r="B813" t="s">
        <v>67</v>
      </c>
      <c r="C813" t="s">
        <v>71</v>
      </c>
      <c r="D813" s="130" t="s">
        <v>125</v>
      </c>
      <c r="E813" t="str">
        <f t="shared" si="12"/>
        <v>MTMale45-49</v>
      </c>
      <c r="F813" s="110">
        <v>116151.7813</v>
      </c>
    </row>
    <row r="814" spans="2:6" x14ac:dyDescent="0.2">
      <c r="B814" t="s">
        <v>67</v>
      </c>
      <c r="C814" t="s">
        <v>71</v>
      </c>
      <c r="D814" s="130" t="s">
        <v>126</v>
      </c>
      <c r="E814" t="str">
        <f t="shared" si="12"/>
        <v>MTMale50-54</v>
      </c>
      <c r="F814" s="110">
        <v>104050.56080000001</v>
      </c>
    </row>
    <row r="815" spans="2:6" x14ac:dyDescent="0.2">
      <c r="B815" t="s">
        <v>67</v>
      </c>
      <c r="C815" t="s">
        <v>71</v>
      </c>
      <c r="D815" s="130" t="s">
        <v>127</v>
      </c>
      <c r="E815" t="str">
        <f t="shared" si="12"/>
        <v>MTMale55-59</v>
      </c>
      <c r="F815" s="110">
        <v>88666.310700000002</v>
      </c>
    </row>
    <row r="816" spans="2:6" x14ac:dyDescent="0.2">
      <c r="B816" t="s">
        <v>67</v>
      </c>
      <c r="C816" t="s">
        <v>71</v>
      </c>
      <c r="D816" s="130" t="s">
        <v>128</v>
      </c>
      <c r="E816" t="str">
        <f t="shared" si="12"/>
        <v>MTMale60-64</v>
      </c>
      <c r="F816" s="110">
        <v>69188.678799999994</v>
      </c>
    </row>
    <row r="817" spans="2:6" x14ac:dyDescent="0.2">
      <c r="B817" t="s">
        <v>67</v>
      </c>
      <c r="C817" t="s">
        <v>71</v>
      </c>
      <c r="D817" s="130" t="s">
        <v>129</v>
      </c>
      <c r="E817" t="str">
        <f t="shared" si="12"/>
        <v>MTMale65-69</v>
      </c>
      <c r="F817" s="110">
        <v>49814.7745</v>
      </c>
    </row>
    <row r="818" spans="2:6" x14ac:dyDescent="0.2">
      <c r="B818" t="s">
        <v>67</v>
      </c>
      <c r="C818" t="s">
        <v>71</v>
      </c>
      <c r="D818" s="130" t="s">
        <v>130</v>
      </c>
      <c r="E818" t="str">
        <f t="shared" si="12"/>
        <v>MTMale70-74</v>
      </c>
      <c r="F818" s="110">
        <v>33499.5334</v>
      </c>
    </row>
    <row r="819" spans="2:6" x14ac:dyDescent="0.2">
      <c r="B819" t="s">
        <v>67</v>
      </c>
      <c r="C819" t="s">
        <v>71</v>
      </c>
      <c r="D819" s="130" t="s">
        <v>131</v>
      </c>
      <c r="E819" t="str">
        <f t="shared" si="12"/>
        <v>MTMale75-79</v>
      </c>
      <c r="F819" s="110">
        <v>21201.294000000002</v>
      </c>
    </row>
    <row r="820" spans="2:6" x14ac:dyDescent="0.2">
      <c r="B820" t="s">
        <v>67</v>
      </c>
      <c r="C820" t="s">
        <v>71</v>
      </c>
      <c r="D820" s="130" t="s">
        <v>132</v>
      </c>
      <c r="E820" t="str">
        <f t="shared" si="12"/>
        <v>MTMale80-84</v>
      </c>
      <c r="F820" s="110">
        <v>12436.6667</v>
      </c>
    </row>
    <row r="821" spans="2:6" x14ac:dyDescent="0.2">
      <c r="B821" t="s">
        <v>67</v>
      </c>
      <c r="C821" t="s">
        <v>71</v>
      </c>
      <c r="D821" s="130" t="s">
        <v>133</v>
      </c>
      <c r="E821" t="str">
        <f t="shared" si="12"/>
        <v>MTMale85-89</v>
      </c>
      <c r="F821" s="110">
        <v>5855.3820999999998</v>
      </c>
    </row>
    <row r="822" spans="2:6" x14ac:dyDescent="0.2">
      <c r="B822" t="s">
        <v>67</v>
      </c>
      <c r="C822" t="s">
        <v>71</v>
      </c>
      <c r="D822" s="130" t="s">
        <v>8</v>
      </c>
      <c r="E822" t="str">
        <f t="shared" si="12"/>
        <v>MTMale90+</v>
      </c>
      <c r="F822" s="110">
        <v>3099.2485000000001</v>
      </c>
    </row>
    <row r="823" spans="2:6" x14ac:dyDescent="0.2">
      <c r="B823" t="s">
        <v>67</v>
      </c>
      <c r="C823" t="s">
        <v>18</v>
      </c>
      <c r="D823" s="130">
        <v>0</v>
      </c>
      <c r="E823" t="str">
        <f t="shared" si="12"/>
        <v>MTTotal0</v>
      </c>
      <c r="F823" s="110">
        <v>56897.019899999999</v>
      </c>
    </row>
    <row r="824" spans="2:6" x14ac:dyDescent="0.2">
      <c r="B824" t="s">
        <v>67</v>
      </c>
      <c r="C824" t="s">
        <v>18</v>
      </c>
      <c r="D824" s="141" t="s">
        <v>1657</v>
      </c>
      <c r="E824" t="str">
        <f t="shared" si="12"/>
        <v>MTTotal1-4</v>
      </c>
      <c r="F824" s="110">
        <v>226238.5202</v>
      </c>
    </row>
    <row r="825" spans="2:6" x14ac:dyDescent="0.2">
      <c r="B825" t="s">
        <v>67</v>
      </c>
      <c r="C825" t="s">
        <v>18</v>
      </c>
      <c r="D825" s="141" t="s">
        <v>1658</v>
      </c>
      <c r="E825" t="str">
        <f t="shared" si="12"/>
        <v>MTTotal5-9</v>
      </c>
      <c r="F825" s="110">
        <v>269107.21149999998</v>
      </c>
    </row>
    <row r="826" spans="2:6" x14ac:dyDescent="0.2">
      <c r="B826" t="s">
        <v>67</v>
      </c>
      <c r="C826" t="s">
        <v>18</v>
      </c>
      <c r="D826" s="141" t="s">
        <v>118</v>
      </c>
      <c r="E826" t="str">
        <f t="shared" si="12"/>
        <v>MTTotal10-14</v>
      </c>
      <c r="F826" s="110">
        <v>267539.03419999999</v>
      </c>
    </row>
    <row r="827" spans="2:6" x14ac:dyDescent="0.2">
      <c r="B827" t="s">
        <v>67</v>
      </c>
      <c r="C827" t="s">
        <v>18</v>
      </c>
      <c r="D827" s="130" t="s">
        <v>119</v>
      </c>
      <c r="E827" t="str">
        <f t="shared" si="12"/>
        <v>MTTotal15-19</v>
      </c>
      <c r="F827" s="110">
        <v>268687.28080000001</v>
      </c>
    </row>
    <row r="828" spans="2:6" x14ac:dyDescent="0.2">
      <c r="B828" t="s">
        <v>67</v>
      </c>
      <c r="C828" t="s">
        <v>18</v>
      </c>
      <c r="D828" s="130" t="s">
        <v>120</v>
      </c>
      <c r="E828" t="str">
        <f t="shared" si="12"/>
        <v>MTTotal20-24</v>
      </c>
      <c r="F828" s="110">
        <v>286066.3173</v>
      </c>
    </row>
    <row r="829" spans="2:6" x14ac:dyDescent="0.2">
      <c r="B829" t="s">
        <v>67</v>
      </c>
      <c r="C829" t="s">
        <v>18</v>
      </c>
      <c r="D829" s="130" t="s">
        <v>121</v>
      </c>
      <c r="E829" t="str">
        <f t="shared" si="12"/>
        <v>MTTotal25-29</v>
      </c>
      <c r="F829" s="110">
        <v>293395.47899999999</v>
      </c>
    </row>
    <row r="830" spans="2:6" x14ac:dyDescent="0.2">
      <c r="B830" t="s">
        <v>67</v>
      </c>
      <c r="C830" t="s">
        <v>18</v>
      </c>
      <c r="D830" s="130" t="s">
        <v>122</v>
      </c>
      <c r="E830" t="str">
        <f t="shared" si="12"/>
        <v>MTTotal30-34</v>
      </c>
      <c r="F830" s="110">
        <v>295697.88170000003</v>
      </c>
    </row>
    <row r="831" spans="2:6" x14ac:dyDescent="0.2">
      <c r="B831" t="s">
        <v>67</v>
      </c>
      <c r="C831" t="s">
        <v>18</v>
      </c>
      <c r="D831" s="130" t="s">
        <v>123</v>
      </c>
      <c r="E831" t="str">
        <f t="shared" si="12"/>
        <v>MTTotal35-39</v>
      </c>
      <c r="F831" s="110">
        <v>288637.75579999998</v>
      </c>
    </row>
    <row r="832" spans="2:6" x14ac:dyDescent="0.2">
      <c r="B832" t="s">
        <v>67</v>
      </c>
      <c r="C832" t="s">
        <v>18</v>
      </c>
      <c r="D832" s="130" t="s">
        <v>124</v>
      </c>
      <c r="E832" t="str">
        <f t="shared" si="12"/>
        <v>MTTotal40-44</v>
      </c>
      <c r="F832" s="110">
        <v>265281.19069999998</v>
      </c>
    </row>
    <row r="833" spans="2:6" x14ac:dyDescent="0.2">
      <c r="B833" t="s">
        <v>67</v>
      </c>
      <c r="C833" t="s">
        <v>18</v>
      </c>
      <c r="D833" s="130" t="s">
        <v>125</v>
      </c>
      <c r="E833" t="str">
        <f t="shared" si="12"/>
        <v>MTTotal45-49</v>
      </c>
      <c r="F833" s="110">
        <v>231844.67189999999</v>
      </c>
    </row>
    <row r="834" spans="2:6" x14ac:dyDescent="0.2">
      <c r="B834" t="s">
        <v>67</v>
      </c>
      <c r="C834" t="s">
        <v>18</v>
      </c>
      <c r="D834" s="130" t="s">
        <v>126</v>
      </c>
      <c r="E834" t="str">
        <f t="shared" si="12"/>
        <v>MTTotal50-54</v>
      </c>
      <c r="F834" s="110">
        <v>206524.83749999999</v>
      </c>
    </row>
    <row r="835" spans="2:6" x14ac:dyDescent="0.2">
      <c r="B835" t="s">
        <v>67</v>
      </c>
      <c r="C835" t="s">
        <v>18</v>
      </c>
      <c r="D835" s="130" t="s">
        <v>127</v>
      </c>
      <c r="E835" t="str">
        <f t="shared" si="12"/>
        <v>MTTotal55-59</v>
      </c>
      <c r="F835" s="110">
        <v>175169.5944</v>
      </c>
    </row>
    <row r="836" spans="2:6" x14ac:dyDescent="0.2">
      <c r="B836" t="s">
        <v>67</v>
      </c>
      <c r="C836" t="s">
        <v>18</v>
      </c>
      <c r="D836" s="130" t="s">
        <v>128</v>
      </c>
      <c r="E836" t="str">
        <f t="shared" ref="E836:E899" si="13">_xlfn.CONCAT(B836,C836,D836)</f>
        <v>MTTotal60-64</v>
      </c>
      <c r="F836" s="110">
        <v>136943.93290000001</v>
      </c>
    </row>
    <row r="837" spans="2:6" x14ac:dyDescent="0.2">
      <c r="B837" t="s">
        <v>67</v>
      </c>
      <c r="C837" t="s">
        <v>18</v>
      </c>
      <c r="D837" s="130" t="s">
        <v>129</v>
      </c>
      <c r="E837" t="str">
        <f t="shared" si="13"/>
        <v>MTTotal65-69</v>
      </c>
      <c r="F837" s="110">
        <v>99395.9908</v>
      </c>
    </row>
    <row r="838" spans="2:6" x14ac:dyDescent="0.2">
      <c r="B838" t="s">
        <v>67</v>
      </c>
      <c r="C838" t="s">
        <v>18</v>
      </c>
      <c r="D838" s="130" t="s">
        <v>130</v>
      </c>
      <c r="E838" t="str">
        <f t="shared" si="13"/>
        <v>MTTotal70-74</v>
      </c>
      <c r="F838" s="110">
        <v>67621.321899999995</v>
      </c>
    </row>
    <row r="839" spans="2:6" x14ac:dyDescent="0.2">
      <c r="B839" t="s">
        <v>67</v>
      </c>
      <c r="C839" t="s">
        <v>18</v>
      </c>
      <c r="D839" s="130" t="s">
        <v>131</v>
      </c>
      <c r="E839" t="str">
        <f t="shared" si="13"/>
        <v>MTTotal75-79</v>
      </c>
      <c r="F839" s="110">
        <v>43308.511700000003</v>
      </c>
    </row>
    <row r="840" spans="2:6" x14ac:dyDescent="0.2">
      <c r="B840" t="s">
        <v>67</v>
      </c>
      <c r="C840" t="s">
        <v>18</v>
      </c>
      <c r="D840" s="130" t="s">
        <v>132</v>
      </c>
      <c r="E840" t="str">
        <f t="shared" si="13"/>
        <v>MTTotal80-84</v>
      </c>
      <c r="F840" s="110">
        <v>25941.5236</v>
      </c>
    </row>
    <row r="841" spans="2:6" x14ac:dyDescent="0.2">
      <c r="B841" t="s">
        <v>67</v>
      </c>
      <c r="C841" t="s">
        <v>18</v>
      </c>
      <c r="D841" s="130" t="s">
        <v>133</v>
      </c>
      <c r="E841" t="str">
        <f t="shared" si="13"/>
        <v>MTTotal85-89</v>
      </c>
      <c r="F841" s="110">
        <v>12354.3994</v>
      </c>
    </row>
    <row r="842" spans="2:6" x14ac:dyDescent="0.2">
      <c r="B842" t="s">
        <v>67</v>
      </c>
      <c r="C842" t="s">
        <v>18</v>
      </c>
      <c r="D842" s="130" t="s">
        <v>8</v>
      </c>
      <c r="E842" t="str">
        <f t="shared" si="13"/>
        <v>MTTotal90+</v>
      </c>
      <c r="F842" s="110">
        <v>6894.7254000000003</v>
      </c>
    </row>
    <row r="843" spans="2:6" x14ac:dyDescent="0.2">
      <c r="B843" t="s">
        <v>44</v>
      </c>
      <c r="C843" t="s">
        <v>70</v>
      </c>
      <c r="D843" s="130">
        <v>0</v>
      </c>
      <c r="E843" t="str">
        <f t="shared" si="13"/>
        <v>PAFemale0</v>
      </c>
      <c r="F843" s="110">
        <v>70384.571400000001</v>
      </c>
    </row>
    <row r="844" spans="2:6" x14ac:dyDescent="0.2">
      <c r="B844" t="s">
        <v>44</v>
      </c>
      <c r="C844" t="s">
        <v>70</v>
      </c>
      <c r="D844" s="141" t="s">
        <v>1657</v>
      </c>
      <c r="E844" t="str">
        <f t="shared" si="13"/>
        <v>PAFemale1-4</v>
      </c>
      <c r="F844" s="110">
        <v>280153.26559999998</v>
      </c>
    </row>
    <row r="845" spans="2:6" x14ac:dyDescent="0.2">
      <c r="B845" t="s">
        <v>44</v>
      </c>
      <c r="C845" t="s">
        <v>70</v>
      </c>
      <c r="D845" s="141" t="s">
        <v>1658</v>
      </c>
      <c r="E845" t="str">
        <f t="shared" si="13"/>
        <v>PAFemale5-9</v>
      </c>
      <c r="F845" s="110">
        <v>357326.81079999998</v>
      </c>
    </row>
    <row r="846" spans="2:6" x14ac:dyDescent="0.2">
      <c r="B846" t="s">
        <v>44</v>
      </c>
      <c r="C846" t="s">
        <v>70</v>
      </c>
      <c r="D846" s="141" t="s">
        <v>118</v>
      </c>
      <c r="E846" t="str">
        <f t="shared" si="13"/>
        <v>PAFemale10-14</v>
      </c>
      <c r="F846" s="110">
        <v>385455.4437</v>
      </c>
    </row>
    <row r="847" spans="2:6" x14ac:dyDescent="0.2">
      <c r="B847" t="s">
        <v>44</v>
      </c>
      <c r="C847" t="s">
        <v>70</v>
      </c>
      <c r="D847" s="130" t="s">
        <v>119</v>
      </c>
      <c r="E847" t="str">
        <f t="shared" si="13"/>
        <v>PAFemale15-19</v>
      </c>
      <c r="F847" s="110">
        <v>395598.913</v>
      </c>
    </row>
    <row r="848" spans="2:6" x14ac:dyDescent="0.2">
      <c r="B848" t="s">
        <v>44</v>
      </c>
      <c r="C848" t="s">
        <v>70</v>
      </c>
      <c r="D848" s="130" t="s">
        <v>120</v>
      </c>
      <c r="E848" t="str">
        <f t="shared" si="13"/>
        <v>PAFemale20-24</v>
      </c>
      <c r="F848" s="110">
        <v>404301.1397</v>
      </c>
    </row>
    <row r="849" spans="2:6" x14ac:dyDescent="0.2">
      <c r="B849" t="s">
        <v>44</v>
      </c>
      <c r="C849" t="s">
        <v>70</v>
      </c>
      <c r="D849" s="130" t="s">
        <v>121</v>
      </c>
      <c r="E849" t="str">
        <f t="shared" si="13"/>
        <v>PAFemale25-29</v>
      </c>
      <c r="F849" s="110">
        <v>382971.38059999997</v>
      </c>
    </row>
    <row r="850" spans="2:6" x14ac:dyDescent="0.2">
      <c r="B850" t="s">
        <v>44</v>
      </c>
      <c r="C850" t="s">
        <v>70</v>
      </c>
      <c r="D850" s="130" t="s">
        <v>122</v>
      </c>
      <c r="E850" t="str">
        <f t="shared" si="13"/>
        <v>PAFemale30-34</v>
      </c>
      <c r="F850" s="110">
        <v>368057.78590000002</v>
      </c>
    </row>
    <row r="851" spans="2:6" x14ac:dyDescent="0.2">
      <c r="B851" t="s">
        <v>44</v>
      </c>
      <c r="C851" t="s">
        <v>70</v>
      </c>
      <c r="D851" s="130" t="s">
        <v>123</v>
      </c>
      <c r="E851" t="str">
        <f t="shared" si="13"/>
        <v>PAFemale35-39</v>
      </c>
      <c r="F851" s="110">
        <v>350117.64860000001</v>
      </c>
    </row>
    <row r="852" spans="2:6" x14ac:dyDescent="0.2">
      <c r="B852" t="s">
        <v>44</v>
      </c>
      <c r="C852" t="s">
        <v>70</v>
      </c>
      <c r="D852" s="130" t="s">
        <v>124</v>
      </c>
      <c r="E852" t="str">
        <f t="shared" si="13"/>
        <v>PAFemale40-44</v>
      </c>
      <c r="F852" s="110">
        <v>302104.23629999999</v>
      </c>
    </row>
    <row r="853" spans="2:6" x14ac:dyDescent="0.2">
      <c r="B853" t="s">
        <v>44</v>
      </c>
      <c r="C853" t="s">
        <v>70</v>
      </c>
      <c r="D853" s="130" t="s">
        <v>125</v>
      </c>
      <c r="E853" t="str">
        <f t="shared" si="13"/>
        <v>PAFemale45-49</v>
      </c>
      <c r="F853" s="110">
        <v>249085.99470000001</v>
      </c>
    </row>
    <row r="854" spans="2:6" x14ac:dyDescent="0.2">
      <c r="B854" t="s">
        <v>44</v>
      </c>
      <c r="C854" t="s">
        <v>70</v>
      </c>
      <c r="D854" s="130" t="s">
        <v>126</v>
      </c>
      <c r="E854" t="str">
        <f t="shared" si="13"/>
        <v>PAFemale50-54</v>
      </c>
      <c r="F854" s="110">
        <v>206523.2409</v>
      </c>
    </row>
    <row r="855" spans="2:6" x14ac:dyDescent="0.2">
      <c r="B855" t="s">
        <v>44</v>
      </c>
      <c r="C855" t="s">
        <v>70</v>
      </c>
      <c r="D855" s="130" t="s">
        <v>127</v>
      </c>
      <c r="E855" t="str">
        <f t="shared" si="13"/>
        <v>PAFemale55-59</v>
      </c>
      <c r="F855" s="110">
        <v>165438.51610000001</v>
      </c>
    </row>
    <row r="856" spans="2:6" x14ac:dyDescent="0.2">
      <c r="B856" t="s">
        <v>44</v>
      </c>
      <c r="C856" t="s">
        <v>70</v>
      </c>
      <c r="D856" s="130" t="s">
        <v>128</v>
      </c>
      <c r="E856" t="str">
        <f t="shared" si="13"/>
        <v>PAFemale60-64</v>
      </c>
      <c r="F856" s="110">
        <v>134228.86249999999</v>
      </c>
    </row>
    <row r="857" spans="2:6" x14ac:dyDescent="0.2">
      <c r="B857" t="s">
        <v>44</v>
      </c>
      <c r="C857" t="s">
        <v>70</v>
      </c>
      <c r="D857" s="130" t="s">
        <v>129</v>
      </c>
      <c r="E857" t="str">
        <f t="shared" si="13"/>
        <v>PAFemale65-69</v>
      </c>
      <c r="F857" s="110">
        <v>102217.76639999999</v>
      </c>
    </row>
    <row r="858" spans="2:6" x14ac:dyDescent="0.2">
      <c r="B858" t="s">
        <v>44</v>
      </c>
      <c r="C858" t="s">
        <v>70</v>
      </c>
      <c r="D858" s="130" t="s">
        <v>130</v>
      </c>
      <c r="E858" t="str">
        <f t="shared" si="13"/>
        <v>PAFemale70-74</v>
      </c>
      <c r="F858" s="110">
        <v>71594.330900000001</v>
      </c>
    </row>
    <row r="859" spans="2:6" x14ac:dyDescent="0.2">
      <c r="B859" t="s">
        <v>44</v>
      </c>
      <c r="C859" t="s">
        <v>70</v>
      </c>
      <c r="D859" s="130" t="s">
        <v>131</v>
      </c>
      <c r="E859" t="str">
        <f t="shared" si="13"/>
        <v>PAFemale75-79</v>
      </c>
      <c r="F859" s="110">
        <v>49972.419199999997</v>
      </c>
    </row>
    <row r="860" spans="2:6" x14ac:dyDescent="0.2">
      <c r="B860" t="s">
        <v>44</v>
      </c>
      <c r="C860" t="s">
        <v>70</v>
      </c>
      <c r="D860" s="130" t="s">
        <v>132</v>
      </c>
      <c r="E860" t="str">
        <f t="shared" si="13"/>
        <v>PAFemale80-84</v>
      </c>
      <c r="F860" s="110">
        <v>30195.589899999999</v>
      </c>
    </row>
    <row r="861" spans="2:6" x14ac:dyDescent="0.2">
      <c r="B861" t="s">
        <v>44</v>
      </c>
      <c r="C861" t="s">
        <v>70</v>
      </c>
      <c r="D861" s="130" t="s">
        <v>133</v>
      </c>
      <c r="E861" t="str">
        <f t="shared" si="13"/>
        <v>PAFemale85-89</v>
      </c>
      <c r="F861" s="110">
        <v>15884.110699999999</v>
      </c>
    </row>
    <row r="862" spans="2:6" x14ac:dyDescent="0.2">
      <c r="B862" t="s">
        <v>44</v>
      </c>
      <c r="C862" t="s">
        <v>70</v>
      </c>
      <c r="D862" s="130" t="s">
        <v>8</v>
      </c>
      <c r="E862" t="str">
        <f t="shared" si="13"/>
        <v>PAFemale90+</v>
      </c>
      <c r="F862" s="110">
        <v>9741.3210999999992</v>
      </c>
    </row>
    <row r="863" spans="2:6" x14ac:dyDescent="0.2">
      <c r="B863" t="s">
        <v>44</v>
      </c>
      <c r="C863" t="s">
        <v>71</v>
      </c>
      <c r="D863" s="130">
        <v>0</v>
      </c>
      <c r="E863" t="str">
        <f t="shared" si="13"/>
        <v>PAMale0</v>
      </c>
      <c r="F863" s="110">
        <v>73628.452699999994</v>
      </c>
    </row>
    <row r="864" spans="2:6" x14ac:dyDescent="0.2">
      <c r="B864" t="s">
        <v>44</v>
      </c>
      <c r="C864" t="s">
        <v>71</v>
      </c>
      <c r="D864" s="141" t="s">
        <v>1657</v>
      </c>
      <c r="E864" t="str">
        <f t="shared" si="13"/>
        <v>PAMale1-4</v>
      </c>
      <c r="F864" s="110">
        <v>293141.89169999998</v>
      </c>
    </row>
    <row r="865" spans="2:6" x14ac:dyDescent="0.2">
      <c r="B865" t="s">
        <v>44</v>
      </c>
      <c r="C865" t="s">
        <v>71</v>
      </c>
      <c r="D865" s="141" t="s">
        <v>1658</v>
      </c>
      <c r="E865" t="str">
        <f t="shared" si="13"/>
        <v>PAMale5-9</v>
      </c>
      <c r="F865" s="110">
        <v>373738.4448</v>
      </c>
    </row>
    <row r="866" spans="2:6" x14ac:dyDescent="0.2">
      <c r="B866" t="s">
        <v>44</v>
      </c>
      <c r="C866" t="s">
        <v>71</v>
      </c>
      <c r="D866" s="141" t="s">
        <v>118</v>
      </c>
      <c r="E866" t="str">
        <f t="shared" si="13"/>
        <v>PAMale10-14</v>
      </c>
      <c r="F866" s="110">
        <v>402717.31410000002</v>
      </c>
    </row>
    <row r="867" spans="2:6" x14ac:dyDescent="0.2">
      <c r="B867" t="s">
        <v>44</v>
      </c>
      <c r="C867" t="s">
        <v>71</v>
      </c>
      <c r="D867" s="130" t="s">
        <v>119</v>
      </c>
      <c r="E867" t="str">
        <f t="shared" si="13"/>
        <v>PAMale15-19</v>
      </c>
      <c r="F867" s="110">
        <v>412227.01679999998</v>
      </c>
    </row>
    <row r="868" spans="2:6" x14ac:dyDescent="0.2">
      <c r="B868" t="s">
        <v>44</v>
      </c>
      <c r="C868" t="s">
        <v>71</v>
      </c>
      <c r="D868" s="130" t="s">
        <v>120</v>
      </c>
      <c r="E868" t="str">
        <f t="shared" si="13"/>
        <v>PAMale20-24</v>
      </c>
      <c r="F868" s="110">
        <v>415626.69959999999</v>
      </c>
    </row>
    <row r="869" spans="2:6" x14ac:dyDescent="0.2">
      <c r="B869" t="s">
        <v>44</v>
      </c>
      <c r="C869" t="s">
        <v>71</v>
      </c>
      <c r="D869" s="130" t="s">
        <v>121</v>
      </c>
      <c r="E869" t="str">
        <f t="shared" si="13"/>
        <v>PAMale25-29</v>
      </c>
      <c r="F869" s="110">
        <v>382523.83860000002</v>
      </c>
    </row>
    <row r="870" spans="2:6" x14ac:dyDescent="0.2">
      <c r="B870" t="s">
        <v>44</v>
      </c>
      <c r="C870" t="s">
        <v>71</v>
      </c>
      <c r="D870" s="130" t="s">
        <v>122</v>
      </c>
      <c r="E870" t="str">
        <f t="shared" si="13"/>
        <v>PAMale30-34</v>
      </c>
      <c r="F870" s="110">
        <v>362264.14640000003</v>
      </c>
    </row>
    <row r="871" spans="2:6" x14ac:dyDescent="0.2">
      <c r="B871" t="s">
        <v>44</v>
      </c>
      <c r="C871" t="s">
        <v>71</v>
      </c>
      <c r="D871" s="130" t="s">
        <v>123</v>
      </c>
      <c r="E871" t="str">
        <f t="shared" si="13"/>
        <v>PAMale35-39</v>
      </c>
      <c r="F871" s="110">
        <v>340932.9915</v>
      </c>
    </row>
    <row r="872" spans="2:6" x14ac:dyDescent="0.2">
      <c r="B872" t="s">
        <v>44</v>
      </c>
      <c r="C872" t="s">
        <v>71</v>
      </c>
      <c r="D872" s="130" t="s">
        <v>124</v>
      </c>
      <c r="E872" t="str">
        <f t="shared" si="13"/>
        <v>PAMale40-44</v>
      </c>
      <c r="F872" s="110">
        <v>299267.8823</v>
      </c>
    </row>
    <row r="873" spans="2:6" x14ac:dyDescent="0.2">
      <c r="B873" t="s">
        <v>44</v>
      </c>
      <c r="C873" t="s">
        <v>71</v>
      </c>
      <c r="D873" s="130" t="s">
        <v>125</v>
      </c>
      <c r="E873" t="str">
        <f t="shared" si="13"/>
        <v>PAMale45-49</v>
      </c>
      <c r="F873" s="110">
        <v>248550.7138</v>
      </c>
    </row>
    <row r="874" spans="2:6" x14ac:dyDescent="0.2">
      <c r="B874" t="s">
        <v>44</v>
      </c>
      <c r="C874" t="s">
        <v>71</v>
      </c>
      <c r="D874" s="130" t="s">
        <v>126</v>
      </c>
      <c r="E874" t="str">
        <f t="shared" si="13"/>
        <v>PAMale50-54</v>
      </c>
      <c r="F874" s="110">
        <v>207564.1923</v>
      </c>
    </row>
    <row r="875" spans="2:6" x14ac:dyDescent="0.2">
      <c r="B875" t="s">
        <v>44</v>
      </c>
      <c r="C875" t="s">
        <v>71</v>
      </c>
      <c r="D875" s="130" t="s">
        <v>127</v>
      </c>
      <c r="E875" t="str">
        <f t="shared" si="13"/>
        <v>PAMale55-59</v>
      </c>
      <c r="F875" s="110">
        <v>164146.6005</v>
      </c>
    </row>
    <row r="876" spans="2:6" x14ac:dyDescent="0.2">
      <c r="B876" t="s">
        <v>44</v>
      </c>
      <c r="C876" t="s">
        <v>71</v>
      </c>
      <c r="D876" s="130" t="s">
        <v>128</v>
      </c>
      <c r="E876" t="str">
        <f t="shared" si="13"/>
        <v>PAMale60-64</v>
      </c>
      <c r="F876" s="110">
        <v>130817.32889999999</v>
      </c>
    </row>
    <row r="877" spans="2:6" x14ac:dyDescent="0.2">
      <c r="B877" t="s">
        <v>44</v>
      </c>
      <c r="C877" t="s">
        <v>71</v>
      </c>
      <c r="D877" s="130" t="s">
        <v>129</v>
      </c>
      <c r="E877" t="str">
        <f t="shared" si="13"/>
        <v>PAMale65-69</v>
      </c>
      <c r="F877" s="110">
        <v>97139.255900000004</v>
      </c>
    </row>
    <row r="878" spans="2:6" x14ac:dyDescent="0.2">
      <c r="B878" t="s">
        <v>44</v>
      </c>
      <c r="C878" t="s">
        <v>71</v>
      </c>
      <c r="D878" s="130" t="s">
        <v>130</v>
      </c>
      <c r="E878" t="str">
        <f t="shared" si="13"/>
        <v>PAMale70-74</v>
      </c>
      <c r="F878" s="110">
        <v>65780.123099999997</v>
      </c>
    </row>
    <row r="879" spans="2:6" x14ac:dyDescent="0.2">
      <c r="B879" t="s">
        <v>44</v>
      </c>
      <c r="C879" t="s">
        <v>71</v>
      </c>
      <c r="D879" s="130" t="s">
        <v>131</v>
      </c>
      <c r="E879" t="str">
        <f t="shared" si="13"/>
        <v>PAMale75-79</v>
      </c>
      <c r="F879" s="110">
        <v>42664.187700000002</v>
      </c>
    </row>
    <row r="880" spans="2:6" x14ac:dyDescent="0.2">
      <c r="B880" t="s">
        <v>44</v>
      </c>
      <c r="C880" t="s">
        <v>71</v>
      </c>
      <c r="D880" s="130" t="s">
        <v>132</v>
      </c>
      <c r="E880" t="str">
        <f t="shared" si="13"/>
        <v>PAMale80-84</v>
      </c>
      <c r="F880" s="110">
        <v>23779.718199999999</v>
      </c>
    </row>
    <row r="881" spans="2:6" x14ac:dyDescent="0.2">
      <c r="B881" t="s">
        <v>44</v>
      </c>
      <c r="C881" t="s">
        <v>71</v>
      </c>
      <c r="D881" s="130" t="s">
        <v>133</v>
      </c>
      <c r="E881" t="str">
        <f t="shared" si="13"/>
        <v>PAMale85-89</v>
      </c>
      <c r="F881" s="110">
        <v>11202.9935</v>
      </c>
    </row>
    <row r="882" spans="2:6" x14ac:dyDescent="0.2">
      <c r="B882" t="s">
        <v>44</v>
      </c>
      <c r="C882" t="s">
        <v>71</v>
      </c>
      <c r="D882" s="130" t="s">
        <v>8</v>
      </c>
      <c r="E882" t="str">
        <f t="shared" si="13"/>
        <v>PAMale90+</v>
      </c>
      <c r="F882" s="110">
        <v>5960.5802999999996</v>
      </c>
    </row>
    <row r="883" spans="2:6" x14ac:dyDescent="0.2">
      <c r="B883" t="s">
        <v>44</v>
      </c>
      <c r="C883" t="s">
        <v>18</v>
      </c>
      <c r="D883" s="130">
        <v>0</v>
      </c>
      <c r="E883" t="str">
        <f t="shared" si="13"/>
        <v>PATotal0</v>
      </c>
      <c r="F883" s="110">
        <v>144013.02410000001</v>
      </c>
    </row>
    <row r="884" spans="2:6" x14ac:dyDescent="0.2">
      <c r="B884" t="s">
        <v>44</v>
      </c>
      <c r="C884" t="s">
        <v>18</v>
      </c>
      <c r="D884" s="141" t="s">
        <v>1657</v>
      </c>
      <c r="E884" t="str">
        <f t="shared" si="13"/>
        <v>PATotal1-4</v>
      </c>
      <c r="F884" s="110">
        <v>573295.15720000002</v>
      </c>
    </row>
    <row r="885" spans="2:6" x14ac:dyDescent="0.2">
      <c r="B885" t="s">
        <v>44</v>
      </c>
      <c r="C885" t="s">
        <v>18</v>
      </c>
      <c r="D885" s="141" t="s">
        <v>1658</v>
      </c>
      <c r="E885" t="str">
        <f t="shared" si="13"/>
        <v>PATotal5-9</v>
      </c>
      <c r="F885" s="110">
        <v>731065.25540000002</v>
      </c>
    </row>
    <row r="886" spans="2:6" x14ac:dyDescent="0.2">
      <c r="B886" t="s">
        <v>44</v>
      </c>
      <c r="C886" t="s">
        <v>18</v>
      </c>
      <c r="D886" s="141" t="s">
        <v>118</v>
      </c>
      <c r="E886" t="str">
        <f t="shared" si="13"/>
        <v>PATotal10-14</v>
      </c>
      <c r="F886" s="110">
        <v>788172.75580000004</v>
      </c>
    </row>
    <row r="887" spans="2:6" x14ac:dyDescent="0.2">
      <c r="B887" t="s">
        <v>44</v>
      </c>
      <c r="C887" t="s">
        <v>18</v>
      </c>
      <c r="D887" s="130" t="s">
        <v>119</v>
      </c>
      <c r="E887" t="str">
        <f t="shared" si="13"/>
        <v>PATotal15-19</v>
      </c>
      <c r="F887" s="110">
        <v>807825.92949999997</v>
      </c>
    </row>
    <row r="888" spans="2:6" x14ac:dyDescent="0.2">
      <c r="B888" t="s">
        <v>44</v>
      </c>
      <c r="C888" t="s">
        <v>18</v>
      </c>
      <c r="D888" s="130" t="s">
        <v>120</v>
      </c>
      <c r="E888" t="str">
        <f t="shared" si="13"/>
        <v>PATotal20-24</v>
      </c>
      <c r="F888" s="110">
        <v>819927.79009999998</v>
      </c>
    </row>
    <row r="889" spans="2:6" x14ac:dyDescent="0.2">
      <c r="B889" t="s">
        <v>44</v>
      </c>
      <c r="C889" t="s">
        <v>18</v>
      </c>
      <c r="D889" s="130" t="s">
        <v>121</v>
      </c>
      <c r="E889" t="str">
        <f t="shared" si="13"/>
        <v>PATotal25-29</v>
      </c>
      <c r="F889" s="110">
        <v>765495.20019999996</v>
      </c>
    </row>
    <row r="890" spans="2:6" x14ac:dyDescent="0.2">
      <c r="B890" t="s">
        <v>44</v>
      </c>
      <c r="C890" t="s">
        <v>18</v>
      </c>
      <c r="D890" s="130" t="s">
        <v>122</v>
      </c>
      <c r="E890" t="str">
        <f t="shared" si="13"/>
        <v>PATotal30-34</v>
      </c>
      <c r="F890" s="110">
        <v>730321.93169999996</v>
      </c>
    </row>
    <row r="891" spans="2:6" x14ac:dyDescent="0.2">
      <c r="B891" t="s">
        <v>44</v>
      </c>
      <c r="C891" t="s">
        <v>18</v>
      </c>
      <c r="D891" s="130" t="s">
        <v>123</v>
      </c>
      <c r="E891" t="str">
        <f t="shared" si="13"/>
        <v>PATotal35-39</v>
      </c>
      <c r="F891" s="110">
        <v>691050.60530000005</v>
      </c>
    </row>
    <row r="892" spans="2:6" x14ac:dyDescent="0.2">
      <c r="B892" t="s">
        <v>44</v>
      </c>
      <c r="C892" t="s">
        <v>18</v>
      </c>
      <c r="D892" s="130" t="s">
        <v>124</v>
      </c>
      <c r="E892" t="str">
        <f t="shared" si="13"/>
        <v>PATotal40-44</v>
      </c>
      <c r="F892" s="110">
        <v>601372.02989999996</v>
      </c>
    </row>
    <row r="893" spans="2:6" x14ac:dyDescent="0.2">
      <c r="B893" t="s">
        <v>44</v>
      </c>
      <c r="C893" t="s">
        <v>18</v>
      </c>
      <c r="D893" s="130" t="s">
        <v>125</v>
      </c>
      <c r="E893" t="str">
        <f t="shared" si="13"/>
        <v>PATotal45-49</v>
      </c>
      <c r="F893" s="110">
        <v>497636.65179999999</v>
      </c>
    </row>
    <row r="894" spans="2:6" x14ac:dyDescent="0.2">
      <c r="B894" t="s">
        <v>44</v>
      </c>
      <c r="C894" t="s">
        <v>18</v>
      </c>
      <c r="D894" s="130" t="s">
        <v>126</v>
      </c>
      <c r="E894" t="str">
        <f t="shared" si="13"/>
        <v>PATotal50-54</v>
      </c>
      <c r="F894" s="110">
        <v>414087.4045</v>
      </c>
    </row>
    <row r="895" spans="2:6" x14ac:dyDescent="0.2">
      <c r="B895" t="s">
        <v>44</v>
      </c>
      <c r="C895" t="s">
        <v>18</v>
      </c>
      <c r="D895" s="130" t="s">
        <v>127</v>
      </c>
      <c r="E895" t="str">
        <f t="shared" si="13"/>
        <v>PATotal55-59</v>
      </c>
      <c r="F895" s="110">
        <v>329585.11320000002</v>
      </c>
    </row>
    <row r="896" spans="2:6" x14ac:dyDescent="0.2">
      <c r="B896" t="s">
        <v>44</v>
      </c>
      <c r="C896" t="s">
        <v>18</v>
      </c>
      <c r="D896" s="130" t="s">
        <v>128</v>
      </c>
      <c r="E896" t="str">
        <f t="shared" si="13"/>
        <v>PATotal60-64</v>
      </c>
      <c r="F896" s="110">
        <v>265046.18089999998</v>
      </c>
    </row>
    <row r="897" spans="2:6" x14ac:dyDescent="0.2">
      <c r="B897" t="s">
        <v>44</v>
      </c>
      <c r="C897" t="s">
        <v>18</v>
      </c>
      <c r="D897" s="130" t="s">
        <v>129</v>
      </c>
      <c r="E897" t="str">
        <f t="shared" si="13"/>
        <v>PATotal65-69</v>
      </c>
      <c r="F897" s="110">
        <v>199356.9895</v>
      </c>
    </row>
    <row r="898" spans="2:6" x14ac:dyDescent="0.2">
      <c r="B898" t="s">
        <v>44</v>
      </c>
      <c r="C898" t="s">
        <v>18</v>
      </c>
      <c r="D898" s="130" t="s">
        <v>130</v>
      </c>
      <c r="E898" t="str">
        <f t="shared" si="13"/>
        <v>PATotal70-74</v>
      </c>
      <c r="F898" s="110">
        <v>137374.43770000001</v>
      </c>
    </row>
    <row r="899" spans="2:6" x14ac:dyDescent="0.2">
      <c r="B899" t="s">
        <v>44</v>
      </c>
      <c r="C899" t="s">
        <v>18</v>
      </c>
      <c r="D899" s="130" t="s">
        <v>131</v>
      </c>
      <c r="E899" t="str">
        <f t="shared" si="13"/>
        <v>PATotal75-79</v>
      </c>
      <c r="F899" s="110">
        <v>92636.591400000005</v>
      </c>
    </row>
    <row r="900" spans="2:6" x14ac:dyDescent="0.2">
      <c r="B900" t="s">
        <v>44</v>
      </c>
      <c r="C900" t="s">
        <v>18</v>
      </c>
      <c r="D900" s="130" t="s">
        <v>132</v>
      </c>
      <c r="E900" t="str">
        <f t="shared" ref="E900:E963" si="14">_xlfn.CONCAT(B900,C900,D900)</f>
        <v>PATotal80-84</v>
      </c>
      <c r="F900" s="110">
        <v>53975.272299999997</v>
      </c>
    </row>
    <row r="901" spans="2:6" x14ac:dyDescent="0.2">
      <c r="B901" t="s">
        <v>44</v>
      </c>
      <c r="C901" t="s">
        <v>18</v>
      </c>
      <c r="D901" s="130" t="s">
        <v>133</v>
      </c>
      <c r="E901" t="str">
        <f t="shared" si="14"/>
        <v>PATotal85-89</v>
      </c>
      <c r="F901" s="110">
        <v>27087.0975</v>
      </c>
    </row>
    <row r="902" spans="2:6" x14ac:dyDescent="0.2">
      <c r="B902" t="s">
        <v>44</v>
      </c>
      <c r="C902" t="s">
        <v>18</v>
      </c>
      <c r="D902" s="130" t="s">
        <v>8</v>
      </c>
      <c r="E902" t="str">
        <f t="shared" si="14"/>
        <v>PATotal90+</v>
      </c>
      <c r="F902" s="110">
        <v>15701.8979</v>
      </c>
    </row>
    <row r="903" spans="2:6" x14ac:dyDescent="0.2">
      <c r="B903" t="s">
        <v>52</v>
      </c>
      <c r="C903" t="s">
        <v>70</v>
      </c>
      <c r="D903" s="130">
        <v>0</v>
      </c>
      <c r="E903" t="str">
        <f t="shared" si="14"/>
        <v>PBFemale0</v>
      </c>
      <c r="F903" s="110">
        <v>27914.375599999999</v>
      </c>
    </row>
    <row r="904" spans="2:6" x14ac:dyDescent="0.2">
      <c r="B904" t="s">
        <v>52</v>
      </c>
      <c r="C904" t="s">
        <v>70</v>
      </c>
      <c r="D904" s="141" t="s">
        <v>1657</v>
      </c>
      <c r="E904" t="str">
        <f t="shared" si="14"/>
        <v>PBFemale1-4</v>
      </c>
      <c r="F904" s="110">
        <v>111480.67389999999</v>
      </c>
    </row>
    <row r="905" spans="2:6" x14ac:dyDescent="0.2">
      <c r="B905" t="s">
        <v>52</v>
      </c>
      <c r="C905" t="s">
        <v>70</v>
      </c>
      <c r="D905" s="141" t="s">
        <v>1658</v>
      </c>
      <c r="E905" t="str">
        <f t="shared" si="14"/>
        <v>PBFemale5-9</v>
      </c>
      <c r="F905" s="110">
        <v>132647.61489999999</v>
      </c>
    </row>
    <row r="906" spans="2:6" x14ac:dyDescent="0.2">
      <c r="B906" t="s">
        <v>52</v>
      </c>
      <c r="C906" t="s">
        <v>70</v>
      </c>
      <c r="D906" s="141" t="s">
        <v>118</v>
      </c>
      <c r="E906" t="str">
        <f t="shared" si="14"/>
        <v>PBFemale10-14</v>
      </c>
      <c r="F906" s="110">
        <v>147903.405</v>
      </c>
    </row>
    <row r="907" spans="2:6" x14ac:dyDescent="0.2">
      <c r="B907" t="s">
        <v>52</v>
      </c>
      <c r="C907" t="s">
        <v>70</v>
      </c>
      <c r="D907" s="130" t="s">
        <v>119</v>
      </c>
      <c r="E907" t="str">
        <f t="shared" si="14"/>
        <v>PBFemale15-19</v>
      </c>
      <c r="F907" s="110">
        <v>161818.72390000001</v>
      </c>
    </row>
    <row r="908" spans="2:6" x14ac:dyDescent="0.2">
      <c r="B908" t="s">
        <v>52</v>
      </c>
      <c r="C908" t="s">
        <v>70</v>
      </c>
      <c r="D908" s="130" t="s">
        <v>120</v>
      </c>
      <c r="E908" t="str">
        <f t="shared" si="14"/>
        <v>PBFemale20-24</v>
      </c>
      <c r="F908" s="110">
        <v>167693.11230000001</v>
      </c>
    </row>
    <row r="909" spans="2:6" x14ac:dyDescent="0.2">
      <c r="B909" t="s">
        <v>52</v>
      </c>
      <c r="C909" t="s">
        <v>70</v>
      </c>
      <c r="D909" s="130" t="s">
        <v>121</v>
      </c>
      <c r="E909" t="str">
        <f t="shared" si="14"/>
        <v>PBFemale25-29</v>
      </c>
      <c r="F909" s="110">
        <v>166293.64230000001</v>
      </c>
    </row>
    <row r="910" spans="2:6" x14ac:dyDescent="0.2">
      <c r="B910" t="s">
        <v>52</v>
      </c>
      <c r="C910" t="s">
        <v>70</v>
      </c>
      <c r="D910" s="130" t="s">
        <v>122</v>
      </c>
      <c r="E910" t="str">
        <f t="shared" si="14"/>
        <v>PBFemale30-34</v>
      </c>
      <c r="F910" s="110">
        <v>167960.3714</v>
      </c>
    </row>
    <row r="911" spans="2:6" x14ac:dyDescent="0.2">
      <c r="B911" t="s">
        <v>52</v>
      </c>
      <c r="C911" t="s">
        <v>70</v>
      </c>
      <c r="D911" s="130" t="s">
        <v>123</v>
      </c>
      <c r="E911" t="str">
        <f t="shared" si="14"/>
        <v>PBFemale35-39</v>
      </c>
      <c r="F911" s="110">
        <v>164837.54089999999</v>
      </c>
    </row>
    <row r="912" spans="2:6" x14ac:dyDescent="0.2">
      <c r="B912" t="s">
        <v>52</v>
      </c>
      <c r="C912" t="s">
        <v>70</v>
      </c>
      <c r="D912" s="130" t="s">
        <v>124</v>
      </c>
      <c r="E912" t="str">
        <f t="shared" si="14"/>
        <v>PBFemale40-44</v>
      </c>
      <c r="F912" s="110">
        <v>153056.34109999999</v>
      </c>
    </row>
    <row r="913" spans="2:6" x14ac:dyDescent="0.2">
      <c r="B913" t="s">
        <v>52</v>
      </c>
      <c r="C913" t="s">
        <v>70</v>
      </c>
      <c r="D913" s="130" t="s">
        <v>125</v>
      </c>
      <c r="E913" t="str">
        <f t="shared" si="14"/>
        <v>PBFemale45-49</v>
      </c>
      <c r="F913" s="110">
        <v>134208.329</v>
      </c>
    </row>
    <row r="914" spans="2:6" x14ac:dyDescent="0.2">
      <c r="B914" t="s">
        <v>52</v>
      </c>
      <c r="C914" t="s">
        <v>70</v>
      </c>
      <c r="D914" s="130" t="s">
        <v>126</v>
      </c>
      <c r="E914" t="str">
        <f t="shared" si="14"/>
        <v>PBFemale50-54</v>
      </c>
      <c r="F914" s="110">
        <v>125032.052</v>
      </c>
    </row>
    <row r="915" spans="2:6" x14ac:dyDescent="0.2">
      <c r="B915" t="s">
        <v>52</v>
      </c>
      <c r="C915" t="s">
        <v>70</v>
      </c>
      <c r="D915" s="130" t="s">
        <v>127</v>
      </c>
      <c r="E915" t="str">
        <f t="shared" si="14"/>
        <v>PBFemale55-59</v>
      </c>
      <c r="F915" s="110">
        <v>108500.91</v>
      </c>
    </row>
    <row r="916" spans="2:6" x14ac:dyDescent="0.2">
      <c r="B916" t="s">
        <v>52</v>
      </c>
      <c r="C916" t="s">
        <v>70</v>
      </c>
      <c r="D916" s="130" t="s">
        <v>128</v>
      </c>
      <c r="E916" t="str">
        <f t="shared" si="14"/>
        <v>PBFemale60-64</v>
      </c>
      <c r="F916" s="110">
        <v>87080.020399999994</v>
      </c>
    </row>
    <row r="917" spans="2:6" x14ac:dyDescent="0.2">
      <c r="B917" t="s">
        <v>52</v>
      </c>
      <c r="C917" t="s">
        <v>70</v>
      </c>
      <c r="D917" s="130" t="s">
        <v>129</v>
      </c>
      <c r="E917" t="str">
        <f t="shared" si="14"/>
        <v>PBFemale65-69</v>
      </c>
      <c r="F917" s="110">
        <v>72749.994200000001</v>
      </c>
    </row>
    <row r="918" spans="2:6" x14ac:dyDescent="0.2">
      <c r="B918" t="s">
        <v>52</v>
      </c>
      <c r="C918" t="s">
        <v>70</v>
      </c>
      <c r="D918" s="130" t="s">
        <v>130</v>
      </c>
      <c r="E918" t="str">
        <f t="shared" si="14"/>
        <v>PBFemale70-74</v>
      </c>
      <c r="F918" s="110">
        <v>60580.217400000001</v>
      </c>
    </row>
    <row r="919" spans="2:6" x14ac:dyDescent="0.2">
      <c r="B919" t="s">
        <v>52</v>
      </c>
      <c r="C919" t="s">
        <v>70</v>
      </c>
      <c r="D919" s="130" t="s">
        <v>131</v>
      </c>
      <c r="E919" t="str">
        <f t="shared" si="14"/>
        <v>PBFemale75-79</v>
      </c>
      <c r="F919" s="110">
        <v>43229.501499999998</v>
      </c>
    </row>
    <row r="920" spans="2:6" x14ac:dyDescent="0.2">
      <c r="B920" t="s">
        <v>52</v>
      </c>
      <c r="C920" t="s">
        <v>70</v>
      </c>
      <c r="D920" s="130" t="s">
        <v>132</v>
      </c>
      <c r="E920" t="str">
        <f t="shared" si="14"/>
        <v>PBFemale80-84</v>
      </c>
      <c r="F920" s="110">
        <v>31201.485100000002</v>
      </c>
    </row>
    <row r="921" spans="2:6" x14ac:dyDescent="0.2">
      <c r="B921" t="s">
        <v>52</v>
      </c>
      <c r="C921" t="s">
        <v>70</v>
      </c>
      <c r="D921" s="130" t="s">
        <v>133</v>
      </c>
      <c r="E921" t="str">
        <f t="shared" si="14"/>
        <v>PBFemale85-89</v>
      </c>
      <c r="F921" s="110">
        <v>15271.7698</v>
      </c>
    </row>
    <row r="922" spans="2:6" x14ac:dyDescent="0.2">
      <c r="B922" t="s">
        <v>52</v>
      </c>
      <c r="C922" t="s">
        <v>70</v>
      </c>
      <c r="D922" s="130" t="s">
        <v>8</v>
      </c>
      <c r="E922" t="str">
        <f t="shared" si="14"/>
        <v>PBFemale90+</v>
      </c>
      <c r="F922" s="110">
        <v>9825.7556000000004</v>
      </c>
    </row>
    <row r="923" spans="2:6" x14ac:dyDescent="0.2">
      <c r="B923" t="s">
        <v>52</v>
      </c>
      <c r="C923" t="s">
        <v>71</v>
      </c>
      <c r="D923" s="130">
        <v>0</v>
      </c>
      <c r="E923" t="str">
        <f t="shared" si="14"/>
        <v>PBMale0</v>
      </c>
      <c r="F923" s="110">
        <v>29302.914700000001</v>
      </c>
    </row>
    <row r="924" spans="2:6" x14ac:dyDescent="0.2">
      <c r="B924" t="s">
        <v>52</v>
      </c>
      <c r="C924" t="s">
        <v>71</v>
      </c>
      <c r="D924" s="141" t="s">
        <v>1657</v>
      </c>
      <c r="E924" t="str">
        <f t="shared" si="14"/>
        <v>PBMale1-4</v>
      </c>
      <c r="F924" s="110">
        <v>117169.67479999999</v>
      </c>
    </row>
    <row r="925" spans="2:6" x14ac:dyDescent="0.2">
      <c r="B925" t="s">
        <v>52</v>
      </c>
      <c r="C925" t="s">
        <v>71</v>
      </c>
      <c r="D925" s="141" t="s">
        <v>1658</v>
      </c>
      <c r="E925" t="str">
        <f t="shared" si="14"/>
        <v>PBMale5-9</v>
      </c>
      <c r="F925" s="110">
        <v>139664.78640000001</v>
      </c>
    </row>
    <row r="926" spans="2:6" x14ac:dyDescent="0.2">
      <c r="B926" t="s">
        <v>52</v>
      </c>
      <c r="C926" t="s">
        <v>71</v>
      </c>
      <c r="D926" s="141" t="s">
        <v>118</v>
      </c>
      <c r="E926" t="str">
        <f t="shared" si="14"/>
        <v>PBMale10-14</v>
      </c>
      <c r="F926" s="110">
        <v>155133.3112</v>
      </c>
    </row>
    <row r="927" spans="2:6" x14ac:dyDescent="0.2">
      <c r="B927" t="s">
        <v>52</v>
      </c>
      <c r="C927" t="s">
        <v>71</v>
      </c>
      <c r="D927" s="130" t="s">
        <v>119</v>
      </c>
      <c r="E927" t="str">
        <f t="shared" si="14"/>
        <v>PBMale15-19</v>
      </c>
      <c r="F927" s="110">
        <v>166442.4773</v>
      </c>
    </row>
    <row r="928" spans="2:6" x14ac:dyDescent="0.2">
      <c r="B928" t="s">
        <v>52</v>
      </c>
      <c r="C928" t="s">
        <v>71</v>
      </c>
      <c r="D928" s="130" t="s">
        <v>120</v>
      </c>
      <c r="E928" t="str">
        <f t="shared" si="14"/>
        <v>PBMale20-24</v>
      </c>
      <c r="F928" s="110">
        <v>168375.0583</v>
      </c>
    </row>
    <row r="929" spans="2:6" x14ac:dyDescent="0.2">
      <c r="B929" t="s">
        <v>52</v>
      </c>
      <c r="C929" t="s">
        <v>71</v>
      </c>
      <c r="D929" s="130" t="s">
        <v>121</v>
      </c>
      <c r="E929" t="str">
        <f t="shared" si="14"/>
        <v>PBMale25-29</v>
      </c>
      <c r="F929" s="110">
        <v>160696.01869999999</v>
      </c>
    </row>
    <row r="930" spans="2:6" x14ac:dyDescent="0.2">
      <c r="B930" t="s">
        <v>52</v>
      </c>
      <c r="C930" t="s">
        <v>71</v>
      </c>
      <c r="D930" s="130" t="s">
        <v>122</v>
      </c>
      <c r="E930" t="str">
        <f t="shared" si="14"/>
        <v>PBMale30-34</v>
      </c>
      <c r="F930" s="110">
        <v>156170.09589999999</v>
      </c>
    </row>
    <row r="931" spans="2:6" x14ac:dyDescent="0.2">
      <c r="B931" t="s">
        <v>52</v>
      </c>
      <c r="C931" t="s">
        <v>71</v>
      </c>
      <c r="D931" s="130" t="s">
        <v>123</v>
      </c>
      <c r="E931" t="str">
        <f t="shared" si="14"/>
        <v>PBMale35-39</v>
      </c>
      <c r="F931" s="110">
        <v>151746.39430000001</v>
      </c>
    </row>
    <row r="932" spans="2:6" x14ac:dyDescent="0.2">
      <c r="B932" t="s">
        <v>52</v>
      </c>
      <c r="C932" t="s">
        <v>71</v>
      </c>
      <c r="D932" s="130" t="s">
        <v>124</v>
      </c>
      <c r="E932" t="str">
        <f t="shared" si="14"/>
        <v>PBMale40-44</v>
      </c>
      <c r="F932" s="110">
        <v>139361.86679999999</v>
      </c>
    </row>
    <row r="933" spans="2:6" x14ac:dyDescent="0.2">
      <c r="B933" t="s">
        <v>52</v>
      </c>
      <c r="C933" t="s">
        <v>71</v>
      </c>
      <c r="D933" s="130" t="s">
        <v>125</v>
      </c>
      <c r="E933" t="str">
        <f t="shared" si="14"/>
        <v>PBMale45-49</v>
      </c>
      <c r="F933" s="110">
        <v>120591.6066</v>
      </c>
    </row>
    <row r="934" spans="2:6" x14ac:dyDescent="0.2">
      <c r="B934" t="s">
        <v>52</v>
      </c>
      <c r="C934" t="s">
        <v>71</v>
      </c>
      <c r="D934" s="130" t="s">
        <v>126</v>
      </c>
      <c r="E934" t="str">
        <f t="shared" si="14"/>
        <v>PBMale50-54</v>
      </c>
      <c r="F934" s="110">
        <v>109911.6232</v>
      </c>
    </row>
    <row r="935" spans="2:6" x14ac:dyDescent="0.2">
      <c r="B935" t="s">
        <v>52</v>
      </c>
      <c r="C935" t="s">
        <v>71</v>
      </c>
      <c r="D935" s="130" t="s">
        <v>127</v>
      </c>
      <c r="E935" t="str">
        <f t="shared" si="14"/>
        <v>PBMale55-59</v>
      </c>
      <c r="F935" s="110">
        <v>93840.532200000001</v>
      </c>
    </row>
    <row r="936" spans="2:6" x14ac:dyDescent="0.2">
      <c r="B936" t="s">
        <v>52</v>
      </c>
      <c r="C936" t="s">
        <v>71</v>
      </c>
      <c r="D936" s="130" t="s">
        <v>128</v>
      </c>
      <c r="E936" t="str">
        <f t="shared" si="14"/>
        <v>PBMale60-64</v>
      </c>
      <c r="F936" s="110">
        <v>71222.463499999998</v>
      </c>
    </row>
    <row r="937" spans="2:6" x14ac:dyDescent="0.2">
      <c r="B937" t="s">
        <v>52</v>
      </c>
      <c r="C937" t="s">
        <v>71</v>
      </c>
      <c r="D937" s="130" t="s">
        <v>129</v>
      </c>
      <c r="E937" t="str">
        <f t="shared" si="14"/>
        <v>PBMale65-69</v>
      </c>
      <c r="F937" s="110">
        <v>56555.212399999997</v>
      </c>
    </row>
    <row r="938" spans="2:6" x14ac:dyDescent="0.2">
      <c r="B938" t="s">
        <v>52</v>
      </c>
      <c r="C938" t="s">
        <v>71</v>
      </c>
      <c r="D938" s="130" t="s">
        <v>130</v>
      </c>
      <c r="E938" t="str">
        <f t="shared" si="14"/>
        <v>PBMale70-74</v>
      </c>
      <c r="F938" s="110">
        <v>45570.902399999999</v>
      </c>
    </row>
    <row r="939" spans="2:6" x14ac:dyDescent="0.2">
      <c r="B939" t="s">
        <v>52</v>
      </c>
      <c r="C939" t="s">
        <v>71</v>
      </c>
      <c r="D939" s="130" t="s">
        <v>131</v>
      </c>
      <c r="E939" t="str">
        <f t="shared" si="14"/>
        <v>PBMale75-79</v>
      </c>
      <c r="F939" s="110">
        <v>30589.624299999999</v>
      </c>
    </row>
    <row r="940" spans="2:6" x14ac:dyDescent="0.2">
      <c r="B940" t="s">
        <v>52</v>
      </c>
      <c r="C940" t="s">
        <v>71</v>
      </c>
      <c r="D940" s="130" t="s">
        <v>132</v>
      </c>
      <c r="E940" t="str">
        <f t="shared" si="14"/>
        <v>PBMale80-84</v>
      </c>
      <c r="F940" s="110">
        <v>20267.130099999998</v>
      </c>
    </row>
    <row r="941" spans="2:6" x14ac:dyDescent="0.2">
      <c r="B941" t="s">
        <v>52</v>
      </c>
      <c r="C941" t="s">
        <v>71</v>
      </c>
      <c r="D941" s="130" t="s">
        <v>133</v>
      </c>
      <c r="E941" t="str">
        <f t="shared" si="14"/>
        <v>PBMale85-89</v>
      </c>
      <c r="F941" s="110">
        <v>9411.2968000000001</v>
      </c>
    </row>
    <row r="942" spans="2:6" x14ac:dyDescent="0.2">
      <c r="B942" t="s">
        <v>52</v>
      </c>
      <c r="C942" t="s">
        <v>71</v>
      </c>
      <c r="D942" s="130" t="s">
        <v>8</v>
      </c>
      <c r="E942" t="str">
        <f t="shared" si="14"/>
        <v>PBMale90+</v>
      </c>
      <c r="F942" s="110">
        <v>5835.3487999999998</v>
      </c>
    </row>
    <row r="943" spans="2:6" x14ac:dyDescent="0.2">
      <c r="B943" t="s">
        <v>52</v>
      </c>
      <c r="C943" t="s">
        <v>18</v>
      </c>
      <c r="D943" s="130">
        <v>0</v>
      </c>
      <c r="E943" t="str">
        <f t="shared" si="14"/>
        <v>PBTotal0</v>
      </c>
      <c r="F943" s="110">
        <v>57217.290300000001</v>
      </c>
    </row>
    <row r="944" spans="2:6" x14ac:dyDescent="0.2">
      <c r="B944" t="s">
        <v>52</v>
      </c>
      <c r="C944" t="s">
        <v>18</v>
      </c>
      <c r="D944" s="141" t="s">
        <v>1657</v>
      </c>
      <c r="E944" t="str">
        <f t="shared" si="14"/>
        <v>PBTotal1-4</v>
      </c>
      <c r="F944" s="110">
        <v>228650.3487</v>
      </c>
    </row>
    <row r="945" spans="2:6" x14ac:dyDescent="0.2">
      <c r="B945" t="s">
        <v>52</v>
      </c>
      <c r="C945" t="s">
        <v>18</v>
      </c>
      <c r="D945" s="141" t="s">
        <v>1658</v>
      </c>
      <c r="E945" t="str">
        <f t="shared" si="14"/>
        <v>PBTotal5-9</v>
      </c>
      <c r="F945" s="110">
        <v>272312.40130000003</v>
      </c>
    </row>
    <row r="946" spans="2:6" x14ac:dyDescent="0.2">
      <c r="B946" t="s">
        <v>52</v>
      </c>
      <c r="C946" t="s">
        <v>18</v>
      </c>
      <c r="D946" s="141" t="s">
        <v>118</v>
      </c>
      <c r="E946" t="str">
        <f t="shared" si="14"/>
        <v>PBTotal10-14</v>
      </c>
      <c r="F946" s="110">
        <v>303036.71159999998</v>
      </c>
    </row>
    <row r="947" spans="2:6" x14ac:dyDescent="0.2">
      <c r="B947" t="s">
        <v>52</v>
      </c>
      <c r="C947" t="s">
        <v>18</v>
      </c>
      <c r="D947" s="130" t="s">
        <v>119</v>
      </c>
      <c r="E947" t="str">
        <f t="shared" si="14"/>
        <v>PBTotal15-19</v>
      </c>
      <c r="F947" s="110">
        <v>328261.19709999999</v>
      </c>
    </row>
    <row r="948" spans="2:6" x14ac:dyDescent="0.2">
      <c r="B948" t="s">
        <v>52</v>
      </c>
      <c r="C948" t="s">
        <v>18</v>
      </c>
      <c r="D948" s="130" t="s">
        <v>120</v>
      </c>
      <c r="E948" t="str">
        <f t="shared" si="14"/>
        <v>PBTotal20-24</v>
      </c>
      <c r="F948" s="110">
        <v>336068.16269999999</v>
      </c>
    </row>
    <row r="949" spans="2:6" x14ac:dyDescent="0.2">
      <c r="B949" t="s">
        <v>52</v>
      </c>
      <c r="C949" t="s">
        <v>18</v>
      </c>
      <c r="D949" s="130" t="s">
        <v>121</v>
      </c>
      <c r="E949" t="str">
        <f t="shared" si="14"/>
        <v>PBTotal25-29</v>
      </c>
      <c r="F949" s="110">
        <v>326989.63329999999</v>
      </c>
    </row>
    <row r="950" spans="2:6" x14ac:dyDescent="0.2">
      <c r="B950" t="s">
        <v>52</v>
      </c>
      <c r="C950" t="s">
        <v>18</v>
      </c>
      <c r="D950" s="130" t="s">
        <v>122</v>
      </c>
      <c r="E950" t="str">
        <f t="shared" si="14"/>
        <v>PBTotal30-34</v>
      </c>
      <c r="F950" s="110">
        <v>324130.46679999999</v>
      </c>
    </row>
    <row r="951" spans="2:6" x14ac:dyDescent="0.2">
      <c r="B951" t="s">
        <v>52</v>
      </c>
      <c r="C951" t="s">
        <v>18</v>
      </c>
      <c r="D951" s="130" t="s">
        <v>123</v>
      </c>
      <c r="E951" t="str">
        <f t="shared" si="14"/>
        <v>PBTotal35-39</v>
      </c>
      <c r="F951" s="110">
        <v>316583.93369999999</v>
      </c>
    </row>
    <row r="952" spans="2:6" x14ac:dyDescent="0.2">
      <c r="B952" t="s">
        <v>52</v>
      </c>
      <c r="C952" t="s">
        <v>18</v>
      </c>
      <c r="D952" s="130" t="s">
        <v>124</v>
      </c>
      <c r="E952" t="str">
        <f t="shared" si="14"/>
        <v>PBTotal40-44</v>
      </c>
      <c r="F952" s="110">
        <v>292418.20779999997</v>
      </c>
    </row>
    <row r="953" spans="2:6" x14ac:dyDescent="0.2">
      <c r="B953" t="s">
        <v>52</v>
      </c>
      <c r="C953" t="s">
        <v>18</v>
      </c>
      <c r="D953" s="130" t="s">
        <v>125</v>
      </c>
      <c r="E953" t="str">
        <f t="shared" si="14"/>
        <v>PBTotal45-49</v>
      </c>
      <c r="F953" s="110">
        <v>254799.9344</v>
      </c>
    </row>
    <row r="954" spans="2:6" x14ac:dyDescent="0.2">
      <c r="B954" t="s">
        <v>52</v>
      </c>
      <c r="C954" t="s">
        <v>18</v>
      </c>
      <c r="D954" s="130" t="s">
        <v>126</v>
      </c>
      <c r="E954" t="str">
        <f t="shared" si="14"/>
        <v>PBTotal50-54</v>
      </c>
      <c r="F954" s="110">
        <v>234943.67170000001</v>
      </c>
    </row>
    <row r="955" spans="2:6" x14ac:dyDescent="0.2">
      <c r="B955" t="s">
        <v>52</v>
      </c>
      <c r="C955" t="s">
        <v>18</v>
      </c>
      <c r="D955" s="130" t="s">
        <v>127</v>
      </c>
      <c r="E955" t="str">
        <f t="shared" si="14"/>
        <v>PBTotal55-59</v>
      </c>
      <c r="F955" s="110">
        <v>202341.43799999999</v>
      </c>
    </row>
    <row r="956" spans="2:6" x14ac:dyDescent="0.2">
      <c r="B956" t="s">
        <v>52</v>
      </c>
      <c r="C956" t="s">
        <v>18</v>
      </c>
      <c r="D956" s="130" t="s">
        <v>128</v>
      </c>
      <c r="E956" t="str">
        <f t="shared" si="14"/>
        <v>PBTotal60-64</v>
      </c>
      <c r="F956" s="110">
        <v>158302.45420000001</v>
      </c>
    </row>
    <row r="957" spans="2:6" x14ac:dyDescent="0.2">
      <c r="B957" t="s">
        <v>52</v>
      </c>
      <c r="C957" t="s">
        <v>18</v>
      </c>
      <c r="D957" s="130" t="s">
        <v>129</v>
      </c>
      <c r="E957" t="str">
        <f t="shared" si="14"/>
        <v>PBTotal65-69</v>
      </c>
      <c r="F957" s="110">
        <v>129305.20600000001</v>
      </c>
    </row>
    <row r="958" spans="2:6" x14ac:dyDescent="0.2">
      <c r="B958" t="s">
        <v>52</v>
      </c>
      <c r="C958" t="s">
        <v>18</v>
      </c>
      <c r="D958" s="130" t="s">
        <v>130</v>
      </c>
      <c r="E958" t="str">
        <f t="shared" si="14"/>
        <v>PBTotal70-74</v>
      </c>
      <c r="F958" s="110">
        <v>106151.1146</v>
      </c>
    </row>
    <row r="959" spans="2:6" x14ac:dyDescent="0.2">
      <c r="B959" t="s">
        <v>52</v>
      </c>
      <c r="C959" t="s">
        <v>18</v>
      </c>
      <c r="D959" s="130" t="s">
        <v>131</v>
      </c>
      <c r="E959" t="str">
        <f t="shared" si="14"/>
        <v>PBTotal75-79</v>
      </c>
      <c r="F959" s="110">
        <v>73819.123200000002</v>
      </c>
    </row>
    <row r="960" spans="2:6" x14ac:dyDescent="0.2">
      <c r="B960" t="s">
        <v>52</v>
      </c>
      <c r="C960" t="s">
        <v>18</v>
      </c>
      <c r="D960" s="130" t="s">
        <v>132</v>
      </c>
      <c r="E960" t="str">
        <f t="shared" si="14"/>
        <v>PBTotal80-84</v>
      </c>
      <c r="F960" s="110">
        <v>51468.605900000002</v>
      </c>
    </row>
    <row r="961" spans="2:6" x14ac:dyDescent="0.2">
      <c r="B961" t="s">
        <v>52</v>
      </c>
      <c r="C961" t="s">
        <v>18</v>
      </c>
      <c r="D961" s="130" t="s">
        <v>133</v>
      </c>
      <c r="E961" t="str">
        <f t="shared" si="14"/>
        <v>PBTotal85-89</v>
      </c>
      <c r="F961" s="110">
        <v>24683.054700000001</v>
      </c>
    </row>
    <row r="962" spans="2:6" x14ac:dyDescent="0.2">
      <c r="B962" t="s">
        <v>52</v>
      </c>
      <c r="C962" t="s">
        <v>18</v>
      </c>
      <c r="D962" s="130" t="s">
        <v>8</v>
      </c>
      <c r="E962" t="str">
        <f t="shared" si="14"/>
        <v>PBTotal90+</v>
      </c>
      <c r="F962" s="110">
        <v>15661.072700000001</v>
      </c>
    </row>
    <row r="963" spans="2:6" x14ac:dyDescent="0.2">
      <c r="B963" t="s">
        <v>53</v>
      </c>
      <c r="C963" t="s">
        <v>70</v>
      </c>
      <c r="D963" s="130">
        <v>0</v>
      </c>
      <c r="E963" t="str">
        <f t="shared" si="14"/>
        <v>PEFemale0</v>
      </c>
      <c r="F963" s="110">
        <v>66939.234299999996</v>
      </c>
    </row>
    <row r="964" spans="2:6" x14ac:dyDescent="0.2">
      <c r="B964" t="s">
        <v>53</v>
      </c>
      <c r="C964" t="s">
        <v>70</v>
      </c>
      <c r="D964" s="141" t="s">
        <v>1657</v>
      </c>
      <c r="E964" t="str">
        <f t="shared" ref="E964:E1027" si="15">_xlfn.CONCAT(B964,C964,D964)</f>
        <v>PEFemale1-4</v>
      </c>
      <c r="F964" s="110">
        <v>267553.44579999999</v>
      </c>
    </row>
    <row r="965" spans="2:6" x14ac:dyDescent="0.2">
      <c r="B965" t="s">
        <v>53</v>
      </c>
      <c r="C965" t="s">
        <v>70</v>
      </c>
      <c r="D965" s="141" t="s">
        <v>1658</v>
      </c>
      <c r="E965" t="str">
        <f t="shared" si="15"/>
        <v>PEFemale5-9</v>
      </c>
      <c r="F965" s="110">
        <v>345431.6703</v>
      </c>
    </row>
    <row r="966" spans="2:6" x14ac:dyDescent="0.2">
      <c r="B966" t="s">
        <v>53</v>
      </c>
      <c r="C966" t="s">
        <v>70</v>
      </c>
      <c r="D966" s="141" t="s">
        <v>118</v>
      </c>
      <c r="E966" t="str">
        <f t="shared" si="15"/>
        <v>PEFemale10-14</v>
      </c>
      <c r="F966" s="110">
        <v>358331.66869999998</v>
      </c>
    </row>
    <row r="967" spans="2:6" x14ac:dyDescent="0.2">
      <c r="B967" t="s">
        <v>53</v>
      </c>
      <c r="C967" t="s">
        <v>70</v>
      </c>
      <c r="D967" s="130" t="s">
        <v>119</v>
      </c>
      <c r="E967" t="str">
        <f t="shared" si="15"/>
        <v>PEFemale15-19</v>
      </c>
      <c r="F967" s="110">
        <v>382782.76449999999</v>
      </c>
    </row>
    <row r="968" spans="2:6" x14ac:dyDescent="0.2">
      <c r="B968" t="s">
        <v>53</v>
      </c>
      <c r="C968" t="s">
        <v>70</v>
      </c>
      <c r="D968" s="130" t="s">
        <v>120</v>
      </c>
      <c r="E968" t="str">
        <f t="shared" si="15"/>
        <v>PEFemale20-24</v>
      </c>
      <c r="F968" s="110">
        <v>407217.93219999998</v>
      </c>
    </row>
    <row r="969" spans="2:6" x14ac:dyDescent="0.2">
      <c r="B969" t="s">
        <v>53</v>
      </c>
      <c r="C969" t="s">
        <v>70</v>
      </c>
      <c r="D969" s="130" t="s">
        <v>121</v>
      </c>
      <c r="E969" t="str">
        <f t="shared" si="15"/>
        <v>PEFemale25-29</v>
      </c>
      <c r="F969" s="110">
        <v>393993.86589999998</v>
      </c>
    </row>
    <row r="970" spans="2:6" x14ac:dyDescent="0.2">
      <c r="B970" t="s">
        <v>53</v>
      </c>
      <c r="C970" t="s">
        <v>70</v>
      </c>
      <c r="D970" s="130" t="s">
        <v>122</v>
      </c>
      <c r="E970" t="str">
        <f t="shared" si="15"/>
        <v>PEFemale30-34</v>
      </c>
      <c r="F970" s="110">
        <v>403354.87660000002</v>
      </c>
    </row>
    <row r="971" spans="2:6" x14ac:dyDescent="0.2">
      <c r="B971" t="s">
        <v>53</v>
      </c>
      <c r="C971" t="s">
        <v>70</v>
      </c>
      <c r="D971" s="130" t="s">
        <v>123</v>
      </c>
      <c r="E971" t="str">
        <f t="shared" si="15"/>
        <v>PEFemale35-39</v>
      </c>
      <c r="F971" s="110">
        <v>394290.86700000003</v>
      </c>
    </row>
    <row r="972" spans="2:6" x14ac:dyDescent="0.2">
      <c r="B972" t="s">
        <v>53</v>
      </c>
      <c r="C972" t="s">
        <v>70</v>
      </c>
      <c r="D972" s="130" t="s">
        <v>124</v>
      </c>
      <c r="E972" t="str">
        <f t="shared" si="15"/>
        <v>PEFemale40-44</v>
      </c>
      <c r="F972" s="110">
        <v>368161.05670000002</v>
      </c>
    </row>
    <row r="973" spans="2:6" x14ac:dyDescent="0.2">
      <c r="B973" t="s">
        <v>53</v>
      </c>
      <c r="C973" t="s">
        <v>70</v>
      </c>
      <c r="D973" s="130" t="s">
        <v>125</v>
      </c>
      <c r="E973" t="str">
        <f t="shared" si="15"/>
        <v>PEFemale45-49</v>
      </c>
      <c r="F973" s="110">
        <v>328670.5368</v>
      </c>
    </row>
    <row r="974" spans="2:6" x14ac:dyDescent="0.2">
      <c r="B974" t="s">
        <v>53</v>
      </c>
      <c r="C974" t="s">
        <v>70</v>
      </c>
      <c r="D974" s="130" t="s">
        <v>126</v>
      </c>
      <c r="E974" t="str">
        <f t="shared" si="15"/>
        <v>PEFemale50-54</v>
      </c>
      <c r="F974" s="110">
        <v>298236.38040000002</v>
      </c>
    </row>
    <row r="975" spans="2:6" x14ac:dyDescent="0.2">
      <c r="B975" t="s">
        <v>53</v>
      </c>
      <c r="C975" t="s">
        <v>70</v>
      </c>
      <c r="D975" s="130" t="s">
        <v>127</v>
      </c>
      <c r="E975" t="str">
        <f t="shared" si="15"/>
        <v>PEFemale55-59</v>
      </c>
      <c r="F975" s="110">
        <v>256999.98920000001</v>
      </c>
    </row>
    <row r="976" spans="2:6" x14ac:dyDescent="0.2">
      <c r="B976" t="s">
        <v>53</v>
      </c>
      <c r="C976" t="s">
        <v>70</v>
      </c>
      <c r="D976" s="130" t="s">
        <v>128</v>
      </c>
      <c r="E976" t="str">
        <f t="shared" si="15"/>
        <v>PEFemale60-64</v>
      </c>
      <c r="F976" s="110">
        <v>210568.9192</v>
      </c>
    </row>
    <row r="977" spans="2:6" x14ac:dyDescent="0.2">
      <c r="B977" t="s">
        <v>53</v>
      </c>
      <c r="C977" t="s">
        <v>70</v>
      </c>
      <c r="D977" s="130" t="s">
        <v>129</v>
      </c>
      <c r="E977" t="str">
        <f t="shared" si="15"/>
        <v>PEFemale65-69</v>
      </c>
      <c r="F977" s="110">
        <v>170208.75339999999</v>
      </c>
    </row>
    <row r="978" spans="2:6" x14ac:dyDescent="0.2">
      <c r="B978" t="s">
        <v>53</v>
      </c>
      <c r="C978" t="s">
        <v>70</v>
      </c>
      <c r="D978" s="130" t="s">
        <v>130</v>
      </c>
      <c r="E978" t="str">
        <f t="shared" si="15"/>
        <v>PEFemale70-74</v>
      </c>
      <c r="F978" s="110">
        <v>134186.62419999999</v>
      </c>
    </row>
    <row r="979" spans="2:6" x14ac:dyDescent="0.2">
      <c r="B979" t="s">
        <v>53</v>
      </c>
      <c r="C979" t="s">
        <v>70</v>
      </c>
      <c r="D979" s="130" t="s">
        <v>131</v>
      </c>
      <c r="E979" t="str">
        <f t="shared" si="15"/>
        <v>PEFemale75-79</v>
      </c>
      <c r="F979" s="110">
        <v>93728.182000000001</v>
      </c>
    </row>
    <row r="980" spans="2:6" x14ac:dyDescent="0.2">
      <c r="B980" t="s">
        <v>53</v>
      </c>
      <c r="C980" t="s">
        <v>70</v>
      </c>
      <c r="D980" s="130" t="s">
        <v>132</v>
      </c>
      <c r="E980" t="str">
        <f t="shared" si="15"/>
        <v>PEFemale80-84</v>
      </c>
      <c r="F980" s="110">
        <v>64325.7094</v>
      </c>
    </row>
    <row r="981" spans="2:6" x14ac:dyDescent="0.2">
      <c r="B981" t="s">
        <v>53</v>
      </c>
      <c r="C981" t="s">
        <v>70</v>
      </c>
      <c r="D981" s="130" t="s">
        <v>133</v>
      </c>
      <c r="E981" t="str">
        <f t="shared" si="15"/>
        <v>PEFemale85-89</v>
      </c>
      <c r="F981" s="110">
        <v>32566.208500000001</v>
      </c>
    </row>
    <row r="982" spans="2:6" x14ac:dyDescent="0.2">
      <c r="B982" t="s">
        <v>53</v>
      </c>
      <c r="C982" t="s">
        <v>70</v>
      </c>
      <c r="D982" s="130" t="s">
        <v>8</v>
      </c>
      <c r="E982" t="str">
        <f t="shared" si="15"/>
        <v>PEFemale90+</v>
      </c>
      <c r="F982" s="110">
        <v>20552.0828</v>
      </c>
    </row>
    <row r="983" spans="2:6" x14ac:dyDescent="0.2">
      <c r="B983" t="s">
        <v>53</v>
      </c>
      <c r="C983" t="s">
        <v>71</v>
      </c>
      <c r="D983" s="130">
        <v>0</v>
      </c>
      <c r="E983" t="str">
        <f t="shared" si="15"/>
        <v>PEMale0</v>
      </c>
      <c r="F983" s="110">
        <v>70145.093599999993</v>
      </c>
    </row>
    <row r="984" spans="2:6" x14ac:dyDescent="0.2">
      <c r="B984" t="s">
        <v>53</v>
      </c>
      <c r="C984" t="s">
        <v>71</v>
      </c>
      <c r="D984" s="141" t="s">
        <v>1657</v>
      </c>
      <c r="E984" t="str">
        <f t="shared" si="15"/>
        <v>PEMale1-4</v>
      </c>
      <c r="F984" s="110">
        <v>280350.2389</v>
      </c>
    </row>
    <row r="985" spans="2:6" x14ac:dyDescent="0.2">
      <c r="B985" t="s">
        <v>53</v>
      </c>
      <c r="C985" t="s">
        <v>71</v>
      </c>
      <c r="D985" s="141" t="s">
        <v>1658</v>
      </c>
      <c r="E985" t="str">
        <f t="shared" si="15"/>
        <v>PEMale5-9</v>
      </c>
      <c r="F985" s="110">
        <v>361549.39079999999</v>
      </c>
    </row>
    <row r="986" spans="2:6" x14ac:dyDescent="0.2">
      <c r="B986" t="s">
        <v>53</v>
      </c>
      <c r="C986" t="s">
        <v>71</v>
      </c>
      <c r="D986" s="141" t="s">
        <v>118</v>
      </c>
      <c r="E986" t="str">
        <f t="shared" si="15"/>
        <v>PEMale10-14</v>
      </c>
      <c r="F986" s="110">
        <v>373372.5405</v>
      </c>
    </row>
    <row r="987" spans="2:6" x14ac:dyDescent="0.2">
      <c r="B987" t="s">
        <v>53</v>
      </c>
      <c r="C987" t="s">
        <v>71</v>
      </c>
      <c r="D987" s="130" t="s">
        <v>119</v>
      </c>
      <c r="E987" t="str">
        <f t="shared" si="15"/>
        <v>PEMale15-19</v>
      </c>
      <c r="F987" s="110">
        <v>394111.07</v>
      </c>
    </row>
    <row r="988" spans="2:6" x14ac:dyDescent="0.2">
      <c r="B988" t="s">
        <v>53</v>
      </c>
      <c r="C988" t="s">
        <v>71</v>
      </c>
      <c r="D988" s="130" t="s">
        <v>120</v>
      </c>
      <c r="E988" t="str">
        <f t="shared" si="15"/>
        <v>PEMale20-24</v>
      </c>
      <c r="F988" s="110">
        <v>410735.27399999998</v>
      </c>
    </row>
    <row r="989" spans="2:6" x14ac:dyDescent="0.2">
      <c r="B989" t="s">
        <v>53</v>
      </c>
      <c r="C989" t="s">
        <v>71</v>
      </c>
      <c r="D989" s="130" t="s">
        <v>121</v>
      </c>
      <c r="E989" t="str">
        <f t="shared" si="15"/>
        <v>PEMale25-29</v>
      </c>
      <c r="F989" s="110">
        <v>379841.26049999997</v>
      </c>
    </row>
    <row r="990" spans="2:6" x14ac:dyDescent="0.2">
      <c r="B990" t="s">
        <v>53</v>
      </c>
      <c r="C990" t="s">
        <v>71</v>
      </c>
      <c r="D990" s="130" t="s">
        <v>122</v>
      </c>
      <c r="E990" t="str">
        <f t="shared" si="15"/>
        <v>PEMale30-34</v>
      </c>
      <c r="F990" s="110">
        <v>374739.90990000003</v>
      </c>
    </row>
    <row r="991" spans="2:6" x14ac:dyDescent="0.2">
      <c r="B991" t="s">
        <v>53</v>
      </c>
      <c r="C991" t="s">
        <v>71</v>
      </c>
      <c r="D991" s="130" t="s">
        <v>123</v>
      </c>
      <c r="E991" t="str">
        <f t="shared" si="15"/>
        <v>PEMale35-39</v>
      </c>
      <c r="F991" s="110">
        <v>359434.72989999998</v>
      </c>
    </row>
    <row r="992" spans="2:6" x14ac:dyDescent="0.2">
      <c r="B992" t="s">
        <v>53</v>
      </c>
      <c r="C992" t="s">
        <v>71</v>
      </c>
      <c r="D992" s="130" t="s">
        <v>124</v>
      </c>
      <c r="E992" t="str">
        <f t="shared" si="15"/>
        <v>PEMale40-44</v>
      </c>
      <c r="F992" s="110">
        <v>330332.48509999999</v>
      </c>
    </row>
    <row r="993" spans="2:6" x14ac:dyDescent="0.2">
      <c r="B993" t="s">
        <v>53</v>
      </c>
      <c r="C993" t="s">
        <v>71</v>
      </c>
      <c r="D993" s="130" t="s">
        <v>125</v>
      </c>
      <c r="E993" t="str">
        <f t="shared" si="15"/>
        <v>PEMale45-49</v>
      </c>
      <c r="F993" s="110">
        <v>287676.25709999999</v>
      </c>
    </row>
    <row r="994" spans="2:6" x14ac:dyDescent="0.2">
      <c r="B994" t="s">
        <v>53</v>
      </c>
      <c r="C994" t="s">
        <v>71</v>
      </c>
      <c r="D994" s="130" t="s">
        <v>126</v>
      </c>
      <c r="E994" t="str">
        <f t="shared" si="15"/>
        <v>PEMale50-54</v>
      </c>
      <c r="F994" s="110">
        <v>254362.08350000001</v>
      </c>
    </row>
    <row r="995" spans="2:6" x14ac:dyDescent="0.2">
      <c r="B995" t="s">
        <v>53</v>
      </c>
      <c r="C995" t="s">
        <v>71</v>
      </c>
      <c r="D995" s="130" t="s">
        <v>127</v>
      </c>
      <c r="E995" t="str">
        <f t="shared" si="15"/>
        <v>PEMale55-59</v>
      </c>
      <c r="F995" s="110">
        <v>213951.10190000001</v>
      </c>
    </row>
    <row r="996" spans="2:6" x14ac:dyDescent="0.2">
      <c r="B996" t="s">
        <v>53</v>
      </c>
      <c r="C996" t="s">
        <v>71</v>
      </c>
      <c r="D996" s="130" t="s">
        <v>128</v>
      </c>
      <c r="E996" t="str">
        <f t="shared" si="15"/>
        <v>PEMale60-64</v>
      </c>
      <c r="F996" s="110">
        <v>168506.86480000001</v>
      </c>
    </row>
    <row r="997" spans="2:6" x14ac:dyDescent="0.2">
      <c r="B997" t="s">
        <v>53</v>
      </c>
      <c r="C997" t="s">
        <v>71</v>
      </c>
      <c r="D997" s="130" t="s">
        <v>129</v>
      </c>
      <c r="E997" t="str">
        <f t="shared" si="15"/>
        <v>PEMale65-69</v>
      </c>
      <c r="F997" s="110">
        <v>127210.0353</v>
      </c>
    </row>
    <row r="998" spans="2:6" x14ac:dyDescent="0.2">
      <c r="B998" t="s">
        <v>53</v>
      </c>
      <c r="C998" t="s">
        <v>71</v>
      </c>
      <c r="D998" s="130" t="s">
        <v>130</v>
      </c>
      <c r="E998" t="str">
        <f t="shared" si="15"/>
        <v>PEMale70-74</v>
      </c>
      <c r="F998" s="110">
        <v>97382.814100000003</v>
      </c>
    </row>
    <row r="999" spans="2:6" x14ac:dyDescent="0.2">
      <c r="B999" t="s">
        <v>53</v>
      </c>
      <c r="C999" t="s">
        <v>71</v>
      </c>
      <c r="D999" s="130" t="s">
        <v>131</v>
      </c>
      <c r="E999" t="str">
        <f t="shared" si="15"/>
        <v>PEMale75-79</v>
      </c>
      <c r="F999" s="110">
        <v>62627.483500000002</v>
      </c>
    </row>
    <row r="1000" spans="2:6" x14ac:dyDescent="0.2">
      <c r="B1000" t="s">
        <v>53</v>
      </c>
      <c r="C1000" t="s">
        <v>71</v>
      </c>
      <c r="D1000" s="130" t="s">
        <v>132</v>
      </c>
      <c r="E1000" t="str">
        <f t="shared" si="15"/>
        <v>PEMale80-84</v>
      </c>
      <c r="F1000" s="110">
        <v>39082.303899999999</v>
      </c>
    </row>
    <row r="1001" spans="2:6" x14ac:dyDescent="0.2">
      <c r="B1001" t="s">
        <v>53</v>
      </c>
      <c r="C1001" t="s">
        <v>71</v>
      </c>
      <c r="D1001" s="130" t="s">
        <v>133</v>
      </c>
      <c r="E1001" t="str">
        <f t="shared" si="15"/>
        <v>PEMale85-89</v>
      </c>
      <c r="F1001" s="110">
        <v>17869.952700000002</v>
      </c>
    </row>
    <row r="1002" spans="2:6" x14ac:dyDescent="0.2">
      <c r="B1002" t="s">
        <v>53</v>
      </c>
      <c r="C1002" t="s">
        <v>71</v>
      </c>
      <c r="D1002" s="130" t="s">
        <v>8</v>
      </c>
      <c r="E1002" t="str">
        <f t="shared" si="15"/>
        <v>PEMale90+</v>
      </c>
      <c r="F1002" s="110">
        <v>10111.040199999999</v>
      </c>
    </row>
    <row r="1003" spans="2:6" x14ac:dyDescent="0.2">
      <c r="B1003" t="s">
        <v>53</v>
      </c>
      <c r="C1003" t="s">
        <v>18</v>
      </c>
      <c r="D1003" s="130">
        <v>0</v>
      </c>
      <c r="E1003" t="str">
        <f t="shared" si="15"/>
        <v>PETotal0</v>
      </c>
      <c r="F1003" s="110">
        <v>137084.3279</v>
      </c>
    </row>
    <row r="1004" spans="2:6" x14ac:dyDescent="0.2">
      <c r="B1004" t="s">
        <v>53</v>
      </c>
      <c r="C1004" t="s">
        <v>18</v>
      </c>
      <c r="D1004" s="141" t="s">
        <v>1657</v>
      </c>
      <c r="E1004" t="str">
        <f t="shared" si="15"/>
        <v>PETotal1-4</v>
      </c>
      <c r="F1004" s="110">
        <v>547903.68449999997</v>
      </c>
    </row>
    <row r="1005" spans="2:6" x14ac:dyDescent="0.2">
      <c r="B1005" t="s">
        <v>53</v>
      </c>
      <c r="C1005" t="s">
        <v>18</v>
      </c>
      <c r="D1005" s="141" t="s">
        <v>1658</v>
      </c>
      <c r="E1005" t="str">
        <f t="shared" si="15"/>
        <v>PETotal5-9</v>
      </c>
      <c r="F1005" s="110">
        <v>706981.06019999995</v>
      </c>
    </row>
    <row r="1006" spans="2:6" x14ac:dyDescent="0.2">
      <c r="B1006" t="s">
        <v>53</v>
      </c>
      <c r="C1006" t="s">
        <v>18</v>
      </c>
      <c r="D1006" s="141" t="s">
        <v>118</v>
      </c>
      <c r="E1006" t="str">
        <f t="shared" si="15"/>
        <v>PETotal10-14</v>
      </c>
      <c r="F1006" s="110">
        <v>731704.20250000001</v>
      </c>
    </row>
    <row r="1007" spans="2:6" x14ac:dyDescent="0.2">
      <c r="B1007" t="s">
        <v>53</v>
      </c>
      <c r="C1007" t="s">
        <v>18</v>
      </c>
      <c r="D1007" s="130" t="s">
        <v>119</v>
      </c>
      <c r="E1007" t="str">
        <f t="shared" si="15"/>
        <v>PETotal15-19</v>
      </c>
      <c r="F1007" s="110">
        <v>776893.82799999998</v>
      </c>
    </row>
    <row r="1008" spans="2:6" x14ac:dyDescent="0.2">
      <c r="B1008" t="s">
        <v>53</v>
      </c>
      <c r="C1008" t="s">
        <v>18</v>
      </c>
      <c r="D1008" s="130" t="s">
        <v>120</v>
      </c>
      <c r="E1008" t="str">
        <f t="shared" si="15"/>
        <v>PETotal20-24</v>
      </c>
      <c r="F1008" s="110">
        <v>817953.15410000004</v>
      </c>
    </row>
    <row r="1009" spans="2:6" x14ac:dyDescent="0.2">
      <c r="B1009" t="s">
        <v>53</v>
      </c>
      <c r="C1009" t="s">
        <v>18</v>
      </c>
      <c r="D1009" s="130" t="s">
        <v>121</v>
      </c>
      <c r="E1009" t="str">
        <f t="shared" si="15"/>
        <v>PETotal25-29</v>
      </c>
      <c r="F1009" s="110">
        <v>773834.99470000004</v>
      </c>
    </row>
    <row r="1010" spans="2:6" x14ac:dyDescent="0.2">
      <c r="B1010" t="s">
        <v>53</v>
      </c>
      <c r="C1010" t="s">
        <v>18</v>
      </c>
      <c r="D1010" s="130" t="s">
        <v>122</v>
      </c>
      <c r="E1010" t="str">
        <f t="shared" si="15"/>
        <v>PETotal30-34</v>
      </c>
      <c r="F1010" s="110">
        <v>778094.7807</v>
      </c>
    </row>
    <row r="1011" spans="2:6" x14ac:dyDescent="0.2">
      <c r="B1011" t="s">
        <v>53</v>
      </c>
      <c r="C1011" t="s">
        <v>18</v>
      </c>
      <c r="D1011" s="130" t="s">
        <v>123</v>
      </c>
      <c r="E1011" t="str">
        <f t="shared" si="15"/>
        <v>PETotal35-39</v>
      </c>
      <c r="F1011" s="110">
        <v>753725.59420000005</v>
      </c>
    </row>
    <row r="1012" spans="2:6" x14ac:dyDescent="0.2">
      <c r="B1012" t="s">
        <v>53</v>
      </c>
      <c r="C1012" t="s">
        <v>18</v>
      </c>
      <c r="D1012" s="130" t="s">
        <v>124</v>
      </c>
      <c r="E1012" t="str">
        <f t="shared" si="15"/>
        <v>PETotal40-44</v>
      </c>
      <c r="F1012" s="110">
        <v>698493.5344</v>
      </c>
    </row>
    <row r="1013" spans="2:6" x14ac:dyDescent="0.2">
      <c r="B1013" t="s">
        <v>53</v>
      </c>
      <c r="C1013" t="s">
        <v>18</v>
      </c>
      <c r="D1013" s="130" t="s">
        <v>125</v>
      </c>
      <c r="E1013" t="str">
        <f t="shared" si="15"/>
        <v>PETotal45-49</v>
      </c>
      <c r="F1013" s="110">
        <v>616346.77830000001</v>
      </c>
    </row>
    <row r="1014" spans="2:6" x14ac:dyDescent="0.2">
      <c r="B1014" t="s">
        <v>53</v>
      </c>
      <c r="C1014" t="s">
        <v>18</v>
      </c>
      <c r="D1014" s="130" t="s">
        <v>126</v>
      </c>
      <c r="E1014" t="str">
        <f t="shared" si="15"/>
        <v>PETotal50-54</v>
      </c>
      <c r="F1014" s="110">
        <v>552598.46109999996</v>
      </c>
    </row>
    <row r="1015" spans="2:6" x14ac:dyDescent="0.2">
      <c r="B1015" t="s">
        <v>53</v>
      </c>
      <c r="C1015" t="s">
        <v>18</v>
      </c>
      <c r="D1015" s="130" t="s">
        <v>127</v>
      </c>
      <c r="E1015" t="str">
        <f t="shared" si="15"/>
        <v>PETotal55-59</v>
      </c>
      <c r="F1015" s="110">
        <v>470951.08919999999</v>
      </c>
    </row>
    <row r="1016" spans="2:6" x14ac:dyDescent="0.2">
      <c r="B1016" t="s">
        <v>53</v>
      </c>
      <c r="C1016" t="s">
        <v>18</v>
      </c>
      <c r="D1016" s="130" t="s">
        <v>128</v>
      </c>
      <c r="E1016" t="str">
        <f t="shared" si="15"/>
        <v>PETotal60-64</v>
      </c>
      <c r="F1016" s="110">
        <v>379075.71149999998</v>
      </c>
    </row>
    <row r="1017" spans="2:6" x14ac:dyDescent="0.2">
      <c r="B1017" t="s">
        <v>53</v>
      </c>
      <c r="C1017" t="s">
        <v>18</v>
      </c>
      <c r="D1017" s="130" t="s">
        <v>129</v>
      </c>
      <c r="E1017" t="str">
        <f t="shared" si="15"/>
        <v>PETotal65-69</v>
      </c>
      <c r="F1017" s="110">
        <v>297418.78840000002</v>
      </c>
    </row>
    <row r="1018" spans="2:6" x14ac:dyDescent="0.2">
      <c r="B1018" t="s">
        <v>53</v>
      </c>
      <c r="C1018" t="s">
        <v>18</v>
      </c>
      <c r="D1018" s="130" t="s">
        <v>130</v>
      </c>
      <c r="E1018" t="str">
        <f t="shared" si="15"/>
        <v>PETotal70-74</v>
      </c>
      <c r="F1018" s="110">
        <v>231569.42920000001</v>
      </c>
    </row>
    <row r="1019" spans="2:6" x14ac:dyDescent="0.2">
      <c r="B1019" t="s">
        <v>53</v>
      </c>
      <c r="C1019" t="s">
        <v>18</v>
      </c>
      <c r="D1019" s="130" t="s">
        <v>131</v>
      </c>
      <c r="E1019" t="str">
        <f t="shared" si="15"/>
        <v>PETotal75-79</v>
      </c>
      <c r="F1019" s="110">
        <v>156355.66250000001</v>
      </c>
    </row>
    <row r="1020" spans="2:6" x14ac:dyDescent="0.2">
      <c r="B1020" t="s">
        <v>53</v>
      </c>
      <c r="C1020" t="s">
        <v>18</v>
      </c>
      <c r="D1020" s="130" t="s">
        <v>132</v>
      </c>
      <c r="E1020" t="str">
        <f t="shared" si="15"/>
        <v>PETotal80-84</v>
      </c>
      <c r="F1020" s="110">
        <v>103408.0067</v>
      </c>
    </row>
    <row r="1021" spans="2:6" x14ac:dyDescent="0.2">
      <c r="B1021" t="s">
        <v>53</v>
      </c>
      <c r="C1021" t="s">
        <v>18</v>
      </c>
      <c r="D1021" s="130" t="s">
        <v>133</v>
      </c>
      <c r="E1021" t="str">
        <f t="shared" si="15"/>
        <v>PETotal85-89</v>
      </c>
      <c r="F1021" s="110">
        <v>50436.135000000002</v>
      </c>
    </row>
    <row r="1022" spans="2:6" x14ac:dyDescent="0.2">
      <c r="B1022" t="s">
        <v>53</v>
      </c>
      <c r="C1022" t="s">
        <v>18</v>
      </c>
      <c r="D1022" s="130" t="s">
        <v>8</v>
      </c>
      <c r="E1022" t="str">
        <f t="shared" si="15"/>
        <v>PETotal90+</v>
      </c>
      <c r="F1022" s="110">
        <v>30663.067899999998</v>
      </c>
    </row>
    <row r="1023" spans="2:6" x14ac:dyDescent="0.2">
      <c r="B1023" t="s">
        <v>49</v>
      </c>
      <c r="C1023" t="s">
        <v>70</v>
      </c>
      <c r="D1023" s="130">
        <v>0</v>
      </c>
      <c r="E1023" t="str">
        <f t="shared" si="15"/>
        <v>PIFemale0</v>
      </c>
      <c r="F1023" s="110">
        <v>23265.3927</v>
      </c>
    </row>
    <row r="1024" spans="2:6" x14ac:dyDescent="0.2">
      <c r="B1024" t="s">
        <v>49</v>
      </c>
      <c r="C1024" t="s">
        <v>70</v>
      </c>
      <c r="D1024" s="141" t="s">
        <v>1657</v>
      </c>
      <c r="E1024" t="str">
        <f t="shared" si="15"/>
        <v>PIFemale1-4</v>
      </c>
      <c r="F1024" s="110">
        <v>92729.0677</v>
      </c>
    </row>
    <row r="1025" spans="2:6" x14ac:dyDescent="0.2">
      <c r="B1025" t="s">
        <v>49</v>
      </c>
      <c r="C1025" t="s">
        <v>70</v>
      </c>
      <c r="D1025" s="141" t="s">
        <v>1658</v>
      </c>
      <c r="E1025" t="str">
        <f t="shared" si="15"/>
        <v>PIFemale5-9</v>
      </c>
      <c r="F1025" s="110">
        <v>115962.5138</v>
      </c>
    </row>
    <row r="1026" spans="2:6" x14ac:dyDescent="0.2">
      <c r="B1026" t="s">
        <v>49</v>
      </c>
      <c r="C1026" t="s">
        <v>70</v>
      </c>
      <c r="D1026" s="141" t="s">
        <v>118</v>
      </c>
      <c r="E1026" t="str">
        <f t="shared" si="15"/>
        <v>PIFemale10-14</v>
      </c>
      <c r="F1026" s="110">
        <v>126232.1632</v>
      </c>
    </row>
    <row r="1027" spans="2:6" x14ac:dyDescent="0.2">
      <c r="B1027" t="s">
        <v>49</v>
      </c>
      <c r="C1027" t="s">
        <v>70</v>
      </c>
      <c r="D1027" s="130" t="s">
        <v>119</v>
      </c>
      <c r="E1027" t="str">
        <f t="shared" si="15"/>
        <v>PIFemale15-19</v>
      </c>
      <c r="F1027" s="110">
        <v>141070.3719</v>
      </c>
    </row>
    <row r="1028" spans="2:6" x14ac:dyDescent="0.2">
      <c r="B1028" t="s">
        <v>49</v>
      </c>
      <c r="C1028" t="s">
        <v>70</v>
      </c>
      <c r="D1028" s="130" t="s">
        <v>120</v>
      </c>
      <c r="E1028" t="str">
        <f t="shared" ref="E1028:E1091" si="16">_xlfn.CONCAT(B1028,C1028,D1028)</f>
        <v>PIFemale20-24</v>
      </c>
      <c r="F1028" s="110">
        <v>143617.72159999999</v>
      </c>
    </row>
    <row r="1029" spans="2:6" x14ac:dyDescent="0.2">
      <c r="B1029" t="s">
        <v>49</v>
      </c>
      <c r="C1029" t="s">
        <v>70</v>
      </c>
      <c r="D1029" s="130" t="s">
        <v>121</v>
      </c>
      <c r="E1029" t="str">
        <f t="shared" si="16"/>
        <v>PIFemale25-29</v>
      </c>
      <c r="F1029" s="110">
        <v>134340.07560000001</v>
      </c>
    </row>
    <row r="1030" spans="2:6" x14ac:dyDescent="0.2">
      <c r="B1030" t="s">
        <v>49</v>
      </c>
      <c r="C1030" t="s">
        <v>70</v>
      </c>
      <c r="D1030" s="130" t="s">
        <v>122</v>
      </c>
      <c r="E1030" t="str">
        <f t="shared" si="16"/>
        <v>PIFemale30-34</v>
      </c>
      <c r="F1030" s="110">
        <v>137979.17790000001</v>
      </c>
    </row>
    <row r="1031" spans="2:6" x14ac:dyDescent="0.2">
      <c r="B1031" t="s">
        <v>49</v>
      </c>
      <c r="C1031" t="s">
        <v>70</v>
      </c>
      <c r="D1031" s="130" t="s">
        <v>123</v>
      </c>
      <c r="E1031" t="str">
        <f t="shared" si="16"/>
        <v>PIFemale35-39</v>
      </c>
      <c r="F1031" s="110">
        <v>132809.33319999999</v>
      </c>
    </row>
    <row r="1032" spans="2:6" x14ac:dyDescent="0.2">
      <c r="B1032" t="s">
        <v>49</v>
      </c>
      <c r="C1032" t="s">
        <v>70</v>
      </c>
      <c r="D1032" s="130" t="s">
        <v>124</v>
      </c>
      <c r="E1032" t="str">
        <f t="shared" si="16"/>
        <v>PIFemale40-44</v>
      </c>
      <c r="F1032" s="110">
        <v>123285.1306</v>
      </c>
    </row>
    <row r="1033" spans="2:6" x14ac:dyDescent="0.2">
      <c r="B1033" t="s">
        <v>49</v>
      </c>
      <c r="C1033" t="s">
        <v>70</v>
      </c>
      <c r="D1033" s="130" t="s">
        <v>125</v>
      </c>
      <c r="E1033" t="str">
        <f t="shared" si="16"/>
        <v>PIFemale45-49</v>
      </c>
      <c r="F1033" s="110">
        <v>103325.7003</v>
      </c>
    </row>
    <row r="1034" spans="2:6" x14ac:dyDescent="0.2">
      <c r="B1034" t="s">
        <v>49</v>
      </c>
      <c r="C1034" t="s">
        <v>70</v>
      </c>
      <c r="D1034" s="130" t="s">
        <v>126</v>
      </c>
      <c r="E1034" t="str">
        <f t="shared" si="16"/>
        <v>PIFemale50-54</v>
      </c>
      <c r="F1034" s="110">
        <v>95018.378100000002</v>
      </c>
    </row>
    <row r="1035" spans="2:6" x14ac:dyDescent="0.2">
      <c r="B1035" t="s">
        <v>49</v>
      </c>
      <c r="C1035" t="s">
        <v>70</v>
      </c>
      <c r="D1035" s="130" t="s">
        <v>127</v>
      </c>
      <c r="E1035" t="str">
        <f t="shared" si="16"/>
        <v>PIFemale55-59</v>
      </c>
      <c r="F1035" s="110">
        <v>84389.074099999998</v>
      </c>
    </row>
    <row r="1036" spans="2:6" x14ac:dyDescent="0.2">
      <c r="B1036" t="s">
        <v>49</v>
      </c>
      <c r="C1036" t="s">
        <v>70</v>
      </c>
      <c r="D1036" s="130" t="s">
        <v>128</v>
      </c>
      <c r="E1036" t="str">
        <f t="shared" si="16"/>
        <v>PIFemale60-64</v>
      </c>
      <c r="F1036" s="110">
        <v>70474.025200000004</v>
      </c>
    </row>
    <row r="1037" spans="2:6" x14ac:dyDescent="0.2">
      <c r="B1037" t="s">
        <v>49</v>
      </c>
      <c r="C1037" t="s">
        <v>70</v>
      </c>
      <c r="D1037" s="130" t="s">
        <v>129</v>
      </c>
      <c r="E1037" t="str">
        <f t="shared" si="16"/>
        <v>PIFemale65-69</v>
      </c>
      <c r="F1037" s="110">
        <v>57525.9208</v>
      </c>
    </row>
    <row r="1038" spans="2:6" x14ac:dyDescent="0.2">
      <c r="B1038" t="s">
        <v>49</v>
      </c>
      <c r="C1038" t="s">
        <v>70</v>
      </c>
      <c r="D1038" s="130" t="s">
        <v>130</v>
      </c>
      <c r="E1038" t="str">
        <f t="shared" si="16"/>
        <v>PIFemale70-74</v>
      </c>
      <c r="F1038" s="110">
        <v>43104.445299999999</v>
      </c>
    </row>
    <row r="1039" spans="2:6" x14ac:dyDescent="0.2">
      <c r="B1039" t="s">
        <v>49</v>
      </c>
      <c r="C1039" t="s">
        <v>70</v>
      </c>
      <c r="D1039" s="130" t="s">
        <v>131</v>
      </c>
      <c r="E1039" t="str">
        <f t="shared" si="16"/>
        <v>PIFemale75-79</v>
      </c>
      <c r="F1039" s="110">
        <v>29658.914100000002</v>
      </c>
    </row>
    <row r="1040" spans="2:6" x14ac:dyDescent="0.2">
      <c r="B1040" t="s">
        <v>49</v>
      </c>
      <c r="C1040" t="s">
        <v>70</v>
      </c>
      <c r="D1040" s="130" t="s">
        <v>132</v>
      </c>
      <c r="E1040" t="str">
        <f t="shared" si="16"/>
        <v>PIFemale80-84</v>
      </c>
      <c r="F1040" s="110">
        <v>20541.996200000001</v>
      </c>
    </row>
    <row r="1041" spans="2:6" x14ac:dyDescent="0.2">
      <c r="B1041" t="s">
        <v>49</v>
      </c>
      <c r="C1041" t="s">
        <v>70</v>
      </c>
      <c r="D1041" s="130" t="s">
        <v>133</v>
      </c>
      <c r="E1041" t="str">
        <f t="shared" si="16"/>
        <v>PIFemale85-89</v>
      </c>
      <c r="F1041" s="110">
        <v>10339.342000000001</v>
      </c>
    </row>
    <row r="1042" spans="2:6" x14ac:dyDescent="0.2">
      <c r="B1042" t="s">
        <v>49</v>
      </c>
      <c r="C1042" t="s">
        <v>70</v>
      </c>
      <c r="D1042" s="130" t="s">
        <v>8</v>
      </c>
      <c r="E1042" t="str">
        <f t="shared" si="16"/>
        <v>PIFemale90+</v>
      </c>
      <c r="F1042" s="110">
        <v>5715.7655000000004</v>
      </c>
    </row>
    <row r="1043" spans="2:6" x14ac:dyDescent="0.2">
      <c r="B1043" t="s">
        <v>49</v>
      </c>
      <c r="C1043" t="s">
        <v>71</v>
      </c>
      <c r="D1043" s="130">
        <v>0</v>
      </c>
      <c r="E1043" t="str">
        <f t="shared" si="16"/>
        <v>PIMale0</v>
      </c>
      <c r="F1043" s="110">
        <v>24389.875700000001</v>
      </c>
    </row>
    <row r="1044" spans="2:6" x14ac:dyDescent="0.2">
      <c r="B1044" t="s">
        <v>49</v>
      </c>
      <c r="C1044" t="s">
        <v>71</v>
      </c>
      <c r="D1044" s="141" t="s">
        <v>1657</v>
      </c>
      <c r="E1044" t="str">
        <f t="shared" si="16"/>
        <v>PIMale1-4</v>
      </c>
      <c r="F1044" s="110">
        <v>97113.894199999995</v>
      </c>
    </row>
    <row r="1045" spans="2:6" x14ac:dyDescent="0.2">
      <c r="B1045" t="s">
        <v>49</v>
      </c>
      <c r="C1045" t="s">
        <v>71</v>
      </c>
      <c r="D1045" s="141" t="s">
        <v>1658</v>
      </c>
      <c r="E1045" t="str">
        <f t="shared" si="16"/>
        <v>PIMale5-9</v>
      </c>
      <c r="F1045" s="110">
        <v>120980.0643</v>
      </c>
    </row>
    <row r="1046" spans="2:6" x14ac:dyDescent="0.2">
      <c r="B1046" t="s">
        <v>49</v>
      </c>
      <c r="C1046" t="s">
        <v>71</v>
      </c>
      <c r="D1046" s="141" t="s">
        <v>118</v>
      </c>
      <c r="E1046" t="str">
        <f t="shared" si="16"/>
        <v>PIMale10-14</v>
      </c>
      <c r="F1046" s="110">
        <v>131082.17610000001</v>
      </c>
    </row>
    <row r="1047" spans="2:6" x14ac:dyDescent="0.2">
      <c r="B1047" t="s">
        <v>49</v>
      </c>
      <c r="C1047" t="s">
        <v>71</v>
      </c>
      <c r="D1047" s="130" t="s">
        <v>119</v>
      </c>
      <c r="E1047" t="str">
        <f t="shared" si="16"/>
        <v>PIMale15-19</v>
      </c>
      <c r="F1047" s="110">
        <v>145345.59659999999</v>
      </c>
    </row>
    <row r="1048" spans="2:6" x14ac:dyDescent="0.2">
      <c r="B1048" t="s">
        <v>49</v>
      </c>
      <c r="C1048" t="s">
        <v>71</v>
      </c>
      <c r="D1048" s="130" t="s">
        <v>120</v>
      </c>
      <c r="E1048" t="str">
        <f t="shared" si="16"/>
        <v>PIMale20-24</v>
      </c>
      <c r="F1048" s="110">
        <v>146810.36540000001</v>
      </c>
    </row>
    <row r="1049" spans="2:6" x14ac:dyDescent="0.2">
      <c r="B1049" t="s">
        <v>49</v>
      </c>
      <c r="C1049" t="s">
        <v>71</v>
      </c>
      <c r="D1049" s="130" t="s">
        <v>121</v>
      </c>
      <c r="E1049" t="str">
        <f t="shared" si="16"/>
        <v>PIMale25-29</v>
      </c>
      <c r="F1049" s="110">
        <v>129258.48850000001</v>
      </c>
    </row>
    <row r="1050" spans="2:6" x14ac:dyDescent="0.2">
      <c r="B1050" t="s">
        <v>49</v>
      </c>
      <c r="C1050" t="s">
        <v>71</v>
      </c>
      <c r="D1050" s="130" t="s">
        <v>122</v>
      </c>
      <c r="E1050" t="str">
        <f t="shared" si="16"/>
        <v>PIMale30-34</v>
      </c>
      <c r="F1050" s="110">
        <v>126230.7435</v>
      </c>
    </row>
    <row r="1051" spans="2:6" x14ac:dyDescent="0.2">
      <c r="B1051" t="s">
        <v>49</v>
      </c>
      <c r="C1051" t="s">
        <v>71</v>
      </c>
      <c r="D1051" s="130" t="s">
        <v>123</v>
      </c>
      <c r="E1051" t="str">
        <f t="shared" si="16"/>
        <v>PIMale35-39</v>
      </c>
      <c r="F1051" s="110">
        <v>120835.8137</v>
      </c>
    </row>
    <row r="1052" spans="2:6" x14ac:dyDescent="0.2">
      <c r="B1052" t="s">
        <v>49</v>
      </c>
      <c r="C1052" t="s">
        <v>71</v>
      </c>
      <c r="D1052" s="130" t="s">
        <v>124</v>
      </c>
      <c r="E1052" t="str">
        <f t="shared" si="16"/>
        <v>PIMale40-44</v>
      </c>
      <c r="F1052" s="110">
        <v>111382.41989999999</v>
      </c>
    </row>
    <row r="1053" spans="2:6" x14ac:dyDescent="0.2">
      <c r="B1053" t="s">
        <v>49</v>
      </c>
      <c r="C1053" t="s">
        <v>71</v>
      </c>
      <c r="D1053" s="130" t="s">
        <v>125</v>
      </c>
      <c r="E1053" t="str">
        <f t="shared" si="16"/>
        <v>PIMale45-49</v>
      </c>
      <c r="F1053" s="110">
        <v>93534.236600000004</v>
      </c>
    </row>
    <row r="1054" spans="2:6" x14ac:dyDescent="0.2">
      <c r="B1054" t="s">
        <v>49</v>
      </c>
      <c r="C1054" t="s">
        <v>71</v>
      </c>
      <c r="D1054" s="130" t="s">
        <v>126</v>
      </c>
      <c r="E1054" t="str">
        <f t="shared" si="16"/>
        <v>PIMale50-54</v>
      </c>
      <c r="F1054" s="110">
        <v>84721.450200000007</v>
      </c>
    </row>
    <row r="1055" spans="2:6" x14ac:dyDescent="0.2">
      <c r="B1055" t="s">
        <v>49</v>
      </c>
      <c r="C1055" t="s">
        <v>71</v>
      </c>
      <c r="D1055" s="130" t="s">
        <v>127</v>
      </c>
      <c r="E1055" t="str">
        <f t="shared" si="16"/>
        <v>PIMale55-59</v>
      </c>
      <c r="F1055" s="110">
        <v>72774.743499999997</v>
      </c>
    </row>
    <row r="1056" spans="2:6" x14ac:dyDescent="0.2">
      <c r="B1056" t="s">
        <v>49</v>
      </c>
      <c r="C1056" t="s">
        <v>71</v>
      </c>
      <c r="D1056" s="130" t="s">
        <v>128</v>
      </c>
      <c r="E1056" t="str">
        <f t="shared" si="16"/>
        <v>PIMale60-64</v>
      </c>
      <c r="F1056" s="110">
        <v>58008.882799999999</v>
      </c>
    </row>
    <row r="1057" spans="2:6" x14ac:dyDescent="0.2">
      <c r="B1057" t="s">
        <v>49</v>
      </c>
      <c r="C1057" t="s">
        <v>71</v>
      </c>
      <c r="D1057" s="130" t="s">
        <v>129</v>
      </c>
      <c r="E1057" t="str">
        <f t="shared" si="16"/>
        <v>PIMale65-69</v>
      </c>
      <c r="F1057" s="110">
        <v>45517.792300000001</v>
      </c>
    </row>
    <row r="1058" spans="2:6" x14ac:dyDescent="0.2">
      <c r="B1058" t="s">
        <v>49</v>
      </c>
      <c r="C1058" t="s">
        <v>71</v>
      </c>
      <c r="D1058" s="130" t="s">
        <v>130</v>
      </c>
      <c r="E1058" t="str">
        <f t="shared" si="16"/>
        <v>PIMale70-74</v>
      </c>
      <c r="F1058" s="110">
        <v>34494.623699999996</v>
      </c>
    </row>
    <row r="1059" spans="2:6" x14ac:dyDescent="0.2">
      <c r="B1059" t="s">
        <v>49</v>
      </c>
      <c r="C1059" t="s">
        <v>71</v>
      </c>
      <c r="D1059" s="130" t="s">
        <v>131</v>
      </c>
      <c r="E1059" t="str">
        <f t="shared" si="16"/>
        <v>PIMale75-79</v>
      </c>
      <c r="F1059" s="110">
        <v>22770.831399999999</v>
      </c>
    </row>
    <row r="1060" spans="2:6" x14ac:dyDescent="0.2">
      <c r="B1060" t="s">
        <v>49</v>
      </c>
      <c r="C1060" t="s">
        <v>71</v>
      </c>
      <c r="D1060" s="130" t="s">
        <v>132</v>
      </c>
      <c r="E1060" t="str">
        <f t="shared" si="16"/>
        <v>PIMale80-84</v>
      </c>
      <c r="F1060" s="110">
        <v>13548.6726</v>
      </c>
    </row>
    <row r="1061" spans="2:6" x14ac:dyDescent="0.2">
      <c r="B1061" t="s">
        <v>49</v>
      </c>
      <c r="C1061" t="s">
        <v>71</v>
      </c>
      <c r="D1061" s="130" t="s">
        <v>133</v>
      </c>
      <c r="E1061" t="str">
        <f t="shared" si="16"/>
        <v>PIMale85-89</v>
      </c>
      <c r="F1061" s="110">
        <v>6128.7915999999996</v>
      </c>
    </row>
    <row r="1062" spans="2:6" x14ac:dyDescent="0.2">
      <c r="B1062" t="s">
        <v>49</v>
      </c>
      <c r="C1062" t="s">
        <v>71</v>
      </c>
      <c r="D1062" s="130" t="s">
        <v>8</v>
      </c>
      <c r="E1062" t="str">
        <f t="shared" si="16"/>
        <v>PIMale90+</v>
      </c>
      <c r="F1062" s="110">
        <v>3087.9349999999999</v>
      </c>
    </row>
    <row r="1063" spans="2:6" x14ac:dyDescent="0.2">
      <c r="B1063" t="s">
        <v>49</v>
      </c>
      <c r="C1063" t="s">
        <v>18</v>
      </c>
      <c r="D1063" s="130">
        <v>0</v>
      </c>
      <c r="E1063" t="str">
        <f t="shared" si="16"/>
        <v>PITotal0</v>
      </c>
      <c r="F1063" s="110">
        <v>47655.268400000001</v>
      </c>
    </row>
    <row r="1064" spans="2:6" x14ac:dyDescent="0.2">
      <c r="B1064" t="s">
        <v>49</v>
      </c>
      <c r="C1064" t="s">
        <v>18</v>
      </c>
      <c r="D1064" s="141" t="s">
        <v>1657</v>
      </c>
      <c r="E1064" t="str">
        <f t="shared" si="16"/>
        <v>PITotal1-4</v>
      </c>
      <c r="F1064" s="110">
        <v>189842.96189999999</v>
      </c>
    </row>
    <row r="1065" spans="2:6" x14ac:dyDescent="0.2">
      <c r="B1065" t="s">
        <v>49</v>
      </c>
      <c r="C1065" t="s">
        <v>18</v>
      </c>
      <c r="D1065" s="141" t="s">
        <v>1658</v>
      </c>
      <c r="E1065" t="str">
        <f t="shared" si="16"/>
        <v>PITotal5-9</v>
      </c>
      <c r="F1065" s="110">
        <v>236942.5779</v>
      </c>
    </row>
    <row r="1066" spans="2:6" x14ac:dyDescent="0.2">
      <c r="B1066" t="s">
        <v>49</v>
      </c>
      <c r="C1066" t="s">
        <v>18</v>
      </c>
      <c r="D1066" s="141" t="s">
        <v>118</v>
      </c>
      <c r="E1066" t="str">
        <f t="shared" si="16"/>
        <v>PITotal10-14</v>
      </c>
      <c r="F1066" s="110">
        <v>257314.33730000001</v>
      </c>
    </row>
    <row r="1067" spans="2:6" x14ac:dyDescent="0.2">
      <c r="B1067" t="s">
        <v>49</v>
      </c>
      <c r="C1067" t="s">
        <v>18</v>
      </c>
      <c r="D1067" s="130" t="s">
        <v>119</v>
      </c>
      <c r="E1067" t="str">
        <f t="shared" si="16"/>
        <v>PITotal15-19</v>
      </c>
      <c r="F1067" s="110">
        <v>286415.96629999997</v>
      </c>
    </row>
    <row r="1068" spans="2:6" x14ac:dyDescent="0.2">
      <c r="B1068" t="s">
        <v>49</v>
      </c>
      <c r="C1068" t="s">
        <v>18</v>
      </c>
      <c r="D1068" s="130" t="s">
        <v>120</v>
      </c>
      <c r="E1068" t="str">
        <f t="shared" si="16"/>
        <v>PITotal20-24</v>
      </c>
      <c r="F1068" s="110">
        <v>290428.07740000001</v>
      </c>
    </row>
    <row r="1069" spans="2:6" x14ac:dyDescent="0.2">
      <c r="B1069" t="s">
        <v>49</v>
      </c>
      <c r="C1069" t="s">
        <v>18</v>
      </c>
      <c r="D1069" s="130" t="s">
        <v>121</v>
      </c>
      <c r="E1069" t="str">
        <f t="shared" si="16"/>
        <v>PITotal25-29</v>
      </c>
      <c r="F1069" s="110">
        <v>263598.47759999998</v>
      </c>
    </row>
    <row r="1070" spans="2:6" x14ac:dyDescent="0.2">
      <c r="B1070" t="s">
        <v>49</v>
      </c>
      <c r="C1070" t="s">
        <v>18</v>
      </c>
      <c r="D1070" s="130" t="s">
        <v>122</v>
      </c>
      <c r="E1070" t="str">
        <f t="shared" si="16"/>
        <v>PITotal30-34</v>
      </c>
      <c r="F1070" s="110">
        <v>264209.91100000002</v>
      </c>
    </row>
    <row r="1071" spans="2:6" x14ac:dyDescent="0.2">
      <c r="B1071" t="s">
        <v>49</v>
      </c>
      <c r="C1071" t="s">
        <v>18</v>
      </c>
      <c r="D1071" s="130" t="s">
        <v>123</v>
      </c>
      <c r="E1071" t="str">
        <f t="shared" si="16"/>
        <v>PITotal35-39</v>
      </c>
      <c r="F1071" s="110">
        <v>253645.13750000001</v>
      </c>
    </row>
    <row r="1072" spans="2:6" x14ac:dyDescent="0.2">
      <c r="B1072" t="s">
        <v>49</v>
      </c>
      <c r="C1072" t="s">
        <v>18</v>
      </c>
      <c r="D1072" s="130" t="s">
        <v>124</v>
      </c>
      <c r="E1072" t="str">
        <f t="shared" si="16"/>
        <v>PITotal40-44</v>
      </c>
      <c r="F1072" s="110">
        <v>234667.53719999999</v>
      </c>
    </row>
    <row r="1073" spans="2:6" x14ac:dyDescent="0.2">
      <c r="B1073" t="s">
        <v>49</v>
      </c>
      <c r="C1073" t="s">
        <v>18</v>
      </c>
      <c r="D1073" s="130" t="s">
        <v>125</v>
      </c>
      <c r="E1073" t="str">
        <f t="shared" si="16"/>
        <v>PITotal45-49</v>
      </c>
      <c r="F1073" s="110">
        <v>196859.93119999999</v>
      </c>
    </row>
    <row r="1074" spans="2:6" x14ac:dyDescent="0.2">
      <c r="B1074" t="s">
        <v>49</v>
      </c>
      <c r="C1074" t="s">
        <v>18</v>
      </c>
      <c r="D1074" s="130" t="s">
        <v>126</v>
      </c>
      <c r="E1074" t="str">
        <f t="shared" si="16"/>
        <v>PITotal50-54</v>
      </c>
      <c r="F1074" s="110">
        <v>179739.82810000001</v>
      </c>
    </row>
    <row r="1075" spans="2:6" x14ac:dyDescent="0.2">
      <c r="B1075" t="s">
        <v>49</v>
      </c>
      <c r="C1075" t="s">
        <v>18</v>
      </c>
      <c r="D1075" s="130" t="s">
        <v>127</v>
      </c>
      <c r="E1075" t="str">
        <f t="shared" si="16"/>
        <v>PITotal55-59</v>
      </c>
      <c r="F1075" s="110">
        <v>157163.8175</v>
      </c>
    </row>
    <row r="1076" spans="2:6" x14ac:dyDescent="0.2">
      <c r="B1076" t="s">
        <v>49</v>
      </c>
      <c r="C1076" t="s">
        <v>18</v>
      </c>
      <c r="D1076" s="130" t="s">
        <v>128</v>
      </c>
      <c r="E1076" t="str">
        <f t="shared" si="16"/>
        <v>PITotal60-64</v>
      </c>
      <c r="F1076" s="110">
        <v>128482.908</v>
      </c>
    </row>
    <row r="1077" spans="2:6" x14ac:dyDescent="0.2">
      <c r="B1077" t="s">
        <v>49</v>
      </c>
      <c r="C1077" t="s">
        <v>18</v>
      </c>
      <c r="D1077" s="130" t="s">
        <v>129</v>
      </c>
      <c r="E1077" t="str">
        <f t="shared" si="16"/>
        <v>PITotal65-69</v>
      </c>
      <c r="F1077" s="110">
        <v>103043.64509999999</v>
      </c>
    </row>
    <row r="1078" spans="2:6" x14ac:dyDescent="0.2">
      <c r="B1078" t="s">
        <v>49</v>
      </c>
      <c r="C1078" t="s">
        <v>18</v>
      </c>
      <c r="D1078" s="130" t="s">
        <v>130</v>
      </c>
      <c r="E1078" t="str">
        <f t="shared" si="16"/>
        <v>PITotal70-74</v>
      </c>
      <c r="F1078" s="110">
        <v>77598.9617</v>
      </c>
    </row>
    <row r="1079" spans="2:6" x14ac:dyDescent="0.2">
      <c r="B1079" t="s">
        <v>49</v>
      </c>
      <c r="C1079" t="s">
        <v>18</v>
      </c>
      <c r="D1079" s="130" t="s">
        <v>131</v>
      </c>
      <c r="E1079" t="str">
        <f t="shared" si="16"/>
        <v>PITotal75-79</v>
      </c>
      <c r="F1079" s="110">
        <v>52429.739800000003</v>
      </c>
    </row>
    <row r="1080" spans="2:6" x14ac:dyDescent="0.2">
      <c r="B1080" t="s">
        <v>49</v>
      </c>
      <c r="C1080" t="s">
        <v>18</v>
      </c>
      <c r="D1080" s="130" t="s">
        <v>132</v>
      </c>
      <c r="E1080" t="str">
        <f t="shared" si="16"/>
        <v>PITotal80-84</v>
      </c>
      <c r="F1080" s="110">
        <v>34090.654999999999</v>
      </c>
    </row>
    <row r="1081" spans="2:6" x14ac:dyDescent="0.2">
      <c r="B1081" t="s">
        <v>49</v>
      </c>
      <c r="C1081" t="s">
        <v>18</v>
      </c>
      <c r="D1081" s="130" t="s">
        <v>133</v>
      </c>
      <c r="E1081" t="str">
        <f t="shared" si="16"/>
        <v>PITotal85-89</v>
      </c>
      <c r="F1081" s="110">
        <v>16468.084299999999</v>
      </c>
    </row>
    <row r="1082" spans="2:6" x14ac:dyDescent="0.2">
      <c r="B1082" t="s">
        <v>49</v>
      </c>
      <c r="C1082" t="s">
        <v>18</v>
      </c>
      <c r="D1082" s="130" t="s">
        <v>8</v>
      </c>
      <c r="E1082" t="str">
        <f t="shared" si="16"/>
        <v>PITotal90+</v>
      </c>
      <c r="F1082" s="110">
        <v>8803.6460999999999</v>
      </c>
    </row>
    <row r="1083" spans="2:6" x14ac:dyDescent="0.2">
      <c r="B1083" t="s">
        <v>62</v>
      </c>
      <c r="C1083" t="s">
        <v>70</v>
      </c>
      <c r="D1083" s="130">
        <v>0</v>
      </c>
      <c r="E1083" t="str">
        <f t="shared" si="16"/>
        <v>PRFemale0</v>
      </c>
      <c r="F1083" s="110">
        <v>76938.939700000003</v>
      </c>
    </row>
    <row r="1084" spans="2:6" x14ac:dyDescent="0.2">
      <c r="B1084" t="s">
        <v>62</v>
      </c>
      <c r="C1084" t="s">
        <v>70</v>
      </c>
      <c r="D1084" s="141" t="s">
        <v>1657</v>
      </c>
      <c r="E1084" t="str">
        <f t="shared" si="16"/>
        <v>PRFemale1-4</v>
      </c>
      <c r="F1084" s="110">
        <v>308061.85499999998</v>
      </c>
    </row>
    <row r="1085" spans="2:6" x14ac:dyDescent="0.2">
      <c r="B1085" t="s">
        <v>62</v>
      </c>
      <c r="C1085" t="s">
        <v>70</v>
      </c>
      <c r="D1085" s="141" t="s">
        <v>1658</v>
      </c>
      <c r="E1085" t="str">
        <f t="shared" si="16"/>
        <v>PRFemale5-9</v>
      </c>
      <c r="F1085" s="110">
        <v>375513.7732</v>
      </c>
    </row>
    <row r="1086" spans="2:6" x14ac:dyDescent="0.2">
      <c r="B1086" t="s">
        <v>62</v>
      </c>
      <c r="C1086" t="s">
        <v>70</v>
      </c>
      <c r="D1086" s="141" t="s">
        <v>118</v>
      </c>
      <c r="E1086" t="str">
        <f t="shared" si="16"/>
        <v>PRFemale10-14</v>
      </c>
      <c r="F1086" s="110">
        <v>367887.91149999999</v>
      </c>
    </row>
    <row r="1087" spans="2:6" x14ac:dyDescent="0.2">
      <c r="B1087" t="s">
        <v>62</v>
      </c>
      <c r="C1087" t="s">
        <v>70</v>
      </c>
      <c r="D1087" s="130" t="s">
        <v>119</v>
      </c>
      <c r="E1087" t="str">
        <f t="shared" si="16"/>
        <v>PRFemale15-19</v>
      </c>
      <c r="F1087" s="110">
        <v>396634.63650000002</v>
      </c>
    </row>
    <row r="1088" spans="2:6" x14ac:dyDescent="0.2">
      <c r="B1088" t="s">
        <v>62</v>
      </c>
      <c r="C1088" t="s">
        <v>70</v>
      </c>
      <c r="D1088" s="130" t="s">
        <v>120</v>
      </c>
      <c r="E1088" t="str">
        <f t="shared" si="16"/>
        <v>PRFemale20-24</v>
      </c>
      <c r="F1088" s="110">
        <v>448994.24939999997</v>
      </c>
    </row>
    <row r="1089" spans="2:6" x14ac:dyDescent="0.2">
      <c r="B1089" t="s">
        <v>62</v>
      </c>
      <c r="C1089" t="s">
        <v>70</v>
      </c>
      <c r="D1089" s="130" t="s">
        <v>121</v>
      </c>
      <c r="E1089" t="str">
        <f t="shared" si="16"/>
        <v>PRFemale25-29</v>
      </c>
      <c r="F1089" s="110">
        <v>459450.1323</v>
      </c>
    </row>
    <row r="1090" spans="2:6" x14ac:dyDescent="0.2">
      <c r="B1090" t="s">
        <v>62</v>
      </c>
      <c r="C1090" t="s">
        <v>70</v>
      </c>
      <c r="D1090" s="130" t="s">
        <v>122</v>
      </c>
      <c r="E1090" t="str">
        <f t="shared" si="16"/>
        <v>PRFemale30-34</v>
      </c>
      <c r="F1090" s="110">
        <v>448317.81030000001</v>
      </c>
    </row>
    <row r="1091" spans="2:6" x14ac:dyDescent="0.2">
      <c r="B1091" t="s">
        <v>62</v>
      </c>
      <c r="C1091" t="s">
        <v>70</v>
      </c>
      <c r="D1091" s="130" t="s">
        <v>123</v>
      </c>
      <c r="E1091" t="str">
        <f t="shared" si="16"/>
        <v>PRFemale35-39</v>
      </c>
      <c r="F1091" s="110">
        <v>443699.10989999998</v>
      </c>
    </row>
    <row r="1092" spans="2:6" x14ac:dyDescent="0.2">
      <c r="B1092" t="s">
        <v>62</v>
      </c>
      <c r="C1092" t="s">
        <v>70</v>
      </c>
      <c r="D1092" s="130" t="s">
        <v>124</v>
      </c>
      <c r="E1092" t="str">
        <f t="shared" ref="E1092:E1155" si="17">_xlfn.CONCAT(B1092,C1092,D1092)</f>
        <v>PRFemale40-44</v>
      </c>
      <c r="F1092" s="110">
        <v>425889.08850000001</v>
      </c>
    </row>
    <row r="1093" spans="2:6" x14ac:dyDescent="0.2">
      <c r="B1093" t="s">
        <v>62</v>
      </c>
      <c r="C1093" t="s">
        <v>70</v>
      </c>
      <c r="D1093" s="130" t="s">
        <v>125</v>
      </c>
      <c r="E1093" t="str">
        <f t="shared" si="17"/>
        <v>PRFemale45-49</v>
      </c>
      <c r="F1093" s="110">
        <v>400316.17330000002</v>
      </c>
    </row>
    <row r="1094" spans="2:6" x14ac:dyDescent="0.2">
      <c r="B1094" t="s">
        <v>62</v>
      </c>
      <c r="C1094" t="s">
        <v>70</v>
      </c>
      <c r="D1094" s="130" t="s">
        <v>126</v>
      </c>
      <c r="E1094" t="str">
        <f t="shared" si="17"/>
        <v>PRFemale50-54</v>
      </c>
      <c r="F1094" s="110">
        <v>388610.0441</v>
      </c>
    </row>
    <row r="1095" spans="2:6" x14ac:dyDescent="0.2">
      <c r="B1095" t="s">
        <v>62</v>
      </c>
      <c r="C1095" t="s">
        <v>70</v>
      </c>
      <c r="D1095" s="130" t="s">
        <v>127</v>
      </c>
      <c r="E1095" t="str">
        <f t="shared" si="17"/>
        <v>PRFemale55-59</v>
      </c>
      <c r="F1095" s="110">
        <v>354268.58029999997</v>
      </c>
    </row>
    <row r="1096" spans="2:6" x14ac:dyDescent="0.2">
      <c r="B1096" t="s">
        <v>62</v>
      </c>
      <c r="C1096" t="s">
        <v>70</v>
      </c>
      <c r="D1096" s="130" t="s">
        <v>128</v>
      </c>
      <c r="E1096" t="str">
        <f t="shared" si="17"/>
        <v>PRFemale60-64</v>
      </c>
      <c r="F1096" s="110">
        <v>296137.82280000002</v>
      </c>
    </row>
    <row r="1097" spans="2:6" x14ac:dyDescent="0.2">
      <c r="B1097" t="s">
        <v>62</v>
      </c>
      <c r="C1097" t="s">
        <v>70</v>
      </c>
      <c r="D1097" s="130" t="s">
        <v>129</v>
      </c>
      <c r="E1097" t="str">
        <f t="shared" si="17"/>
        <v>PRFemale65-69</v>
      </c>
      <c r="F1097" s="110">
        <v>236981.53820000001</v>
      </c>
    </row>
    <row r="1098" spans="2:6" x14ac:dyDescent="0.2">
      <c r="B1098" t="s">
        <v>62</v>
      </c>
      <c r="C1098" t="s">
        <v>70</v>
      </c>
      <c r="D1098" s="130" t="s">
        <v>130</v>
      </c>
      <c r="E1098" t="str">
        <f t="shared" si="17"/>
        <v>PRFemale70-74</v>
      </c>
      <c r="F1098" s="110">
        <v>175749.88769999999</v>
      </c>
    </row>
    <row r="1099" spans="2:6" x14ac:dyDescent="0.2">
      <c r="B1099" t="s">
        <v>62</v>
      </c>
      <c r="C1099" t="s">
        <v>70</v>
      </c>
      <c r="D1099" s="130" t="s">
        <v>131</v>
      </c>
      <c r="E1099" t="str">
        <f t="shared" si="17"/>
        <v>PRFemale75-79</v>
      </c>
      <c r="F1099" s="110">
        <v>120962.29180000001</v>
      </c>
    </row>
    <row r="1100" spans="2:6" x14ac:dyDescent="0.2">
      <c r="B1100" t="s">
        <v>62</v>
      </c>
      <c r="C1100" t="s">
        <v>70</v>
      </c>
      <c r="D1100" s="130" t="s">
        <v>132</v>
      </c>
      <c r="E1100" t="str">
        <f t="shared" si="17"/>
        <v>PRFemale80-84</v>
      </c>
      <c r="F1100" s="110">
        <v>78773.632299999997</v>
      </c>
    </row>
    <row r="1101" spans="2:6" x14ac:dyDescent="0.2">
      <c r="B1101" t="s">
        <v>62</v>
      </c>
      <c r="C1101" t="s">
        <v>70</v>
      </c>
      <c r="D1101" s="130" t="s">
        <v>133</v>
      </c>
      <c r="E1101" t="str">
        <f t="shared" si="17"/>
        <v>PRFemale85-89</v>
      </c>
      <c r="F1101" s="110">
        <v>43514.434099999999</v>
      </c>
    </row>
    <row r="1102" spans="2:6" x14ac:dyDescent="0.2">
      <c r="B1102" t="s">
        <v>62</v>
      </c>
      <c r="C1102" t="s">
        <v>70</v>
      </c>
      <c r="D1102" s="130" t="s">
        <v>8</v>
      </c>
      <c r="E1102" t="str">
        <f t="shared" si="17"/>
        <v>PRFemale90+</v>
      </c>
      <c r="F1102" s="110">
        <v>25602.224900000001</v>
      </c>
    </row>
    <row r="1103" spans="2:6" x14ac:dyDescent="0.2">
      <c r="B1103" t="s">
        <v>62</v>
      </c>
      <c r="C1103" t="s">
        <v>71</v>
      </c>
      <c r="D1103" s="130">
        <v>0</v>
      </c>
      <c r="E1103" t="str">
        <f t="shared" si="17"/>
        <v>PRMale0</v>
      </c>
      <c r="F1103" s="110">
        <v>80668.806599999996</v>
      </c>
    </row>
    <row r="1104" spans="2:6" x14ac:dyDescent="0.2">
      <c r="B1104" t="s">
        <v>62</v>
      </c>
      <c r="C1104" t="s">
        <v>71</v>
      </c>
      <c r="D1104" s="141" t="s">
        <v>1657</v>
      </c>
      <c r="E1104" t="str">
        <f t="shared" si="17"/>
        <v>PRMale1-4</v>
      </c>
      <c r="F1104" s="110">
        <v>323163.8003</v>
      </c>
    </row>
    <row r="1105" spans="2:6" x14ac:dyDescent="0.2">
      <c r="B1105" t="s">
        <v>62</v>
      </c>
      <c r="C1105" t="s">
        <v>71</v>
      </c>
      <c r="D1105" s="141" t="s">
        <v>1658</v>
      </c>
      <c r="E1105" t="str">
        <f t="shared" si="17"/>
        <v>PRMale5-9</v>
      </c>
      <c r="F1105" s="110">
        <v>393885.7426</v>
      </c>
    </row>
    <row r="1106" spans="2:6" x14ac:dyDescent="0.2">
      <c r="B1106" t="s">
        <v>62</v>
      </c>
      <c r="C1106" t="s">
        <v>71</v>
      </c>
      <c r="D1106" s="141" t="s">
        <v>118</v>
      </c>
      <c r="E1106" t="str">
        <f t="shared" si="17"/>
        <v>PRMale10-14</v>
      </c>
      <c r="F1106" s="110">
        <v>384848.53320000001</v>
      </c>
    </row>
    <row r="1107" spans="2:6" x14ac:dyDescent="0.2">
      <c r="B1107" t="s">
        <v>62</v>
      </c>
      <c r="C1107" t="s">
        <v>71</v>
      </c>
      <c r="D1107" s="130" t="s">
        <v>119</v>
      </c>
      <c r="E1107" t="str">
        <f t="shared" si="17"/>
        <v>PRMale15-19</v>
      </c>
      <c r="F1107" s="110">
        <v>412247.52230000001</v>
      </c>
    </row>
    <row r="1108" spans="2:6" x14ac:dyDescent="0.2">
      <c r="B1108" t="s">
        <v>62</v>
      </c>
      <c r="C1108" t="s">
        <v>71</v>
      </c>
      <c r="D1108" s="130" t="s">
        <v>120</v>
      </c>
      <c r="E1108" t="str">
        <f t="shared" si="17"/>
        <v>PRMale20-24</v>
      </c>
      <c r="F1108" s="110">
        <v>460770.79670000001</v>
      </c>
    </row>
    <row r="1109" spans="2:6" x14ac:dyDescent="0.2">
      <c r="B1109" t="s">
        <v>62</v>
      </c>
      <c r="C1109" t="s">
        <v>71</v>
      </c>
      <c r="D1109" s="130" t="s">
        <v>121</v>
      </c>
      <c r="E1109" t="str">
        <f t="shared" si="17"/>
        <v>PRMale25-29</v>
      </c>
      <c r="F1109" s="110">
        <v>461872.1629</v>
      </c>
    </row>
    <row r="1110" spans="2:6" x14ac:dyDescent="0.2">
      <c r="B1110" t="s">
        <v>62</v>
      </c>
      <c r="C1110" t="s">
        <v>71</v>
      </c>
      <c r="D1110" s="130" t="s">
        <v>122</v>
      </c>
      <c r="E1110" t="str">
        <f t="shared" si="17"/>
        <v>PRMale30-34</v>
      </c>
      <c r="F1110" s="110">
        <v>442433.79119999998</v>
      </c>
    </row>
    <row r="1111" spans="2:6" x14ac:dyDescent="0.2">
      <c r="B1111" t="s">
        <v>62</v>
      </c>
      <c r="C1111" t="s">
        <v>71</v>
      </c>
      <c r="D1111" s="130" t="s">
        <v>123</v>
      </c>
      <c r="E1111" t="str">
        <f t="shared" si="17"/>
        <v>PRMale35-39</v>
      </c>
      <c r="F1111" s="110">
        <v>428694.01260000002</v>
      </c>
    </row>
    <row r="1112" spans="2:6" x14ac:dyDescent="0.2">
      <c r="B1112" t="s">
        <v>62</v>
      </c>
      <c r="C1112" t="s">
        <v>71</v>
      </c>
      <c r="D1112" s="130" t="s">
        <v>124</v>
      </c>
      <c r="E1112" t="str">
        <f t="shared" si="17"/>
        <v>PRMale40-44</v>
      </c>
      <c r="F1112" s="110">
        <v>402996.50160000002</v>
      </c>
    </row>
    <row r="1113" spans="2:6" x14ac:dyDescent="0.2">
      <c r="B1113" t="s">
        <v>62</v>
      </c>
      <c r="C1113" t="s">
        <v>71</v>
      </c>
      <c r="D1113" s="130" t="s">
        <v>125</v>
      </c>
      <c r="E1113" t="str">
        <f t="shared" si="17"/>
        <v>PRMale45-49</v>
      </c>
      <c r="F1113" s="110">
        <v>374135.80359999998</v>
      </c>
    </row>
    <row r="1114" spans="2:6" x14ac:dyDescent="0.2">
      <c r="B1114" t="s">
        <v>62</v>
      </c>
      <c r="C1114" t="s">
        <v>71</v>
      </c>
      <c r="D1114" s="130" t="s">
        <v>126</v>
      </c>
      <c r="E1114" t="str">
        <f t="shared" si="17"/>
        <v>PRMale50-54</v>
      </c>
      <c r="F1114" s="110">
        <v>357079.51579999999</v>
      </c>
    </row>
    <row r="1115" spans="2:6" x14ac:dyDescent="0.2">
      <c r="B1115" t="s">
        <v>62</v>
      </c>
      <c r="C1115" t="s">
        <v>71</v>
      </c>
      <c r="D1115" s="130" t="s">
        <v>127</v>
      </c>
      <c r="E1115" t="str">
        <f t="shared" si="17"/>
        <v>PRMale55-59</v>
      </c>
      <c r="F1115" s="110">
        <v>316126.53389999998</v>
      </c>
    </row>
    <row r="1116" spans="2:6" x14ac:dyDescent="0.2">
      <c r="B1116" t="s">
        <v>62</v>
      </c>
      <c r="C1116" t="s">
        <v>71</v>
      </c>
      <c r="D1116" s="130" t="s">
        <v>128</v>
      </c>
      <c r="E1116" t="str">
        <f t="shared" si="17"/>
        <v>PRMale60-64</v>
      </c>
      <c r="F1116" s="110">
        <v>257548.59179999999</v>
      </c>
    </row>
    <row r="1117" spans="2:6" x14ac:dyDescent="0.2">
      <c r="B1117" t="s">
        <v>62</v>
      </c>
      <c r="C1117" t="s">
        <v>71</v>
      </c>
      <c r="D1117" s="130" t="s">
        <v>129</v>
      </c>
      <c r="E1117" t="str">
        <f t="shared" si="17"/>
        <v>PRMale65-69</v>
      </c>
      <c r="F1117" s="110">
        <v>201205.0845</v>
      </c>
    </row>
    <row r="1118" spans="2:6" x14ac:dyDescent="0.2">
      <c r="B1118" t="s">
        <v>62</v>
      </c>
      <c r="C1118" t="s">
        <v>71</v>
      </c>
      <c r="D1118" s="130" t="s">
        <v>130</v>
      </c>
      <c r="E1118" t="str">
        <f t="shared" si="17"/>
        <v>PRMale70-74</v>
      </c>
      <c r="F1118" s="110">
        <v>144727.41560000001</v>
      </c>
    </row>
    <row r="1119" spans="2:6" x14ac:dyDescent="0.2">
      <c r="B1119" t="s">
        <v>62</v>
      </c>
      <c r="C1119" t="s">
        <v>71</v>
      </c>
      <c r="D1119" s="130" t="s">
        <v>131</v>
      </c>
      <c r="E1119" t="str">
        <f t="shared" si="17"/>
        <v>PRMale75-79</v>
      </c>
      <c r="F1119" s="110">
        <v>94126.132199999993</v>
      </c>
    </row>
    <row r="1120" spans="2:6" x14ac:dyDescent="0.2">
      <c r="B1120" t="s">
        <v>62</v>
      </c>
      <c r="C1120" t="s">
        <v>71</v>
      </c>
      <c r="D1120" s="130" t="s">
        <v>132</v>
      </c>
      <c r="E1120" t="str">
        <f t="shared" si="17"/>
        <v>PRMale80-84</v>
      </c>
      <c r="F1120" s="110">
        <v>57666.257899999997</v>
      </c>
    </row>
    <row r="1121" spans="2:6" x14ac:dyDescent="0.2">
      <c r="B1121" t="s">
        <v>62</v>
      </c>
      <c r="C1121" t="s">
        <v>71</v>
      </c>
      <c r="D1121" s="130" t="s">
        <v>133</v>
      </c>
      <c r="E1121" t="str">
        <f t="shared" si="17"/>
        <v>PRMale85-89</v>
      </c>
      <c r="F1121" s="110">
        <v>28522.419000000002</v>
      </c>
    </row>
    <row r="1122" spans="2:6" x14ac:dyDescent="0.2">
      <c r="B1122" t="s">
        <v>62</v>
      </c>
      <c r="C1122" t="s">
        <v>71</v>
      </c>
      <c r="D1122" s="130" t="s">
        <v>8</v>
      </c>
      <c r="E1122" t="str">
        <f t="shared" si="17"/>
        <v>PRMale90+</v>
      </c>
      <c r="F1122" s="110">
        <v>15081.6332</v>
      </c>
    </row>
    <row r="1123" spans="2:6" x14ac:dyDescent="0.2">
      <c r="B1123" t="s">
        <v>62</v>
      </c>
      <c r="C1123" t="s">
        <v>18</v>
      </c>
      <c r="D1123" s="130">
        <v>0</v>
      </c>
      <c r="E1123" t="str">
        <f t="shared" si="17"/>
        <v>PRTotal0</v>
      </c>
      <c r="F1123" s="110">
        <v>157607.7463</v>
      </c>
    </row>
    <row r="1124" spans="2:6" x14ac:dyDescent="0.2">
      <c r="B1124" t="s">
        <v>62</v>
      </c>
      <c r="C1124" t="s">
        <v>18</v>
      </c>
      <c r="D1124" s="141" t="s">
        <v>1657</v>
      </c>
      <c r="E1124" t="str">
        <f t="shared" si="17"/>
        <v>PRTotal1-4</v>
      </c>
      <c r="F1124" s="110">
        <v>631225.65529999998</v>
      </c>
    </row>
    <row r="1125" spans="2:6" x14ac:dyDescent="0.2">
      <c r="B1125" t="s">
        <v>62</v>
      </c>
      <c r="C1125" t="s">
        <v>18</v>
      </c>
      <c r="D1125" s="141" t="s">
        <v>1658</v>
      </c>
      <c r="E1125" t="str">
        <f t="shared" si="17"/>
        <v>PRTotal5-9</v>
      </c>
      <c r="F1125" s="110">
        <v>769399.51580000005</v>
      </c>
    </row>
    <row r="1126" spans="2:6" x14ac:dyDescent="0.2">
      <c r="B1126" t="s">
        <v>62</v>
      </c>
      <c r="C1126" t="s">
        <v>18</v>
      </c>
      <c r="D1126" s="141" t="s">
        <v>118</v>
      </c>
      <c r="E1126" t="str">
        <f t="shared" si="17"/>
        <v>PRTotal10-14</v>
      </c>
      <c r="F1126" s="110">
        <v>752736.44319999998</v>
      </c>
    </row>
    <row r="1127" spans="2:6" x14ac:dyDescent="0.2">
      <c r="B1127" t="s">
        <v>62</v>
      </c>
      <c r="C1127" t="s">
        <v>18</v>
      </c>
      <c r="D1127" s="130" t="s">
        <v>119</v>
      </c>
      <c r="E1127" t="str">
        <f t="shared" si="17"/>
        <v>PRTotal15-19</v>
      </c>
      <c r="F1127" s="110">
        <v>808882.15839999996</v>
      </c>
    </row>
    <row r="1128" spans="2:6" x14ac:dyDescent="0.2">
      <c r="B1128" t="s">
        <v>62</v>
      </c>
      <c r="C1128" t="s">
        <v>18</v>
      </c>
      <c r="D1128" s="130" t="s">
        <v>120</v>
      </c>
      <c r="E1128" t="str">
        <f t="shared" si="17"/>
        <v>PRTotal20-24</v>
      </c>
      <c r="F1128" s="110">
        <v>909765.02139999997</v>
      </c>
    </row>
    <row r="1129" spans="2:6" x14ac:dyDescent="0.2">
      <c r="B1129" t="s">
        <v>62</v>
      </c>
      <c r="C1129" t="s">
        <v>18</v>
      </c>
      <c r="D1129" s="130" t="s">
        <v>121</v>
      </c>
      <c r="E1129" t="str">
        <f t="shared" si="17"/>
        <v>PRTotal25-29</v>
      </c>
      <c r="F1129" s="110">
        <v>921322.27130000002</v>
      </c>
    </row>
    <row r="1130" spans="2:6" x14ac:dyDescent="0.2">
      <c r="B1130" t="s">
        <v>62</v>
      </c>
      <c r="C1130" t="s">
        <v>18</v>
      </c>
      <c r="D1130" s="130" t="s">
        <v>122</v>
      </c>
      <c r="E1130" t="str">
        <f t="shared" si="17"/>
        <v>PRTotal30-34</v>
      </c>
      <c r="F1130" s="110">
        <v>890751.57929999998</v>
      </c>
    </row>
    <row r="1131" spans="2:6" x14ac:dyDescent="0.2">
      <c r="B1131" t="s">
        <v>62</v>
      </c>
      <c r="C1131" t="s">
        <v>18</v>
      </c>
      <c r="D1131" s="130" t="s">
        <v>123</v>
      </c>
      <c r="E1131" t="str">
        <f t="shared" si="17"/>
        <v>PRTotal35-39</v>
      </c>
      <c r="F1131" s="110">
        <v>872393.07440000004</v>
      </c>
    </row>
    <row r="1132" spans="2:6" x14ac:dyDescent="0.2">
      <c r="B1132" t="s">
        <v>62</v>
      </c>
      <c r="C1132" t="s">
        <v>18</v>
      </c>
      <c r="D1132" s="130" t="s">
        <v>124</v>
      </c>
      <c r="E1132" t="str">
        <f t="shared" si="17"/>
        <v>PRTotal40-44</v>
      </c>
      <c r="F1132" s="110">
        <v>828885.58620000002</v>
      </c>
    </row>
    <row r="1133" spans="2:6" x14ac:dyDescent="0.2">
      <c r="B1133" t="s">
        <v>62</v>
      </c>
      <c r="C1133" t="s">
        <v>18</v>
      </c>
      <c r="D1133" s="130" t="s">
        <v>125</v>
      </c>
      <c r="E1133" t="str">
        <f t="shared" si="17"/>
        <v>PRTotal45-49</v>
      </c>
      <c r="F1133" s="110">
        <v>774451.97640000004</v>
      </c>
    </row>
    <row r="1134" spans="2:6" x14ac:dyDescent="0.2">
      <c r="B1134" t="s">
        <v>62</v>
      </c>
      <c r="C1134" t="s">
        <v>18</v>
      </c>
      <c r="D1134" s="130" t="s">
        <v>126</v>
      </c>
      <c r="E1134" t="str">
        <f t="shared" si="17"/>
        <v>PRTotal50-54</v>
      </c>
      <c r="F1134" s="110">
        <v>745689.54760000005</v>
      </c>
    </row>
    <row r="1135" spans="2:6" x14ac:dyDescent="0.2">
      <c r="B1135" t="s">
        <v>62</v>
      </c>
      <c r="C1135" t="s">
        <v>18</v>
      </c>
      <c r="D1135" s="130" t="s">
        <v>127</v>
      </c>
      <c r="E1135" t="str">
        <f t="shared" si="17"/>
        <v>PRTotal55-59</v>
      </c>
      <c r="F1135" s="110">
        <v>670395.11089999997</v>
      </c>
    </row>
    <row r="1136" spans="2:6" x14ac:dyDescent="0.2">
      <c r="B1136" t="s">
        <v>62</v>
      </c>
      <c r="C1136" t="s">
        <v>18</v>
      </c>
      <c r="D1136" s="130" t="s">
        <v>128</v>
      </c>
      <c r="E1136" t="str">
        <f t="shared" si="17"/>
        <v>PRTotal60-64</v>
      </c>
      <c r="F1136" s="110">
        <v>553686.41139999998</v>
      </c>
    </row>
    <row r="1137" spans="2:6" x14ac:dyDescent="0.2">
      <c r="B1137" t="s">
        <v>62</v>
      </c>
      <c r="C1137" t="s">
        <v>18</v>
      </c>
      <c r="D1137" s="130" t="s">
        <v>129</v>
      </c>
      <c r="E1137" t="str">
        <f t="shared" si="17"/>
        <v>PRTotal65-69</v>
      </c>
      <c r="F1137" s="110">
        <v>438186.58929999999</v>
      </c>
    </row>
    <row r="1138" spans="2:6" x14ac:dyDescent="0.2">
      <c r="B1138" t="s">
        <v>62</v>
      </c>
      <c r="C1138" t="s">
        <v>18</v>
      </c>
      <c r="D1138" s="130" t="s">
        <v>130</v>
      </c>
      <c r="E1138" t="str">
        <f t="shared" si="17"/>
        <v>PRTotal70-74</v>
      </c>
      <c r="F1138" s="110">
        <v>320477.27889999998</v>
      </c>
    </row>
    <row r="1139" spans="2:6" x14ac:dyDescent="0.2">
      <c r="B1139" t="s">
        <v>62</v>
      </c>
      <c r="C1139" t="s">
        <v>18</v>
      </c>
      <c r="D1139" s="130" t="s">
        <v>131</v>
      </c>
      <c r="E1139" t="str">
        <f t="shared" si="17"/>
        <v>PRTotal75-79</v>
      </c>
      <c r="F1139" s="110">
        <v>215088.3848</v>
      </c>
    </row>
    <row r="1140" spans="2:6" x14ac:dyDescent="0.2">
      <c r="B1140" t="s">
        <v>62</v>
      </c>
      <c r="C1140" t="s">
        <v>18</v>
      </c>
      <c r="D1140" s="130" t="s">
        <v>132</v>
      </c>
      <c r="E1140" t="str">
        <f t="shared" si="17"/>
        <v>PRTotal80-84</v>
      </c>
      <c r="F1140" s="110">
        <v>136439.87590000001</v>
      </c>
    </row>
    <row r="1141" spans="2:6" x14ac:dyDescent="0.2">
      <c r="B1141" t="s">
        <v>62</v>
      </c>
      <c r="C1141" t="s">
        <v>18</v>
      </c>
      <c r="D1141" s="130" t="s">
        <v>133</v>
      </c>
      <c r="E1141" t="str">
        <f t="shared" si="17"/>
        <v>PRTotal85-89</v>
      </c>
      <c r="F1141" s="110">
        <v>72036.852499999994</v>
      </c>
    </row>
    <row r="1142" spans="2:6" x14ac:dyDescent="0.2">
      <c r="B1142" t="s">
        <v>62</v>
      </c>
      <c r="C1142" t="s">
        <v>18</v>
      </c>
      <c r="D1142" s="130" t="s">
        <v>8</v>
      </c>
      <c r="E1142" t="str">
        <f t="shared" si="17"/>
        <v>PRTotal90+</v>
      </c>
      <c r="F1142" s="110">
        <v>40683.8508</v>
      </c>
    </row>
    <row r="1143" spans="2:6" x14ac:dyDescent="0.2">
      <c r="B1143" t="s">
        <v>60</v>
      </c>
      <c r="C1143" t="s">
        <v>70</v>
      </c>
      <c r="D1143" s="130">
        <v>0</v>
      </c>
      <c r="E1143" t="str">
        <f t="shared" si="17"/>
        <v>RJFemale0</v>
      </c>
      <c r="F1143" s="110">
        <v>109475.0974</v>
      </c>
    </row>
    <row r="1144" spans="2:6" x14ac:dyDescent="0.2">
      <c r="B1144" t="s">
        <v>60</v>
      </c>
      <c r="C1144" t="s">
        <v>70</v>
      </c>
      <c r="D1144" s="141" t="s">
        <v>1657</v>
      </c>
      <c r="E1144" t="str">
        <f t="shared" si="17"/>
        <v>RJFemale1-4</v>
      </c>
      <c r="F1144" s="110">
        <v>439121.66810000001</v>
      </c>
    </row>
    <row r="1145" spans="2:6" x14ac:dyDescent="0.2">
      <c r="B1145" t="s">
        <v>60</v>
      </c>
      <c r="C1145" t="s">
        <v>70</v>
      </c>
      <c r="D1145" s="141" t="s">
        <v>1658</v>
      </c>
      <c r="E1145" t="str">
        <f t="shared" si="17"/>
        <v>RJFemale5-9</v>
      </c>
      <c r="F1145" s="110">
        <v>537343.47120000003</v>
      </c>
    </row>
    <row r="1146" spans="2:6" x14ac:dyDescent="0.2">
      <c r="B1146" t="s">
        <v>60</v>
      </c>
      <c r="C1146" t="s">
        <v>70</v>
      </c>
      <c r="D1146" s="141" t="s">
        <v>118</v>
      </c>
      <c r="E1146" t="str">
        <f t="shared" si="17"/>
        <v>RJFemale10-14</v>
      </c>
      <c r="F1146" s="110">
        <v>516057.63689999998</v>
      </c>
    </row>
    <row r="1147" spans="2:6" x14ac:dyDescent="0.2">
      <c r="B1147" t="s">
        <v>60</v>
      </c>
      <c r="C1147" t="s">
        <v>70</v>
      </c>
      <c r="D1147" s="130" t="s">
        <v>119</v>
      </c>
      <c r="E1147" t="str">
        <f t="shared" si="17"/>
        <v>RJFemale15-19</v>
      </c>
      <c r="F1147" s="110">
        <v>558719.34889999998</v>
      </c>
    </row>
    <row r="1148" spans="2:6" x14ac:dyDescent="0.2">
      <c r="B1148" t="s">
        <v>60</v>
      </c>
      <c r="C1148" t="s">
        <v>70</v>
      </c>
      <c r="D1148" s="130" t="s">
        <v>120</v>
      </c>
      <c r="E1148" t="str">
        <f t="shared" si="17"/>
        <v>RJFemale20-24</v>
      </c>
      <c r="F1148" s="110">
        <v>659674.24789999996</v>
      </c>
    </row>
    <row r="1149" spans="2:6" x14ac:dyDescent="0.2">
      <c r="B1149" t="s">
        <v>60</v>
      </c>
      <c r="C1149" t="s">
        <v>70</v>
      </c>
      <c r="D1149" s="130" t="s">
        <v>121</v>
      </c>
      <c r="E1149" t="str">
        <f t="shared" si="17"/>
        <v>RJFemale25-29</v>
      </c>
      <c r="F1149" s="110">
        <v>656266.00320000004</v>
      </c>
    </row>
    <row r="1150" spans="2:6" x14ac:dyDescent="0.2">
      <c r="B1150" t="s">
        <v>60</v>
      </c>
      <c r="C1150" t="s">
        <v>70</v>
      </c>
      <c r="D1150" s="130" t="s">
        <v>122</v>
      </c>
      <c r="E1150" t="str">
        <f t="shared" si="17"/>
        <v>RJFemale30-34</v>
      </c>
      <c r="F1150" s="110">
        <v>674910.56770000001</v>
      </c>
    </row>
    <row r="1151" spans="2:6" x14ac:dyDescent="0.2">
      <c r="B1151" t="s">
        <v>60</v>
      </c>
      <c r="C1151" t="s">
        <v>70</v>
      </c>
      <c r="D1151" s="130" t="s">
        <v>123</v>
      </c>
      <c r="E1151" t="str">
        <f t="shared" si="17"/>
        <v>RJFemale35-39</v>
      </c>
      <c r="F1151" s="110">
        <v>705927.09669999999</v>
      </c>
    </row>
    <row r="1152" spans="2:6" x14ac:dyDescent="0.2">
      <c r="B1152" t="s">
        <v>60</v>
      </c>
      <c r="C1152" t="s">
        <v>70</v>
      </c>
      <c r="D1152" s="130" t="s">
        <v>124</v>
      </c>
      <c r="E1152" t="str">
        <f t="shared" si="17"/>
        <v>RJFemale40-44</v>
      </c>
      <c r="F1152" s="110">
        <v>684501.41310000001</v>
      </c>
    </row>
    <row r="1153" spans="2:6" x14ac:dyDescent="0.2">
      <c r="B1153" t="s">
        <v>60</v>
      </c>
      <c r="C1153" t="s">
        <v>70</v>
      </c>
      <c r="D1153" s="130" t="s">
        <v>125</v>
      </c>
      <c r="E1153" t="str">
        <f t="shared" si="17"/>
        <v>RJFemale45-49</v>
      </c>
      <c r="F1153" s="110">
        <v>617375.70140000002</v>
      </c>
    </row>
    <row r="1154" spans="2:6" x14ac:dyDescent="0.2">
      <c r="B1154" t="s">
        <v>60</v>
      </c>
      <c r="C1154" t="s">
        <v>70</v>
      </c>
      <c r="D1154" s="130" t="s">
        <v>126</v>
      </c>
      <c r="E1154" t="str">
        <f t="shared" si="17"/>
        <v>RJFemale50-54</v>
      </c>
      <c r="F1154" s="110">
        <v>587252.05390000006</v>
      </c>
    </row>
    <row r="1155" spans="2:6" x14ac:dyDescent="0.2">
      <c r="B1155" t="s">
        <v>60</v>
      </c>
      <c r="C1155" t="s">
        <v>70</v>
      </c>
      <c r="D1155" s="130" t="s">
        <v>127</v>
      </c>
      <c r="E1155" t="str">
        <f t="shared" si="17"/>
        <v>RJFemale55-59</v>
      </c>
      <c r="F1155" s="110">
        <v>564502.59739999997</v>
      </c>
    </row>
    <row r="1156" spans="2:6" x14ac:dyDescent="0.2">
      <c r="B1156" t="s">
        <v>60</v>
      </c>
      <c r="C1156" t="s">
        <v>70</v>
      </c>
      <c r="D1156" s="130" t="s">
        <v>128</v>
      </c>
      <c r="E1156" t="str">
        <f t="shared" ref="E1156:E1219" si="18">_xlfn.CONCAT(B1156,C1156,D1156)</f>
        <v>RJFemale60-64</v>
      </c>
      <c r="F1156" s="110">
        <v>506240.54869999998</v>
      </c>
    </row>
    <row r="1157" spans="2:6" x14ac:dyDescent="0.2">
      <c r="B1157" t="s">
        <v>60</v>
      </c>
      <c r="C1157" t="s">
        <v>70</v>
      </c>
      <c r="D1157" s="130" t="s">
        <v>129</v>
      </c>
      <c r="E1157" t="str">
        <f t="shared" si="18"/>
        <v>RJFemale65-69</v>
      </c>
      <c r="F1157" s="110">
        <v>412748.98859999998</v>
      </c>
    </row>
    <row r="1158" spans="2:6" x14ac:dyDescent="0.2">
      <c r="B1158" t="s">
        <v>60</v>
      </c>
      <c r="C1158" t="s">
        <v>70</v>
      </c>
      <c r="D1158" s="130" t="s">
        <v>130</v>
      </c>
      <c r="E1158" t="str">
        <f t="shared" si="18"/>
        <v>RJFemale70-74</v>
      </c>
      <c r="F1158" s="110">
        <v>311532.8175</v>
      </c>
    </row>
    <row r="1159" spans="2:6" x14ac:dyDescent="0.2">
      <c r="B1159" t="s">
        <v>60</v>
      </c>
      <c r="C1159" t="s">
        <v>70</v>
      </c>
      <c r="D1159" s="130" t="s">
        <v>131</v>
      </c>
      <c r="E1159" t="str">
        <f t="shared" si="18"/>
        <v>RJFemale75-79</v>
      </c>
      <c r="F1159" s="110">
        <v>211250.54199999999</v>
      </c>
    </row>
    <row r="1160" spans="2:6" x14ac:dyDescent="0.2">
      <c r="B1160" t="s">
        <v>60</v>
      </c>
      <c r="C1160" t="s">
        <v>70</v>
      </c>
      <c r="D1160" s="130" t="s">
        <v>132</v>
      </c>
      <c r="E1160" t="str">
        <f t="shared" si="18"/>
        <v>RJFemale80-84</v>
      </c>
      <c r="F1160" s="110">
        <v>148075.1997</v>
      </c>
    </row>
    <row r="1161" spans="2:6" x14ac:dyDescent="0.2">
      <c r="B1161" t="s">
        <v>60</v>
      </c>
      <c r="C1161" t="s">
        <v>70</v>
      </c>
      <c r="D1161" s="130" t="s">
        <v>133</v>
      </c>
      <c r="E1161" t="str">
        <f t="shared" si="18"/>
        <v>RJFemale85-89</v>
      </c>
      <c r="F1161" s="110">
        <v>87224.396299999993</v>
      </c>
    </row>
    <row r="1162" spans="2:6" x14ac:dyDescent="0.2">
      <c r="B1162" t="s">
        <v>60</v>
      </c>
      <c r="C1162" t="s">
        <v>70</v>
      </c>
      <c r="D1162" s="130" t="s">
        <v>8</v>
      </c>
      <c r="E1162" t="str">
        <f t="shared" si="18"/>
        <v>RJFemale90+</v>
      </c>
      <c r="F1162" s="110">
        <v>66335.597299999994</v>
      </c>
    </row>
    <row r="1163" spans="2:6" x14ac:dyDescent="0.2">
      <c r="B1163" t="s">
        <v>60</v>
      </c>
      <c r="C1163" t="s">
        <v>71</v>
      </c>
      <c r="D1163" s="130">
        <v>0</v>
      </c>
      <c r="E1163" t="str">
        <f t="shared" si="18"/>
        <v>RJMale0</v>
      </c>
      <c r="F1163" s="110">
        <v>114792.0266</v>
      </c>
    </row>
    <row r="1164" spans="2:6" x14ac:dyDescent="0.2">
      <c r="B1164" t="s">
        <v>60</v>
      </c>
      <c r="C1164" t="s">
        <v>71</v>
      </c>
      <c r="D1164" s="141" t="s">
        <v>1657</v>
      </c>
      <c r="E1164" t="str">
        <f t="shared" si="18"/>
        <v>RJMale1-4</v>
      </c>
      <c r="F1164" s="110">
        <v>460401.54859999998</v>
      </c>
    </row>
    <row r="1165" spans="2:6" x14ac:dyDescent="0.2">
      <c r="B1165" t="s">
        <v>60</v>
      </c>
      <c r="C1165" t="s">
        <v>71</v>
      </c>
      <c r="D1165" s="141" t="s">
        <v>1658</v>
      </c>
      <c r="E1165" t="str">
        <f t="shared" si="18"/>
        <v>RJMale5-9</v>
      </c>
      <c r="F1165" s="110">
        <v>562921.1753</v>
      </c>
    </row>
    <row r="1166" spans="2:6" x14ac:dyDescent="0.2">
      <c r="B1166" t="s">
        <v>60</v>
      </c>
      <c r="C1166" t="s">
        <v>71</v>
      </c>
      <c r="D1166" s="141" t="s">
        <v>118</v>
      </c>
      <c r="E1166" t="str">
        <f t="shared" si="18"/>
        <v>RJMale10-14</v>
      </c>
      <c r="F1166" s="110">
        <v>539456.38760000002</v>
      </c>
    </row>
    <row r="1167" spans="2:6" x14ac:dyDescent="0.2">
      <c r="B1167" t="s">
        <v>60</v>
      </c>
      <c r="C1167" t="s">
        <v>71</v>
      </c>
      <c r="D1167" s="130" t="s">
        <v>119</v>
      </c>
      <c r="E1167" t="str">
        <f t="shared" si="18"/>
        <v>RJMale15-19</v>
      </c>
      <c r="F1167" s="110">
        <v>580788.01399999997</v>
      </c>
    </row>
    <row r="1168" spans="2:6" x14ac:dyDescent="0.2">
      <c r="B1168" t="s">
        <v>60</v>
      </c>
      <c r="C1168" t="s">
        <v>71</v>
      </c>
      <c r="D1168" s="130" t="s">
        <v>120</v>
      </c>
      <c r="E1168" t="str">
        <f t="shared" si="18"/>
        <v>RJMale20-24</v>
      </c>
      <c r="F1168" s="110">
        <v>671254.6433</v>
      </c>
    </row>
    <row r="1169" spans="2:6" x14ac:dyDescent="0.2">
      <c r="B1169" t="s">
        <v>60</v>
      </c>
      <c r="C1169" t="s">
        <v>71</v>
      </c>
      <c r="D1169" s="130" t="s">
        <v>121</v>
      </c>
      <c r="E1169" t="str">
        <f t="shared" si="18"/>
        <v>RJMale25-29</v>
      </c>
      <c r="F1169" s="110">
        <v>651599.1851</v>
      </c>
    </row>
    <row r="1170" spans="2:6" x14ac:dyDescent="0.2">
      <c r="B1170" t="s">
        <v>60</v>
      </c>
      <c r="C1170" t="s">
        <v>71</v>
      </c>
      <c r="D1170" s="130" t="s">
        <v>122</v>
      </c>
      <c r="E1170" t="str">
        <f t="shared" si="18"/>
        <v>RJMale30-34</v>
      </c>
      <c r="F1170" s="110">
        <v>653049.16729999997</v>
      </c>
    </row>
    <row r="1171" spans="2:6" x14ac:dyDescent="0.2">
      <c r="B1171" t="s">
        <v>60</v>
      </c>
      <c r="C1171" t="s">
        <v>71</v>
      </c>
      <c r="D1171" s="130" t="s">
        <v>123</v>
      </c>
      <c r="E1171" t="str">
        <f t="shared" si="18"/>
        <v>RJMale35-39</v>
      </c>
      <c r="F1171" s="110">
        <v>658932.53890000004</v>
      </c>
    </row>
    <row r="1172" spans="2:6" x14ac:dyDescent="0.2">
      <c r="B1172" t="s">
        <v>60</v>
      </c>
      <c r="C1172" t="s">
        <v>71</v>
      </c>
      <c r="D1172" s="130" t="s">
        <v>124</v>
      </c>
      <c r="E1172" t="str">
        <f t="shared" si="18"/>
        <v>RJMale40-44</v>
      </c>
      <c r="F1172" s="110">
        <v>623753.06590000005</v>
      </c>
    </row>
    <row r="1173" spans="2:6" x14ac:dyDescent="0.2">
      <c r="B1173" t="s">
        <v>60</v>
      </c>
      <c r="C1173" t="s">
        <v>71</v>
      </c>
      <c r="D1173" s="130" t="s">
        <v>125</v>
      </c>
      <c r="E1173" t="str">
        <f t="shared" si="18"/>
        <v>RJMale45-49</v>
      </c>
      <c r="F1173" s="110">
        <v>549312.83270000003</v>
      </c>
    </row>
    <row r="1174" spans="2:6" x14ac:dyDescent="0.2">
      <c r="B1174" t="s">
        <v>60</v>
      </c>
      <c r="C1174" t="s">
        <v>71</v>
      </c>
      <c r="D1174" s="130" t="s">
        <v>126</v>
      </c>
      <c r="E1174" t="str">
        <f t="shared" si="18"/>
        <v>RJMale50-54</v>
      </c>
      <c r="F1174" s="110">
        <v>517131.65210000001</v>
      </c>
    </row>
    <row r="1175" spans="2:6" x14ac:dyDescent="0.2">
      <c r="B1175" t="s">
        <v>60</v>
      </c>
      <c r="C1175" t="s">
        <v>71</v>
      </c>
      <c r="D1175" s="130" t="s">
        <v>127</v>
      </c>
      <c r="E1175" t="str">
        <f t="shared" si="18"/>
        <v>RJMale55-59</v>
      </c>
      <c r="F1175" s="110">
        <v>476614.0576</v>
      </c>
    </row>
    <row r="1176" spans="2:6" x14ac:dyDescent="0.2">
      <c r="B1176" t="s">
        <v>60</v>
      </c>
      <c r="C1176" t="s">
        <v>71</v>
      </c>
      <c r="D1176" s="130" t="s">
        <v>128</v>
      </c>
      <c r="E1176" t="str">
        <f t="shared" si="18"/>
        <v>RJMale60-64</v>
      </c>
      <c r="F1176" s="110">
        <v>409130.14870000002</v>
      </c>
    </row>
    <row r="1177" spans="2:6" x14ac:dyDescent="0.2">
      <c r="B1177" t="s">
        <v>60</v>
      </c>
      <c r="C1177" t="s">
        <v>71</v>
      </c>
      <c r="D1177" s="130" t="s">
        <v>129</v>
      </c>
      <c r="E1177" t="str">
        <f t="shared" si="18"/>
        <v>RJMale65-69</v>
      </c>
      <c r="F1177" s="110">
        <v>313921.97269999998</v>
      </c>
    </row>
    <row r="1178" spans="2:6" x14ac:dyDescent="0.2">
      <c r="B1178" t="s">
        <v>60</v>
      </c>
      <c r="C1178" t="s">
        <v>71</v>
      </c>
      <c r="D1178" s="130" t="s">
        <v>130</v>
      </c>
      <c r="E1178" t="str">
        <f t="shared" si="18"/>
        <v>RJMale70-74</v>
      </c>
      <c r="F1178" s="110">
        <v>223084.4749</v>
      </c>
    </row>
    <row r="1179" spans="2:6" x14ac:dyDescent="0.2">
      <c r="B1179" t="s">
        <v>60</v>
      </c>
      <c r="C1179" t="s">
        <v>71</v>
      </c>
      <c r="D1179" s="130" t="s">
        <v>131</v>
      </c>
      <c r="E1179" t="str">
        <f t="shared" si="18"/>
        <v>RJMale75-79</v>
      </c>
      <c r="F1179" s="110">
        <v>139229.80489999999</v>
      </c>
    </row>
    <row r="1180" spans="2:6" x14ac:dyDescent="0.2">
      <c r="B1180" t="s">
        <v>60</v>
      </c>
      <c r="C1180" t="s">
        <v>71</v>
      </c>
      <c r="D1180" s="130" t="s">
        <v>132</v>
      </c>
      <c r="E1180" t="str">
        <f t="shared" si="18"/>
        <v>RJMale80-84</v>
      </c>
      <c r="F1180" s="110">
        <v>86760.8171</v>
      </c>
    </row>
    <row r="1181" spans="2:6" x14ac:dyDescent="0.2">
      <c r="B1181" t="s">
        <v>60</v>
      </c>
      <c r="C1181" t="s">
        <v>71</v>
      </c>
      <c r="D1181" s="130" t="s">
        <v>133</v>
      </c>
      <c r="E1181" t="str">
        <f t="shared" si="18"/>
        <v>RJMale85-89</v>
      </c>
      <c r="F1181" s="110">
        <v>43936.495000000003</v>
      </c>
    </row>
    <row r="1182" spans="2:6" x14ac:dyDescent="0.2">
      <c r="B1182" t="s">
        <v>60</v>
      </c>
      <c r="C1182" t="s">
        <v>71</v>
      </c>
      <c r="D1182" s="130" t="s">
        <v>8</v>
      </c>
      <c r="E1182" t="str">
        <f t="shared" si="18"/>
        <v>RJMale90+</v>
      </c>
      <c r="F1182" s="110">
        <v>24409.4882</v>
      </c>
    </row>
    <row r="1183" spans="2:6" x14ac:dyDescent="0.2">
      <c r="B1183" t="s">
        <v>60</v>
      </c>
      <c r="C1183" t="s">
        <v>18</v>
      </c>
      <c r="D1183" s="130">
        <v>0</v>
      </c>
      <c r="E1183" t="str">
        <f t="shared" si="18"/>
        <v>RJTotal0</v>
      </c>
      <c r="F1183" s="110">
        <v>224267.12400000001</v>
      </c>
    </row>
    <row r="1184" spans="2:6" x14ac:dyDescent="0.2">
      <c r="B1184" t="s">
        <v>60</v>
      </c>
      <c r="C1184" t="s">
        <v>18</v>
      </c>
      <c r="D1184" s="141" t="s">
        <v>1657</v>
      </c>
      <c r="E1184" t="str">
        <f t="shared" si="18"/>
        <v>RJTotal1-4</v>
      </c>
      <c r="F1184" s="110">
        <v>899523.21660000004</v>
      </c>
    </row>
    <row r="1185" spans="2:6" x14ac:dyDescent="0.2">
      <c r="B1185" t="s">
        <v>60</v>
      </c>
      <c r="C1185" t="s">
        <v>18</v>
      </c>
      <c r="D1185" s="141" t="s">
        <v>1658</v>
      </c>
      <c r="E1185" t="str">
        <f t="shared" si="18"/>
        <v>RJTotal5-9</v>
      </c>
      <c r="F1185" s="110">
        <v>1100264.6462999999</v>
      </c>
    </row>
    <row r="1186" spans="2:6" x14ac:dyDescent="0.2">
      <c r="B1186" t="s">
        <v>60</v>
      </c>
      <c r="C1186" t="s">
        <v>18</v>
      </c>
      <c r="D1186" s="141" t="s">
        <v>118</v>
      </c>
      <c r="E1186" t="str">
        <f t="shared" si="18"/>
        <v>RJTotal10-14</v>
      </c>
      <c r="F1186" s="110">
        <v>1055514.024</v>
      </c>
    </row>
    <row r="1187" spans="2:6" x14ac:dyDescent="0.2">
      <c r="B1187" t="s">
        <v>60</v>
      </c>
      <c r="C1187" t="s">
        <v>18</v>
      </c>
      <c r="D1187" s="130" t="s">
        <v>119</v>
      </c>
      <c r="E1187" t="str">
        <f t="shared" si="18"/>
        <v>RJTotal15-19</v>
      </c>
      <c r="F1187" s="110">
        <v>1139507.3488</v>
      </c>
    </row>
    <row r="1188" spans="2:6" x14ac:dyDescent="0.2">
      <c r="B1188" t="s">
        <v>60</v>
      </c>
      <c r="C1188" t="s">
        <v>18</v>
      </c>
      <c r="D1188" s="130" t="s">
        <v>120</v>
      </c>
      <c r="E1188" t="str">
        <f t="shared" si="18"/>
        <v>RJTotal20-24</v>
      </c>
      <c r="F1188" s="110">
        <v>1330928.8132</v>
      </c>
    </row>
    <row r="1189" spans="2:6" x14ac:dyDescent="0.2">
      <c r="B1189" t="s">
        <v>60</v>
      </c>
      <c r="C1189" t="s">
        <v>18</v>
      </c>
      <c r="D1189" s="130" t="s">
        <v>121</v>
      </c>
      <c r="E1189" t="str">
        <f t="shared" si="18"/>
        <v>RJTotal25-29</v>
      </c>
      <c r="F1189" s="110">
        <v>1307865.1187</v>
      </c>
    </row>
    <row r="1190" spans="2:6" x14ac:dyDescent="0.2">
      <c r="B1190" t="s">
        <v>60</v>
      </c>
      <c r="C1190" t="s">
        <v>18</v>
      </c>
      <c r="D1190" s="130" t="s">
        <v>122</v>
      </c>
      <c r="E1190" t="str">
        <f t="shared" si="18"/>
        <v>RJTotal30-34</v>
      </c>
      <c r="F1190" s="110">
        <v>1327959.5401000001</v>
      </c>
    </row>
    <row r="1191" spans="2:6" x14ac:dyDescent="0.2">
      <c r="B1191" t="s">
        <v>60</v>
      </c>
      <c r="C1191" t="s">
        <v>18</v>
      </c>
      <c r="D1191" s="130" t="s">
        <v>123</v>
      </c>
      <c r="E1191" t="str">
        <f t="shared" si="18"/>
        <v>RJTotal35-39</v>
      </c>
      <c r="F1191" s="110">
        <v>1364859.5149999999</v>
      </c>
    </row>
    <row r="1192" spans="2:6" x14ac:dyDescent="0.2">
      <c r="B1192" t="s">
        <v>60</v>
      </c>
      <c r="C1192" t="s">
        <v>18</v>
      </c>
      <c r="D1192" s="130" t="s">
        <v>124</v>
      </c>
      <c r="E1192" t="str">
        <f t="shared" si="18"/>
        <v>RJTotal40-44</v>
      </c>
      <c r="F1192" s="110">
        <v>1308254.4098</v>
      </c>
    </row>
    <row r="1193" spans="2:6" x14ac:dyDescent="0.2">
      <c r="B1193" t="s">
        <v>60</v>
      </c>
      <c r="C1193" t="s">
        <v>18</v>
      </c>
      <c r="D1193" s="130" t="s">
        <v>125</v>
      </c>
      <c r="E1193" t="str">
        <f t="shared" si="18"/>
        <v>RJTotal45-49</v>
      </c>
      <c r="F1193" s="110">
        <v>1166688.5334000001</v>
      </c>
    </row>
    <row r="1194" spans="2:6" x14ac:dyDescent="0.2">
      <c r="B1194" t="s">
        <v>60</v>
      </c>
      <c r="C1194" t="s">
        <v>18</v>
      </c>
      <c r="D1194" s="130" t="s">
        <v>126</v>
      </c>
      <c r="E1194" t="str">
        <f t="shared" si="18"/>
        <v>RJTotal50-54</v>
      </c>
      <c r="F1194" s="110">
        <v>1104383.6804</v>
      </c>
    </row>
    <row r="1195" spans="2:6" x14ac:dyDescent="0.2">
      <c r="B1195" t="s">
        <v>60</v>
      </c>
      <c r="C1195" t="s">
        <v>18</v>
      </c>
      <c r="D1195" s="130" t="s">
        <v>127</v>
      </c>
      <c r="E1195" t="str">
        <f t="shared" si="18"/>
        <v>RJTotal55-59</v>
      </c>
      <c r="F1195" s="110">
        <v>1041116.5818</v>
      </c>
    </row>
    <row r="1196" spans="2:6" x14ac:dyDescent="0.2">
      <c r="B1196" t="s">
        <v>60</v>
      </c>
      <c r="C1196" t="s">
        <v>18</v>
      </c>
      <c r="D1196" s="130" t="s">
        <v>128</v>
      </c>
      <c r="E1196" t="str">
        <f t="shared" si="18"/>
        <v>RJTotal60-64</v>
      </c>
      <c r="F1196" s="110">
        <v>915370.63809999998</v>
      </c>
    </row>
    <row r="1197" spans="2:6" x14ac:dyDescent="0.2">
      <c r="B1197" t="s">
        <v>60</v>
      </c>
      <c r="C1197" t="s">
        <v>18</v>
      </c>
      <c r="D1197" s="130" t="s">
        <v>129</v>
      </c>
      <c r="E1197" t="str">
        <f t="shared" si="18"/>
        <v>RJTotal65-69</v>
      </c>
      <c r="F1197" s="110">
        <v>726670.94110000005</v>
      </c>
    </row>
    <row r="1198" spans="2:6" x14ac:dyDescent="0.2">
      <c r="B1198" t="s">
        <v>60</v>
      </c>
      <c r="C1198" t="s">
        <v>18</v>
      </c>
      <c r="D1198" s="130" t="s">
        <v>130</v>
      </c>
      <c r="E1198" t="str">
        <f t="shared" si="18"/>
        <v>RJTotal70-74</v>
      </c>
      <c r="F1198" s="110">
        <v>534617.28870000003</v>
      </c>
    </row>
    <row r="1199" spans="2:6" x14ac:dyDescent="0.2">
      <c r="B1199" t="s">
        <v>60</v>
      </c>
      <c r="C1199" t="s">
        <v>18</v>
      </c>
      <c r="D1199" s="130" t="s">
        <v>131</v>
      </c>
      <c r="E1199" t="str">
        <f t="shared" si="18"/>
        <v>RJTotal75-79</v>
      </c>
      <c r="F1199" s="110">
        <v>350480.33199999999</v>
      </c>
    </row>
    <row r="1200" spans="2:6" x14ac:dyDescent="0.2">
      <c r="B1200" t="s">
        <v>60</v>
      </c>
      <c r="C1200" t="s">
        <v>18</v>
      </c>
      <c r="D1200" s="130" t="s">
        <v>132</v>
      </c>
      <c r="E1200" t="str">
        <f t="shared" si="18"/>
        <v>RJTotal80-84</v>
      </c>
      <c r="F1200" s="110">
        <v>234835.96160000001</v>
      </c>
    </row>
    <row r="1201" spans="2:6" x14ac:dyDescent="0.2">
      <c r="B1201" t="s">
        <v>60</v>
      </c>
      <c r="C1201" t="s">
        <v>18</v>
      </c>
      <c r="D1201" s="130" t="s">
        <v>133</v>
      </c>
      <c r="E1201" t="str">
        <f t="shared" si="18"/>
        <v>RJTotal85-89</v>
      </c>
      <c r="F1201" s="110">
        <v>131160.83739999999</v>
      </c>
    </row>
    <row r="1202" spans="2:6" x14ac:dyDescent="0.2">
      <c r="B1202" t="s">
        <v>60</v>
      </c>
      <c r="C1202" t="s">
        <v>18</v>
      </c>
      <c r="D1202" s="130" t="s">
        <v>8</v>
      </c>
      <c r="E1202" t="str">
        <f t="shared" si="18"/>
        <v>RJTotal90+</v>
      </c>
      <c r="F1202" s="110">
        <v>90745.079500000007</v>
      </c>
    </row>
    <row r="1203" spans="2:6" x14ac:dyDescent="0.2">
      <c r="B1203" t="s">
        <v>51</v>
      </c>
      <c r="C1203" t="s">
        <v>70</v>
      </c>
      <c r="D1203" s="130">
        <v>0</v>
      </c>
      <c r="E1203" t="str">
        <f t="shared" si="18"/>
        <v>RNFemale0</v>
      </c>
      <c r="F1203" s="110">
        <v>23224.196499999998</v>
      </c>
    </row>
    <row r="1204" spans="2:6" x14ac:dyDescent="0.2">
      <c r="B1204" t="s">
        <v>51</v>
      </c>
      <c r="C1204" t="s">
        <v>70</v>
      </c>
      <c r="D1204" s="141" t="s">
        <v>1657</v>
      </c>
      <c r="E1204" t="str">
        <f t="shared" si="18"/>
        <v>RNFemale1-4</v>
      </c>
      <c r="F1204" s="110">
        <v>93050.219500000007</v>
      </c>
    </row>
    <row r="1205" spans="2:6" x14ac:dyDescent="0.2">
      <c r="B1205" t="s">
        <v>51</v>
      </c>
      <c r="C1205" t="s">
        <v>70</v>
      </c>
      <c r="D1205" s="141" t="s">
        <v>1658</v>
      </c>
      <c r="E1205" t="str">
        <f t="shared" si="18"/>
        <v>RNFemale5-9</v>
      </c>
      <c r="F1205" s="110">
        <v>119797.7159</v>
      </c>
    </row>
    <row r="1206" spans="2:6" x14ac:dyDescent="0.2">
      <c r="B1206" t="s">
        <v>51</v>
      </c>
      <c r="C1206" t="s">
        <v>70</v>
      </c>
      <c r="D1206" s="141" t="s">
        <v>118</v>
      </c>
      <c r="E1206" t="str">
        <f t="shared" si="18"/>
        <v>RNFemale10-14</v>
      </c>
      <c r="F1206" s="110">
        <v>126644.276</v>
      </c>
    </row>
    <row r="1207" spans="2:6" x14ac:dyDescent="0.2">
      <c r="B1207" t="s">
        <v>51</v>
      </c>
      <c r="C1207" t="s">
        <v>70</v>
      </c>
      <c r="D1207" s="130" t="s">
        <v>119</v>
      </c>
      <c r="E1207" t="str">
        <f t="shared" si="18"/>
        <v>RNFemale15-19</v>
      </c>
      <c r="F1207" s="110">
        <v>134113.62719999999</v>
      </c>
    </row>
    <row r="1208" spans="2:6" x14ac:dyDescent="0.2">
      <c r="B1208" t="s">
        <v>51</v>
      </c>
      <c r="C1208" t="s">
        <v>70</v>
      </c>
      <c r="D1208" s="130" t="s">
        <v>120</v>
      </c>
      <c r="E1208" t="str">
        <f t="shared" si="18"/>
        <v>RNFemale20-24</v>
      </c>
      <c r="F1208" s="110">
        <v>145972.0876</v>
      </c>
    </row>
    <row r="1209" spans="2:6" x14ac:dyDescent="0.2">
      <c r="B1209" t="s">
        <v>51</v>
      </c>
      <c r="C1209" t="s">
        <v>70</v>
      </c>
      <c r="D1209" s="130" t="s">
        <v>121</v>
      </c>
      <c r="E1209" t="str">
        <f t="shared" si="18"/>
        <v>RNFemale25-29</v>
      </c>
      <c r="F1209" s="110">
        <v>148209.48749999999</v>
      </c>
    </row>
    <row r="1210" spans="2:6" x14ac:dyDescent="0.2">
      <c r="B1210" t="s">
        <v>51</v>
      </c>
      <c r="C1210" t="s">
        <v>70</v>
      </c>
      <c r="D1210" s="130" t="s">
        <v>122</v>
      </c>
      <c r="E1210" t="str">
        <f t="shared" si="18"/>
        <v>RNFemale30-34</v>
      </c>
      <c r="F1210" s="110">
        <v>155123.889</v>
      </c>
    </row>
    <row r="1211" spans="2:6" x14ac:dyDescent="0.2">
      <c r="B1211" t="s">
        <v>51</v>
      </c>
      <c r="C1211" t="s">
        <v>70</v>
      </c>
      <c r="D1211" s="130" t="s">
        <v>123</v>
      </c>
      <c r="E1211" t="str">
        <f t="shared" si="18"/>
        <v>RNFemale35-39</v>
      </c>
      <c r="F1211" s="110">
        <v>146433.29389999999</v>
      </c>
    </row>
    <row r="1212" spans="2:6" x14ac:dyDescent="0.2">
      <c r="B1212" t="s">
        <v>51</v>
      </c>
      <c r="C1212" t="s">
        <v>70</v>
      </c>
      <c r="D1212" s="130" t="s">
        <v>124</v>
      </c>
      <c r="E1212" t="str">
        <f t="shared" si="18"/>
        <v>RNFemale40-44</v>
      </c>
      <c r="F1212" s="110">
        <v>130287.68150000001</v>
      </c>
    </row>
    <row r="1213" spans="2:6" x14ac:dyDescent="0.2">
      <c r="B1213" t="s">
        <v>51</v>
      </c>
      <c r="C1213" t="s">
        <v>70</v>
      </c>
      <c r="D1213" s="130" t="s">
        <v>125</v>
      </c>
      <c r="E1213" t="str">
        <f t="shared" si="18"/>
        <v>RNFemale45-49</v>
      </c>
      <c r="F1213" s="110">
        <v>115949.05319999999</v>
      </c>
    </row>
    <row r="1214" spans="2:6" x14ac:dyDescent="0.2">
      <c r="B1214" t="s">
        <v>51</v>
      </c>
      <c r="C1214" t="s">
        <v>70</v>
      </c>
      <c r="D1214" s="130" t="s">
        <v>126</v>
      </c>
      <c r="E1214" t="str">
        <f t="shared" si="18"/>
        <v>RNFemale50-54</v>
      </c>
      <c r="F1214" s="110">
        <v>110957.7767</v>
      </c>
    </row>
    <row r="1215" spans="2:6" x14ac:dyDescent="0.2">
      <c r="B1215" t="s">
        <v>51</v>
      </c>
      <c r="C1215" t="s">
        <v>70</v>
      </c>
      <c r="D1215" s="130" t="s">
        <v>127</v>
      </c>
      <c r="E1215" t="str">
        <f t="shared" si="18"/>
        <v>RNFemale55-59</v>
      </c>
      <c r="F1215" s="110">
        <v>97704.839200000002</v>
      </c>
    </row>
    <row r="1216" spans="2:6" x14ac:dyDescent="0.2">
      <c r="B1216" t="s">
        <v>51</v>
      </c>
      <c r="C1216" t="s">
        <v>70</v>
      </c>
      <c r="D1216" s="130" t="s">
        <v>128</v>
      </c>
      <c r="E1216" t="str">
        <f t="shared" si="18"/>
        <v>RNFemale60-64</v>
      </c>
      <c r="F1216" s="110">
        <v>74368.048599999995</v>
      </c>
    </row>
    <row r="1217" spans="2:6" x14ac:dyDescent="0.2">
      <c r="B1217" t="s">
        <v>51</v>
      </c>
      <c r="C1217" t="s">
        <v>70</v>
      </c>
      <c r="D1217" s="130" t="s">
        <v>129</v>
      </c>
      <c r="E1217" t="str">
        <f t="shared" si="18"/>
        <v>RNFemale65-69</v>
      </c>
      <c r="F1217" s="110">
        <v>57851.001600000003</v>
      </c>
    </row>
    <row r="1218" spans="2:6" x14ac:dyDescent="0.2">
      <c r="B1218" t="s">
        <v>51</v>
      </c>
      <c r="C1218" t="s">
        <v>70</v>
      </c>
      <c r="D1218" s="130" t="s">
        <v>130</v>
      </c>
      <c r="E1218" t="str">
        <f t="shared" si="18"/>
        <v>RNFemale70-74</v>
      </c>
      <c r="F1218" s="110">
        <v>50019.653899999998</v>
      </c>
    </row>
    <row r="1219" spans="2:6" x14ac:dyDescent="0.2">
      <c r="B1219" t="s">
        <v>51</v>
      </c>
      <c r="C1219" t="s">
        <v>70</v>
      </c>
      <c r="D1219" s="130" t="s">
        <v>131</v>
      </c>
      <c r="E1219" t="str">
        <f t="shared" si="18"/>
        <v>RNFemale75-79</v>
      </c>
      <c r="F1219" s="110">
        <v>34185.009400000003</v>
      </c>
    </row>
    <row r="1220" spans="2:6" x14ac:dyDescent="0.2">
      <c r="B1220" t="s">
        <v>51</v>
      </c>
      <c r="C1220" t="s">
        <v>70</v>
      </c>
      <c r="D1220" s="130" t="s">
        <v>132</v>
      </c>
      <c r="E1220" t="str">
        <f t="shared" ref="E1220:E1283" si="19">_xlfn.CONCAT(B1220,C1220,D1220)</f>
        <v>RNFemale80-84</v>
      </c>
      <c r="F1220" s="110">
        <v>24381.1302</v>
      </c>
    </row>
    <row r="1221" spans="2:6" x14ac:dyDescent="0.2">
      <c r="B1221" t="s">
        <v>51</v>
      </c>
      <c r="C1221" t="s">
        <v>70</v>
      </c>
      <c r="D1221" s="130" t="s">
        <v>133</v>
      </c>
      <c r="E1221" t="str">
        <f t="shared" si="19"/>
        <v>RNFemale85-89</v>
      </c>
      <c r="F1221" s="110">
        <v>12676.162700000001</v>
      </c>
    </row>
    <row r="1222" spans="2:6" x14ac:dyDescent="0.2">
      <c r="B1222" t="s">
        <v>51</v>
      </c>
      <c r="C1222" t="s">
        <v>70</v>
      </c>
      <c r="D1222" s="130" t="s">
        <v>8</v>
      </c>
      <c r="E1222" t="str">
        <f t="shared" si="19"/>
        <v>RNFemale90+</v>
      </c>
      <c r="F1222" s="110">
        <v>9469.8703000000005</v>
      </c>
    </row>
    <row r="1223" spans="2:6" x14ac:dyDescent="0.2">
      <c r="B1223" t="s">
        <v>51</v>
      </c>
      <c r="C1223" t="s">
        <v>71</v>
      </c>
      <c r="D1223" s="130">
        <v>0</v>
      </c>
      <c r="E1223" t="str">
        <f t="shared" si="19"/>
        <v>RNMale0</v>
      </c>
      <c r="F1223" s="110">
        <v>24299.762500000001</v>
      </c>
    </row>
    <row r="1224" spans="2:6" x14ac:dyDescent="0.2">
      <c r="B1224" t="s">
        <v>51</v>
      </c>
      <c r="C1224" t="s">
        <v>71</v>
      </c>
      <c r="D1224" s="141" t="s">
        <v>1657</v>
      </c>
      <c r="E1224" t="str">
        <f t="shared" si="19"/>
        <v>RNMale1-4</v>
      </c>
      <c r="F1224" s="110">
        <v>97204.878100000002</v>
      </c>
    </row>
    <row r="1225" spans="2:6" x14ac:dyDescent="0.2">
      <c r="B1225" t="s">
        <v>51</v>
      </c>
      <c r="C1225" t="s">
        <v>71</v>
      </c>
      <c r="D1225" s="141" t="s">
        <v>1658</v>
      </c>
      <c r="E1225" t="str">
        <f t="shared" si="19"/>
        <v>RNMale5-9</v>
      </c>
      <c r="F1225" s="110">
        <v>124878.59110000001</v>
      </c>
    </row>
    <row r="1226" spans="2:6" x14ac:dyDescent="0.2">
      <c r="B1226" t="s">
        <v>51</v>
      </c>
      <c r="C1226" t="s">
        <v>71</v>
      </c>
      <c r="D1226" s="141" t="s">
        <v>118</v>
      </c>
      <c r="E1226" t="str">
        <f t="shared" si="19"/>
        <v>RNMale10-14</v>
      </c>
      <c r="F1226" s="110">
        <v>131507.18340000001</v>
      </c>
    </row>
    <row r="1227" spans="2:6" x14ac:dyDescent="0.2">
      <c r="B1227" t="s">
        <v>51</v>
      </c>
      <c r="C1227" t="s">
        <v>71</v>
      </c>
      <c r="D1227" s="130" t="s">
        <v>119</v>
      </c>
      <c r="E1227" t="str">
        <f t="shared" si="19"/>
        <v>RNMale15-19</v>
      </c>
      <c r="F1227" s="110">
        <v>138239.32639999999</v>
      </c>
    </row>
    <row r="1228" spans="2:6" x14ac:dyDescent="0.2">
      <c r="B1228" t="s">
        <v>51</v>
      </c>
      <c r="C1228" t="s">
        <v>71</v>
      </c>
      <c r="D1228" s="130" t="s">
        <v>120</v>
      </c>
      <c r="E1228" t="str">
        <f t="shared" si="19"/>
        <v>RNMale20-24</v>
      </c>
      <c r="F1228" s="110">
        <v>150171.41149999999</v>
      </c>
    </row>
    <row r="1229" spans="2:6" x14ac:dyDescent="0.2">
      <c r="B1229" t="s">
        <v>51</v>
      </c>
      <c r="C1229" t="s">
        <v>71</v>
      </c>
      <c r="D1229" s="130" t="s">
        <v>121</v>
      </c>
      <c r="E1229" t="str">
        <f t="shared" si="19"/>
        <v>RNMale25-29</v>
      </c>
      <c r="F1229" s="110">
        <v>147998.72390000001</v>
      </c>
    </row>
    <row r="1230" spans="2:6" x14ac:dyDescent="0.2">
      <c r="B1230" t="s">
        <v>51</v>
      </c>
      <c r="C1230" t="s">
        <v>71</v>
      </c>
      <c r="D1230" s="130" t="s">
        <v>122</v>
      </c>
      <c r="E1230" t="str">
        <f t="shared" si="19"/>
        <v>RNMale30-34</v>
      </c>
      <c r="F1230" s="110">
        <v>153019.1256</v>
      </c>
    </row>
    <row r="1231" spans="2:6" x14ac:dyDescent="0.2">
      <c r="B1231" t="s">
        <v>51</v>
      </c>
      <c r="C1231" t="s">
        <v>71</v>
      </c>
      <c r="D1231" s="130" t="s">
        <v>123</v>
      </c>
      <c r="E1231" t="str">
        <f t="shared" si="19"/>
        <v>RNMale35-39</v>
      </c>
      <c r="F1231" s="110">
        <v>141742.63039999999</v>
      </c>
    </row>
    <row r="1232" spans="2:6" x14ac:dyDescent="0.2">
      <c r="B1232" t="s">
        <v>51</v>
      </c>
      <c r="C1232" t="s">
        <v>71</v>
      </c>
      <c r="D1232" s="130" t="s">
        <v>124</v>
      </c>
      <c r="E1232" t="str">
        <f t="shared" si="19"/>
        <v>RNMale40-44</v>
      </c>
      <c r="F1232" s="110">
        <v>122623.96090000001</v>
      </c>
    </row>
    <row r="1233" spans="2:6" x14ac:dyDescent="0.2">
      <c r="B1233" t="s">
        <v>51</v>
      </c>
      <c r="C1233" t="s">
        <v>71</v>
      </c>
      <c r="D1233" s="130" t="s">
        <v>125</v>
      </c>
      <c r="E1233" t="str">
        <f t="shared" si="19"/>
        <v>RNMale45-49</v>
      </c>
      <c r="F1233" s="110">
        <v>106270.34940000001</v>
      </c>
    </row>
    <row r="1234" spans="2:6" x14ac:dyDescent="0.2">
      <c r="B1234" t="s">
        <v>51</v>
      </c>
      <c r="C1234" t="s">
        <v>71</v>
      </c>
      <c r="D1234" s="130" t="s">
        <v>126</v>
      </c>
      <c r="E1234" t="str">
        <f t="shared" si="19"/>
        <v>RNMale50-54</v>
      </c>
      <c r="F1234" s="110">
        <v>100193.2758</v>
      </c>
    </row>
    <row r="1235" spans="2:6" x14ac:dyDescent="0.2">
      <c r="B1235" t="s">
        <v>51</v>
      </c>
      <c r="C1235" t="s">
        <v>71</v>
      </c>
      <c r="D1235" s="130" t="s">
        <v>127</v>
      </c>
      <c r="E1235" t="str">
        <f t="shared" si="19"/>
        <v>RNMale55-59</v>
      </c>
      <c r="F1235" s="110">
        <v>85922.054799999998</v>
      </c>
    </row>
    <row r="1236" spans="2:6" x14ac:dyDescent="0.2">
      <c r="B1236" t="s">
        <v>51</v>
      </c>
      <c r="C1236" t="s">
        <v>71</v>
      </c>
      <c r="D1236" s="130" t="s">
        <v>128</v>
      </c>
      <c r="E1236" t="str">
        <f t="shared" si="19"/>
        <v>RNMale60-64</v>
      </c>
      <c r="F1236" s="110">
        <v>62216.9303</v>
      </c>
    </row>
    <row r="1237" spans="2:6" x14ac:dyDescent="0.2">
      <c r="B1237" t="s">
        <v>51</v>
      </c>
      <c r="C1237" t="s">
        <v>71</v>
      </c>
      <c r="D1237" s="130" t="s">
        <v>129</v>
      </c>
      <c r="E1237" t="str">
        <f t="shared" si="19"/>
        <v>RNMale65-69</v>
      </c>
      <c r="F1237" s="110">
        <v>45276.638200000001</v>
      </c>
    </row>
    <row r="1238" spans="2:6" x14ac:dyDescent="0.2">
      <c r="B1238" t="s">
        <v>51</v>
      </c>
      <c r="C1238" t="s">
        <v>71</v>
      </c>
      <c r="D1238" s="130" t="s">
        <v>130</v>
      </c>
      <c r="E1238" t="str">
        <f t="shared" si="19"/>
        <v>RNMale70-74</v>
      </c>
      <c r="F1238" s="110">
        <v>37765.856899999999</v>
      </c>
    </row>
    <row r="1239" spans="2:6" x14ac:dyDescent="0.2">
      <c r="B1239" t="s">
        <v>51</v>
      </c>
      <c r="C1239" t="s">
        <v>71</v>
      </c>
      <c r="D1239" s="130" t="s">
        <v>131</v>
      </c>
      <c r="E1239" t="str">
        <f t="shared" si="19"/>
        <v>RNMale75-79</v>
      </c>
      <c r="F1239" s="110">
        <v>24340.206200000001</v>
      </c>
    </row>
    <row r="1240" spans="2:6" x14ac:dyDescent="0.2">
      <c r="B1240" t="s">
        <v>51</v>
      </c>
      <c r="C1240" t="s">
        <v>71</v>
      </c>
      <c r="D1240" s="130" t="s">
        <v>132</v>
      </c>
      <c r="E1240" t="str">
        <f t="shared" si="19"/>
        <v>RNMale80-84</v>
      </c>
      <c r="F1240" s="110">
        <v>15853.2919</v>
      </c>
    </row>
    <row r="1241" spans="2:6" x14ac:dyDescent="0.2">
      <c r="B1241" t="s">
        <v>51</v>
      </c>
      <c r="C1241" t="s">
        <v>71</v>
      </c>
      <c r="D1241" s="130" t="s">
        <v>133</v>
      </c>
      <c r="E1241" t="str">
        <f t="shared" si="19"/>
        <v>RNMale85-89</v>
      </c>
      <c r="F1241" s="110">
        <v>7172.2250000000004</v>
      </c>
    </row>
    <row r="1242" spans="2:6" x14ac:dyDescent="0.2">
      <c r="B1242" t="s">
        <v>51</v>
      </c>
      <c r="C1242" t="s">
        <v>71</v>
      </c>
      <c r="D1242" s="130" t="s">
        <v>8</v>
      </c>
      <c r="E1242" t="str">
        <f t="shared" si="19"/>
        <v>RNMale90+</v>
      </c>
      <c r="F1242" s="110">
        <v>4926.2456000000002</v>
      </c>
    </row>
    <row r="1243" spans="2:6" x14ac:dyDescent="0.2">
      <c r="B1243" t="s">
        <v>51</v>
      </c>
      <c r="C1243" t="s">
        <v>18</v>
      </c>
      <c r="D1243" s="130">
        <v>0</v>
      </c>
      <c r="E1243" t="str">
        <f t="shared" si="19"/>
        <v>RNTotal0</v>
      </c>
      <c r="F1243" s="110">
        <v>47523.959000000003</v>
      </c>
    </row>
    <row r="1244" spans="2:6" x14ac:dyDescent="0.2">
      <c r="B1244" t="s">
        <v>51</v>
      </c>
      <c r="C1244" t="s">
        <v>18</v>
      </c>
      <c r="D1244" s="141" t="s">
        <v>1657</v>
      </c>
      <c r="E1244" t="str">
        <f t="shared" si="19"/>
        <v>RNTotal1-4</v>
      </c>
      <c r="F1244" s="110">
        <v>190255.0975</v>
      </c>
    </row>
    <row r="1245" spans="2:6" x14ac:dyDescent="0.2">
      <c r="B1245" t="s">
        <v>51</v>
      </c>
      <c r="C1245" t="s">
        <v>18</v>
      </c>
      <c r="D1245" s="141" t="s">
        <v>1658</v>
      </c>
      <c r="E1245" t="str">
        <f t="shared" si="19"/>
        <v>RNTotal5-9</v>
      </c>
      <c r="F1245" s="110">
        <v>244676.30669999999</v>
      </c>
    </row>
    <row r="1246" spans="2:6" x14ac:dyDescent="0.2">
      <c r="B1246" t="s">
        <v>51</v>
      </c>
      <c r="C1246" t="s">
        <v>18</v>
      </c>
      <c r="D1246" s="141" t="s">
        <v>118</v>
      </c>
      <c r="E1246" t="str">
        <f t="shared" si="19"/>
        <v>RNTotal10-14</v>
      </c>
      <c r="F1246" s="110">
        <v>258151.45850000001</v>
      </c>
    </row>
    <row r="1247" spans="2:6" x14ac:dyDescent="0.2">
      <c r="B1247" t="s">
        <v>51</v>
      </c>
      <c r="C1247" t="s">
        <v>18</v>
      </c>
      <c r="D1247" s="130" t="s">
        <v>119</v>
      </c>
      <c r="E1247" t="str">
        <f t="shared" si="19"/>
        <v>RNTotal15-19</v>
      </c>
      <c r="F1247" s="110">
        <v>272352.95299999998</v>
      </c>
    </row>
    <row r="1248" spans="2:6" x14ac:dyDescent="0.2">
      <c r="B1248" t="s">
        <v>51</v>
      </c>
      <c r="C1248" t="s">
        <v>18</v>
      </c>
      <c r="D1248" s="130" t="s">
        <v>120</v>
      </c>
      <c r="E1248" t="str">
        <f t="shared" si="19"/>
        <v>RNTotal20-24</v>
      </c>
      <c r="F1248" s="110">
        <v>296143.49119999999</v>
      </c>
    </row>
    <row r="1249" spans="2:6" x14ac:dyDescent="0.2">
      <c r="B1249" t="s">
        <v>51</v>
      </c>
      <c r="C1249" t="s">
        <v>18</v>
      </c>
      <c r="D1249" s="130" t="s">
        <v>121</v>
      </c>
      <c r="E1249" t="str">
        <f t="shared" si="19"/>
        <v>RNTotal25-29</v>
      </c>
      <c r="F1249" s="110">
        <v>296208.19689999998</v>
      </c>
    </row>
    <row r="1250" spans="2:6" x14ac:dyDescent="0.2">
      <c r="B1250" t="s">
        <v>51</v>
      </c>
      <c r="C1250" t="s">
        <v>18</v>
      </c>
      <c r="D1250" s="130" t="s">
        <v>122</v>
      </c>
      <c r="E1250" t="str">
        <f t="shared" si="19"/>
        <v>RNTotal30-34</v>
      </c>
      <c r="F1250" s="110">
        <v>308143.01400000002</v>
      </c>
    </row>
    <row r="1251" spans="2:6" x14ac:dyDescent="0.2">
      <c r="B1251" t="s">
        <v>51</v>
      </c>
      <c r="C1251" t="s">
        <v>18</v>
      </c>
      <c r="D1251" s="130" t="s">
        <v>123</v>
      </c>
      <c r="E1251" t="str">
        <f t="shared" si="19"/>
        <v>RNTotal35-39</v>
      </c>
      <c r="F1251" s="110">
        <v>288175.90769999998</v>
      </c>
    </row>
    <row r="1252" spans="2:6" x14ac:dyDescent="0.2">
      <c r="B1252" t="s">
        <v>51</v>
      </c>
      <c r="C1252" t="s">
        <v>18</v>
      </c>
      <c r="D1252" s="130" t="s">
        <v>124</v>
      </c>
      <c r="E1252" t="str">
        <f t="shared" si="19"/>
        <v>RNTotal40-44</v>
      </c>
      <c r="F1252" s="110">
        <v>252911.62839999999</v>
      </c>
    </row>
    <row r="1253" spans="2:6" x14ac:dyDescent="0.2">
      <c r="B1253" t="s">
        <v>51</v>
      </c>
      <c r="C1253" t="s">
        <v>18</v>
      </c>
      <c r="D1253" s="130" t="s">
        <v>125</v>
      </c>
      <c r="E1253" t="str">
        <f t="shared" si="19"/>
        <v>RNTotal45-49</v>
      </c>
      <c r="F1253" s="110">
        <v>222219.40040000001</v>
      </c>
    </row>
    <row r="1254" spans="2:6" x14ac:dyDescent="0.2">
      <c r="B1254" t="s">
        <v>51</v>
      </c>
      <c r="C1254" t="s">
        <v>18</v>
      </c>
      <c r="D1254" s="130" t="s">
        <v>126</v>
      </c>
      <c r="E1254" t="str">
        <f t="shared" si="19"/>
        <v>RNTotal50-54</v>
      </c>
      <c r="F1254" s="110">
        <v>211151.05220000001</v>
      </c>
    </row>
    <row r="1255" spans="2:6" x14ac:dyDescent="0.2">
      <c r="B1255" t="s">
        <v>51</v>
      </c>
      <c r="C1255" t="s">
        <v>18</v>
      </c>
      <c r="D1255" s="130" t="s">
        <v>127</v>
      </c>
      <c r="E1255" t="str">
        <f t="shared" si="19"/>
        <v>RNTotal55-59</v>
      </c>
      <c r="F1255" s="110">
        <v>183626.8861</v>
      </c>
    </row>
    <row r="1256" spans="2:6" x14ac:dyDescent="0.2">
      <c r="B1256" t="s">
        <v>51</v>
      </c>
      <c r="C1256" t="s">
        <v>18</v>
      </c>
      <c r="D1256" s="130" t="s">
        <v>128</v>
      </c>
      <c r="E1256" t="str">
        <f t="shared" si="19"/>
        <v>RNTotal60-64</v>
      </c>
      <c r="F1256" s="110">
        <v>136584.96100000001</v>
      </c>
    </row>
    <row r="1257" spans="2:6" x14ac:dyDescent="0.2">
      <c r="B1257" t="s">
        <v>51</v>
      </c>
      <c r="C1257" t="s">
        <v>18</v>
      </c>
      <c r="D1257" s="130" t="s">
        <v>129</v>
      </c>
      <c r="E1257" t="str">
        <f t="shared" si="19"/>
        <v>RNTotal65-69</v>
      </c>
      <c r="F1257" s="110">
        <v>103127.6398</v>
      </c>
    </row>
    <row r="1258" spans="2:6" x14ac:dyDescent="0.2">
      <c r="B1258" t="s">
        <v>51</v>
      </c>
      <c r="C1258" t="s">
        <v>18</v>
      </c>
      <c r="D1258" s="130" t="s">
        <v>130</v>
      </c>
      <c r="E1258" t="str">
        <f t="shared" si="19"/>
        <v>RNTotal70-74</v>
      </c>
      <c r="F1258" s="110">
        <v>87785.495599999995</v>
      </c>
    </row>
    <row r="1259" spans="2:6" x14ac:dyDescent="0.2">
      <c r="B1259" t="s">
        <v>51</v>
      </c>
      <c r="C1259" t="s">
        <v>18</v>
      </c>
      <c r="D1259" s="130" t="s">
        <v>131</v>
      </c>
      <c r="E1259" t="str">
        <f t="shared" si="19"/>
        <v>RNTotal75-79</v>
      </c>
      <c r="F1259" s="110">
        <v>58525.211799999997</v>
      </c>
    </row>
    <row r="1260" spans="2:6" x14ac:dyDescent="0.2">
      <c r="B1260" t="s">
        <v>51</v>
      </c>
      <c r="C1260" t="s">
        <v>18</v>
      </c>
      <c r="D1260" s="130" t="s">
        <v>132</v>
      </c>
      <c r="E1260" t="str">
        <f t="shared" si="19"/>
        <v>RNTotal80-84</v>
      </c>
      <c r="F1260" s="110">
        <v>40234.4179</v>
      </c>
    </row>
    <row r="1261" spans="2:6" x14ac:dyDescent="0.2">
      <c r="B1261" t="s">
        <v>51</v>
      </c>
      <c r="C1261" t="s">
        <v>18</v>
      </c>
      <c r="D1261" s="130" t="s">
        <v>133</v>
      </c>
      <c r="E1261" t="str">
        <f t="shared" si="19"/>
        <v>RNTotal85-89</v>
      </c>
      <c r="F1261" s="110">
        <v>19848.378000000001</v>
      </c>
    </row>
    <row r="1262" spans="2:6" x14ac:dyDescent="0.2">
      <c r="B1262" t="s">
        <v>51</v>
      </c>
      <c r="C1262" t="s">
        <v>18</v>
      </c>
      <c r="D1262" s="130" t="s">
        <v>8</v>
      </c>
      <c r="E1262" t="str">
        <f t="shared" si="19"/>
        <v>RNTotal90+</v>
      </c>
      <c r="F1262" s="110">
        <v>14396.0461</v>
      </c>
    </row>
    <row r="1263" spans="2:6" x14ac:dyDescent="0.2">
      <c r="B1263" t="s">
        <v>42</v>
      </c>
      <c r="C1263" t="s">
        <v>70</v>
      </c>
      <c r="D1263" s="130">
        <v>0</v>
      </c>
      <c r="E1263" t="str">
        <f t="shared" si="19"/>
        <v>ROFemale0</v>
      </c>
      <c r="F1263" s="110">
        <v>13722.6991</v>
      </c>
    </row>
    <row r="1264" spans="2:6" x14ac:dyDescent="0.2">
      <c r="B1264" t="s">
        <v>42</v>
      </c>
      <c r="C1264" t="s">
        <v>70</v>
      </c>
      <c r="D1264" s="141" t="s">
        <v>1657</v>
      </c>
      <c r="E1264" t="str">
        <f t="shared" si="19"/>
        <v>ROFemale1-4</v>
      </c>
      <c r="F1264" s="110">
        <v>54609.333400000003</v>
      </c>
    </row>
    <row r="1265" spans="2:6" x14ac:dyDescent="0.2">
      <c r="B1265" t="s">
        <v>42</v>
      </c>
      <c r="C1265" t="s">
        <v>70</v>
      </c>
      <c r="D1265" s="141" t="s">
        <v>1658</v>
      </c>
      <c r="E1265" t="str">
        <f t="shared" si="19"/>
        <v>ROFemale5-9</v>
      </c>
      <c r="F1265" s="110">
        <v>66347.300499999998</v>
      </c>
    </row>
    <row r="1266" spans="2:6" x14ac:dyDescent="0.2">
      <c r="B1266" t="s">
        <v>42</v>
      </c>
      <c r="C1266" t="s">
        <v>70</v>
      </c>
      <c r="D1266" s="141" t="s">
        <v>118</v>
      </c>
      <c r="E1266" t="str">
        <f t="shared" si="19"/>
        <v>ROFemale10-14</v>
      </c>
      <c r="F1266" s="110">
        <v>67063.603400000007</v>
      </c>
    </row>
    <row r="1267" spans="2:6" x14ac:dyDescent="0.2">
      <c r="B1267" t="s">
        <v>42</v>
      </c>
      <c r="C1267" t="s">
        <v>70</v>
      </c>
      <c r="D1267" s="130" t="s">
        <v>119</v>
      </c>
      <c r="E1267" t="str">
        <f t="shared" si="19"/>
        <v>ROFemale15-19</v>
      </c>
      <c r="F1267" s="110">
        <v>73552.613400000002</v>
      </c>
    </row>
    <row r="1268" spans="2:6" x14ac:dyDescent="0.2">
      <c r="B1268" t="s">
        <v>42</v>
      </c>
      <c r="C1268" t="s">
        <v>70</v>
      </c>
      <c r="D1268" s="130" t="s">
        <v>120</v>
      </c>
      <c r="E1268" t="str">
        <f t="shared" si="19"/>
        <v>ROFemale20-24</v>
      </c>
      <c r="F1268" s="110">
        <v>77108.173500000004</v>
      </c>
    </row>
    <row r="1269" spans="2:6" x14ac:dyDescent="0.2">
      <c r="B1269" t="s">
        <v>42</v>
      </c>
      <c r="C1269" t="s">
        <v>70</v>
      </c>
      <c r="D1269" s="130" t="s">
        <v>121</v>
      </c>
      <c r="E1269" t="str">
        <f t="shared" si="19"/>
        <v>ROFemale25-29</v>
      </c>
      <c r="F1269" s="110">
        <v>78105.206900000005</v>
      </c>
    </row>
    <row r="1270" spans="2:6" x14ac:dyDescent="0.2">
      <c r="B1270" t="s">
        <v>42</v>
      </c>
      <c r="C1270" t="s">
        <v>70</v>
      </c>
      <c r="D1270" s="130" t="s">
        <v>122</v>
      </c>
      <c r="E1270" t="str">
        <f t="shared" si="19"/>
        <v>ROFemale30-34</v>
      </c>
      <c r="F1270" s="110">
        <v>76614.646200000003</v>
      </c>
    </row>
    <row r="1271" spans="2:6" x14ac:dyDescent="0.2">
      <c r="B1271" t="s">
        <v>42</v>
      </c>
      <c r="C1271" t="s">
        <v>70</v>
      </c>
      <c r="D1271" s="130" t="s">
        <v>123</v>
      </c>
      <c r="E1271" t="str">
        <f t="shared" si="19"/>
        <v>ROFemale35-39</v>
      </c>
      <c r="F1271" s="110">
        <v>74641.0772</v>
      </c>
    </row>
    <row r="1272" spans="2:6" x14ac:dyDescent="0.2">
      <c r="B1272" t="s">
        <v>42</v>
      </c>
      <c r="C1272" t="s">
        <v>70</v>
      </c>
      <c r="D1272" s="130" t="s">
        <v>124</v>
      </c>
      <c r="E1272" t="str">
        <f t="shared" si="19"/>
        <v>ROFemale40-44</v>
      </c>
      <c r="F1272" s="110">
        <v>67094.0524</v>
      </c>
    </row>
    <row r="1273" spans="2:6" x14ac:dyDescent="0.2">
      <c r="B1273" t="s">
        <v>42</v>
      </c>
      <c r="C1273" t="s">
        <v>70</v>
      </c>
      <c r="D1273" s="130" t="s">
        <v>125</v>
      </c>
      <c r="E1273" t="str">
        <f t="shared" si="19"/>
        <v>ROFemale45-49</v>
      </c>
      <c r="F1273" s="110">
        <v>58528.140599999999</v>
      </c>
    </row>
    <row r="1274" spans="2:6" x14ac:dyDescent="0.2">
      <c r="B1274" t="s">
        <v>42</v>
      </c>
      <c r="C1274" t="s">
        <v>70</v>
      </c>
      <c r="D1274" s="130" t="s">
        <v>126</v>
      </c>
      <c r="E1274" t="str">
        <f t="shared" si="19"/>
        <v>ROFemale50-54</v>
      </c>
      <c r="F1274" s="110">
        <v>50312.845699999998</v>
      </c>
    </row>
    <row r="1275" spans="2:6" x14ac:dyDescent="0.2">
      <c r="B1275" t="s">
        <v>42</v>
      </c>
      <c r="C1275" t="s">
        <v>70</v>
      </c>
      <c r="D1275" s="130" t="s">
        <v>127</v>
      </c>
      <c r="E1275" t="str">
        <f t="shared" si="19"/>
        <v>ROFemale55-59</v>
      </c>
      <c r="F1275" s="110">
        <v>41382.633000000002</v>
      </c>
    </row>
    <row r="1276" spans="2:6" x14ac:dyDescent="0.2">
      <c r="B1276" t="s">
        <v>42</v>
      </c>
      <c r="C1276" t="s">
        <v>70</v>
      </c>
      <c r="D1276" s="130" t="s">
        <v>128</v>
      </c>
      <c r="E1276" t="str">
        <f t="shared" si="19"/>
        <v>ROFemale60-64</v>
      </c>
      <c r="F1276" s="110">
        <v>31921.787899999999</v>
      </c>
    </row>
    <row r="1277" spans="2:6" x14ac:dyDescent="0.2">
      <c r="B1277" t="s">
        <v>42</v>
      </c>
      <c r="C1277" t="s">
        <v>70</v>
      </c>
      <c r="D1277" s="130" t="s">
        <v>129</v>
      </c>
      <c r="E1277" t="str">
        <f t="shared" si="19"/>
        <v>ROFemale65-69</v>
      </c>
      <c r="F1277" s="110">
        <v>23068.104500000001</v>
      </c>
    </row>
    <row r="1278" spans="2:6" x14ac:dyDescent="0.2">
      <c r="B1278" t="s">
        <v>42</v>
      </c>
      <c r="C1278" t="s">
        <v>70</v>
      </c>
      <c r="D1278" s="130" t="s">
        <v>130</v>
      </c>
      <c r="E1278" t="str">
        <f t="shared" si="19"/>
        <v>ROFemale70-74</v>
      </c>
      <c r="F1278" s="110">
        <v>14850.433999999999</v>
      </c>
    </row>
    <row r="1279" spans="2:6" x14ac:dyDescent="0.2">
      <c r="B1279" t="s">
        <v>42</v>
      </c>
      <c r="C1279" t="s">
        <v>70</v>
      </c>
      <c r="D1279" s="130" t="s">
        <v>131</v>
      </c>
      <c r="E1279" t="str">
        <f t="shared" si="19"/>
        <v>ROFemale75-79</v>
      </c>
      <c r="F1279" s="110">
        <v>9449.7865999999995</v>
      </c>
    </row>
    <row r="1280" spans="2:6" x14ac:dyDescent="0.2">
      <c r="B1280" t="s">
        <v>42</v>
      </c>
      <c r="C1280" t="s">
        <v>70</v>
      </c>
      <c r="D1280" s="130" t="s">
        <v>132</v>
      </c>
      <c r="E1280" t="str">
        <f t="shared" si="19"/>
        <v>ROFemale80-84</v>
      </c>
      <c r="F1280" s="110">
        <v>5349.0213000000003</v>
      </c>
    </row>
    <row r="1281" spans="2:6" x14ac:dyDescent="0.2">
      <c r="B1281" t="s">
        <v>42</v>
      </c>
      <c r="C1281" t="s">
        <v>70</v>
      </c>
      <c r="D1281" s="130" t="s">
        <v>133</v>
      </c>
      <c r="E1281" t="str">
        <f t="shared" si="19"/>
        <v>ROFemale85-89</v>
      </c>
      <c r="F1281" s="110">
        <v>2560.4920999999999</v>
      </c>
    </row>
    <row r="1282" spans="2:6" x14ac:dyDescent="0.2">
      <c r="B1282" t="s">
        <v>42</v>
      </c>
      <c r="C1282" t="s">
        <v>70</v>
      </c>
      <c r="D1282" s="130" t="s">
        <v>8</v>
      </c>
      <c r="E1282" t="str">
        <f t="shared" si="19"/>
        <v>ROFemale90+</v>
      </c>
      <c r="F1282" s="110">
        <v>1431.5577000000001</v>
      </c>
    </row>
    <row r="1283" spans="2:6" x14ac:dyDescent="0.2">
      <c r="B1283" t="s">
        <v>42</v>
      </c>
      <c r="C1283" t="s">
        <v>71</v>
      </c>
      <c r="D1283" s="130">
        <v>0</v>
      </c>
      <c r="E1283" t="str">
        <f t="shared" si="19"/>
        <v>ROMale0</v>
      </c>
      <c r="F1283" s="110">
        <v>14375.780699999999</v>
      </c>
    </row>
    <row r="1284" spans="2:6" x14ac:dyDescent="0.2">
      <c r="B1284" t="s">
        <v>42</v>
      </c>
      <c r="C1284" t="s">
        <v>71</v>
      </c>
      <c r="D1284" s="141" t="s">
        <v>1657</v>
      </c>
      <c r="E1284" t="str">
        <f t="shared" ref="E1284:E1347" si="20">_xlfn.CONCAT(B1284,C1284,D1284)</f>
        <v>ROMale1-4</v>
      </c>
      <c r="F1284" s="110">
        <v>57200.4136</v>
      </c>
    </row>
    <row r="1285" spans="2:6" x14ac:dyDescent="0.2">
      <c r="B1285" t="s">
        <v>42</v>
      </c>
      <c r="C1285" t="s">
        <v>71</v>
      </c>
      <c r="D1285" s="141" t="s">
        <v>1658</v>
      </c>
      <c r="E1285" t="str">
        <f t="shared" si="20"/>
        <v>ROMale5-9</v>
      </c>
      <c r="F1285" s="110">
        <v>69526.612699999998</v>
      </c>
    </row>
    <row r="1286" spans="2:6" x14ac:dyDescent="0.2">
      <c r="B1286" t="s">
        <v>42</v>
      </c>
      <c r="C1286" t="s">
        <v>71</v>
      </c>
      <c r="D1286" s="141" t="s">
        <v>118</v>
      </c>
      <c r="E1286" t="str">
        <f t="shared" si="20"/>
        <v>ROMale10-14</v>
      </c>
      <c r="F1286" s="110">
        <v>70310.685700000002</v>
      </c>
    </row>
    <row r="1287" spans="2:6" x14ac:dyDescent="0.2">
      <c r="B1287" t="s">
        <v>42</v>
      </c>
      <c r="C1287" t="s">
        <v>71</v>
      </c>
      <c r="D1287" s="130" t="s">
        <v>119</v>
      </c>
      <c r="E1287" t="str">
        <f t="shared" si="20"/>
        <v>ROMale15-19</v>
      </c>
      <c r="F1287" s="110">
        <v>76530.863500000007</v>
      </c>
    </row>
    <row r="1288" spans="2:6" x14ac:dyDescent="0.2">
      <c r="B1288" t="s">
        <v>42</v>
      </c>
      <c r="C1288" t="s">
        <v>71</v>
      </c>
      <c r="D1288" s="130" t="s">
        <v>120</v>
      </c>
      <c r="E1288" t="str">
        <f t="shared" si="20"/>
        <v>ROMale20-24</v>
      </c>
      <c r="F1288" s="110">
        <v>79508.129400000005</v>
      </c>
    </row>
    <row r="1289" spans="2:6" x14ac:dyDescent="0.2">
      <c r="B1289" t="s">
        <v>42</v>
      </c>
      <c r="C1289" t="s">
        <v>71</v>
      </c>
      <c r="D1289" s="130" t="s">
        <v>121</v>
      </c>
      <c r="E1289" t="str">
        <f t="shared" si="20"/>
        <v>ROMale25-29</v>
      </c>
      <c r="F1289" s="110">
        <v>78856.799400000004</v>
      </c>
    </row>
    <row r="1290" spans="2:6" x14ac:dyDescent="0.2">
      <c r="B1290" t="s">
        <v>42</v>
      </c>
      <c r="C1290" t="s">
        <v>71</v>
      </c>
      <c r="D1290" s="130" t="s">
        <v>122</v>
      </c>
      <c r="E1290" t="str">
        <f t="shared" si="20"/>
        <v>ROMale30-34</v>
      </c>
      <c r="F1290" s="110">
        <v>78398.4755</v>
      </c>
    </row>
    <row r="1291" spans="2:6" x14ac:dyDescent="0.2">
      <c r="B1291" t="s">
        <v>42</v>
      </c>
      <c r="C1291" t="s">
        <v>71</v>
      </c>
      <c r="D1291" s="130" t="s">
        <v>123</v>
      </c>
      <c r="E1291" t="str">
        <f t="shared" si="20"/>
        <v>ROMale35-39</v>
      </c>
      <c r="F1291" s="110">
        <v>74842.098100000003</v>
      </c>
    </row>
    <row r="1292" spans="2:6" x14ac:dyDescent="0.2">
      <c r="B1292" t="s">
        <v>42</v>
      </c>
      <c r="C1292" t="s">
        <v>71</v>
      </c>
      <c r="D1292" s="130" t="s">
        <v>124</v>
      </c>
      <c r="E1292" t="str">
        <f t="shared" si="20"/>
        <v>ROMale40-44</v>
      </c>
      <c r="F1292" s="110">
        <v>66459.284499999994</v>
      </c>
    </row>
    <row r="1293" spans="2:6" x14ac:dyDescent="0.2">
      <c r="B1293" t="s">
        <v>42</v>
      </c>
      <c r="C1293" t="s">
        <v>71</v>
      </c>
      <c r="D1293" s="130" t="s">
        <v>125</v>
      </c>
      <c r="E1293" t="str">
        <f t="shared" si="20"/>
        <v>ROMale45-49</v>
      </c>
      <c r="F1293" s="110">
        <v>56779.348599999998</v>
      </c>
    </row>
    <row r="1294" spans="2:6" x14ac:dyDescent="0.2">
      <c r="B1294" t="s">
        <v>42</v>
      </c>
      <c r="C1294" t="s">
        <v>71</v>
      </c>
      <c r="D1294" s="130" t="s">
        <v>126</v>
      </c>
      <c r="E1294" t="str">
        <f t="shared" si="20"/>
        <v>ROMale50-54</v>
      </c>
      <c r="F1294" s="110">
        <v>51944.006099999999</v>
      </c>
    </row>
    <row r="1295" spans="2:6" x14ac:dyDescent="0.2">
      <c r="B1295" t="s">
        <v>42</v>
      </c>
      <c r="C1295" t="s">
        <v>71</v>
      </c>
      <c r="D1295" s="130" t="s">
        <v>127</v>
      </c>
      <c r="E1295" t="str">
        <f t="shared" si="20"/>
        <v>ROMale55-59</v>
      </c>
      <c r="F1295" s="110">
        <v>43893.546699999999</v>
      </c>
    </row>
    <row r="1296" spans="2:6" x14ac:dyDescent="0.2">
      <c r="B1296" t="s">
        <v>42</v>
      </c>
      <c r="C1296" t="s">
        <v>71</v>
      </c>
      <c r="D1296" s="130" t="s">
        <v>128</v>
      </c>
      <c r="E1296" t="str">
        <f t="shared" si="20"/>
        <v>ROMale60-64</v>
      </c>
      <c r="F1296" s="110">
        <v>33173.352700000003</v>
      </c>
    </row>
    <row r="1297" spans="2:6" x14ac:dyDescent="0.2">
      <c r="B1297" t="s">
        <v>42</v>
      </c>
      <c r="C1297" t="s">
        <v>71</v>
      </c>
      <c r="D1297" s="130" t="s">
        <v>129</v>
      </c>
      <c r="E1297" t="str">
        <f t="shared" si="20"/>
        <v>ROMale65-69</v>
      </c>
      <c r="F1297" s="110">
        <v>22965.298299999999</v>
      </c>
    </row>
    <row r="1298" spans="2:6" x14ac:dyDescent="0.2">
      <c r="B1298" t="s">
        <v>42</v>
      </c>
      <c r="C1298" t="s">
        <v>71</v>
      </c>
      <c r="D1298" s="130" t="s">
        <v>130</v>
      </c>
      <c r="E1298" t="str">
        <f t="shared" si="20"/>
        <v>ROMale70-74</v>
      </c>
      <c r="F1298" s="110">
        <v>14955.2075</v>
      </c>
    </row>
    <row r="1299" spans="2:6" x14ac:dyDescent="0.2">
      <c r="B1299" t="s">
        <v>42</v>
      </c>
      <c r="C1299" t="s">
        <v>71</v>
      </c>
      <c r="D1299" s="130" t="s">
        <v>131</v>
      </c>
      <c r="E1299" t="str">
        <f t="shared" si="20"/>
        <v>ROMale75-79</v>
      </c>
      <c r="F1299" s="110">
        <v>9057.2860000000001</v>
      </c>
    </row>
    <row r="1300" spans="2:6" x14ac:dyDescent="0.2">
      <c r="B1300" t="s">
        <v>42</v>
      </c>
      <c r="C1300" t="s">
        <v>71</v>
      </c>
      <c r="D1300" s="130" t="s">
        <v>132</v>
      </c>
      <c r="E1300" t="str">
        <f t="shared" si="20"/>
        <v>ROMale80-84</v>
      </c>
      <c r="F1300" s="110">
        <v>5228.1172999999999</v>
      </c>
    </row>
    <row r="1301" spans="2:6" x14ac:dyDescent="0.2">
      <c r="B1301" t="s">
        <v>42</v>
      </c>
      <c r="C1301" t="s">
        <v>71</v>
      </c>
      <c r="D1301" s="130" t="s">
        <v>133</v>
      </c>
      <c r="E1301" t="str">
        <f t="shared" si="20"/>
        <v>ROMale85-89</v>
      </c>
      <c r="F1301" s="110">
        <v>2308.8616999999999</v>
      </c>
    </row>
    <row r="1302" spans="2:6" x14ac:dyDescent="0.2">
      <c r="B1302" t="s">
        <v>42</v>
      </c>
      <c r="C1302" t="s">
        <v>71</v>
      </c>
      <c r="D1302" s="130" t="s">
        <v>8</v>
      </c>
      <c r="E1302" t="str">
        <f t="shared" si="20"/>
        <v>ROMale90+</v>
      </c>
      <c r="F1302" s="110">
        <v>1224.539</v>
      </c>
    </row>
    <row r="1303" spans="2:6" x14ac:dyDescent="0.2">
      <c r="B1303" t="s">
        <v>42</v>
      </c>
      <c r="C1303" t="s">
        <v>18</v>
      </c>
      <c r="D1303" s="130">
        <v>0</v>
      </c>
      <c r="E1303" t="str">
        <f t="shared" si="20"/>
        <v>ROTotal0</v>
      </c>
      <c r="F1303" s="110">
        <v>28098.4797</v>
      </c>
    </row>
    <row r="1304" spans="2:6" x14ac:dyDescent="0.2">
      <c r="B1304" t="s">
        <v>42</v>
      </c>
      <c r="C1304" t="s">
        <v>18</v>
      </c>
      <c r="D1304" s="141" t="s">
        <v>1657</v>
      </c>
      <c r="E1304" t="str">
        <f t="shared" si="20"/>
        <v>ROTotal1-4</v>
      </c>
      <c r="F1304" s="110">
        <v>111809.747</v>
      </c>
    </row>
    <row r="1305" spans="2:6" x14ac:dyDescent="0.2">
      <c r="B1305" t="s">
        <v>42</v>
      </c>
      <c r="C1305" t="s">
        <v>18</v>
      </c>
      <c r="D1305" s="141" t="s">
        <v>1658</v>
      </c>
      <c r="E1305" t="str">
        <f t="shared" si="20"/>
        <v>ROTotal5-9</v>
      </c>
      <c r="F1305" s="110">
        <v>135873.91310000001</v>
      </c>
    </row>
    <row r="1306" spans="2:6" x14ac:dyDescent="0.2">
      <c r="B1306" t="s">
        <v>42</v>
      </c>
      <c r="C1306" t="s">
        <v>18</v>
      </c>
      <c r="D1306" s="141" t="s">
        <v>118</v>
      </c>
      <c r="E1306" t="str">
        <f t="shared" si="20"/>
        <v>ROTotal10-14</v>
      </c>
      <c r="F1306" s="110">
        <v>137374.28899999999</v>
      </c>
    </row>
    <row r="1307" spans="2:6" x14ac:dyDescent="0.2">
      <c r="B1307" t="s">
        <v>42</v>
      </c>
      <c r="C1307" t="s">
        <v>18</v>
      </c>
      <c r="D1307" s="130" t="s">
        <v>119</v>
      </c>
      <c r="E1307" t="str">
        <f t="shared" si="20"/>
        <v>ROTotal15-19</v>
      </c>
      <c r="F1307" s="110">
        <v>150083.4768</v>
      </c>
    </row>
    <row r="1308" spans="2:6" x14ac:dyDescent="0.2">
      <c r="B1308" t="s">
        <v>42</v>
      </c>
      <c r="C1308" t="s">
        <v>18</v>
      </c>
      <c r="D1308" s="130" t="s">
        <v>120</v>
      </c>
      <c r="E1308" t="str">
        <f t="shared" si="20"/>
        <v>ROTotal20-24</v>
      </c>
      <c r="F1308" s="110">
        <v>156616.2916</v>
      </c>
    </row>
    <row r="1309" spans="2:6" x14ac:dyDescent="0.2">
      <c r="B1309" t="s">
        <v>42</v>
      </c>
      <c r="C1309" t="s">
        <v>18</v>
      </c>
      <c r="D1309" s="130" t="s">
        <v>121</v>
      </c>
      <c r="E1309" t="str">
        <f t="shared" si="20"/>
        <v>ROTotal25-29</v>
      </c>
      <c r="F1309" s="110">
        <v>156962.0031</v>
      </c>
    </row>
    <row r="1310" spans="2:6" x14ac:dyDescent="0.2">
      <c r="B1310" t="s">
        <v>42</v>
      </c>
      <c r="C1310" t="s">
        <v>18</v>
      </c>
      <c r="D1310" s="130" t="s">
        <v>122</v>
      </c>
      <c r="E1310" t="str">
        <f t="shared" si="20"/>
        <v>ROTotal30-34</v>
      </c>
      <c r="F1310" s="110">
        <v>155013.12</v>
      </c>
    </row>
    <row r="1311" spans="2:6" x14ac:dyDescent="0.2">
      <c r="B1311" t="s">
        <v>42</v>
      </c>
      <c r="C1311" t="s">
        <v>18</v>
      </c>
      <c r="D1311" s="130" t="s">
        <v>123</v>
      </c>
      <c r="E1311" t="str">
        <f t="shared" si="20"/>
        <v>ROTotal35-39</v>
      </c>
      <c r="F1311" s="110">
        <v>149483.17120000001</v>
      </c>
    </row>
    <row r="1312" spans="2:6" x14ac:dyDescent="0.2">
      <c r="B1312" t="s">
        <v>42</v>
      </c>
      <c r="C1312" t="s">
        <v>18</v>
      </c>
      <c r="D1312" s="130" t="s">
        <v>124</v>
      </c>
      <c r="E1312" t="str">
        <f t="shared" si="20"/>
        <v>ROTotal40-44</v>
      </c>
      <c r="F1312" s="110">
        <v>133553.33100000001</v>
      </c>
    </row>
    <row r="1313" spans="2:6" x14ac:dyDescent="0.2">
      <c r="B1313" t="s">
        <v>42</v>
      </c>
      <c r="C1313" t="s">
        <v>18</v>
      </c>
      <c r="D1313" s="130" t="s">
        <v>125</v>
      </c>
      <c r="E1313" t="str">
        <f t="shared" si="20"/>
        <v>ROTotal45-49</v>
      </c>
      <c r="F1313" s="110">
        <v>115307.43799999999</v>
      </c>
    </row>
    <row r="1314" spans="2:6" x14ac:dyDescent="0.2">
      <c r="B1314" t="s">
        <v>42</v>
      </c>
      <c r="C1314" t="s">
        <v>18</v>
      </c>
      <c r="D1314" s="130" t="s">
        <v>126</v>
      </c>
      <c r="E1314" t="str">
        <f t="shared" si="20"/>
        <v>ROTotal50-54</v>
      </c>
      <c r="F1314" s="110">
        <v>102256.76300000001</v>
      </c>
    </row>
    <row r="1315" spans="2:6" x14ac:dyDescent="0.2">
      <c r="B1315" t="s">
        <v>42</v>
      </c>
      <c r="C1315" t="s">
        <v>18</v>
      </c>
      <c r="D1315" s="130" t="s">
        <v>127</v>
      </c>
      <c r="E1315" t="str">
        <f t="shared" si="20"/>
        <v>ROTotal55-59</v>
      </c>
      <c r="F1315" s="110">
        <v>85276.171499999997</v>
      </c>
    </row>
    <row r="1316" spans="2:6" x14ac:dyDescent="0.2">
      <c r="B1316" t="s">
        <v>42</v>
      </c>
      <c r="C1316" t="s">
        <v>18</v>
      </c>
      <c r="D1316" s="130" t="s">
        <v>128</v>
      </c>
      <c r="E1316" t="str">
        <f t="shared" si="20"/>
        <v>ROTotal60-64</v>
      </c>
      <c r="F1316" s="110">
        <v>65095.1397</v>
      </c>
    </row>
    <row r="1317" spans="2:6" x14ac:dyDescent="0.2">
      <c r="B1317" t="s">
        <v>42</v>
      </c>
      <c r="C1317" t="s">
        <v>18</v>
      </c>
      <c r="D1317" s="130" t="s">
        <v>129</v>
      </c>
      <c r="E1317" t="str">
        <f t="shared" si="20"/>
        <v>ROTotal65-69</v>
      </c>
      <c r="F1317" s="110">
        <v>46033.3914</v>
      </c>
    </row>
    <row r="1318" spans="2:6" x14ac:dyDescent="0.2">
      <c r="B1318" t="s">
        <v>42</v>
      </c>
      <c r="C1318" t="s">
        <v>18</v>
      </c>
      <c r="D1318" s="130" t="s">
        <v>130</v>
      </c>
      <c r="E1318" t="str">
        <f t="shared" si="20"/>
        <v>ROTotal70-74</v>
      </c>
      <c r="F1318" s="110">
        <v>29805.615900000001</v>
      </c>
    </row>
    <row r="1319" spans="2:6" x14ac:dyDescent="0.2">
      <c r="B1319" t="s">
        <v>42</v>
      </c>
      <c r="C1319" t="s">
        <v>18</v>
      </c>
      <c r="D1319" s="130" t="s">
        <v>131</v>
      </c>
      <c r="E1319" t="str">
        <f t="shared" si="20"/>
        <v>ROTotal75-79</v>
      </c>
      <c r="F1319" s="110">
        <v>18507.0641</v>
      </c>
    </row>
    <row r="1320" spans="2:6" x14ac:dyDescent="0.2">
      <c r="B1320" t="s">
        <v>42</v>
      </c>
      <c r="C1320" t="s">
        <v>18</v>
      </c>
      <c r="D1320" s="130" t="s">
        <v>132</v>
      </c>
      <c r="E1320" t="str">
        <f t="shared" si="20"/>
        <v>ROTotal80-84</v>
      </c>
      <c r="F1320" s="110">
        <v>10577.122100000001</v>
      </c>
    </row>
    <row r="1321" spans="2:6" x14ac:dyDescent="0.2">
      <c r="B1321" t="s">
        <v>42</v>
      </c>
      <c r="C1321" t="s">
        <v>18</v>
      </c>
      <c r="D1321" s="130" t="s">
        <v>133</v>
      </c>
      <c r="E1321" t="str">
        <f t="shared" si="20"/>
        <v>ROTotal85-89</v>
      </c>
      <c r="F1321" s="110">
        <v>4869.3454000000002</v>
      </c>
    </row>
    <row r="1322" spans="2:6" x14ac:dyDescent="0.2">
      <c r="B1322" t="s">
        <v>42</v>
      </c>
      <c r="C1322" t="s">
        <v>18</v>
      </c>
      <c r="D1322" s="130" t="s">
        <v>8</v>
      </c>
      <c r="E1322" t="str">
        <f t="shared" si="20"/>
        <v>ROTotal90+</v>
      </c>
      <c r="F1322" s="110">
        <v>2656.0931</v>
      </c>
    </row>
    <row r="1323" spans="2:6" x14ac:dyDescent="0.2">
      <c r="B1323" t="s">
        <v>43</v>
      </c>
      <c r="C1323" t="s">
        <v>70</v>
      </c>
      <c r="D1323" s="130">
        <v>0</v>
      </c>
      <c r="E1323" t="str">
        <f t="shared" si="20"/>
        <v>RRFemale0</v>
      </c>
      <c r="F1323" s="110">
        <v>6002.6485000000002</v>
      </c>
    </row>
    <row r="1324" spans="2:6" x14ac:dyDescent="0.2">
      <c r="B1324" t="s">
        <v>43</v>
      </c>
      <c r="C1324" t="s">
        <v>70</v>
      </c>
      <c r="D1324" s="141" t="s">
        <v>1657</v>
      </c>
      <c r="E1324" t="str">
        <f t="shared" si="20"/>
        <v>RRFemale1-4</v>
      </c>
      <c r="F1324" s="110">
        <v>22968.251</v>
      </c>
    </row>
    <row r="1325" spans="2:6" x14ac:dyDescent="0.2">
      <c r="B1325" t="s">
        <v>43</v>
      </c>
      <c r="C1325" t="s">
        <v>70</v>
      </c>
      <c r="D1325" s="141" t="s">
        <v>1658</v>
      </c>
      <c r="E1325" t="str">
        <f t="shared" si="20"/>
        <v>RRFemale5-9</v>
      </c>
      <c r="F1325" s="110">
        <v>27125.692500000001</v>
      </c>
    </row>
    <row r="1326" spans="2:6" x14ac:dyDescent="0.2">
      <c r="B1326" t="s">
        <v>43</v>
      </c>
      <c r="C1326" t="s">
        <v>70</v>
      </c>
      <c r="D1326" s="141" t="s">
        <v>118</v>
      </c>
      <c r="E1326" t="str">
        <f t="shared" si="20"/>
        <v>RRFemale10-14</v>
      </c>
      <c r="F1326" s="110">
        <v>26273.552800000001</v>
      </c>
    </row>
    <row r="1327" spans="2:6" x14ac:dyDescent="0.2">
      <c r="B1327" t="s">
        <v>43</v>
      </c>
      <c r="C1327" t="s">
        <v>70</v>
      </c>
      <c r="D1327" s="130" t="s">
        <v>119</v>
      </c>
      <c r="E1327" t="str">
        <f t="shared" si="20"/>
        <v>RRFemale15-19</v>
      </c>
      <c r="F1327" s="110">
        <v>26268.140800000001</v>
      </c>
    </row>
    <row r="1328" spans="2:6" x14ac:dyDescent="0.2">
      <c r="B1328" t="s">
        <v>43</v>
      </c>
      <c r="C1328" t="s">
        <v>70</v>
      </c>
      <c r="D1328" s="130" t="s">
        <v>120</v>
      </c>
      <c r="E1328" t="str">
        <f t="shared" si="20"/>
        <v>RRFemale20-24</v>
      </c>
      <c r="F1328" s="110">
        <v>29158.702799999999</v>
      </c>
    </row>
    <row r="1329" spans="2:6" x14ac:dyDescent="0.2">
      <c r="B1329" t="s">
        <v>43</v>
      </c>
      <c r="C1329" t="s">
        <v>70</v>
      </c>
      <c r="D1329" s="130" t="s">
        <v>121</v>
      </c>
      <c r="E1329" t="str">
        <f t="shared" si="20"/>
        <v>RRFemale25-29</v>
      </c>
      <c r="F1329" s="110">
        <v>29632.103899999998</v>
      </c>
    </row>
    <row r="1330" spans="2:6" x14ac:dyDescent="0.2">
      <c r="B1330" t="s">
        <v>43</v>
      </c>
      <c r="C1330" t="s">
        <v>70</v>
      </c>
      <c r="D1330" s="130" t="s">
        <v>122</v>
      </c>
      <c r="E1330" t="str">
        <f t="shared" si="20"/>
        <v>RRFemale30-34</v>
      </c>
      <c r="F1330" s="110">
        <v>27754.041799999999</v>
      </c>
    </row>
    <row r="1331" spans="2:6" x14ac:dyDescent="0.2">
      <c r="B1331" t="s">
        <v>43</v>
      </c>
      <c r="C1331" t="s">
        <v>70</v>
      </c>
      <c r="D1331" s="130" t="s">
        <v>123</v>
      </c>
      <c r="E1331" t="str">
        <f t="shared" si="20"/>
        <v>RRFemale35-39</v>
      </c>
      <c r="F1331" s="110">
        <v>25840.353299999999</v>
      </c>
    </row>
    <row r="1332" spans="2:6" x14ac:dyDescent="0.2">
      <c r="B1332" t="s">
        <v>43</v>
      </c>
      <c r="C1332" t="s">
        <v>70</v>
      </c>
      <c r="D1332" s="130" t="s">
        <v>124</v>
      </c>
      <c r="E1332" t="str">
        <f t="shared" si="20"/>
        <v>RRFemale40-44</v>
      </c>
      <c r="F1332" s="110">
        <v>21272.300599999999</v>
      </c>
    </row>
    <row r="1333" spans="2:6" x14ac:dyDescent="0.2">
      <c r="B1333" t="s">
        <v>43</v>
      </c>
      <c r="C1333" t="s">
        <v>70</v>
      </c>
      <c r="D1333" s="130" t="s">
        <v>125</v>
      </c>
      <c r="E1333" t="str">
        <f t="shared" si="20"/>
        <v>RRFemale45-49</v>
      </c>
      <c r="F1333" s="110">
        <v>16545.085500000001</v>
      </c>
    </row>
    <row r="1334" spans="2:6" x14ac:dyDescent="0.2">
      <c r="B1334" t="s">
        <v>43</v>
      </c>
      <c r="C1334" t="s">
        <v>70</v>
      </c>
      <c r="D1334" s="130" t="s">
        <v>126</v>
      </c>
      <c r="E1334" t="str">
        <f t="shared" si="20"/>
        <v>RRFemale50-54</v>
      </c>
      <c r="F1334" s="110">
        <v>13073.2706</v>
      </c>
    </row>
    <row r="1335" spans="2:6" x14ac:dyDescent="0.2">
      <c r="B1335" t="s">
        <v>43</v>
      </c>
      <c r="C1335" t="s">
        <v>70</v>
      </c>
      <c r="D1335" s="130" t="s">
        <v>127</v>
      </c>
      <c r="E1335" t="str">
        <f t="shared" si="20"/>
        <v>RRFemale55-59</v>
      </c>
      <c r="F1335" s="110">
        <v>10541.082899999999</v>
      </c>
    </row>
    <row r="1336" spans="2:6" x14ac:dyDescent="0.2">
      <c r="B1336" t="s">
        <v>43</v>
      </c>
      <c r="C1336" t="s">
        <v>70</v>
      </c>
      <c r="D1336" s="130" t="s">
        <v>128</v>
      </c>
      <c r="E1336" t="str">
        <f t="shared" si="20"/>
        <v>RRFemale60-64</v>
      </c>
      <c r="F1336" s="110">
        <v>8051.2681000000002</v>
      </c>
    </row>
    <row r="1337" spans="2:6" x14ac:dyDescent="0.2">
      <c r="B1337" t="s">
        <v>43</v>
      </c>
      <c r="C1337" t="s">
        <v>70</v>
      </c>
      <c r="D1337" s="130" t="s">
        <v>129</v>
      </c>
      <c r="E1337" t="str">
        <f t="shared" si="20"/>
        <v>RRFemale65-69</v>
      </c>
      <c r="F1337" s="110">
        <v>5640.6181999999999</v>
      </c>
    </row>
    <row r="1338" spans="2:6" x14ac:dyDescent="0.2">
      <c r="B1338" t="s">
        <v>43</v>
      </c>
      <c r="C1338" t="s">
        <v>70</v>
      </c>
      <c r="D1338" s="130" t="s">
        <v>130</v>
      </c>
      <c r="E1338" t="str">
        <f t="shared" si="20"/>
        <v>RRFemale70-74</v>
      </c>
      <c r="F1338" s="110">
        <v>3651.6837999999998</v>
      </c>
    </row>
    <row r="1339" spans="2:6" x14ac:dyDescent="0.2">
      <c r="B1339" t="s">
        <v>43</v>
      </c>
      <c r="C1339" t="s">
        <v>70</v>
      </c>
      <c r="D1339" s="130" t="s">
        <v>131</v>
      </c>
      <c r="E1339" t="str">
        <f t="shared" si="20"/>
        <v>RRFemale75-79</v>
      </c>
      <c r="F1339" s="110">
        <v>2176.7975999999999</v>
      </c>
    </row>
    <row r="1340" spans="2:6" x14ac:dyDescent="0.2">
      <c r="B1340" t="s">
        <v>43</v>
      </c>
      <c r="C1340" t="s">
        <v>70</v>
      </c>
      <c r="D1340" s="130" t="s">
        <v>132</v>
      </c>
      <c r="E1340" t="str">
        <f t="shared" si="20"/>
        <v>RRFemale80-84</v>
      </c>
      <c r="F1340" s="110">
        <v>1269.0134</v>
      </c>
    </row>
    <row r="1341" spans="2:6" x14ac:dyDescent="0.2">
      <c r="B1341" t="s">
        <v>43</v>
      </c>
      <c r="C1341" t="s">
        <v>70</v>
      </c>
      <c r="D1341" s="130" t="s">
        <v>133</v>
      </c>
      <c r="E1341" t="str">
        <f t="shared" si="20"/>
        <v>RRFemale85-89</v>
      </c>
      <c r="F1341" s="110">
        <v>615.3356</v>
      </c>
    </row>
    <row r="1342" spans="2:6" x14ac:dyDescent="0.2">
      <c r="B1342" t="s">
        <v>43</v>
      </c>
      <c r="C1342" t="s">
        <v>70</v>
      </c>
      <c r="D1342" s="130" t="s">
        <v>8</v>
      </c>
      <c r="E1342" t="str">
        <f t="shared" si="20"/>
        <v>RRFemale90+</v>
      </c>
      <c r="F1342" s="110">
        <v>322.67290000000003</v>
      </c>
    </row>
    <row r="1343" spans="2:6" x14ac:dyDescent="0.2">
      <c r="B1343" t="s">
        <v>43</v>
      </c>
      <c r="C1343" t="s">
        <v>71</v>
      </c>
      <c r="D1343" s="130">
        <v>0</v>
      </c>
      <c r="E1343" t="str">
        <f t="shared" si="20"/>
        <v>RRMale0</v>
      </c>
      <c r="F1343" s="110">
        <v>6302.1004999999996</v>
      </c>
    </row>
    <row r="1344" spans="2:6" x14ac:dyDescent="0.2">
      <c r="B1344" t="s">
        <v>43</v>
      </c>
      <c r="C1344" t="s">
        <v>71</v>
      </c>
      <c r="D1344" s="141" t="s">
        <v>1657</v>
      </c>
      <c r="E1344" t="str">
        <f t="shared" si="20"/>
        <v>RRMale1-4</v>
      </c>
      <c r="F1344" s="110">
        <v>24077.494600000002</v>
      </c>
    </row>
    <row r="1345" spans="2:6" x14ac:dyDescent="0.2">
      <c r="B1345" t="s">
        <v>43</v>
      </c>
      <c r="C1345" t="s">
        <v>71</v>
      </c>
      <c r="D1345" s="141" t="s">
        <v>1658</v>
      </c>
      <c r="E1345" t="str">
        <f t="shared" si="20"/>
        <v>RRMale5-9</v>
      </c>
      <c r="F1345" s="110">
        <v>28335.663</v>
      </c>
    </row>
    <row r="1346" spans="2:6" x14ac:dyDescent="0.2">
      <c r="B1346" t="s">
        <v>43</v>
      </c>
      <c r="C1346" t="s">
        <v>71</v>
      </c>
      <c r="D1346" s="141" t="s">
        <v>118</v>
      </c>
      <c r="E1346" t="str">
        <f t="shared" si="20"/>
        <v>RRMale10-14</v>
      </c>
      <c r="F1346" s="110">
        <v>27222.396799999999</v>
      </c>
    </row>
    <row r="1347" spans="2:6" x14ac:dyDescent="0.2">
      <c r="B1347" t="s">
        <v>43</v>
      </c>
      <c r="C1347" t="s">
        <v>71</v>
      </c>
      <c r="D1347" s="130" t="s">
        <v>119</v>
      </c>
      <c r="E1347" t="str">
        <f t="shared" si="20"/>
        <v>RRMale15-19</v>
      </c>
      <c r="F1347" s="110">
        <v>27177.596799999999</v>
      </c>
    </row>
    <row r="1348" spans="2:6" x14ac:dyDescent="0.2">
      <c r="B1348" t="s">
        <v>43</v>
      </c>
      <c r="C1348" t="s">
        <v>71</v>
      </c>
      <c r="D1348" s="130" t="s">
        <v>120</v>
      </c>
      <c r="E1348" t="str">
        <f t="shared" ref="E1348:E1411" si="21">_xlfn.CONCAT(B1348,C1348,D1348)</f>
        <v>RRMale20-24</v>
      </c>
      <c r="F1348" s="110">
        <v>31698.632399999999</v>
      </c>
    </row>
    <row r="1349" spans="2:6" x14ac:dyDescent="0.2">
      <c r="B1349" t="s">
        <v>43</v>
      </c>
      <c r="C1349" t="s">
        <v>71</v>
      </c>
      <c r="D1349" s="130" t="s">
        <v>121</v>
      </c>
      <c r="E1349" t="str">
        <f t="shared" si="21"/>
        <v>RRMale25-29</v>
      </c>
      <c r="F1349" s="110">
        <v>33291.110999999997</v>
      </c>
    </row>
    <row r="1350" spans="2:6" x14ac:dyDescent="0.2">
      <c r="B1350" t="s">
        <v>43</v>
      </c>
      <c r="C1350" t="s">
        <v>71</v>
      </c>
      <c r="D1350" s="130" t="s">
        <v>122</v>
      </c>
      <c r="E1350" t="str">
        <f t="shared" si="21"/>
        <v>RRMale30-34</v>
      </c>
      <c r="F1350" s="110">
        <v>31310.743600000002</v>
      </c>
    </row>
    <row r="1351" spans="2:6" x14ac:dyDescent="0.2">
      <c r="B1351" t="s">
        <v>43</v>
      </c>
      <c r="C1351" t="s">
        <v>71</v>
      </c>
      <c r="D1351" s="130" t="s">
        <v>123</v>
      </c>
      <c r="E1351" t="str">
        <f t="shared" si="21"/>
        <v>RRMale35-39</v>
      </c>
      <c r="F1351" s="110">
        <v>28087.902600000001</v>
      </c>
    </row>
    <row r="1352" spans="2:6" x14ac:dyDescent="0.2">
      <c r="B1352" t="s">
        <v>43</v>
      </c>
      <c r="C1352" t="s">
        <v>71</v>
      </c>
      <c r="D1352" s="130" t="s">
        <v>124</v>
      </c>
      <c r="E1352" t="str">
        <f t="shared" si="21"/>
        <v>RRMale40-44</v>
      </c>
      <c r="F1352" s="110">
        <v>22801.066299999999</v>
      </c>
    </row>
    <row r="1353" spans="2:6" x14ac:dyDescent="0.2">
      <c r="B1353" t="s">
        <v>43</v>
      </c>
      <c r="C1353" t="s">
        <v>71</v>
      </c>
      <c r="D1353" s="130" t="s">
        <v>125</v>
      </c>
      <c r="E1353" t="str">
        <f t="shared" si="21"/>
        <v>RRMale45-49</v>
      </c>
      <c r="F1353" s="110">
        <v>17812.274799999999</v>
      </c>
    </row>
    <row r="1354" spans="2:6" x14ac:dyDescent="0.2">
      <c r="B1354" t="s">
        <v>43</v>
      </c>
      <c r="C1354" t="s">
        <v>71</v>
      </c>
      <c r="D1354" s="130" t="s">
        <v>126</v>
      </c>
      <c r="E1354" t="str">
        <f t="shared" si="21"/>
        <v>RRMale50-54</v>
      </c>
      <c r="F1354" s="110">
        <v>14296.502899999999</v>
      </c>
    </row>
    <row r="1355" spans="2:6" x14ac:dyDescent="0.2">
      <c r="B1355" t="s">
        <v>43</v>
      </c>
      <c r="C1355" t="s">
        <v>71</v>
      </c>
      <c r="D1355" s="130" t="s">
        <v>127</v>
      </c>
      <c r="E1355" t="str">
        <f t="shared" si="21"/>
        <v>RRMale55-59</v>
      </c>
      <c r="F1355" s="110">
        <v>11354.106400000001</v>
      </c>
    </row>
    <row r="1356" spans="2:6" x14ac:dyDescent="0.2">
      <c r="B1356" t="s">
        <v>43</v>
      </c>
      <c r="C1356" t="s">
        <v>71</v>
      </c>
      <c r="D1356" s="130" t="s">
        <v>128</v>
      </c>
      <c r="E1356" t="str">
        <f t="shared" si="21"/>
        <v>RRMale60-64</v>
      </c>
      <c r="F1356" s="110">
        <v>8376.8528000000006</v>
      </c>
    </row>
    <row r="1357" spans="2:6" x14ac:dyDescent="0.2">
      <c r="B1357" t="s">
        <v>43</v>
      </c>
      <c r="C1357" t="s">
        <v>71</v>
      </c>
      <c r="D1357" s="130" t="s">
        <v>129</v>
      </c>
      <c r="E1357" t="str">
        <f t="shared" si="21"/>
        <v>RRMale65-69</v>
      </c>
      <c r="F1357" s="110">
        <v>5919.8872000000001</v>
      </c>
    </row>
    <row r="1358" spans="2:6" x14ac:dyDescent="0.2">
      <c r="B1358" t="s">
        <v>43</v>
      </c>
      <c r="C1358" t="s">
        <v>71</v>
      </c>
      <c r="D1358" s="130" t="s">
        <v>130</v>
      </c>
      <c r="E1358" t="str">
        <f t="shared" si="21"/>
        <v>RRMale70-74</v>
      </c>
      <c r="F1358" s="110">
        <v>3881.0895999999998</v>
      </c>
    </row>
    <row r="1359" spans="2:6" x14ac:dyDescent="0.2">
      <c r="B1359" t="s">
        <v>43</v>
      </c>
      <c r="C1359" t="s">
        <v>71</v>
      </c>
      <c r="D1359" s="130" t="s">
        <v>131</v>
      </c>
      <c r="E1359" t="str">
        <f t="shared" si="21"/>
        <v>RRMale75-79</v>
      </c>
      <c r="F1359" s="110">
        <v>2104.0569</v>
      </c>
    </row>
    <row r="1360" spans="2:6" x14ac:dyDescent="0.2">
      <c r="B1360" t="s">
        <v>43</v>
      </c>
      <c r="C1360" t="s">
        <v>71</v>
      </c>
      <c r="D1360" s="130" t="s">
        <v>132</v>
      </c>
      <c r="E1360" t="str">
        <f t="shared" si="21"/>
        <v>RRMale80-84</v>
      </c>
      <c r="F1360" s="110">
        <v>1100.9301</v>
      </c>
    </row>
    <row r="1361" spans="2:6" x14ac:dyDescent="0.2">
      <c r="B1361" t="s">
        <v>43</v>
      </c>
      <c r="C1361" t="s">
        <v>71</v>
      </c>
      <c r="D1361" s="130" t="s">
        <v>133</v>
      </c>
      <c r="E1361" t="str">
        <f t="shared" si="21"/>
        <v>RRMale85-89</v>
      </c>
      <c r="F1361" s="110">
        <v>461.98009999999999</v>
      </c>
    </row>
    <row r="1362" spans="2:6" x14ac:dyDescent="0.2">
      <c r="B1362" t="s">
        <v>43</v>
      </c>
      <c r="C1362" t="s">
        <v>71</v>
      </c>
      <c r="D1362" s="130" t="s">
        <v>8</v>
      </c>
      <c r="E1362" t="str">
        <f t="shared" si="21"/>
        <v>RRMale90+</v>
      </c>
      <c r="F1362" s="110">
        <v>213.3775</v>
      </c>
    </row>
    <row r="1363" spans="2:6" x14ac:dyDescent="0.2">
      <c r="B1363" t="s">
        <v>43</v>
      </c>
      <c r="C1363" t="s">
        <v>18</v>
      </c>
      <c r="D1363" s="130">
        <v>0</v>
      </c>
      <c r="E1363" t="str">
        <f t="shared" si="21"/>
        <v>RRTotal0</v>
      </c>
      <c r="F1363" s="110">
        <v>12304.749</v>
      </c>
    </row>
    <row r="1364" spans="2:6" x14ac:dyDescent="0.2">
      <c r="B1364" t="s">
        <v>43</v>
      </c>
      <c r="C1364" t="s">
        <v>18</v>
      </c>
      <c r="D1364" s="141" t="s">
        <v>1657</v>
      </c>
      <c r="E1364" t="str">
        <f t="shared" si="21"/>
        <v>RRTotal1-4</v>
      </c>
      <c r="F1364" s="110">
        <v>47045.745499999997</v>
      </c>
    </row>
    <row r="1365" spans="2:6" x14ac:dyDescent="0.2">
      <c r="B1365" t="s">
        <v>43</v>
      </c>
      <c r="C1365" t="s">
        <v>18</v>
      </c>
      <c r="D1365" s="141" t="s">
        <v>1658</v>
      </c>
      <c r="E1365" t="str">
        <f t="shared" si="21"/>
        <v>RRTotal5-9</v>
      </c>
      <c r="F1365" s="110">
        <v>55461.3554</v>
      </c>
    </row>
    <row r="1366" spans="2:6" x14ac:dyDescent="0.2">
      <c r="B1366" t="s">
        <v>43</v>
      </c>
      <c r="C1366" t="s">
        <v>18</v>
      </c>
      <c r="D1366" s="141" t="s">
        <v>118</v>
      </c>
      <c r="E1366" t="str">
        <f t="shared" si="21"/>
        <v>RRTotal10-14</v>
      </c>
      <c r="F1366" s="110">
        <v>53495.9496</v>
      </c>
    </row>
    <row r="1367" spans="2:6" x14ac:dyDescent="0.2">
      <c r="B1367" t="s">
        <v>43</v>
      </c>
      <c r="C1367" t="s">
        <v>18</v>
      </c>
      <c r="D1367" s="130" t="s">
        <v>119</v>
      </c>
      <c r="E1367" t="str">
        <f t="shared" si="21"/>
        <v>RRTotal15-19</v>
      </c>
      <c r="F1367" s="110">
        <v>53445.737500000003</v>
      </c>
    </row>
    <row r="1368" spans="2:6" x14ac:dyDescent="0.2">
      <c r="B1368" t="s">
        <v>43</v>
      </c>
      <c r="C1368" t="s">
        <v>18</v>
      </c>
      <c r="D1368" s="130" t="s">
        <v>120</v>
      </c>
      <c r="E1368" t="str">
        <f t="shared" si="21"/>
        <v>RRTotal20-24</v>
      </c>
      <c r="F1368" s="110">
        <v>60857.328999999998</v>
      </c>
    </row>
    <row r="1369" spans="2:6" x14ac:dyDescent="0.2">
      <c r="B1369" t="s">
        <v>43</v>
      </c>
      <c r="C1369" t="s">
        <v>18</v>
      </c>
      <c r="D1369" s="130" t="s">
        <v>121</v>
      </c>
      <c r="E1369" t="str">
        <f t="shared" si="21"/>
        <v>RRTotal25-29</v>
      </c>
      <c r="F1369" s="110">
        <v>62923.065799999997</v>
      </c>
    </row>
    <row r="1370" spans="2:6" x14ac:dyDescent="0.2">
      <c r="B1370" t="s">
        <v>43</v>
      </c>
      <c r="C1370" t="s">
        <v>18</v>
      </c>
      <c r="D1370" s="130" t="s">
        <v>122</v>
      </c>
      <c r="E1370" t="str">
        <f t="shared" si="21"/>
        <v>RRTotal30-34</v>
      </c>
      <c r="F1370" s="110">
        <v>59064.593999999997</v>
      </c>
    </row>
    <row r="1371" spans="2:6" x14ac:dyDescent="0.2">
      <c r="B1371" t="s">
        <v>43</v>
      </c>
      <c r="C1371" t="s">
        <v>18</v>
      </c>
      <c r="D1371" s="130" t="s">
        <v>123</v>
      </c>
      <c r="E1371" t="str">
        <f t="shared" si="21"/>
        <v>RRTotal35-39</v>
      </c>
      <c r="F1371" s="110">
        <v>53928.027300000002</v>
      </c>
    </row>
    <row r="1372" spans="2:6" x14ac:dyDescent="0.2">
      <c r="B1372" t="s">
        <v>43</v>
      </c>
      <c r="C1372" t="s">
        <v>18</v>
      </c>
      <c r="D1372" s="130" t="s">
        <v>124</v>
      </c>
      <c r="E1372" t="str">
        <f t="shared" si="21"/>
        <v>RRTotal40-44</v>
      </c>
      <c r="F1372" s="110">
        <v>44073.321600000003</v>
      </c>
    </row>
    <row r="1373" spans="2:6" x14ac:dyDescent="0.2">
      <c r="B1373" t="s">
        <v>43</v>
      </c>
      <c r="C1373" t="s">
        <v>18</v>
      </c>
      <c r="D1373" s="130" t="s">
        <v>125</v>
      </c>
      <c r="E1373" t="str">
        <f t="shared" si="21"/>
        <v>RRTotal45-49</v>
      </c>
      <c r="F1373" s="110">
        <v>34357.351000000002</v>
      </c>
    </row>
    <row r="1374" spans="2:6" x14ac:dyDescent="0.2">
      <c r="B1374" t="s">
        <v>43</v>
      </c>
      <c r="C1374" t="s">
        <v>18</v>
      </c>
      <c r="D1374" s="130" t="s">
        <v>126</v>
      </c>
      <c r="E1374" t="str">
        <f t="shared" si="21"/>
        <v>RRTotal50-54</v>
      </c>
      <c r="F1374" s="110">
        <v>27369.769700000001</v>
      </c>
    </row>
    <row r="1375" spans="2:6" x14ac:dyDescent="0.2">
      <c r="B1375" t="s">
        <v>43</v>
      </c>
      <c r="C1375" t="s">
        <v>18</v>
      </c>
      <c r="D1375" s="130" t="s">
        <v>127</v>
      </c>
      <c r="E1375" t="str">
        <f t="shared" si="21"/>
        <v>RRTotal55-59</v>
      </c>
      <c r="F1375" s="110">
        <v>21895.1872</v>
      </c>
    </row>
    <row r="1376" spans="2:6" x14ac:dyDescent="0.2">
      <c r="B1376" t="s">
        <v>43</v>
      </c>
      <c r="C1376" t="s">
        <v>18</v>
      </c>
      <c r="D1376" s="130" t="s">
        <v>128</v>
      </c>
      <c r="E1376" t="str">
        <f t="shared" si="21"/>
        <v>RRTotal60-64</v>
      </c>
      <c r="F1376" s="110">
        <v>16428.120800000001</v>
      </c>
    </row>
    <row r="1377" spans="2:6" x14ac:dyDescent="0.2">
      <c r="B1377" t="s">
        <v>43</v>
      </c>
      <c r="C1377" t="s">
        <v>18</v>
      </c>
      <c r="D1377" s="130" t="s">
        <v>129</v>
      </c>
      <c r="E1377" t="str">
        <f t="shared" si="21"/>
        <v>RRTotal65-69</v>
      </c>
      <c r="F1377" s="110">
        <v>11560.4701</v>
      </c>
    </row>
    <row r="1378" spans="2:6" x14ac:dyDescent="0.2">
      <c r="B1378" t="s">
        <v>43</v>
      </c>
      <c r="C1378" t="s">
        <v>18</v>
      </c>
      <c r="D1378" s="130" t="s">
        <v>130</v>
      </c>
      <c r="E1378" t="str">
        <f t="shared" si="21"/>
        <v>RRTotal70-74</v>
      </c>
      <c r="F1378" s="110">
        <v>7532.7695999999996</v>
      </c>
    </row>
    <row r="1379" spans="2:6" x14ac:dyDescent="0.2">
      <c r="B1379" t="s">
        <v>43</v>
      </c>
      <c r="C1379" t="s">
        <v>18</v>
      </c>
      <c r="D1379" s="130" t="s">
        <v>131</v>
      </c>
      <c r="E1379" t="str">
        <f t="shared" si="21"/>
        <v>RRTotal75-79</v>
      </c>
      <c r="F1379" s="110">
        <v>4280.8526000000002</v>
      </c>
    </row>
    <row r="1380" spans="2:6" x14ac:dyDescent="0.2">
      <c r="B1380" t="s">
        <v>43</v>
      </c>
      <c r="C1380" t="s">
        <v>18</v>
      </c>
      <c r="D1380" s="130" t="s">
        <v>132</v>
      </c>
      <c r="E1380" t="str">
        <f t="shared" si="21"/>
        <v>RRTotal80-84</v>
      </c>
      <c r="F1380" s="110">
        <v>2369.9423999999999</v>
      </c>
    </row>
    <row r="1381" spans="2:6" x14ac:dyDescent="0.2">
      <c r="B1381" t="s">
        <v>43</v>
      </c>
      <c r="C1381" t="s">
        <v>18</v>
      </c>
      <c r="D1381" s="130" t="s">
        <v>133</v>
      </c>
      <c r="E1381" t="str">
        <f t="shared" si="21"/>
        <v>RRTotal85-89</v>
      </c>
      <c r="F1381" s="110">
        <v>1077.3155999999999</v>
      </c>
    </row>
    <row r="1382" spans="2:6" x14ac:dyDescent="0.2">
      <c r="B1382" t="s">
        <v>43</v>
      </c>
      <c r="C1382" t="s">
        <v>18</v>
      </c>
      <c r="D1382" s="130" t="s">
        <v>8</v>
      </c>
      <c r="E1382" t="str">
        <f t="shared" si="21"/>
        <v>RRTotal90+</v>
      </c>
      <c r="F1382" s="110">
        <v>536.05010000000004</v>
      </c>
    </row>
    <row r="1383" spans="2:6" x14ac:dyDescent="0.2">
      <c r="B1383" t="s">
        <v>64</v>
      </c>
      <c r="C1383" t="s">
        <v>70</v>
      </c>
      <c r="D1383" s="130">
        <v>0</v>
      </c>
      <c r="E1383" t="str">
        <f t="shared" si="21"/>
        <v>RSFemale0</v>
      </c>
      <c r="F1383" s="110">
        <v>68467.856</v>
      </c>
    </row>
    <row r="1384" spans="2:6" x14ac:dyDescent="0.2">
      <c r="B1384" t="s">
        <v>64</v>
      </c>
      <c r="C1384" t="s">
        <v>70</v>
      </c>
      <c r="D1384" s="141" t="s">
        <v>1657</v>
      </c>
      <c r="E1384" t="str">
        <f t="shared" si="21"/>
        <v>RSFemale1-4</v>
      </c>
      <c r="F1384" s="110">
        <v>277226.55420000001</v>
      </c>
    </row>
    <row r="1385" spans="2:6" x14ac:dyDescent="0.2">
      <c r="B1385" t="s">
        <v>64</v>
      </c>
      <c r="C1385" t="s">
        <v>70</v>
      </c>
      <c r="D1385" s="141" t="s">
        <v>1658</v>
      </c>
      <c r="E1385" t="str">
        <f t="shared" si="21"/>
        <v>RSFemale5-9</v>
      </c>
      <c r="F1385" s="110">
        <v>339156.3922</v>
      </c>
    </row>
    <row r="1386" spans="2:6" x14ac:dyDescent="0.2">
      <c r="B1386" t="s">
        <v>64</v>
      </c>
      <c r="C1386" t="s">
        <v>70</v>
      </c>
      <c r="D1386" s="141" t="s">
        <v>118</v>
      </c>
      <c r="E1386" t="str">
        <f t="shared" si="21"/>
        <v>RSFemale10-14</v>
      </c>
      <c r="F1386" s="110">
        <v>328705.11349999998</v>
      </c>
    </row>
    <row r="1387" spans="2:6" x14ac:dyDescent="0.2">
      <c r="B1387" t="s">
        <v>64</v>
      </c>
      <c r="C1387" t="s">
        <v>70</v>
      </c>
      <c r="D1387" s="130" t="s">
        <v>119</v>
      </c>
      <c r="E1387" t="str">
        <f t="shared" si="21"/>
        <v>RSFemale15-19</v>
      </c>
      <c r="F1387" s="110">
        <v>374260.74329999997</v>
      </c>
    </row>
    <row r="1388" spans="2:6" x14ac:dyDescent="0.2">
      <c r="B1388" t="s">
        <v>64</v>
      </c>
      <c r="C1388" t="s">
        <v>70</v>
      </c>
      <c r="D1388" s="130" t="s">
        <v>120</v>
      </c>
      <c r="E1388" t="str">
        <f t="shared" si="21"/>
        <v>RSFemale20-24</v>
      </c>
      <c r="F1388" s="110">
        <v>422406.14659999998</v>
      </c>
    </row>
    <row r="1389" spans="2:6" x14ac:dyDescent="0.2">
      <c r="B1389" t="s">
        <v>64</v>
      </c>
      <c r="C1389" t="s">
        <v>70</v>
      </c>
      <c r="D1389" s="130" t="s">
        <v>121</v>
      </c>
      <c r="E1389" t="str">
        <f t="shared" si="21"/>
        <v>RSFemale25-29</v>
      </c>
      <c r="F1389" s="110">
        <v>429437.3798</v>
      </c>
    </row>
    <row r="1390" spans="2:6" x14ac:dyDescent="0.2">
      <c r="B1390" t="s">
        <v>64</v>
      </c>
      <c r="C1390" t="s">
        <v>70</v>
      </c>
      <c r="D1390" s="130" t="s">
        <v>122</v>
      </c>
      <c r="E1390" t="str">
        <f t="shared" si="21"/>
        <v>RSFemale30-34</v>
      </c>
      <c r="F1390" s="110">
        <v>426127.22970000003</v>
      </c>
    </row>
    <row r="1391" spans="2:6" x14ac:dyDescent="0.2">
      <c r="B1391" t="s">
        <v>64</v>
      </c>
      <c r="C1391" t="s">
        <v>70</v>
      </c>
      <c r="D1391" s="130" t="s">
        <v>123</v>
      </c>
      <c r="E1391" t="str">
        <f t="shared" si="21"/>
        <v>RSFemale35-39</v>
      </c>
      <c r="F1391" s="110">
        <v>441893.47029999999</v>
      </c>
    </row>
    <row r="1392" spans="2:6" x14ac:dyDescent="0.2">
      <c r="B1392" t="s">
        <v>64</v>
      </c>
      <c r="C1392" t="s">
        <v>70</v>
      </c>
      <c r="D1392" s="130" t="s">
        <v>124</v>
      </c>
      <c r="E1392" t="str">
        <f t="shared" si="21"/>
        <v>RSFemale40-44</v>
      </c>
      <c r="F1392" s="110">
        <v>404572.53269999998</v>
      </c>
    </row>
    <row r="1393" spans="2:6" x14ac:dyDescent="0.2">
      <c r="B1393" t="s">
        <v>64</v>
      </c>
      <c r="C1393" t="s">
        <v>70</v>
      </c>
      <c r="D1393" s="130" t="s">
        <v>125</v>
      </c>
      <c r="E1393" t="str">
        <f t="shared" si="21"/>
        <v>RSFemale45-49</v>
      </c>
      <c r="F1393" s="110">
        <v>374115.97129999998</v>
      </c>
    </row>
    <row r="1394" spans="2:6" x14ac:dyDescent="0.2">
      <c r="B1394" t="s">
        <v>64</v>
      </c>
      <c r="C1394" t="s">
        <v>70</v>
      </c>
      <c r="D1394" s="130" t="s">
        <v>126</v>
      </c>
      <c r="E1394" t="str">
        <f t="shared" si="21"/>
        <v>RSFemale50-54</v>
      </c>
      <c r="F1394" s="110">
        <v>383505.13900000002</v>
      </c>
    </row>
    <row r="1395" spans="2:6" x14ac:dyDescent="0.2">
      <c r="B1395" t="s">
        <v>64</v>
      </c>
      <c r="C1395" t="s">
        <v>70</v>
      </c>
      <c r="D1395" s="130" t="s">
        <v>127</v>
      </c>
      <c r="E1395" t="str">
        <f t="shared" si="21"/>
        <v>RSFemale55-59</v>
      </c>
      <c r="F1395" s="110">
        <v>387184.1372</v>
      </c>
    </row>
    <row r="1396" spans="2:6" x14ac:dyDescent="0.2">
      <c r="B1396" t="s">
        <v>64</v>
      </c>
      <c r="C1396" t="s">
        <v>70</v>
      </c>
      <c r="D1396" s="130" t="s">
        <v>128</v>
      </c>
      <c r="E1396" t="str">
        <f t="shared" si="21"/>
        <v>RSFemale60-64</v>
      </c>
      <c r="F1396" s="110">
        <v>342895.74599999998</v>
      </c>
    </row>
    <row r="1397" spans="2:6" x14ac:dyDescent="0.2">
      <c r="B1397" t="s">
        <v>64</v>
      </c>
      <c r="C1397" t="s">
        <v>70</v>
      </c>
      <c r="D1397" s="130" t="s">
        <v>129</v>
      </c>
      <c r="E1397" t="str">
        <f t="shared" si="21"/>
        <v>RSFemale65-69</v>
      </c>
      <c r="F1397" s="110">
        <v>283335.02850000001</v>
      </c>
    </row>
    <row r="1398" spans="2:6" x14ac:dyDescent="0.2">
      <c r="B1398" t="s">
        <v>64</v>
      </c>
      <c r="C1398" t="s">
        <v>70</v>
      </c>
      <c r="D1398" s="130" t="s">
        <v>130</v>
      </c>
      <c r="E1398" t="str">
        <f t="shared" si="21"/>
        <v>RSFemale70-74</v>
      </c>
      <c r="F1398" s="110">
        <v>217238.86040000001</v>
      </c>
    </row>
    <row r="1399" spans="2:6" x14ac:dyDescent="0.2">
      <c r="B1399" t="s">
        <v>64</v>
      </c>
      <c r="C1399" t="s">
        <v>70</v>
      </c>
      <c r="D1399" s="130" t="s">
        <v>131</v>
      </c>
      <c r="E1399" t="str">
        <f t="shared" si="21"/>
        <v>RSFemale75-79</v>
      </c>
      <c r="F1399" s="110">
        <v>151100.56779999999</v>
      </c>
    </row>
    <row r="1400" spans="2:6" x14ac:dyDescent="0.2">
      <c r="B1400" t="s">
        <v>64</v>
      </c>
      <c r="C1400" t="s">
        <v>70</v>
      </c>
      <c r="D1400" s="130" t="s">
        <v>132</v>
      </c>
      <c r="E1400" t="str">
        <f t="shared" si="21"/>
        <v>RSFemale80-84</v>
      </c>
      <c r="F1400" s="110">
        <v>103851.9979</v>
      </c>
    </row>
    <row r="1401" spans="2:6" x14ac:dyDescent="0.2">
      <c r="B1401" t="s">
        <v>64</v>
      </c>
      <c r="C1401" t="s">
        <v>70</v>
      </c>
      <c r="D1401" s="130" t="s">
        <v>133</v>
      </c>
      <c r="E1401" t="str">
        <f t="shared" si="21"/>
        <v>RSFemale85-89</v>
      </c>
      <c r="F1401" s="110">
        <v>61695.6086</v>
      </c>
    </row>
    <row r="1402" spans="2:6" x14ac:dyDescent="0.2">
      <c r="B1402" t="s">
        <v>64</v>
      </c>
      <c r="C1402" t="s">
        <v>70</v>
      </c>
      <c r="D1402" s="130" t="s">
        <v>8</v>
      </c>
      <c r="E1402" t="str">
        <f t="shared" si="21"/>
        <v>RSFemale90+</v>
      </c>
      <c r="F1402" s="110">
        <v>44609.167099999999</v>
      </c>
    </row>
    <row r="1403" spans="2:6" x14ac:dyDescent="0.2">
      <c r="B1403" t="s">
        <v>64</v>
      </c>
      <c r="C1403" t="s">
        <v>71</v>
      </c>
      <c r="D1403" s="130">
        <v>0</v>
      </c>
      <c r="E1403" t="str">
        <f t="shared" si="21"/>
        <v>RSMale0</v>
      </c>
      <c r="F1403" s="110">
        <v>71807.864400000006</v>
      </c>
    </row>
    <row r="1404" spans="2:6" x14ac:dyDescent="0.2">
      <c r="B1404" t="s">
        <v>64</v>
      </c>
      <c r="C1404" t="s">
        <v>71</v>
      </c>
      <c r="D1404" s="141" t="s">
        <v>1657</v>
      </c>
      <c r="E1404" t="str">
        <f t="shared" si="21"/>
        <v>RSMale1-4</v>
      </c>
      <c r="F1404" s="110">
        <v>290730.01899999997</v>
      </c>
    </row>
    <row r="1405" spans="2:6" x14ac:dyDescent="0.2">
      <c r="B1405" t="s">
        <v>64</v>
      </c>
      <c r="C1405" t="s">
        <v>71</v>
      </c>
      <c r="D1405" s="141" t="s">
        <v>1658</v>
      </c>
      <c r="E1405" t="str">
        <f t="shared" si="21"/>
        <v>RSMale5-9</v>
      </c>
      <c r="F1405" s="110">
        <v>355566.46019999997</v>
      </c>
    </row>
    <row r="1406" spans="2:6" x14ac:dyDescent="0.2">
      <c r="B1406" t="s">
        <v>64</v>
      </c>
      <c r="C1406" t="s">
        <v>71</v>
      </c>
      <c r="D1406" s="141" t="s">
        <v>118</v>
      </c>
      <c r="E1406" t="str">
        <f t="shared" si="21"/>
        <v>RSMale10-14</v>
      </c>
      <c r="F1406" s="110">
        <v>344587.87609999999</v>
      </c>
    </row>
    <row r="1407" spans="2:6" x14ac:dyDescent="0.2">
      <c r="B1407" t="s">
        <v>64</v>
      </c>
      <c r="C1407" t="s">
        <v>71</v>
      </c>
      <c r="D1407" s="130" t="s">
        <v>119</v>
      </c>
      <c r="E1407" t="str">
        <f t="shared" si="21"/>
        <v>RSMale15-19</v>
      </c>
      <c r="F1407" s="110">
        <v>391761.04080000002</v>
      </c>
    </row>
    <row r="1408" spans="2:6" x14ac:dyDescent="0.2">
      <c r="B1408" t="s">
        <v>64</v>
      </c>
      <c r="C1408" t="s">
        <v>71</v>
      </c>
      <c r="D1408" s="130" t="s">
        <v>120</v>
      </c>
      <c r="E1408" t="str">
        <f t="shared" si="21"/>
        <v>RSMale20-24</v>
      </c>
      <c r="F1408" s="110">
        <v>435418.14850000001</v>
      </c>
    </row>
    <row r="1409" spans="2:6" x14ac:dyDescent="0.2">
      <c r="B1409" t="s">
        <v>64</v>
      </c>
      <c r="C1409" t="s">
        <v>71</v>
      </c>
      <c r="D1409" s="130" t="s">
        <v>121</v>
      </c>
      <c r="E1409" t="str">
        <f t="shared" si="21"/>
        <v>RSMale25-29</v>
      </c>
      <c r="F1409" s="110">
        <v>434216.42420000001</v>
      </c>
    </row>
    <row r="1410" spans="2:6" x14ac:dyDescent="0.2">
      <c r="B1410" t="s">
        <v>64</v>
      </c>
      <c r="C1410" t="s">
        <v>71</v>
      </c>
      <c r="D1410" s="130" t="s">
        <v>122</v>
      </c>
      <c r="E1410" t="str">
        <f t="shared" si="21"/>
        <v>RSMale30-34</v>
      </c>
      <c r="F1410" s="110">
        <v>426151.5074</v>
      </c>
    </row>
    <row r="1411" spans="2:6" x14ac:dyDescent="0.2">
      <c r="B1411" t="s">
        <v>64</v>
      </c>
      <c r="C1411" t="s">
        <v>71</v>
      </c>
      <c r="D1411" s="130" t="s">
        <v>123</v>
      </c>
      <c r="E1411" t="str">
        <f t="shared" si="21"/>
        <v>RSMale35-39</v>
      </c>
      <c r="F1411" s="110">
        <v>432645.08639999997</v>
      </c>
    </row>
    <row r="1412" spans="2:6" x14ac:dyDescent="0.2">
      <c r="B1412" t="s">
        <v>64</v>
      </c>
      <c r="C1412" t="s">
        <v>71</v>
      </c>
      <c r="D1412" s="130" t="s">
        <v>124</v>
      </c>
      <c r="E1412" t="str">
        <f t="shared" ref="E1412:E1475" si="22">_xlfn.CONCAT(B1412,C1412,D1412)</f>
        <v>RSMale40-44</v>
      </c>
      <c r="F1412" s="110">
        <v>386661.69290000002</v>
      </c>
    </row>
    <row r="1413" spans="2:6" x14ac:dyDescent="0.2">
      <c r="B1413" t="s">
        <v>64</v>
      </c>
      <c r="C1413" t="s">
        <v>71</v>
      </c>
      <c r="D1413" s="130" t="s">
        <v>125</v>
      </c>
      <c r="E1413" t="str">
        <f t="shared" si="22"/>
        <v>RSMale45-49</v>
      </c>
      <c r="F1413" s="110">
        <v>353117.98149999999</v>
      </c>
    </row>
    <row r="1414" spans="2:6" x14ac:dyDescent="0.2">
      <c r="B1414" t="s">
        <v>64</v>
      </c>
      <c r="C1414" t="s">
        <v>71</v>
      </c>
      <c r="D1414" s="130" t="s">
        <v>126</v>
      </c>
      <c r="E1414" t="str">
        <f t="shared" si="22"/>
        <v>RSMale50-54</v>
      </c>
      <c r="F1414" s="110">
        <v>351844.38740000001</v>
      </c>
    </row>
    <row r="1415" spans="2:6" x14ac:dyDescent="0.2">
      <c r="B1415" t="s">
        <v>64</v>
      </c>
      <c r="C1415" t="s">
        <v>71</v>
      </c>
      <c r="D1415" s="130" t="s">
        <v>127</v>
      </c>
      <c r="E1415" t="str">
        <f t="shared" si="22"/>
        <v>RSMale55-59</v>
      </c>
      <c r="F1415" s="110">
        <v>347996.47460000002</v>
      </c>
    </row>
    <row r="1416" spans="2:6" x14ac:dyDescent="0.2">
      <c r="B1416" t="s">
        <v>64</v>
      </c>
      <c r="C1416" t="s">
        <v>71</v>
      </c>
      <c r="D1416" s="130" t="s">
        <v>128</v>
      </c>
      <c r="E1416" t="str">
        <f t="shared" si="22"/>
        <v>RSMale60-64</v>
      </c>
      <c r="F1416" s="110">
        <v>300287.97149999999</v>
      </c>
    </row>
    <row r="1417" spans="2:6" x14ac:dyDescent="0.2">
      <c r="B1417" t="s">
        <v>64</v>
      </c>
      <c r="C1417" t="s">
        <v>71</v>
      </c>
      <c r="D1417" s="130" t="s">
        <v>129</v>
      </c>
      <c r="E1417" t="str">
        <f t="shared" si="22"/>
        <v>RSMale65-69</v>
      </c>
      <c r="F1417" s="110">
        <v>238127.9485</v>
      </c>
    </row>
    <row r="1418" spans="2:6" x14ac:dyDescent="0.2">
      <c r="B1418" t="s">
        <v>64</v>
      </c>
      <c r="C1418" t="s">
        <v>71</v>
      </c>
      <c r="D1418" s="130" t="s">
        <v>130</v>
      </c>
      <c r="E1418" t="str">
        <f t="shared" si="22"/>
        <v>RSMale70-74</v>
      </c>
      <c r="F1418" s="110">
        <v>171877.23</v>
      </c>
    </row>
    <row r="1419" spans="2:6" x14ac:dyDescent="0.2">
      <c r="B1419" t="s">
        <v>64</v>
      </c>
      <c r="C1419" t="s">
        <v>71</v>
      </c>
      <c r="D1419" s="130" t="s">
        <v>131</v>
      </c>
      <c r="E1419" t="str">
        <f t="shared" si="22"/>
        <v>RSMale75-79</v>
      </c>
      <c r="F1419" s="110">
        <v>108632.60860000001</v>
      </c>
    </row>
    <row r="1420" spans="2:6" x14ac:dyDescent="0.2">
      <c r="B1420" t="s">
        <v>64</v>
      </c>
      <c r="C1420" t="s">
        <v>71</v>
      </c>
      <c r="D1420" s="130" t="s">
        <v>132</v>
      </c>
      <c r="E1420" t="str">
        <f t="shared" si="22"/>
        <v>RSMale80-84</v>
      </c>
      <c r="F1420" s="110">
        <v>65038.501900000003</v>
      </c>
    </row>
    <row r="1421" spans="2:6" x14ac:dyDescent="0.2">
      <c r="B1421" t="s">
        <v>64</v>
      </c>
      <c r="C1421" t="s">
        <v>71</v>
      </c>
      <c r="D1421" s="130" t="s">
        <v>133</v>
      </c>
      <c r="E1421" t="str">
        <f t="shared" si="22"/>
        <v>RSMale85-89</v>
      </c>
      <c r="F1421" s="110">
        <v>32216.505799999999</v>
      </c>
    </row>
    <row r="1422" spans="2:6" x14ac:dyDescent="0.2">
      <c r="B1422" t="s">
        <v>64</v>
      </c>
      <c r="C1422" t="s">
        <v>71</v>
      </c>
      <c r="D1422" s="130" t="s">
        <v>8</v>
      </c>
      <c r="E1422" t="str">
        <f t="shared" si="22"/>
        <v>RSMale90+</v>
      </c>
      <c r="F1422" s="110">
        <v>16858.932799999999</v>
      </c>
    </row>
    <row r="1423" spans="2:6" x14ac:dyDescent="0.2">
      <c r="B1423" t="s">
        <v>64</v>
      </c>
      <c r="C1423" t="s">
        <v>18</v>
      </c>
      <c r="D1423" s="130">
        <v>0</v>
      </c>
      <c r="E1423" t="str">
        <f t="shared" si="22"/>
        <v>RSTotal0</v>
      </c>
      <c r="F1423" s="110">
        <v>140275.7205</v>
      </c>
    </row>
    <row r="1424" spans="2:6" x14ac:dyDescent="0.2">
      <c r="B1424" t="s">
        <v>64</v>
      </c>
      <c r="C1424" t="s">
        <v>18</v>
      </c>
      <c r="D1424" s="141" t="s">
        <v>1657</v>
      </c>
      <c r="E1424" t="str">
        <f t="shared" si="22"/>
        <v>RSTotal1-4</v>
      </c>
      <c r="F1424" s="110">
        <v>567956.57319999998</v>
      </c>
    </row>
    <row r="1425" spans="2:6" x14ac:dyDescent="0.2">
      <c r="B1425" t="s">
        <v>64</v>
      </c>
      <c r="C1425" t="s">
        <v>18</v>
      </c>
      <c r="D1425" s="141" t="s">
        <v>1658</v>
      </c>
      <c r="E1425" t="str">
        <f t="shared" si="22"/>
        <v>RSTotal5-9</v>
      </c>
      <c r="F1425" s="110">
        <v>694722.85230000003</v>
      </c>
    </row>
    <row r="1426" spans="2:6" x14ac:dyDescent="0.2">
      <c r="B1426" t="s">
        <v>64</v>
      </c>
      <c r="C1426" t="s">
        <v>18</v>
      </c>
      <c r="D1426" s="141" t="s">
        <v>118</v>
      </c>
      <c r="E1426" t="str">
        <f t="shared" si="22"/>
        <v>RSTotal10-14</v>
      </c>
      <c r="F1426" s="110">
        <v>673292.98939999996</v>
      </c>
    </row>
    <row r="1427" spans="2:6" x14ac:dyDescent="0.2">
      <c r="B1427" t="s">
        <v>64</v>
      </c>
      <c r="C1427" t="s">
        <v>18</v>
      </c>
      <c r="D1427" s="130" t="s">
        <v>119</v>
      </c>
      <c r="E1427" t="str">
        <f t="shared" si="22"/>
        <v>RSTotal15-19</v>
      </c>
      <c r="F1427" s="110">
        <v>766021.77839999995</v>
      </c>
    </row>
    <row r="1428" spans="2:6" x14ac:dyDescent="0.2">
      <c r="B1428" t="s">
        <v>64</v>
      </c>
      <c r="C1428" t="s">
        <v>18</v>
      </c>
      <c r="D1428" s="130" t="s">
        <v>120</v>
      </c>
      <c r="E1428" t="str">
        <f t="shared" si="22"/>
        <v>RSTotal20-24</v>
      </c>
      <c r="F1428" s="110">
        <v>857824.25020000001</v>
      </c>
    </row>
    <row r="1429" spans="2:6" x14ac:dyDescent="0.2">
      <c r="B1429" t="s">
        <v>64</v>
      </c>
      <c r="C1429" t="s">
        <v>18</v>
      </c>
      <c r="D1429" s="130" t="s">
        <v>121</v>
      </c>
      <c r="E1429" t="str">
        <f t="shared" si="22"/>
        <v>RSTotal25-29</v>
      </c>
      <c r="F1429" s="110">
        <v>863653.78799999994</v>
      </c>
    </row>
    <row r="1430" spans="2:6" x14ac:dyDescent="0.2">
      <c r="B1430" t="s">
        <v>64</v>
      </c>
      <c r="C1430" t="s">
        <v>18</v>
      </c>
      <c r="D1430" s="130" t="s">
        <v>122</v>
      </c>
      <c r="E1430" t="str">
        <f t="shared" si="22"/>
        <v>RSTotal30-34</v>
      </c>
      <c r="F1430" s="110">
        <v>852278.72230000002</v>
      </c>
    </row>
    <row r="1431" spans="2:6" x14ac:dyDescent="0.2">
      <c r="B1431" t="s">
        <v>64</v>
      </c>
      <c r="C1431" t="s">
        <v>18</v>
      </c>
      <c r="D1431" s="130" t="s">
        <v>123</v>
      </c>
      <c r="E1431" t="str">
        <f t="shared" si="22"/>
        <v>RSTotal35-39</v>
      </c>
      <c r="F1431" s="110">
        <v>874538.49890000001</v>
      </c>
    </row>
    <row r="1432" spans="2:6" x14ac:dyDescent="0.2">
      <c r="B1432" t="s">
        <v>64</v>
      </c>
      <c r="C1432" t="s">
        <v>18</v>
      </c>
      <c r="D1432" s="130" t="s">
        <v>124</v>
      </c>
      <c r="E1432" t="str">
        <f t="shared" si="22"/>
        <v>RSTotal40-44</v>
      </c>
      <c r="F1432" s="110">
        <v>791234.22210000001</v>
      </c>
    </row>
    <row r="1433" spans="2:6" x14ac:dyDescent="0.2">
      <c r="B1433" t="s">
        <v>64</v>
      </c>
      <c r="C1433" t="s">
        <v>18</v>
      </c>
      <c r="D1433" s="130" t="s">
        <v>125</v>
      </c>
      <c r="E1433" t="str">
        <f t="shared" si="22"/>
        <v>RSTotal45-49</v>
      </c>
      <c r="F1433" s="110">
        <v>727233.93160000001</v>
      </c>
    </row>
    <row r="1434" spans="2:6" x14ac:dyDescent="0.2">
      <c r="B1434" t="s">
        <v>64</v>
      </c>
      <c r="C1434" t="s">
        <v>18</v>
      </c>
      <c r="D1434" s="130" t="s">
        <v>126</v>
      </c>
      <c r="E1434" t="str">
        <f t="shared" si="22"/>
        <v>RSTotal50-54</v>
      </c>
      <c r="F1434" s="110">
        <v>735349.51910000003</v>
      </c>
    </row>
    <row r="1435" spans="2:6" x14ac:dyDescent="0.2">
      <c r="B1435" t="s">
        <v>64</v>
      </c>
      <c r="C1435" t="s">
        <v>18</v>
      </c>
      <c r="D1435" s="130" t="s">
        <v>127</v>
      </c>
      <c r="E1435" t="str">
        <f t="shared" si="22"/>
        <v>RSTotal55-59</v>
      </c>
      <c r="F1435" s="110">
        <v>735180.61129999999</v>
      </c>
    </row>
    <row r="1436" spans="2:6" x14ac:dyDescent="0.2">
      <c r="B1436" t="s">
        <v>64</v>
      </c>
      <c r="C1436" t="s">
        <v>18</v>
      </c>
      <c r="D1436" s="130" t="s">
        <v>128</v>
      </c>
      <c r="E1436" t="str">
        <f t="shared" si="22"/>
        <v>RSTotal60-64</v>
      </c>
      <c r="F1436" s="110">
        <v>643183.71730000002</v>
      </c>
    </row>
    <row r="1437" spans="2:6" x14ac:dyDescent="0.2">
      <c r="B1437" t="s">
        <v>64</v>
      </c>
      <c r="C1437" t="s">
        <v>18</v>
      </c>
      <c r="D1437" s="130" t="s">
        <v>129</v>
      </c>
      <c r="E1437" t="str">
        <f t="shared" si="22"/>
        <v>RSTotal65-69</v>
      </c>
      <c r="F1437" s="110">
        <v>521462.97560000001</v>
      </c>
    </row>
    <row r="1438" spans="2:6" x14ac:dyDescent="0.2">
      <c r="B1438" t="s">
        <v>64</v>
      </c>
      <c r="C1438" t="s">
        <v>18</v>
      </c>
      <c r="D1438" s="130" t="s">
        <v>130</v>
      </c>
      <c r="E1438" t="str">
        <f t="shared" si="22"/>
        <v>RSTotal70-74</v>
      </c>
      <c r="F1438" s="110">
        <v>389116.08199999999</v>
      </c>
    </row>
    <row r="1439" spans="2:6" x14ac:dyDescent="0.2">
      <c r="B1439" t="s">
        <v>64</v>
      </c>
      <c r="C1439" t="s">
        <v>18</v>
      </c>
      <c r="D1439" s="130" t="s">
        <v>131</v>
      </c>
      <c r="E1439" t="str">
        <f t="shared" si="22"/>
        <v>RSTotal75-79</v>
      </c>
      <c r="F1439" s="110">
        <v>259733.1182</v>
      </c>
    </row>
    <row r="1440" spans="2:6" x14ac:dyDescent="0.2">
      <c r="B1440" t="s">
        <v>64</v>
      </c>
      <c r="C1440" t="s">
        <v>18</v>
      </c>
      <c r="D1440" s="130" t="s">
        <v>132</v>
      </c>
      <c r="E1440" t="str">
        <f t="shared" si="22"/>
        <v>RSTotal80-84</v>
      </c>
      <c r="F1440" s="110">
        <v>168890.4008</v>
      </c>
    </row>
    <row r="1441" spans="2:6" x14ac:dyDescent="0.2">
      <c r="B1441" t="s">
        <v>64</v>
      </c>
      <c r="C1441" t="s">
        <v>18</v>
      </c>
      <c r="D1441" s="130" t="s">
        <v>133</v>
      </c>
      <c r="E1441" t="str">
        <f t="shared" si="22"/>
        <v>RSTotal85-89</v>
      </c>
      <c r="F1441" s="110">
        <v>93912.043999999994</v>
      </c>
    </row>
    <row r="1442" spans="2:6" x14ac:dyDescent="0.2">
      <c r="B1442" t="s">
        <v>64</v>
      </c>
      <c r="C1442" t="s">
        <v>18</v>
      </c>
      <c r="D1442" s="130" t="s">
        <v>8</v>
      </c>
      <c r="E1442" t="str">
        <f t="shared" si="22"/>
        <v>RSTotal90+</v>
      </c>
      <c r="F1442" s="110">
        <v>61468.0933</v>
      </c>
    </row>
    <row r="1443" spans="2:6" x14ac:dyDescent="0.2">
      <c r="B1443" t="s">
        <v>63</v>
      </c>
      <c r="C1443" t="s">
        <v>70</v>
      </c>
      <c r="D1443" s="130">
        <v>0</v>
      </c>
      <c r="E1443" t="str">
        <f t="shared" si="22"/>
        <v>SCFemale0</v>
      </c>
      <c r="F1443" s="110">
        <v>47402.783000000003</v>
      </c>
    </row>
    <row r="1444" spans="2:6" x14ac:dyDescent="0.2">
      <c r="B1444" t="s">
        <v>63</v>
      </c>
      <c r="C1444" t="s">
        <v>70</v>
      </c>
      <c r="D1444" s="141" t="s">
        <v>1657</v>
      </c>
      <c r="E1444" t="str">
        <f t="shared" si="22"/>
        <v>SCFemale1-4</v>
      </c>
      <c r="F1444" s="110">
        <v>190193.2763</v>
      </c>
    </row>
    <row r="1445" spans="2:6" x14ac:dyDescent="0.2">
      <c r="B1445" t="s">
        <v>63</v>
      </c>
      <c r="C1445" t="s">
        <v>70</v>
      </c>
      <c r="D1445" s="141" t="s">
        <v>1658</v>
      </c>
      <c r="E1445" t="str">
        <f t="shared" si="22"/>
        <v>SCFemale5-9</v>
      </c>
      <c r="F1445" s="110">
        <v>226940.34849999999</v>
      </c>
    </row>
    <row r="1446" spans="2:6" x14ac:dyDescent="0.2">
      <c r="B1446" t="s">
        <v>63</v>
      </c>
      <c r="C1446" t="s">
        <v>70</v>
      </c>
      <c r="D1446" s="141" t="s">
        <v>118</v>
      </c>
      <c r="E1446" t="str">
        <f t="shared" si="22"/>
        <v>SCFemale10-14</v>
      </c>
      <c r="F1446" s="110">
        <v>218300.68109999999</v>
      </c>
    </row>
    <row r="1447" spans="2:6" x14ac:dyDescent="0.2">
      <c r="B1447" t="s">
        <v>63</v>
      </c>
      <c r="C1447" t="s">
        <v>70</v>
      </c>
      <c r="D1447" s="130" t="s">
        <v>119</v>
      </c>
      <c r="E1447" t="str">
        <f t="shared" si="22"/>
        <v>SCFemale15-19</v>
      </c>
      <c r="F1447" s="110">
        <v>230780.0465</v>
      </c>
    </row>
    <row r="1448" spans="2:6" x14ac:dyDescent="0.2">
      <c r="B1448" t="s">
        <v>63</v>
      </c>
      <c r="C1448" t="s">
        <v>70</v>
      </c>
      <c r="D1448" s="130" t="s">
        <v>120</v>
      </c>
      <c r="E1448" t="str">
        <f t="shared" si="22"/>
        <v>SCFemale20-24</v>
      </c>
      <c r="F1448" s="110">
        <v>273531.2268</v>
      </c>
    </row>
    <row r="1449" spans="2:6" x14ac:dyDescent="0.2">
      <c r="B1449" t="s">
        <v>63</v>
      </c>
      <c r="C1449" t="s">
        <v>70</v>
      </c>
      <c r="D1449" s="130" t="s">
        <v>121</v>
      </c>
      <c r="E1449" t="str">
        <f t="shared" si="22"/>
        <v>SCFemale25-29</v>
      </c>
      <c r="F1449" s="110">
        <v>292598.83289999998</v>
      </c>
    </row>
    <row r="1450" spans="2:6" x14ac:dyDescent="0.2">
      <c r="B1450" t="s">
        <v>63</v>
      </c>
      <c r="C1450" t="s">
        <v>70</v>
      </c>
      <c r="D1450" s="130" t="s">
        <v>122</v>
      </c>
      <c r="E1450" t="str">
        <f t="shared" si="22"/>
        <v>SCFemale30-34</v>
      </c>
      <c r="F1450" s="110">
        <v>301136.79470000003</v>
      </c>
    </row>
    <row r="1451" spans="2:6" x14ac:dyDescent="0.2">
      <c r="B1451" t="s">
        <v>63</v>
      </c>
      <c r="C1451" t="s">
        <v>70</v>
      </c>
      <c r="D1451" s="130" t="s">
        <v>123</v>
      </c>
      <c r="E1451" t="str">
        <f t="shared" si="22"/>
        <v>SCFemale35-39</v>
      </c>
      <c r="F1451" s="110">
        <v>297120.64360000001</v>
      </c>
    </row>
    <row r="1452" spans="2:6" x14ac:dyDescent="0.2">
      <c r="B1452" t="s">
        <v>63</v>
      </c>
      <c r="C1452" t="s">
        <v>70</v>
      </c>
      <c r="D1452" s="130" t="s">
        <v>124</v>
      </c>
      <c r="E1452" t="str">
        <f t="shared" si="22"/>
        <v>SCFemale40-44</v>
      </c>
      <c r="F1452" s="110">
        <v>266323.08929999999</v>
      </c>
    </row>
    <row r="1453" spans="2:6" x14ac:dyDescent="0.2">
      <c r="B1453" t="s">
        <v>63</v>
      </c>
      <c r="C1453" t="s">
        <v>70</v>
      </c>
      <c r="D1453" s="130" t="s">
        <v>125</v>
      </c>
      <c r="E1453" t="str">
        <f t="shared" si="22"/>
        <v>SCFemale45-49</v>
      </c>
      <c r="F1453" s="110">
        <v>244738.75659999999</v>
      </c>
    </row>
    <row r="1454" spans="2:6" x14ac:dyDescent="0.2">
      <c r="B1454" t="s">
        <v>63</v>
      </c>
      <c r="C1454" t="s">
        <v>70</v>
      </c>
      <c r="D1454" s="130" t="s">
        <v>126</v>
      </c>
      <c r="E1454" t="str">
        <f t="shared" si="22"/>
        <v>SCFemale50-54</v>
      </c>
      <c r="F1454" s="110">
        <v>238868.21030000001</v>
      </c>
    </row>
    <row r="1455" spans="2:6" x14ac:dyDescent="0.2">
      <c r="B1455" t="s">
        <v>63</v>
      </c>
      <c r="C1455" t="s">
        <v>70</v>
      </c>
      <c r="D1455" s="130" t="s">
        <v>127</v>
      </c>
      <c r="E1455" t="str">
        <f t="shared" si="22"/>
        <v>SCFemale55-59</v>
      </c>
      <c r="F1455" s="110">
        <v>225634.1539</v>
      </c>
    </row>
    <row r="1456" spans="2:6" x14ac:dyDescent="0.2">
      <c r="B1456" t="s">
        <v>63</v>
      </c>
      <c r="C1456" t="s">
        <v>70</v>
      </c>
      <c r="D1456" s="130" t="s">
        <v>128</v>
      </c>
      <c r="E1456" t="str">
        <f t="shared" si="22"/>
        <v>SCFemale60-64</v>
      </c>
      <c r="F1456" s="110">
        <v>184379.0239</v>
      </c>
    </row>
    <row r="1457" spans="2:6" x14ac:dyDescent="0.2">
      <c r="B1457" t="s">
        <v>63</v>
      </c>
      <c r="C1457" t="s">
        <v>70</v>
      </c>
      <c r="D1457" s="130" t="s">
        <v>129</v>
      </c>
      <c r="E1457" t="str">
        <f t="shared" si="22"/>
        <v>SCFemale65-69</v>
      </c>
      <c r="F1457" s="110">
        <v>145721.20670000001</v>
      </c>
    </row>
    <row r="1458" spans="2:6" x14ac:dyDescent="0.2">
      <c r="B1458" t="s">
        <v>63</v>
      </c>
      <c r="C1458" t="s">
        <v>70</v>
      </c>
      <c r="D1458" s="130" t="s">
        <v>130</v>
      </c>
      <c r="E1458" t="str">
        <f t="shared" si="22"/>
        <v>SCFemale70-74</v>
      </c>
      <c r="F1458" s="110">
        <v>105751.31570000001</v>
      </c>
    </row>
    <row r="1459" spans="2:6" x14ac:dyDescent="0.2">
      <c r="B1459" t="s">
        <v>63</v>
      </c>
      <c r="C1459" t="s">
        <v>70</v>
      </c>
      <c r="D1459" s="130" t="s">
        <v>131</v>
      </c>
      <c r="E1459" t="str">
        <f t="shared" si="22"/>
        <v>SCFemale75-79</v>
      </c>
      <c r="F1459" s="110">
        <v>70335.616099999999</v>
      </c>
    </row>
    <row r="1460" spans="2:6" x14ac:dyDescent="0.2">
      <c r="B1460" t="s">
        <v>63</v>
      </c>
      <c r="C1460" t="s">
        <v>70</v>
      </c>
      <c r="D1460" s="130" t="s">
        <v>132</v>
      </c>
      <c r="E1460" t="str">
        <f t="shared" si="22"/>
        <v>SCFemale80-84</v>
      </c>
      <c r="F1460" s="110">
        <v>47097.128400000001</v>
      </c>
    </row>
    <row r="1461" spans="2:6" x14ac:dyDescent="0.2">
      <c r="B1461" t="s">
        <v>63</v>
      </c>
      <c r="C1461" t="s">
        <v>70</v>
      </c>
      <c r="D1461" s="130" t="s">
        <v>133</v>
      </c>
      <c r="E1461" t="str">
        <f t="shared" si="22"/>
        <v>SCFemale85-89</v>
      </c>
      <c r="F1461" s="110">
        <v>26219.1603</v>
      </c>
    </row>
    <row r="1462" spans="2:6" x14ac:dyDescent="0.2">
      <c r="B1462" t="s">
        <v>63</v>
      </c>
      <c r="C1462" t="s">
        <v>70</v>
      </c>
      <c r="D1462" s="130" t="s">
        <v>8</v>
      </c>
      <c r="E1462" t="str">
        <f t="shared" si="22"/>
        <v>SCFemale90+</v>
      </c>
      <c r="F1462" s="110">
        <v>18703.4205</v>
      </c>
    </row>
    <row r="1463" spans="2:6" x14ac:dyDescent="0.2">
      <c r="B1463" t="s">
        <v>63</v>
      </c>
      <c r="C1463" t="s">
        <v>71</v>
      </c>
      <c r="D1463" s="130">
        <v>0</v>
      </c>
      <c r="E1463" t="str">
        <f t="shared" si="22"/>
        <v>SCMale0</v>
      </c>
      <c r="F1463" s="110">
        <v>49704.136700000003</v>
      </c>
    </row>
    <row r="1464" spans="2:6" x14ac:dyDescent="0.2">
      <c r="B1464" t="s">
        <v>63</v>
      </c>
      <c r="C1464" t="s">
        <v>71</v>
      </c>
      <c r="D1464" s="141" t="s">
        <v>1657</v>
      </c>
      <c r="E1464" t="str">
        <f t="shared" si="22"/>
        <v>SCMale1-4</v>
      </c>
      <c r="F1464" s="110">
        <v>199168.8616</v>
      </c>
    </row>
    <row r="1465" spans="2:6" x14ac:dyDescent="0.2">
      <c r="B1465" t="s">
        <v>63</v>
      </c>
      <c r="C1465" t="s">
        <v>71</v>
      </c>
      <c r="D1465" s="141" t="s">
        <v>1658</v>
      </c>
      <c r="E1465" t="str">
        <f t="shared" si="22"/>
        <v>SCMale5-9</v>
      </c>
      <c r="F1465" s="110">
        <v>237103.1159</v>
      </c>
    </row>
    <row r="1466" spans="2:6" x14ac:dyDescent="0.2">
      <c r="B1466" t="s">
        <v>63</v>
      </c>
      <c r="C1466" t="s">
        <v>71</v>
      </c>
      <c r="D1466" s="141" t="s">
        <v>118</v>
      </c>
      <c r="E1466" t="str">
        <f t="shared" si="22"/>
        <v>SCMale10-14</v>
      </c>
      <c r="F1466" s="110">
        <v>227657.08689999999</v>
      </c>
    </row>
    <row r="1467" spans="2:6" x14ac:dyDescent="0.2">
      <c r="B1467" t="s">
        <v>63</v>
      </c>
      <c r="C1467" t="s">
        <v>71</v>
      </c>
      <c r="D1467" s="130" t="s">
        <v>119</v>
      </c>
      <c r="E1467" t="str">
        <f t="shared" si="22"/>
        <v>SCMale15-19</v>
      </c>
      <c r="F1467" s="110">
        <v>240210.9571</v>
      </c>
    </row>
    <row r="1468" spans="2:6" x14ac:dyDescent="0.2">
      <c r="B1468" t="s">
        <v>63</v>
      </c>
      <c r="C1468" t="s">
        <v>71</v>
      </c>
      <c r="D1468" s="130" t="s">
        <v>120</v>
      </c>
      <c r="E1468" t="str">
        <f t="shared" si="22"/>
        <v>SCMale20-24</v>
      </c>
      <c r="F1468" s="110">
        <v>284181.68050000002</v>
      </c>
    </row>
    <row r="1469" spans="2:6" x14ac:dyDescent="0.2">
      <c r="B1469" t="s">
        <v>63</v>
      </c>
      <c r="C1469" t="s">
        <v>71</v>
      </c>
      <c r="D1469" s="130" t="s">
        <v>121</v>
      </c>
      <c r="E1469" t="str">
        <f t="shared" si="22"/>
        <v>SCMale25-29</v>
      </c>
      <c r="F1469" s="110">
        <v>302686.56030000001</v>
      </c>
    </row>
    <row r="1470" spans="2:6" x14ac:dyDescent="0.2">
      <c r="B1470" t="s">
        <v>63</v>
      </c>
      <c r="C1470" t="s">
        <v>71</v>
      </c>
      <c r="D1470" s="130" t="s">
        <v>122</v>
      </c>
      <c r="E1470" t="str">
        <f t="shared" si="22"/>
        <v>SCMale30-34</v>
      </c>
      <c r="F1470" s="110">
        <v>312820.21629999997</v>
      </c>
    </row>
    <row r="1471" spans="2:6" x14ac:dyDescent="0.2">
      <c r="B1471" t="s">
        <v>63</v>
      </c>
      <c r="C1471" t="s">
        <v>71</v>
      </c>
      <c r="D1471" s="130" t="s">
        <v>123</v>
      </c>
      <c r="E1471" t="str">
        <f t="shared" si="22"/>
        <v>SCMale35-39</v>
      </c>
      <c r="F1471" s="110">
        <v>303251.71279999998</v>
      </c>
    </row>
    <row r="1472" spans="2:6" x14ac:dyDescent="0.2">
      <c r="B1472" t="s">
        <v>63</v>
      </c>
      <c r="C1472" t="s">
        <v>71</v>
      </c>
      <c r="D1472" s="130" t="s">
        <v>124</v>
      </c>
      <c r="E1472" t="str">
        <f t="shared" si="22"/>
        <v>SCMale40-44</v>
      </c>
      <c r="F1472" s="110">
        <v>265848.49190000002</v>
      </c>
    </row>
    <row r="1473" spans="2:6" x14ac:dyDescent="0.2">
      <c r="B1473" t="s">
        <v>63</v>
      </c>
      <c r="C1473" t="s">
        <v>71</v>
      </c>
      <c r="D1473" s="130" t="s">
        <v>125</v>
      </c>
      <c r="E1473" t="str">
        <f t="shared" si="22"/>
        <v>SCMale45-49</v>
      </c>
      <c r="F1473" s="110">
        <v>239234.98809999999</v>
      </c>
    </row>
    <row r="1474" spans="2:6" x14ac:dyDescent="0.2">
      <c r="B1474" t="s">
        <v>63</v>
      </c>
      <c r="C1474" t="s">
        <v>71</v>
      </c>
      <c r="D1474" s="130" t="s">
        <v>126</v>
      </c>
      <c r="E1474" t="str">
        <f t="shared" si="22"/>
        <v>SCMale50-54</v>
      </c>
      <c r="F1474" s="110">
        <v>229849.34330000001</v>
      </c>
    </row>
    <row r="1475" spans="2:6" x14ac:dyDescent="0.2">
      <c r="B1475" t="s">
        <v>63</v>
      </c>
      <c r="C1475" t="s">
        <v>71</v>
      </c>
      <c r="D1475" s="130" t="s">
        <v>127</v>
      </c>
      <c r="E1475" t="str">
        <f t="shared" si="22"/>
        <v>SCMale55-59</v>
      </c>
      <c r="F1475" s="110">
        <v>210575.76019999999</v>
      </c>
    </row>
    <row r="1476" spans="2:6" x14ac:dyDescent="0.2">
      <c r="B1476" t="s">
        <v>63</v>
      </c>
      <c r="C1476" t="s">
        <v>71</v>
      </c>
      <c r="D1476" s="130" t="s">
        <v>128</v>
      </c>
      <c r="E1476" t="str">
        <f t="shared" ref="E1476:E1539" si="23">_xlfn.CONCAT(B1476,C1476,D1476)</f>
        <v>SCMale60-64</v>
      </c>
      <c r="F1476" s="110">
        <v>168520.75690000001</v>
      </c>
    </row>
    <row r="1477" spans="2:6" x14ac:dyDescent="0.2">
      <c r="B1477" t="s">
        <v>63</v>
      </c>
      <c r="C1477" t="s">
        <v>71</v>
      </c>
      <c r="D1477" s="130" t="s">
        <v>129</v>
      </c>
      <c r="E1477" t="str">
        <f t="shared" si="23"/>
        <v>SCMale65-69</v>
      </c>
      <c r="F1477" s="110">
        <v>128433.44409999999</v>
      </c>
    </row>
    <row r="1478" spans="2:6" x14ac:dyDescent="0.2">
      <c r="B1478" t="s">
        <v>63</v>
      </c>
      <c r="C1478" t="s">
        <v>71</v>
      </c>
      <c r="D1478" s="130" t="s">
        <v>130</v>
      </c>
      <c r="E1478" t="str">
        <f t="shared" si="23"/>
        <v>SCMale70-74</v>
      </c>
      <c r="F1478" s="110">
        <v>88133.387199999997</v>
      </c>
    </row>
    <row r="1479" spans="2:6" x14ac:dyDescent="0.2">
      <c r="B1479" t="s">
        <v>63</v>
      </c>
      <c r="C1479" t="s">
        <v>71</v>
      </c>
      <c r="D1479" s="130" t="s">
        <v>131</v>
      </c>
      <c r="E1479" t="str">
        <f t="shared" si="23"/>
        <v>SCMale75-79</v>
      </c>
      <c r="F1479" s="110">
        <v>53371.554799999998</v>
      </c>
    </row>
    <row r="1480" spans="2:6" x14ac:dyDescent="0.2">
      <c r="B1480" t="s">
        <v>63</v>
      </c>
      <c r="C1480" t="s">
        <v>71</v>
      </c>
      <c r="D1480" s="130" t="s">
        <v>132</v>
      </c>
      <c r="E1480" t="str">
        <f t="shared" si="23"/>
        <v>SCMale80-84</v>
      </c>
      <c r="F1480" s="110">
        <v>31410.973099999999</v>
      </c>
    </row>
    <row r="1481" spans="2:6" x14ac:dyDescent="0.2">
      <c r="B1481" t="s">
        <v>63</v>
      </c>
      <c r="C1481" t="s">
        <v>71</v>
      </c>
      <c r="D1481" s="130" t="s">
        <v>133</v>
      </c>
      <c r="E1481" t="str">
        <f t="shared" si="23"/>
        <v>SCMale85-89</v>
      </c>
      <c r="F1481" s="110">
        <v>14991.8655</v>
      </c>
    </row>
    <row r="1482" spans="2:6" x14ac:dyDescent="0.2">
      <c r="B1482" t="s">
        <v>63</v>
      </c>
      <c r="C1482" t="s">
        <v>71</v>
      </c>
      <c r="D1482" s="130" t="s">
        <v>8</v>
      </c>
      <c r="E1482" t="str">
        <f t="shared" si="23"/>
        <v>SCMale90+</v>
      </c>
      <c r="F1482" s="110">
        <v>8142.2896000000001</v>
      </c>
    </row>
    <row r="1483" spans="2:6" x14ac:dyDescent="0.2">
      <c r="B1483" t="s">
        <v>63</v>
      </c>
      <c r="C1483" t="s">
        <v>18</v>
      </c>
      <c r="D1483" s="130">
        <v>0</v>
      </c>
      <c r="E1483" t="str">
        <f t="shared" si="23"/>
        <v>SCTotal0</v>
      </c>
      <c r="F1483" s="110">
        <v>97106.919699999999</v>
      </c>
    </row>
    <row r="1484" spans="2:6" x14ac:dyDescent="0.2">
      <c r="B1484" t="s">
        <v>63</v>
      </c>
      <c r="C1484" t="s">
        <v>18</v>
      </c>
      <c r="D1484" s="141" t="s">
        <v>1657</v>
      </c>
      <c r="E1484" t="str">
        <f t="shared" si="23"/>
        <v>SCTotal1-4</v>
      </c>
      <c r="F1484" s="110">
        <v>389362.13789999997</v>
      </c>
    </row>
    <row r="1485" spans="2:6" x14ac:dyDescent="0.2">
      <c r="B1485" t="s">
        <v>63</v>
      </c>
      <c r="C1485" t="s">
        <v>18</v>
      </c>
      <c r="D1485" s="141" t="s">
        <v>1658</v>
      </c>
      <c r="E1485" t="str">
        <f t="shared" si="23"/>
        <v>SCTotal5-9</v>
      </c>
      <c r="F1485" s="110">
        <v>464043.4644</v>
      </c>
    </row>
    <row r="1486" spans="2:6" x14ac:dyDescent="0.2">
      <c r="B1486" t="s">
        <v>63</v>
      </c>
      <c r="C1486" t="s">
        <v>18</v>
      </c>
      <c r="D1486" s="141" t="s">
        <v>118</v>
      </c>
      <c r="E1486" t="str">
        <f t="shared" si="23"/>
        <v>SCTotal10-14</v>
      </c>
      <c r="F1486" s="110">
        <v>445957.76779999997</v>
      </c>
    </row>
    <row r="1487" spans="2:6" x14ac:dyDescent="0.2">
      <c r="B1487" t="s">
        <v>63</v>
      </c>
      <c r="C1487" t="s">
        <v>18</v>
      </c>
      <c r="D1487" s="130" t="s">
        <v>119</v>
      </c>
      <c r="E1487" t="str">
        <f t="shared" si="23"/>
        <v>SCTotal15-19</v>
      </c>
      <c r="F1487" s="110">
        <v>470991.00329999998</v>
      </c>
    </row>
    <row r="1488" spans="2:6" x14ac:dyDescent="0.2">
      <c r="B1488" t="s">
        <v>63</v>
      </c>
      <c r="C1488" t="s">
        <v>18</v>
      </c>
      <c r="D1488" s="130" t="s">
        <v>120</v>
      </c>
      <c r="E1488" t="str">
        <f t="shared" si="23"/>
        <v>SCTotal20-24</v>
      </c>
      <c r="F1488" s="110">
        <v>557712.89540000004</v>
      </c>
    </row>
    <row r="1489" spans="2:6" x14ac:dyDescent="0.2">
      <c r="B1489" t="s">
        <v>63</v>
      </c>
      <c r="C1489" t="s">
        <v>18</v>
      </c>
      <c r="D1489" s="130" t="s">
        <v>121</v>
      </c>
      <c r="E1489" t="str">
        <f t="shared" si="23"/>
        <v>SCTotal25-29</v>
      </c>
      <c r="F1489" s="110">
        <v>595285.39249999996</v>
      </c>
    </row>
    <row r="1490" spans="2:6" x14ac:dyDescent="0.2">
      <c r="B1490" t="s">
        <v>63</v>
      </c>
      <c r="C1490" t="s">
        <v>18</v>
      </c>
      <c r="D1490" s="130" t="s">
        <v>122</v>
      </c>
      <c r="E1490" t="str">
        <f t="shared" si="23"/>
        <v>SCTotal30-34</v>
      </c>
      <c r="F1490" s="110">
        <v>613956.99739999999</v>
      </c>
    </row>
    <row r="1491" spans="2:6" x14ac:dyDescent="0.2">
      <c r="B1491" t="s">
        <v>63</v>
      </c>
      <c r="C1491" t="s">
        <v>18</v>
      </c>
      <c r="D1491" s="130" t="s">
        <v>123</v>
      </c>
      <c r="E1491" t="str">
        <f t="shared" si="23"/>
        <v>SCTotal35-39</v>
      </c>
      <c r="F1491" s="110">
        <v>600372.31940000004</v>
      </c>
    </row>
    <row r="1492" spans="2:6" x14ac:dyDescent="0.2">
      <c r="B1492" t="s">
        <v>63</v>
      </c>
      <c r="C1492" t="s">
        <v>18</v>
      </c>
      <c r="D1492" s="130" t="s">
        <v>124</v>
      </c>
      <c r="E1492" t="str">
        <f t="shared" si="23"/>
        <v>SCTotal40-44</v>
      </c>
      <c r="F1492" s="110">
        <v>532171.54650000005</v>
      </c>
    </row>
    <row r="1493" spans="2:6" x14ac:dyDescent="0.2">
      <c r="B1493" t="s">
        <v>63</v>
      </c>
      <c r="C1493" t="s">
        <v>18</v>
      </c>
      <c r="D1493" s="130" t="s">
        <v>125</v>
      </c>
      <c r="E1493" t="str">
        <f t="shared" si="23"/>
        <v>SCTotal45-49</v>
      </c>
      <c r="F1493" s="110">
        <v>483973.73979999998</v>
      </c>
    </row>
    <row r="1494" spans="2:6" x14ac:dyDescent="0.2">
      <c r="B1494" t="s">
        <v>63</v>
      </c>
      <c r="C1494" t="s">
        <v>18</v>
      </c>
      <c r="D1494" s="130" t="s">
        <v>126</v>
      </c>
      <c r="E1494" t="str">
        <f t="shared" si="23"/>
        <v>SCTotal50-54</v>
      </c>
      <c r="F1494" s="110">
        <v>468717.5404</v>
      </c>
    </row>
    <row r="1495" spans="2:6" x14ac:dyDescent="0.2">
      <c r="B1495" t="s">
        <v>63</v>
      </c>
      <c r="C1495" t="s">
        <v>18</v>
      </c>
      <c r="D1495" s="130" t="s">
        <v>127</v>
      </c>
      <c r="E1495" t="str">
        <f t="shared" si="23"/>
        <v>SCTotal55-59</v>
      </c>
      <c r="F1495" s="110">
        <v>436209.9118</v>
      </c>
    </row>
    <row r="1496" spans="2:6" x14ac:dyDescent="0.2">
      <c r="B1496" t="s">
        <v>63</v>
      </c>
      <c r="C1496" t="s">
        <v>18</v>
      </c>
      <c r="D1496" s="130" t="s">
        <v>128</v>
      </c>
      <c r="E1496" t="str">
        <f t="shared" si="23"/>
        <v>SCTotal60-64</v>
      </c>
      <c r="F1496" s="110">
        <v>352899.77960000001</v>
      </c>
    </row>
    <row r="1497" spans="2:6" x14ac:dyDescent="0.2">
      <c r="B1497" t="s">
        <v>63</v>
      </c>
      <c r="C1497" t="s">
        <v>18</v>
      </c>
      <c r="D1497" s="130" t="s">
        <v>129</v>
      </c>
      <c r="E1497" t="str">
        <f t="shared" si="23"/>
        <v>SCTotal65-69</v>
      </c>
      <c r="F1497" s="110">
        <v>274154.65019999997</v>
      </c>
    </row>
    <row r="1498" spans="2:6" x14ac:dyDescent="0.2">
      <c r="B1498" t="s">
        <v>63</v>
      </c>
      <c r="C1498" t="s">
        <v>18</v>
      </c>
      <c r="D1498" s="130" t="s">
        <v>130</v>
      </c>
      <c r="E1498" t="str">
        <f t="shared" si="23"/>
        <v>SCTotal70-74</v>
      </c>
      <c r="F1498" s="110">
        <v>193884.70050000001</v>
      </c>
    </row>
    <row r="1499" spans="2:6" x14ac:dyDescent="0.2">
      <c r="B1499" t="s">
        <v>63</v>
      </c>
      <c r="C1499" t="s">
        <v>18</v>
      </c>
      <c r="D1499" s="130" t="s">
        <v>131</v>
      </c>
      <c r="E1499" t="str">
        <f t="shared" si="23"/>
        <v>SCTotal75-79</v>
      </c>
      <c r="F1499" s="110">
        <v>123707.1496</v>
      </c>
    </row>
    <row r="1500" spans="2:6" x14ac:dyDescent="0.2">
      <c r="B1500" t="s">
        <v>63</v>
      </c>
      <c r="C1500" t="s">
        <v>18</v>
      </c>
      <c r="D1500" s="130" t="s">
        <v>132</v>
      </c>
      <c r="E1500" t="str">
        <f t="shared" si="23"/>
        <v>SCTotal80-84</v>
      </c>
      <c r="F1500" s="110">
        <v>78508.088699999993</v>
      </c>
    </row>
    <row r="1501" spans="2:6" x14ac:dyDescent="0.2">
      <c r="B1501" t="s">
        <v>63</v>
      </c>
      <c r="C1501" t="s">
        <v>18</v>
      </c>
      <c r="D1501" s="130" t="s">
        <v>133</v>
      </c>
      <c r="E1501" t="str">
        <f t="shared" si="23"/>
        <v>SCTotal85-89</v>
      </c>
      <c r="F1501" s="110">
        <v>41211.020199999999</v>
      </c>
    </row>
    <row r="1502" spans="2:6" x14ac:dyDescent="0.2">
      <c r="B1502" t="s">
        <v>63</v>
      </c>
      <c r="C1502" t="s">
        <v>18</v>
      </c>
      <c r="D1502" s="130" t="s">
        <v>8</v>
      </c>
      <c r="E1502" t="str">
        <f t="shared" si="23"/>
        <v>SCTotal90+</v>
      </c>
      <c r="F1502" s="110">
        <v>26845.709500000001</v>
      </c>
    </row>
    <row r="1503" spans="2:6" x14ac:dyDescent="0.2">
      <c r="B1503" t="s">
        <v>55</v>
      </c>
      <c r="C1503" t="s">
        <v>70</v>
      </c>
      <c r="D1503" s="130">
        <v>0</v>
      </c>
      <c r="E1503" t="str">
        <f t="shared" si="23"/>
        <v>SEFemale0</v>
      </c>
      <c r="F1503" s="110">
        <v>16650.135999999999</v>
      </c>
    </row>
    <row r="1504" spans="2:6" x14ac:dyDescent="0.2">
      <c r="B1504" t="s">
        <v>55</v>
      </c>
      <c r="C1504" t="s">
        <v>70</v>
      </c>
      <c r="D1504" s="141" t="s">
        <v>1657</v>
      </c>
      <c r="E1504" t="str">
        <f t="shared" si="23"/>
        <v>SEFemale1-4</v>
      </c>
      <c r="F1504" s="110">
        <v>66211.176000000007</v>
      </c>
    </row>
    <row r="1505" spans="2:6" x14ac:dyDescent="0.2">
      <c r="B1505" t="s">
        <v>55</v>
      </c>
      <c r="C1505" t="s">
        <v>70</v>
      </c>
      <c r="D1505" s="141" t="s">
        <v>1658</v>
      </c>
      <c r="E1505" t="str">
        <f t="shared" si="23"/>
        <v>SEFemale5-9</v>
      </c>
      <c r="F1505" s="110">
        <v>83726.414600000004</v>
      </c>
    </row>
    <row r="1506" spans="2:6" x14ac:dyDescent="0.2">
      <c r="B1506" t="s">
        <v>55</v>
      </c>
      <c r="C1506" t="s">
        <v>70</v>
      </c>
      <c r="D1506" s="141" t="s">
        <v>118</v>
      </c>
      <c r="E1506" t="str">
        <f t="shared" si="23"/>
        <v>SEFemale10-14</v>
      </c>
      <c r="F1506" s="110">
        <v>88045.890899999999</v>
      </c>
    </row>
    <row r="1507" spans="2:6" x14ac:dyDescent="0.2">
      <c r="B1507" t="s">
        <v>55</v>
      </c>
      <c r="C1507" t="s">
        <v>70</v>
      </c>
      <c r="D1507" s="130" t="s">
        <v>119</v>
      </c>
      <c r="E1507" t="str">
        <f t="shared" si="23"/>
        <v>SEFemale15-19</v>
      </c>
      <c r="F1507" s="110">
        <v>92701.943799999994</v>
      </c>
    </row>
    <row r="1508" spans="2:6" x14ac:dyDescent="0.2">
      <c r="B1508" t="s">
        <v>55</v>
      </c>
      <c r="C1508" t="s">
        <v>70</v>
      </c>
      <c r="D1508" s="130" t="s">
        <v>120</v>
      </c>
      <c r="E1508" t="str">
        <f t="shared" si="23"/>
        <v>SEFemale20-24</v>
      </c>
      <c r="F1508" s="110">
        <v>104288.3673</v>
      </c>
    </row>
    <row r="1509" spans="2:6" x14ac:dyDescent="0.2">
      <c r="B1509" t="s">
        <v>55</v>
      </c>
      <c r="C1509" t="s">
        <v>70</v>
      </c>
      <c r="D1509" s="130" t="s">
        <v>121</v>
      </c>
      <c r="E1509" t="str">
        <f t="shared" si="23"/>
        <v>SEFemale25-29</v>
      </c>
      <c r="F1509" s="110">
        <v>101905.28320000001</v>
      </c>
    </row>
    <row r="1510" spans="2:6" x14ac:dyDescent="0.2">
      <c r="B1510" t="s">
        <v>55</v>
      </c>
      <c r="C1510" t="s">
        <v>70</v>
      </c>
      <c r="D1510" s="130" t="s">
        <v>122</v>
      </c>
      <c r="E1510" t="str">
        <f t="shared" si="23"/>
        <v>SEFemale30-34</v>
      </c>
      <c r="F1510" s="110">
        <v>102641.35430000001</v>
      </c>
    </row>
    <row r="1511" spans="2:6" x14ac:dyDescent="0.2">
      <c r="B1511" t="s">
        <v>55</v>
      </c>
      <c r="C1511" t="s">
        <v>70</v>
      </c>
      <c r="D1511" s="130" t="s">
        <v>123</v>
      </c>
      <c r="E1511" t="str">
        <f t="shared" si="23"/>
        <v>SEFemale35-39</v>
      </c>
      <c r="F1511" s="110">
        <v>98492.907099999997</v>
      </c>
    </row>
    <row r="1512" spans="2:6" x14ac:dyDescent="0.2">
      <c r="B1512" t="s">
        <v>55</v>
      </c>
      <c r="C1512" t="s">
        <v>70</v>
      </c>
      <c r="D1512" s="130" t="s">
        <v>124</v>
      </c>
      <c r="E1512" t="str">
        <f t="shared" si="23"/>
        <v>SEFemale40-44</v>
      </c>
      <c r="F1512" s="110">
        <v>89187.715299999996</v>
      </c>
    </row>
    <row r="1513" spans="2:6" x14ac:dyDescent="0.2">
      <c r="B1513" t="s">
        <v>55</v>
      </c>
      <c r="C1513" t="s">
        <v>70</v>
      </c>
      <c r="D1513" s="130" t="s">
        <v>125</v>
      </c>
      <c r="E1513" t="str">
        <f t="shared" si="23"/>
        <v>SEFemale45-49</v>
      </c>
      <c r="F1513" s="110">
        <v>77793.100900000005</v>
      </c>
    </row>
    <row r="1514" spans="2:6" x14ac:dyDescent="0.2">
      <c r="B1514" t="s">
        <v>55</v>
      </c>
      <c r="C1514" t="s">
        <v>70</v>
      </c>
      <c r="D1514" s="130" t="s">
        <v>126</v>
      </c>
      <c r="E1514" t="str">
        <f t="shared" si="23"/>
        <v>SEFemale50-54</v>
      </c>
      <c r="F1514" s="110">
        <v>70156.5337</v>
      </c>
    </row>
    <row r="1515" spans="2:6" x14ac:dyDescent="0.2">
      <c r="B1515" t="s">
        <v>55</v>
      </c>
      <c r="C1515" t="s">
        <v>70</v>
      </c>
      <c r="D1515" s="130" t="s">
        <v>127</v>
      </c>
      <c r="E1515" t="str">
        <f t="shared" si="23"/>
        <v>SEFemale55-59</v>
      </c>
      <c r="F1515" s="110">
        <v>58244.620999999999</v>
      </c>
    </row>
    <row r="1516" spans="2:6" x14ac:dyDescent="0.2">
      <c r="B1516" t="s">
        <v>55</v>
      </c>
      <c r="C1516" t="s">
        <v>70</v>
      </c>
      <c r="D1516" s="130" t="s">
        <v>128</v>
      </c>
      <c r="E1516" t="str">
        <f t="shared" si="23"/>
        <v>SEFemale60-64</v>
      </c>
      <c r="F1516" s="110">
        <v>45540.6662</v>
      </c>
    </row>
    <row r="1517" spans="2:6" x14ac:dyDescent="0.2">
      <c r="B1517" t="s">
        <v>55</v>
      </c>
      <c r="C1517" t="s">
        <v>70</v>
      </c>
      <c r="D1517" s="130" t="s">
        <v>129</v>
      </c>
      <c r="E1517" t="str">
        <f t="shared" si="23"/>
        <v>SEFemale65-69</v>
      </c>
      <c r="F1517" s="110">
        <v>36016.339699999997</v>
      </c>
    </row>
    <row r="1518" spans="2:6" x14ac:dyDescent="0.2">
      <c r="B1518" t="s">
        <v>55</v>
      </c>
      <c r="C1518" t="s">
        <v>70</v>
      </c>
      <c r="D1518" s="130" t="s">
        <v>130</v>
      </c>
      <c r="E1518" t="str">
        <f t="shared" si="23"/>
        <v>SEFemale70-74</v>
      </c>
      <c r="F1518" s="110">
        <v>26730.904399999999</v>
      </c>
    </row>
    <row r="1519" spans="2:6" x14ac:dyDescent="0.2">
      <c r="B1519" t="s">
        <v>55</v>
      </c>
      <c r="C1519" t="s">
        <v>70</v>
      </c>
      <c r="D1519" s="130" t="s">
        <v>131</v>
      </c>
      <c r="E1519" t="str">
        <f t="shared" si="23"/>
        <v>SEFemale75-79</v>
      </c>
      <c r="F1519" s="110">
        <v>18413.488600000001</v>
      </c>
    </row>
    <row r="1520" spans="2:6" x14ac:dyDescent="0.2">
      <c r="B1520" t="s">
        <v>55</v>
      </c>
      <c r="C1520" t="s">
        <v>70</v>
      </c>
      <c r="D1520" s="130" t="s">
        <v>132</v>
      </c>
      <c r="E1520" t="str">
        <f t="shared" si="23"/>
        <v>SEFemale80-84</v>
      </c>
      <c r="F1520" s="110">
        <v>12103.701499999999</v>
      </c>
    </row>
    <row r="1521" spans="2:6" x14ac:dyDescent="0.2">
      <c r="B1521" t="s">
        <v>55</v>
      </c>
      <c r="C1521" t="s">
        <v>70</v>
      </c>
      <c r="D1521" s="130" t="s">
        <v>133</v>
      </c>
      <c r="E1521" t="str">
        <f t="shared" si="23"/>
        <v>SEFemale85-89</v>
      </c>
      <c r="F1521" s="110">
        <v>6474.9928</v>
      </c>
    </row>
    <row r="1522" spans="2:6" x14ac:dyDescent="0.2">
      <c r="B1522" t="s">
        <v>55</v>
      </c>
      <c r="C1522" t="s">
        <v>70</v>
      </c>
      <c r="D1522" s="130" t="s">
        <v>8</v>
      </c>
      <c r="E1522" t="str">
        <f t="shared" si="23"/>
        <v>SEFemale90+</v>
      </c>
      <c r="F1522" s="110">
        <v>3733.3705</v>
      </c>
    </row>
    <row r="1523" spans="2:6" x14ac:dyDescent="0.2">
      <c r="B1523" t="s">
        <v>55</v>
      </c>
      <c r="C1523" t="s">
        <v>71</v>
      </c>
      <c r="D1523" s="130">
        <v>0</v>
      </c>
      <c r="E1523" t="str">
        <f t="shared" si="23"/>
        <v>SEMale0</v>
      </c>
      <c r="F1523" s="110">
        <v>17446.0193</v>
      </c>
    </row>
    <row r="1524" spans="2:6" x14ac:dyDescent="0.2">
      <c r="B1524" t="s">
        <v>55</v>
      </c>
      <c r="C1524" t="s">
        <v>71</v>
      </c>
      <c r="D1524" s="141" t="s">
        <v>1657</v>
      </c>
      <c r="E1524" t="str">
        <f t="shared" si="23"/>
        <v>SEMale1-4</v>
      </c>
      <c r="F1524" s="110">
        <v>69332.014299999995</v>
      </c>
    </row>
    <row r="1525" spans="2:6" x14ac:dyDescent="0.2">
      <c r="B1525" t="s">
        <v>55</v>
      </c>
      <c r="C1525" t="s">
        <v>71</v>
      </c>
      <c r="D1525" s="141" t="s">
        <v>1658</v>
      </c>
      <c r="E1525" t="str">
        <f t="shared" si="23"/>
        <v>SEMale5-9</v>
      </c>
      <c r="F1525" s="110">
        <v>87465.796100000007</v>
      </c>
    </row>
    <row r="1526" spans="2:6" x14ac:dyDescent="0.2">
      <c r="B1526" t="s">
        <v>55</v>
      </c>
      <c r="C1526" t="s">
        <v>71</v>
      </c>
      <c r="D1526" s="141" t="s">
        <v>118</v>
      </c>
      <c r="E1526" t="str">
        <f t="shared" si="23"/>
        <v>SEMale10-14</v>
      </c>
      <c r="F1526" s="110">
        <v>91347.156799999997</v>
      </c>
    </row>
    <row r="1527" spans="2:6" x14ac:dyDescent="0.2">
      <c r="B1527" t="s">
        <v>55</v>
      </c>
      <c r="C1527" t="s">
        <v>71</v>
      </c>
      <c r="D1527" s="130" t="s">
        <v>119</v>
      </c>
      <c r="E1527" t="str">
        <f t="shared" si="23"/>
        <v>SEMale15-19</v>
      </c>
      <c r="F1527" s="110">
        <v>94494.861000000004</v>
      </c>
    </row>
    <row r="1528" spans="2:6" x14ac:dyDescent="0.2">
      <c r="B1528" t="s">
        <v>55</v>
      </c>
      <c r="C1528" t="s">
        <v>71</v>
      </c>
      <c r="D1528" s="130" t="s">
        <v>120</v>
      </c>
      <c r="E1528" t="str">
        <f t="shared" si="23"/>
        <v>SEMale20-24</v>
      </c>
      <c r="F1528" s="110">
        <v>104733.2378</v>
      </c>
    </row>
    <row r="1529" spans="2:6" x14ac:dyDescent="0.2">
      <c r="B1529" t="s">
        <v>55</v>
      </c>
      <c r="C1529" t="s">
        <v>71</v>
      </c>
      <c r="D1529" s="130" t="s">
        <v>121</v>
      </c>
      <c r="E1529" t="str">
        <f t="shared" si="23"/>
        <v>SEMale25-29</v>
      </c>
      <c r="F1529" s="110">
        <v>97526.109800000006</v>
      </c>
    </row>
    <row r="1530" spans="2:6" x14ac:dyDescent="0.2">
      <c r="B1530" t="s">
        <v>55</v>
      </c>
      <c r="C1530" t="s">
        <v>71</v>
      </c>
      <c r="D1530" s="130" t="s">
        <v>122</v>
      </c>
      <c r="E1530" t="str">
        <f t="shared" si="23"/>
        <v>SEMale30-34</v>
      </c>
      <c r="F1530" s="110">
        <v>95125.596999999994</v>
      </c>
    </row>
    <row r="1531" spans="2:6" x14ac:dyDescent="0.2">
      <c r="B1531" t="s">
        <v>55</v>
      </c>
      <c r="C1531" t="s">
        <v>71</v>
      </c>
      <c r="D1531" s="130" t="s">
        <v>123</v>
      </c>
      <c r="E1531" t="str">
        <f t="shared" si="23"/>
        <v>SEMale35-39</v>
      </c>
      <c r="F1531" s="110">
        <v>89336.951700000005</v>
      </c>
    </row>
    <row r="1532" spans="2:6" x14ac:dyDescent="0.2">
      <c r="B1532" t="s">
        <v>55</v>
      </c>
      <c r="C1532" t="s">
        <v>71</v>
      </c>
      <c r="D1532" s="130" t="s">
        <v>124</v>
      </c>
      <c r="E1532" t="str">
        <f t="shared" si="23"/>
        <v>SEMale40-44</v>
      </c>
      <c r="F1532" s="110">
        <v>79446.652600000001</v>
      </c>
    </row>
    <row r="1533" spans="2:6" x14ac:dyDescent="0.2">
      <c r="B1533" t="s">
        <v>55</v>
      </c>
      <c r="C1533" t="s">
        <v>71</v>
      </c>
      <c r="D1533" s="130" t="s">
        <v>125</v>
      </c>
      <c r="E1533" t="str">
        <f t="shared" si="23"/>
        <v>SEMale45-49</v>
      </c>
      <c r="F1533" s="110">
        <v>68240.026899999997</v>
      </c>
    </row>
    <row r="1534" spans="2:6" x14ac:dyDescent="0.2">
      <c r="B1534" t="s">
        <v>55</v>
      </c>
      <c r="C1534" t="s">
        <v>71</v>
      </c>
      <c r="D1534" s="130" t="s">
        <v>126</v>
      </c>
      <c r="E1534" t="str">
        <f t="shared" si="23"/>
        <v>SEMale50-54</v>
      </c>
      <c r="F1534" s="110">
        <v>61459.410799999998</v>
      </c>
    </row>
    <row r="1535" spans="2:6" x14ac:dyDescent="0.2">
      <c r="B1535" t="s">
        <v>55</v>
      </c>
      <c r="C1535" t="s">
        <v>71</v>
      </c>
      <c r="D1535" s="130" t="s">
        <v>127</v>
      </c>
      <c r="E1535" t="str">
        <f t="shared" si="23"/>
        <v>SEMale55-59</v>
      </c>
      <c r="F1535" s="110">
        <v>49756.186999999998</v>
      </c>
    </row>
    <row r="1536" spans="2:6" x14ac:dyDescent="0.2">
      <c r="B1536" t="s">
        <v>55</v>
      </c>
      <c r="C1536" t="s">
        <v>71</v>
      </c>
      <c r="D1536" s="130" t="s">
        <v>128</v>
      </c>
      <c r="E1536" t="str">
        <f t="shared" si="23"/>
        <v>SEMale60-64</v>
      </c>
      <c r="F1536" s="110">
        <v>37968.704400000002</v>
      </c>
    </row>
    <row r="1537" spans="2:6" x14ac:dyDescent="0.2">
      <c r="B1537" t="s">
        <v>55</v>
      </c>
      <c r="C1537" t="s">
        <v>71</v>
      </c>
      <c r="D1537" s="130" t="s">
        <v>129</v>
      </c>
      <c r="E1537" t="str">
        <f t="shared" si="23"/>
        <v>SEMale65-69</v>
      </c>
      <c r="F1537" s="110">
        <v>28639.949100000002</v>
      </c>
    </row>
    <row r="1538" spans="2:6" x14ac:dyDescent="0.2">
      <c r="B1538" t="s">
        <v>55</v>
      </c>
      <c r="C1538" t="s">
        <v>71</v>
      </c>
      <c r="D1538" s="130" t="s">
        <v>130</v>
      </c>
      <c r="E1538" t="str">
        <f t="shared" si="23"/>
        <v>SEMale70-74</v>
      </c>
      <c r="F1538" s="110">
        <v>20845.948899999999</v>
      </c>
    </row>
    <row r="1539" spans="2:6" x14ac:dyDescent="0.2">
      <c r="B1539" t="s">
        <v>55</v>
      </c>
      <c r="C1539" t="s">
        <v>71</v>
      </c>
      <c r="D1539" s="130" t="s">
        <v>131</v>
      </c>
      <c r="E1539" t="str">
        <f t="shared" si="23"/>
        <v>SEMale75-79</v>
      </c>
      <c r="F1539" s="110">
        <v>12874.632100000001</v>
      </c>
    </row>
    <row r="1540" spans="2:6" x14ac:dyDescent="0.2">
      <c r="B1540" t="s">
        <v>55</v>
      </c>
      <c r="C1540" t="s">
        <v>71</v>
      </c>
      <c r="D1540" s="130" t="s">
        <v>132</v>
      </c>
      <c r="E1540" t="str">
        <f t="shared" ref="E1540:E1603" si="24">_xlfn.CONCAT(B1540,C1540,D1540)</f>
        <v>SEMale80-84</v>
      </c>
      <c r="F1540" s="110">
        <v>7377.7380000000003</v>
      </c>
    </row>
    <row r="1541" spans="2:6" x14ac:dyDescent="0.2">
      <c r="B1541" t="s">
        <v>55</v>
      </c>
      <c r="C1541" t="s">
        <v>71</v>
      </c>
      <c r="D1541" s="130" t="s">
        <v>133</v>
      </c>
      <c r="E1541" t="str">
        <f t="shared" si="24"/>
        <v>SEMale85-89</v>
      </c>
      <c r="F1541" s="110">
        <v>3408.7363</v>
      </c>
    </row>
    <row r="1542" spans="2:6" x14ac:dyDescent="0.2">
      <c r="B1542" t="s">
        <v>55</v>
      </c>
      <c r="C1542" t="s">
        <v>71</v>
      </c>
      <c r="D1542" s="130" t="s">
        <v>8</v>
      </c>
      <c r="E1542" t="str">
        <f t="shared" si="24"/>
        <v>SEMale90+</v>
      </c>
      <c r="F1542" s="110">
        <v>1672.5685000000001</v>
      </c>
    </row>
    <row r="1543" spans="2:6" x14ac:dyDescent="0.2">
      <c r="B1543" t="s">
        <v>55</v>
      </c>
      <c r="C1543" t="s">
        <v>18</v>
      </c>
      <c r="D1543" s="130">
        <v>0</v>
      </c>
      <c r="E1543" t="str">
        <f t="shared" si="24"/>
        <v>SETotal0</v>
      </c>
      <c r="F1543" s="110">
        <v>34096.155299999999</v>
      </c>
    </row>
    <row r="1544" spans="2:6" x14ac:dyDescent="0.2">
      <c r="B1544" t="s">
        <v>55</v>
      </c>
      <c r="C1544" t="s">
        <v>18</v>
      </c>
      <c r="D1544" s="141" t="s">
        <v>1657</v>
      </c>
      <c r="E1544" t="str">
        <f t="shared" si="24"/>
        <v>SETotal1-4</v>
      </c>
      <c r="F1544" s="110">
        <v>135543.19020000001</v>
      </c>
    </row>
    <row r="1545" spans="2:6" x14ac:dyDescent="0.2">
      <c r="B1545" t="s">
        <v>55</v>
      </c>
      <c r="C1545" t="s">
        <v>18</v>
      </c>
      <c r="D1545" s="141" t="s">
        <v>1658</v>
      </c>
      <c r="E1545" t="str">
        <f t="shared" si="24"/>
        <v>SETotal5-9</v>
      </c>
      <c r="F1545" s="110">
        <v>171192.21059999999</v>
      </c>
    </row>
    <row r="1546" spans="2:6" x14ac:dyDescent="0.2">
      <c r="B1546" t="s">
        <v>55</v>
      </c>
      <c r="C1546" t="s">
        <v>18</v>
      </c>
      <c r="D1546" s="141" t="s">
        <v>118</v>
      </c>
      <c r="E1546" t="str">
        <f t="shared" si="24"/>
        <v>SETotal10-14</v>
      </c>
      <c r="F1546" s="110">
        <v>179393.04639999999</v>
      </c>
    </row>
    <row r="1547" spans="2:6" x14ac:dyDescent="0.2">
      <c r="B1547" t="s">
        <v>55</v>
      </c>
      <c r="C1547" t="s">
        <v>18</v>
      </c>
      <c r="D1547" s="130" t="s">
        <v>119</v>
      </c>
      <c r="E1547" t="str">
        <f t="shared" si="24"/>
        <v>SETotal15-19</v>
      </c>
      <c r="F1547" s="110">
        <v>187196.8046</v>
      </c>
    </row>
    <row r="1548" spans="2:6" x14ac:dyDescent="0.2">
      <c r="B1548" t="s">
        <v>55</v>
      </c>
      <c r="C1548" t="s">
        <v>18</v>
      </c>
      <c r="D1548" s="130" t="s">
        <v>120</v>
      </c>
      <c r="E1548" t="str">
        <f t="shared" si="24"/>
        <v>SETotal20-24</v>
      </c>
      <c r="F1548" s="110">
        <v>209021.5969</v>
      </c>
    </row>
    <row r="1549" spans="2:6" x14ac:dyDescent="0.2">
      <c r="B1549" t="s">
        <v>55</v>
      </c>
      <c r="C1549" t="s">
        <v>18</v>
      </c>
      <c r="D1549" s="130" t="s">
        <v>121</v>
      </c>
      <c r="E1549" t="str">
        <f t="shared" si="24"/>
        <v>SETotal25-29</v>
      </c>
      <c r="F1549" s="110">
        <v>199431.3731</v>
      </c>
    </row>
    <row r="1550" spans="2:6" x14ac:dyDescent="0.2">
      <c r="B1550" t="s">
        <v>55</v>
      </c>
      <c r="C1550" t="s">
        <v>18</v>
      </c>
      <c r="D1550" s="130" t="s">
        <v>122</v>
      </c>
      <c r="E1550" t="str">
        <f t="shared" si="24"/>
        <v>SETotal30-34</v>
      </c>
      <c r="F1550" s="110">
        <v>197766.95</v>
      </c>
    </row>
    <row r="1551" spans="2:6" x14ac:dyDescent="0.2">
      <c r="B1551" t="s">
        <v>55</v>
      </c>
      <c r="C1551" t="s">
        <v>18</v>
      </c>
      <c r="D1551" s="130" t="s">
        <v>123</v>
      </c>
      <c r="E1551" t="str">
        <f t="shared" si="24"/>
        <v>SETotal35-39</v>
      </c>
      <c r="F1551" s="110">
        <v>187829.85819999999</v>
      </c>
    </row>
    <row r="1552" spans="2:6" x14ac:dyDescent="0.2">
      <c r="B1552" t="s">
        <v>55</v>
      </c>
      <c r="C1552" t="s">
        <v>18</v>
      </c>
      <c r="D1552" s="130" t="s">
        <v>124</v>
      </c>
      <c r="E1552" t="str">
        <f t="shared" si="24"/>
        <v>SETotal40-44</v>
      </c>
      <c r="F1552" s="110">
        <v>168634.36749999999</v>
      </c>
    </row>
    <row r="1553" spans="2:6" x14ac:dyDescent="0.2">
      <c r="B1553" t="s">
        <v>55</v>
      </c>
      <c r="C1553" t="s">
        <v>18</v>
      </c>
      <c r="D1553" s="130" t="s">
        <v>125</v>
      </c>
      <c r="E1553" t="str">
        <f t="shared" si="24"/>
        <v>SETotal45-49</v>
      </c>
      <c r="F1553" s="110">
        <v>146033.11919999999</v>
      </c>
    </row>
    <row r="1554" spans="2:6" x14ac:dyDescent="0.2">
      <c r="B1554" t="s">
        <v>55</v>
      </c>
      <c r="C1554" t="s">
        <v>18</v>
      </c>
      <c r="D1554" s="130" t="s">
        <v>126</v>
      </c>
      <c r="E1554" t="str">
        <f t="shared" si="24"/>
        <v>SETotal50-54</v>
      </c>
      <c r="F1554" s="110">
        <v>131615.9393</v>
      </c>
    </row>
    <row r="1555" spans="2:6" x14ac:dyDescent="0.2">
      <c r="B1555" t="s">
        <v>55</v>
      </c>
      <c r="C1555" t="s">
        <v>18</v>
      </c>
      <c r="D1555" s="130" t="s">
        <v>127</v>
      </c>
      <c r="E1555" t="str">
        <f t="shared" si="24"/>
        <v>SETotal55-59</v>
      </c>
      <c r="F1555" s="110">
        <v>108000.8077</v>
      </c>
    </row>
    <row r="1556" spans="2:6" x14ac:dyDescent="0.2">
      <c r="B1556" t="s">
        <v>55</v>
      </c>
      <c r="C1556" t="s">
        <v>18</v>
      </c>
      <c r="D1556" s="130" t="s">
        <v>128</v>
      </c>
      <c r="E1556" t="str">
        <f t="shared" si="24"/>
        <v>SETotal60-64</v>
      </c>
      <c r="F1556" s="110">
        <v>83509.370599999995</v>
      </c>
    </row>
    <row r="1557" spans="2:6" x14ac:dyDescent="0.2">
      <c r="B1557" t="s">
        <v>55</v>
      </c>
      <c r="C1557" t="s">
        <v>18</v>
      </c>
      <c r="D1557" s="130" t="s">
        <v>129</v>
      </c>
      <c r="E1557" t="str">
        <f t="shared" si="24"/>
        <v>SETotal65-69</v>
      </c>
      <c r="F1557" s="110">
        <v>64656.278299999998</v>
      </c>
    </row>
    <row r="1558" spans="2:6" x14ac:dyDescent="0.2">
      <c r="B1558" t="s">
        <v>55</v>
      </c>
      <c r="C1558" t="s">
        <v>18</v>
      </c>
      <c r="D1558" s="130" t="s">
        <v>130</v>
      </c>
      <c r="E1558" t="str">
        <f t="shared" si="24"/>
        <v>SETotal70-74</v>
      </c>
      <c r="F1558" s="110">
        <v>47576.847000000002</v>
      </c>
    </row>
    <row r="1559" spans="2:6" x14ac:dyDescent="0.2">
      <c r="B1559" t="s">
        <v>55</v>
      </c>
      <c r="C1559" t="s">
        <v>18</v>
      </c>
      <c r="D1559" s="130" t="s">
        <v>131</v>
      </c>
      <c r="E1559" t="str">
        <f t="shared" si="24"/>
        <v>SETotal75-79</v>
      </c>
      <c r="F1559" s="110">
        <v>31288.1181</v>
      </c>
    </row>
    <row r="1560" spans="2:6" x14ac:dyDescent="0.2">
      <c r="B1560" t="s">
        <v>55</v>
      </c>
      <c r="C1560" t="s">
        <v>18</v>
      </c>
      <c r="D1560" s="130" t="s">
        <v>132</v>
      </c>
      <c r="E1560" t="str">
        <f t="shared" si="24"/>
        <v>SETotal80-84</v>
      </c>
      <c r="F1560" s="110">
        <v>19481.438699999999</v>
      </c>
    </row>
    <row r="1561" spans="2:6" x14ac:dyDescent="0.2">
      <c r="B1561" t="s">
        <v>55</v>
      </c>
      <c r="C1561" t="s">
        <v>18</v>
      </c>
      <c r="D1561" s="130" t="s">
        <v>133</v>
      </c>
      <c r="E1561" t="str">
        <f t="shared" si="24"/>
        <v>SETotal85-89</v>
      </c>
      <c r="F1561" s="110">
        <v>9883.7263000000003</v>
      </c>
    </row>
    <row r="1562" spans="2:6" x14ac:dyDescent="0.2">
      <c r="B1562" t="s">
        <v>55</v>
      </c>
      <c r="C1562" t="s">
        <v>18</v>
      </c>
      <c r="D1562" s="130" t="s">
        <v>8</v>
      </c>
      <c r="E1562" t="str">
        <f t="shared" si="24"/>
        <v>SETotal90+</v>
      </c>
      <c r="F1562" s="110">
        <v>5405.9156999999996</v>
      </c>
    </row>
    <row r="1563" spans="2:6" x14ac:dyDescent="0.2">
      <c r="B1563" t="s">
        <v>13</v>
      </c>
      <c r="C1563" t="s">
        <v>70</v>
      </c>
      <c r="D1563" s="130">
        <v>0</v>
      </c>
      <c r="E1563" t="str">
        <f t="shared" si="24"/>
        <v>SPFemale0</v>
      </c>
      <c r="F1563" s="110">
        <v>294186.0563</v>
      </c>
    </row>
    <row r="1564" spans="2:6" x14ac:dyDescent="0.2">
      <c r="B1564" t="s">
        <v>13</v>
      </c>
      <c r="C1564" t="s">
        <v>70</v>
      </c>
      <c r="D1564" s="141" t="s">
        <v>1657</v>
      </c>
      <c r="E1564" t="str">
        <f t="shared" si="24"/>
        <v>SPFemale1-4</v>
      </c>
      <c r="F1564" s="110">
        <v>1189931.5083999999</v>
      </c>
    </row>
    <row r="1565" spans="2:6" x14ac:dyDescent="0.2">
      <c r="B1565" t="s">
        <v>13</v>
      </c>
      <c r="C1565" t="s">
        <v>70</v>
      </c>
      <c r="D1565" s="141" t="s">
        <v>1658</v>
      </c>
      <c r="E1565" t="str">
        <f t="shared" si="24"/>
        <v>SPFemale5-9</v>
      </c>
      <c r="F1565" s="110">
        <v>1485700.3145000001</v>
      </c>
    </row>
    <row r="1566" spans="2:6" x14ac:dyDescent="0.2">
      <c r="B1566" t="s">
        <v>13</v>
      </c>
      <c r="C1566" t="s">
        <v>70</v>
      </c>
      <c r="D1566" s="141" t="s">
        <v>118</v>
      </c>
      <c r="E1566" t="str">
        <f t="shared" si="24"/>
        <v>SPFemale10-14</v>
      </c>
      <c r="F1566" s="110">
        <v>1446506.2646000001</v>
      </c>
    </row>
    <row r="1567" spans="2:6" x14ac:dyDescent="0.2">
      <c r="B1567" t="s">
        <v>13</v>
      </c>
      <c r="C1567" t="s">
        <v>70</v>
      </c>
      <c r="D1567" s="130" t="s">
        <v>119</v>
      </c>
      <c r="E1567" t="str">
        <f t="shared" si="24"/>
        <v>SPFemale15-19</v>
      </c>
      <c r="F1567" s="110">
        <v>1532729.7997999999</v>
      </c>
    </row>
    <row r="1568" spans="2:6" x14ac:dyDescent="0.2">
      <c r="B1568" t="s">
        <v>13</v>
      </c>
      <c r="C1568" t="s">
        <v>70</v>
      </c>
      <c r="D1568" s="130" t="s">
        <v>120</v>
      </c>
      <c r="E1568" t="str">
        <f t="shared" si="24"/>
        <v>SPFemale20-24</v>
      </c>
      <c r="F1568" s="110">
        <v>1702185.6109</v>
      </c>
    </row>
    <row r="1569" spans="2:6" x14ac:dyDescent="0.2">
      <c r="B1569" t="s">
        <v>13</v>
      </c>
      <c r="C1569" t="s">
        <v>70</v>
      </c>
      <c r="D1569" s="130" t="s">
        <v>121</v>
      </c>
      <c r="E1569" t="str">
        <f t="shared" si="24"/>
        <v>SPFemale25-29</v>
      </c>
      <c r="F1569" s="110">
        <v>1739541.2619</v>
      </c>
    </row>
    <row r="1570" spans="2:6" x14ac:dyDescent="0.2">
      <c r="B1570" t="s">
        <v>13</v>
      </c>
      <c r="C1570" t="s">
        <v>70</v>
      </c>
      <c r="D1570" s="130" t="s">
        <v>122</v>
      </c>
      <c r="E1570" t="str">
        <f t="shared" si="24"/>
        <v>SPFemale30-34</v>
      </c>
      <c r="F1570" s="110">
        <v>1889658.0412999999</v>
      </c>
    </row>
    <row r="1571" spans="2:6" x14ac:dyDescent="0.2">
      <c r="B1571" t="s">
        <v>13</v>
      </c>
      <c r="C1571" t="s">
        <v>70</v>
      </c>
      <c r="D1571" s="130" t="s">
        <v>123</v>
      </c>
      <c r="E1571" t="str">
        <f t="shared" si="24"/>
        <v>SPFemale35-39</v>
      </c>
      <c r="F1571" s="110">
        <v>1945873.7468999999</v>
      </c>
    </row>
    <row r="1572" spans="2:6" x14ac:dyDescent="0.2">
      <c r="B1572" t="s">
        <v>13</v>
      </c>
      <c r="C1572" t="s">
        <v>70</v>
      </c>
      <c r="D1572" s="130" t="s">
        <v>124</v>
      </c>
      <c r="E1572" t="str">
        <f t="shared" si="24"/>
        <v>SPFemale40-44</v>
      </c>
      <c r="F1572" s="110">
        <v>1820514.7651</v>
      </c>
    </row>
    <row r="1573" spans="2:6" x14ac:dyDescent="0.2">
      <c r="B1573" t="s">
        <v>13</v>
      </c>
      <c r="C1573" t="s">
        <v>70</v>
      </c>
      <c r="D1573" s="130" t="s">
        <v>125</v>
      </c>
      <c r="E1573" t="str">
        <f t="shared" si="24"/>
        <v>SPFemale45-49</v>
      </c>
      <c r="F1573" s="110">
        <v>1626880.8361</v>
      </c>
    </row>
    <row r="1574" spans="2:6" x14ac:dyDescent="0.2">
      <c r="B1574" t="s">
        <v>13</v>
      </c>
      <c r="C1574" t="s">
        <v>70</v>
      </c>
      <c r="D1574" s="130" t="s">
        <v>126</v>
      </c>
      <c r="E1574" t="str">
        <f t="shared" si="24"/>
        <v>SPFemale50-54</v>
      </c>
      <c r="F1574" s="110">
        <v>1516330.5660999999</v>
      </c>
    </row>
    <row r="1575" spans="2:6" x14ac:dyDescent="0.2">
      <c r="B1575" t="s">
        <v>13</v>
      </c>
      <c r="C1575" t="s">
        <v>70</v>
      </c>
      <c r="D1575" s="130" t="s">
        <v>127</v>
      </c>
      <c r="E1575" t="str">
        <f t="shared" si="24"/>
        <v>SPFemale55-59</v>
      </c>
      <c r="F1575" s="110">
        <v>1405875.9124</v>
      </c>
    </row>
    <row r="1576" spans="2:6" x14ac:dyDescent="0.2">
      <c r="B1576" t="s">
        <v>13</v>
      </c>
      <c r="C1576" t="s">
        <v>70</v>
      </c>
      <c r="D1576" s="130" t="s">
        <v>128</v>
      </c>
      <c r="E1576" t="str">
        <f t="shared" si="24"/>
        <v>SPFemale60-64</v>
      </c>
      <c r="F1576" s="110">
        <v>1226226.8670000001</v>
      </c>
    </row>
    <row r="1577" spans="2:6" x14ac:dyDescent="0.2">
      <c r="B1577" t="s">
        <v>13</v>
      </c>
      <c r="C1577" t="s">
        <v>70</v>
      </c>
      <c r="D1577" s="130" t="s">
        <v>129</v>
      </c>
      <c r="E1577" t="str">
        <f t="shared" si="24"/>
        <v>SPFemale65-69</v>
      </c>
      <c r="F1577" s="110">
        <v>977237.40190000006</v>
      </c>
    </row>
    <row r="1578" spans="2:6" x14ac:dyDescent="0.2">
      <c r="B1578" t="s">
        <v>13</v>
      </c>
      <c r="C1578" t="s">
        <v>70</v>
      </c>
      <c r="D1578" s="130" t="s">
        <v>130</v>
      </c>
      <c r="E1578" t="str">
        <f t="shared" si="24"/>
        <v>SPFemale70-74</v>
      </c>
      <c r="F1578" s="110">
        <v>730677.88040000002</v>
      </c>
    </row>
    <row r="1579" spans="2:6" x14ac:dyDescent="0.2">
      <c r="B1579" t="s">
        <v>13</v>
      </c>
      <c r="C1579" t="s">
        <v>70</v>
      </c>
      <c r="D1579" s="130" t="s">
        <v>131</v>
      </c>
      <c r="E1579" t="str">
        <f t="shared" si="24"/>
        <v>SPFemale75-79</v>
      </c>
      <c r="F1579" s="110">
        <v>493637.141</v>
      </c>
    </row>
    <row r="1580" spans="2:6" x14ac:dyDescent="0.2">
      <c r="B1580" t="s">
        <v>13</v>
      </c>
      <c r="C1580" t="s">
        <v>70</v>
      </c>
      <c r="D1580" s="130" t="s">
        <v>132</v>
      </c>
      <c r="E1580" t="str">
        <f t="shared" si="24"/>
        <v>SPFemale80-84</v>
      </c>
      <c r="F1580" s="110">
        <v>340308.41259999998</v>
      </c>
    </row>
    <row r="1581" spans="2:6" x14ac:dyDescent="0.2">
      <c r="B1581" t="s">
        <v>13</v>
      </c>
      <c r="C1581" t="s">
        <v>70</v>
      </c>
      <c r="D1581" s="130" t="s">
        <v>133</v>
      </c>
      <c r="E1581" t="str">
        <f t="shared" si="24"/>
        <v>SPFemale85-89</v>
      </c>
      <c r="F1581" s="110">
        <v>196078.91089999999</v>
      </c>
    </row>
    <row r="1582" spans="2:6" x14ac:dyDescent="0.2">
      <c r="B1582" t="s">
        <v>13</v>
      </c>
      <c r="C1582" t="s">
        <v>70</v>
      </c>
      <c r="D1582" s="130" t="s">
        <v>8</v>
      </c>
      <c r="E1582" t="str">
        <f t="shared" si="24"/>
        <v>SPFemale90+</v>
      </c>
      <c r="F1582" s="110">
        <v>142812.00020000001</v>
      </c>
    </row>
    <row r="1583" spans="2:6" x14ac:dyDescent="0.2">
      <c r="B1583" t="s">
        <v>13</v>
      </c>
      <c r="C1583" t="s">
        <v>71</v>
      </c>
      <c r="D1583" s="130">
        <v>0</v>
      </c>
      <c r="E1583" t="str">
        <f t="shared" si="24"/>
        <v>SPMale0</v>
      </c>
      <c r="F1583" s="110">
        <v>308374.23910000001</v>
      </c>
    </row>
    <row r="1584" spans="2:6" x14ac:dyDescent="0.2">
      <c r="B1584" t="s">
        <v>13</v>
      </c>
      <c r="C1584" t="s">
        <v>71</v>
      </c>
      <c r="D1584" s="141" t="s">
        <v>1657</v>
      </c>
      <c r="E1584" t="str">
        <f t="shared" si="24"/>
        <v>SPMale1-4</v>
      </c>
      <c r="F1584" s="110">
        <v>1246526.1318000001</v>
      </c>
    </row>
    <row r="1585" spans="2:6" x14ac:dyDescent="0.2">
      <c r="B1585" t="s">
        <v>13</v>
      </c>
      <c r="C1585" t="s">
        <v>71</v>
      </c>
      <c r="D1585" s="141" t="s">
        <v>1658</v>
      </c>
      <c r="E1585" t="str">
        <f t="shared" si="24"/>
        <v>SPMale5-9</v>
      </c>
      <c r="F1585" s="110">
        <v>1555043.8196</v>
      </c>
    </row>
    <row r="1586" spans="2:6" x14ac:dyDescent="0.2">
      <c r="B1586" t="s">
        <v>13</v>
      </c>
      <c r="C1586" t="s">
        <v>71</v>
      </c>
      <c r="D1586" s="141" t="s">
        <v>118</v>
      </c>
      <c r="E1586" t="str">
        <f t="shared" si="24"/>
        <v>SPMale10-14</v>
      </c>
      <c r="F1586" s="110">
        <v>1512034.2568000001</v>
      </c>
    </row>
    <row r="1587" spans="2:6" x14ac:dyDescent="0.2">
      <c r="B1587" t="s">
        <v>13</v>
      </c>
      <c r="C1587" t="s">
        <v>71</v>
      </c>
      <c r="D1587" s="130" t="s">
        <v>119</v>
      </c>
      <c r="E1587" t="str">
        <f t="shared" si="24"/>
        <v>SPMale15-19</v>
      </c>
      <c r="F1587" s="110">
        <v>1596287.4504</v>
      </c>
    </row>
    <row r="1588" spans="2:6" x14ac:dyDescent="0.2">
      <c r="B1588" t="s">
        <v>13</v>
      </c>
      <c r="C1588" t="s">
        <v>71</v>
      </c>
      <c r="D1588" s="130" t="s">
        <v>120</v>
      </c>
      <c r="E1588" t="str">
        <f t="shared" si="24"/>
        <v>SPMale20-24</v>
      </c>
      <c r="F1588" s="110">
        <v>1746588.7544</v>
      </c>
    </row>
    <row r="1589" spans="2:6" x14ac:dyDescent="0.2">
      <c r="B1589" t="s">
        <v>13</v>
      </c>
      <c r="C1589" t="s">
        <v>71</v>
      </c>
      <c r="D1589" s="130" t="s">
        <v>121</v>
      </c>
      <c r="E1589" t="str">
        <f t="shared" si="24"/>
        <v>SPMale25-29</v>
      </c>
      <c r="F1589" s="110">
        <v>1772871.2420000001</v>
      </c>
    </row>
    <row r="1590" spans="2:6" x14ac:dyDescent="0.2">
      <c r="B1590" t="s">
        <v>13</v>
      </c>
      <c r="C1590" t="s">
        <v>71</v>
      </c>
      <c r="D1590" s="130" t="s">
        <v>122</v>
      </c>
      <c r="E1590" t="str">
        <f t="shared" si="24"/>
        <v>SPMale30-34</v>
      </c>
      <c r="F1590" s="110">
        <v>1921537.1481999999</v>
      </c>
    </row>
    <row r="1591" spans="2:6" x14ac:dyDescent="0.2">
      <c r="B1591" t="s">
        <v>13</v>
      </c>
      <c r="C1591" t="s">
        <v>71</v>
      </c>
      <c r="D1591" s="130" t="s">
        <v>123</v>
      </c>
      <c r="E1591" t="str">
        <f t="shared" si="24"/>
        <v>SPMale35-39</v>
      </c>
      <c r="F1591" s="110">
        <v>1906729.9813000001</v>
      </c>
    </row>
    <row r="1592" spans="2:6" x14ac:dyDescent="0.2">
      <c r="B1592" t="s">
        <v>13</v>
      </c>
      <c r="C1592" t="s">
        <v>71</v>
      </c>
      <c r="D1592" s="130" t="s">
        <v>124</v>
      </c>
      <c r="E1592" t="str">
        <f t="shared" si="24"/>
        <v>SPMale40-44</v>
      </c>
      <c r="F1592" s="110">
        <v>1724822.3769</v>
      </c>
    </row>
    <row r="1593" spans="2:6" x14ac:dyDescent="0.2">
      <c r="B1593" t="s">
        <v>13</v>
      </c>
      <c r="C1593" t="s">
        <v>71</v>
      </c>
      <c r="D1593" s="130" t="s">
        <v>125</v>
      </c>
      <c r="E1593" t="str">
        <f t="shared" si="24"/>
        <v>SPMale45-49</v>
      </c>
      <c r="F1593" s="110">
        <v>1512218.4406000001</v>
      </c>
    </row>
    <row r="1594" spans="2:6" x14ac:dyDescent="0.2">
      <c r="B1594" t="s">
        <v>13</v>
      </c>
      <c r="C1594" t="s">
        <v>71</v>
      </c>
      <c r="D1594" s="130" t="s">
        <v>126</v>
      </c>
      <c r="E1594" t="str">
        <f t="shared" si="24"/>
        <v>SPMale50-54</v>
      </c>
      <c r="F1594" s="110">
        <v>1386295.4505</v>
      </c>
    </row>
    <row r="1595" spans="2:6" x14ac:dyDescent="0.2">
      <c r="B1595" t="s">
        <v>13</v>
      </c>
      <c r="C1595" t="s">
        <v>71</v>
      </c>
      <c r="D1595" s="130" t="s">
        <v>127</v>
      </c>
      <c r="E1595" t="str">
        <f t="shared" si="24"/>
        <v>SPMale55-59</v>
      </c>
      <c r="F1595" s="110">
        <v>1223513.3126000001</v>
      </c>
    </row>
    <row r="1596" spans="2:6" x14ac:dyDescent="0.2">
      <c r="B1596" t="s">
        <v>13</v>
      </c>
      <c r="C1596" t="s">
        <v>71</v>
      </c>
      <c r="D1596" s="130" t="s">
        <v>128</v>
      </c>
      <c r="E1596" t="str">
        <f t="shared" si="24"/>
        <v>SPMale60-64</v>
      </c>
      <c r="F1596" s="110">
        <v>1036555.7283</v>
      </c>
    </row>
    <row r="1597" spans="2:6" x14ac:dyDescent="0.2">
      <c r="B1597" t="s">
        <v>13</v>
      </c>
      <c r="C1597" t="s">
        <v>71</v>
      </c>
      <c r="D1597" s="130" t="s">
        <v>129</v>
      </c>
      <c r="E1597" t="str">
        <f t="shared" si="24"/>
        <v>SPMale65-69</v>
      </c>
      <c r="F1597" s="110">
        <v>799017.58089999994</v>
      </c>
    </row>
    <row r="1598" spans="2:6" x14ac:dyDescent="0.2">
      <c r="B1598" t="s">
        <v>13</v>
      </c>
      <c r="C1598" t="s">
        <v>71</v>
      </c>
      <c r="D1598" s="130" t="s">
        <v>130</v>
      </c>
      <c r="E1598" t="str">
        <f t="shared" si="24"/>
        <v>SPMale70-74</v>
      </c>
      <c r="F1598" s="110">
        <v>562787.8713</v>
      </c>
    </row>
    <row r="1599" spans="2:6" x14ac:dyDescent="0.2">
      <c r="B1599" t="s">
        <v>13</v>
      </c>
      <c r="C1599" t="s">
        <v>71</v>
      </c>
      <c r="D1599" s="130" t="s">
        <v>131</v>
      </c>
      <c r="E1599" t="str">
        <f t="shared" si="24"/>
        <v>SPMale75-79</v>
      </c>
      <c r="F1599" s="110">
        <v>353759.36570000002</v>
      </c>
    </row>
    <row r="1600" spans="2:6" x14ac:dyDescent="0.2">
      <c r="B1600" t="s">
        <v>13</v>
      </c>
      <c r="C1600" t="s">
        <v>71</v>
      </c>
      <c r="D1600" s="130" t="s">
        <v>132</v>
      </c>
      <c r="E1600" t="str">
        <f t="shared" si="24"/>
        <v>SPMale80-84</v>
      </c>
      <c r="F1600" s="110">
        <v>219590.44190000001</v>
      </c>
    </row>
    <row r="1601" spans="2:6" x14ac:dyDescent="0.2">
      <c r="B1601" t="s">
        <v>13</v>
      </c>
      <c r="C1601" t="s">
        <v>71</v>
      </c>
      <c r="D1601" s="130" t="s">
        <v>133</v>
      </c>
      <c r="E1601" t="str">
        <f t="shared" si="24"/>
        <v>SPMale85-89</v>
      </c>
      <c r="F1601" s="110">
        <v>111128.5445</v>
      </c>
    </row>
    <row r="1602" spans="2:6" x14ac:dyDescent="0.2">
      <c r="B1602" t="s">
        <v>13</v>
      </c>
      <c r="C1602" t="s">
        <v>71</v>
      </c>
      <c r="D1602" s="130" t="s">
        <v>8</v>
      </c>
      <c r="E1602" t="str">
        <f t="shared" si="24"/>
        <v>SPMale90+</v>
      </c>
      <c r="F1602" s="110">
        <v>61233.21</v>
      </c>
    </row>
    <row r="1603" spans="2:6" x14ac:dyDescent="0.2">
      <c r="B1603" t="s">
        <v>13</v>
      </c>
      <c r="C1603" t="s">
        <v>18</v>
      </c>
      <c r="D1603" s="130">
        <v>0</v>
      </c>
      <c r="E1603" t="str">
        <f t="shared" si="24"/>
        <v>SPTotal0</v>
      </c>
      <c r="F1603" s="110">
        <v>602560.29539999994</v>
      </c>
    </row>
    <row r="1604" spans="2:6" x14ac:dyDescent="0.2">
      <c r="B1604" t="s">
        <v>13</v>
      </c>
      <c r="C1604" t="s">
        <v>18</v>
      </c>
      <c r="D1604" s="141" t="s">
        <v>1657</v>
      </c>
      <c r="E1604" t="str">
        <f t="shared" ref="E1604:E1667" si="25">_xlfn.CONCAT(B1604,C1604,D1604)</f>
        <v>SPTotal1-4</v>
      </c>
      <c r="F1604" s="110">
        <v>2436457.6401999998</v>
      </c>
    </row>
    <row r="1605" spans="2:6" x14ac:dyDescent="0.2">
      <c r="B1605" t="s">
        <v>13</v>
      </c>
      <c r="C1605" t="s">
        <v>18</v>
      </c>
      <c r="D1605" s="141" t="s">
        <v>1658</v>
      </c>
      <c r="E1605" t="str">
        <f t="shared" si="25"/>
        <v>SPTotal5-9</v>
      </c>
      <c r="F1605" s="110">
        <v>3040744.1340000001</v>
      </c>
    </row>
    <row r="1606" spans="2:6" x14ac:dyDescent="0.2">
      <c r="B1606" t="s">
        <v>13</v>
      </c>
      <c r="C1606" t="s">
        <v>18</v>
      </c>
      <c r="D1606" s="141" t="s">
        <v>118</v>
      </c>
      <c r="E1606" t="str">
        <f t="shared" si="25"/>
        <v>SPTotal10-14</v>
      </c>
      <c r="F1606" s="110">
        <v>2958540.5214</v>
      </c>
    </row>
    <row r="1607" spans="2:6" x14ac:dyDescent="0.2">
      <c r="B1607" t="s">
        <v>13</v>
      </c>
      <c r="C1607" t="s">
        <v>18</v>
      </c>
      <c r="D1607" s="130" t="s">
        <v>119</v>
      </c>
      <c r="E1607" t="str">
        <f t="shared" si="25"/>
        <v>SPTotal15-19</v>
      </c>
      <c r="F1607" s="110">
        <v>3129017.1965999999</v>
      </c>
    </row>
    <row r="1608" spans="2:6" x14ac:dyDescent="0.2">
      <c r="B1608" t="s">
        <v>13</v>
      </c>
      <c r="C1608" t="s">
        <v>18</v>
      </c>
      <c r="D1608" s="130" t="s">
        <v>120</v>
      </c>
      <c r="E1608" t="str">
        <f t="shared" si="25"/>
        <v>SPTotal20-24</v>
      </c>
      <c r="F1608" s="110">
        <v>3448774.2533999998</v>
      </c>
    </row>
    <row r="1609" spans="2:6" x14ac:dyDescent="0.2">
      <c r="B1609" t="s">
        <v>13</v>
      </c>
      <c r="C1609" t="s">
        <v>18</v>
      </c>
      <c r="D1609" s="130" t="s">
        <v>121</v>
      </c>
      <c r="E1609" t="str">
        <f t="shared" si="25"/>
        <v>SPTotal25-29</v>
      </c>
      <c r="F1609" s="110">
        <v>3512412.4983999999</v>
      </c>
    </row>
    <row r="1610" spans="2:6" x14ac:dyDescent="0.2">
      <c r="B1610" t="s">
        <v>13</v>
      </c>
      <c r="C1610" t="s">
        <v>18</v>
      </c>
      <c r="D1610" s="130" t="s">
        <v>122</v>
      </c>
      <c r="E1610" t="str">
        <f t="shared" si="25"/>
        <v>SPTotal30-34</v>
      </c>
      <c r="F1610" s="110">
        <v>3811194.7310000001</v>
      </c>
    </row>
    <row r="1611" spans="2:6" x14ac:dyDescent="0.2">
      <c r="B1611" t="s">
        <v>13</v>
      </c>
      <c r="C1611" t="s">
        <v>18</v>
      </c>
      <c r="D1611" s="130" t="s">
        <v>123</v>
      </c>
      <c r="E1611" t="str">
        <f t="shared" si="25"/>
        <v>SPTotal35-39</v>
      </c>
      <c r="F1611" s="110">
        <v>3852602.8810999999</v>
      </c>
    </row>
    <row r="1612" spans="2:6" x14ac:dyDescent="0.2">
      <c r="B1612" t="s">
        <v>13</v>
      </c>
      <c r="C1612" t="s">
        <v>18</v>
      </c>
      <c r="D1612" s="130" t="s">
        <v>124</v>
      </c>
      <c r="E1612" t="str">
        <f t="shared" si="25"/>
        <v>SPTotal40-44</v>
      </c>
      <c r="F1612" s="110">
        <v>3545336.9026000001</v>
      </c>
    </row>
    <row r="1613" spans="2:6" x14ac:dyDescent="0.2">
      <c r="B1613" t="s">
        <v>13</v>
      </c>
      <c r="C1613" t="s">
        <v>18</v>
      </c>
      <c r="D1613" s="130" t="s">
        <v>125</v>
      </c>
      <c r="E1613" t="str">
        <f t="shared" si="25"/>
        <v>SPTotal45-49</v>
      </c>
      <c r="F1613" s="110">
        <v>3139099.2757000001</v>
      </c>
    </row>
    <row r="1614" spans="2:6" x14ac:dyDescent="0.2">
      <c r="B1614" t="s">
        <v>13</v>
      </c>
      <c r="C1614" t="s">
        <v>18</v>
      </c>
      <c r="D1614" s="130" t="s">
        <v>126</v>
      </c>
      <c r="E1614" t="str">
        <f t="shared" si="25"/>
        <v>SPTotal50-54</v>
      </c>
      <c r="F1614" s="110">
        <v>2902625.7503999998</v>
      </c>
    </row>
    <row r="1615" spans="2:6" x14ac:dyDescent="0.2">
      <c r="B1615" t="s">
        <v>13</v>
      </c>
      <c r="C1615" t="s">
        <v>18</v>
      </c>
      <c r="D1615" s="130" t="s">
        <v>127</v>
      </c>
      <c r="E1615" t="str">
        <f t="shared" si="25"/>
        <v>SPTotal55-59</v>
      </c>
      <c r="F1615" s="110">
        <v>2629389.0720000002</v>
      </c>
    </row>
    <row r="1616" spans="2:6" x14ac:dyDescent="0.2">
      <c r="B1616" t="s">
        <v>13</v>
      </c>
      <c r="C1616" t="s">
        <v>18</v>
      </c>
      <c r="D1616" s="130" t="s">
        <v>128</v>
      </c>
      <c r="E1616" t="str">
        <f t="shared" si="25"/>
        <v>SPTotal60-64</v>
      </c>
      <c r="F1616" s="110">
        <v>2262782.5811999999</v>
      </c>
    </row>
    <row r="1617" spans="2:6" x14ac:dyDescent="0.2">
      <c r="B1617" t="s">
        <v>13</v>
      </c>
      <c r="C1617" t="s">
        <v>18</v>
      </c>
      <c r="D1617" s="130" t="s">
        <v>129</v>
      </c>
      <c r="E1617" t="str">
        <f t="shared" si="25"/>
        <v>SPTotal65-69</v>
      </c>
      <c r="F1617" s="110">
        <v>1776254.9742000001</v>
      </c>
    </row>
    <row r="1618" spans="2:6" x14ac:dyDescent="0.2">
      <c r="B1618" t="s">
        <v>13</v>
      </c>
      <c r="C1618" t="s">
        <v>18</v>
      </c>
      <c r="D1618" s="130" t="s">
        <v>130</v>
      </c>
      <c r="E1618" t="str">
        <f t="shared" si="25"/>
        <v>SPTotal70-74</v>
      </c>
      <c r="F1618" s="110">
        <v>1293465.7375</v>
      </c>
    </row>
    <row r="1619" spans="2:6" x14ac:dyDescent="0.2">
      <c r="B1619" t="s">
        <v>13</v>
      </c>
      <c r="C1619" t="s">
        <v>18</v>
      </c>
      <c r="D1619" s="130" t="s">
        <v>131</v>
      </c>
      <c r="E1619" t="str">
        <f t="shared" si="25"/>
        <v>SPTotal75-79</v>
      </c>
      <c r="F1619" s="110">
        <v>847396.48199999996</v>
      </c>
    </row>
    <row r="1620" spans="2:6" x14ac:dyDescent="0.2">
      <c r="B1620" t="s">
        <v>13</v>
      </c>
      <c r="C1620" t="s">
        <v>18</v>
      </c>
      <c r="D1620" s="130" t="s">
        <v>132</v>
      </c>
      <c r="E1620" t="str">
        <f t="shared" si="25"/>
        <v>SPTotal80-84</v>
      </c>
      <c r="F1620" s="110">
        <v>559898.79180000001</v>
      </c>
    </row>
    <row r="1621" spans="2:6" x14ac:dyDescent="0.2">
      <c r="B1621" t="s">
        <v>13</v>
      </c>
      <c r="C1621" t="s">
        <v>18</v>
      </c>
      <c r="D1621" s="130" t="s">
        <v>133</v>
      </c>
      <c r="E1621" t="str">
        <f t="shared" si="25"/>
        <v>SPTotal85-89</v>
      </c>
      <c r="F1621" s="110">
        <v>307207.38909999997</v>
      </c>
    </row>
    <row r="1622" spans="2:6" x14ac:dyDescent="0.2">
      <c r="B1622" t="s">
        <v>13</v>
      </c>
      <c r="C1622" t="s">
        <v>18</v>
      </c>
      <c r="D1622" s="130" t="s">
        <v>8</v>
      </c>
      <c r="E1622" t="str">
        <f t="shared" si="25"/>
        <v>SPTotal90+</v>
      </c>
      <c r="F1622" s="110">
        <v>204045.20250000001</v>
      </c>
    </row>
    <row r="1623" spans="2:6" x14ac:dyDescent="0.2">
      <c r="B1623" t="s">
        <v>46</v>
      </c>
      <c r="C1623" t="s">
        <v>70</v>
      </c>
      <c r="D1623" s="130">
        <v>0</v>
      </c>
      <c r="E1623" t="str">
        <f t="shared" si="25"/>
        <v>TOFemale0</v>
      </c>
      <c r="F1623" s="110">
        <v>12470.713100000001</v>
      </c>
    </row>
    <row r="1624" spans="2:6" x14ac:dyDescent="0.2">
      <c r="B1624" t="s">
        <v>46</v>
      </c>
      <c r="C1624" t="s">
        <v>70</v>
      </c>
      <c r="D1624" s="141" t="s">
        <v>1657</v>
      </c>
      <c r="E1624" t="str">
        <f t="shared" si="25"/>
        <v>TOFemale1-4</v>
      </c>
      <c r="F1624" s="110">
        <v>48804.031499999997</v>
      </c>
    </row>
    <row r="1625" spans="2:6" x14ac:dyDescent="0.2">
      <c r="B1625" t="s">
        <v>46</v>
      </c>
      <c r="C1625" t="s">
        <v>70</v>
      </c>
      <c r="D1625" s="141" t="s">
        <v>1658</v>
      </c>
      <c r="E1625" t="str">
        <f t="shared" si="25"/>
        <v>TOFemale5-9</v>
      </c>
      <c r="F1625" s="110">
        <v>61428.7503</v>
      </c>
    </row>
    <row r="1626" spans="2:6" x14ac:dyDescent="0.2">
      <c r="B1626" t="s">
        <v>46</v>
      </c>
      <c r="C1626" t="s">
        <v>70</v>
      </c>
      <c r="D1626" s="141" t="s">
        <v>118</v>
      </c>
      <c r="E1626" t="str">
        <f t="shared" si="25"/>
        <v>TOFemale10-14</v>
      </c>
      <c r="F1626" s="110">
        <v>64682.8246</v>
      </c>
    </row>
    <row r="1627" spans="2:6" x14ac:dyDescent="0.2">
      <c r="B1627" t="s">
        <v>46</v>
      </c>
      <c r="C1627" t="s">
        <v>70</v>
      </c>
      <c r="D1627" s="130" t="s">
        <v>119</v>
      </c>
      <c r="E1627" t="str">
        <f t="shared" si="25"/>
        <v>TOFemale15-19</v>
      </c>
      <c r="F1627" s="110">
        <v>67442.274099999995</v>
      </c>
    </row>
    <row r="1628" spans="2:6" x14ac:dyDescent="0.2">
      <c r="B1628" t="s">
        <v>46</v>
      </c>
      <c r="C1628" t="s">
        <v>70</v>
      </c>
      <c r="D1628" s="130" t="s">
        <v>120</v>
      </c>
      <c r="E1628" t="str">
        <f t="shared" si="25"/>
        <v>TOFemale20-24</v>
      </c>
      <c r="F1628" s="110">
        <v>70910.045400000003</v>
      </c>
    </row>
    <row r="1629" spans="2:6" x14ac:dyDescent="0.2">
      <c r="B1629" t="s">
        <v>46</v>
      </c>
      <c r="C1629" t="s">
        <v>70</v>
      </c>
      <c r="D1629" s="130" t="s">
        <v>121</v>
      </c>
      <c r="E1629" t="str">
        <f t="shared" si="25"/>
        <v>TOFemale25-29</v>
      </c>
      <c r="F1629" s="110">
        <v>68518.938099999999</v>
      </c>
    </row>
    <row r="1630" spans="2:6" x14ac:dyDescent="0.2">
      <c r="B1630" t="s">
        <v>46</v>
      </c>
      <c r="C1630" t="s">
        <v>70</v>
      </c>
      <c r="D1630" s="130" t="s">
        <v>122</v>
      </c>
      <c r="E1630" t="str">
        <f t="shared" si="25"/>
        <v>TOFemale30-34</v>
      </c>
      <c r="F1630" s="110">
        <v>65966.272299999997</v>
      </c>
    </row>
    <row r="1631" spans="2:6" x14ac:dyDescent="0.2">
      <c r="B1631" t="s">
        <v>46</v>
      </c>
      <c r="C1631" t="s">
        <v>70</v>
      </c>
      <c r="D1631" s="130" t="s">
        <v>123</v>
      </c>
      <c r="E1631" t="str">
        <f t="shared" si="25"/>
        <v>TOFemale35-39</v>
      </c>
      <c r="F1631" s="110">
        <v>63665.877999999997</v>
      </c>
    </row>
    <row r="1632" spans="2:6" x14ac:dyDescent="0.2">
      <c r="B1632" t="s">
        <v>46</v>
      </c>
      <c r="C1632" t="s">
        <v>70</v>
      </c>
      <c r="D1632" s="130" t="s">
        <v>124</v>
      </c>
      <c r="E1632" t="str">
        <f t="shared" si="25"/>
        <v>TOFemale40-44</v>
      </c>
      <c r="F1632" s="110">
        <v>58108.304499999998</v>
      </c>
    </row>
    <row r="1633" spans="2:6" x14ac:dyDescent="0.2">
      <c r="B1633" t="s">
        <v>46</v>
      </c>
      <c r="C1633" t="s">
        <v>70</v>
      </c>
      <c r="D1633" s="130" t="s">
        <v>125</v>
      </c>
      <c r="E1633" t="str">
        <f t="shared" si="25"/>
        <v>TOFemale45-49</v>
      </c>
      <c r="F1633" s="110">
        <v>46744.624300000003</v>
      </c>
    </row>
    <row r="1634" spans="2:6" x14ac:dyDescent="0.2">
      <c r="B1634" t="s">
        <v>46</v>
      </c>
      <c r="C1634" t="s">
        <v>70</v>
      </c>
      <c r="D1634" s="130" t="s">
        <v>126</v>
      </c>
      <c r="E1634" t="str">
        <f t="shared" si="25"/>
        <v>TOFemale50-54</v>
      </c>
      <c r="F1634" s="110">
        <v>41186.807800000002</v>
      </c>
    </row>
    <row r="1635" spans="2:6" x14ac:dyDescent="0.2">
      <c r="B1635" t="s">
        <v>46</v>
      </c>
      <c r="C1635" t="s">
        <v>70</v>
      </c>
      <c r="D1635" s="130" t="s">
        <v>127</v>
      </c>
      <c r="E1635" t="str">
        <f t="shared" si="25"/>
        <v>TOFemale55-59</v>
      </c>
      <c r="F1635" s="110">
        <v>33589.712599999999</v>
      </c>
    </row>
    <row r="1636" spans="2:6" x14ac:dyDescent="0.2">
      <c r="B1636" t="s">
        <v>46</v>
      </c>
      <c r="C1636" t="s">
        <v>70</v>
      </c>
      <c r="D1636" s="130" t="s">
        <v>128</v>
      </c>
      <c r="E1636" t="str">
        <f t="shared" si="25"/>
        <v>TOFemale60-64</v>
      </c>
      <c r="F1636" s="110">
        <v>26892.406500000001</v>
      </c>
    </row>
    <row r="1637" spans="2:6" x14ac:dyDescent="0.2">
      <c r="B1637" t="s">
        <v>46</v>
      </c>
      <c r="C1637" t="s">
        <v>70</v>
      </c>
      <c r="D1637" s="130" t="s">
        <v>129</v>
      </c>
      <c r="E1637" t="str">
        <f t="shared" si="25"/>
        <v>TOFemale65-69</v>
      </c>
      <c r="F1637" s="110">
        <v>20978.214</v>
      </c>
    </row>
    <row r="1638" spans="2:6" x14ac:dyDescent="0.2">
      <c r="B1638" t="s">
        <v>46</v>
      </c>
      <c r="C1638" t="s">
        <v>70</v>
      </c>
      <c r="D1638" s="130" t="s">
        <v>130</v>
      </c>
      <c r="E1638" t="str">
        <f t="shared" si="25"/>
        <v>TOFemale70-74</v>
      </c>
      <c r="F1638" s="110">
        <v>15301.180399999999</v>
      </c>
    </row>
    <row r="1639" spans="2:6" x14ac:dyDescent="0.2">
      <c r="B1639" t="s">
        <v>46</v>
      </c>
      <c r="C1639" t="s">
        <v>70</v>
      </c>
      <c r="D1639" s="130" t="s">
        <v>131</v>
      </c>
      <c r="E1639" t="str">
        <f t="shared" si="25"/>
        <v>TOFemale75-79</v>
      </c>
      <c r="F1639" s="110">
        <v>10347.322200000001</v>
      </c>
    </row>
    <row r="1640" spans="2:6" x14ac:dyDescent="0.2">
      <c r="B1640" t="s">
        <v>46</v>
      </c>
      <c r="C1640" t="s">
        <v>70</v>
      </c>
      <c r="D1640" s="130" t="s">
        <v>132</v>
      </c>
      <c r="E1640" t="str">
        <f t="shared" si="25"/>
        <v>TOFemale80-84</v>
      </c>
      <c r="F1640" s="110">
        <v>6872.3217999999997</v>
      </c>
    </row>
    <row r="1641" spans="2:6" x14ac:dyDescent="0.2">
      <c r="B1641" t="s">
        <v>46</v>
      </c>
      <c r="C1641" t="s">
        <v>70</v>
      </c>
      <c r="D1641" s="130" t="s">
        <v>133</v>
      </c>
      <c r="E1641" t="str">
        <f t="shared" si="25"/>
        <v>TOFemale85-89</v>
      </c>
      <c r="F1641" s="110">
        <v>3512.0113999999999</v>
      </c>
    </row>
    <row r="1642" spans="2:6" x14ac:dyDescent="0.2">
      <c r="B1642" t="s">
        <v>46</v>
      </c>
      <c r="C1642" t="s">
        <v>70</v>
      </c>
      <c r="D1642" s="130" t="s">
        <v>8</v>
      </c>
      <c r="E1642" t="str">
        <f t="shared" si="25"/>
        <v>TOFemale90+</v>
      </c>
      <c r="F1642" s="110">
        <v>1814.3081999999999</v>
      </c>
    </row>
    <row r="1643" spans="2:6" x14ac:dyDescent="0.2">
      <c r="B1643" t="s">
        <v>46</v>
      </c>
      <c r="C1643" t="s">
        <v>71</v>
      </c>
      <c r="D1643" s="130">
        <v>0</v>
      </c>
      <c r="E1643" t="str">
        <f t="shared" si="25"/>
        <v>TOMale0</v>
      </c>
      <c r="F1643" s="110">
        <v>13082.588100000001</v>
      </c>
    </row>
    <row r="1644" spans="2:6" x14ac:dyDescent="0.2">
      <c r="B1644" t="s">
        <v>46</v>
      </c>
      <c r="C1644" t="s">
        <v>71</v>
      </c>
      <c r="D1644" s="141" t="s">
        <v>1657</v>
      </c>
      <c r="E1644" t="str">
        <f t="shared" si="25"/>
        <v>TOMale1-4</v>
      </c>
      <c r="F1644" s="110">
        <v>51066.036999999997</v>
      </c>
    </row>
    <row r="1645" spans="2:6" x14ac:dyDescent="0.2">
      <c r="B1645" t="s">
        <v>46</v>
      </c>
      <c r="C1645" t="s">
        <v>71</v>
      </c>
      <c r="D1645" s="141" t="s">
        <v>1658</v>
      </c>
      <c r="E1645" t="str">
        <f t="shared" si="25"/>
        <v>TOMale5-9</v>
      </c>
      <c r="F1645" s="110">
        <v>64183.001799999998</v>
      </c>
    </row>
    <row r="1646" spans="2:6" x14ac:dyDescent="0.2">
      <c r="B1646" t="s">
        <v>46</v>
      </c>
      <c r="C1646" t="s">
        <v>71</v>
      </c>
      <c r="D1646" s="141" t="s">
        <v>118</v>
      </c>
      <c r="E1646" t="str">
        <f t="shared" si="25"/>
        <v>TOMale10-14</v>
      </c>
      <c r="F1646" s="110">
        <v>67423.933000000005</v>
      </c>
    </row>
    <row r="1647" spans="2:6" x14ac:dyDescent="0.2">
      <c r="B1647" t="s">
        <v>46</v>
      </c>
      <c r="C1647" t="s">
        <v>71</v>
      </c>
      <c r="D1647" s="130" t="s">
        <v>119</v>
      </c>
      <c r="E1647" t="str">
        <f t="shared" si="25"/>
        <v>TOMale15-19</v>
      </c>
      <c r="F1647" s="110">
        <v>69604.323900000003</v>
      </c>
    </row>
    <row r="1648" spans="2:6" x14ac:dyDescent="0.2">
      <c r="B1648" t="s">
        <v>46</v>
      </c>
      <c r="C1648" t="s">
        <v>71</v>
      </c>
      <c r="D1648" s="130" t="s">
        <v>120</v>
      </c>
      <c r="E1648" t="str">
        <f t="shared" si="25"/>
        <v>TOMale20-24</v>
      </c>
      <c r="F1648" s="110">
        <v>73133.857900000003</v>
      </c>
    </row>
    <row r="1649" spans="2:6" x14ac:dyDescent="0.2">
      <c r="B1649" t="s">
        <v>46</v>
      </c>
      <c r="C1649" t="s">
        <v>71</v>
      </c>
      <c r="D1649" s="130" t="s">
        <v>121</v>
      </c>
      <c r="E1649" t="str">
        <f t="shared" si="25"/>
        <v>TOMale25-29</v>
      </c>
      <c r="F1649" s="110">
        <v>69090.058999999994</v>
      </c>
    </row>
    <row r="1650" spans="2:6" x14ac:dyDescent="0.2">
      <c r="B1650" t="s">
        <v>46</v>
      </c>
      <c r="C1650" t="s">
        <v>71</v>
      </c>
      <c r="D1650" s="130" t="s">
        <v>122</v>
      </c>
      <c r="E1650" t="str">
        <f t="shared" si="25"/>
        <v>TOMale30-34</v>
      </c>
      <c r="F1650" s="110">
        <v>65309.323700000001</v>
      </c>
    </row>
    <row r="1651" spans="2:6" x14ac:dyDescent="0.2">
      <c r="B1651" t="s">
        <v>46</v>
      </c>
      <c r="C1651" t="s">
        <v>71</v>
      </c>
      <c r="D1651" s="130" t="s">
        <v>123</v>
      </c>
      <c r="E1651" t="str">
        <f t="shared" si="25"/>
        <v>TOMale35-39</v>
      </c>
      <c r="F1651" s="110">
        <v>62266.352899999998</v>
      </c>
    </row>
    <row r="1652" spans="2:6" x14ac:dyDescent="0.2">
      <c r="B1652" t="s">
        <v>46</v>
      </c>
      <c r="C1652" t="s">
        <v>71</v>
      </c>
      <c r="D1652" s="130" t="s">
        <v>124</v>
      </c>
      <c r="E1652" t="str">
        <f t="shared" si="25"/>
        <v>TOMale40-44</v>
      </c>
      <c r="F1652" s="110">
        <v>56723.4257</v>
      </c>
    </row>
    <row r="1653" spans="2:6" x14ac:dyDescent="0.2">
      <c r="B1653" t="s">
        <v>46</v>
      </c>
      <c r="C1653" t="s">
        <v>71</v>
      </c>
      <c r="D1653" s="130" t="s">
        <v>125</v>
      </c>
      <c r="E1653" t="str">
        <f t="shared" si="25"/>
        <v>TOMale45-49</v>
      </c>
      <c r="F1653" s="110">
        <v>47763.497799999997</v>
      </c>
    </row>
    <row r="1654" spans="2:6" x14ac:dyDescent="0.2">
      <c r="B1654" t="s">
        <v>46</v>
      </c>
      <c r="C1654" t="s">
        <v>71</v>
      </c>
      <c r="D1654" s="130" t="s">
        <v>126</v>
      </c>
      <c r="E1654" t="str">
        <f t="shared" si="25"/>
        <v>TOMale50-54</v>
      </c>
      <c r="F1654" s="110">
        <v>41249.3531</v>
      </c>
    </row>
    <row r="1655" spans="2:6" x14ac:dyDescent="0.2">
      <c r="B1655" t="s">
        <v>46</v>
      </c>
      <c r="C1655" t="s">
        <v>71</v>
      </c>
      <c r="D1655" s="130" t="s">
        <v>127</v>
      </c>
      <c r="E1655" t="str">
        <f t="shared" si="25"/>
        <v>TOMale55-59</v>
      </c>
      <c r="F1655" s="110">
        <v>34011.43</v>
      </c>
    </row>
    <row r="1656" spans="2:6" x14ac:dyDescent="0.2">
      <c r="B1656" t="s">
        <v>46</v>
      </c>
      <c r="C1656" t="s">
        <v>71</v>
      </c>
      <c r="D1656" s="130" t="s">
        <v>128</v>
      </c>
      <c r="E1656" t="str">
        <f t="shared" si="25"/>
        <v>TOMale60-64</v>
      </c>
      <c r="F1656" s="110">
        <v>26836.310300000001</v>
      </c>
    </row>
    <row r="1657" spans="2:6" x14ac:dyDescent="0.2">
      <c r="B1657" t="s">
        <v>46</v>
      </c>
      <c r="C1657" t="s">
        <v>71</v>
      </c>
      <c r="D1657" s="130" t="s">
        <v>129</v>
      </c>
      <c r="E1657" t="str">
        <f t="shared" si="25"/>
        <v>TOMale65-69</v>
      </c>
      <c r="F1657" s="110">
        <v>21002.299200000001</v>
      </c>
    </row>
    <row r="1658" spans="2:6" x14ac:dyDescent="0.2">
      <c r="B1658" t="s">
        <v>46</v>
      </c>
      <c r="C1658" t="s">
        <v>71</v>
      </c>
      <c r="D1658" s="130" t="s">
        <v>130</v>
      </c>
      <c r="E1658" t="str">
        <f t="shared" si="25"/>
        <v>TOMale70-74</v>
      </c>
      <c r="F1658" s="110">
        <v>15194.3017</v>
      </c>
    </row>
    <row r="1659" spans="2:6" x14ac:dyDescent="0.2">
      <c r="B1659" t="s">
        <v>46</v>
      </c>
      <c r="C1659" t="s">
        <v>71</v>
      </c>
      <c r="D1659" s="130" t="s">
        <v>131</v>
      </c>
      <c r="E1659" t="str">
        <f t="shared" si="25"/>
        <v>TOMale75-79</v>
      </c>
      <c r="F1659" s="110">
        <v>10377.650100000001</v>
      </c>
    </row>
    <row r="1660" spans="2:6" x14ac:dyDescent="0.2">
      <c r="B1660" t="s">
        <v>46</v>
      </c>
      <c r="C1660" t="s">
        <v>71</v>
      </c>
      <c r="D1660" s="130" t="s">
        <v>132</v>
      </c>
      <c r="E1660" t="str">
        <f t="shared" si="25"/>
        <v>TOMale80-84</v>
      </c>
      <c r="F1660" s="110">
        <v>6667.0823</v>
      </c>
    </row>
    <row r="1661" spans="2:6" x14ac:dyDescent="0.2">
      <c r="B1661" t="s">
        <v>46</v>
      </c>
      <c r="C1661" t="s">
        <v>71</v>
      </c>
      <c r="D1661" s="130" t="s">
        <v>133</v>
      </c>
      <c r="E1661" t="str">
        <f t="shared" si="25"/>
        <v>TOMale85-89</v>
      </c>
      <c r="F1661" s="110">
        <v>3313.9888000000001</v>
      </c>
    </row>
    <row r="1662" spans="2:6" x14ac:dyDescent="0.2">
      <c r="B1662" t="s">
        <v>46</v>
      </c>
      <c r="C1662" t="s">
        <v>71</v>
      </c>
      <c r="D1662" s="130" t="s">
        <v>8</v>
      </c>
      <c r="E1662" t="str">
        <f t="shared" si="25"/>
        <v>TOMale90+</v>
      </c>
      <c r="F1662" s="110">
        <v>1624.5353</v>
      </c>
    </row>
    <row r="1663" spans="2:6" x14ac:dyDescent="0.2">
      <c r="B1663" t="s">
        <v>46</v>
      </c>
      <c r="C1663" t="s">
        <v>18</v>
      </c>
      <c r="D1663" s="130">
        <v>0</v>
      </c>
      <c r="E1663" t="str">
        <f t="shared" si="25"/>
        <v>TOTotal0</v>
      </c>
      <c r="F1663" s="110">
        <v>25553.301200000002</v>
      </c>
    </row>
    <row r="1664" spans="2:6" x14ac:dyDescent="0.2">
      <c r="B1664" t="s">
        <v>46</v>
      </c>
      <c r="C1664" t="s">
        <v>18</v>
      </c>
      <c r="D1664" s="141" t="s">
        <v>1657</v>
      </c>
      <c r="E1664" t="str">
        <f t="shared" si="25"/>
        <v>TOTotal1-4</v>
      </c>
      <c r="F1664" s="110">
        <v>99870.068499999994</v>
      </c>
    </row>
    <row r="1665" spans="2:6" x14ac:dyDescent="0.2">
      <c r="B1665" t="s">
        <v>46</v>
      </c>
      <c r="C1665" t="s">
        <v>18</v>
      </c>
      <c r="D1665" s="141" t="s">
        <v>1658</v>
      </c>
      <c r="E1665" t="str">
        <f t="shared" si="25"/>
        <v>TOTotal5-9</v>
      </c>
      <c r="F1665" s="110">
        <v>125611.7522</v>
      </c>
    </row>
    <row r="1666" spans="2:6" x14ac:dyDescent="0.2">
      <c r="B1666" t="s">
        <v>46</v>
      </c>
      <c r="C1666" t="s">
        <v>18</v>
      </c>
      <c r="D1666" s="141" t="s">
        <v>118</v>
      </c>
      <c r="E1666" t="str">
        <f t="shared" si="25"/>
        <v>TOTotal10-14</v>
      </c>
      <c r="F1666" s="110">
        <v>132106.7574</v>
      </c>
    </row>
    <row r="1667" spans="2:6" x14ac:dyDescent="0.2">
      <c r="B1667" t="s">
        <v>46</v>
      </c>
      <c r="C1667" t="s">
        <v>18</v>
      </c>
      <c r="D1667" s="130" t="s">
        <v>119</v>
      </c>
      <c r="E1667" t="str">
        <f t="shared" si="25"/>
        <v>TOTotal15-19</v>
      </c>
      <c r="F1667" s="110">
        <v>137046.59789999999</v>
      </c>
    </row>
    <row r="1668" spans="2:6" x14ac:dyDescent="0.2">
      <c r="B1668" t="s">
        <v>46</v>
      </c>
      <c r="C1668" t="s">
        <v>18</v>
      </c>
      <c r="D1668" s="130" t="s">
        <v>120</v>
      </c>
      <c r="E1668" t="str">
        <f t="shared" ref="E1668:E1682" si="26">_xlfn.CONCAT(B1668,C1668,D1668)</f>
        <v>TOTotal20-24</v>
      </c>
      <c r="F1668" s="110">
        <v>144043.9032</v>
      </c>
    </row>
    <row r="1669" spans="2:6" x14ac:dyDescent="0.2">
      <c r="B1669" t="s">
        <v>46</v>
      </c>
      <c r="C1669" t="s">
        <v>18</v>
      </c>
      <c r="D1669" s="130" t="s">
        <v>121</v>
      </c>
      <c r="E1669" t="str">
        <f t="shared" si="26"/>
        <v>TOTotal25-29</v>
      </c>
      <c r="F1669" s="110">
        <v>137608.9902</v>
      </c>
    </row>
    <row r="1670" spans="2:6" x14ac:dyDescent="0.2">
      <c r="B1670" t="s">
        <v>46</v>
      </c>
      <c r="C1670" t="s">
        <v>18</v>
      </c>
      <c r="D1670" s="130" t="s">
        <v>122</v>
      </c>
      <c r="E1670" t="str">
        <f t="shared" si="26"/>
        <v>TOTotal30-34</v>
      </c>
      <c r="F1670" s="110">
        <v>131275.5955</v>
      </c>
    </row>
    <row r="1671" spans="2:6" x14ac:dyDescent="0.2">
      <c r="B1671" t="s">
        <v>46</v>
      </c>
      <c r="C1671" t="s">
        <v>18</v>
      </c>
      <c r="D1671" s="130" t="s">
        <v>123</v>
      </c>
      <c r="E1671" t="str">
        <f t="shared" si="26"/>
        <v>TOTotal35-39</v>
      </c>
      <c r="F1671" s="110">
        <v>125932.2291</v>
      </c>
    </row>
    <row r="1672" spans="2:6" x14ac:dyDescent="0.2">
      <c r="B1672" t="s">
        <v>46</v>
      </c>
      <c r="C1672" t="s">
        <v>18</v>
      </c>
      <c r="D1672" s="130" t="s">
        <v>124</v>
      </c>
      <c r="E1672" t="str">
        <f t="shared" si="26"/>
        <v>TOTotal40-44</v>
      </c>
      <c r="F1672" s="110">
        <v>114831.6986</v>
      </c>
    </row>
    <row r="1673" spans="2:6" x14ac:dyDescent="0.2">
      <c r="B1673" t="s">
        <v>46</v>
      </c>
      <c r="C1673" t="s">
        <v>18</v>
      </c>
      <c r="D1673" s="130" t="s">
        <v>125</v>
      </c>
      <c r="E1673" t="str">
        <f t="shared" si="26"/>
        <v>TOTotal45-49</v>
      </c>
      <c r="F1673" s="110">
        <v>94508.112699999998</v>
      </c>
    </row>
    <row r="1674" spans="2:6" x14ac:dyDescent="0.2">
      <c r="B1674" t="s">
        <v>46</v>
      </c>
      <c r="C1674" t="s">
        <v>18</v>
      </c>
      <c r="D1674" s="130" t="s">
        <v>126</v>
      </c>
      <c r="E1674" t="str">
        <f t="shared" si="26"/>
        <v>TOTotal50-54</v>
      </c>
      <c r="F1674" s="110">
        <v>82436.160000000003</v>
      </c>
    </row>
    <row r="1675" spans="2:6" x14ac:dyDescent="0.2">
      <c r="B1675" t="s">
        <v>46</v>
      </c>
      <c r="C1675" t="s">
        <v>18</v>
      </c>
      <c r="D1675" s="130" t="s">
        <v>127</v>
      </c>
      <c r="E1675" t="str">
        <f t="shared" si="26"/>
        <v>TOTotal55-59</v>
      </c>
      <c r="F1675" s="110">
        <v>67601.136899999998</v>
      </c>
    </row>
    <row r="1676" spans="2:6" x14ac:dyDescent="0.2">
      <c r="B1676" t="s">
        <v>46</v>
      </c>
      <c r="C1676" t="s">
        <v>18</v>
      </c>
      <c r="D1676" s="130" t="s">
        <v>128</v>
      </c>
      <c r="E1676" t="str">
        <f t="shared" si="26"/>
        <v>TOTotal60-64</v>
      </c>
      <c r="F1676" s="110">
        <v>53728.707300000002</v>
      </c>
    </row>
    <row r="1677" spans="2:6" x14ac:dyDescent="0.2">
      <c r="B1677" t="s">
        <v>46</v>
      </c>
      <c r="C1677" t="s">
        <v>18</v>
      </c>
      <c r="D1677" s="130" t="s">
        <v>129</v>
      </c>
      <c r="E1677" t="str">
        <f t="shared" si="26"/>
        <v>TOTotal65-69</v>
      </c>
      <c r="F1677" s="110">
        <v>41980.495600000002</v>
      </c>
    </row>
    <row r="1678" spans="2:6" x14ac:dyDescent="0.2">
      <c r="B1678" t="s">
        <v>46</v>
      </c>
      <c r="C1678" t="s">
        <v>18</v>
      </c>
      <c r="D1678" s="130" t="s">
        <v>130</v>
      </c>
      <c r="E1678" t="str">
        <f t="shared" si="26"/>
        <v>TOTotal70-74</v>
      </c>
      <c r="F1678" s="110">
        <v>30495.462200000002</v>
      </c>
    </row>
    <row r="1679" spans="2:6" x14ac:dyDescent="0.2">
      <c r="B1679" t="s">
        <v>46</v>
      </c>
      <c r="C1679" t="s">
        <v>18</v>
      </c>
      <c r="D1679" s="130" t="s">
        <v>131</v>
      </c>
      <c r="E1679" t="str">
        <f t="shared" si="26"/>
        <v>TOTotal75-79</v>
      </c>
      <c r="F1679" s="110">
        <v>20724.954300000001</v>
      </c>
    </row>
    <row r="1680" spans="2:6" x14ac:dyDescent="0.2">
      <c r="B1680" t="s">
        <v>46</v>
      </c>
      <c r="C1680" t="s">
        <v>18</v>
      </c>
      <c r="D1680" s="130" t="s">
        <v>132</v>
      </c>
      <c r="E1680" t="str">
        <f t="shared" si="26"/>
        <v>TOTotal80-84</v>
      </c>
      <c r="F1680" s="110">
        <v>13539.3982</v>
      </c>
    </row>
    <row r="1681" spans="2:6" x14ac:dyDescent="0.2">
      <c r="B1681" t="s">
        <v>46</v>
      </c>
      <c r="C1681" t="s">
        <v>18</v>
      </c>
      <c r="D1681" s="130" t="s">
        <v>133</v>
      </c>
      <c r="E1681" t="str">
        <f t="shared" si="26"/>
        <v>TOTotal85-89</v>
      </c>
      <c r="F1681" s="110">
        <v>6825.9943999999996</v>
      </c>
    </row>
    <row r="1682" spans="2:6" x14ac:dyDescent="0.2">
      <c r="B1682" t="s">
        <v>46</v>
      </c>
      <c r="C1682" t="s">
        <v>18</v>
      </c>
      <c r="D1682" s="130" t="s">
        <v>8</v>
      </c>
      <c r="E1682" t="str">
        <f t="shared" si="26"/>
        <v>TOTotal90+</v>
      </c>
      <c r="F1682" s="110">
        <v>3438.8404</v>
      </c>
    </row>
  </sheetData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FBF0C9C-FB40-6341-902B-FC39A8A0255F}">
  <dimension ref="B1:F1682"/>
  <sheetViews>
    <sheetView tabSelected="1" zoomScaleNormal="100" workbookViewId="0">
      <pane xSplit="5" ySplit="2" topLeftCell="F3" activePane="bottomRight" state="frozen"/>
      <selection activeCell="R30" sqref="R30"/>
      <selection pane="topRight" activeCell="R30" sqref="R30"/>
      <selection pane="bottomLeft" activeCell="R30" sqref="R30"/>
      <selection pane="bottomRight"/>
    </sheetView>
  </sheetViews>
  <sheetFormatPr baseColWidth="10" defaultRowHeight="16" x14ac:dyDescent="0.2"/>
  <cols>
    <col min="4" max="4" width="10.83203125" style="111"/>
    <col min="5" max="5" width="17" hidden="1" customWidth="1"/>
    <col min="6" max="6" width="21.5" customWidth="1"/>
  </cols>
  <sheetData>
    <row r="1" spans="2:6" x14ac:dyDescent="0.2">
      <c r="B1" s="14" t="s">
        <v>1838</v>
      </c>
      <c r="C1" s="7"/>
      <c r="D1" s="165"/>
      <c r="E1" s="7"/>
      <c r="F1" s="7"/>
    </row>
    <row r="2" spans="2:6" ht="20" customHeight="1" x14ac:dyDescent="0.2">
      <c r="B2" s="176" t="s">
        <v>14</v>
      </c>
      <c r="C2" s="176" t="s">
        <v>17</v>
      </c>
      <c r="D2" s="176" t="s">
        <v>1833</v>
      </c>
      <c r="E2" s="176" t="s">
        <v>135</v>
      </c>
      <c r="F2" s="176" t="s">
        <v>1837</v>
      </c>
    </row>
    <row r="3" spans="2:6" x14ac:dyDescent="0.2">
      <c r="B3" t="s">
        <v>82</v>
      </c>
      <c r="C3" t="s">
        <v>70</v>
      </c>
      <c r="D3" s="130">
        <v>0</v>
      </c>
      <c r="E3" s="130" t="str">
        <f>_xlfn.CONCAT(B3,C3,D3)</f>
        <v>BrazilFemale0</v>
      </c>
      <c r="F3" s="110">
        <v>1445404.4594000001</v>
      </c>
    </row>
    <row r="4" spans="2:6" x14ac:dyDescent="0.2">
      <c r="B4" t="s">
        <v>82</v>
      </c>
      <c r="C4" t="s">
        <v>70</v>
      </c>
      <c r="D4" s="141" t="s">
        <v>1657</v>
      </c>
      <c r="E4" s="130" t="str">
        <f t="shared" ref="E4:E67" si="0">_xlfn.CONCAT(B4,C4,D4)</f>
        <v>BrazilFemale1-4</v>
      </c>
      <c r="F4" s="110">
        <v>5780751.8509999998</v>
      </c>
    </row>
    <row r="5" spans="2:6" x14ac:dyDescent="0.2">
      <c r="B5" t="s">
        <v>82</v>
      </c>
      <c r="C5" t="s">
        <v>70</v>
      </c>
      <c r="D5" s="141" t="s">
        <v>1658</v>
      </c>
      <c r="E5" s="130" t="str">
        <f t="shared" si="0"/>
        <v>BrazilFemale5-9</v>
      </c>
      <c r="F5" s="110">
        <v>7106516.7496999996</v>
      </c>
    </row>
    <row r="6" spans="2:6" x14ac:dyDescent="0.2">
      <c r="B6" t="s">
        <v>82</v>
      </c>
      <c r="C6" t="s">
        <v>70</v>
      </c>
      <c r="D6" s="141" t="s">
        <v>118</v>
      </c>
      <c r="E6" s="130" t="str">
        <f t="shared" si="0"/>
        <v>BrazilFemale10-14</v>
      </c>
      <c r="F6" s="110">
        <v>7347188.5760000004</v>
      </c>
    </row>
    <row r="7" spans="2:6" x14ac:dyDescent="0.2">
      <c r="B7" t="s">
        <v>82</v>
      </c>
      <c r="C7" t="s">
        <v>70</v>
      </c>
      <c r="D7" s="130" t="s">
        <v>119</v>
      </c>
      <c r="E7" s="130" t="str">
        <f t="shared" si="0"/>
        <v>BrazilFemale15-19</v>
      </c>
      <c r="F7" s="110">
        <v>7901906.6117000002</v>
      </c>
    </row>
    <row r="8" spans="2:6" x14ac:dyDescent="0.2">
      <c r="B8" t="s">
        <v>82</v>
      </c>
      <c r="C8" t="s">
        <v>70</v>
      </c>
      <c r="D8" s="130" t="s">
        <v>120</v>
      </c>
      <c r="E8" s="130" t="str">
        <f t="shared" si="0"/>
        <v>BrazilFemale20-24</v>
      </c>
      <c r="F8" s="110">
        <v>8575701.1285999995</v>
      </c>
    </row>
    <row r="9" spans="2:6" x14ac:dyDescent="0.2">
      <c r="B9" t="s">
        <v>82</v>
      </c>
      <c r="C9" t="s">
        <v>70</v>
      </c>
      <c r="D9" s="130" t="s">
        <v>121</v>
      </c>
      <c r="E9" s="130" t="str">
        <f t="shared" si="0"/>
        <v>BrazilFemale25-29</v>
      </c>
      <c r="F9" s="110">
        <v>8520692.5692999996</v>
      </c>
    </row>
    <row r="10" spans="2:6" x14ac:dyDescent="0.2">
      <c r="B10" t="s">
        <v>82</v>
      </c>
      <c r="C10" t="s">
        <v>70</v>
      </c>
      <c r="D10" s="130" t="s">
        <v>122</v>
      </c>
      <c r="E10" s="130" t="str">
        <f t="shared" si="0"/>
        <v>BrazilFemale30-34</v>
      </c>
      <c r="F10" s="110">
        <v>8710049.8595000003</v>
      </c>
    </row>
    <row r="11" spans="2:6" x14ac:dyDescent="0.2">
      <c r="B11" t="s">
        <v>82</v>
      </c>
      <c r="C11" t="s">
        <v>70</v>
      </c>
      <c r="D11" s="130" t="s">
        <v>123</v>
      </c>
      <c r="E11" s="130" t="str">
        <f t="shared" si="0"/>
        <v>BrazilFemale35-39</v>
      </c>
      <c r="F11" s="110">
        <v>8607120.1283999998</v>
      </c>
    </row>
    <row r="12" spans="2:6" x14ac:dyDescent="0.2">
      <c r="B12" t="s">
        <v>82</v>
      </c>
      <c r="C12" t="s">
        <v>70</v>
      </c>
      <c r="D12" s="130" t="s">
        <v>124</v>
      </c>
      <c r="E12" s="130" t="str">
        <f t="shared" si="0"/>
        <v>BrazilFemale40-44</v>
      </c>
      <c r="F12" s="110">
        <v>7846398.4304999998</v>
      </c>
    </row>
    <row r="13" spans="2:6" x14ac:dyDescent="0.2">
      <c r="B13" t="s">
        <v>82</v>
      </c>
      <c r="C13" t="s">
        <v>70</v>
      </c>
      <c r="D13" s="130" t="s">
        <v>125</v>
      </c>
      <c r="E13" s="130" t="str">
        <f t="shared" si="0"/>
        <v>BrazilFemale45-49</v>
      </c>
      <c r="F13" s="110">
        <v>6957752.8321000002</v>
      </c>
    </row>
    <row r="14" spans="2:6" x14ac:dyDescent="0.2">
      <c r="B14" t="s">
        <v>82</v>
      </c>
      <c r="C14" t="s">
        <v>70</v>
      </c>
      <c r="D14" s="130" t="s">
        <v>126</v>
      </c>
      <c r="E14" s="130" t="str">
        <f t="shared" si="0"/>
        <v>BrazilFemale50-54</v>
      </c>
      <c r="F14" s="110">
        <v>6495558.4097999996</v>
      </c>
    </row>
    <row r="15" spans="2:6" x14ac:dyDescent="0.2">
      <c r="B15" t="s">
        <v>82</v>
      </c>
      <c r="C15" t="s">
        <v>70</v>
      </c>
      <c r="D15" s="130" t="s">
        <v>127</v>
      </c>
      <c r="E15" s="130" t="str">
        <f t="shared" si="0"/>
        <v>BrazilFemale55-59</v>
      </c>
      <c r="F15" s="110">
        <v>5818139.5505999997</v>
      </c>
    </row>
    <row r="16" spans="2:6" x14ac:dyDescent="0.2">
      <c r="B16" t="s">
        <v>82</v>
      </c>
      <c r="C16" t="s">
        <v>70</v>
      </c>
      <c r="D16" s="130" t="s">
        <v>128</v>
      </c>
      <c r="E16" s="130" t="str">
        <f t="shared" si="0"/>
        <v>BrazilFemale60-64</v>
      </c>
      <c r="F16" s="110">
        <v>4869384.6832999997</v>
      </c>
    </row>
    <row r="17" spans="2:6" x14ac:dyDescent="0.2">
      <c r="B17" t="s">
        <v>82</v>
      </c>
      <c r="C17" t="s">
        <v>70</v>
      </c>
      <c r="D17" s="130" t="s">
        <v>129</v>
      </c>
      <c r="E17" s="130" t="str">
        <f t="shared" si="0"/>
        <v>BrazilFemale65-69</v>
      </c>
      <c r="F17" s="110">
        <v>3856189.8204000001</v>
      </c>
    </row>
    <row r="18" spans="2:6" x14ac:dyDescent="0.2">
      <c r="B18" t="s">
        <v>82</v>
      </c>
      <c r="C18" t="s">
        <v>70</v>
      </c>
      <c r="D18" s="130" t="s">
        <v>130</v>
      </c>
      <c r="E18" s="130" t="str">
        <f t="shared" si="0"/>
        <v>BrazilFemale70-74</v>
      </c>
      <c r="F18" s="110">
        <v>2869209.0169000002</v>
      </c>
    </row>
    <row r="19" spans="2:6" x14ac:dyDescent="0.2">
      <c r="B19" t="s">
        <v>82</v>
      </c>
      <c r="C19" t="s">
        <v>70</v>
      </c>
      <c r="D19" s="130" t="s">
        <v>131</v>
      </c>
      <c r="E19" s="130" t="str">
        <f t="shared" si="0"/>
        <v>BrazilFemale75-79</v>
      </c>
      <c r="F19" s="110">
        <v>1990588.1982</v>
      </c>
    </row>
    <row r="20" spans="2:6" x14ac:dyDescent="0.2">
      <c r="B20" t="s">
        <v>82</v>
      </c>
      <c r="C20" t="s">
        <v>70</v>
      </c>
      <c r="D20" s="130" t="s">
        <v>132</v>
      </c>
      <c r="E20" s="130" t="str">
        <f t="shared" si="0"/>
        <v>BrazilFemale80-84</v>
      </c>
      <c r="F20" s="110">
        <v>1359304.1540999999</v>
      </c>
    </row>
    <row r="21" spans="2:6" x14ac:dyDescent="0.2">
      <c r="B21" t="s">
        <v>82</v>
      </c>
      <c r="C21" t="s">
        <v>70</v>
      </c>
      <c r="D21" s="130" t="s">
        <v>133</v>
      </c>
      <c r="E21" s="130" t="str">
        <f t="shared" si="0"/>
        <v>BrazilFemale85-89</v>
      </c>
      <c r="F21" s="110">
        <v>752201.67209999997</v>
      </c>
    </row>
    <row r="22" spans="2:6" x14ac:dyDescent="0.2">
      <c r="B22" t="s">
        <v>82</v>
      </c>
      <c r="C22" t="s">
        <v>70</v>
      </c>
      <c r="D22" s="130" t="s">
        <v>8</v>
      </c>
      <c r="E22" s="130" t="str">
        <f t="shared" si="0"/>
        <v>BrazilFemale90+</v>
      </c>
      <c r="F22" s="110">
        <v>516726.05609999999</v>
      </c>
    </row>
    <row r="23" spans="2:6" x14ac:dyDescent="0.2">
      <c r="B23" t="s">
        <v>82</v>
      </c>
      <c r="C23" t="s">
        <v>71</v>
      </c>
      <c r="D23" s="130">
        <v>0</v>
      </c>
      <c r="E23" s="130" t="str">
        <f t="shared" si="0"/>
        <v>BrazilMale0</v>
      </c>
      <c r="F23" s="110">
        <v>1514813.3099</v>
      </c>
    </row>
    <row r="24" spans="2:6" x14ac:dyDescent="0.2">
      <c r="B24" t="s">
        <v>82</v>
      </c>
      <c r="C24" t="s">
        <v>71</v>
      </c>
      <c r="D24" s="141" t="s">
        <v>1657</v>
      </c>
      <c r="E24" s="130" t="str">
        <f t="shared" si="0"/>
        <v>BrazilMale1-4</v>
      </c>
      <c r="F24" s="110">
        <v>6055225.9627</v>
      </c>
    </row>
    <row r="25" spans="2:6" x14ac:dyDescent="0.2">
      <c r="B25" t="s">
        <v>82</v>
      </c>
      <c r="C25" t="s">
        <v>71</v>
      </c>
      <c r="D25" s="141" t="s">
        <v>1658</v>
      </c>
      <c r="E25" s="130" t="str">
        <f t="shared" si="0"/>
        <v>BrazilMale5-9</v>
      </c>
      <c r="F25" s="110">
        <v>7435305.2725</v>
      </c>
    </row>
    <row r="26" spans="2:6" x14ac:dyDescent="0.2">
      <c r="B26" t="s">
        <v>82</v>
      </c>
      <c r="C26" t="s">
        <v>71</v>
      </c>
      <c r="D26" s="141" t="s">
        <v>118</v>
      </c>
      <c r="E26" s="130" t="str">
        <f t="shared" si="0"/>
        <v>BrazilMale10-14</v>
      </c>
      <c r="F26" s="110">
        <v>7669535.6083000004</v>
      </c>
    </row>
    <row r="27" spans="2:6" x14ac:dyDescent="0.2">
      <c r="B27" t="s">
        <v>82</v>
      </c>
      <c r="C27" t="s">
        <v>71</v>
      </c>
      <c r="D27" s="130" t="s">
        <v>119</v>
      </c>
      <c r="E27" s="130" t="str">
        <f t="shared" si="0"/>
        <v>BrazilMale15-19</v>
      </c>
      <c r="F27" s="110">
        <v>8192052.2728000004</v>
      </c>
    </row>
    <row r="28" spans="2:6" x14ac:dyDescent="0.2">
      <c r="B28" t="s">
        <v>82</v>
      </c>
      <c r="C28" t="s">
        <v>71</v>
      </c>
      <c r="D28" s="130" t="s">
        <v>120</v>
      </c>
      <c r="E28" s="130" t="str">
        <f t="shared" si="0"/>
        <v>BrazilMale20-24</v>
      </c>
      <c r="F28" s="110">
        <v>8742077.8573000003</v>
      </c>
    </row>
    <row r="29" spans="2:6" x14ac:dyDescent="0.2">
      <c r="B29" t="s">
        <v>82</v>
      </c>
      <c r="C29" t="s">
        <v>71</v>
      </c>
      <c r="D29" s="130" t="s">
        <v>121</v>
      </c>
      <c r="E29" s="130" t="str">
        <f t="shared" si="0"/>
        <v>BrazilMale25-29</v>
      </c>
      <c r="F29" s="110">
        <v>8485881.9293000009</v>
      </c>
    </row>
    <row r="30" spans="2:6" x14ac:dyDescent="0.2">
      <c r="B30" t="s">
        <v>82</v>
      </c>
      <c r="C30" t="s">
        <v>71</v>
      </c>
      <c r="D30" s="130" t="s">
        <v>122</v>
      </c>
      <c r="E30" s="130" t="str">
        <f t="shared" si="0"/>
        <v>BrazilMale30-34</v>
      </c>
      <c r="F30" s="110">
        <v>8548755.0206000004</v>
      </c>
    </row>
    <row r="31" spans="2:6" x14ac:dyDescent="0.2">
      <c r="B31" t="s">
        <v>82</v>
      </c>
      <c r="C31" t="s">
        <v>71</v>
      </c>
      <c r="D31" s="130" t="s">
        <v>123</v>
      </c>
      <c r="E31" s="130" t="str">
        <f t="shared" si="0"/>
        <v>BrazilMale35-39</v>
      </c>
      <c r="F31" s="110">
        <v>8255148.4676000001</v>
      </c>
    </row>
    <row r="32" spans="2:6" x14ac:dyDescent="0.2">
      <c r="B32" t="s">
        <v>82</v>
      </c>
      <c r="C32" t="s">
        <v>71</v>
      </c>
      <c r="D32" s="130" t="s">
        <v>124</v>
      </c>
      <c r="E32" s="130" t="str">
        <f t="shared" si="0"/>
        <v>BrazilMale40-44</v>
      </c>
      <c r="F32" s="110">
        <v>7391992.0428999998</v>
      </c>
    </row>
    <row r="33" spans="2:6" x14ac:dyDescent="0.2">
      <c r="B33" t="s">
        <v>82</v>
      </c>
      <c r="C33" t="s">
        <v>71</v>
      </c>
      <c r="D33" s="130" t="s">
        <v>125</v>
      </c>
      <c r="E33" s="130" t="str">
        <f t="shared" si="0"/>
        <v>BrazilMale45-49</v>
      </c>
      <c r="F33" s="110">
        <v>6467957.6234999998</v>
      </c>
    </row>
    <row r="34" spans="2:6" x14ac:dyDescent="0.2">
      <c r="B34" t="s">
        <v>82</v>
      </c>
      <c r="C34" t="s">
        <v>71</v>
      </c>
      <c r="D34" s="130" t="s">
        <v>126</v>
      </c>
      <c r="E34" s="130" t="str">
        <f t="shared" si="0"/>
        <v>BrazilMale50-54</v>
      </c>
      <c r="F34" s="110">
        <v>5959892.3251</v>
      </c>
    </row>
    <row r="35" spans="2:6" x14ac:dyDescent="0.2">
      <c r="B35" t="s">
        <v>82</v>
      </c>
      <c r="C35" t="s">
        <v>71</v>
      </c>
      <c r="D35" s="130" t="s">
        <v>127</v>
      </c>
      <c r="E35" s="130" t="str">
        <f t="shared" si="0"/>
        <v>BrazilMale55-59</v>
      </c>
      <c r="F35" s="110">
        <v>5179388.7426000005</v>
      </c>
    </row>
    <row r="36" spans="2:6" x14ac:dyDescent="0.2">
      <c r="B36" t="s">
        <v>82</v>
      </c>
      <c r="C36" t="s">
        <v>71</v>
      </c>
      <c r="D36" s="130" t="s">
        <v>128</v>
      </c>
      <c r="E36" s="130" t="str">
        <f t="shared" si="0"/>
        <v>BrazilMale60-64</v>
      </c>
      <c r="F36" s="110">
        <v>4205926.2995999996</v>
      </c>
    </row>
    <row r="37" spans="2:6" x14ac:dyDescent="0.2">
      <c r="B37" t="s">
        <v>82</v>
      </c>
      <c r="C37" t="s">
        <v>71</v>
      </c>
      <c r="D37" s="130" t="s">
        <v>129</v>
      </c>
      <c r="E37" s="130" t="str">
        <f t="shared" si="0"/>
        <v>BrazilMale65-69</v>
      </c>
      <c r="F37" s="110">
        <v>3209700.6543999999</v>
      </c>
    </row>
    <row r="38" spans="2:6" x14ac:dyDescent="0.2">
      <c r="B38" t="s">
        <v>82</v>
      </c>
      <c r="C38" t="s">
        <v>71</v>
      </c>
      <c r="D38" s="130" t="s">
        <v>130</v>
      </c>
      <c r="E38" s="130" t="str">
        <f t="shared" si="0"/>
        <v>BrazilMale70-74</v>
      </c>
      <c r="F38" s="110">
        <v>2289974.5375999999</v>
      </c>
    </row>
    <row r="39" spans="2:6" x14ac:dyDescent="0.2">
      <c r="B39" t="s">
        <v>82</v>
      </c>
      <c r="C39" t="s">
        <v>71</v>
      </c>
      <c r="D39" s="130" t="s">
        <v>131</v>
      </c>
      <c r="E39" s="130" t="str">
        <f t="shared" si="0"/>
        <v>BrazilMale75-79</v>
      </c>
      <c r="F39" s="110">
        <v>1479627.585</v>
      </c>
    </row>
    <row r="40" spans="2:6" x14ac:dyDescent="0.2">
      <c r="B40" t="s">
        <v>82</v>
      </c>
      <c r="C40" t="s">
        <v>71</v>
      </c>
      <c r="D40" s="130" t="s">
        <v>132</v>
      </c>
      <c r="E40" s="130" t="str">
        <f t="shared" si="0"/>
        <v>BrazilMale80-84</v>
      </c>
      <c r="F40" s="110">
        <v>914564.88769999996</v>
      </c>
    </row>
    <row r="41" spans="2:6" x14ac:dyDescent="0.2">
      <c r="B41" t="s">
        <v>82</v>
      </c>
      <c r="C41" t="s">
        <v>71</v>
      </c>
      <c r="D41" s="130" t="s">
        <v>133</v>
      </c>
      <c r="E41" s="130" t="str">
        <f t="shared" si="0"/>
        <v>BrazilMale85-89</v>
      </c>
      <c r="F41" s="110">
        <v>449121.71509999997</v>
      </c>
    </row>
    <row r="42" spans="2:6" x14ac:dyDescent="0.2">
      <c r="B42" t="s">
        <v>82</v>
      </c>
      <c r="C42" t="s">
        <v>71</v>
      </c>
      <c r="D42" s="130" t="s">
        <v>8</v>
      </c>
      <c r="E42" s="130" t="str">
        <f t="shared" si="0"/>
        <v>BrazilMale90+</v>
      </c>
      <c r="F42" s="110">
        <v>250464.46840000001</v>
      </c>
    </row>
    <row r="43" spans="2:6" x14ac:dyDescent="0.2">
      <c r="B43" t="s">
        <v>82</v>
      </c>
      <c r="C43" t="s">
        <v>18</v>
      </c>
      <c r="D43" s="130">
        <v>0</v>
      </c>
      <c r="E43" s="130" t="str">
        <f t="shared" si="0"/>
        <v>BrazilTotal0</v>
      </c>
      <c r="F43" s="110">
        <v>2960217.7692999998</v>
      </c>
    </row>
    <row r="44" spans="2:6" x14ac:dyDescent="0.2">
      <c r="B44" t="s">
        <v>82</v>
      </c>
      <c r="C44" t="s">
        <v>18</v>
      </c>
      <c r="D44" s="141" t="s">
        <v>1657</v>
      </c>
      <c r="E44" s="130" t="str">
        <f t="shared" si="0"/>
        <v>BrazilTotal1-4</v>
      </c>
      <c r="F44" s="110">
        <v>11835977.8127</v>
      </c>
    </row>
    <row r="45" spans="2:6" x14ac:dyDescent="0.2">
      <c r="B45" t="s">
        <v>82</v>
      </c>
      <c r="C45" t="s">
        <v>18</v>
      </c>
      <c r="D45" s="141" t="s">
        <v>1658</v>
      </c>
      <c r="E45" s="130" t="str">
        <f t="shared" si="0"/>
        <v>BrazilTotal5-9</v>
      </c>
      <c r="F45" s="110">
        <v>14541822.017100001</v>
      </c>
    </row>
    <row r="46" spans="2:6" x14ac:dyDescent="0.2">
      <c r="B46" t="s">
        <v>82</v>
      </c>
      <c r="C46" t="s">
        <v>18</v>
      </c>
      <c r="D46" s="141" t="s">
        <v>118</v>
      </c>
      <c r="E46" s="130" t="str">
        <f t="shared" si="0"/>
        <v>BrazilTotal10-14</v>
      </c>
      <c r="F46" s="110">
        <v>15016724.1599</v>
      </c>
    </row>
    <row r="47" spans="2:6" x14ac:dyDescent="0.2">
      <c r="B47" t="s">
        <v>82</v>
      </c>
      <c r="C47" t="s">
        <v>18</v>
      </c>
      <c r="D47" s="130" t="s">
        <v>119</v>
      </c>
      <c r="E47" s="130" t="str">
        <f t="shared" si="0"/>
        <v>BrazilTotal15-19</v>
      </c>
      <c r="F47" s="110">
        <v>16093958.787599999</v>
      </c>
    </row>
    <row r="48" spans="2:6" x14ac:dyDescent="0.2">
      <c r="B48" t="s">
        <v>82</v>
      </c>
      <c r="C48" t="s">
        <v>18</v>
      </c>
      <c r="D48" s="130" t="s">
        <v>120</v>
      </c>
      <c r="E48" s="130" t="str">
        <f t="shared" si="0"/>
        <v>BrazilTotal20-24</v>
      </c>
      <c r="F48" s="110">
        <v>17317777.8796</v>
      </c>
    </row>
    <row r="49" spans="2:6" x14ac:dyDescent="0.2">
      <c r="B49" t="s">
        <v>82</v>
      </c>
      <c r="C49" t="s">
        <v>18</v>
      </c>
      <c r="D49" s="130" t="s">
        <v>121</v>
      </c>
      <c r="E49" s="130" t="str">
        <f t="shared" si="0"/>
        <v>BrazilTotal25-29</v>
      </c>
      <c r="F49" s="110">
        <v>17006574.374400001</v>
      </c>
    </row>
    <row r="50" spans="2:6" x14ac:dyDescent="0.2">
      <c r="B50" t="s">
        <v>82</v>
      </c>
      <c r="C50" t="s">
        <v>18</v>
      </c>
      <c r="D50" s="130" t="s">
        <v>122</v>
      </c>
      <c r="E50" s="130" t="str">
        <f t="shared" si="0"/>
        <v>BrazilTotal30-34</v>
      </c>
      <c r="F50" s="110">
        <v>17258804.044</v>
      </c>
    </row>
    <row r="51" spans="2:6" x14ac:dyDescent="0.2">
      <c r="B51" t="s">
        <v>82</v>
      </c>
      <c r="C51" t="s">
        <v>18</v>
      </c>
      <c r="D51" s="130" t="s">
        <v>123</v>
      </c>
      <c r="E51" s="130" t="str">
        <f t="shared" si="0"/>
        <v>BrazilTotal35-39</v>
      </c>
      <c r="F51" s="110">
        <v>16862268.109999999</v>
      </c>
    </row>
    <row r="52" spans="2:6" x14ac:dyDescent="0.2">
      <c r="B52" t="s">
        <v>82</v>
      </c>
      <c r="C52" t="s">
        <v>18</v>
      </c>
      <c r="D52" s="130" t="s">
        <v>124</v>
      </c>
      <c r="E52" s="130" t="str">
        <f t="shared" si="0"/>
        <v>BrazilTotal40-44</v>
      </c>
      <c r="F52" s="110">
        <v>15238390.357100001</v>
      </c>
    </row>
    <row r="53" spans="2:6" x14ac:dyDescent="0.2">
      <c r="B53" t="s">
        <v>82</v>
      </c>
      <c r="C53" t="s">
        <v>18</v>
      </c>
      <c r="D53" s="130" t="s">
        <v>125</v>
      </c>
      <c r="E53" s="130" t="str">
        <f t="shared" si="0"/>
        <v>BrazilTotal45-49</v>
      </c>
      <c r="F53" s="110">
        <v>13425710.390699999</v>
      </c>
    </row>
    <row r="54" spans="2:6" x14ac:dyDescent="0.2">
      <c r="B54" t="s">
        <v>82</v>
      </c>
      <c r="C54" t="s">
        <v>18</v>
      </c>
      <c r="D54" s="130" t="s">
        <v>126</v>
      </c>
      <c r="E54" s="130" t="str">
        <f t="shared" si="0"/>
        <v>BrazilTotal50-54</v>
      </c>
      <c r="F54" s="110">
        <v>12455450.529100001</v>
      </c>
    </row>
    <row r="55" spans="2:6" x14ac:dyDescent="0.2">
      <c r="B55" t="s">
        <v>82</v>
      </c>
      <c r="C55" t="s">
        <v>18</v>
      </c>
      <c r="D55" s="130" t="s">
        <v>127</v>
      </c>
      <c r="E55" s="130" t="str">
        <f t="shared" si="0"/>
        <v>BrazilTotal55-59</v>
      </c>
      <c r="F55" s="110">
        <v>10997528.2651</v>
      </c>
    </row>
    <row r="56" spans="2:6" x14ac:dyDescent="0.2">
      <c r="B56" t="s">
        <v>82</v>
      </c>
      <c r="C56" t="s">
        <v>18</v>
      </c>
      <c r="D56" s="130" t="s">
        <v>128</v>
      </c>
      <c r="E56" s="130" t="str">
        <f t="shared" si="0"/>
        <v>BrazilTotal60-64</v>
      </c>
      <c r="F56" s="110">
        <v>9075310.9715999998</v>
      </c>
    </row>
    <row r="57" spans="2:6" x14ac:dyDescent="0.2">
      <c r="B57" t="s">
        <v>82</v>
      </c>
      <c r="C57" t="s">
        <v>18</v>
      </c>
      <c r="D57" s="130" t="s">
        <v>129</v>
      </c>
      <c r="E57" s="130" t="str">
        <f t="shared" si="0"/>
        <v>BrazilTotal65-69</v>
      </c>
      <c r="F57" s="110">
        <v>7065890.3310000002</v>
      </c>
    </row>
    <row r="58" spans="2:6" x14ac:dyDescent="0.2">
      <c r="B58" t="s">
        <v>82</v>
      </c>
      <c r="C58" t="s">
        <v>18</v>
      </c>
      <c r="D58" s="130" t="s">
        <v>130</v>
      </c>
      <c r="E58" s="130" t="str">
        <f t="shared" si="0"/>
        <v>BrazilTotal70-74</v>
      </c>
      <c r="F58" s="110">
        <v>5159183.4664000003</v>
      </c>
    </row>
    <row r="59" spans="2:6" x14ac:dyDescent="0.2">
      <c r="B59" t="s">
        <v>82</v>
      </c>
      <c r="C59" t="s">
        <v>18</v>
      </c>
      <c r="D59" s="130" t="s">
        <v>131</v>
      </c>
      <c r="E59" s="130" t="str">
        <f t="shared" si="0"/>
        <v>BrazilTotal75-79</v>
      </c>
      <c r="F59" s="110">
        <v>3470215.7746000001</v>
      </c>
    </row>
    <row r="60" spans="2:6" x14ac:dyDescent="0.2">
      <c r="B60" t="s">
        <v>82</v>
      </c>
      <c r="C60" t="s">
        <v>18</v>
      </c>
      <c r="D60" s="130" t="s">
        <v>132</v>
      </c>
      <c r="E60" s="130" t="str">
        <f t="shared" si="0"/>
        <v>BrazilTotal80-84</v>
      </c>
      <c r="F60" s="110">
        <v>2273869.0309000001</v>
      </c>
    </row>
    <row r="61" spans="2:6" x14ac:dyDescent="0.2">
      <c r="B61" t="s">
        <v>82</v>
      </c>
      <c r="C61" t="s">
        <v>18</v>
      </c>
      <c r="D61" s="130" t="s">
        <v>133</v>
      </c>
      <c r="E61" s="130" t="str">
        <f t="shared" si="0"/>
        <v>BrazilTotal85-89</v>
      </c>
      <c r="F61" s="110">
        <v>1201323.3851999999</v>
      </c>
    </row>
    <row r="62" spans="2:6" x14ac:dyDescent="0.2">
      <c r="B62" t="s">
        <v>82</v>
      </c>
      <c r="C62" t="s">
        <v>18</v>
      </c>
      <c r="D62" s="130" t="s">
        <v>8</v>
      </c>
      <c r="E62" s="130" t="str">
        <f t="shared" si="0"/>
        <v>BrazilTotal90+</v>
      </c>
      <c r="F62" s="110">
        <v>767190.36360000004</v>
      </c>
    </row>
    <row r="63" spans="2:6" x14ac:dyDescent="0.2">
      <c r="B63" t="s">
        <v>12</v>
      </c>
      <c r="C63" t="s">
        <v>70</v>
      </c>
      <c r="D63" s="130">
        <v>0</v>
      </c>
      <c r="E63" s="130" t="str">
        <f t="shared" si="0"/>
        <v>ACFemale0</v>
      </c>
      <c r="F63" s="110">
        <v>8221.4575000000004</v>
      </c>
    </row>
    <row r="64" spans="2:6" x14ac:dyDescent="0.2">
      <c r="B64" t="s">
        <v>12</v>
      </c>
      <c r="C64" t="s">
        <v>70</v>
      </c>
      <c r="D64" s="141" t="s">
        <v>1657</v>
      </c>
      <c r="E64" s="130" t="str">
        <f t="shared" si="0"/>
        <v>ACFemale1-4</v>
      </c>
      <c r="F64" s="110">
        <v>32576.431799999998</v>
      </c>
    </row>
    <row r="65" spans="2:6" x14ac:dyDescent="0.2">
      <c r="B65" t="s">
        <v>12</v>
      </c>
      <c r="C65" t="s">
        <v>70</v>
      </c>
      <c r="D65" s="141" t="s">
        <v>1658</v>
      </c>
      <c r="E65" s="130" t="str">
        <f t="shared" si="0"/>
        <v>ACFemale5-9</v>
      </c>
      <c r="F65" s="110">
        <v>41225.279699999999</v>
      </c>
    </row>
    <row r="66" spans="2:6" x14ac:dyDescent="0.2">
      <c r="B66" t="s">
        <v>12</v>
      </c>
      <c r="C66" t="s">
        <v>70</v>
      </c>
      <c r="D66" s="141" t="s">
        <v>118</v>
      </c>
      <c r="E66" s="130" t="str">
        <f t="shared" si="0"/>
        <v>ACFemale10-14</v>
      </c>
      <c r="F66" s="110">
        <v>44950.992599999998</v>
      </c>
    </row>
    <row r="67" spans="2:6" x14ac:dyDescent="0.2">
      <c r="B67" t="s">
        <v>12</v>
      </c>
      <c r="C67" t="s">
        <v>70</v>
      </c>
      <c r="D67" s="130" t="s">
        <v>119</v>
      </c>
      <c r="E67" s="130" t="str">
        <f t="shared" si="0"/>
        <v>ACFemale15-19</v>
      </c>
      <c r="F67" s="110">
        <v>45418.757100000003</v>
      </c>
    </row>
    <row r="68" spans="2:6" x14ac:dyDescent="0.2">
      <c r="B68" t="s">
        <v>12</v>
      </c>
      <c r="C68" t="s">
        <v>70</v>
      </c>
      <c r="D68" s="130" t="s">
        <v>120</v>
      </c>
      <c r="E68" s="130" t="str">
        <f t="shared" ref="E68:E131" si="1">_xlfn.CONCAT(B68,C68,D68)</f>
        <v>ACFemale20-24</v>
      </c>
      <c r="F68" s="110">
        <v>42414.946000000004</v>
      </c>
    </row>
    <row r="69" spans="2:6" x14ac:dyDescent="0.2">
      <c r="B69" t="s">
        <v>12</v>
      </c>
      <c r="C69" t="s">
        <v>70</v>
      </c>
      <c r="D69" s="130" t="s">
        <v>121</v>
      </c>
      <c r="E69" s="130" t="str">
        <f t="shared" si="1"/>
        <v>ACFemale25-29</v>
      </c>
      <c r="F69" s="110">
        <v>37584.959300000002</v>
      </c>
    </row>
    <row r="70" spans="2:6" x14ac:dyDescent="0.2">
      <c r="B70" t="s">
        <v>12</v>
      </c>
      <c r="C70" t="s">
        <v>70</v>
      </c>
      <c r="D70" s="130" t="s">
        <v>122</v>
      </c>
      <c r="E70" s="130" t="str">
        <f t="shared" si="1"/>
        <v>ACFemale30-34</v>
      </c>
      <c r="F70" s="110">
        <v>34820.265399999997</v>
      </c>
    </row>
    <row r="71" spans="2:6" x14ac:dyDescent="0.2">
      <c r="B71" t="s">
        <v>12</v>
      </c>
      <c r="C71" t="s">
        <v>70</v>
      </c>
      <c r="D71" s="130" t="s">
        <v>123</v>
      </c>
      <c r="E71" s="130" t="str">
        <f t="shared" si="1"/>
        <v>ACFemale35-39</v>
      </c>
      <c r="F71" s="110">
        <v>33345.333500000001</v>
      </c>
    </row>
    <row r="72" spans="2:6" x14ac:dyDescent="0.2">
      <c r="B72" t="s">
        <v>12</v>
      </c>
      <c r="C72" t="s">
        <v>70</v>
      </c>
      <c r="D72" s="130" t="s">
        <v>124</v>
      </c>
      <c r="E72" s="130" t="str">
        <f t="shared" si="1"/>
        <v>ACFemale40-44</v>
      </c>
      <c r="F72" s="110">
        <v>28538.831399999999</v>
      </c>
    </row>
    <row r="73" spans="2:6" x14ac:dyDescent="0.2">
      <c r="B73" t="s">
        <v>12</v>
      </c>
      <c r="C73" t="s">
        <v>70</v>
      </c>
      <c r="D73" s="130" t="s">
        <v>125</v>
      </c>
      <c r="E73" s="130" t="str">
        <f t="shared" si="1"/>
        <v>ACFemale45-49</v>
      </c>
      <c r="F73" s="110">
        <v>22765.0452</v>
      </c>
    </row>
    <row r="74" spans="2:6" x14ac:dyDescent="0.2">
      <c r="B74" t="s">
        <v>12</v>
      </c>
      <c r="C74" t="s">
        <v>70</v>
      </c>
      <c r="D74" s="130" t="s">
        <v>126</v>
      </c>
      <c r="E74" s="130" t="str">
        <f t="shared" si="1"/>
        <v>ACFemale50-54</v>
      </c>
      <c r="F74" s="110">
        <v>18762.364399999999</v>
      </c>
    </row>
    <row r="75" spans="2:6" x14ac:dyDescent="0.2">
      <c r="B75" t="s">
        <v>12</v>
      </c>
      <c r="C75" t="s">
        <v>70</v>
      </c>
      <c r="D75" s="130" t="s">
        <v>127</v>
      </c>
      <c r="E75" s="130" t="str">
        <f t="shared" si="1"/>
        <v>ACFemale55-59</v>
      </c>
      <c r="F75" s="110">
        <v>14418.2237</v>
      </c>
    </row>
    <row r="76" spans="2:6" x14ac:dyDescent="0.2">
      <c r="B76" t="s">
        <v>12</v>
      </c>
      <c r="C76" t="s">
        <v>70</v>
      </c>
      <c r="D76" s="130" t="s">
        <v>128</v>
      </c>
      <c r="E76" s="130" t="str">
        <f t="shared" si="1"/>
        <v>ACFemale60-64</v>
      </c>
      <c r="F76" s="110">
        <v>11487.882900000001</v>
      </c>
    </row>
    <row r="77" spans="2:6" x14ac:dyDescent="0.2">
      <c r="B77" t="s">
        <v>12</v>
      </c>
      <c r="C77" t="s">
        <v>70</v>
      </c>
      <c r="D77" s="130" t="s">
        <v>129</v>
      </c>
      <c r="E77" s="130" t="str">
        <f t="shared" si="1"/>
        <v>ACFemale65-69</v>
      </c>
      <c r="F77" s="110">
        <v>8560.0071000000007</v>
      </c>
    </row>
    <row r="78" spans="2:6" x14ac:dyDescent="0.2">
      <c r="B78" t="s">
        <v>12</v>
      </c>
      <c r="C78" t="s">
        <v>70</v>
      </c>
      <c r="D78" s="130" t="s">
        <v>130</v>
      </c>
      <c r="E78" s="130" t="str">
        <f t="shared" si="1"/>
        <v>ACFemale70-74</v>
      </c>
      <c r="F78" s="110">
        <v>6115.1553000000004</v>
      </c>
    </row>
    <row r="79" spans="2:6" x14ac:dyDescent="0.2">
      <c r="B79" t="s">
        <v>12</v>
      </c>
      <c r="C79" t="s">
        <v>70</v>
      </c>
      <c r="D79" s="130" t="s">
        <v>131</v>
      </c>
      <c r="E79" s="130" t="str">
        <f t="shared" si="1"/>
        <v>ACFemale75-79</v>
      </c>
      <c r="F79" s="110">
        <v>4403.5612000000001</v>
      </c>
    </row>
    <row r="80" spans="2:6" x14ac:dyDescent="0.2">
      <c r="B80" t="s">
        <v>12</v>
      </c>
      <c r="C80" t="s">
        <v>70</v>
      </c>
      <c r="D80" s="130" t="s">
        <v>132</v>
      </c>
      <c r="E80" s="130" t="str">
        <f t="shared" si="1"/>
        <v>ACFemale80-84</v>
      </c>
      <c r="F80" s="110">
        <v>2563.0041999999999</v>
      </c>
    </row>
    <row r="81" spans="2:6" x14ac:dyDescent="0.2">
      <c r="B81" t="s">
        <v>12</v>
      </c>
      <c r="C81" t="s">
        <v>70</v>
      </c>
      <c r="D81" s="130" t="s">
        <v>133</v>
      </c>
      <c r="E81" s="130" t="str">
        <f t="shared" si="1"/>
        <v>ACFemale85-89</v>
      </c>
      <c r="F81" s="110">
        <v>1343.3369</v>
      </c>
    </row>
    <row r="82" spans="2:6" x14ac:dyDescent="0.2">
      <c r="B82" t="s">
        <v>12</v>
      </c>
      <c r="C82" t="s">
        <v>70</v>
      </c>
      <c r="D82" s="130" t="s">
        <v>8</v>
      </c>
      <c r="E82" s="130" t="str">
        <f t="shared" si="1"/>
        <v>ACFemale90+</v>
      </c>
      <c r="F82" s="110">
        <v>874.00840000000005</v>
      </c>
    </row>
    <row r="83" spans="2:6" x14ac:dyDescent="0.2">
      <c r="B83" t="s">
        <v>12</v>
      </c>
      <c r="C83" t="s">
        <v>71</v>
      </c>
      <c r="D83" s="130">
        <v>0</v>
      </c>
      <c r="E83" s="130" t="str">
        <f t="shared" si="1"/>
        <v>ACMale0</v>
      </c>
      <c r="F83" s="110">
        <v>8611.1695</v>
      </c>
    </row>
    <row r="84" spans="2:6" x14ac:dyDescent="0.2">
      <c r="B84" t="s">
        <v>12</v>
      </c>
      <c r="C84" t="s">
        <v>71</v>
      </c>
      <c r="D84" s="141" t="s">
        <v>1657</v>
      </c>
      <c r="E84" s="130" t="str">
        <f t="shared" si="1"/>
        <v>ACMale1-4</v>
      </c>
      <c r="F84" s="110">
        <v>34160.103999999999</v>
      </c>
    </row>
    <row r="85" spans="2:6" x14ac:dyDescent="0.2">
      <c r="B85" t="s">
        <v>12</v>
      </c>
      <c r="C85" t="s">
        <v>71</v>
      </c>
      <c r="D85" s="141" t="s">
        <v>1658</v>
      </c>
      <c r="E85" s="130" t="str">
        <f t="shared" si="1"/>
        <v>ACMale5-9</v>
      </c>
      <c r="F85" s="110">
        <v>43111.182699999998</v>
      </c>
    </row>
    <row r="86" spans="2:6" x14ac:dyDescent="0.2">
      <c r="B86" t="s">
        <v>12</v>
      </c>
      <c r="C86" t="s">
        <v>71</v>
      </c>
      <c r="D86" s="141" t="s">
        <v>118</v>
      </c>
      <c r="E86" s="130" t="str">
        <f t="shared" si="1"/>
        <v>ACMale10-14</v>
      </c>
      <c r="F86" s="110">
        <v>46569.399299999997</v>
      </c>
    </row>
    <row r="87" spans="2:6" x14ac:dyDescent="0.2">
      <c r="B87" t="s">
        <v>12</v>
      </c>
      <c r="C87" t="s">
        <v>71</v>
      </c>
      <c r="D87" s="130" t="s">
        <v>119</v>
      </c>
      <c r="E87" s="130" t="str">
        <f t="shared" si="1"/>
        <v>ACMale15-19</v>
      </c>
      <c r="F87" s="110">
        <v>46883.320200000002</v>
      </c>
    </row>
    <row r="88" spans="2:6" x14ac:dyDescent="0.2">
      <c r="B88" t="s">
        <v>12</v>
      </c>
      <c r="C88" t="s">
        <v>71</v>
      </c>
      <c r="D88" s="130" t="s">
        <v>120</v>
      </c>
      <c r="E88" s="130" t="str">
        <f t="shared" si="1"/>
        <v>ACMale20-24</v>
      </c>
      <c r="F88" s="110">
        <v>43153.476199999997</v>
      </c>
    </row>
    <row r="89" spans="2:6" x14ac:dyDescent="0.2">
      <c r="B89" t="s">
        <v>12</v>
      </c>
      <c r="C89" t="s">
        <v>71</v>
      </c>
      <c r="D89" s="130" t="s">
        <v>121</v>
      </c>
      <c r="E89" s="130" t="str">
        <f t="shared" si="1"/>
        <v>ACMale25-29</v>
      </c>
      <c r="F89" s="110">
        <v>37140.273500000003</v>
      </c>
    </row>
    <row r="90" spans="2:6" x14ac:dyDescent="0.2">
      <c r="B90" t="s">
        <v>12</v>
      </c>
      <c r="C90" t="s">
        <v>71</v>
      </c>
      <c r="D90" s="130" t="s">
        <v>122</v>
      </c>
      <c r="E90" s="130" t="str">
        <f t="shared" si="1"/>
        <v>ACMale30-34</v>
      </c>
      <c r="F90" s="110">
        <v>34457.0936</v>
      </c>
    </row>
    <row r="91" spans="2:6" x14ac:dyDescent="0.2">
      <c r="B91" t="s">
        <v>12</v>
      </c>
      <c r="C91" t="s">
        <v>71</v>
      </c>
      <c r="D91" s="130" t="s">
        <v>123</v>
      </c>
      <c r="E91" s="130" t="str">
        <f t="shared" si="1"/>
        <v>ACMale35-39</v>
      </c>
      <c r="F91" s="110">
        <v>32247.033100000001</v>
      </c>
    </row>
    <row r="92" spans="2:6" x14ac:dyDescent="0.2">
      <c r="B92" t="s">
        <v>12</v>
      </c>
      <c r="C92" t="s">
        <v>71</v>
      </c>
      <c r="D92" s="130" t="s">
        <v>124</v>
      </c>
      <c r="E92" s="130" t="str">
        <f t="shared" si="1"/>
        <v>ACMale40-44</v>
      </c>
      <c r="F92" s="110">
        <v>27435.334200000001</v>
      </c>
    </row>
    <row r="93" spans="2:6" x14ac:dyDescent="0.2">
      <c r="B93" t="s">
        <v>12</v>
      </c>
      <c r="C93" t="s">
        <v>71</v>
      </c>
      <c r="D93" s="130" t="s">
        <v>125</v>
      </c>
      <c r="E93" s="130" t="str">
        <f t="shared" si="1"/>
        <v>ACMale45-49</v>
      </c>
      <c r="F93" s="110">
        <v>22174.1623</v>
      </c>
    </row>
    <row r="94" spans="2:6" x14ac:dyDescent="0.2">
      <c r="B94" t="s">
        <v>12</v>
      </c>
      <c r="C94" t="s">
        <v>71</v>
      </c>
      <c r="D94" s="130" t="s">
        <v>126</v>
      </c>
      <c r="E94" s="130" t="str">
        <f t="shared" si="1"/>
        <v>ACMale50-54</v>
      </c>
      <c r="F94" s="110">
        <v>18184.0998</v>
      </c>
    </row>
    <row r="95" spans="2:6" x14ac:dyDescent="0.2">
      <c r="B95" t="s">
        <v>12</v>
      </c>
      <c r="C95" t="s">
        <v>71</v>
      </c>
      <c r="D95" s="130" t="s">
        <v>127</v>
      </c>
      <c r="E95" s="130" t="str">
        <f t="shared" si="1"/>
        <v>ACMale55-59</v>
      </c>
      <c r="F95" s="110">
        <v>14025.548000000001</v>
      </c>
    </row>
    <row r="96" spans="2:6" x14ac:dyDescent="0.2">
      <c r="B96" t="s">
        <v>12</v>
      </c>
      <c r="C96" t="s">
        <v>71</v>
      </c>
      <c r="D96" s="130" t="s">
        <v>128</v>
      </c>
      <c r="E96" s="130" t="str">
        <f t="shared" si="1"/>
        <v>ACMale60-64</v>
      </c>
      <c r="F96" s="110">
        <v>11014.8768</v>
      </c>
    </row>
    <row r="97" spans="2:6" x14ac:dyDescent="0.2">
      <c r="B97" t="s">
        <v>12</v>
      </c>
      <c r="C97" t="s">
        <v>71</v>
      </c>
      <c r="D97" s="130" t="s">
        <v>129</v>
      </c>
      <c r="E97" s="130" t="str">
        <f t="shared" si="1"/>
        <v>ACMale65-69</v>
      </c>
      <c r="F97" s="110">
        <v>8261.9943999999996</v>
      </c>
    </row>
    <row r="98" spans="2:6" x14ac:dyDescent="0.2">
      <c r="B98" t="s">
        <v>12</v>
      </c>
      <c r="C98" t="s">
        <v>71</v>
      </c>
      <c r="D98" s="130" t="s">
        <v>130</v>
      </c>
      <c r="E98" s="130" t="str">
        <f t="shared" si="1"/>
        <v>ACMale70-74</v>
      </c>
      <c r="F98" s="110">
        <v>5758.5387000000001</v>
      </c>
    </row>
    <row r="99" spans="2:6" x14ac:dyDescent="0.2">
      <c r="B99" t="s">
        <v>12</v>
      </c>
      <c r="C99" t="s">
        <v>71</v>
      </c>
      <c r="D99" s="130" t="s">
        <v>131</v>
      </c>
      <c r="E99" s="130" t="str">
        <f t="shared" si="1"/>
        <v>ACMale75-79</v>
      </c>
      <c r="F99" s="110">
        <v>3680.1314000000002</v>
      </c>
    </row>
    <row r="100" spans="2:6" x14ac:dyDescent="0.2">
      <c r="B100" t="s">
        <v>12</v>
      </c>
      <c r="C100" t="s">
        <v>71</v>
      </c>
      <c r="D100" s="130" t="s">
        <v>132</v>
      </c>
      <c r="E100" s="130" t="str">
        <f t="shared" si="1"/>
        <v>ACMale80-84</v>
      </c>
      <c r="F100" s="110">
        <v>2141.0286999999998</v>
      </c>
    </row>
    <row r="101" spans="2:6" x14ac:dyDescent="0.2">
      <c r="B101" t="s">
        <v>12</v>
      </c>
      <c r="C101" t="s">
        <v>71</v>
      </c>
      <c r="D101" s="130" t="s">
        <v>133</v>
      </c>
      <c r="E101" s="130" t="str">
        <f t="shared" si="1"/>
        <v>ACMale85-89</v>
      </c>
      <c r="F101" s="110">
        <v>1141.1663000000001</v>
      </c>
    </row>
    <row r="102" spans="2:6" x14ac:dyDescent="0.2">
      <c r="B102" t="s">
        <v>12</v>
      </c>
      <c r="C102" t="s">
        <v>71</v>
      </c>
      <c r="D102" s="130" t="s">
        <v>8</v>
      </c>
      <c r="E102" s="130" t="str">
        <f t="shared" si="1"/>
        <v>ACMale90+</v>
      </c>
      <c r="F102" s="110">
        <v>709.22460000000001</v>
      </c>
    </row>
    <row r="103" spans="2:6" x14ac:dyDescent="0.2">
      <c r="B103" t="s">
        <v>12</v>
      </c>
      <c r="C103" t="s">
        <v>18</v>
      </c>
      <c r="D103" s="130">
        <v>0</v>
      </c>
      <c r="E103" s="130" t="str">
        <f t="shared" si="1"/>
        <v>ACTotal0</v>
      </c>
      <c r="F103" s="110">
        <v>16832.627</v>
      </c>
    </row>
    <row r="104" spans="2:6" x14ac:dyDescent="0.2">
      <c r="B104" t="s">
        <v>12</v>
      </c>
      <c r="C104" t="s">
        <v>18</v>
      </c>
      <c r="D104" s="141" t="s">
        <v>1657</v>
      </c>
      <c r="E104" s="130" t="str">
        <f t="shared" si="1"/>
        <v>ACTotal1-4</v>
      </c>
      <c r="F104" s="110">
        <v>66736.535799999998</v>
      </c>
    </row>
    <row r="105" spans="2:6" x14ac:dyDescent="0.2">
      <c r="B105" t="s">
        <v>12</v>
      </c>
      <c r="C105" t="s">
        <v>18</v>
      </c>
      <c r="D105" s="141" t="s">
        <v>1658</v>
      </c>
      <c r="E105" s="130" t="str">
        <f t="shared" si="1"/>
        <v>ACTotal5-9</v>
      </c>
      <c r="F105" s="110">
        <v>84336.462299999999</v>
      </c>
    </row>
    <row r="106" spans="2:6" x14ac:dyDescent="0.2">
      <c r="B106" t="s">
        <v>12</v>
      </c>
      <c r="C106" t="s">
        <v>18</v>
      </c>
      <c r="D106" s="141" t="s">
        <v>118</v>
      </c>
      <c r="E106" s="130" t="str">
        <f t="shared" si="1"/>
        <v>ACTotal10-14</v>
      </c>
      <c r="F106" s="110">
        <v>91520.391799999998</v>
      </c>
    </row>
    <row r="107" spans="2:6" x14ac:dyDescent="0.2">
      <c r="B107" t="s">
        <v>12</v>
      </c>
      <c r="C107" t="s">
        <v>18</v>
      </c>
      <c r="D107" s="130" t="s">
        <v>119</v>
      </c>
      <c r="E107" s="130" t="str">
        <f t="shared" si="1"/>
        <v>ACTotal15-19</v>
      </c>
      <c r="F107" s="110">
        <v>92302.077099999995</v>
      </c>
    </row>
    <row r="108" spans="2:6" x14ac:dyDescent="0.2">
      <c r="B108" t="s">
        <v>12</v>
      </c>
      <c r="C108" t="s">
        <v>18</v>
      </c>
      <c r="D108" s="130" t="s">
        <v>120</v>
      </c>
      <c r="E108" s="130" t="str">
        <f t="shared" si="1"/>
        <v>ACTotal20-24</v>
      </c>
      <c r="F108" s="110">
        <v>85568.405400000003</v>
      </c>
    </row>
    <row r="109" spans="2:6" x14ac:dyDescent="0.2">
      <c r="B109" t="s">
        <v>12</v>
      </c>
      <c r="C109" t="s">
        <v>18</v>
      </c>
      <c r="D109" s="130" t="s">
        <v>121</v>
      </c>
      <c r="E109" s="130" t="str">
        <f t="shared" si="1"/>
        <v>ACTotal25-29</v>
      </c>
      <c r="F109" s="110">
        <v>74725.232199999999</v>
      </c>
    </row>
    <row r="110" spans="2:6" x14ac:dyDescent="0.2">
      <c r="B110" t="s">
        <v>12</v>
      </c>
      <c r="C110" t="s">
        <v>18</v>
      </c>
      <c r="D110" s="130" t="s">
        <v>122</v>
      </c>
      <c r="E110" s="130" t="str">
        <f t="shared" si="1"/>
        <v>ACTotal30-34</v>
      </c>
      <c r="F110" s="110">
        <v>69277.355200000005</v>
      </c>
    </row>
    <row r="111" spans="2:6" x14ac:dyDescent="0.2">
      <c r="B111" t="s">
        <v>12</v>
      </c>
      <c r="C111" t="s">
        <v>18</v>
      </c>
      <c r="D111" s="130" t="s">
        <v>123</v>
      </c>
      <c r="E111" s="130" t="str">
        <f t="shared" si="1"/>
        <v>ACTotal35-39</v>
      </c>
      <c r="F111" s="110">
        <v>65592.365000000005</v>
      </c>
    </row>
    <row r="112" spans="2:6" x14ac:dyDescent="0.2">
      <c r="B112" t="s">
        <v>12</v>
      </c>
      <c r="C112" t="s">
        <v>18</v>
      </c>
      <c r="D112" s="130" t="s">
        <v>124</v>
      </c>
      <c r="E112" s="130" t="str">
        <f t="shared" si="1"/>
        <v>ACTotal40-44</v>
      </c>
      <c r="F112" s="110">
        <v>55974.154300000002</v>
      </c>
    </row>
    <row r="113" spans="2:6" x14ac:dyDescent="0.2">
      <c r="B113" t="s">
        <v>12</v>
      </c>
      <c r="C113" t="s">
        <v>18</v>
      </c>
      <c r="D113" s="130" t="s">
        <v>125</v>
      </c>
      <c r="E113" s="130" t="str">
        <f t="shared" si="1"/>
        <v>ACTotal45-49</v>
      </c>
      <c r="F113" s="110">
        <v>44939.206700000002</v>
      </c>
    </row>
    <row r="114" spans="2:6" x14ac:dyDescent="0.2">
      <c r="B114" t="s">
        <v>12</v>
      </c>
      <c r="C114" t="s">
        <v>18</v>
      </c>
      <c r="D114" s="130" t="s">
        <v>126</v>
      </c>
      <c r="E114" s="130" t="str">
        <f t="shared" si="1"/>
        <v>ACTotal50-54</v>
      </c>
      <c r="F114" s="110">
        <v>36946.459300000002</v>
      </c>
    </row>
    <row r="115" spans="2:6" x14ac:dyDescent="0.2">
      <c r="B115" t="s">
        <v>12</v>
      </c>
      <c r="C115" t="s">
        <v>18</v>
      </c>
      <c r="D115" s="130" t="s">
        <v>127</v>
      </c>
      <c r="E115" s="130" t="str">
        <f t="shared" si="1"/>
        <v>ACTotal55-59</v>
      </c>
      <c r="F115" s="110">
        <v>28443.771700000001</v>
      </c>
    </row>
    <row r="116" spans="2:6" x14ac:dyDescent="0.2">
      <c r="B116" t="s">
        <v>12</v>
      </c>
      <c r="C116" t="s">
        <v>18</v>
      </c>
      <c r="D116" s="130" t="s">
        <v>128</v>
      </c>
      <c r="E116" s="130" t="str">
        <f t="shared" si="1"/>
        <v>ACTotal60-64</v>
      </c>
      <c r="F116" s="110">
        <v>22502.757699999998</v>
      </c>
    </row>
    <row r="117" spans="2:6" x14ac:dyDescent="0.2">
      <c r="B117" t="s">
        <v>12</v>
      </c>
      <c r="C117" t="s">
        <v>18</v>
      </c>
      <c r="D117" s="130" t="s">
        <v>129</v>
      </c>
      <c r="E117" s="130" t="str">
        <f t="shared" si="1"/>
        <v>ACTotal65-69</v>
      </c>
      <c r="F117" s="110">
        <v>16821.991000000002</v>
      </c>
    </row>
    <row r="118" spans="2:6" x14ac:dyDescent="0.2">
      <c r="B118" t="s">
        <v>12</v>
      </c>
      <c r="C118" t="s">
        <v>18</v>
      </c>
      <c r="D118" s="130" t="s">
        <v>130</v>
      </c>
      <c r="E118" s="130" t="str">
        <f t="shared" si="1"/>
        <v>ACTotal70-74</v>
      </c>
      <c r="F118" s="110">
        <v>11873.692499999999</v>
      </c>
    </row>
    <row r="119" spans="2:6" x14ac:dyDescent="0.2">
      <c r="B119" t="s">
        <v>12</v>
      </c>
      <c r="C119" t="s">
        <v>18</v>
      </c>
      <c r="D119" s="130" t="s">
        <v>131</v>
      </c>
      <c r="E119" s="130" t="str">
        <f t="shared" si="1"/>
        <v>ACTotal75-79</v>
      </c>
      <c r="F119" s="110">
        <v>8083.6846999999998</v>
      </c>
    </row>
    <row r="120" spans="2:6" x14ac:dyDescent="0.2">
      <c r="B120" t="s">
        <v>12</v>
      </c>
      <c r="C120" t="s">
        <v>18</v>
      </c>
      <c r="D120" s="130" t="s">
        <v>132</v>
      </c>
      <c r="E120" s="130" t="str">
        <f t="shared" si="1"/>
        <v>ACTotal80-84</v>
      </c>
      <c r="F120" s="110">
        <v>4704.0149000000001</v>
      </c>
    </row>
    <row r="121" spans="2:6" x14ac:dyDescent="0.2">
      <c r="B121" t="s">
        <v>12</v>
      </c>
      <c r="C121" t="s">
        <v>18</v>
      </c>
      <c r="D121" s="130" t="s">
        <v>133</v>
      </c>
      <c r="E121" s="130" t="str">
        <f t="shared" si="1"/>
        <v>ACTotal85-89</v>
      </c>
      <c r="F121" s="110">
        <v>2484.4911999999999</v>
      </c>
    </row>
    <row r="122" spans="2:6" x14ac:dyDescent="0.2">
      <c r="B122" t="s">
        <v>12</v>
      </c>
      <c r="C122" t="s">
        <v>18</v>
      </c>
      <c r="D122" s="130" t="s">
        <v>8</v>
      </c>
      <c r="E122" s="130" t="str">
        <f t="shared" si="1"/>
        <v>ACTotal90+</v>
      </c>
      <c r="F122" s="110">
        <v>1583.2311</v>
      </c>
    </row>
    <row r="123" spans="2:6" x14ac:dyDescent="0.2">
      <c r="B123" t="s">
        <v>54</v>
      </c>
      <c r="C123" t="s">
        <v>70</v>
      </c>
      <c r="D123" s="130">
        <v>0</v>
      </c>
      <c r="E123" s="130" t="str">
        <f t="shared" si="1"/>
        <v>ALFemale0</v>
      </c>
      <c r="F123" s="110">
        <v>24834.302199999998</v>
      </c>
    </row>
    <row r="124" spans="2:6" x14ac:dyDescent="0.2">
      <c r="B124" t="s">
        <v>54</v>
      </c>
      <c r="C124" t="s">
        <v>70</v>
      </c>
      <c r="D124" s="141" t="s">
        <v>1657</v>
      </c>
      <c r="E124" s="130" t="str">
        <f t="shared" si="1"/>
        <v>ALFemale1-4</v>
      </c>
      <c r="F124" s="110">
        <v>99149.028699999995</v>
      </c>
    </row>
    <row r="125" spans="2:6" x14ac:dyDescent="0.2">
      <c r="B125" t="s">
        <v>54</v>
      </c>
      <c r="C125" t="s">
        <v>70</v>
      </c>
      <c r="D125" s="141" t="s">
        <v>1658</v>
      </c>
      <c r="E125" s="130" t="str">
        <f t="shared" si="1"/>
        <v>ALFemale5-9</v>
      </c>
      <c r="F125" s="110">
        <v>129293.1988</v>
      </c>
    </row>
    <row r="126" spans="2:6" x14ac:dyDescent="0.2">
      <c r="B126" t="s">
        <v>54</v>
      </c>
      <c r="C126" t="s">
        <v>70</v>
      </c>
      <c r="D126" s="141" t="s">
        <v>118</v>
      </c>
      <c r="E126" s="130" t="str">
        <f t="shared" si="1"/>
        <v>ALFemale10-14</v>
      </c>
      <c r="F126" s="110">
        <v>140896.6378</v>
      </c>
    </row>
    <row r="127" spans="2:6" x14ac:dyDescent="0.2">
      <c r="B127" t="s">
        <v>54</v>
      </c>
      <c r="C127" t="s">
        <v>70</v>
      </c>
      <c r="D127" s="130" t="s">
        <v>119</v>
      </c>
      <c r="E127" s="130" t="str">
        <f t="shared" si="1"/>
        <v>ALFemale15-19</v>
      </c>
      <c r="F127" s="110">
        <v>155070.78279999999</v>
      </c>
    </row>
    <row r="128" spans="2:6" x14ac:dyDescent="0.2">
      <c r="B128" t="s">
        <v>54</v>
      </c>
      <c r="C128" t="s">
        <v>70</v>
      </c>
      <c r="D128" s="130" t="s">
        <v>120</v>
      </c>
      <c r="E128" s="130" t="str">
        <f t="shared" si="1"/>
        <v>ALFemale20-24</v>
      </c>
      <c r="F128" s="110">
        <v>158012.47889999999</v>
      </c>
    </row>
    <row r="129" spans="2:6" x14ac:dyDescent="0.2">
      <c r="B129" t="s">
        <v>54</v>
      </c>
      <c r="C129" t="s">
        <v>70</v>
      </c>
      <c r="D129" s="130" t="s">
        <v>121</v>
      </c>
      <c r="E129" s="130" t="str">
        <f t="shared" si="1"/>
        <v>ALFemale25-29</v>
      </c>
      <c r="F129" s="110">
        <v>142491.9999</v>
      </c>
    </row>
    <row r="130" spans="2:6" x14ac:dyDescent="0.2">
      <c r="B130" t="s">
        <v>54</v>
      </c>
      <c r="C130" t="s">
        <v>70</v>
      </c>
      <c r="D130" s="130" t="s">
        <v>122</v>
      </c>
      <c r="E130" s="130" t="str">
        <f t="shared" si="1"/>
        <v>ALFemale30-34</v>
      </c>
      <c r="F130" s="110">
        <v>138720.0233</v>
      </c>
    </row>
    <row r="131" spans="2:6" x14ac:dyDescent="0.2">
      <c r="B131" t="s">
        <v>54</v>
      </c>
      <c r="C131" t="s">
        <v>70</v>
      </c>
      <c r="D131" s="130" t="s">
        <v>123</v>
      </c>
      <c r="E131" s="130" t="str">
        <f t="shared" si="1"/>
        <v>ALFemale35-39</v>
      </c>
      <c r="F131" s="110">
        <v>134323.166</v>
      </c>
    </row>
    <row r="132" spans="2:6" x14ac:dyDescent="0.2">
      <c r="B132" t="s">
        <v>54</v>
      </c>
      <c r="C132" t="s">
        <v>70</v>
      </c>
      <c r="D132" s="130" t="s">
        <v>124</v>
      </c>
      <c r="E132" s="130" t="str">
        <f t="shared" ref="E132:E195" si="2">_xlfn.CONCAT(B132,C132,D132)</f>
        <v>ALFemale40-44</v>
      </c>
      <c r="F132" s="110">
        <v>122417.2507</v>
      </c>
    </row>
    <row r="133" spans="2:6" x14ac:dyDescent="0.2">
      <c r="B133" t="s">
        <v>54</v>
      </c>
      <c r="C133" t="s">
        <v>70</v>
      </c>
      <c r="D133" s="130" t="s">
        <v>125</v>
      </c>
      <c r="E133" s="130" t="str">
        <f t="shared" si="2"/>
        <v>ALFemale45-49</v>
      </c>
      <c r="F133" s="110">
        <v>106243.35950000001</v>
      </c>
    </row>
    <row r="134" spans="2:6" x14ac:dyDescent="0.2">
      <c r="B134" t="s">
        <v>54</v>
      </c>
      <c r="C134" t="s">
        <v>70</v>
      </c>
      <c r="D134" s="130" t="s">
        <v>126</v>
      </c>
      <c r="E134" s="130" t="str">
        <f t="shared" si="2"/>
        <v>ALFemale50-54</v>
      </c>
      <c r="F134" s="110">
        <v>95540.782600000006</v>
      </c>
    </row>
    <row r="135" spans="2:6" x14ac:dyDescent="0.2">
      <c r="B135" t="s">
        <v>54</v>
      </c>
      <c r="C135" t="s">
        <v>70</v>
      </c>
      <c r="D135" s="130" t="s">
        <v>127</v>
      </c>
      <c r="E135" s="130" t="str">
        <f t="shared" si="2"/>
        <v>ALFemale55-59</v>
      </c>
      <c r="F135" s="110">
        <v>77847.544999999998</v>
      </c>
    </row>
    <row r="136" spans="2:6" x14ac:dyDescent="0.2">
      <c r="B136" t="s">
        <v>54</v>
      </c>
      <c r="C136" t="s">
        <v>70</v>
      </c>
      <c r="D136" s="130" t="s">
        <v>128</v>
      </c>
      <c r="E136" s="130" t="str">
        <f t="shared" si="2"/>
        <v>ALFemale60-64</v>
      </c>
      <c r="F136" s="110">
        <v>63966.966200000003</v>
      </c>
    </row>
    <row r="137" spans="2:6" x14ac:dyDescent="0.2">
      <c r="B137" t="s">
        <v>54</v>
      </c>
      <c r="C137" t="s">
        <v>70</v>
      </c>
      <c r="D137" s="130" t="s">
        <v>129</v>
      </c>
      <c r="E137" s="130" t="str">
        <f t="shared" si="2"/>
        <v>ALFemale65-69</v>
      </c>
      <c r="F137" s="110">
        <v>51523.0458</v>
      </c>
    </row>
    <row r="138" spans="2:6" x14ac:dyDescent="0.2">
      <c r="B138" t="s">
        <v>54</v>
      </c>
      <c r="C138" t="s">
        <v>70</v>
      </c>
      <c r="D138" s="130" t="s">
        <v>130</v>
      </c>
      <c r="E138" s="130" t="str">
        <f t="shared" si="2"/>
        <v>ALFemale70-74</v>
      </c>
      <c r="F138" s="110">
        <v>37564.859600000003</v>
      </c>
    </row>
    <row r="139" spans="2:6" x14ac:dyDescent="0.2">
      <c r="B139" t="s">
        <v>54</v>
      </c>
      <c r="C139" t="s">
        <v>70</v>
      </c>
      <c r="D139" s="130" t="s">
        <v>131</v>
      </c>
      <c r="E139" s="130" t="str">
        <f t="shared" si="2"/>
        <v>ALFemale75-79</v>
      </c>
      <c r="F139" s="110">
        <v>26236.167600000001</v>
      </c>
    </row>
    <row r="140" spans="2:6" x14ac:dyDescent="0.2">
      <c r="B140" t="s">
        <v>54</v>
      </c>
      <c r="C140" t="s">
        <v>70</v>
      </c>
      <c r="D140" s="130" t="s">
        <v>132</v>
      </c>
      <c r="E140" s="130" t="str">
        <f t="shared" si="2"/>
        <v>ALFemale80-84</v>
      </c>
      <c r="F140" s="110">
        <v>16731.561300000001</v>
      </c>
    </row>
    <row r="141" spans="2:6" x14ac:dyDescent="0.2">
      <c r="B141" t="s">
        <v>54</v>
      </c>
      <c r="C141" t="s">
        <v>70</v>
      </c>
      <c r="D141" s="130" t="s">
        <v>133</v>
      </c>
      <c r="E141" s="130" t="str">
        <f t="shared" si="2"/>
        <v>ALFemale85-89</v>
      </c>
      <c r="F141" s="110">
        <v>8702.8106000000007</v>
      </c>
    </row>
    <row r="142" spans="2:6" x14ac:dyDescent="0.2">
      <c r="B142" t="s">
        <v>54</v>
      </c>
      <c r="C142" t="s">
        <v>70</v>
      </c>
      <c r="D142" s="130" t="s">
        <v>8</v>
      </c>
      <c r="E142" s="130" t="str">
        <f t="shared" si="2"/>
        <v>ALFemale90+</v>
      </c>
      <c r="F142" s="110">
        <v>5483.8868000000002</v>
      </c>
    </row>
    <row r="143" spans="2:6" x14ac:dyDescent="0.2">
      <c r="B143" t="s">
        <v>54</v>
      </c>
      <c r="C143" t="s">
        <v>71</v>
      </c>
      <c r="D143" s="130">
        <v>0</v>
      </c>
      <c r="E143" s="130" t="str">
        <f t="shared" si="2"/>
        <v>ALMale0</v>
      </c>
      <c r="F143" s="110">
        <v>26040.162</v>
      </c>
    </row>
    <row r="144" spans="2:6" x14ac:dyDescent="0.2">
      <c r="B144" t="s">
        <v>54</v>
      </c>
      <c r="C144" t="s">
        <v>71</v>
      </c>
      <c r="D144" s="141" t="s">
        <v>1657</v>
      </c>
      <c r="E144" s="130" t="str">
        <f t="shared" si="2"/>
        <v>ALMale1-4</v>
      </c>
      <c r="F144" s="110">
        <v>103843.56819999999</v>
      </c>
    </row>
    <row r="145" spans="2:6" x14ac:dyDescent="0.2">
      <c r="B145" t="s">
        <v>54</v>
      </c>
      <c r="C145" t="s">
        <v>71</v>
      </c>
      <c r="D145" s="141" t="s">
        <v>1658</v>
      </c>
      <c r="E145" s="130" t="str">
        <f t="shared" si="2"/>
        <v>ALMale5-9</v>
      </c>
      <c r="F145" s="110">
        <v>135096.9172</v>
      </c>
    </row>
    <row r="146" spans="2:6" x14ac:dyDescent="0.2">
      <c r="B146" t="s">
        <v>54</v>
      </c>
      <c r="C146" t="s">
        <v>71</v>
      </c>
      <c r="D146" s="141" t="s">
        <v>118</v>
      </c>
      <c r="E146" s="130" t="str">
        <f t="shared" si="2"/>
        <v>ALMale10-14</v>
      </c>
      <c r="F146" s="110">
        <v>146501.3241</v>
      </c>
    </row>
    <row r="147" spans="2:6" x14ac:dyDescent="0.2">
      <c r="B147" t="s">
        <v>54</v>
      </c>
      <c r="C147" t="s">
        <v>71</v>
      </c>
      <c r="D147" s="130" t="s">
        <v>119</v>
      </c>
      <c r="E147" s="130" t="str">
        <f t="shared" si="2"/>
        <v>ALMale15-19</v>
      </c>
      <c r="F147" s="110">
        <v>157969.67449999999</v>
      </c>
    </row>
    <row r="148" spans="2:6" x14ac:dyDescent="0.2">
      <c r="B148" t="s">
        <v>54</v>
      </c>
      <c r="C148" t="s">
        <v>71</v>
      </c>
      <c r="D148" s="130" t="s">
        <v>120</v>
      </c>
      <c r="E148" s="130" t="str">
        <f t="shared" si="2"/>
        <v>ALMale20-24</v>
      </c>
      <c r="F148" s="110">
        <v>156137.39139999999</v>
      </c>
    </row>
    <row r="149" spans="2:6" x14ac:dyDescent="0.2">
      <c r="B149" t="s">
        <v>54</v>
      </c>
      <c r="C149" t="s">
        <v>71</v>
      </c>
      <c r="D149" s="130" t="s">
        <v>121</v>
      </c>
      <c r="E149" s="130" t="str">
        <f t="shared" si="2"/>
        <v>ALMale25-29</v>
      </c>
      <c r="F149" s="110">
        <v>131951.61670000001</v>
      </c>
    </row>
    <row r="150" spans="2:6" x14ac:dyDescent="0.2">
      <c r="B150" t="s">
        <v>54</v>
      </c>
      <c r="C150" t="s">
        <v>71</v>
      </c>
      <c r="D150" s="130" t="s">
        <v>122</v>
      </c>
      <c r="E150" s="130" t="str">
        <f t="shared" si="2"/>
        <v>ALMale30-34</v>
      </c>
      <c r="F150" s="110">
        <v>121311.18670000001</v>
      </c>
    </row>
    <row r="151" spans="2:6" x14ac:dyDescent="0.2">
      <c r="B151" t="s">
        <v>54</v>
      </c>
      <c r="C151" t="s">
        <v>71</v>
      </c>
      <c r="D151" s="130" t="s">
        <v>123</v>
      </c>
      <c r="E151" s="130" t="str">
        <f t="shared" si="2"/>
        <v>ALMale35-39</v>
      </c>
      <c r="F151" s="110">
        <v>117899.60950000001</v>
      </c>
    </row>
    <row r="152" spans="2:6" x14ac:dyDescent="0.2">
      <c r="B152" t="s">
        <v>54</v>
      </c>
      <c r="C152" t="s">
        <v>71</v>
      </c>
      <c r="D152" s="130" t="s">
        <v>124</v>
      </c>
      <c r="E152" s="130" t="str">
        <f t="shared" si="2"/>
        <v>ALMale40-44</v>
      </c>
      <c r="F152" s="110">
        <v>106281.4391</v>
      </c>
    </row>
    <row r="153" spans="2:6" x14ac:dyDescent="0.2">
      <c r="B153" t="s">
        <v>54</v>
      </c>
      <c r="C153" t="s">
        <v>71</v>
      </c>
      <c r="D153" s="130" t="s">
        <v>125</v>
      </c>
      <c r="E153" s="130" t="str">
        <f t="shared" si="2"/>
        <v>ALMale45-49</v>
      </c>
      <c r="F153" s="110">
        <v>90568.988500000007</v>
      </c>
    </row>
    <row r="154" spans="2:6" x14ac:dyDescent="0.2">
      <c r="B154" t="s">
        <v>54</v>
      </c>
      <c r="C154" t="s">
        <v>71</v>
      </c>
      <c r="D154" s="130" t="s">
        <v>126</v>
      </c>
      <c r="E154" s="130" t="str">
        <f t="shared" si="2"/>
        <v>ALMale50-54</v>
      </c>
      <c r="F154" s="110">
        <v>81292.306700000001</v>
      </c>
    </row>
    <row r="155" spans="2:6" x14ac:dyDescent="0.2">
      <c r="B155" t="s">
        <v>54</v>
      </c>
      <c r="C155" t="s">
        <v>71</v>
      </c>
      <c r="D155" s="130" t="s">
        <v>127</v>
      </c>
      <c r="E155" s="130" t="str">
        <f t="shared" si="2"/>
        <v>ALMale55-59</v>
      </c>
      <c r="F155" s="110">
        <v>66033.475300000006</v>
      </c>
    </row>
    <row r="156" spans="2:6" x14ac:dyDescent="0.2">
      <c r="B156" t="s">
        <v>54</v>
      </c>
      <c r="C156" t="s">
        <v>71</v>
      </c>
      <c r="D156" s="130" t="s">
        <v>128</v>
      </c>
      <c r="E156" s="130" t="str">
        <f t="shared" si="2"/>
        <v>ALMale60-64</v>
      </c>
      <c r="F156" s="110">
        <v>51928.088400000001</v>
      </c>
    </row>
    <row r="157" spans="2:6" x14ac:dyDescent="0.2">
      <c r="B157" t="s">
        <v>54</v>
      </c>
      <c r="C157" t="s">
        <v>71</v>
      </c>
      <c r="D157" s="130" t="s">
        <v>129</v>
      </c>
      <c r="E157" s="130" t="str">
        <f t="shared" si="2"/>
        <v>ALMale65-69</v>
      </c>
      <c r="F157" s="110">
        <v>40570.118199999997</v>
      </c>
    </row>
    <row r="158" spans="2:6" x14ac:dyDescent="0.2">
      <c r="B158" t="s">
        <v>54</v>
      </c>
      <c r="C158" t="s">
        <v>71</v>
      </c>
      <c r="D158" s="130" t="s">
        <v>130</v>
      </c>
      <c r="E158" s="130" t="str">
        <f t="shared" si="2"/>
        <v>ALMale70-74</v>
      </c>
      <c r="F158" s="110">
        <v>29663.5216</v>
      </c>
    </row>
    <row r="159" spans="2:6" x14ac:dyDescent="0.2">
      <c r="B159" t="s">
        <v>54</v>
      </c>
      <c r="C159" t="s">
        <v>71</v>
      </c>
      <c r="D159" s="130" t="s">
        <v>131</v>
      </c>
      <c r="E159" s="130" t="str">
        <f t="shared" si="2"/>
        <v>ALMale75-79</v>
      </c>
      <c r="F159" s="110">
        <v>18919.925299999999</v>
      </c>
    </row>
    <row r="160" spans="2:6" x14ac:dyDescent="0.2">
      <c r="B160" t="s">
        <v>54</v>
      </c>
      <c r="C160" t="s">
        <v>71</v>
      </c>
      <c r="D160" s="130" t="s">
        <v>132</v>
      </c>
      <c r="E160" s="130" t="str">
        <f t="shared" si="2"/>
        <v>ALMale80-84</v>
      </c>
      <c r="F160" s="110">
        <v>10632.0447</v>
      </c>
    </row>
    <row r="161" spans="2:6" x14ac:dyDescent="0.2">
      <c r="B161" t="s">
        <v>54</v>
      </c>
      <c r="C161" t="s">
        <v>71</v>
      </c>
      <c r="D161" s="130" t="s">
        <v>133</v>
      </c>
      <c r="E161" s="130" t="str">
        <f t="shared" si="2"/>
        <v>ALMale85-89</v>
      </c>
      <c r="F161" s="110">
        <v>4892.0916999999999</v>
      </c>
    </row>
    <row r="162" spans="2:6" x14ac:dyDescent="0.2">
      <c r="B162" t="s">
        <v>54</v>
      </c>
      <c r="C162" t="s">
        <v>71</v>
      </c>
      <c r="D162" s="130" t="s">
        <v>8</v>
      </c>
      <c r="E162" s="130" t="str">
        <f t="shared" si="2"/>
        <v>ALMale90+</v>
      </c>
      <c r="F162" s="110">
        <v>2911.9888999999998</v>
      </c>
    </row>
    <row r="163" spans="2:6" x14ac:dyDescent="0.2">
      <c r="B163" t="s">
        <v>54</v>
      </c>
      <c r="C163" t="s">
        <v>18</v>
      </c>
      <c r="D163" s="130">
        <v>0</v>
      </c>
      <c r="E163" s="130" t="str">
        <f t="shared" si="2"/>
        <v>ALTotal0</v>
      </c>
      <c r="F163" s="110">
        <v>50874.464200000002</v>
      </c>
    </row>
    <row r="164" spans="2:6" x14ac:dyDescent="0.2">
      <c r="B164" t="s">
        <v>54</v>
      </c>
      <c r="C164" t="s">
        <v>18</v>
      </c>
      <c r="D164" s="141" t="s">
        <v>1657</v>
      </c>
      <c r="E164" s="130" t="str">
        <f t="shared" si="2"/>
        <v>ALTotal1-4</v>
      </c>
      <c r="F164" s="110">
        <v>202992.5968</v>
      </c>
    </row>
    <row r="165" spans="2:6" x14ac:dyDescent="0.2">
      <c r="B165" t="s">
        <v>54</v>
      </c>
      <c r="C165" t="s">
        <v>18</v>
      </c>
      <c r="D165" s="141" t="s">
        <v>1658</v>
      </c>
      <c r="E165" s="130" t="str">
        <f t="shared" si="2"/>
        <v>ALTotal5-9</v>
      </c>
      <c r="F165" s="110">
        <v>264390.1152</v>
      </c>
    </row>
    <row r="166" spans="2:6" x14ac:dyDescent="0.2">
      <c r="B166" t="s">
        <v>54</v>
      </c>
      <c r="C166" t="s">
        <v>18</v>
      </c>
      <c r="D166" s="141" t="s">
        <v>118</v>
      </c>
      <c r="E166" s="130" t="str">
        <f t="shared" si="2"/>
        <v>ALTotal10-14</v>
      </c>
      <c r="F166" s="110">
        <v>287397.95010000002</v>
      </c>
    </row>
    <row r="167" spans="2:6" x14ac:dyDescent="0.2">
      <c r="B167" t="s">
        <v>54</v>
      </c>
      <c r="C167" t="s">
        <v>18</v>
      </c>
      <c r="D167" s="130" t="s">
        <v>119</v>
      </c>
      <c r="E167" s="130" t="str">
        <f t="shared" si="2"/>
        <v>ALTotal15-19</v>
      </c>
      <c r="F167" s="110">
        <v>313040.4559</v>
      </c>
    </row>
    <row r="168" spans="2:6" x14ac:dyDescent="0.2">
      <c r="B168" t="s">
        <v>54</v>
      </c>
      <c r="C168" t="s">
        <v>18</v>
      </c>
      <c r="D168" s="130" t="s">
        <v>120</v>
      </c>
      <c r="E168" s="130" t="str">
        <f t="shared" si="2"/>
        <v>ALTotal20-24</v>
      </c>
      <c r="F168" s="110">
        <v>314149.85239999997</v>
      </c>
    </row>
    <row r="169" spans="2:6" x14ac:dyDescent="0.2">
      <c r="B169" t="s">
        <v>54</v>
      </c>
      <c r="C169" t="s">
        <v>18</v>
      </c>
      <c r="D169" s="130" t="s">
        <v>121</v>
      </c>
      <c r="E169" s="130" t="str">
        <f t="shared" si="2"/>
        <v>ALTotal25-29</v>
      </c>
      <c r="F169" s="110">
        <v>274443.48489999998</v>
      </c>
    </row>
    <row r="170" spans="2:6" x14ac:dyDescent="0.2">
      <c r="B170" t="s">
        <v>54</v>
      </c>
      <c r="C170" t="s">
        <v>18</v>
      </c>
      <c r="D170" s="130" t="s">
        <v>122</v>
      </c>
      <c r="E170" s="130" t="str">
        <f t="shared" si="2"/>
        <v>ALTotal30-34</v>
      </c>
      <c r="F170" s="110">
        <v>260031.18520000001</v>
      </c>
    </row>
    <row r="171" spans="2:6" x14ac:dyDescent="0.2">
      <c r="B171" t="s">
        <v>54</v>
      </c>
      <c r="C171" t="s">
        <v>18</v>
      </c>
      <c r="D171" s="130" t="s">
        <v>123</v>
      </c>
      <c r="E171" s="130" t="str">
        <f t="shared" si="2"/>
        <v>ALTotal35-39</v>
      </c>
      <c r="F171" s="110">
        <v>252222.75539999999</v>
      </c>
    </row>
    <row r="172" spans="2:6" x14ac:dyDescent="0.2">
      <c r="B172" t="s">
        <v>54</v>
      </c>
      <c r="C172" t="s">
        <v>18</v>
      </c>
      <c r="D172" s="130" t="s">
        <v>124</v>
      </c>
      <c r="E172" s="130" t="str">
        <f t="shared" si="2"/>
        <v>ALTotal40-44</v>
      </c>
      <c r="F172" s="110">
        <v>228698.68909999999</v>
      </c>
    </row>
    <row r="173" spans="2:6" x14ac:dyDescent="0.2">
      <c r="B173" t="s">
        <v>54</v>
      </c>
      <c r="C173" t="s">
        <v>18</v>
      </c>
      <c r="D173" s="130" t="s">
        <v>125</v>
      </c>
      <c r="E173" s="130" t="str">
        <f t="shared" si="2"/>
        <v>ALTotal45-49</v>
      </c>
      <c r="F173" s="110">
        <v>196812.3327</v>
      </c>
    </row>
    <row r="174" spans="2:6" x14ac:dyDescent="0.2">
      <c r="B174" t="s">
        <v>54</v>
      </c>
      <c r="C174" t="s">
        <v>18</v>
      </c>
      <c r="D174" s="130" t="s">
        <v>126</v>
      </c>
      <c r="E174" s="130" t="str">
        <f t="shared" si="2"/>
        <v>ALTotal50-54</v>
      </c>
      <c r="F174" s="110">
        <v>176833.05249999999</v>
      </c>
    </row>
    <row r="175" spans="2:6" x14ac:dyDescent="0.2">
      <c r="B175" t="s">
        <v>54</v>
      </c>
      <c r="C175" t="s">
        <v>18</v>
      </c>
      <c r="D175" s="130" t="s">
        <v>127</v>
      </c>
      <c r="E175" s="130" t="str">
        <f t="shared" si="2"/>
        <v>ALTotal55-59</v>
      </c>
      <c r="F175" s="110">
        <v>143881.01990000001</v>
      </c>
    </row>
    <row r="176" spans="2:6" x14ac:dyDescent="0.2">
      <c r="B176" t="s">
        <v>54</v>
      </c>
      <c r="C176" t="s">
        <v>18</v>
      </c>
      <c r="D176" s="130" t="s">
        <v>128</v>
      </c>
      <c r="E176" s="130" t="str">
        <f t="shared" si="2"/>
        <v>ALTotal60-64</v>
      </c>
      <c r="F176" s="110">
        <v>115895.0528</v>
      </c>
    </row>
    <row r="177" spans="2:6" x14ac:dyDescent="0.2">
      <c r="B177" t="s">
        <v>54</v>
      </c>
      <c r="C177" t="s">
        <v>18</v>
      </c>
      <c r="D177" s="130" t="s">
        <v>129</v>
      </c>
      <c r="E177" s="130" t="str">
        <f t="shared" si="2"/>
        <v>ALTotal65-69</v>
      </c>
      <c r="F177" s="110">
        <v>92093.082699999999</v>
      </c>
    </row>
    <row r="178" spans="2:6" x14ac:dyDescent="0.2">
      <c r="B178" t="s">
        <v>54</v>
      </c>
      <c r="C178" t="s">
        <v>18</v>
      </c>
      <c r="D178" s="130" t="s">
        <v>130</v>
      </c>
      <c r="E178" s="130" t="str">
        <f t="shared" si="2"/>
        <v>ALTotal70-74</v>
      </c>
      <c r="F178" s="110">
        <v>67228.369300000006</v>
      </c>
    </row>
    <row r="179" spans="2:6" x14ac:dyDescent="0.2">
      <c r="B179" t="s">
        <v>54</v>
      </c>
      <c r="C179" t="s">
        <v>18</v>
      </c>
      <c r="D179" s="130" t="s">
        <v>131</v>
      </c>
      <c r="E179" s="130" t="str">
        <f t="shared" si="2"/>
        <v>ALTotal75-79</v>
      </c>
      <c r="F179" s="110">
        <v>45156.092900000003</v>
      </c>
    </row>
    <row r="180" spans="2:6" x14ac:dyDescent="0.2">
      <c r="B180" t="s">
        <v>54</v>
      </c>
      <c r="C180" t="s">
        <v>18</v>
      </c>
      <c r="D180" s="130" t="s">
        <v>132</v>
      </c>
      <c r="E180" s="130" t="str">
        <f t="shared" si="2"/>
        <v>ALTotal80-84</v>
      </c>
      <c r="F180" s="110">
        <v>27363.6037</v>
      </c>
    </row>
    <row r="181" spans="2:6" x14ac:dyDescent="0.2">
      <c r="B181" t="s">
        <v>54</v>
      </c>
      <c r="C181" t="s">
        <v>18</v>
      </c>
      <c r="D181" s="130" t="s">
        <v>133</v>
      </c>
      <c r="E181" s="130" t="str">
        <f t="shared" si="2"/>
        <v>ALTotal85-89</v>
      </c>
      <c r="F181" s="110">
        <v>13594.883900000001</v>
      </c>
    </row>
    <row r="182" spans="2:6" x14ac:dyDescent="0.2">
      <c r="B182" t="s">
        <v>54</v>
      </c>
      <c r="C182" t="s">
        <v>18</v>
      </c>
      <c r="D182" s="130" t="s">
        <v>8</v>
      </c>
      <c r="E182" s="130" t="str">
        <f t="shared" si="2"/>
        <v>ALTotal90+</v>
      </c>
      <c r="F182" s="110">
        <v>8395.8369000000002</v>
      </c>
    </row>
    <row r="183" spans="2:6" x14ac:dyDescent="0.2">
      <c r="B183" t="s">
        <v>15</v>
      </c>
      <c r="C183" t="s">
        <v>70</v>
      </c>
      <c r="D183" s="130">
        <v>0</v>
      </c>
      <c r="E183" s="130" t="str">
        <f t="shared" si="2"/>
        <v>AMFemale0</v>
      </c>
      <c r="F183" s="110">
        <v>39773.758800000003</v>
      </c>
    </row>
    <row r="184" spans="2:6" x14ac:dyDescent="0.2">
      <c r="B184" t="s">
        <v>15</v>
      </c>
      <c r="C184" t="s">
        <v>70</v>
      </c>
      <c r="D184" s="141" t="s">
        <v>1657</v>
      </c>
      <c r="E184" s="130" t="str">
        <f t="shared" si="2"/>
        <v>AMFemale1-4</v>
      </c>
      <c r="F184" s="110">
        <v>158916.174</v>
      </c>
    </row>
    <row r="185" spans="2:6" x14ac:dyDescent="0.2">
      <c r="B185" t="s">
        <v>15</v>
      </c>
      <c r="C185" t="s">
        <v>70</v>
      </c>
      <c r="D185" s="141" t="s">
        <v>1658</v>
      </c>
      <c r="E185" s="130" t="str">
        <f t="shared" si="2"/>
        <v>AMFemale5-9</v>
      </c>
      <c r="F185" s="110">
        <v>196914.46230000001</v>
      </c>
    </row>
    <row r="186" spans="2:6" x14ac:dyDescent="0.2">
      <c r="B186" t="s">
        <v>15</v>
      </c>
      <c r="C186" t="s">
        <v>70</v>
      </c>
      <c r="D186" s="141" t="s">
        <v>118</v>
      </c>
      <c r="E186" s="130" t="str">
        <f t="shared" si="2"/>
        <v>AMFemale10-14</v>
      </c>
      <c r="F186" s="110">
        <v>193977.91800000001</v>
      </c>
    </row>
    <row r="187" spans="2:6" x14ac:dyDescent="0.2">
      <c r="B187" t="s">
        <v>15</v>
      </c>
      <c r="C187" t="s">
        <v>70</v>
      </c>
      <c r="D187" s="130" t="s">
        <v>119</v>
      </c>
      <c r="E187" s="130" t="str">
        <f t="shared" si="2"/>
        <v>AMFemale15-19</v>
      </c>
      <c r="F187" s="110">
        <v>192377.45879999999</v>
      </c>
    </row>
    <row r="188" spans="2:6" x14ac:dyDescent="0.2">
      <c r="B188" t="s">
        <v>15</v>
      </c>
      <c r="C188" t="s">
        <v>70</v>
      </c>
      <c r="D188" s="130" t="s">
        <v>120</v>
      </c>
      <c r="E188" s="130" t="str">
        <f t="shared" si="2"/>
        <v>AMFemale20-24</v>
      </c>
      <c r="F188" s="110">
        <v>199679.8732</v>
      </c>
    </row>
    <row r="189" spans="2:6" x14ac:dyDescent="0.2">
      <c r="B189" t="s">
        <v>15</v>
      </c>
      <c r="C189" t="s">
        <v>70</v>
      </c>
      <c r="D189" s="130" t="s">
        <v>121</v>
      </c>
      <c r="E189" s="130" t="str">
        <f t="shared" si="2"/>
        <v>AMFemale25-29</v>
      </c>
      <c r="F189" s="110">
        <v>183000.7064</v>
      </c>
    </row>
    <row r="190" spans="2:6" x14ac:dyDescent="0.2">
      <c r="B190" t="s">
        <v>15</v>
      </c>
      <c r="C190" t="s">
        <v>70</v>
      </c>
      <c r="D190" s="130" t="s">
        <v>122</v>
      </c>
      <c r="E190" s="130" t="str">
        <f t="shared" si="2"/>
        <v>AMFemale30-34</v>
      </c>
      <c r="F190" s="110">
        <v>169908.2138</v>
      </c>
    </row>
    <row r="191" spans="2:6" x14ac:dyDescent="0.2">
      <c r="B191" t="s">
        <v>15</v>
      </c>
      <c r="C191" t="s">
        <v>70</v>
      </c>
      <c r="D191" s="130" t="s">
        <v>123</v>
      </c>
      <c r="E191" s="130" t="str">
        <f t="shared" si="2"/>
        <v>AMFemale35-39</v>
      </c>
      <c r="F191" s="110">
        <v>159098.8872</v>
      </c>
    </row>
    <row r="192" spans="2:6" x14ac:dyDescent="0.2">
      <c r="B192" t="s">
        <v>15</v>
      </c>
      <c r="C192" t="s">
        <v>70</v>
      </c>
      <c r="D192" s="130" t="s">
        <v>124</v>
      </c>
      <c r="E192" s="130" t="str">
        <f t="shared" si="2"/>
        <v>AMFemale40-44</v>
      </c>
      <c r="F192" s="110">
        <v>136866.2629</v>
      </c>
    </row>
    <row r="193" spans="2:6" x14ac:dyDescent="0.2">
      <c r="B193" t="s">
        <v>15</v>
      </c>
      <c r="C193" t="s">
        <v>70</v>
      </c>
      <c r="D193" s="130" t="s">
        <v>125</v>
      </c>
      <c r="E193" s="130" t="str">
        <f t="shared" si="2"/>
        <v>AMFemale45-49</v>
      </c>
      <c r="F193" s="110">
        <v>109727.3039</v>
      </c>
    </row>
    <row r="194" spans="2:6" x14ac:dyDescent="0.2">
      <c r="B194" t="s">
        <v>15</v>
      </c>
      <c r="C194" t="s">
        <v>70</v>
      </c>
      <c r="D194" s="130" t="s">
        <v>126</v>
      </c>
      <c r="E194" s="130" t="str">
        <f t="shared" si="2"/>
        <v>AMFemale50-54</v>
      </c>
      <c r="F194" s="110">
        <v>87901.457800000004</v>
      </c>
    </row>
    <row r="195" spans="2:6" x14ac:dyDescent="0.2">
      <c r="B195" t="s">
        <v>15</v>
      </c>
      <c r="C195" t="s">
        <v>70</v>
      </c>
      <c r="D195" s="130" t="s">
        <v>127</v>
      </c>
      <c r="E195" s="130" t="str">
        <f t="shared" si="2"/>
        <v>AMFemale55-59</v>
      </c>
      <c r="F195" s="110">
        <v>70992.493900000001</v>
      </c>
    </row>
    <row r="196" spans="2:6" x14ac:dyDescent="0.2">
      <c r="B196" t="s">
        <v>15</v>
      </c>
      <c r="C196" t="s">
        <v>70</v>
      </c>
      <c r="D196" s="130" t="s">
        <v>128</v>
      </c>
      <c r="E196" s="130" t="str">
        <f t="shared" ref="E196:E259" si="3">_xlfn.CONCAT(B196,C196,D196)</f>
        <v>AMFemale60-64</v>
      </c>
      <c r="F196" s="110">
        <v>55064.248</v>
      </c>
    </row>
    <row r="197" spans="2:6" x14ac:dyDescent="0.2">
      <c r="B197" t="s">
        <v>15</v>
      </c>
      <c r="C197" t="s">
        <v>70</v>
      </c>
      <c r="D197" s="130" t="s">
        <v>129</v>
      </c>
      <c r="E197" s="130" t="str">
        <f t="shared" si="3"/>
        <v>AMFemale65-69</v>
      </c>
      <c r="F197" s="110">
        <v>40172.205800000003</v>
      </c>
    </row>
    <row r="198" spans="2:6" x14ac:dyDescent="0.2">
      <c r="B198" t="s">
        <v>15</v>
      </c>
      <c r="C198" t="s">
        <v>70</v>
      </c>
      <c r="D198" s="130" t="s">
        <v>130</v>
      </c>
      <c r="E198" s="130" t="str">
        <f t="shared" si="3"/>
        <v>AMFemale70-74</v>
      </c>
      <c r="F198" s="110">
        <v>27380.797900000001</v>
      </c>
    </row>
    <row r="199" spans="2:6" x14ac:dyDescent="0.2">
      <c r="B199" t="s">
        <v>15</v>
      </c>
      <c r="C199" t="s">
        <v>70</v>
      </c>
      <c r="D199" s="130" t="s">
        <v>131</v>
      </c>
      <c r="E199" s="130" t="str">
        <f t="shared" si="3"/>
        <v>AMFemale75-79</v>
      </c>
      <c r="F199" s="110">
        <v>18480.59</v>
      </c>
    </row>
    <row r="200" spans="2:6" x14ac:dyDescent="0.2">
      <c r="B200" t="s">
        <v>15</v>
      </c>
      <c r="C200" t="s">
        <v>70</v>
      </c>
      <c r="D200" s="130" t="s">
        <v>132</v>
      </c>
      <c r="E200" s="130" t="str">
        <f t="shared" si="3"/>
        <v>AMFemale80-84</v>
      </c>
      <c r="F200" s="110">
        <v>11430.6639</v>
      </c>
    </row>
    <row r="201" spans="2:6" x14ac:dyDescent="0.2">
      <c r="B201" t="s">
        <v>15</v>
      </c>
      <c r="C201" t="s">
        <v>70</v>
      </c>
      <c r="D201" s="130" t="s">
        <v>133</v>
      </c>
      <c r="E201" s="130" t="str">
        <f t="shared" si="3"/>
        <v>AMFemale85-89</v>
      </c>
      <c r="F201" s="110">
        <v>6056.1334999999999</v>
      </c>
    </row>
    <row r="202" spans="2:6" x14ac:dyDescent="0.2">
      <c r="B202" t="s">
        <v>15</v>
      </c>
      <c r="C202" t="s">
        <v>70</v>
      </c>
      <c r="D202" s="130" t="s">
        <v>8</v>
      </c>
      <c r="E202" s="130" t="str">
        <f t="shared" si="3"/>
        <v>AMFemale90+</v>
      </c>
      <c r="F202" s="110">
        <v>3987.3325</v>
      </c>
    </row>
    <row r="203" spans="2:6" x14ac:dyDescent="0.2">
      <c r="B203" t="s">
        <v>15</v>
      </c>
      <c r="C203" t="s">
        <v>71</v>
      </c>
      <c r="D203" s="130">
        <v>0</v>
      </c>
      <c r="E203" s="130" t="str">
        <f t="shared" si="3"/>
        <v>AMMale0</v>
      </c>
      <c r="F203" s="110">
        <v>41610.772700000001</v>
      </c>
    </row>
    <row r="204" spans="2:6" x14ac:dyDescent="0.2">
      <c r="B204" t="s">
        <v>15</v>
      </c>
      <c r="C204" t="s">
        <v>71</v>
      </c>
      <c r="D204" s="141" t="s">
        <v>1657</v>
      </c>
      <c r="E204" s="130" t="str">
        <f t="shared" si="3"/>
        <v>AMMale1-4</v>
      </c>
      <c r="F204" s="110">
        <v>166276.93719999999</v>
      </c>
    </row>
    <row r="205" spans="2:6" x14ac:dyDescent="0.2">
      <c r="B205" t="s">
        <v>15</v>
      </c>
      <c r="C205" t="s">
        <v>71</v>
      </c>
      <c r="D205" s="141" t="s">
        <v>1658</v>
      </c>
      <c r="E205" s="130" t="str">
        <f t="shared" si="3"/>
        <v>AMMale5-9</v>
      </c>
      <c r="F205" s="110">
        <v>205980.0202</v>
      </c>
    </row>
    <row r="206" spans="2:6" x14ac:dyDescent="0.2">
      <c r="B206" t="s">
        <v>15</v>
      </c>
      <c r="C206" t="s">
        <v>71</v>
      </c>
      <c r="D206" s="141" t="s">
        <v>118</v>
      </c>
      <c r="E206" s="130" t="str">
        <f t="shared" si="3"/>
        <v>AMMale10-14</v>
      </c>
      <c r="F206" s="110">
        <v>202541.8928</v>
      </c>
    </row>
    <row r="207" spans="2:6" x14ac:dyDescent="0.2">
      <c r="B207" t="s">
        <v>15</v>
      </c>
      <c r="C207" t="s">
        <v>71</v>
      </c>
      <c r="D207" s="130" t="s">
        <v>119</v>
      </c>
      <c r="E207" s="130" t="str">
        <f t="shared" si="3"/>
        <v>AMMale15-19</v>
      </c>
      <c r="F207" s="110">
        <v>199738.67129999999</v>
      </c>
    </row>
    <row r="208" spans="2:6" x14ac:dyDescent="0.2">
      <c r="B208" t="s">
        <v>15</v>
      </c>
      <c r="C208" t="s">
        <v>71</v>
      </c>
      <c r="D208" s="130" t="s">
        <v>120</v>
      </c>
      <c r="E208" s="130" t="str">
        <f t="shared" si="3"/>
        <v>AMMale20-24</v>
      </c>
      <c r="F208" s="110">
        <v>202076.9883</v>
      </c>
    </row>
    <row r="209" spans="2:6" x14ac:dyDescent="0.2">
      <c r="B209" t="s">
        <v>15</v>
      </c>
      <c r="C209" t="s">
        <v>71</v>
      </c>
      <c r="D209" s="130" t="s">
        <v>121</v>
      </c>
      <c r="E209" s="130" t="str">
        <f t="shared" si="3"/>
        <v>AMMale25-29</v>
      </c>
      <c r="F209" s="110">
        <v>180351.21280000001</v>
      </c>
    </row>
    <row r="210" spans="2:6" x14ac:dyDescent="0.2">
      <c r="B210" t="s">
        <v>15</v>
      </c>
      <c r="C210" t="s">
        <v>71</v>
      </c>
      <c r="D210" s="130" t="s">
        <v>122</v>
      </c>
      <c r="E210" s="130" t="str">
        <f t="shared" si="3"/>
        <v>AMMale30-34</v>
      </c>
      <c r="F210" s="110">
        <v>168899.35209999999</v>
      </c>
    </row>
    <row r="211" spans="2:6" x14ac:dyDescent="0.2">
      <c r="B211" t="s">
        <v>15</v>
      </c>
      <c r="C211" t="s">
        <v>71</v>
      </c>
      <c r="D211" s="130" t="s">
        <v>123</v>
      </c>
      <c r="E211" s="130" t="str">
        <f t="shared" si="3"/>
        <v>AMMale35-39</v>
      </c>
      <c r="F211" s="110">
        <v>157106.65909999999</v>
      </c>
    </row>
    <row r="212" spans="2:6" x14ac:dyDescent="0.2">
      <c r="B212" t="s">
        <v>15</v>
      </c>
      <c r="C212" t="s">
        <v>71</v>
      </c>
      <c r="D212" s="130" t="s">
        <v>124</v>
      </c>
      <c r="E212" s="130" t="str">
        <f t="shared" si="3"/>
        <v>AMMale40-44</v>
      </c>
      <c r="F212" s="110">
        <v>134854.12669999999</v>
      </c>
    </row>
    <row r="213" spans="2:6" x14ac:dyDescent="0.2">
      <c r="B213" t="s">
        <v>15</v>
      </c>
      <c r="C213" t="s">
        <v>71</v>
      </c>
      <c r="D213" s="130" t="s">
        <v>125</v>
      </c>
      <c r="E213" s="130" t="str">
        <f t="shared" si="3"/>
        <v>AMMale45-49</v>
      </c>
      <c r="F213" s="110">
        <v>109557.86629999999</v>
      </c>
    </row>
    <row r="214" spans="2:6" x14ac:dyDescent="0.2">
      <c r="B214" t="s">
        <v>15</v>
      </c>
      <c r="C214" t="s">
        <v>71</v>
      </c>
      <c r="D214" s="130" t="s">
        <v>126</v>
      </c>
      <c r="E214" s="130" t="str">
        <f t="shared" si="3"/>
        <v>AMMale50-54</v>
      </c>
      <c r="F214" s="110">
        <v>91044.093399999998</v>
      </c>
    </row>
    <row r="215" spans="2:6" x14ac:dyDescent="0.2">
      <c r="B215" t="s">
        <v>15</v>
      </c>
      <c r="C215" t="s">
        <v>71</v>
      </c>
      <c r="D215" s="130" t="s">
        <v>127</v>
      </c>
      <c r="E215" s="130" t="str">
        <f t="shared" si="3"/>
        <v>AMMale55-59</v>
      </c>
      <c r="F215" s="110">
        <v>71542.578599999993</v>
      </c>
    </row>
    <row r="216" spans="2:6" x14ac:dyDescent="0.2">
      <c r="B216" t="s">
        <v>15</v>
      </c>
      <c r="C216" t="s">
        <v>71</v>
      </c>
      <c r="D216" s="130" t="s">
        <v>128</v>
      </c>
      <c r="E216" s="130" t="str">
        <f t="shared" si="3"/>
        <v>AMMale60-64</v>
      </c>
      <c r="F216" s="110">
        <v>53698.135399999999</v>
      </c>
    </row>
    <row r="217" spans="2:6" x14ac:dyDescent="0.2">
      <c r="B217" t="s">
        <v>15</v>
      </c>
      <c r="C217" t="s">
        <v>71</v>
      </c>
      <c r="D217" s="130" t="s">
        <v>129</v>
      </c>
      <c r="E217" s="130" t="str">
        <f t="shared" si="3"/>
        <v>AMMale65-69</v>
      </c>
      <c r="F217" s="110">
        <v>37903.679100000001</v>
      </c>
    </row>
    <row r="218" spans="2:6" x14ac:dyDescent="0.2">
      <c r="B218" t="s">
        <v>15</v>
      </c>
      <c r="C218" t="s">
        <v>71</v>
      </c>
      <c r="D218" s="130" t="s">
        <v>130</v>
      </c>
      <c r="E218" s="130" t="str">
        <f t="shared" si="3"/>
        <v>AMMale70-74</v>
      </c>
      <c r="F218" s="110">
        <v>24779.322899999999</v>
      </c>
    </row>
    <row r="219" spans="2:6" x14ac:dyDescent="0.2">
      <c r="B219" t="s">
        <v>15</v>
      </c>
      <c r="C219" t="s">
        <v>71</v>
      </c>
      <c r="D219" s="130" t="s">
        <v>131</v>
      </c>
      <c r="E219" s="130" t="str">
        <f t="shared" si="3"/>
        <v>AMMale75-79</v>
      </c>
      <c r="F219" s="110">
        <v>16030.1438</v>
      </c>
    </row>
    <row r="220" spans="2:6" x14ac:dyDescent="0.2">
      <c r="B220" t="s">
        <v>15</v>
      </c>
      <c r="C220" t="s">
        <v>71</v>
      </c>
      <c r="D220" s="130" t="s">
        <v>132</v>
      </c>
      <c r="E220" s="130" t="str">
        <f t="shared" si="3"/>
        <v>AMMale80-84</v>
      </c>
      <c r="F220" s="110">
        <v>8915.8294999999998</v>
      </c>
    </row>
    <row r="221" spans="2:6" x14ac:dyDescent="0.2">
      <c r="B221" t="s">
        <v>15</v>
      </c>
      <c r="C221" t="s">
        <v>71</v>
      </c>
      <c r="D221" s="130" t="s">
        <v>133</v>
      </c>
      <c r="E221" s="130" t="str">
        <f t="shared" si="3"/>
        <v>AMMale85-89</v>
      </c>
      <c r="F221" s="110">
        <v>4343.0291999999999</v>
      </c>
    </row>
    <row r="222" spans="2:6" x14ac:dyDescent="0.2">
      <c r="B222" t="s">
        <v>15</v>
      </c>
      <c r="C222" t="s">
        <v>71</v>
      </c>
      <c r="D222" s="130" t="s">
        <v>8</v>
      </c>
      <c r="E222" s="130" t="str">
        <f t="shared" si="3"/>
        <v>AMMale90+</v>
      </c>
      <c r="F222" s="110">
        <v>2267.4319999999998</v>
      </c>
    </row>
    <row r="223" spans="2:6" x14ac:dyDescent="0.2">
      <c r="B223" t="s">
        <v>15</v>
      </c>
      <c r="C223" t="s">
        <v>18</v>
      </c>
      <c r="D223" s="130">
        <v>0</v>
      </c>
      <c r="E223" s="130" t="str">
        <f t="shared" si="3"/>
        <v>AMTotal0</v>
      </c>
      <c r="F223" s="110">
        <v>81384.531499999997</v>
      </c>
    </row>
    <row r="224" spans="2:6" x14ac:dyDescent="0.2">
      <c r="B224" t="s">
        <v>15</v>
      </c>
      <c r="C224" t="s">
        <v>18</v>
      </c>
      <c r="D224" s="141" t="s">
        <v>1657</v>
      </c>
      <c r="E224" s="130" t="str">
        <f t="shared" si="3"/>
        <v>AMTotal1-4</v>
      </c>
      <c r="F224" s="110">
        <v>325193.11119999998</v>
      </c>
    </row>
    <row r="225" spans="2:6" x14ac:dyDescent="0.2">
      <c r="B225" t="s">
        <v>15</v>
      </c>
      <c r="C225" t="s">
        <v>18</v>
      </c>
      <c r="D225" s="141" t="s">
        <v>1658</v>
      </c>
      <c r="E225" s="130" t="str">
        <f t="shared" si="3"/>
        <v>AMTotal5-9</v>
      </c>
      <c r="F225" s="110">
        <v>402894.48249999998</v>
      </c>
    </row>
    <row r="226" spans="2:6" x14ac:dyDescent="0.2">
      <c r="B226" t="s">
        <v>15</v>
      </c>
      <c r="C226" t="s">
        <v>18</v>
      </c>
      <c r="D226" s="141" t="s">
        <v>118</v>
      </c>
      <c r="E226" s="130" t="str">
        <f t="shared" si="3"/>
        <v>AMTotal10-14</v>
      </c>
      <c r="F226" s="110">
        <v>396519.81060000003</v>
      </c>
    </row>
    <row r="227" spans="2:6" x14ac:dyDescent="0.2">
      <c r="B227" t="s">
        <v>15</v>
      </c>
      <c r="C227" t="s">
        <v>18</v>
      </c>
      <c r="D227" s="130" t="s">
        <v>119</v>
      </c>
      <c r="E227" s="130" t="str">
        <f t="shared" si="3"/>
        <v>AMTotal15-19</v>
      </c>
      <c r="F227" s="110">
        <v>392116.12530000001</v>
      </c>
    </row>
    <row r="228" spans="2:6" x14ac:dyDescent="0.2">
      <c r="B228" t="s">
        <v>15</v>
      </c>
      <c r="C228" t="s">
        <v>18</v>
      </c>
      <c r="D228" s="130" t="s">
        <v>120</v>
      </c>
      <c r="E228" s="130" t="str">
        <f t="shared" si="3"/>
        <v>AMTotal20-24</v>
      </c>
      <c r="F228" s="110">
        <v>401756.79609999998</v>
      </c>
    </row>
    <row r="229" spans="2:6" x14ac:dyDescent="0.2">
      <c r="B229" t="s">
        <v>15</v>
      </c>
      <c r="C229" t="s">
        <v>18</v>
      </c>
      <c r="D229" s="130" t="s">
        <v>121</v>
      </c>
      <c r="E229" s="130" t="str">
        <f t="shared" si="3"/>
        <v>AMTotal25-29</v>
      </c>
      <c r="F229" s="110">
        <v>363351.913</v>
      </c>
    </row>
    <row r="230" spans="2:6" x14ac:dyDescent="0.2">
      <c r="B230" t="s">
        <v>15</v>
      </c>
      <c r="C230" t="s">
        <v>18</v>
      </c>
      <c r="D230" s="130" t="s">
        <v>122</v>
      </c>
      <c r="E230" s="130" t="str">
        <f t="shared" si="3"/>
        <v>AMTotal30-34</v>
      </c>
      <c r="F230" s="110">
        <v>338807.56589999999</v>
      </c>
    </row>
    <row r="231" spans="2:6" x14ac:dyDescent="0.2">
      <c r="B231" t="s">
        <v>15</v>
      </c>
      <c r="C231" t="s">
        <v>18</v>
      </c>
      <c r="D231" s="130" t="s">
        <v>123</v>
      </c>
      <c r="E231" s="130" t="str">
        <f t="shared" si="3"/>
        <v>AMTotal35-39</v>
      </c>
      <c r="F231" s="110">
        <v>316205.54489999998</v>
      </c>
    </row>
    <row r="232" spans="2:6" x14ac:dyDescent="0.2">
      <c r="B232" t="s">
        <v>15</v>
      </c>
      <c r="C232" t="s">
        <v>18</v>
      </c>
      <c r="D232" s="130" t="s">
        <v>124</v>
      </c>
      <c r="E232" s="130" t="str">
        <f t="shared" si="3"/>
        <v>AMTotal40-44</v>
      </c>
      <c r="F232" s="110">
        <v>271720.38630000001</v>
      </c>
    </row>
    <row r="233" spans="2:6" x14ac:dyDescent="0.2">
      <c r="B233" t="s">
        <v>15</v>
      </c>
      <c r="C233" t="s">
        <v>18</v>
      </c>
      <c r="D233" s="130" t="s">
        <v>125</v>
      </c>
      <c r="E233" s="130" t="str">
        <f t="shared" si="3"/>
        <v>AMTotal45-49</v>
      </c>
      <c r="F233" s="110">
        <v>219285.0373</v>
      </c>
    </row>
    <row r="234" spans="2:6" x14ac:dyDescent="0.2">
      <c r="B234" t="s">
        <v>15</v>
      </c>
      <c r="C234" t="s">
        <v>18</v>
      </c>
      <c r="D234" s="130" t="s">
        <v>126</v>
      </c>
      <c r="E234" s="130" t="str">
        <f t="shared" si="3"/>
        <v>AMTotal50-54</v>
      </c>
      <c r="F234" s="110">
        <v>178945.54949999999</v>
      </c>
    </row>
    <row r="235" spans="2:6" x14ac:dyDescent="0.2">
      <c r="B235" t="s">
        <v>15</v>
      </c>
      <c r="C235" t="s">
        <v>18</v>
      </c>
      <c r="D235" s="130" t="s">
        <v>127</v>
      </c>
      <c r="E235" s="130" t="str">
        <f t="shared" si="3"/>
        <v>AMTotal55-59</v>
      </c>
      <c r="F235" s="110">
        <v>142535.07079999999</v>
      </c>
    </row>
    <row r="236" spans="2:6" x14ac:dyDescent="0.2">
      <c r="B236" t="s">
        <v>15</v>
      </c>
      <c r="C236" t="s">
        <v>18</v>
      </c>
      <c r="D236" s="130" t="s">
        <v>128</v>
      </c>
      <c r="E236" s="130" t="str">
        <f t="shared" si="3"/>
        <v>AMTotal60-64</v>
      </c>
      <c r="F236" s="110">
        <v>108762.383</v>
      </c>
    </row>
    <row r="237" spans="2:6" x14ac:dyDescent="0.2">
      <c r="B237" t="s">
        <v>15</v>
      </c>
      <c r="C237" t="s">
        <v>18</v>
      </c>
      <c r="D237" s="130" t="s">
        <v>129</v>
      </c>
      <c r="E237" s="130" t="str">
        <f t="shared" si="3"/>
        <v>AMTotal65-69</v>
      </c>
      <c r="F237" s="110">
        <v>78075.884900000005</v>
      </c>
    </row>
    <row r="238" spans="2:6" x14ac:dyDescent="0.2">
      <c r="B238" t="s">
        <v>15</v>
      </c>
      <c r="C238" t="s">
        <v>18</v>
      </c>
      <c r="D238" s="130" t="s">
        <v>130</v>
      </c>
      <c r="E238" s="130" t="str">
        <f t="shared" si="3"/>
        <v>AMTotal70-74</v>
      </c>
      <c r="F238" s="110">
        <v>52160.093699999998</v>
      </c>
    </row>
    <row r="239" spans="2:6" x14ac:dyDescent="0.2">
      <c r="B239" t="s">
        <v>15</v>
      </c>
      <c r="C239" t="s">
        <v>18</v>
      </c>
      <c r="D239" s="130" t="s">
        <v>131</v>
      </c>
      <c r="E239" s="130" t="str">
        <f t="shared" si="3"/>
        <v>AMTotal75-79</v>
      </c>
      <c r="F239" s="110">
        <v>34510.733699999997</v>
      </c>
    </row>
    <row r="240" spans="2:6" x14ac:dyDescent="0.2">
      <c r="B240" t="s">
        <v>15</v>
      </c>
      <c r="C240" t="s">
        <v>18</v>
      </c>
      <c r="D240" s="130" t="s">
        <v>132</v>
      </c>
      <c r="E240" s="130" t="str">
        <f t="shared" si="3"/>
        <v>AMTotal80-84</v>
      </c>
      <c r="F240" s="110">
        <v>20346.483199999999</v>
      </c>
    </row>
    <row r="241" spans="2:6" x14ac:dyDescent="0.2">
      <c r="B241" t="s">
        <v>15</v>
      </c>
      <c r="C241" t="s">
        <v>18</v>
      </c>
      <c r="D241" s="130" t="s">
        <v>133</v>
      </c>
      <c r="E241" s="130" t="str">
        <f t="shared" si="3"/>
        <v>AMTotal85-89</v>
      </c>
      <c r="F241" s="110">
        <v>10399.158100000001</v>
      </c>
    </row>
    <row r="242" spans="2:6" x14ac:dyDescent="0.2">
      <c r="B242" t="s">
        <v>15</v>
      </c>
      <c r="C242" t="s">
        <v>18</v>
      </c>
      <c r="D242" s="130" t="s">
        <v>8</v>
      </c>
      <c r="E242" s="130" t="str">
        <f t="shared" si="3"/>
        <v>AMTotal90+</v>
      </c>
      <c r="F242" s="110">
        <v>6254.7640000000001</v>
      </c>
    </row>
    <row r="243" spans="2:6" x14ac:dyDescent="0.2">
      <c r="B243" t="s">
        <v>45</v>
      </c>
      <c r="C243" t="s">
        <v>70</v>
      </c>
      <c r="D243" s="130">
        <v>0</v>
      </c>
      <c r="E243" s="130" t="str">
        <f t="shared" si="3"/>
        <v>APFemale0</v>
      </c>
      <c r="F243" s="110">
        <v>7762.1971000000003</v>
      </c>
    </row>
    <row r="244" spans="2:6" x14ac:dyDescent="0.2">
      <c r="B244" t="s">
        <v>45</v>
      </c>
      <c r="C244" t="s">
        <v>70</v>
      </c>
      <c r="D244" s="141" t="s">
        <v>1657</v>
      </c>
      <c r="E244" s="130" t="str">
        <f t="shared" si="3"/>
        <v>APFemale1-4</v>
      </c>
      <c r="F244" s="110">
        <v>31634.068200000002</v>
      </c>
    </row>
    <row r="245" spans="2:6" x14ac:dyDescent="0.2">
      <c r="B245" t="s">
        <v>45</v>
      </c>
      <c r="C245" t="s">
        <v>70</v>
      </c>
      <c r="D245" s="141" t="s">
        <v>1658</v>
      </c>
      <c r="E245" s="130" t="str">
        <f t="shared" si="3"/>
        <v>APFemale5-9</v>
      </c>
      <c r="F245" s="110">
        <v>39210.467400000001</v>
      </c>
    </row>
    <row r="246" spans="2:6" x14ac:dyDescent="0.2">
      <c r="B246" t="s">
        <v>45</v>
      </c>
      <c r="C246" t="s">
        <v>70</v>
      </c>
      <c r="D246" s="141" t="s">
        <v>118</v>
      </c>
      <c r="E246" s="130" t="str">
        <f t="shared" si="3"/>
        <v>APFemale10-14</v>
      </c>
      <c r="F246" s="110">
        <v>39418.085299999999</v>
      </c>
    </row>
    <row r="247" spans="2:6" x14ac:dyDescent="0.2">
      <c r="B247" t="s">
        <v>45</v>
      </c>
      <c r="C247" t="s">
        <v>70</v>
      </c>
      <c r="D247" s="130" t="s">
        <v>119</v>
      </c>
      <c r="E247" s="130" t="str">
        <f t="shared" si="3"/>
        <v>APFemale15-19</v>
      </c>
      <c r="F247" s="110">
        <v>42174.710700000003</v>
      </c>
    </row>
    <row r="248" spans="2:6" x14ac:dyDescent="0.2">
      <c r="B248" t="s">
        <v>45</v>
      </c>
      <c r="C248" t="s">
        <v>70</v>
      </c>
      <c r="D248" s="130" t="s">
        <v>120</v>
      </c>
      <c r="E248" s="130" t="str">
        <f t="shared" si="3"/>
        <v>APFemale20-24</v>
      </c>
      <c r="F248" s="110">
        <v>41744.876199999999</v>
      </c>
    </row>
    <row r="249" spans="2:6" x14ac:dyDescent="0.2">
      <c r="B249" t="s">
        <v>45</v>
      </c>
      <c r="C249" t="s">
        <v>70</v>
      </c>
      <c r="D249" s="130" t="s">
        <v>121</v>
      </c>
      <c r="E249" s="130" t="str">
        <f t="shared" si="3"/>
        <v>APFemale25-29</v>
      </c>
      <c r="F249" s="110">
        <v>39234.861400000002</v>
      </c>
    </row>
    <row r="250" spans="2:6" x14ac:dyDescent="0.2">
      <c r="B250" t="s">
        <v>45</v>
      </c>
      <c r="C250" t="s">
        <v>70</v>
      </c>
      <c r="D250" s="130" t="s">
        <v>122</v>
      </c>
      <c r="E250" s="130" t="str">
        <f t="shared" si="3"/>
        <v>APFemale30-34</v>
      </c>
      <c r="F250" s="110">
        <v>36699.161999999997</v>
      </c>
    </row>
    <row r="251" spans="2:6" x14ac:dyDescent="0.2">
      <c r="B251" t="s">
        <v>45</v>
      </c>
      <c r="C251" t="s">
        <v>70</v>
      </c>
      <c r="D251" s="130" t="s">
        <v>123</v>
      </c>
      <c r="E251" s="130" t="str">
        <f t="shared" si="3"/>
        <v>APFemale35-39</v>
      </c>
      <c r="F251" s="110">
        <v>33535.5219</v>
      </c>
    </row>
    <row r="252" spans="2:6" x14ac:dyDescent="0.2">
      <c r="B252" t="s">
        <v>45</v>
      </c>
      <c r="C252" t="s">
        <v>70</v>
      </c>
      <c r="D252" s="130" t="s">
        <v>124</v>
      </c>
      <c r="E252" s="130" t="str">
        <f t="shared" si="3"/>
        <v>APFemale40-44</v>
      </c>
      <c r="F252" s="110">
        <v>28125.654900000001</v>
      </c>
    </row>
    <row r="253" spans="2:6" x14ac:dyDescent="0.2">
      <c r="B253" t="s">
        <v>45</v>
      </c>
      <c r="C253" t="s">
        <v>70</v>
      </c>
      <c r="D253" s="130" t="s">
        <v>125</v>
      </c>
      <c r="E253" s="130" t="str">
        <f t="shared" si="3"/>
        <v>APFemale45-49</v>
      </c>
      <c r="F253" s="110">
        <v>22766.576000000001</v>
      </c>
    </row>
    <row r="254" spans="2:6" x14ac:dyDescent="0.2">
      <c r="B254" t="s">
        <v>45</v>
      </c>
      <c r="C254" t="s">
        <v>70</v>
      </c>
      <c r="D254" s="130" t="s">
        <v>126</v>
      </c>
      <c r="E254" s="130" t="str">
        <f t="shared" si="3"/>
        <v>APFemale50-54</v>
      </c>
      <c r="F254" s="110">
        <v>17397.043600000001</v>
      </c>
    </row>
    <row r="255" spans="2:6" x14ac:dyDescent="0.2">
      <c r="B255" t="s">
        <v>45</v>
      </c>
      <c r="C255" t="s">
        <v>70</v>
      </c>
      <c r="D255" s="130" t="s">
        <v>127</v>
      </c>
      <c r="E255" s="130" t="str">
        <f t="shared" si="3"/>
        <v>APFemale55-59</v>
      </c>
      <c r="F255" s="110">
        <v>13239.7646</v>
      </c>
    </row>
    <row r="256" spans="2:6" x14ac:dyDescent="0.2">
      <c r="B256" t="s">
        <v>45</v>
      </c>
      <c r="C256" t="s">
        <v>70</v>
      </c>
      <c r="D256" s="130" t="s">
        <v>128</v>
      </c>
      <c r="E256" s="130" t="str">
        <f t="shared" si="3"/>
        <v>APFemale60-64</v>
      </c>
      <c r="F256" s="110">
        <v>10144.6895</v>
      </c>
    </row>
    <row r="257" spans="2:6" x14ac:dyDescent="0.2">
      <c r="B257" t="s">
        <v>45</v>
      </c>
      <c r="C257" t="s">
        <v>70</v>
      </c>
      <c r="D257" s="130" t="s">
        <v>129</v>
      </c>
      <c r="E257" s="130" t="str">
        <f t="shared" si="3"/>
        <v>APFemale65-69</v>
      </c>
      <c r="F257" s="110">
        <v>6979.8975</v>
      </c>
    </row>
    <row r="258" spans="2:6" x14ac:dyDescent="0.2">
      <c r="B258" t="s">
        <v>45</v>
      </c>
      <c r="C258" t="s">
        <v>70</v>
      </c>
      <c r="D258" s="130" t="s">
        <v>130</v>
      </c>
      <c r="E258" s="130" t="str">
        <f t="shared" si="3"/>
        <v>APFemale70-74</v>
      </c>
      <c r="F258" s="110">
        <v>4465.4236000000001</v>
      </c>
    </row>
    <row r="259" spans="2:6" x14ac:dyDescent="0.2">
      <c r="B259" t="s">
        <v>45</v>
      </c>
      <c r="C259" t="s">
        <v>70</v>
      </c>
      <c r="D259" s="130" t="s">
        <v>131</v>
      </c>
      <c r="E259" s="130" t="str">
        <f t="shared" si="3"/>
        <v>APFemale75-79</v>
      </c>
      <c r="F259" s="110">
        <v>3349.3413999999998</v>
      </c>
    </row>
    <row r="260" spans="2:6" x14ac:dyDescent="0.2">
      <c r="B260" t="s">
        <v>45</v>
      </c>
      <c r="C260" t="s">
        <v>70</v>
      </c>
      <c r="D260" s="130" t="s">
        <v>132</v>
      </c>
      <c r="E260" s="130" t="str">
        <f t="shared" ref="E260:E323" si="4">_xlfn.CONCAT(B260,C260,D260)</f>
        <v>APFemale80-84</v>
      </c>
      <c r="F260" s="110">
        <v>2023.9016999999999</v>
      </c>
    </row>
    <row r="261" spans="2:6" x14ac:dyDescent="0.2">
      <c r="B261" t="s">
        <v>45</v>
      </c>
      <c r="C261" t="s">
        <v>70</v>
      </c>
      <c r="D261" s="130" t="s">
        <v>133</v>
      </c>
      <c r="E261" s="130" t="str">
        <f t="shared" si="4"/>
        <v>APFemale85-89</v>
      </c>
      <c r="F261" s="110">
        <v>1098.4661000000001</v>
      </c>
    </row>
    <row r="262" spans="2:6" x14ac:dyDescent="0.2">
      <c r="B262" t="s">
        <v>45</v>
      </c>
      <c r="C262" t="s">
        <v>70</v>
      </c>
      <c r="D262" s="130" t="s">
        <v>8</v>
      </c>
      <c r="E262" s="130" t="str">
        <f t="shared" si="4"/>
        <v>APFemale90+</v>
      </c>
      <c r="F262" s="110">
        <v>838.83510000000001</v>
      </c>
    </row>
    <row r="263" spans="2:6" x14ac:dyDescent="0.2">
      <c r="B263" t="s">
        <v>45</v>
      </c>
      <c r="C263" t="s">
        <v>71</v>
      </c>
      <c r="D263" s="130">
        <v>0</v>
      </c>
      <c r="E263" s="130" t="str">
        <f t="shared" si="4"/>
        <v>APMale0</v>
      </c>
      <c r="F263" s="110">
        <v>8141.0391</v>
      </c>
    </row>
    <row r="264" spans="2:6" x14ac:dyDescent="0.2">
      <c r="B264" t="s">
        <v>45</v>
      </c>
      <c r="C264" t="s">
        <v>71</v>
      </c>
      <c r="D264" s="141" t="s">
        <v>1657</v>
      </c>
      <c r="E264" s="130" t="str">
        <f t="shared" si="4"/>
        <v>APMale1-4</v>
      </c>
      <c r="F264" s="110">
        <v>33164.373500000002</v>
      </c>
    </row>
    <row r="265" spans="2:6" x14ac:dyDescent="0.2">
      <c r="B265" t="s">
        <v>45</v>
      </c>
      <c r="C265" t="s">
        <v>71</v>
      </c>
      <c r="D265" s="141" t="s">
        <v>1658</v>
      </c>
      <c r="E265" s="130" t="str">
        <f t="shared" si="4"/>
        <v>APMale5-9</v>
      </c>
      <c r="F265" s="110">
        <v>41047.178399999997</v>
      </c>
    </row>
    <row r="266" spans="2:6" x14ac:dyDescent="0.2">
      <c r="B266" t="s">
        <v>45</v>
      </c>
      <c r="C266" t="s">
        <v>71</v>
      </c>
      <c r="D266" s="141" t="s">
        <v>118</v>
      </c>
      <c r="E266" s="130" t="str">
        <f t="shared" si="4"/>
        <v>APMale10-14</v>
      </c>
      <c r="F266" s="110">
        <v>40931.339999999997</v>
      </c>
    </row>
    <row r="267" spans="2:6" x14ac:dyDescent="0.2">
      <c r="B267" t="s">
        <v>45</v>
      </c>
      <c r="C267" t="s">
        <v>71</v>
      </c>
      <c r="D267" s="130" t="s">
        <v>119</v>
      </c>
      <c r="E267" s="130" t="str">
        <f t="shared" si="4"/>
        <v>APMale15-19</v>
      </c>
      <c r="F267" s="110">
        <v>42880.654900000001</v>
      </c>
    </row>
    <row r="268" spans="2:6" x14ac:dyDescent="0.2">
      <c r="B268" t="s">
        <v>45</v>
      </c>
      <c r="C268" t="s">
        <v>71</v>
      </c>
      <c r="D268" s="130" t="s">
        <v>120</v>
      </c>
      <c r="E268" s="130" t="str">
        <f t="shared" si="4"/>
        <v>APMale20-24</v>
      </c>
      <c r="F268" s="110">
        <v>41301.007400000002</v>
      </c>
    </row>
    <row r="269" spans="2:6" x14ac:dyDescent="0.2">
      <c r="B269" t="s">
        <v>45</v>
      </c>
      <c r="C269" t="s">
        <v>71</v>
      </c>
      <c r="D269" s="130" t="s">
        <v>121</v>
      </c>
      <c r="E269" s="130" t="str">
        <f t="shared" si="4"/>
        <v>APMale25-29</v>
      </c>
      <c r="F269" s="110">
        <v>38766.708200000001</v>
      </c>
    </row>
    <row r="270" spans="2:6" x14ac:dyDescent="0.2">
      <c r="B270" t="s">
        <v>45</v>
      </c>
      <c r="C270" t="s">
        <v>71</v>
      </c>
      <c r="D270" s="130" t="s">
        <v>122</v>
      </c>
      <c r="E270" s="130" t="str">
        <f t="shared" si="4"/>
        <v>APMale30-34</v>
      </c>
      <c r="F270" s="110">
        <v>35884.479299999999</v>
      </c>
    </row>
    <row r="271" spans="2:6" x14ac:dyDescent="0.2">
      <c r="B271" t="s">
        <v>45</v>
      </c>
      <c r="C271" t="s">
        <v>71</v>
      </c>
      <c r="D271" s="130" t="s">
        <v>123</v>
      </c>
      <c r="E271" s="130" t="str">
        <f t="shared" si="4"/>
        <v>APMale35-39</v>
      </c>
      <c r="F271" s="110">
        <v>31972.762299999999</v>
      </c>
    </row>
    <row r="272" spans="2:6" x14ac:dyDescent="0.2">
      <c r="B272" t="s">
        <v>45</v>
      </c>
      <c r="C272" t="s">
        <v>71</v>
      </c>
      <c r="D272" s="130" t="s">
        <v>124</v>
      </c>
      <c r="E272" s="130" t="str">
        <f t="shared" si="4"/>
        <v>APMale40-44</v>
      </c>
      <c r="F272" s="110">
        <v>26975.548599999998</v>
      </c>
    </row>
    <row r="273" spans="2:6" x14ac:dyDescent="0.2">
      <c r="B273" t="s">
        <v>45</v>
      </c>
      <c r="C273" t="s">
        <v>71</v>
      </c>
      <c r="D273" s="130" t="s">
        <v>125</v>
      </c>
      <c r="E273" s="130" t="str">
        <f t="shared" si="4"/>
        <v>APMale45-49</v>
      </c>
      <c r="F273" s="110">
        <v>22624.8632</v>
      </c>
    </row>
    <row r="274" spans="2:6" x14ac:dyDescent="0.2">
      <c r="B274" t="s">
        <v>45</v>
      </c>
      <c r="C274" t="s">
        <v>71</v>
      </c>
      <c r="D274" s="130" t="s">
        <v>126</v>
      </c>
      <c r="E274" s="130" t="str">
        <f t="shared" si="4"/>
        <v>APMale50-54</v>
      </c>
      <c r="F274" s="110">
        <v>17975.464800000002</v>
      </c>
    </row>
    <row r="275" spans="2:6" x14ac:dyDescent="0.2">
      <c r="B275" t="s">
        <v>45</v>
      </c>
      <c r="C275" t="s">
        <v>71</v>
      </c>
      <c r="D275" s="130" t="s">
        <v>127</v>
      </c>
      <c r="E275" s="130" t="str">
        <f t="shared" si="4"/>
        <v>APMale55-59</v>
      </c>
      <c r="F275" s="110">
        <v>13787.9103</v>
      </c>
    </row>
    <row r="276" spans="2:6" x14ac:dyDescent="0.2">
      <c r="B276" t="s">
        <v>45</v>
      </c>
      <c r="C276" t="s">
        <v>71</v>
      </c>
      <c r="D276" s="130" t="s">
        <v>128</v>
      </c>
      <c r="E276" s="130" t="str">
        <f t="shared" si="4"/>
        <v>APMale60-64</v>
      </c>
      <c r="F276" s="110">
        <v>10439.0617</v>
      </c>
    </row>
    <row r="277" spans="2:6" x14ac:dyDescent="0.2">
      <c r="B277" t="s">
        <v>45</v>
      </c>
      <c r="C277" t="s">
        <v>71</v>
      </c>
      <c r="D277" s="130" t="s">
        <v>129</v>
      </c>
      <c r="E277" s="130" t="str">
        <f t="shared" si="4"/>
        <v>APMale65-69</v>
      </c>
      <c r="F277" s="110">
        <v>6929.4067999999997</v>
      </c>
    </row>
    <row r="278" spans="2:6" x14ac:dyDescent="0.2">
      <c r="B278" t="s">
        <v>45</v>
      </c>
      <c r="C278" t="s">
        <v>71</v>
      </c>
      <c r="D278" s="130" t="s">
        <v>130</v>
      </c>
      <c r="E278" s="130" t="str">
        <f t="shared" si="4"/>
        <v>APMale70-74</v>
      </c>
      <c r="F278" s="110">
        <v>4341.6040000000003</v>
      </c>
    </row>
    <row r="279" spans="2:6" x14ac:dyDescent="0.2">
      <c r="B279" t="s">
        <v>45</v>
      </c>
      <c r="C279" t="s">
        <v>71</v>
      </c>
      <c r="D279" s="130" t="s">
        <v>131</v>
      </c>
      <c r="E279" s="130" t="str">
        <f t="shared" si="4"/>
        <v>APMale75-79</v>
      </c>
      <c r="F279" s="110">
        <v>2962.7955999999999</v>
      </c>
    </row>
    <row r="280" spans="2:6" x14ac:dyDescent="0.2">
      <c r="B280" t="s">
        <v>45</v>
      </c>
      <c r="C280" t="s">
        <v>71</v>
      </c>
      <c r="D280" s="130" t="s">
        <v>132</v>
      </c>
      <c r="E280" s="130" t="str">
        <f t="shared" si="4"/>
        <v>APMale80-84</v>
      </c>
      <c r="F280" s="110">
        <v>1628.4616000000001</v>
      </c>
    </row>
    <row r="281" spans="2:6" x14ac:dyDescent="0.2">
      <c r="B281" t="s">
        <v>45</v>
      </c>
      <c r="C281" t="s">
        <v>71</v>
      </c>
      <c r="D281" s="130" t="s">
        <v>133</v>
      </c>
      <c r="E281" s="130" t="str">
        <f t="shared" si="4"/>
        <v>APMale85-89</v>
      </c>
      <c r="F281" s="110">
        <v>814.27859999999998</v>
      </c>
    </row>
    <row r="282" spans="2:6" x14ac:dyDescent="0.2">
      <c r="B282" t="s">
        <v>45</v>
      </c>
      <c r="C282" t="s">
        <v>71</v>
      </c>
      <c r="D282" s="130" t="s">
        <v>8</v>
      </c>
      <c r="E282" s="130" t="str">
        <f t="shared" si="4"/>
        <v>APMale90+</v>
      </c>
      <c r="F282" s="110">
        <v>510.80399999999997</v>
      </c>
    </row>
    <row r="283" spans="2:6" x14ac:dyDescent="0.2">
      <c r="B283" t="s">
        <v>45</v>
      </c>
      <c r="C283" t="s">
        <v>18</v>
      </c>
      <c r="D283" s="130">
        <v>0</v>
      </c>
      <c r="E283" s="130" t="str">
        <f t="shared" si="4"/>
        <v>APTotal0</v>
      </c>
      <c r="F283" s="110">
        <v>15903.236199999999</v>
      </c>
    </row>
    <row r="284" spans="2:6" x14ac:dyDescent="0.2">
      <c r="B284" t="s">
        <v>45</v>
      </c>
      <c r="C284" t="s">
        <v>18</v>
      </c>
      <c r="D284" s="141" t="s">
        <v>1657</v>
      </c>
      <c r="E284" s="130" t="str">
        <f t="shared" si="4"/>
        <v>APTotal1-4</v>
      </c>
      <c r="F284" s="110">
        <v>64798.441700000003</v>
      </c>
    </row>
    <row r="285" spans="2:6" x14ac:dyDescent="0.2">
      <c r="B285" t="s">
        <v>45</v>
      </c>
      <c r="C285" t="s">
        <v>18</v>
      </c>
      <c r="D285" s="141" t="s">
        <v>1658</v>
      </c>
      <c r="E285" s="130" t="str">
        <f t="shared" si="4"/>
        <v>APTotal5-9</v>
      </c>
      <c r="F285" s="110">
        <v>80257.645799999998</v>
      </c>
    </row>
    <row r="286" spans="2:6" x14ac:dyDescent="0.2">
      <c r="B286" t="s">
        <v>45</v>
      </c>
      <c r="C286" t="s">
        <v>18</v>
      </c>
      <c r="D286" s="141" t="s">
        <v>118</v>
      </c>
      <c r="E286" s="130" t="str">
        <f t="shared" si="4"/>
        <v>APTotal10-14</v>
      </c>
      <c r="F286" s="110">
        <v>80349.425199999998</v>
      </c>
    </row>
    <row r="287" spans="2:6" x14ac:dyDescent="0.2">
      <c r="B287" t="s">
        <v>45</v>
      </c>
      <c r="C287" t="s">
        <v>18</v>
      </c>
      <c r="D287" s="130" t="s">
        <v>119</v>
      </c>
      <c r="E287" s="130" t="str">
        <f t="shared" si="4"/>
        <v>APTotal15-19</v>
      </c>
      <c r="F287" s="110">
        <v>85055.357999999993</v>
      </c>
    </row>
    <row r="288" spans="2:6" x14ac:dyDescent="0.2">
      <c r="B288" t="s">
        <v>45</v>
      </c>
      <c r="C288" t="s">
        <v>18</v>
      </c>
      <c r="D288" s="130" t="s">
        <v>120</v>
      </c>
      <c r="E288" s="130" t="str">
        <f t="shared" si="4"/>
        <v>APTotal20-24</v>
      </c>
      <c r="F288" s="110">
        <v>83045.882199999993</v>
      </c>
    </row>
    <row r="289" spans="2:6" x14ac:dyDescent="0.2">
      <c r="B289" t="s">
        <v>45</v>
      </c>
      <c r="C289" t="s">
        <v>18</v>
      </c>
      <c r="D289" s="130" t="s">
        <v>121</v>
      </c>
      <c r="E289" s="130" t="str">
        <f t="shared" si="4"/>
        <v>APTotal25-29</v>
      </c>
      <c r="F289" s="110">
        <v>78001.568599999999</v>
      </c>
    </row>
    <row r="290" spans="2:6" x14ac:dyDescent="0.2">
      <c r="B290" t="s">
        <v>45</v>
      </c>
      <c r="C290" t="s">
        <v>18</v>
      </c>
      <c r="D290" s="130" t="s">
        <v>122</v>
      </c>
      <c r="E290" s="130" t="str">
        <f t="shared" si="4"/>
        <v>APTotal30-34</v>
      </c>
      <c r="F290" s="110">
        <v>72583.619500000001</v>
      </c>
    </row>
    <row r="291" spans="2:6" x14ac:dyDescent="0.2">
      <c r="B291" t="s">
        <v>45</v>
      </c>
      <c r="C291" t="s">
        <v>18</v>
      </c>
      <c r="D291" s="130" t="s">
        <v>123</v>
      </c>
      <c r="E291" s="130" t="str">
        <f t="shared" si="4"/>
        <v>APTotal35-39</v>
      </c>
      <c r="F291" s="110">
        <v>65508.284099999997</v>
      </c>
    </row>
    <row r="292" spans="2:6" x14ac:dyDescent="0.2">
      <c r="B292" t="s">
        <v>45</v>
      </c>
      <c r="C292" t="s">
        <v>18</v>
      </c>
      <c r="D292" s="130" t="s">
        <v>124</v>
      </c>
      <c r="E292" s="130" t="str">
        <f t="shared" si="4"/>
        <v>APTotal40-44</v>
      </c>
      <c r="F292" s="110">
        <v>55101.198499999999</v>
      </c>
    </row>
    <row r="293" spans="2:6" x14ac:dyDescent="0.2">
      <c r="B293" t="s">
        <v>45</v>
      </c>
      <c r="C293" t="s">
        <v>18</v>
      </c>
      <c r="D293" s="130" t="s">
        <v>125</v>
      </c>
      <c r="E293" s="130" t="str">
        <f t="shared" si="4"/>
        <v>APTotal45-49</v>
      </c>
      <c r="F293" s="110">
        <v>45391.418899999997</v>
      </c>
    </row>
    <row r="294" spans="2:6" x14ac:dyDescent="0.2">
      <c r="B294" t="s">
        <v>45</v>
      </c>
      <c r="C294" t="s">
        <v>18</v>
      </c>
      <c r="D294" s="130" t="s">
        <v>126</v>
      </c>
      <c r="E294" s="130" t="str">
        <f t="shared" si="4"/>
        <v>APTotal50-54</v>
      </c>
      <c r="F294" s="110">
        <v>35372.504200000003</v>
      </c>
    </row>
    <row r="295" spans="2:6" x14ac:dyDescent="0.2">
      <c r="B295" t="s">
        <v>45</v>
      </c>
      <c r="C295" t="s">
        <v>18</v>
      </c>
      <c r="D295" s="130" t="s">
        <v>127</v>
      </c>
      <c r="E295" s="130" t="str">
        <f t="shared" si="4"/>
        <v>APTotal55-59</v>
      </c>
      <c r="F295" s="110">
        <v>27027.674599999998</v>
      </c>
    </row>
    <row r="296" spans="2:6" x14ac:dyDescent="0.2">
      <c r="B296" t="s">
        <v>45</v>
      </c>
      <c r="C296" t="s">
        <v>18</v>
      </c>
      <c r="D296" s="130" t="s">
        <v>128</v>
      </c>
      <c r="E296" s="130" t="str">
        <f t="shared" si="4"/>
        <v>APTotal60-64</v>
      </c>
      <c r="F296" s="110">
        <v>20583.750400000001</v>
      </c>
    </row>
    <row r="297" spans="2:6" x14ac:dyDescent="0.2">
      <c r="B297" t="s">
        <v>45</v>
      </c>
      <c r="C297" t="s">
        <v>18</v>
      </c>
      <c r="D297" s="130" t="s">
        <v>129</v>
      </c>
      <c r="E297" s="130" t="str">
        <f t="shared" si="4"/>
        <v>APTotal65-69</v>
      </c>
      <c r="F297" s="110">
        <v>13909.3038</v>
      </c>
    </row>
    <row r="298" spans="2:6" x14ac:dyDescent="0.2">
      <c r="B298" t="s">
        <v>45</v>
      </c>
      <c r="C298" t="s">
        <v>18</v>
      </c>
      <c r="D298" s="130" t="s">
        <v>130</v>
      </c>
      <c r="E298" s="130" t="str">
        <f t="shared" si="4"/>
        <v>APTotal70-74</v>
      </c>
      <c r="F298" s="110">
        <v>8807.0262000000002</v>
      </c>
    </row>
    <row r="299" spans="2:6" x14ac:dyDescent="0.2">
      <c r="B299" t="s">
        <v>45</v>
      </c>
      <c r="C299" t="s">
        <v>18</v>
      </c>
      <c r="D299" s="130" t="s">
        <v>131</v>
      </c>
      <c r="E299" s="130" t="str">
        <f t="shared" si="4"/>
        <v>APTotal75-79</v>
      </c>
      <c r="F299" s="110">
        <v>6312.1369999999997</v>
      </c>
    </row>
    <row r="300" spans="2:6" x14ac:dyDescent="0.2">
      <c r="B300" t="s">
        <v>45</v>
      </c>
      <c r="C300" t="s">
        <v>18</v>
      </c>
      <c r="D300" s="130" t="s">
        <v>132</v>
      </c>
      <c r="E300" s="130" t="str">
        <f t="shared" si="4"/>
        <v>APTotal80-84</v>
      </c>
      <c r="F300" s="110">
        <v>3652.3625999999999</v>
      </c>
    </row>
    <row r="301" spans="2:6" x14ac:dyDescent="0.2">
      <c r="B301" t="s">
        <v>45</v>
      </c>
      <c r="C301" t="s">
        <v>18</v>
      </c>
      <c r="D301" s="130" t="s">
        <v>133</v>
      </c>
      <c r="E301" s="130" t="str">
        <f t="shared" si="4"/>
        <v>APTotal85-89</v>
      </c>
      <c r="F301" s="110">
        <v>1912.7428</v>
      </c>
    </row>
    <row r="302" spans="2:6" x14ac:dyDescent="0.2">
      <c r="B302" t="s">
        <v>45</v>
      </c>
      <c r="C302" t="s">
        <v>18</v>
      </c>
      <c r="D302" s="130" t="s">
        <v>8</v>
      </c>
      <c r="E302" s="130" t="str">
        <f t="shared" si="4"/>
        <v>APTotal90+</v>
      </c>
      <c r="F302" s="110">
        <v>1349.6364000000001</v>
      </c>
    </row>
    <row r="303" spans="2:6" x14ac:dyDescent="0.2">
      <c r="B303" t="s">
        <v>56</v>
      </c>
      <c r="C303" t="s">
        <v>70</v>
      </c>
      <c r="D303" s="130">
        <v>0</v>
      </c>
      <c r="E303" s="130" t="str">
        <f t="shared" si="4"/>
        <v>BAFemale0</v>
      </c>
      <c r="F303" s="110">
        <v>100933.6776</v>
      </c>
    </row>
    <row r="304" spans="2:6" x14ac:dyDescent="0.2">
      <c r="B304" t="s">
        <v>56</v>
      </c>
      <c r="C304" t="s">
        <v>70</v>
      </c>
      <c r="D304" s="141" t="s">
        <v>1657</v>
      </c>
      <c r="E304" s="130" t="str">
        <f t="shared" si="4"/>
        <v>BAFemale1-4</v>
      </c>
      <c r="F304" s="110">
        <v>401497.11359999998</v>
      </c>
    </row>
    <row r="305" spans="2:6" x14ac:dyDescent="0.2">
      <c r="B305" t="s">
        <v>56</v>
      </c>
      <c r="C305" t="s">
        <v>70</v>
      </c>
      <c r="D305" s="141" t="s">
        <v>1658</v>
      </c>
      <c r="E305" s="130" t="str">
        <f t="shared" si="4"/>
        <v>BAFemale5-9</v>
      </c>
      <c r="F305" s="110">
        <v>509954.44280000002</v>
      </c>
    </row>
    <row r="306" spans="2:6" x14ac:dyDescent="0.2">
      <c r="B306" t="s">
        <v>56</v>
      </c>
      <c r="C306" t="s">
        <v>70</v>
      </c>
      <c r="D306" s="141" t="s">
        <v>118</v>
      </c>
      <c r="E306" s="130" t="str">
        <f t="shared" si="4"/>
        <v>BAFemale10-14</v>
      </c>
      <c r="F306" s="110">
        <v>556206.89280000003</v>
      </c>
    </row>
    <row r="307" spans="2:6" x14ac:dyDescent="0.2">
      <c r="B307" t="s">
        <v>56</v>
      </c>
      <c r="C307" t="s">
        <v>70</v>
      </c>
      <c r="D307" s="130" t="s">
        <v>119</v>
      </c>
      <c r="E307" s="130" t="str">
        <f t="shared" si="4"/>
        <v>BAFemale15-19</v>
      </c>
      <c r="F307" s="110">
        <v>604822.56669999997</v>
      </c>
    </row>
    <row r="308" spans="2:6" x14ac:dyDescent="0.2">
      <c r="B308" t="s">
        <v>56</v>
      </c>
      <c r="C308" t="s">
        <v>70</v>
      </c>
      <c r="D308" s="130" t="s">
        <v>120</v>
      </c>
      <c r="E308" s="130" t="str">
        <f t="shared" si="4"/>
        <v>BAFemale20-24</v>
      </c>
      <c r="F308" s="110">
        <v>632283.28090000001</v>
      </c>
    </row>
    <row r="309" spans="2:6" x14ac:dyDescent="0.2">
      <c r="B309" t="s">
        <v>56</v>
      </c>
      <c r="C309" t="s">
        <v>70</v>
      </c>
      <c r="D309" s="130" t="s">
        <v>121</v>
      </c>
      <c r="E309" s="130" t="str">
        <f t="shared" si="4"/>
        <v>BAFemale25-29</v>
      </c>
      <c r="F309" s="110">
        <v>614832.41370000003</v>
      </c>
    </row>
    <row r="310" spans="2:6" x14ac:dyDescent="0.2">
      <c r="B310" t="s">
        <v>56</v>
      </c>
      <c r="C310" t="s">
        <v>70</v>
      </c>
      <c r="D310" s="130" t="s">
        <v>122</v>
      </c>
      <c r="E310" s="130" t="str">
        <f t="shared" si="4"/>
        <v>BAFemale30-34</v>
      </c>
      <c r="F310" s="110">
        <v>630774.81279999996</v>
      </c>
    </row>
    <row r="311" spans="2:6" x14ac:dyDescent="0.2">
      <c r="B311" t="s">
        <v>56</v>
      </c>
      <c r="C311" t="s">
        <v>70</v>
      </c>
      <c r="D311" s="130" t="s">
        <v>123</v>
      </c>
      <c r="E311" s="130" t="str">
        <f t="shared" si="4"/>
        <v>BAFemale35-39</v>
      </c>
      <c r="F311" s="110">
        <v>645070.52910000004</v>
      </c>
    </row>
    <row r="312" spans="2:6" x14ac:dyDescent="0.2">
      <c r="B312" t="s">
        <v>56</v>
      </c>
      <c r="C312" t="s">
        <v>70</v>
      </c>
      <c r="D312" s="130" t="s">
        <v>124</v>
      </c>
      <c r="E312" s="130" t="str">
        <f t="shared" si="4"/>
        <v>BAFemale40-44</v>
      </c>
      <c r="F312" s="110">
        <v>570414.40209999995</v>
      </c>
    </row>
    <row r="313" spans="2:6" x14ac:dyDescent="0.2">
      <c r="B313" t="s">
        <v>56</v>
      </c>
      <c r="C313" t="s">
        <v>70</v>
      </c>
      <c r="D313" s="130" t="s">
        <v>125</v>
      </c>
      <c r="E313" s="130" t="str">
        <f t="shared" si="4"/>
        <v>BAFemale45-49</v>
      </c>
      <c r="F313" s="110">
        <v>483151.91700000002</v>
      </c>
    </row>
    <row r="314" spans="2:6" x14ac:dyDescent="0.2">
      <c r="B314" t="s">
        <v>56</v>
      </c>
      <c r="C314" t="s">
        <v>70</v>
      </c>
      <c r="D314" s="130" t="s">
        <v>126</v>
      </c>
      <c r="E314" s="130" t="str">
        <f t="shared" si="4"/>
        <v>BAFemale50-54</v>
      </c>
      <c r="F314" s="110">
        <v>440699.40669999999</v>
      </c>
    </row>
    <row r="315" spans="2:6" x14ac:dyDescent="0.2">
      <c r="B315" t="s">
        <v>56</v>
      </c>
      <c r="C315" t="s">
        <v>70</v>
      </c>
      <c r="D315" s="130" t="s">
        <v>127</v>
      </c>
      <c r="E315" s="130" t="str">
        <f t="shared" si="4"/>
        <v>BAFemale55-59</v>
      </c>
      <c r="F315" s="110">
        <v>374361.36969999998</v>
      </c>
    </row>
    <row r="316" spans="2:6" x14ac:dyDescent="0.2">
      <c r="B316" t="s">
        <v>56</v>
      </c>
      <c r="C316" t="s">
        <v>70</v>
      </c>
      <c r="D316" s="130" t="s">
        <v>128</v>
      </c>
      <c r="E316" s="130" t="str">
        <f t="shared" si="4"/>
        <v>BAFemale60-64</v>
      </c>
      <c r="F316" s="110">
        <v>312841.86989999999</v>
      </c>
    </row>
    <row r="317" spans="2:6" x14ac:dyDescent="0.2">
      <c r="B317" t="s">
        <v>56</v>
      </c>
      <c r="C317" t="s">
        <v>70</v>
      </c>
      <c r="D317" s="130" t="s">
        <v>129</v>
      </c>
      <c r="E317" s="130" t="str">
        <f t="shared" si="4"/>
        <v>BAFemale65-69</v>
      </c>
      <c r="F317" s="110">
        <v>245697.92009999999</v>
      </c>
    </row>
    <row r="318" spans="2:6" x14ac:dyDescent="0.2">
      <c r="B318" t="s">
        <v>56</v>
      </c>
      <c r="C318" t="s">
        <v>70</v>
      </c>
      <c r="D318" s="130" t="s">
        <v>130</v>
      </c>
      <c r="E318" s="130" t="str">
        <f t="shared" si="4"/>
        <v>BAFemale70-74</v>
      </c>
      <c r="F318" s="110">
        <v>190862.13589999999</v>
      </c>
    </row>
    <row r="319" spans="2:6" x14ac:dyDescent="0.2">
      <c r="B319" t="s">
        <v>56</v>
      </c>
      <c r="C319" t="s">
        <v>70</v>
      </c>
      <c r="D319" s="130" t="s">
        <v>131</v>
      </c>
      <c r="E319" s="130" t="str">
        <f t="shared" si="4"/>
        <v>BAFemale75-79</v>
      </c>
      <c r="F319" s="110">
        <v>138535.9448</v>
      </c>
    </row>
    <row r="320" spans="2:6" x14ac:dyDescent="0.2">
      <c r="B320" t="s">
        <v>56</v>
      </c>
      <c r="C320" t="s">
        <v>70</v>
      </c>
      <c r="D320" s="130" t="s">
        <v>132</v>
      </c>
      <c r="E320" s="130" t="str">
        <f t="shared" si="4"/>
        <v>BAFemale80-84</v>
      </c>
      <c r="F320" s="110">
        <v>93919.242700000003</v>
      </c>
    </row>
    <row r="321" spans="2:6" x14ac:dyDescent="0.2">
      <c r="B321" t="s">
        <v>56</v>
      </c>
      <c r="C321" t="s">
        <v>70</v>
      </c>
      <c r="D321" s="130" t="s">
        <v>133</v>
      </c>
      <c r="E321" s="130" t="str">
        <f t="shared" si="4"/>
        <v>BAFemale85-89</v>
      </c>
      <c r="F321" s="110">
        <v>52263.402300000002</v>
      </c>
    </row>
    <row r="322" spans="2:6" x14ac:dyDescent="0.2">
      <c r="B322" t="s">
        <v>56</v>
      </c>
      <c r="C322" t="s">
        <v>70</v>
      </c>
      <c r="D322" s="130" t="s">
        <v>8</v>
      </c>
      <c r="E322" s="130" t="str">
        <f t="shared" si="4"/>
        <v>BAFemale90+</v>
      </c>
      <c r="F322" s="110">
        <v>37061.564899999998</v>
      </c>
    </row>
    <row r="323" spans="2:6" x14ac:dyDescent="0.2">
      <c r="B323" t="s">
        <v>56</v>
      </c>
      <c r="C323" t="s">
        <v>71</v>
      </c>
      <c r="D323" s="130">
        <v>0</v>
      </c>
      <c r="E323" s="130" t="str">
        <f t="shared" si="4"/>
        <v>BAMale0</v>
      </c>
      <c r="F323" s="110">
        <v>105839.6106</v>
      </c>
    </row>
    <row r="324" spans="2:6" x14ac:dyDescent="0.2">
      <c r="B324" t="s">
        <v>56</v>
      </c>
      <c r="C324" t="s">
        <v>71</v>
      </c>
      <c r="D324" s="141" t="s">
        <v>1657</v>
      </c>
      <c r="E324" s="130" t="str">
        <f t="shared" ref="E324:E387" si="5">_xlfn.CONCAT(B324,C324,D324)</f>
        <v>BAMale1-4</v>
      </c>
      <c r="F324" s="110">
        <v>420780.26949999999</v>
      </c>
    </row>
    <row r="325" spans="2:6" x14ac:dyDescent="0.2">
      <c r="B325" t="s">
        <v>56</v>
      </c>
      <c r="C325" t="s">
        <v>71</v>
      </c>
      <c r="D325" s="141" t="s">
        <v>1658</v>
      </c>
      <c r="E325" s="130" t="str">
        <f t="shared" si="5"/>
        <v>BAMale5-9</v>
      </c>
      <c r="F325" s="110">
        <v>533596.30720000004</v>
      </c>
    </row>
    <row r="326" spans="2:6" x14ac:dyDescent="0.2">
      <c r="B326" t="s">
        <v>56</v>
      </c>
      <c r="C326" t="s">
        <v>71</v>
      </c>
      <c r="D326" s="141" t="s">
        <v>118</v>
      </c>
      <c r="E326" s="130" t="str">
        <f t="shared" si="5"/>
        <v>BAMale10-14</v>
      </c>
      <c r="F326" s="110">
        <v>580163.56559999997</v>
      </c>
    </row>
    <row r="327" spans="2:6" x14ac:dyDescent="0.2">
      <c r="B327" t="s">
        <v>56</v>
      </c>
      <c r="C327" t="s">
        <v>71</v>
      </c>
      <c r="D327" s="130" t="s">
        <v>119</v>
      </c>
      <c r="E327" s="130" t="str">
        <f t="shared" si="5"/>
        <v>BAMale15-19</v>
      </c>
      <c r="F327" s="110">
        <v>625229.26020000002</v>
      </c>
    </row>
    <row r="328" spans="2:6" x14ac:dyDescent="0.2">
      <c r="B328" t="s">
        <v>56</v>
      </c>
      <c r="C328" t="s">
        <v>71</v>
      </c>
      <c r="D328" s="130" t="s">
        <v>120</v>
      </c>
      <c r="E328" s="130" t="str">
        <f t="shared" si="5"/>
        <v>BAMale20-24</v>
      </c>
      <c r="F328" s="110">
        <v>640441.16350000002</v>
      </c>
    </row>
    <row r="329" spans="2:6" x14ac:dyDescent="0.2">
      <c r="B329" t="s">
        <v>56</v>
      </c>
      <c r="C329" t="s">
        <v>71</v>
      </c>
      <c r="D329" s="130" t="s">
        <v>121</v>
      </c>
      <c r="E329" s="130" t="str">
        <f t="shared" si="5"/>
        <v>BAMale25-29</v>
      </c>
      <c r="F329" s="110">
        <v>590112.23609999998</v>
      </c>
    </row>
    <row r="330" spans="2:6" x14ac:dyDescent="0.2">
      <c r="B330" t="s">
        <v>56</v>
      </c>
      <c r="C330" t="s">
        <v>71</v>
      </c>
      <c r="D330" s="130" t="s">
        <v>122</v>
      </c>
      <c r="E330" s="130" t="str">
        <f t="shared" si="5"/>
        <v>BAMale30-34</v>
      </c>
      <c r="F330" s="110">
        <v>585985.09759999998</v>
      </c>
    </row>
    <row r="331" spans="2:6" x14ac:dyDescent="0.2">
      <c r="B331" t="s">
        <v>56</v>
      </c>
      <c r="C331" t="s">
        <v>71</v>
      </c>
      <c r="D331" s="130" t="s">
        <v>123</v>
      </c>
      <c r="E331" s="130" t="str">
        <f t="shared" si="5"/>
        <v>BAMale35-39</v>
      </c>
      <c r="F331" s="110">
        <v>596215.36510000005</v>
      </c>
    </row>
    <row r="332" spans="2:6" x14ac:dyDescent="0.2">
      <c r="B332" t="s">
        <v>56</v>
      </c>
      <c r="C332" t="s">
        <v>71</v>
      </c>
      <c r="D332" s="130" t="s">
        <v>124</v>
      </c>
      <c r="E332" s="130" t="str">
        <f t="shared" si="5"/>
        <v>BAMale40-44</v>
      </c>
      <c r="F332" s="110">
        <v>527783.73459999997</v>
      </c>
    </row>
    <row r="333" spans="2:6" x14ac:dyDescent="0.2">
      <c r="B333" t="s">
        <v>56</v>
      </c>
      <c r="C333" t="s">
        <v>71</v>
      </c>
      <c r="D333" s="130" t="s">
        <v>125</v>
      </c>
      <c r="E333" s="130" t="str">
        <f t="shared" si="5"/>
        <v>BAMale45-49</v>
      </c>
      <c r="F333" s="110">
        <v>443637.5527</v>
      </c>
    </row>
    <row r="334" spans="2:6" x14ac:dyDescent="0.2">
      <c r="B334" t="s">
        <v>56</v>
      </c>
      <c r="C334" t="s">
        <v>71</v>
      </c>
      <c r="D334" s="130" t="s">
        <v>126</v>
      </c>
      <c r="E334" s="130" t="str">
        <f t="shared" si="5"/>
        <v>BAMale50-54</v>
      </c>
      <c r="F334" s="110">
        <v>402277.68180000002</v>
      </c>
    </row>
    <row r="335" spans="2:6" x14ac:dyDescent="0.2">
      <c r="B335" t="s">
        <v>56</v>
      </c>
      <c r="C335" t="s">
        <v>71</v>
      </c>
      <c r="D335" s="130" t="s">
        <v>127</v>
      </c>
      <c r="E335" s="130" t="str">
        <f t="shared" si="5"/>
        <v>BAMale55-59</v>
      </c>
      <c r="F335" s="110">
        <v>335267.0061</v>
      </c>
    </row>
    <row r="336" spans="2:6" x14ac:dyDescent="0.2">
      <c r="B336" t="s">
        <v>56</v>
      </c>
      <c r="C336" t="s">
        <v>71</v>
      </c>
      <c r="D336" s="130" t="s">
        <v>128</v>
      </c>
      <c r="E336" s="130" t="str">
        <f t="shared" si="5"/>
        <v>BAMale60-64</v>
      </c>
      <c r="F336" s="110">
        <v>270288.44160000002</v>
      </c>
    </row>
    <row r="337" spans="2:6" x14ac:dyDescent="0.2">
      <c r="B337" t="s">
        <v>56</v>
      </c>
      <c r="C337" t="s">
        <v>71</v>
      </c>
      <c r="D337" s="130" t="s">
        <v>129</v>
      </c>
      <c r="E337" s="130" t="str">
        <f t="shared" si="5"/>
        <v>BAMale65-69</v>
      </c>
      <c r="F337" s="110">
        <v>204501.21249999999</v>
      </c>
    </row>
    <row r="338" spans="2:6" x14ac:dyDescent="0.2">
      <c r="B338" t="s">
        <v>56</v>
      </c>
      <c r="C338" t="s">
        <v>71</v>
      </c>
      <c r="D338" s="130" t="s">
        <v>130</v>
      </c>
      <c r="E338" s="130" t="str">
        <f t="shared" si="5"/>
        <v>BAMale70-74</v>
      </c>
      <c r="F338" s="110">
        <v>154340.3518</v>
      </c>
    </row>
    <row r="339" spans="2:6" x14ac:dyDescent="0.2">
      <c r="B339" t="s">
        <v>56</v>
      </c>
      <c r="C339" t="s">
        <v>71</v>
      </c>
      <c r="D339" s="130" t="s">
        <v>131</v>
      </c>
      <c r="E339" s="130" t="str">
        <f t="shared" si="5"/>
        <v>BAMale75-79</v>
      </c>
      <c r="F339" s="110">
        <v>102580.1161</v>
      </c>
    </row>
    <row r="340" spans="2:6" x14ac:dyDescent="0.2">
      <c r="B340" t="s">
        <v>56</v>
      </c>
      <c r="C340" t="s">
        <v>71</v>
      </c>
      <c r="D340" s="130" t="s">
        <v>132</v>
      </c>
      <c r="E340" s="130" t="str">
        <f t="shared" si="5"/>
        <v>BAMale80-84</v>
      </c>
      <c r="F340" s="110">
        <v>62154.310599999997</v>
      </c>
    </row>
    <row r="341" spans="2:6" x14ac:dyDescent="0.2">
      <c r="B341" t="s">
        <v>56</v>
      </c>
      <c r="C341" t="s">
        <v>71</v>
      </c>
      <c r="D341" s="130" t="s">
        <v>133</v>
      </c>
      <c r="E341" s="130" t="str">
        <f t="shared" si="5"/>
        <v>BAMale85-89</v>
      </c>
      <c r="F341" s="110">
        <v>30180.416499999999</v>
      </c>
    </row>
    <row r="342" spans="2:6" x14ac:dyDescent="0.2">
      <c r="B342" t="s">
        <v>56</v>
      </c>
      <c r="C342" t="s">
        <v>71</v>
      </c>
      <c r="D342" s="130" t="s">
        <v>8</v>
      </c>
      <c r="E342" s="130" t="str">
        <f t="shared" si="5"/>
        <v>BAMale90+</v>
      </c>
      <c r="F342" s="110">
        <v>19067.694599999999</v>
      </c>
    </row>
    <row r="343" spans="2:6" x14ac:dyDescent="0.2">
      <c r="B343" t="s">
        <v>56</v>
      </c>
      <c r="C343" t="s">
        <v>18</v>
      </c>
      <c r="D343" s="130">
        <v>0</v>
      </c>
      <c r="E343" s="130" t="str">
        <f t="shared" si="5"/>
        <v>BATotal0</v>
      </c>
      <c r="F343" s="110">
        <v>206773.28820000001</v>
      </c>
    </row>
    <row r="344" spans="2:6" x14ac:dyDescent="0.2">
      <c r="B344" t="s">
        <v>56</v>
      </c>
      <c r="C344" t="s">
        <v>18</v>
      </c>
      <c r="D344" s="141" t="s">
        <v>1657</v>
      </c>
      <c r="E344" s="130" t="str">
        <f t="shared" si="5"/>
        <v>BATotal1-4</v>
      </c>
      <c r="F344" s="110">
        <v>822277.38289999997</v>
      </c>
    </row>
    <row r="345" spans="2:6" x14ac:dyDescent="0.2">
      <c r="B345" t="s">
        <v>56</v>
      </c>
      <c r="C345" t="s">
        <v>18</v>
      </c>
      <c r="D345" s="141" t="s">
        <v>1658</v>
      </c>
      <c r="E345" s="130" t="str">
        <f t="shared" si="5"/>
        <v>BATotal5-9</v>
      </c>
      <c r="F345" s="110">
        <v>1043550.7489</v>
      </c>
    </row>
    <row r="346" spans="2:6" x14ac:dyDescent="0.2">
      <c r="B346" t="s">
        <v>56</v>
      </c>
      <c r="C346" t="s">
        <v>18</v>
      </c>
      <c r="D346" s="141" t="s">
        <v>118</v>
      </c>
      <c r="E346" s="130" t="str">
        <f t="shared" si="5"/>
        <v>BATotal10-14</v>
      </c>
      <c r="F346" s="110">
        <v>1136370.4467</v>
      </c>
    </row>
    <row r="347" spans="2:6" x14ac:dyDescent="0.2">
      <c r="B347" t="s">
        <v>56</v>
      </c>
      <c r="C347" t="s">
        <v>18</v>
      </c>
      <c r="D347" s="130" t="s">
        <v>119</v>
      </c>
      <c r="E347" s="130" t="str">
        <f t="shared" si="5"/>
        <v>BATotal15-19</v>
      </c>
      <c r="F347" s="110">
        <v>1230051.8269</v>
      </c>
    </row>
    <row r="348" spans="2:6" x14ac:dyDescent="0.2">
      <c r="B348" t="s">
        <v>56</v>
      </c>
      <c r="C348" t="s">
        <v>18</v>
      </c>
      <c r="D348" s="130" t="s">
        <v>120</v>
      </c>
      <c r="E348" s="130" t="str">
        <f t="shared" si="5"/>
        <v>BATotal20-24</v>
      </c>
      <c r="F348" s="110">
        <v>1272724.3498</v>
      </c>
    </row>
    <row r="349" spans="2:6" x14ac:dyDescent="0.2">
      <c r="B349" t="s">
        <v>56</v>
      </c>
      <c r="C349" t="s">
        <v>18</v>
      </c>
      <c r="D349" s="130" t="s">
        <v>121</v>
      </c>
      <c r="E349" s="130" t="str">
        <f t="shared" si="5"/>
        <v>BATotal25-29</v>
      </c>
      <c r="F349" s="110">
        <v>1204944.5438999999</v>
      </c>
    </row>
    <row r="350" spans="2:6" x14ac:dyDescent="0.2">
      <c r="B350" t="s">
        <v>56</v>
      </c>
      <c r="C350" t="s">
        <v>18</v>
      </c>
      <c r="D350" s="130" t="s">
        <v>122</v>
      </c>
      <c r="E350" s="130" t="str">
        <f t="shared" si="5"/>
        <v>BATotal30-34</v>
      </c>
      <c r="F350" s="110">
        <v>1216759.8906</v>
      </c>
    </row>
    <row r="351" spans="2:6" x14ac:dyDescent="0.2">
      <c r="B351" t="s">
        <v>56</v>
      </c>
      <c r="C351" t="s">
        <v>18</v>
      </c>
      <c r="D351" s="130" t="s">
        <v>123</v>
      </c>
      <c r="E351" s="130" t="str">
        <f t="shared" si="5"/>
        <v>BATotal35-39</v>
      </c>
      <c r="F351" s="110">
        <v>1241285.7771999999</v>
      </c>
    </row>
    <row r="352" spans="2:6" x14ac:dyDescent="0.2">
      <c r="B352" t="s">
        <v>56</v>
      </c>
      <c r="C352" t="s">
        <v>18</v>
      </c>
      <c r="D352" s="130" t="s">
        <v>124</v>
      </c>
      <c r="E352" s="130" t="str">
        <f t="shared" si="5"/>
        <v>BATotal40-44</v>
      </c>
      <c r="F352" s="110">
        <v>1098198.1195</v>
      </c>
    </row>
    <row r="353" spans="2:6" x14ac:dyDescent="0.2">
      <c r="B353" t="s">
        <v>56</v>
      </c>
      <c r="C353" t="s">
        <v>18</v>
      </c>
      <c r="D353" s="130" t="s">
        <v>125</v>
      </c>
      <c r="E353" s="130" t="str">
        <f t="shared" si="5"/>
        <v>BATotal45-49</v>
      </c>
      <c r="F353" s="110">
        <v>926789.41480000003</v>
      </c>
    </row>
    <row r="354" spans="2:6" x14ac:dyDescent="0.2">
      <c r="B354" t="s">
        <v>56</v>
      </c>
      <c r="C354" t="s">
        <v>18</v>
      </c>
      <c r="D354" s="130" t="s">
        <v>126</v>
      </c>
      <c r="E354" s="130" t="str">
        <f t="shared" si="5"/>
        <v>BATotal50-54</v>
      </c>
      <c r="F354" s="110">
        <v>842977.06640000001</v>
      </c>
    </row>
    <row r="355" spans="2:6" x14ac:dyDescent="0.2">
      <c r="B355" t="s">
        <v>56</v>
      </c>
      <c r="C355" t="s">
        <v>18</v>
      </c>
      <c r="D355" s="130" t="s">
        <v>127</v>
      </c>
      <c r="E355" s="130" t="str">
        <f t="shared" si="5"/>
        <v>BATotal55-59</v>
      </c>
      <c r="F355" s="110">
        <v>709628.37450000003</v>
      </c>
    </row>
    <row r="356" spans="2:6" x14ac:dyDescent="0.2">
      <c r="B356" t="s">
        <v>56</v>
      </c>
      <c r="C356" t="s">
        <v>18</v>
      </c>
      <c r="D356" s="130" t="s">
        <v>128</v>
      </c>
      <c r="E356" s="130" t="str">
        <f t="shared" si="5"/>
        <v>BATotal60-64</v>
      </c>
      <c r="F356" s="110">
        <v>583130.30929999996</v>
      </c>
    </row>
    <row r="357" spans="2:6" x14ac:dyDescent="0.2">
      <c r="B357" t="s">
        <v>56</v>
      </c>
      <c r="C357" t="s">
        <v>18</v>
      </c>
      <c r="D357" s="130" t="s">
        <v>129</v>
      </c>
      <c r="E357" s="130" t="str">
        <f t="shared" si="5"/>
        <v>BATotal65-69</v>
      </c>
      <c r="F357" s="110">
        <v>450199.00790000003</v>
      </c>
    </row>
    <row r="358" spans="2:6" x14ac:dyDescent="0.2">
      <c r="B358" t="s">
        <v>56</v>
      </c>
      <c r="C358" t="s">
        <v>18</v>
      </c>
      <c r="D358" s="130" t="s">
        <v>130</v>
      </c>
      <c r="E358" s="130" t="str">
        <f t="shared" si="5"/>
        <v>BATotal70-74</v>
      </c>
      <c r="F358" s="110">
        <v>345202.4719</v>
      </c>
    </row>
    <row r="359" spans="2:6" x14ac:dyDescent="0.2">
      <c r="B359" t="s">
        <v>56</v>
      </c>
      <c r="C359" t="s">
        <v>18</v>
      </c>
      <c r="D359" s="130" t="s">
        <v>131</v>
      </c>
      <c r="E359" s="130" t="str">
        <f t="shared" si="5"/>
        <v>BATotal75-79</v>
      </c>
      <c r="F359" s="110">
        <v>241116.05619999999</v>
      </c>
    </row>
    <row r="360" spans="2:6" x14ac:dyDescent="0.2">
      <c r="B360" t="s">
        <v>56</v>
      </c>
      <c r="C360" t="s">
        <v>18</v>
      </c>
      <c r="D360" s="130" t="s">
        <v>132</v>
      </c>
      <c r="E360" s="130" t="str">
        <f t="shared" si="5"/>
        <v>BATotal80-84</v>
      </c>
      <c r="F360" s="110">
        <v>156073.5411</v>
      </c>
    </row>
    <row r="361" spans="2:6" x14ac:dyDescent="0.2">
      <c r="B361" t="s">
        <v>56</v>
      </c>
      <c r="C361" t="s">
        <v>18</v>
      </c>
      <c r="D361" s="130" t="s">
        <v>133</v>
      </c>
      <c r="E361" s="130" t="str">
        <f t="shared" si="5"/>
        <v>BATotal85-89</v>
      </c>
      <c r="F361" s="110">
        <v>82443.718900000007</v>
      </c>
    </row>
    <row r="362" spans="2:6" x14ac:dyDescent="0.2">
      <c r="B362" t="s">
        <v>56</v>
      </c>
      <c r="C362" t="s">
        <v>18</v>
      </c>
      <c r="D362" s="130" t="s">
        <v>8</v>
      </c>
      <c r="E362" s="130" t="str">
        <f t="shared" si="5"/>
        <v>BATotal90+</v>
      </c>
      <c r="F362" s="110">
        <v>56129.0982</v>
      </c>
    </row>
    <row r="363" spans="2:6" x14ac:dyDescent="0.2">
      <c r="B363" t="s">
        <v>50</v>
      </c>
      <c r="C363" t="s">
        <v>70</v>
      </c>
      <c r="D363" s="130">
        <v>0</v>
      </c>
      <c r="E363" s="130" t="str">
        <f t="shared" si="5"/>
        <v>CEFemale0</v>
      </c>
      <c r="F363" s="110">
        <v>64526.8698</v>
      </c>
    </row>
    <row r="364" spans="2:6" x14ac:dyDescent="0.2">
      <c r="B364" t="s">
        <v>50</v>
      </c>
      <c r="C364" t="s">
        <v>70</v>
      </c>
      <c r="D364" s="141" t="s">
        <v>1657</v>
      </c>
      <c r="E364" s="130" t="str">
        <f t="shared" si="5"/>
        <v>CEFemale1-4</v>
      </c>
      <c r="F364" s="110">
        <v>256716.1727</v>
      </c>
    </row>
    <row r="365" spans="2:6" x14ac:dyDescent="0.2">
      <c r="B365" t="s">
        <v>50</v>
      </c>
      <c r="C365" t="s">
        <v>70</v>
      </c>
      <c r="D365" s="141" t="s">
        <v>1658</v>
      </c>
      <c r="E365" s="130" t="str">
        <f t="shared" si="5"/>
        <v>CEFemale5-9</v>
      </c>
      <c r="F365" s="110">
        <v>314468.19819999998</v>
      </c>
    </row>
    <row r="366" spans="2:6" x14ac:dyDescent="0.2">
      <c r="B366" t="s">
        <v>50</v>
      </c>
      <c r="C366" t="s">
        <v>70</v>
      </c>
      <c r="D366" s="141" t="s">
        <v>118</v>
      </c>
      <c r="E366" s="130" t="str">
        <f t="shared" si="5"/>
        <v>CEFemale10-14</v>
      </c>
      <c r="F366" s="110">
        <v>336970.35700000002</v>
      </c>
    </row>
    <row r="367" spans="2:6" x14ac:dyDescent="0.2">
      <c r="B367" t="s">
        <v>50</v>
      </c>
      <c r="C367" t="s">
        <v>70</v>
      </c>
      <c r="D367" s="130" t="s">
        <v>119</v>
      </c>
      <c r="E367" s="130" t="str">
        <f t="shared" si="5"/>
        <v>CEFemale15-19</v>
      </c>
      <c r="F367" s="110">
        <v>366258.08279999997</v>
      </c>
    </row>
    <row r="368" spans="2:6" x14ac:dyDescent="0.2">
      <c r="B368" t="s">
        <v>50</v>
      </c>
      <c r="C368" t="s">
        <v>70</v>
      </c>
      <c r="D368" s="130" t="s">
        <v>120</v>
      </c>
      <c r="E368" s="130" t="str">
        <f t="shared" si="5"/>
        <v>CEFemale20-24</v>
      </c>
      <c r="F368" s="110">
        <v>414998.9902</v>
      </c>
    </row>
    <row r="369" spans="2:6" x14ac:dyDescent="0.2">
      <c r="B369" t="s">
        <v>50</v>
      </c>
      <c r="C369" t="s">
        <v>70</v>
      </c>
      <c r="D369" s="130" t="s">
        <v>121</v>
      </c>
      <c r="E369" s="130" t="str">
        <f t="shared" si="5"/>
        <v>CEFemale25-29</v>
      </c>
      <c r="F369" s="110">
        <v>408229.40120000002</v>
      </c>
    </row>
    <row r="370" spans="2:6" x14ac:dyDescent="0.2">
      <c r="B370" t="s">
        <v>50</v>
      </c>
      <c r="C370" t="s">
        <v>70</v>
      </c>
      <c r="D370" s="130" t="s">
        <v>122</v>
      </c>
      <c r="E370" s="130" t="str">
        <f t="shared" si="5"/>
        <v>CEFemale30-34</v>
      </c>
      <c r="F370" s="110">
        <v>401540.80369999999</v>
      </c>
    </row>
    <row r="371" spans="2:6" x14ac:dyDescent="0.2">
      <c r="B371" t="s">
        <v>50</v>
      </c>
      <c r="C371" t="s">
        <v>70</v>
      </c>
      <c r="D371" s="130" t="s">
        <v>123</v>
      </c>
      <c r="E371" s="130" t="str">
        <f t="shared" si="5"/>
        <v>CEFemale35-39</v>
      </c>
      <c r="F371" s="110">
        <v>365958.41519999999</v>
      </c>
    </row>
    <row r="372" spans="2:6" x14ac:dyDescent="0.2">
      <c r="B372" t="s">
        <v>50</v>
      </c>
      <c r="C372" t="s">
        <v>70</v>
      </c>
      <c r="D372" s="130" t="s">
        <v>124</v>
      </c>
      <c r="E372" s="130" t="str">
        <f t="shared" si="5"/>
        <v>CEFemale40-44</v>
      </c>
      <c r="F372" s="110">
        <v>327308.37780000002</v>
      </c>
    </row>
    <row r="373" spans="2:6" x14ac:dyDescent="0.2">
      <c r="B373" t="s">
        <v>50</v>
      </c>
      <c r="C373" t="s">
        <v>70</v>
      </c>
      <c r="D373" s="130" t="s">
        <v>125</v>
      </c>
      <c r="E373" s="130" t="str">
        <f t="shared" si="5"/>
        <v>CEFemale45-49</v>
      </c>
      <c r="F373" s="110">
        <v>290713.55589999998</v>
      </c>
    </row>
    <row r="374" spans="2:6" x14ac:dyDescent="0.2">
      <c r="B374" t="s">
        <v>50</v>
      </c>
      <c r="C374" t="s">
        <v>70</v>
      </c>
      <c r="D374" s="130" t="s">
        <v>126</v>
      </c>
      <c r="E374" s="130" t="str">
        <f t="shared" si="5"/>
        <v>CEFemale50-54</v>
      </c>
      <c r="F374" s="110">
        <v>271308.15149999998</v>
      </c>
    </row>
    <row r="375" spans="2:6" x14ac:dyDescent="0.2">
      <c r="B375" t="s">
        <v>50</v>
      </c>
      <c r="C375" t="s">
        <v>70</v>
      </c>
      <c r="D375" s="130" t="s">
        <v>127</v>
      </c>
      <c r="E375" s="130" t="str">
        <f t="shared" si="5"/>
        <v>CEFemale55-59</v>
      </c>
      <c r="F375" s="110">
        <v>232749.61040000001</v>
      </c>
    </row>
    <row r="376" spans="2:6" x14ac:dyDescent="0.2">
      <c r="B376" t="s">
        <v>50</v>
      </c>
      <c r="C376" t="s">
        <v>70</v>
      </c>
      <c r="D376" s="130" t="s">
        <v>128</v>
      </c>
      <c r="E376" s="130" t="str">
        <f t="shared" si="5"/>
        <v>CEFemale60-64</v>
      </c>
      <c r="F376" s="110">
        <v>182027.21239999999</v>
      </c>
    </row>
    <row r="377" spans="2:6" x14ac:dyDescent="0.2">
      <c r="B377" t="s">
        <v>50</v>
      </c>
      <c r="C377" t="s">
        <v>70</v>
      </c>
      <c r="D377" s="130" t="s">
        <v>129</v>
      </c>
      <c r="E377" s="130" t="str">
        <f t="shared" si="5"/>
        <v>CEFemale65-69</v>
      </c>
      <c r="F377" s="110">
        <v>149967.63519999999</v>
      </c>
    </row>
    <row r="378" spans="2:6" x14ac:dyDescent="0.2">
      <c r="B378" t="s">
        <v>50</v>
      </c>
      <c r="C378" t="s">
        <v>70</v>
      </c>
      <c r="D378" s="130" t="s">
        <v>130</v>
      </c>
      <c r="E378" s="130" t="str">
        <f t="shared" si="5"/>
        <v>CEFemale70-74</v>
      </c>
      <c r="F378" s="110">
        <v>118885.1906</v>
      </c>
    </row>
    <row r="379" spans="2:6" x14ac:dyDescent="0.2">
      <c r="B379" t="s">
        <v>50</v>
      </c>
      <c r="C379" t="s">
        <v>70</v>
      </c>
      <c r="D379" s="130" t="s">
        <v>131</v>
      </c>
      <c r="E379" s="130" t="str">
        <f t="shared" si="5"/>
        <v>CEFemale75-79</v>
      </c>
      <c r="F379" s="110">
        <v>83876.717000000004</v>
      </c>
    </row>
    <row r="380" spans="2:6" x14ac:dyDescent="0.2">
      <c r="B380" t="s">
        <v>50</v>
      </c>
      <c r="C380" t="s">
        <v>70</v>
      </c>
      <c r="D380" s="130" t="s">
        <v>132</v>
      </c>
      <c r="E380" s="130" t="str">
        <f t="shared" si="5"/>
        <v>CEFemale80-84</v>
      </c>
      <c r="F380" s="110">
        <v>60419.696300000003</v>
      </c>
    </row>
    <row r="381" spans="2:6" x14ac:dyDescent="0.2">
      <c r="B381" t="s">
        <v>50</v>
      </c>
      <c r="C381" t="s">
        <v>70</v>
      </c>
      <c r="D381" s="130" t="s">
        <v>133</v>
      </c>
      <c r="E381" s="130" t="str">
        <f t="shared" si="5"/>
        <v>CEFemale85-89</v>
      </c>
      <c r="F381" s="110">
        <v>31012.656299999999</v>
      </c>
    </row>
    <row r="382" spans="2:6" x14ac:dyDescent="0.2">
      <c r="B382" t="s">
        <v>50</v>
      </c>
      <c r="C382" t="s">
        <v>70</v>
      </c>
      <c r="D382" s="130" t="s">
        <v>8</v>
      </c>
      <c r="E382" s="130" t="str">
        <f t="shared" si="5"/>
        <v>CEFemale90+</v>
      </c>
      <c r="F382" s="110">
        <v>20584.6535</v>
      </c>
    </row>
    <row r="383" spans="2:6" x14ac:dyDescent="0.2">
      <c r="B383" t="s">
        <v>50</v>
      </c>
      <c r="C383" t="s">
        <v>71</v>
      </c>
      <c r="D383" s="130">
        <v>0</v>
      </c>
      <c r="E383" s="130" t="str">
        <f t="shared" si="5"/>
        <v>CEMale0</v>
      </c>
      <c r="F383" s="110">
        <v>67623.861900000004</v>
      </c>
    </row>
    <row r="384" spans="2:6" x14ac:dyDescent="0.2">
      <c r="B384" t="s">
        <v>50</v>
      </c>
      <c r="C384" t="s">
        <v>71</v>
      </c>
      <c r="D384" s="141" t="s">
        <v>1657</v>
      </c>
      <c r="E384" s="130" t="str">
        <f t="shared" si="5"/>
        <v>CEMale1-4</v>
      </c>
      <c r="F384" s="110">
        <v>268926.48959999997</v>
      </c>
    </row>
    <row r="385" spans="2:6" x14ac:dyDescent="0.2">
      <c r="B385" t="s">
        <v>50</v>
      </c>
      <c r="C385" t="s">
        <v>71</v>
      </c>
      <c r="D385" s="141" t="s">
        <v>1658</v>
      </c>
      <c r="E385" s="130" t="str">
        <f t="shared" si="5"/>
        <v>CEMale5-9</v>
      </c>
      <c r="F385" s="110">
        <v>328832.44650000002</v>
      </c>
    </row>
    <row r="386" spans="2:6" x14ac:dyDescent="0.2">
      <c r="B386" t="s">
        <v>50</v>
      </c>
      <c r="C386" t="s">
        <v>71</v>
      </c>
      <c r="D386" s="141" t="s">
        <v>118</v>
      </c>
      <c r="E386" s="130" t="str">
        <f t="shared" si="5"/>
        <v>CEMale10-14</v>
      </c>
      <c r="F386" s="110">
        <v>351077.45659999998</v>
      </c>
    </row>
    <row r="387" spans="2:6" x14ac:dyDescent="0.2">
      <c r="B387" t="s">
        <v>50</v>
      </c>
      <c r="C387" t="s">
        <v>71</v>
      </c>
      <c r="D387" s="130" t="s">
        <v>119</v>
      </c>
      <c r="E387" s="130" t="str">
        <f t="shared" si="5"/>
        <v>CEMale15-19</v>
      </c>
      <c r="F387" s="110">
        <v>378052.25339999999</v>
      </c>
    </row>
    <row r="388" spans="2:6" x14ac:dyDescent="0.2">
      <c r="B388" t="s">
        <v>50</v>
      </c>
      <c r="C388" t="s">
        <v>71</v>
      </c>
      <c r="D388" s="130" t="s">
        <v>120</v>
      </c>
      <c r="E388" s="130" t="str">
        <f t="shared" ref="E388:E451" si="6">_xlfn.CONCAT(B388,C388,D388)</f>
        <v>CEMale20-24</v>
      </c>
      <c r="F388" s="110">
        <v>420301.20490000001</v>
      </c>
    </row>
    <row r="389" spans="2:6" x14ac:dyDescent="0.2">
      <c r="B389" t="s">
        <v>50</v>
      </c>
      <c r="C389" t="s">
        <v>71</v>
      </c>
      <c r="D389" s="130" t="s">
        <v>121</v>
      </c>
      <c r="E389" s="130" t="str">
        <f t="shared" si="6"/>
        <v>CEMale25-29</v>
      </c>
      <c r="F389" s="110">
        <v>394907.75150000001</v>
      </c>
    </row>
    <row r="390" spans="2:6" x14ac:dyDescent="0.2">
      <c r="B390" t="s">
        <v>50</v>
      </c>
      <c r="C390" t="s">
        <v>71</v>
      </c>
      <c r="D390" s="130" t="s">
        <v>122</v>
      </c>
      <c r="E390" s="130" t="str">
        <f t="shared" si="6"/>
        <v>CEMale30-34</v>
      </c>
      <c r="F390" s="110">
        <v>377253.33270000003</v>
      </c>
    </row>
    <row r="391" spans="2:6" x14ac:dyDescent="0.2">
      <c r="B391" t="s">
        <v>50</v>
      </c>
      <c r="C391" t="s">
        <v>71</v>
      </c>
      <c r="D391" s="130" t="s">
        <v>123</v>
      </c>
      <c r="E391" s="130" t="str">
        <f t="shared" si="6"/>
        <v>CEMale35-39</v>
      </c>
      <c r="F391" s="110">
        <v>341217.41649999999</v>
      </c>
    </row>
    <row r="392" spans="2:6" x14ac:dyDescent="0.2">
      <c r="B392" t="s">
        <v>50</v>
      </c>
      <c r="C392" t="s">
        <v>71</v>
      </c>
      <c r="D392" s="130" t="s">
        <v>124</v>
      </c>
      <c r="E392" s="130" t="str">
        <f t="shared" si="6"/>
        <v>CEMale40-44</v>
      </c>
      <c r="F392" s="110">
        <v>299541.18819999998</v>
      </c>
    </row>
    <row r="393" spans="2:6" x14ac:dyDescent="0.2">
      <c r="B393" t="s">
        <v>50</v>
      </c>
      <c r="C393" t="s">
        <v>71</v>
      </c>
      <c r="D393" s="130" t="s">
        <v>125</v>
      </c>
      <c r="E393" s="130" t="str">
        <f t="shared" si="6"/>
        <v>CEMale45-49</v>
      </c>
      <c r="F393" s="110">
        <v>260495.3095</v>
      </c>
    </row>
    <row r="394" spans="2:6" x14ac:dyDescent="0.2">
      <c r="B394" t="s">
        <v>50</v>
      </c>
      <c r="C394" t="s">
        <v>71</v>
      </c>
      <c r="D394" s="130" t="s">
        <v>126</v>
      </c>
      <c r="E394" s="130" t="str">
        <f t="shared" si="6"/>
        <v>CEMale50-54</v>
      </c>
      <c r="F394" s="110">
        <v>240212.58309999999</v>
      </c>
    </row>
    <row r="395" spans="2:6" x14ac:dyDescent="0.2">
      <c r="B395" t="s">
        <v>50</v>
      </c>
      <c r="C395" t="s">
        <v>71</v>
      </c>
      <c r="D395" s="130" t="s">
        <v>127</v>
      </c>
      <c r="E395" s="130" t="str">
        <f t="shared" si="6"/>
        <v>CEMale55-59</v>
      </c>
      <c r="F395" s="110">
        <v>202522.6018</v>
      </c>
    </row>
    <row r="396" spans="2:6" x14ac:dyDescent="0.2">
      <c r="B396" t="s">
        <v>50</v>
      </c>
      <c r="C396" t="s">
        <v>71</v>
      </c>
      <c r="D396" s="130" t="s">
        <v>128</v>
      </c>
      <c r="E396" s="130" t="str">
        <f t="shared" si="6"/>
        <v>CEMale60-64</v>
      </c>
      <c r="F396" s="110">
        <v>148892.98130000001</v>
      </c>
    </row>
    <row r="397" spans="2:6" x14ac:dyDescent="0.2">
      <c r="B397" t="s">
        <v>50</v>
      </c>
      <c r="C397" t="s">
        <v>71</v>
      </c>
      <c r="D397" s="130" t="s">
        <v>129</v>
      </c>
      <c r="E397" s="130" t="str">
        <f t="shared" si="6"/>
        <v>CEMale65-69</v>
      </c>
      <c r="F397" s="110">
        <v>119895.6217</v>
      </c>
    </row>
    <row r="398" spans="2:6" x14ac:dyDescent="0.2">
      <c r="B398" t="s">
        <v>50</v>
      </c>
      <c r="C398" t="s">
        <v>71</v>
      </c>
      <c r="D398" s="130" t="s">
        <v>130</v>
      </c>
      <c r="E398" s="130" t="str">
        <f t="shared" si="6"/>
        <v>CEMale70-74</v>
      </c>
      <c r="F398" s="110">
        <v>94568.900699999998</v>
      </c>
    </row>
    <row r="399" spans="2:6" x14ac:dyDescent="0.2">
      <c r="B399" t="s">
        <v>50</v>
      </c>
      <c r="C399" t="s">
        <v>71</v>
      </c>
      <c r="D399" s="130" t="s">
        <v>131</v>
      </c>
      <c r="E399" s="130" t="str">
        <f t="shared" si="6"/>
        <v>CEMale75-79</v>
      </c>
      <c r="F399" s="110">
        <v>63467.331400000003</v>
      </c>
    </row>
    <row r="400" spans="2:6" x14ac:dyDescent="0.2">
      <c r="B400" t="s">
        <v>50</v>
      </c>
      <c r="C400" t="s">
        <v>71</v>
      </c>
      <c r="D400" s="130" t="s">
        <v>132</v>
      </c>
      <c r="E400" s="130" t="str">
        <f t="shared" si="6"/>
        <v>CEMale80-84</v>
      </c>
      <c r="F400" s="110">
        <v>41140.841800000002</v>
      </c>
    </row>
    <row r="401" spans="2:6" x14ac:dyDescent="0.2">
      <c r="B401" t="s">
        <v>50</v>
      </c>
      <c r="C401" t="s">
        <v>71</v>
      </c>
      <c r="D401" s="130" t="s">
        <v>133</v>
      </c>
      <c r="E401" s="130" t="str">
        <f t="shared" si="6"/>
        <v>CEMale85-89</v>
      </c>
      <c r="F401" s="110">
        <v>19046.486799999999</v>
      </c>
    </row>
    <row r="402" spans="2:6" x14ac:dyDescent="0.2">
      <c r="B402" t="s">
        <v>50</v>
      </c>
      <c r="C402" t="s">
        <v>71</v>
      </c>
      <c r="D402" s="130" t="s">
        <v>8</v>
      </c>
      <c r="E402" s="130" t="str">
        <f t="shared" si="6"/>
        <v>CEMale90+</v>
      </c>
      <c r="F402" s="110">
        <v>11758.8279</v>
      </c>
    </row>
    <row r="403" spans="2:6" x14ac:dyDescent="0.2">
      <c r="B403" t="s">
        <v>50</v>
      </c>
      <c r="C403" t="s">
        <v>18</v>
      </c>
      <c r="D403" s="130">
        <v>0</v>
      </c>
      <c r="E403" s="130" t="str">
        <f t="shared" si="6"/>
        <v>CETotal0</v>
      </c>
      <c r="F403" s="110">
        <v>132150.73180000001</v>
      </c>
    </row>
    <row r="404" spans="2:6" x14ac:dyDescent="0.2">
      <c r="B404" t="s">
        <v>50</v>
      </c>
      <c r="C404" t="s">
        <v>18</v>
      </c>
      <c r="D404" s="141" t="s">
        <v>1657</v>
      </c>
      <c r="E404" s="130" t="str">
        <f t="shared" si="6"/>
        <v>CETotal1-4</v>
      </c>
      <c r="F404" s="110">
        <v>525642.66220000002</v>
      </c>
    </row>
    <row r="405" spans="2:6" x14ac:dyDescent="0.2">
      <c r="B405" t="s">
        <v>50</v>
      </c>
      <c r="C405" t="s">
        <v>18</v>
      </c>
      <c r="D405" s="141" t="s">
        <v>1658</v>
      </c>
      <c r="E405" s="130" t="str">
        <f t="shared" si="6"/>
        <v>CETotal5-9</v>
      </c>
      <c r="F405" s="110">
        <v>643300.64410000003</v>
      </c>
    </row>
    <row r="406" spans="2:6" x14ac:dyDescent="0.2">
      <c r="B406" t="s">
        <v>50</v>
      </c>
      <c r="C406" t="s">
        <v>18</v>
      </c>
      <c r="D406" s="141" t="s">
        <v>118</v>
      </c>
      <c r="E406" s="130" t="str">
        <f t="shared" si="6"/>
        <v>CETotal10-14</v>
      </c>
      <c r="F406" s="110">
        <v>688047.80940000003</v>
      </c>
    </row>
    <row r="407" spans="2:6" x14ac:dyDescent="0.2">
      <c r="B407" t="s">
        <v>50</v>
      </c>
      <c r="C407" t="s">
        <v>18</v>
      </c>
      <c r="D407" s="130" t="s">
        <v>119</v>
      </c>
      <c r="E407" s="130" t="str">
        <f t="shared" si="6"/>
        <v>CETotal15-19</v>
      </c>
      <c r="F407" s="110">
        <v>744310.3358</v>
      </c>
    </row>
    <row r="408" spans="2:6" x14ac:dyDescent="0.2">
      <c r="B408" t="s">
        <v>50</v>
      </c>
      <c r="C408" t="s">
        <v>18</v>
      </c>
      <c r="D408" s="130" t="s">
        <v>120</v>
      </c>
      <c r="E408" s="130" t="str">
        <f t="shared" si="6"/>
        <v>CETotal20-24</v>
      </c>
      <c r="F408" s="110">
        <v>835300.11640000006</v>
      </c>
    </row>
    <row r="409" spans="2:6" x14ac:dyDescent="0.2">
      <c r="B409" t="s">
        <v>50</v>
      </c>
      <c r="C409" t="s">
        <v>18</v>
      </c>
      <c r="D409" s="130" t="s">
        <v>121</v>
      </c>
      <c r="E409" s="130" t="str">
        <f t="shared" si="6"/>
        <v>CETotal25-29</v>
      </c>
      <c r="F409" s="110">
        <v>803137.03619999997</v>
      </c>
    </row>
    <row r="410" spans="2:6" x14ac:dyDescent="0.2">
      <c r="B410" t="s">
        <v>50</v>
      </c>
      <c r="C410" t="s">
        <v>18</v>
      </c>
      <c r="D410" s="130" t="s">
        <v>122</v>
      </c>
      <c r="E410" s="130" t="str">
        <f t="shared" si="6"/>
        <v>CETotal30-34</v>
      </c>
      <c r="F410" s="110">
        <v>778794.12840000005</v>
      </c>
    </row>
    <row r="411" spans="2:6" x14ac:dyDescent="0.2">
      <c r="B411" t="s">
        <v>50</v>
      </c>
      <c r="C411" t="s">
        <v>18</v>
      </c>
      <c r="D411" s="130" t="s">
        <v>123</v>
      </c>
      <c r="E411" s="130" t="str">
        <f t="shared" si="6"/>
        <v>CETotal35-39</v>
      </c>
      <c r="F411" s="110">
        <v>707175.83160000003</v>
      </c>
    </row>
    <row r="412" spans="2:6" x14ac:dyDescent="0.2">
      <c r="B412" t="s">
        <v>50</v>
      </c>
      <c r="C412" t="s">
        <v>18</v>
      </c>
      <c r="D412" s="130" t="s">
        <v>124</v>
      </c>
      <c r="E412" s="130" t="str">
        <f t="shared" si="6"/>
        <v>CETotal40-44</v>
      </c>
      <c r="F412" s="110">
        <v>626849.56460000004</v>
      </c>
    </row>
    <row r="413" spans="2:6" x14ac:dyDescent="0.2">
      <c r="B413" t="s">
        <v>50</v>
      </c>
      <c r="C413" t="s">
        <v>18</v>
      </c>
      <c r="D413" s="130" t="s">
        <v>125</v>
      </c>
      <c r="E413" s="130" t="str">
        <f t="shared" si="6"/>
        <v>CETotal45-49</v>
      </c>
      <c r="F413" s="110">
        <v>551208.86510000005</v>
      </c>
    </row>
    <row r="414" spans="2:6" x14ac:dyDescent="0.2">
      <c r="B414" t="s">
        <v>50</v>
      </c>
      <c r="C414" t="s">
        <v>18</v>
      </c>
      <c r="D414" s="130" t="s">
        <v>126</v>
      </c>
      <c r="E414" s="130" t="str">
        <f t="shared" si="6"/>
        <v>CETotal50-54</v>
      </c>
      <c r="F414" s="110">
        <v>511520.6924</v>
      </c>
    </row>
    <row r="415" spans="2:6" x14ac:dyDescent="0.2">
      <c r="B415" t="s">
        <v>50</v>
      </c>
      <c r="C415" t="s">
        <v>18</v>
      </c>
      <c r="D415" s="130" t="s">
        <v>127</v>
      </c>
      <c r="E415" s="130" t="str">
        <f t="shared" si="6"/>
        <v>CETotal55-59</v>
      </c>
      <c r="F415" s="110">
        <v>435272.11930000002</v>
      </c>
    </row>
    <row r="416" spans="2:6" x14ac:dyDescent="0.2">
      <c r="B416" t="s">
        <v>50</v>
      </c>
      <c r="C416" t="s">
        <v>18</v>
      </c>
      <c r="D416" s="130" t="s">
        <v>128</v>
      </c>
      <c r="E416" s="130" t="str">
        <f t="shared" si="6"/>
        <v>CETotal60-64</v>
      </c>
      <c r="F416" s="110">
        <v>330920.18979999999</v>
      </c>
    </row>
    <row r="417" spans="2:6" x14ac:dyDescent="0.2">
      <c r="B417" t="s">
        <v>50</v>
      </c>
      <c r="C417" t="s">
        <v>18</v>
      </c>
      <c r="D417" s="130" t="s">
        <v>129</v>
      </c>
      <c r="E417" s="130" t="str">
        <f t="shared" si="6"/>
        <v>CETotal65-69</v>
      </c>
      <c r="F417" s="110">
        <v>269863.17709999997</v>
      </c>
    </row>
    <row r="418" spans="2:6" x14ac:dyDescent="0.2">
      <c r="B418" t="s">
        <v>50</v>
      </c>
      <c r="C418" t="s">
        <v>18</v>
      </c>
      <c r="D418" s="130" t="s">
        <v>130</v>
      </c>
      <c r="E418" s="130" t="str">
        <f t="shared" si="6"/>
        <v>CETotal70-74</v>
      </c>
      <c r="F418" s="110">
        <v>213454.03159999999</v>
      </c>
    </row>
    <row r="419" spans="2:6" x14ac:dyDescent="0.2">
      <c r="B419" t="s">
        <v>50</v>
      </c>
      <c r="C419" t="s">
        <v>18</v>
      </c>
      <c r="D419" s="130" t="s">
        <v>131</v>
      </c>
      <c r="E419" s="130" t="str">
        <f t="shared" si="6"/>
        <v>CETotal75-79</v>
      </c>
      <c r="F419" s="110">
        <v>147344.03950000001</v>
      </c>
    </row>
    <row r="420" spans="2:6" x14ac:dyDescent="0.2">
      <c r="B420" t="s">
        <v>50</v>
      </c>
      <c r="C420" t="s">
        <v>18</v>
      </c>
      <c r="D420" s="130" t="s">
        <v>132</v>
      </c>
      <c r="E420" s="130" t="str">
        <f t="shared" si="6"/>
        <v>CETotal80-84</v>
      </c>
      <c r="F420" s="110">
        <v>101560.5246</v>
      </c>
    </row>
    <row r="421" spans="2:6" x14ac:dyDescent="0.2">
      <c r="B421" t="s">
        <v>50</v>
      </c>
      <c r="C421" t="s">
        <v>18</v>
      </c>
      <c r="D421" s="130" t="s">
        <v>133</v>
      </c>
      <c r="E421" s="130" t="str">
        <f t="shared" si="6"/>
        <v>CETotal85-89</v>
      </c>
      <c r="F421" s="110">
        <v>50059.119200000001</v>
      </c>
    </row>
    <row r="422" spans="2:6" x14ac:dyDescent="0.2">
      <c r="B422" t="s">
        <v>50</v>
      </c>
      <c r="C422" t="s">
        <v>18</v>
      </c>
      <c r="D422" s="130" t="s">
        <v>8</v>
      </c>
      <c r="E422" s="130" t="str">
        <f t="shared" si="6"/>
        <v>CETotal90+</v>
      </c>
      <c r="F422" s="110">
        <v>32343.376199999999</v>
      </c>
    </row>
    <row r="423" spans="2:6" x14ac:dyDescent="0.2">
      <c r="B423" t="s">
        <v>69</v>
      </c>
      <c r="C423" t="s">
        <v>70</v>
      </c>
      <c r="D423" s="130">
        <v>0</v>
      </c>
      <c r="E423" s="130" t="str">
        <f t="shared" si="6"/>
        <v>DFFemale0</v>
      </c>
      <c r="F423" s="110">
        <v>21174.380799999999</v>
      </c>
    </row>
    <row r="424" spans="2:6" x14ac:dyDescent="0.2">
      <c r="B424" t="s">
        <v>69</v>
      </c>
      <c r="C424" t="s">
        <v>70</v>
      </c>
      <c r="D424" s="141" t="s">
        <v>1657</v>
      </c>
      <c r="E424" s="130" t="str">
        <f t="shared" si="6"/>
        <v>DFFemale1-4</v>
      </c>
      <c r="F424" s="110">
        <v>79306.095000000001</v>
      </c>
    </row>
    <row r="425" spans="2:6" x14ac:dyDescent="0.2">
      <c r="B425" t="s">
        <v>69</v>
      </c>
      <c r="C425" t="s">
        <v>70</v>
      </c>
      <c r="D425" s="141" t="s">
        <v>1658</v>
      </c>
      <c r="E425" s="130" t="str">
        <f t="shared" si="6"/>
        <v>DFFemale5-9</v>
      </c>
      <c r="F425" s="110">
        <v>90756.089500000002</v>
      </c>
    </row>
    <row r="426" spans="2:6" x14ac:dyDescent="0.2">
      <c r="B426" t="s">
        <v>69</v>
      </c>
      <c r="C426" t="s">
        <v>70</v>
      </c>
      <c r="D426" s="141" t="s">
        <v>118</v>
      </c>
      <c r="E426" s="130" t="str">
        <f t="shared" si="6"/>
        <v>DFFemale10-14</v>
      </c>
      <c r="F426" s="110">
        <v>104476.0009</v>
      </c>
    </row>
    <row r="427" spans="2:6" x14ac:dyDescent="0.2">
      <c r="B427" t="s">
        <v>69</v>
      </c>
      <c r="C427" t="s">
        <v>70</v>
      </c>
      <c r="D427" s="130" t="s">
        <v>119</v>
      </c>
      <c r="E427" s="130" t="str">
        <f t="shared" si="6"/>
        <v>DFFemale15-19</v>
      </c>
      <c r="F427" s="110">
        <v>118287.1949</v>
      </c>
    </row>
    <row r="428" spans="2:6" x14ac:dyDescent="0.2">
      <c r="B428" t="s">
        <v>69</v>
      </c>
      <c r="C428" t="s">
        <v>70</v>
      </c>
      <c r="D428" s="130" t="s">
        <v>120</v>
      </c>
      <c r="E428" s="130" t="str">
        <f t="shared" si="6"/>
        <v>DFFemale20-24</v>
      </c>
      <c r="F428" s="110">
        <v>125869.09239999999</v>
      </c>
    </row>
    <row r="429" spans="2:6" x14ac:dyDescent="0.2">
      <c r="B429" t="s">
        <v>69</v>
      </c>
      <c r="C429" t="s">
        <v>70</v>
      </c>
      <c r="D429" s="130" t="s">
        <v>121</v>
      </c>
      <c r="E429" s="130" t="str">
        <f t="shared" si="6"/>
        <v>DFFemale25-29</v>
      </c>
      <c r="F429" s="110">
        <v>129557.8921</v>
      </c>
    </row>
    <row r="430" spans="2:6" x14ac:dyDescent="0.2">
      <c r="B430" t="s">
        <v>69</v>
      </c>
      <c r="C430" t="s">
        <v>70</v>
      </c>
      <c r="D430" s="130" t="s">
        <v>122</v>
      </c>
      <c r="E430" s="130" t="str">
        <f t="shared" si="6"/>
        <v>DFFemale30-34</v>
      </c>
      <c r="F430" s="110">
        <v>138846.07569999999</v>
      </c>
    </row>
    <row r="431" spans="2:6" x14ac:dyDescent="0.2">
      <c r="B431" t="s">
        <v>69</v>
      </c>
      <c r="C431" t="s">
        <v>70</v>
      </c>
      <c r="D431" s="130" t="s">
        <v>123</v>
      </c>
      <c r="E431" s="130" t="str">
        <f t="shared" si="6"/>
        <v>DFFemale35-39</v>
      </c>
      <c r="F431" s="110">
        <v>147103.7389</v>
      </c>
    </row>
    <row r="432" spans="2:6" x14ac:dyDescent="0.2">
      <c r="B432" t="s">
        <v>69</v>
      </c>
      <c r="C432" t="s">
        <v>70</v>
      </c>
      <c r="D432" s="130" t="s">
        <v>124</v>
      </c>
      <c r="E432" s="130" t="str">
        <f t="shared" si="6"/>
        <v>DFFemale40-44</v>
      </c>
      <c r="F432" s="110">
        <v>133491.2445</v>
      </c>
    </row>
    <row r="433" spans="2:6" x14ac:dyDescent="0.2">
      <c r="B433" t="s">
        <v>69</v>
      </c>
      <c r="C433" t="s">
        <v>70</v>
      </c>
      <c r="D433" s="130" t="s">
        <v>125</v>
      </c>
      <c r="E433" s="130" t="str">
        <f t="shared" si="6"/>
        <v>DFFemale45-49</v>
      </c>
      <c r="F433" s="110">
        <v>110355.72779999999</v>
      </c>
    </row>
    <row r="434" spans="2:6" x14ac:dyDescent="0.2">
      <c r="B434" t="s">
        <v>69</v>
      </c>
      <c r="C434" t="s">
        <v>70</v>
      </c>
      <c r="D434" s="130" t="s">
        <v>126</v>
      </c>
      <c r="E434" s="130" t="str">
        <f t="shared" si="6"/>
        <v>DFFemale50-54</v>
      </c>
      <c r="F434" s="110">
        <v>96132.484400000001</v>
      </c>
    </row>
    <row r="435" spans="2:6" x14ac:dyDescent="0.2">
      <c r="B435" t="s">
        <v>69</v>
      </c>
      <c r="C435" t="s">
        <v>70</v>
      </c>
      <c r="D435" s="130" t="s">
        <v>127</v>
      </c>
      <c r="E435" s="130" t="str">
        <f t="shared" si="6"/>
        <v>DFFemale55-59</v>
      </c>
      <c r="F435" s="110">
        <v>79794.271399999998</v>
      </c>
    </row>
    <row r="436" spans="2:6" x14ac:dyDescent="0.2">
      <c r="B436" t="s">
        <v>69</v>
      </c>
      <c r="C436" t="s">
        <v>70</v>
      </c>
      <c r="D436" s="130" t="s">
        <v>128</v>
      </c>
      <c r="E436" s="130" t="str">
        <f t="shared" si="6"/>
        <v>DFFemale60-64</v>
      </c>
      <c r="F436" s="110">
        <v>62058.452499999999</v>
      </c>
    </row>
    <row r="437" spans="2:6" x14ac:dyDescent="0.2">
      <c r="B437" t="s">
        <v>69</v>
      </c>
      <c r="C437" t="s">
        <v>70</v>
      </c>
      <c r="D437" s="130" t="s">
        <v>129</v>
      </c>
      <c r="E437" s="130" t="str">
        <f t="shared" si="6"/>
        <v>DFFemale65-69</v>
      </c>
      <c r="F437" s="110">
        <v>47356.445299999999</v>
      </c>
    </row>
    <row r="438" spans="2:6" x14ac:dyDescent="0.2">
      <c r="B438" t="s">
        <v>69</v>
      </c>
      <c r="C438" t="s">
        <v>70</v>
      </c>
      <c r="D438" s="130" t="s">
        <v>130</v>
      </c>
      <c r="E438" s="130" t="str">
        <f t="shared" si="6"/>
        <v>DFFemale70-74</v>
      </c>
      <c r="F438" s="110">
        <v>33293.772700000001</v>
      </c>
    </row>
    <row r="439" spans="2:6" x14ac:dyDescent="0.2">
      <c r="B439" t="s">
        <v>69</v>
      </c>
      <c r="C439" t="s">
        <v>70</v>
      </c>
      <c r="D439" s="130" t="s">
        <v>131</v>
      </c>
      <c r="E439" s="130" t="str">
        <f t="shared" si="6"/>
        <v>DFFemale75-79</v>
      </c>
      <c r="F439" s="110">
        <v>21593.163</v>
      </c>
    </row>
    <row r="440" spans="2:6" x14ac:dyDescent="0.2">
      <c r="B440" t="s">
        <v>69</v>
      </c>
      <c r="C440" t="s">
        <v>70</v>
      </c>
      <c r="D440" s="130" t="s">
        <v>132</v>
      </c>
      <c r="E440" s="130" t="str">
        <f t="shared" si="6"/>
        <v>DFFemale80-84</v>
      </c>
      <c r="F440" s="110">
        <v>14041.4899</v>
      </c>
    </row>
    <row r="441" spans="2:6" x14ac:dyDescent="0.2">
      <c r="B441" t="s">
        <v>69</v>
      </c>
      <c r="C441" t="s">
        <v>70</v>
      </c>
      <c r="D441" s="130" t="s">
        <v>133</v>
      </c>
      <c r="E441" s="130" t="str">
        <f t="shared" si="6"/>
        <v>DFFemale85-89</v>
      </c>
      <c r="F441" s="110">
        <v>6904.9052000000001</v>
      </c>
    </row>
    <row r="442" spans="2:6" x14ac:dyDescent="0.2">
      <c r="B442" t="s">
        <v>69</v>
      </c>
      <c r="C442" t="s">
        <v>70</v>
      </c>
      <c r="D442" s="130" t="s">
        <v>8</v>
      </c>
      <c r="E442" s="130" t="str">
        <f t="shared" si="6"/>
        <v>DFFemale90+</v>
      </c>
      <c r="F442" s="110">
        <v>3960.0936000000002</v>
      </c>
    </row>
    <row r="443" spans="2:6" x14ac:dyDescent="0.2">
      <c r="B443" t="s">
        <v>69</v>
      </c>
      <c r="C443" t="s">
        <v>71</v>
      </c>
      <c r="D443" s="130">
        <v>0</v>
      </c>
      <c r="E443" s="130" t="str">
        <f t="shared" si="6"/>
        <v>DFMale0</v>
      </c>
      <c r="F443" s="110">
        <v>22215.924500000001</v>
      </c>
    </row>
    <row r="444" spans="2:6" x14ac:dyDescent="0.2">
      <c r="B444" t="s">
        <v>69</v>
      </c>
      <c r="C444" t="s">
        <v>71</v>
      </c>
      <c r="D444" s="141" t="s">
        <v>1657</v>
      </c>
      <c r="E444" s="130" t="str">
        <f t="shared" si="6"/>
        <v>DFMale1-4</v>
      </c>
      <c r="F444" s="110">
        <v>83535.856</v>
      </c>
    </row>
    <row r="445" spans="2:6" x14ac:dyDescent="0.2">
      <c r="B445" t="s">
        <v>69</v>
      </c>
      <c r="C445" t="s">
        <v>71</v>
      </c>
      <c r="D445" s="141" t="s">
        <v>1658</v>
      </c>
      <c r="E445" s="130" t="str">
        <f t="shared" si="6"/>
        <v>DFMale5-9</v>
      </c>
      <c r="F445" s="110">
        <v>95831.756200000003</v>
      </c>
    </row>
    <row r="446" spans="2:6" x14ac:dyDescent="0.2">
      <c r="B446" t="s">
        <v>69</v>
      </c>
      <c r="C446" t="s">
        <v>71</v>
      </c>
      <c r="D446" s="141" t="s">
        <v>118</v>
      </c>
      <c r="E446" s="130" t="str">
        <f t="shared" si="6"/>
        <v>DFMale10-14</v>
      </c>
      <c r="F446" s="110">
        <v>108877.8895</v>
      </c>
    </row>
    <row r="447" spans="2:6" x14ac:dyDescent="0.2">
      <c r="B447" t="s">
        <v>69</v>
      </c>
      <c r="C447" t="s">
        <v>71</v>
      </c>
      <c r="D447" s="130" t="s">
        <v>119</v>
      </c>
      <c r="E447" s="130" t="str">
        <f t="shared" si="6"/>
        <v>DFMale15-19</v>
      </c>
      <c r="F447" s="110">
        <v>121371.98609999999</v>
      </c>
    </row>
    <row r="448" spans="2:6" x14ac:dyDescent="0.2">
      <c r="B448" t="s">
        <v>69</v>
      </c>
      <c r="C448" t="s">
        <v>71</v>
      </c>
      <c r="D448" s="130" t="s">
        <v>120</v>
      </c>
      <c r="E448" s="130" t="str">
        <f t="shared" si="6"/>
        <v>DFMale20-24</v>
      </c>
      <c r="F448" s="110">
        <v>125163.41590000001</v>
      </c>
    </row>
    <row r="449" spans="2:6" x14ac:dyDescent="0.2">
      <c r="B449" t="s">
        <v>69</v>
      </c>
      <c r="C449" t="s">
        <v>71</v>
      </c>
      <c r="D449" s="130" t="s">
        <v>121</v>
      </c>
      <c r="E449" s="130" t="str">
        <f t="shared" si="6"/>
        <v>DFMale25-29</v>
      </c>
      <c r="F449" s="110">
        <v>124276.70940000001</v>
      </c>
    </row>
    <row r="450" spans="2:6" x14ac:dyDescent="0.2">
      <c r="B450" t="s">
        <v>69</v>
      </c>
      <c r="C450" t="s">
        <v>71</v>
      </c>
      <c r="D450" s="130" t="s">
        <v>122</v>
      </c>
      <c r="E450" s="130" t="str">
        <f t="shared" si="6"/>
        <v>DFMale30-34</v>
      </c>
      <c r="F450" s="110">
        <v>130814.709</v>
      </c>
    </row>
    <row r="451" spans="2:6" x14ac:dyDescent="0.2">
      <c r="B451" t="s">
        <v>69</v>
      </c>
      <c r="C451" t="s">
        <v>71</v>
      </c>
      <c r="D451" s="130" t="s">
        <v>123</v>
      </c>
      <c r="E451" s="130" t="str">
        <f t="shared" si="6"/>
        <v>DFMale35-39</v>
      </c>
      <c r="F451" s="110">
        <v>131352.46400000001</v>
      </c>
    </row>
    <row r="452" spans="2:6" x14ac:dyDescent="0.2">
      <c r="B452" t="s">
        <v>69</v>
      </c>
      <c r="C452" t="s">
        <v>71</v>
      </c>
      <c r="D452" s="130" t="s">
        <v>124</v>
      </c>
      <c r="E452" s="130" t="str">
        <f t="shared" ref="E452:E515" si="7">_xlfn.CONCAT(B452,C452,D452)</f>
        <v>DFMale40-44</v>
      </c>
      <c r="F452" s="110">
        <v>117443.8897</v>
      </c>
    </row>
    <row r="453" spans="2:6" x14ac:dyDescent="0.2">
      <c r="B453" t="s">
        <v>69</v>
      </c>
      <c r="C453" t="s">
        <v>71</v>
      </c>
      <c r="D453" s="130" t="s">
        <v>125</v>
      </c>
      <c r="E453" s="130" t="str">
        <f t="shared" si="7"/>
        <v>DFMale45-49</v>
      </c>
      <c r="F453" s="110">
        <v>97467.066200000001</v>
      </c>
    </row>
    <row r="454" spans="2:6" x14ac:dyDescent="0.2">
      <c r="B454" t="s">
        <v>69</v>
      </c>
      <c r="C454" t="s">
        <v>71</v>
      </c>
      <c r="D454" s="130" t="s">
        <v>126</v>
      </c>
      <c r="E454" s="130" t="str">
        <f t="shared" si="7"/>
        <v>DFMale50-54</v>
      </c>
      <c r="F454" s="110">
        <v>84057.490999999995</v>
      </c>
    </row>
    <row r="455" spans="2:6" x14ac:dyDescent="0.2">
      <c r="B455" t="s">
        <v>69</v>
      </c>
      <c r="C455" t="s">
        <v>71</v>
      </c>
      <c r="D455" s="130" t="s">
        <v>127</v>
      </c>
      <c r="E455" s="130" t="str">
        <f t="shared" si="7"/>
        <v>DFMale55-59</v>
      </c>
      <c r="F455" s="110">
        <v>65638.83</v>
      </c>
    </row>
    <row r="456" spans="2:6" x14ac:dyDescent="0.2">
      <c r="B456" t="s">
        <v>69</v>
      </c>
      <c r="C456" t="s">
        <v>71</v>
      </c>
      <c r="D456" s="130" t="s">
        <v>128</v>
      </c>
      <c r="E456" s="130" t="str">
        <f t="shared" si="7"/>
        <v>DFMale60-64</v>
      </c>
      <c r="F456" s="110">
        <v>48790.505899999996</v>
      </c>
    </row>
    <row r="457" spans="2:6" x14ac:dyDescent="0.2">
      <c r="B457" t="s">
        <v>69</v>
      </c>
      <c r="C457" t="s">
        <v>71</v>
      </c>
      <c r="D457" s="130" t="s">
        <v>129</v>
      </c>
      <c r="E457" s="130" t="str">
        <f t="shared" si="7"/>
        <v>DFMale65-69</v>
      </c>
      <c r="F457" s="110">
        <v>35933.268499999998</v>
      </c>
    </row>
    <row r="458" spans="2:6" x14ac:dyDescent="0.2">
      <c r="B458" t="s">
        <v>69</v>
      </c>
      <c r="C458" t="s">
        <v>71</v>
      </c>
      <c r="D458" s="130" t="s">
        <v>130</v>
      </c>
      <c r="E458" s="130" t="str">
        <f t="shared" si="7"/>
        <v>DFMale70-74</v>
      </c>
      <c r="F458" s="110">
        <v>23950.519100000001</v>
      </c>
    </row>
    <row r="459" spans="2:6" x14ac:dyDescent="0.2">
      <c r="B459" t="s">
        <v>69</v>
      </c>
      <c r="C459" t="s">
        <v>71</v>
      </c>
      <c r="D459" s="130" t="s">
        <v>131</v>
      </c>
      <c r="E459" s="130" t="str">
        <f t="shared" si="7"/>
        <v>DFMale75-79</v>
      </c>
      <c r="F459" s="110">
        <v>14893.300499999999</v>
      </c>
    </row>
    <row r="460" spans="2:6" x14ac:dyDescent="0.2">
      <c r="B460" t="s">
        <v>69</v>
      </c>
      <c r="C460" t="s">
        <v>71</v>
      </c>
      <c r="D460" s="130" t="s">
        <v>132</v>
      </c>
      <c r="E460" s="130" t="str">
        <f t="shared" si="7"/>
        <v>DFMale80-84</v>
      </c>
      <c r="F460" s="110">
        <v>9135.0223999999998</v>
      </c>
    </row>
    <row r="461" spans="2:6" x14ac:dyDescent="0.2">
      <c r="B461" t="s">
        <v>69</v>
      </c>
      <c r="C461" t="s">
        <v>71</v>
      </c>
      <c r="D461" s="130" t="s">
        <v>133</v>
      </c>
      <c r="E461" s="130" t="str">
        <f t="shared" si="7"/>
        <v>DFMale85-89</v>
      </c>
      <c r="F461" s="110">
        <v>3765.9571000000001</v>
      </c>
    </row>
    <row r="462" spans="2:6" x14ac:dyDescent="0.2">
      <c r="B462" t="s">
        <v>69</v>
      </c>
      <c r="C462" t="s">
        <v>71</v>
      </c>
      <c r="D462" s="130" t="s">
        <v>8</v>
      </c>
      <c r="E462" s="130" t="str">
        <f t="shared" si="7"/>
        <v>DFMale90+</v>
      </c>
      <c r="F462" s="110">
        <v>1671.2524000000001</v>
      </c>
    </row>
    <row r="463" spans="2:6" x14ac:dyDescent="0.2">
      <c r="B463" t="s">
        <v>69</v>
      </c>
      <c r="C463" t="s">
        <v>18</v>
      </c>
      <c r="D463" s="130">
        <v>0</v>
      </c>
      <c r="E463" s="130" t="str">
        <f t="shared" si="7"/>
        <v>DFTotal0</v>
      </c>
      <c r="F463" s="110">
        <v>43390.3053</v>
      </c>
    </row>
    <row r="464" spans="2:6" x14ac:dyDescent="0.2">
      <c r="B464" t="s">
        <v>69</v>
      </c>
      <c r="C464" t="s">
        <v>18</v>
      </c>
      <c r="D464" s="141" t="s">
        <v>1657</v>
      </c>
      <c r="E464" s="130" t="str">
        <f t="shared" si="7"/>
        <v>DFTotal1-4</v>
      </c>
      <c r="F464" s="110">
        <v>162841.951</v>
      </c>
    </row>
    <row r="465" spans="2:6" x14ac:dyDescent="0.2">
      <c r="B465" t="s">
        <v>69</v>
      </c>
      <c r="C465" t="s">
        <v>18</v>
      </c>
      <c r="D465" s="141" t="s">
        <v>1658</v>
      </c>
      <c r="E465" s="130" t="str">
        <f t="shared" si="7"/>
        <v>DFTotal5-9</v>
      </c>
      <c r="F465" s="110">
        <v>186587.84529999999</v>
      </c>
    </row>
    <row r="466" spans="2:6" x14ac:dyDescent="0.2">
      <c r="B466" t="s">
        <v>69</v>
      </c>
      <c r="C466" t="s">
        <v>18</v>
      </c>
      <c r="D466" s="141" t="s">
        <v>118</v>
      </c>
      <c r="E466" s="130" t="str">
        <f t="shared" si="7"/>
        <v>DFTotal10-14</v>
      </c>
      <c r="F466" s="110">
        <v>213353.889</v>
      </c>
    </row>
    <row r="467" spans="2:6" x14ac:dyDescent="0.2">
      <c r="B467" t="s">
        <v>69</v>
      </c>
      <c r="C467" t="s">
        <v>18</v>
      </c>
      <c r="D467" s="130" t="s">
        <v>119</v>
      </c>
      <c r="E467" s="130" t="str">
        <f t="shared" si="7"/>
        <v>DFTotal15-19</v>
      </c>
      <c r="F467" s="110">
        <v>239659.1771</v>
      </c>
    </row>
    <row r="468" spans="2:6" x14ac:dyDescent="0.2">
      <c r="B468" t="s">
        <v>69</v>
      </c>
      <c r="C468" t="s">
        <v>18</v>
      </c>
      <c r="D468" s="130" t="s">
        <v>120</v>
      </c>
      <c r="E468" s="130" t="str">
        <f t="shared" si="7"/>
        <v>DFTotal20-24</v>
      </c>
      <c r="F468" s="110">
        <v>251032.4062</v>
      </c>
    </row>
    <row r="469" spans="2:6" x14ac:dyDescent="0.2">
      <c r="B469" t="s">
        <v>69</v>
      </c>
      <c r="C469" t="s">
        <v>18</v>
      </c>
      <c r="D469" s="130" t="s">
        <v>121</v>
      </c>
      <c r="E469" s="130" t="str">
        <f t="shared" si="7"/>
        <v>DFTotal25-29</v>
      </c>
      <c r="F469" s="110">
        <v>253834.601</v>
      </c>
    </row>
    <row r="470" spans="2:6" x14ac:dyDescent="0.2">
      <c r="B470" t="s">
        <v>69</v>
      </c>
      <c r="C470" t="s">
        <v>18</v>
      </c>
      <c r="D470" s="130" t="s">
        <v>122</v>
      </c>
      <c r="E470" s="130" t="str">
        <f t="shared" si="7"/>
        <v>DFTotal30-34</v>
      </c>
      <c r="F470" s="110">
        <v>269660.59529999999</v>
      </c>
    </row>
    <row r="471" spans="2:6" x14ac:dyDescent="0.2">
      <c r="B471" t="s">
        <v>69</v>
      </c>
      <c r="C471" t="s">
        <v>18</v>
      </c>
      <c r="D471" s="130" t="s">
        <v>123</v>
      </c>
      <c r="E471" s="130" t="str">
        <f t="shared" si="7"/>
        <v>DFTotal35-39</v>
      </c>
      <c r="F471" s="110">
        <v>278456.158</v>
      </c>
    </row>
    <row r="472" spans="2:6" x14ac:dyDescent="0.2">
      <c r="B472" t="s">
        <v>69</v>
      </c>
      <c r="C472" t="s">
        <v>18</v>
      </c>
      <c r="D472" s="130" t="s">
        <v>124</v>
      </c>
      <c r="E472" s="130" t="str">
        <f t="shared" si="7"/>
        <v>DFTotal40-44</v>
      </c>
      <c r="F472" s="110">
        <v>250935.13279999999</v>
      </c>
    </row>
    <row r="473" spans="2:6" x14ac:dyDescent="0.2">
      <c r="B473" t="s">
        <v>69</v>
      </c>
      <c r="C473" t="s">
        <v>18</v>
      </c>
      <c r="D473" s="130" t="s">
        <v>125</v>
      </c>
      <c r="E473" s="130" t="str">
        <f t="shared" si="7"/>
        <v>DFTotal45-49</v>
      </c>
      <c r="F473" s="110">
        <v>207822.7795</v>
      </c>
    </row>
    <row r="474" spans="2:6" x14ac:dyDescent="0.2">
      <c r="B474" t="s">
        <v>69</v>
      </c>
      <c r="C474" t="s">
        <v>18</v>
      </c>
      <c r="D474" s="130" t="s">
        <v>126</v>
      </c>
      <c r="E474" s="130" t="str">
        <f t="shared" si="7"/>
        <v>DFTotal50-54</v>
      </c>
      <c r="F474" s="110">
        <v>180189.91829999999</v>
      </c>
    </row>
    <row r="475" spans="2:6" x14ac:dyDescent="0.2">
      <c r="B475" t="s">
        <v>69</v>
      </c>
      <c r="C475" t="s">
        <v>18</v>
      </c>
      <c r="D475" s="130" t="s">
        <v>127</v>
      </c>
      <c r="E475" s="130" t="str">
        <f t="shared" si="7"/>
        <v>DFTotal55-59</v>
      </c>
      <c r="F475" s="110">
        <v>145433.08379999999</v>
      </c>
    </row>
    <row r="476" spans="2:6" x14ac:dyDescent="0.2">
      <c r="B476" t="s">
        <v>69</v>
      </c>
      <c r="C476" t="s">
        <v>18</v>
      </c>
      <c r="D476" s="130" t="s">
        <v>128</v>
      </c>
      <c r="E476" s="130" t="str">
        <f t="shared" si="7"/>
        <v>DFTotal60-64</v>
      </c>
      <c r="F476" s="110">
        <v>110848.9584</v>
      </c>
    </row>
    <row r="477" spans="2:6" x14ac:dyDescent="0.2">
      <c r="B477" t="s">
        <v>69</v>
      </c>
      <c r="C477" t="s">
        <v>18</v>
      </c>
      <c r="D477" s="130" t="s">
        <v>129</v>
      </c>
      <c r="E477" s="130" t="str">
        <f t="shared" si="7"/>
        <v>DFTotal65-69</v>
      </c>
      <c r="F477" s="110">
        <v>83289.713199999998</v>
      </c>
    </row>
    <row r="478" spans="2:6" x14ac:dyDescent="0.2">
      <c r="B478" t="s">
        <v>69</v>
      </c>
      <c r="C478" t="s">
        <v>18</v>
      </c>
      <c r="D478" s="130" t="s">
        <v>130</v>
      </c>
      <c r="E478" s="130" t="str">
        <f t="shared" si="7"/>
        <v>DFTotal70-74</v>
      </c>
      <c r="F478" s="110">
        <v>57244.284500000002</v>
      </c>
    </row>
    <row r="479" spans="2:6" x14ac:dyDescent="0.2">
      <c r="B479" t="s">
        <v>69</v>
      </c>
      <c r="C479" t="s">
        <v>18</v>
      </c>
      <c r="D479" s="130" t="s">
        <v>131</v>
      </c>
      <c r="E479" s="130" t="str">
        <f t="shared" si="7"/>
        <v>DFTotal75-79</v>
      </c>
      <c r="F479" s="110">
        <v>36486.431900000003</v>
      </c>
    </row>
    <row r="480" spans="2:6" x14ac:dyDescent="0.2">
      <c r="B480" t="s">
        <v>69</v>
      </c>
      <c r="C480" t="s">
        <v>18</v>
      </c>
      <c r="D480" s="130" t="s">
        <v>132</v>
      </c>
      <c r="E480" s="130" t="str">
        <f t="shared" si="7"/>
        <v>DFTotal80-84</v>
      </c>
      <c r="F480" s="110">
        <v>23176.512200000001</v>
      </c>
    </row>
    <row r="481" spans="2:6" x14ac:dyDescent="0.2">
      <c r="B481" t="s">
        <v>69</v>
      </c>
      <c r="C481" t="s">
        <v>18</v>
      </c>
      <c r="D481" s="130" t="s">
        <v>133</v>
      </c>
      <c r="E481" s="130" t="str">
        <f t="shared" si="7"/>
        <v>DFTotal85-89</v>
      </c>
      <c r="F481" s="110">
        <v>10670.8606</v>
      </c>
    </row>
    <row r="482" spans="2:6" x14ac:dyDescent="0.2">
      <c r="B482" t="s">
        <v>69</v>
      </c>
      <c r="C482" t="s">
        <v>18</v>
      </c>
      <c r="D482" s="130" t="s">
        <v>8</v>
      </c>
      <c r="E482" s="130" t="str">
        <f t="shared" si="7"/>
        <v>DFTotal90+</v>
      </c>
      <c r="F482" s="110">
        <v>5631.3450999999995</v>
      </c>
    </row>
    <row r="483" spans="2:6" x14ac:dyDescent="0.2">
      <c r="B483" t="s">
        <v>59</v>
      </c>
      <c r="C483" t="s">
        <v>70</v>
      </c>
      <c r="D483" s="130">
        <v>0</v>
      </c>
      <c r="E483" s="130" t="str">
        <f t="shared" si="7"/>
        <v>ESFemale0</v>
      </c>
      <c r="F483" s="110">
        <v>28256.476200000001</v>
      </c>
    </row>
    <row r="484" spans="2:6" x14ac:dyDescent="0.2">
      <c r="B484" t="s">
        <v>59</v>
      </c>
      <c r="C484" t="s">
        <v>70</v>
      </c>
      <c r="D484" s="141" t="s">
        <v>1657</v>
      </c>
      <c r="E484" s="130" t="str">
        <f t="shared" si="7"/>
        <v>ESFemale1-4</v>
      </c>
      <c r="F484" s="110">
        <v>112374.2409</v>
      </c>
    </row>
    <row r="485" spans="2:6" x14ac:dyDescent="0.2">
      <c r="B485" t="s">
        <v>59</v>
      </c>
      <c r="C485" t="s">
        <v>70</v>
      </c>
      <c r="D485" s="141" t="s">
        <v>1658</v>
      </c>
      <c r="E485" s="130" t="str">
        <f t="shared" si="7"/>
        <v>ESFemale5-9</v>
      </c>
      <c r="F485" s="110">
        <v>136449.2838</v>
      </c>
    </row>
    <row r="486" spans="2:6" x14ac:dyDescent="0.2">
      <c r="B486" t="s">
        <v>59</v>
      </c>
      <c r="C486" t="s">
        <v>70</v>
      </c>
      <c r="D486" s="141" t="s">
        <v>118</v>
      </c>
      <c r="E486" s="130" t="str">
        <f t="shared" si="7"/>
        <v>ESFemale10-14</v>
      </c>
      <c r="F486" s="110">
        <v>134611.17910000001</v>
      </c>
    </row>
    <row r="487" spans="2:6" x14ac:dyDescent="0.2">
      <c r="B487" t="s">
        <v>59</v>
      </c>
      <c r="C487" t="s">
        <v>70</v>
      </c>
      <c r="D487" s="130" t="s">
        <v>119</v>
      </c>
      <c r="E487" s="130" t="str">
        <f t="shared" si="7"/>
        <v>ESFemale15-19</v>
      </c>
      <c r="F487" s="110">
        <v>145546.28700000001</v>
      </c>
    </row>
    <row r="488" spans="2:6" x14ac:dyDescent="0.2">
      <c r="B488" t="s">
        <v>59</v>
      </c>
      <c r="C488" t="s">
        <v>70</v>
      </c>
      <c r="D488" s="130" t="s">
        <v>120</v>
      </c>
      <c r="E488" s="130" t="str">
        <f t="shared" si="7"/>
        <v>ESFemale20-24</v>
      </c>
      <c r="F488" s="110">
        <v>156244.21580000001</v>
      </c>
    </row>
    <row r="489" spans="2:6" x14ac:dyDescent="0.2">
      <c r="B489" t="s">
        <v>59</v>
      </c>
      <c r="C489" t="s">
        <v>70</v>
      </c>
      <c r="D489" s="130" t="s">
        <v>121</v>
      </c>
      <c r="E489" s="130" t="str">
        <f t="shared" si="7"/>
        <v>ESFemale25-29</v>
      </c>
      <c r="F489" s="110">
        <v>158857.5048</v>
      </c>
    </row>
    <row r="490" spans="2:6" x14ac:dyDescent="0.2">
      <c r="B490" t="s">
        <v>59</v>
      </c>
      <c r="C490" t="s">
        <v>70</v>
      </c>
      <c r="D490" s="130" t="s">
        <v>122</v>
      </c>
      <c r="E490" s="130" t="str">
        <f t="shared" si="7"/>
        <v>ESFemale30-34</v>
      </c>
      <c r="F490" s="110">
        <v>169064.7176</v>
      </c>
    </row>
    <row r="491" spans="2:6" x14ac:dyDescent="0.2">
      <c r="B491" t="s">
        <v>59</v>
      </c>
      <c r="C491" t="s">
        <v>70</v>
      </c>
      <c r="D491" s="130" t="s">
        <v>123</v>
      </c>
      <c r="E491" s="130" t="str">
        <f t="shared" si="7"/>
        <v>ESFemale35-39</v>
      </c>
      <c r="F491" s="110">
        <v>165922.1514</v>
      </c>
    </row>
    <row r="492" spans="2:6" x14ac:dyDescent="0.2">
      <c r="B492" t="s">
        <v>59</v>
      </c>
      <c r="C492" t="s">
        <v>70</v>
      </c>
      <c r="D492" s="130" t="s">
        <v>124</v>
      </c>
      <c r="E492" s="130" t="str">
        <f t="shared" si="7"/>
        <v>ESFemale40-44</v>
      </c>
      <c r="F492" s="110">
        <v>151354.5361</v>
      </c>
    </row>
    <row r="493" spans="2:6" x14ac:dyDescent="0.2">
      <c r="B493" t="s">
        <v>59</v>
      </c>
      <c r="C493" t="s">
        <v>70</v>
      </c>
      <c r="D493" s="130" t="s">
        <v>125</v>
      </c>
      <c r="E493" s="130" t="str">
        <f t="shared" si="7"/>
        <v>ESFemale45-49</v>
      </c>
      <c r="F493" s="110">
        <v>131663.66250000001</v>
      </c>
    </row>
    <row r="494" spans="2:6" x14ac:dyDescent="0.2">
      <c r="B494" t="s">
        <v>59</v>
      </c>
      <c r="C494" t="s">
        <v>70</v>
      </c>
      <c r="D494" s="130" t="s">
        <v>126</v>
      </c>
      <c r="E494" s="130" t="str">
        <f t="shared" si="7"/>
        <v>ESFemale50-54</v>
      </c>
      <c r="F494" s="110">
        <v>124385.5929</v>
      </c>
    </row>
    <row r="495" spans="2:6" x14ac:dyDescent="0.2">
      <c r="B495" t="s">
        <v>59</v>
      </c>
      <c r="C495" t="s">
        <v>70</v>
      </c>
      <c r="D495" s="130" t="s">
        <v>127</v>
      </c>
      <c r="E495" s="130" t="str">
        <f t="shared" si="7"/>
        <v>ESFemale55-59</v>
      </c>
      <c r="F495" s="110">
        <v>113719.7381</v>
      </c>
    </row>
    <row r="496" spans="2:6" x14ac:dyDescent="0.2">
      <c r="B496" t="s">
        <v>59</v>
      </c>
      <c r="C496" t="s">
        <v>70</v>
      </c>
      <c r="D496" s="130" t="s">
        <v>128</v>
      </c>
      <c r="E496" s="130" t="str">
        <f t="shared" si="7"/>
        <v>ESFemale60-64</v>
      </c>
      <c r="F496" s="110">
        <v>96665.961299999995</v>
      </c>
    </row>
    <row r="497" spans="2:6" x14ac:dyDescent="0.2">
      <c r="B497" t="s">
        <v>59</v>
      </c>
      <c r="C497" t="s">
        <v>70</v>
      </c>
      <c r="D497" s="130" t="s">
        <v>129</v>
      </c>
      <c r="E497" s="130" t="str">
        <f t="shared" si="7"/>
        <v>ESFemale65-69</v>
      </c>
      <c r="F497" s="110">
        <v>74185.099499999997</v>
      </c>
    </row>
    <row r="498" spans="2:6" x14ac:dyDescent="0.2">
      <c r="B498" t="s">
        <v>59</v>
      </c>
      <c r="C498" t="s">
        <v>70</v>
      </c>
      <c r="D498" s="130" t="s">
        <v>130</v>
      </c>
      <c r="E498" s="130" t="str">
        <f t="shared" si="7"/>
        <v>ESFemale70-74</v>
      </c>
      <c r="F498" s="110">
        <v>51440.844299999997</v>
      </c>
    </row>
    <row r="499" spans="2:6" x14ac:dyDescent="0.2">
      <c r="B499" t="s">
        <v>59</v>
      </c>
      <c r="C499" t="s">
        <v>70</v>
      </c>
      <c r="D499" s="130" t="s">
        <v>131</v>
      </c>
      <c r="E499" s="130" t="str">
        <f t="shared" si="7"/>
        <v>ESFemale75-79</v>
      </c>
      <c r="F499" s="110">
        <v>36556.838100000001</v>
      </c>
    </row>
    <row r="500" spans="2:6" x14ac:dyDescent="0.2">
      <c r="B500" t="s">
        <v>59</v>
      </c>
      <c r="C500" t="s">
        <v>70</v>
      </c>
      <c r="D500" s="130" t="s">
        <v>132</v>
      </c>
      <c r="E500" s="130" t="str">
        <f t="shared" si="7"/>
        <v>ESFemale80-84</v>
      </c>
      <c r="F500" s="110">
        <v>25635.0517</v>
      </c>
    </row>
    <row r="501" spans="2:6" x14ac:dyDescent="0.2">
      <c r="B501" t="s">
        <v>59</v>
      </c>
      <c r="C501" t="s">
        <v>70</v>
      </c>
      <c r="D501" s="130" t="s">
        <v>133</v>
      </c>
      <c r="E501" s="130" t="str">
        <f t="shared" si="7"/>
        <v>ESFemale85-89</v>
      </c>
      <c r="F501" s="110">
        <v>14850.0232</v>
      </c>
    </row>
    <row r="502" spans="2:6" x14ac:dyDescent="0.2">
      <c r="B502" t="s">
        <v>59</v>
      </c>
      <c r="C502" t="s">
        <v>70</v>
      </c>
      <c r="D502" s="130" t="s">
        <v>8</v>
      </c>
      <c r="E502" s="130" t="str">
        <f t="shared" si="7"/>
        <v>ESFemale90+</v>
      </c>
      <c r="F502" s="110">
        <v>10981.1212</v>
      </c>
    </row>
    <row r="503" spans="2:6" x14ac:dyDescent="0.2">
      <c r="B503" t="s">
        <v>59</v>
      </c>
      <c r="C503" t="s">
        <v>71</v>
      </c>
      <c r="D503" s="130">
        <v>0</v>
      </c>
      <c r="E503" s="130" t="str">
        <f t="shared" si="7"/>
        <v>ESMale0</v>
      </c>
      <c r="F503" s="110">
        <v>29589.9895</v>
      </c>
    </row>
    <row r="504" spans="2:6" x14ac:dyDescent="0.2">
      <c r="B504" t="s">
        <v>59</v>
      </c>
      <c r="C504" t="s">
        <v>71</v>
      </c>
      <c r="D504" s="141" t="s">
        <v>1657</v>
      </c>
      <c r="E504" s="130" t="str">
        <f t="shared" si="7"/>
        <v>ESMale1-4</v>
      </c>
      <c r="F504" s="110">
        <v>117461.41130000001</v>
      </c>
    </row>
    <row r="505" spans="2:6" x14ac:dyDescent="0.2">
      <c r="B505" t="s">
        <v>59</v>
      </c>
      <c r="C505" t="s">
        <v>71</v>
      </c>
      <c r="D505" s="141" t="s">
        <v>1658</v>
      </c>
      <c r="E505" s="130" t="str">
        <f t="shared" si="7"/>
        <v>ESMale5-9</v>
      </c>
      <c r="F505" s="110">
        <v>142414.75959999999</v>
      </c>
    </row>
    <row r="506" spans="2:6" x14ac:dyDescent="0.2">
      <c r="B506" t="s">
        <v>59</v>
      </c>
      <c r="C506" t="s">
        <v>71</v>
      </c>
      <c r="D506" s="141" t="s">
        <v>118</v>
      </c>
      <c r="E506" s="130" t="str">
        <f t="shared" si="7"/>
        <v>ESMale10-14</v>
      </c>
      <c r="F506" s="110">
        <v>140367.68849999999</v>
      </c>
    </row>
    <row r="507" spans="2:6" x14ac:dyDescent="0.2">
      <c r="B507" t="s">
        <v>59</v>
      </c>
      <c r="C507" t="s">
        <v>71</v>
      </c>
      <c r="D507" s="130" t="s">
        <v>119</v>
      </c>
      <c r="E507" s="130" t="str">
        <f t="shared" si="7"/>
        <v>ESMale15-19</v>
      </c>
      <c r="F507" s="110">
        <v>150236.59909999999</v>
      </c>
    </row>
    <row r="508" spans="2:6" x14ac:dyDescent="0.2">
      <c r="B508" t="s">
        <v>59</v>
      </c>
      <c r="C508" t="s">
        <v>71</v>
      </c>
      <c r="D508" s="130" t="s">
        <v>120</v>
      </c>
      <c r="E508" s="130" t="str">
        <f t="shared" si="7"/>
        <v>ESMale20-24</v>
      </c>
      <c r="F508" s="110">
        <v>158499.39120000001</v>
      </c>
    </row>
    <row r="509" spans="2:6" x14ac:dyDescent="0.2">
      <c r="B509" t="s">
        <v>59</v>
      </c>
      <c r="C509" t="s">
        <v>71</v>
      </c>
      <c r="D509" s="130" t="s">
        <v>121</v>
      </c>
      <c r="E509" s="130" t="str">
        <f t="shared" si="7"/>
        <v>ESMale25-29</v>
      </c>
      <c r="F509" s="110">
        <v>159843.38449999999</v>
      </c>
    </row>
    <row r="510" spans="2:6" x14ac:dyDescent="0.2">
      <c r="B510" t="s">
        <v>59</v>
      </c>
      <c r="C510" t="s">
        <v>71</v>
      </c>
      <c r="D510" s="130" t="s">
        <v>122</v>
      </c>
      <c r="E510" s="130" t="str">
        <f t="shared" si="7"/>
        <v>ESMale30-34</v>
      </c>
      <c r="F510" s="110">
        <v>170107.28779999999</v>
      </c>
    </row>
    <row r="511" spans="2:6" x14ac:dyDescent="0.2">
      <c r="B511" t="s">
        <v>59</v>
      </c>
      <c r="C511" t="s">
        <v>71</v>
      </c>
      <c r="D511" s="130" t="s">
        <v>123</v>
      </c>
      <c r="E511" s="130" t="str">
        <f t="shared" si="7"/>
        <v>ESMale35-39</v>
      </c>
      <c r="F511" s="110">
        <v>163559.67980000001</v>
      </c>
    </row>
    <row r="512" spans="2:6" x14ac:dyDescent="0.2">
      <c r="B512" t="s">
        <v>59</v>
      </c>
      <c r="C512" t="s">
        <v>71</v>
      </c>
      <c r="D512" s="130" t="s">
        <v>124</v>
      </c>
      <c r="E512" s="130" t="str">
        <f t="shared" si="7"/>
        <v>ESMale40-44</v>
      </c>
      <c r="F512" s="110">
        <v>145316.228</v>
      </c>
    </row>
    <row r="513" spans="2:6" x14ac:dyDescent="0.2">
      <c r="B513" t="s">
        <v>59</v>
      </c>
      <c r="C513" t="s">
        <v>71</v>
      </c>
      <c r="D513" s="130" t="s">
        <v>125</v>
      </c>
      <c r="E513" s="130" t="str">
        <f t="shared" si="7"/>
        <v>ESMale45-49</v>
      </c>
      <c r="F513" s="110">
        <v>123871.6112</v>
      </c>
    </row>
    <row r="514" spans="2:6" x14ac:dyDescent="0.2">
      <c r="B514" t="s">
        <v>59</v>
      </c>
      <c r="C514" t="s">
        <v>71</v>
      </c>
      <c r="D514" s="130" t="s">
        <v>126</v>
      </c>
      <c r="E514" s="130" t="str">
        <f t="shared" si="7"/>
        <v>ESMale50-54</v>
      </c>
      <c r="F514" s="110">
        <v>116617.32460000001</v>
      </c>
    </row>
    <row r="515" spans="2:6" x14ac:dyDescent="0.2">
      <c r="B515" t="s">
        <v>59</v>
      </c>
      <c r="C515" t="s">
        <v>71</v>
      </c>
      <c r="D515" s="130" t="s">
        <v>127</v>
      </c>
      <c r="E515" s="130" t="str">
        <f t="shared" si="7"/>
        <v>ESMale55-59</v>
      </c>
      <c r="F515" s="110">
        <v>104206.18120000001</v>
      </c>
    </row>
    <row r="516" spans="2:6" x14ac:dyDescent="0.2">
      <c r="B516" t="s">
        <v>59</v>
      </c>
      <c r="C516" t="s">
        <v>71</v>
      </c>
      <c r="D516" s="130" t="s">
        <v>128</v>
      </c>
      <c r="E516" s="130" t="str">
        <f t="shared" ref="E516:E579" si="8">_xlfn.CONCAT(B516,C516,D516)</f>
        <v>ESMale60-64</v>
      </c>
      <c r="F516" s="110">
        <v>86942.465400000001</v>
      </c>
    </row>
    <row r="517" spans="2:6" x14ac:dyDescent="0.2">
      <c r="B517" t="s">
        <v>59</v>
      </c>
      <c r="C517" t="s">
        <v>71</v>
      </c>
      <c r="D517" s="130" t="s">
        <v>129</v>
      </c>
      <c r="E517" s="130" t="str">
        <f t="shared" si="8"/>
        <v>ESMale65-69</v>
      </c>
      <c r="F517" s="110">
        <v>65091.1086</v>
      </c>
    </row>
    <row r="518" spans="2:6" x14ac:dyDescent="0.2">
      <c r="B518" t="s">
        <v>59</v>
      </c>
      <c r="C518" t="s">
        <v>71</v>
      </c>
      <c r="D518" s="130" t="s">
        <v>130</v>
      </c>
      <c r="E518" s="130" t="str">
        <f t="shared" si="8"/>
        <v>ESMale70-74</v>
      </c>
      <c r="F518" s="110">
        <v>42257.1368</v>
      </c>
    </row>
    <row r="519" spans="2:6" x14ac:dyDescent="0.2">
      <c r="B519" t="s">
        <v>59</v>
      </c>
      <c r="C519" t="s">
        <v>71</v>
      </c>
      <c r="D519" s="130" t="s">
        <v>131</v>
      </c>
      <c r="E519" s="130" t="str">
        <f t="shared" si="8"/>
        <v>ESMale75-79</v>
      </c>
      <c r="F519" s="110">
        <v>27507.913100000002</v>
      </c>
    </row>
    <row r="520" spans="2:6" x14ac:dyDescent="0.2">
      <c r="B520" t="s">
        <v>59</v>
      </c>
      <c r="C520" t="s">
        <v>71</v>
      </c>
      <c r="D520" s="130" t="s">
        <v>132</v>
      </c>
      <c r="E520" s="130" t="str">
        <f t="shared" si="8"/>
        <v>ESMale80-84</v>
      </c>
      <c r="F520" s="110">
        <v>17724.812099999999</v>
      </c>
    </row>
    <row r="521" spans="2:6" x14ac:dyDescent="0.2">
      <c r="B521" t="s">
        <v>59</v>
      </c>
      <c r="C521" t="s">
        <v>71</v>
      </c>
      <c r="D521" s="130" t="s">
        <v>133</v>
      </c>
      <c r="E521" s="130" t="str">
        <f t="shared" si="8"/>
        <v>ESMale85-89</v>
      </c>
      <c r="F521" s="110">
        <v>9542.9678999999996</v>
      </c>
    </row>
    <row r="522" spans="2:6" x14ac:dyDescent="0.2">
      <c r="B522" t="s">
        <v>59</v>
      </c>
      <c r="C522" t="s">
        <v>71</v>
      </c>
      <c r="D522" s="130" t="s">
        <v>8</v>
      </c>
      <c r="E522" s="130" t="str">
        <f t="shared" si="8"/>
        <v>ESMale90+</v>
      </c>
      <c r="F522" s="110">
        <v>5833.8051999999998</v>
      </c>
    </row>
    <row r="523" spans="2:6" x14ac:dyDescent="0.2">
      <c r="B523" t="s">
        <v>59</v>
      </c>
      <c r="C523" t="s">
        <v>18</v>
      </c>
      <c r="D523" s="130">
        <v>0</v>
      </c>
      <c r="E523" s="130" t="str">
        <f t="shared" si="8"/>
        <v>ESTotal0</v>
      </c>
      <c r="F523" s="110">
        <v>57846.465700000001</v>
      </c>
    </row>
    <row r="524" spans="2:6" x14ac:dyDescent="0.2">
      <c r="B524" t="s">
        <v>59</v>
      </c>
      <c r="C524" t="s">
        <v>18</v>
      </c>
      <c r="D524" s="141" t="s">
        <v>1657</v>
      </c>
      <c r="E524" s="130" t="str">
        <f t="shared" si="8"/>
        <v>ESTotal1-4</v>
      </c>
      <c r="F524" s="110">
        <v>229835.65210000001</v>
      </c>
    </row>
    <row r="525" spans="2:6" x14ac:dyDescent="0.2">
      <c r="B525" t="s">
        <v>59</v>
      </c>
      <c r="C525" t="s">
        <v>18</v>
      </c>
      <c r="D525" s="141" t="s">
        <v>1658</v>
      </c>
      <c r="E525" s="130" t="str">
        <f t="shared" si="8"/>
        <v>ESTotal5-9</v>
      </c>
      <c r="F525" s="110">
        <v>278864.04350000003</v>
      </c>
    </row>
    <row r="526" spans="2:6" x14ac:dyDescent="0.2">
      <c r="B526" t="s">
        <v>59</v>
      </c>
      <c r="C526" t="s">
        <v>18</v>
      </c>
      <c r="D526" s="141" t="s">
        <v>118</v>
      </c>
      <c r="E526" s="130" t="str">
        <f t="shared" si="8"/>
        <v>ESTotal10-14</v>
      </c>
      <c r="F526" s="110">
        <v>274978.86749999999</v>
      </c>
    </row>
    <row r="527" spans="2:6" x14ac:dyDescent="0.2">
      <c r="B527" t="s">
        <v>59</v>
      </c>
      <c r="C527" t="s">
        <v>18</v>
      </c>
      <c r="D527" s="130" t="s">
        <v>119</v>
      </c>
      <c r="E527" s="130" t="str">
        <f t="shared" si="8"/>
        <v>ESTotal15-19</v>
      </c>
      <c r="F527" s="110">
        <v>295782.88170000003</v>
      </c>
    </row>
    <row r="528" spans="2:6" x14ac:dyDescent="0.2">
      <c r="B528" t="s">
        <v>59</v>
      </c>
      <c r="C528" t="s">
        <v>18</v>
      </c>
      <c r="D528" s="130" t="s">
        <v>120</v>
      </c>
      <c r="E528" s="130" t="str">
        <f t="shared" si="8"/>
        <v>ESTotal20-24</v>
      </c>
      <c r="F528" s="110">
        <v>314743.5808</v>
      </c>
    </row>
    <row r="529" spans="2:6" x14ac:dyDescent="0.2">
      <c r="B529" t="s">
        <v>59</v>
      </c>
      <c r="C529" t="s">
        <v>18</v>
      </c>
      <c r="D529" s="130" t="s">
        <v>121</v>
      </c>
      <c r="E529" s="130" t="str">
        <f t="shared" si="8"/>
        <v>ESTotal25-29</v>
      </c>
      <c r="F529" s="110">
        <v>318700.8811</v>
      </c>
    </row>
    <row r="530" spans="2:6" x14ac:dyDescent="0.2">
      <c r="B530" t="s">
        <v>59</v>
      </c>
      <c r="C530" t="s">
        <v>18</v>
      </c>
      <c r="D530" s="130" t="s">
        <v>122</v>
      </c>
      <c r="E530" s="130" t="str">
        <f t="shared" si="8"/>
        <v>ESTotal30-34</v>
      </c>
      <c r="F530" s="110">
        <v>339171.98599999998</v>
      </c>
    </row>
    <row r="531" spans="2:6" x14ac:dyDescent="0.2">
      <c r="B531" t="s">
        <v>59</v>
      </c>
      <c r="C531" t="s">
        <v>18</v>
      </c>
      <c r="D531" s="130" t="s">
        <v>123</v>
      </c>
      <c r="E531" s="130" t="str">
        <f t="shared" si="8"/>
        <v>ESTotal35-39</v>
      </c>
      <c r="F531" s="110">
        <v>329481.80339999998</v>
      </c>
    </row>
    <row r="532" spans="2:6" x14ac:dyDescent="0.2">
      <c r="B532" t="s">
        <v>59</v>
      </c>
      <c r="C532" t="s">
        <v>18</v>
      </c>
      <c r="D532" s="130" t="s">
        <v>124</v>
      </c>
      <c r="E532" s="130" t="str">
        <f t="shared" si="8"/>
        <v>ESTotal40-44</v>
      </c>
      <c r="F532" s="110">
        <v>296670.74160000001</v>
      </c>
    </row>
    <row r="533" spans="2:6" x14ac:dyDescent="0.2">
      <c r="B533" t="s">
        <v>59</v>
      </c>
      <c r="C533" t="s">
        <v>18</v>
      </c>
      <c r="D533" s="130" t="s">
        <v>125</v>
      </c>
      <c r="E533" s="130" t="str">
        <f t="shared" si="8"/>
        <v>ESTotal45-49</v>
      </c>
      <c r="F533" s="110">
        <v>255535.2708</v>
      </c>
    </row>
    <row r="534" spans="2:6" x14ac:dyDescent="0.2">
      <c r="B534" t="s">
        <v>59</v>
      </c>
      <c r="C534" t="s">
        <v>18</v>
      </c>
      <c r="D534" s="130" t="s">
        <v>126</v>
      </c>
      <c r="E534" s="130" t="str">
        <f t="shared" si="8"/>
        <v>ESTotal50-54</v>
      </c>
      <c r="F534" s="110">
        <v>241002.9166</v>
      </c>
    </row>
    <row r="535" spans="2:6" x14ac:dyDescent="0.2">
      <c r="B535" t="s">
        <v>59</v>
      </c>
      <c r="C535" t="s">
        <v>18</v>
      </c>
      <c r="D535" s="130" t="s">
        <v>127</v>
      </c>
      <c r="E535" s="130" t="str">
        <f t="shared" si="8"/>
        <v>ESTotal55-59</v>
      </c>
      <c r="F535" s="110">
        <v>217925.91930000001</v>
      </c>
    </row>
    <row r="536" spans="2:6" x14ac:dyDescent="0.2">
      <c r="B536" t="s">
        <v>59</v>
      </c>
      <c r="C536" t="s">
        <v>18</v>
      </c>
      <c r="D536" s="130" t="s">
        <v>128</v>
      </c>
      <c r="E536" s="130" t="str">
        <f t="shared" si="8"/>
        <v>ESTotal60-64</v>
      </c>
      <c r="F536" s="110">
        <v>183608.41940000001</v>
      </c>
    </row>
    <row r="537" spans="2:6" x14ac:dyDescent="0.2">
      <c r="B537" t="s">
        <v>59</v>
      </c>
      <c r="C537" t="s">
        <v>18</v>
      </c>
      <c r="D537" s="130" t="s">
        <v>129</v>
      </c>
      <c r="E537" s="130" t="str">
        <f t="shared" si="8"/>
        <v>ESTotal65-69</v>
      </c>
      <c r="F537" s="110">
        <v>139276.2066</v>
      </c>
    </row>
    <row r="538" spans="2:6" x14ac:dyDescent="0.2">
      <c r="B538" t="s">
        <v>59</v>
      </c>
      <c r="C538" t="s">
        <v>18</v>
      </c>
      <c r="D538" s="130" t="s">
        <v>130</v>
      </c>
      <c r="E538" s="130" t="str">
        <f t="shared" si="8"/>
        <v>ESTotal70-74</v>
      </c>
      <c r="F538" s="110">
        <v>93697.974700000006</v>
      </c>
    </row>
    <row r="539" spans="2:6" x14ac:dyDescent="0.2">
      <c r="B539" t="s">
        <v>59</v>
      </c>
      <c r="C539" t="s">
        <v>18</v>
      </c>
      <c r="D539" s="130" t="s">
        <v>131</v>
      </c>
      <c r="E539" s="130" t="str">
        <f t="shared" si="8"/>
        <v>ESTotal75-79</v>
      </c>
      <c r="F539" s="110">
        <v>64064.750899999999</v>
      </c>
    </row>
    <row r="540" spans="2:6" x14ac:dyDescent="0.2">
      <c r="B540" t="s">
        <v>59</v>
      </c>
      <c r="C540" t="s">
        <v>18</v>
      </c>
      <c r="D540" s="130" t="s">
        <v>132</v>
      </c>
      <c r="E540" s="130" t="str">
        <f t="shared" si="8"/>
        <v>ESTotal80-84</v>
      </c>
      <c r="F540" s="110">
        <v>43359.860800000002</v>
      </c>
    </row>
    <row r="541" spans="2:6" x14ac:dyDescent="0.2">
      <c r="B541" t="s">
        <v>59</v>
      </c>
      <c r="C541" t="s">
        <v>18</v>
      </c>
      <c r="D541" s="130" t="s">
        <v>133</v>
      </c>
      <c r="E541" s="130" t="str">
        <f t="shared" si="8"/>
        <v>ESTotal85-89</v>
      </c>
      <c r="F541" s="110">
        <v>24392.985100000002</v>
      </c>
    </row>
    <row r="542" spans="2:6" x14ac:dyDescent="0.2">
      <c r="B542" t="s">
        <v>59</v>
      </c>
      <c r="C542" t="s">
        <v>18</v>
      </c>
      <c r="D542" s="130" t="s">
        <v>8</v>
      </c>
      <c r="E542" s="130" t="str">
        <f t="shared" si="8"/>
        <v>ESTotal90+</v>
      </c>
      <c r="F542" s="110">
        <v>16814.926200000002</v>
      </c>
    </row>
    <row r="543" spans="2:6" x14ac:dyDescent="0.2">
      <c r="B543" t="s">
        <v>68</v>
      </c>
      <c r="C543" t="s">
        <v>70</v>
      </c>
      <c r="D543" s="130">
        <v>0</v>
      </c>
      <c r="E543" s="130" t="str">
        <f t="shared" si="8"/>
        <v>GOFemale0</v>
      </c>
      <c r="F543" s="110">
        <v>49566.135600000001</v>
      </c>
    </row>
    <row r="544" spans="2:6" x14ac:dyDescent="0.2">
      <c r="B544" t="s">
        <v>68</v>
      </c>
      <c r="C544" t="s">
        <v>70</v>
      </c>
      <c r="D544" s="141" t="s">
        <v>1657</v>
      </c>
      <c r="E544" s="130" t="str">
        <f t="shared" si="8"/>
        <v>GOFemale1-4</v>
      </c>
      <c r="F544" s="110">
        <v>202849.17199999999</v>
      </c>
    </row>
    <row r="545" spans="2:6" x14ac:dyDescent="0.2">
      <c r="B545" t="s">
        <v>68</v>
      </c>
      <c r="C545" t="s">
        <v>70</v>
      </c>
      <c r="D545" s="141" t="s">
        <v>1658</v>
      </c>
      <c r="E545" s="130" t="str">
        <f t="shared" si="8"/>
        <v>GOFemale5-9</v>
      </c>
      <c r="F545" s="110">
        <v>248779.27189999999</v>
      </c>
    </row>
    <row r="546" spans="2:6" x14ac:dyDescent="0.2">
      <c r="B546" t="s">
        <v>68</v>
      </c>
      <c r="C546" t="s">
        <v>70</v>
      </c>
      <c r="D546" s="141" t="s">
        <v>118</v>
      </c>
      <c r="E546" s="130" t="str">
        <f t="shared" si="8"/>
        <v>GOFemale10-14</v>
      </c>
      <c r="F546" s="110">
        <v>242535.84890000001</v>
      </c>
    </row>
    <row r="547" spans="2:6" x14ac:dyDescent="0.2">
      <c r="B547" t="s">
        <v>68</v>
      </c>
      <c r="C547" t="s">
        <v>70</v>
      </c>
      <c r="D547" s="130" t="s">
        <v>119</v>
      </c>
      <c r="E547" s="130" t="str">
        <f t="shared" si="8"/>
        <v>GOFemale15-19</v>
      </c>
      <c r="F547" s="110">
        <v>258764.77609999999</v>
      </c>
    </row>
    <row r="548" spans="2:6" x14ac:dyDescent="0.2">
      <c r="B548" t="s">
        <v>68</v>
      </c>
      <c r="C548" t="s">
        <v>70</v>
      </c>
      <c r="D548" s="130" t="s">
        <v>120</v>
      </c>
      <c r="E548" s="130" t="str">
        <f t="shared" si="8"/>
        <v>GOFemale20-24</v>
      </c>
      <c r="F548" s="110">
        <v>285944.26620000001</v>
      </c>
    </row>
    <row r="549" spans="2:6" x14ac:dyDescent="0.2">
      <c r="B549" t="s">
        <v>68</v>
      </c>
      <c r="C549" t="s">
        <v>70</v>
      </c>
      <c r="D549" s="130" t="s">
        <v>121</v>
      </c>
      <c r="E549" s="130" t="str">
        <f t="shared" si="8"/>
        <v>GOFemale25-29</v>
      </c>
      <c r="F549" s="110">
        <v>294847.8542</v>
      </c>
    </row>
    <row r="550" spans="2:6" x14ac:dyDescent="0.2">
      <c r="B550" t="s">
        <v>68</v>
      </c>
      <c r="C550" t="s">
        <v>70</v>
      </c>
      <c r="D550" s="130" t="s">
        <v>122</v>
      </c>
      <c r="E550" s="130" t="str">
        <f t="shared" si="8"/>
        <v>GOFemale30-34</v>
      </c>
      <c r="F550" s="110">
        <v>300554.69300000003</v>
      </c>
    </row>
    <row r="551" spans="2:6" x14ac:dyDescent="0.2">
      <c r="B551" t="s">
        <v>68</v>
      </c>
      <c r="C551" t="s">
        <v>70</v>
      </c>
      <c r="D551" s="130" t="s">
        <v>123</v>
      </c>
      <c r="E551" s="130" t="str">
        <f t="shared" si="8"/>
        <v>GOFemale35-39</v>
      </c>
      <c r="F551" s="110">
        <v>293949.58029999997</v>
      </c>
    </row>
    <row r="552" spans="2:6" x14ac:dyDescent="0.2">
      <c r="B552" t="s">
        <v>68</v>
      </c>
      <c r="C552" t="s">
        <v>70</v>
      </c>
      <c r="D552" s="130" t="s">
        <v>124</v>
      </c>
      <c r="E552" s="130" t="str">
        <f t="shared" si="8"/>
        <v>GOFemale40-44</v>
      </c>
      <c r="F552" s="110">
        <v>273776.94089999999</v>
      </c>
    </row>
    <row r="553" spans="2:6" x14ac:dyDescent="0.2">
      <c r="B553" t="s">
        <v>68</v>
      </c>
      <c r="C553" t="s">
        <v>70</v>
      </c>
      <c r="D553" s="130" t="s">
        <v>125</v>
      </c>
      <c r="E553" s="130" t="str">
        <f t="shared" si="8"/>
        <v>GOFemale45-49</v>
      </c>
      <c r="F553" s="110">
        <v>241046.11420000001</v>
      </c>
    </row>
    <row r="554" spans="2:6" x14ac:dyDescent="0.2">
      <c r="B554" t="s">
        <v>68</v>
      </c>
      <c r="C554" t="s">
        <v>70</v>
      </c>
      <c r="D554" s="130" t="s">
        <v>126</v>
      </c>
      <c r="E554" s="130" t="str">
        <f t="shared" si="8"/>
        <v>GOFemale50-54</v>
      </c>
      <c r="F554" s="110">
        <v>215869.81039999999</v>
      </c>
    </row>
    <row r="555" spans="2:6" x14ac:dyDescent="0.2">
      <c r="B555" t="s">
        <v>68</v>
      </c>
      <c r="C555" t="s">
        <v>70</v>
      </c>
      <c r="D555" s="130" t="s">
        <v>127</v>
      </c>
      <c r="E555" s="130" t="str">
        <f t="shared" si="8"/>
        <v>GOFemale55-59</v>
      </c>
      <c r="F555" s="110">
        <v>181731.86989999999</v>
      </c>
    </row>
    <row r="556" spans="2:6" x14ac:dyDescent="0.2">
      <c r="B556" t="s">
        <v>68</v>
      </c>
      <c r="C556" t="s">
        <v>70</v>
      </c>
      <c r="D556" s="130" t="s">
        <v>128</v>
      </c>
      <c r="E556" s="130" t="str">
        <f t="shared" si="8"/>
        <v>GOFemale60-64</v>
      </c>
      <c r="F556" s="110">
        <v>145226.39559999999</v>
      </c>
    </row>
    <row r="557" spans="2:6" x14ac:dyDescent="0.2">
      <c r="B557" t="s">
        <v>68</v>
      </c>
      <c r="C557" t="s">
        <v>70</v>
      </c>
      <c r="D557" s="130" t="s">
        <v>129</v>
      </c>
      <c r="E557" s="130" t="str">
        <f t="shared" si="8"/>
        <v>GOFemale65-69</v>
      </c>
      <c r="F557" s="110">
        <v>110856.1695</v>
      </c>
    </row>
    <row r="558" spans="2:6" x14ac:dyDescent="0.2">
      <c r="B558" t="s">
        <v>68</v>
      </c>
      <c r="C558" t="s">
        <v>70</v>
      </c>
      <c r="D558" s="130" t="s">
        <v>130</v>
      </c>
      <c r="E558" s="130" t="str">
        <f t="shared" si="8"/>
        <v>GOFemale70-74</v>
      </c>
      <c r="F558" s="110">
        <v>78317.856599999999</v>
      </c>
    </row>
    <row r="559" spans="2:6" x14ac:dyDescent="0.2">
      <c r="B559" t="s">
        <v>68</v>
      </c>
      <c r="C559" t="s">
        <v>70</v>
      </c>
      <c r="D559" s="130" t="s">
        <v>131</v>
      </c>
      <c r="E559" s="130" t="str">
        <f t="shared" si="8"/>
        <v>GOFemale75-79</v>
      </c>
      <c r="F559" s="110">
        <v>52710.5893</v>
      </c>
    </row>
    <row r="560" spans="2:6" x14ac:dyDescent="0.2">
      <c r="B560" t="s">
        <v>68</v>
      </c>
      <c r="C560" t="s">
        <v>70</v>
      </c>
      <c r="D560" s="130" t="s">
        <v>132</v>
      </c>
      <c r="E560" s="130" t="str">
        <f t="shared" si="8"/>
        <v>GOFemale80-84</v>
      </c>
      <c r="F560" s="110">
        <v>33543.980900000002</v>
      </c>
    </row>
    <row r="561" spans="2:6" x14ac:dyDescent="0.2">
      <c r="B561" t="s">
        <v>68</v>
      </c>
      <c r="C561" t="s">
        <v>70</v>
      </c>
      <c r="D561" s="130" t="s">
        <v>133</v>
      </c>
      <c r="E561" s="130" t="str">
        <f t="shared" si="8"/>
        <v>GOFemale85-89</v>
      </c>
      <c r="F561" s="110">
        <v>16609.805799999998</v>
      </c>
    </row>
    <row r="562" spans="2:6" x14ac:dyDescent="0.2">
      <c r="B562" t="s">
        <v>68</v>
      </c>
      <c r="C562" t="s">
        <v>70</v>
      </c>
      <c r="D562" s="130" t="s">
        <v>8</v>
      </c>
      <c r="E562" s="130" t="str">
        <f t="shared" si="8"/>
        <v>GOFemale90+</v>
      </c>
      <c r="F562" s="110">
        <v>9075.9987000000001</v>
      </c>
    </row>
    <row r="563" spans="2:6" x14ac:dyDescent="0.2">
      <c r="B563" t="s">
        <v>68</v>
      </c>
      <c r="C563" t="s">
        <v>71</v>
      </c>
      <c r="D563" s="130">
        <v>0</v>
      </c>
      <c r="E563" s="130" t="str">
        <f t="shared" si="8"/>
        <v>GOMale0</v>
      </c>
      <c r="F563" s="110">
        <v>51912.743999999999</v>
      </c>
    </row>
    <row r="564" spans="2:6" x14ac:dyDescent="0.2">
      <c r="B564" t="s">
        <v>68</v>
      </c>
      <c r="C564" t="s">
        <v>71</v>
      </c>
      <c r="D564" s="141" t="s">
        <v>1657</v>
      </c>
      <c r="E564" s="130" t="str">
        <f t="shared" si="8"/>
        <v>GOMale1-4</v>
      </c>
      <c r="F564" s="110">
        <v>211792.29639999999</v>
      </c>
    </row>
    <row r="565" spans="2:6" x14ac:dyDescent="0.2">
      <c r="B565" t="s">
        <v>68</v>
      </c>
      <c r="C565" t="s">
        <v>71</v>
      </c>
      <c r="D565" s="141" t="s">
        <v>1658</v>
      </c>
      <c r="E565" s="130" t="str">
        <f t="shared" si="8"/>
        <v>GOMale5-9</v>
      </c>
      <c r="F565" s="110">
        <v>258990.4149</v>
      </c>
    </row>
    <row r="566" spans="2:6" x14ac:dyDescent="0.2">
      <c r="B566" t="s">
        <v>68</v>
      </c>
      <c r="C566" t="s">
        <v>71</v>
      </c>
      <c r="D566" s="141" t="s">
        <v>118</v>
      </c>
      <c r="E566" s="130" t="str">
        <f t="shared" si="8"/>
        <v>GOMale10-14</v>
      </c>
      <c r="F566" s="110">
        <v>252837.23</v>
      </c>
    </row>
    <row r="567" spans="2:6" x14ac:dyDescent="0.2">
      <c r="B567" t="s">
        <v>68</v>
      </c>
      <c r="C567" t="s">
        <v>71</v>
      </c>
      <c r="D567" s="130" t="s">
        <v>119</v>
      </c>
      <c r="E567" s="130" t="str">
        <f t="shared" si="8"/>
        <v>GOMale15-19</v>
      </c>
      <c r="F567" s="110">
        <v>267580.95549999998</v>
      </c>
    </row>
    <row r="568" spans="2:6" x14ac:dyDescent="0.2">
      <c r="B568" t="s">
        <v>68</v>
      </c>
      <c r="C568" t="s">
        <v>71</v>
      </c>
      <c r="D568" s="130" t="s">
        <v>120</v>
      </c>
      <c r="E568" s="130" t="str">
        <f t="shared" si="8"/>
        <v>GOMale20-24</v>
      </c>
      <c r="F568" s="110">
        <v>290712.12910000002</v>
      </c>
    </row>
    <row r="569" spans="2:6" x14ac:dyDescent="0.2">
      <c r="B569" t="s">
        <v>68</v>
      </c>
      <c r="C569" t="s">
        <v>71</v>
      </c>
      <c r="D569" s="130" t="s">
        <v>121</v>
      </c>
      <c r="E569" s="130" t="str">
        <f t="shared" si="8"/>
        <v>GOMale25-29</v>
      </c>
      <c r="F569" s="110">
        <v>297467.50520000001</v>
      </c>
    </row>
    <row r="570" spans="2:6" x14ac:dyDescent="0.2">
      <c r="B570" t="s">
        <v>68</v>
      </c>
      <c r="C570" t="s">
        <v>71</v>
      </c>
      <c r="D570" s="130" t="s">
        <v>122</v>
      </c>
      <c r="E570" s="130" t="str">
        <f t="shared" si="8"/>
        <v>GOMale30-34</v>
      </c>
      <c r="F570" s="110">
        <v>304475.83179999999</v>
      </c>
    </row>
    <row r="571" spans="2:6" x14ac:dyDescent="0.2">
      <c r="B571" t="s">
        <v>68</v>
      </c>
      <c r="C571" t="s">
        <v>71</v>
      </c>
      <c r="D571" s="130" t="s">
        <v>123</v>
      </c>
      <c r="E571" s="130" t="str">
        <f t="shared" si="8"/>
        <v>GOMale35-39</v>
      </c>
      <c r="F571" s="110">
        <v>290428.7316</v>
      </c>
    </row>
    <row r="572" spans="2:6" x14ac:dyDescent="0.2">
      <c r="B572" t="s">
        <v>68</v>
      </c>
      <c r="C572" t="s">
        <v>71</v>
      </c>
      <c r="D572" s="130" t="s">
        <v>124</v>
      </c>
      <c r="E572" s="130" t="str">
        <f t="shared" si="8"/>
        <v>GOMale40-44</v>
      </c>
      <c r="F572" s="110">
        <v>264049.47560000001</v>
      </c>
    </row>
    <row r="573" spans="2:6" x14ac:dyDescent="0.2">
      <c r="B573" t="s">
        <v>68</v>
      </c>
      <c r="C573" t="s">
        <v>71</v>
      </c>
      <c r="D573" s="130" t="s">
        <v>125</v>
      </c>
      <c r="E573" s="130" t="str">
        <f t="shared" si="8"/>
        <v>GOMale45-49</v>
      </c>
      <c r="F573" s="110">
        <v>229368.78450000001</v>
      </c>
    </row>
    <row r="574" spans="2:6" x14ac:dyDescent="0.2">
      <c r="B574" t="s">
        <v>68</v>
      </c>
      <c r="C574" t="s">
        <v>71</v>
      </c>
      <c r="D574" s="130" t="s">
        <v>126</v>
      </c>
      <c r="E574" s="130" t="str">
        <f t="shared" si="8"/>
        <v>GOMale50-54</v>
      </c>
      <c r="F574" s="110">
        <v>203516.78700000001</v>
      </c>
    </row>
    <row r="575" spans="2:6" x14ac:dyDescent="0.2">
      <c r="B575" t="s">
        <v>68</v>
      </c>
      <c r="C575" t="s">
        <v>71</v>
      </c>
      <c r="D575" s="130" t="s">
        <v>127</v>
      </c>
      <c r="E575" s="130" t="str">
        <f t="shared" si="8"/>
        <v>GOMale55-59</v>
      </c>
      <c r="F575" s="110">
        <v>167737.06169999999</v>
      </c>
    </row>
    <row r="576" spans="2:6" x14ac:dyDescent="0.2">
      <c r="B576" t="s">
        <v>68</v>
      </c>
      <c r="C576" t="s">
        <v>71</v>
      </c>
      <c r="D576" s="130" t="s">
        <v>128</v>
      </c>
      <c r="E576" s="130" t="str">
        <f t="shared" si="8"/>
        <v>GOMale60-64</v>
      </c>
      <c r="F576" s="110">
        <v>130618.0306</v>
      </c>
    </row>
    <row r="577" spans="2:6" x14ac:dyDescent="0.2">
      <c r="B577" t="s">
        <v>68</v>
      </c>
      <c r="C577" t="s">
        <v>71</v>
      </c>
      <c r="D577" s="130" t="s">
        <v>129</v>
      </c>
      <c r="E577" s="130" t="str">
        <f t="shared" si="8"/>
        <v>GOMale65-69</v>
      </c>
      <c r="F577" s="110">
        <v>97120.973800000007</v>
      </c>
    </row>
    <row r="578" spans="2:6" x14ac:dyDescent="0.2">
      <c r="B578" t="s">
        <v>68</v>
      </c>
      <c r="C578" t="s">
        <v>71</v>
      </c>
      <c r="D578" s="130" t="s">
        <v>130</v>
      </c>
      <c r="E578" s="130" t="str">
        <f t="shared" si="8"/>
        <v>GOMale70-74</v>
      </c>
      <c r="F578" s="110">
        <v>68644.824500000002</v>
      </c>
    </row>
    <row r="579" spans="2:6" x14ac:dyDescent="0.2">
      <c r="B579" t="s">
        <v>68</v>
      </c>
      <c r="C579" t="s">
        <v>71</v>
      </c>
      <c r="D579" s="130" t="s">
        <v>131</v>
      </c>
      <c r="E579" s="130" t="str">
        <f t="shared" si="8"/>
        <v>GOMale75-79</v>
      </c>
      <c r="F579" s="110">
        <v>44947.321300000003</v>
      </c>
    </row>
    <row r="580" spans="2:6" x14ac:dyDescent="0.2">
      <c r="B580" t="s">
        <v>68</v>
      </c>
      <c r="C580" t="s">
        <v>71</v>
      </c>
      <c r="D580" s="130" t="s">
        <v>132</v>
      </c>
      <c r="E580" s="130" t="str">
        <f t="shared" ref="E580:E643" si="9">_xlfn.CONCAT(B580,C580,D580)</f>
        <v>GOMale80-84</v>
      </c>
      <c r="F580" s="110">
        <v>27018.592499999999</v>
      </c>
    </row>
    <row r="581" spans="2:6" x14ac:dyDescent="0.2">
      <c r="B581" t="s">
        <v>68</v>
      </c>
      <c r="C581" t="s">
        <v>71</v>
      </c>
      <c r="D581" s="130" t="s">
        <v>133</v>
      </c>
      <c r="E581" s="130" t="str">
        <f t="shared" si="9"/>
        <v>GOMale85-89</v>
      </c>
      <c r="F581" s="110">
        <v>12689.8483</v>
      </c>
    </row>
    <row r="582" spans="2:6" x14ac:dyDescent="0.2">
      <c r="B582" t="s">
        <v>68</v>
      </c>
      <c r="C582" t="s">
        <v>71</v>
      </c>
      <c r="D582" s="130" t="s">
        <v>8</v>
      </c>
      <c r="E582" s="130" t="str">
        <f t="shared" si="9"/>
        <v>GOMale90+</v>
      </c>
      <c r="F582" s="110">
        <v>6762.1926999999996</v>
      </c>
    </row>
    <row r="583" spans="2:6" x14ac:dyDescent="0.2">
      <c r="B583" t="s">
        <v>68</v>
      </c>
      <c r="C583" t="s">
        <v>18</v>
      </c>
      <c r="D583" s="130">
        <v>0</v>
      </c>
      <c r="E583" s="130" t="str">
        <f t="shared" si="9"/>
        <v>GOTotal0</v>
      </c>
      <c r="F583" s="110">
        <v>101478.8796</v>
      </c>
    </row>
    <row r="584" spans="2:6" x14ac:dyDescent="0.2">
      <c r="B584" t="s">
        <v>68</v>
      </c>
      <c r="C584" t="s">
        <v>18</v>
      </c>
      <c r="D584" s="141" t="s">
        <v>1657</v>
      </c>
      <c r="E584" s="130" t="str">
        <f t="shared" si="9"/>
        <v>GOTotal1-4</v>
      </c>
      <c r="F584" s="110">
        <v>414641.46840000001</v>
      </c>
    </row>
    <row r="585" spans="2:6" x14ac:dyDescent="0.2">
      <c r="B585" t="s">
        <v>68</v>
      </c>
      <c r="C585" t="s">
        <v>18</v>
      </c>
      <c r="D585" s="141" t="s">
        <v>1658</v>
      </c>
      <c r="E585" s="130" t="str">
        <f t="shared" si="9"/>
        <v>GOTotal5-9</v>
      </c>
      <c r="F585" s="110">
        <v>507769.68670000002</v>
      </c>
    </row>
    <row r="586" spans="2:6" x14ac:dyDescent="0.2">
      <c r="B586" t="s">
        <v>68</v>
      </c>
      <c r="C586" t="s">
        <v>18</v>
      </c>
      <c r="D586" s="141" t="s">
        <v>118</v>
      </c>
      <c r="E586" s="130" t="str">
        <f t="shared" si="9"/>
        <v>GOTotal10-14</v>
      </c>
      <c r="F586" s="110">
        <v>495373.07780000003</v>
      </c>
    </row>
    <row r="587" spans="2:6" x14ac:dyDescent="0.2">
      <c r="B587" t="s">
        <v>68</v>
      </c>
      <c r="C587" t="s">
        <v>18</v>
      </c>
      <c r="D587" s="130" t="s">
        <v>119</v>
      </c>
      <c r="E587" s="130" t="str">
        <f t="shared" si="9"/>
        <v>GOTotal15-19</v>
      </c>
      <c r="F587" s="110">
        <v>526345.728</v>
      </c>
    </row>
    <row r="588" spans="2:6" x14ac:dyDescent="0.2">
      <c r="B588" t="s">
        <v>68</v>
      </c>
      <c r="C588" t="s">
        <v>18</v>
      </c>
      <c r="D588" s="130" t="s">
        <v>120</v>
      </c>
      <c r="E588" s="130" t="str">
        <f t="shared" si="9"/>
        <v>GOTotal20-24</v>
      </c>
      <c r="F588" s="110">
        <v>576656.353</v>
      </c>
    </row>
    <row r="589" spans="2:6" x14ac:dyDescent="0.2">
      <c r="B589" t="s">
        <v>68</v>
      </c>
      <c r="C589" t="s">
        <v>18</v>
      </c>
      <c r="D589" s="130" t="s">
        <v>121</v>
      </c>
      <c r="E589" s="130" t="str">
        <f t="shared" si="9"/>
        <v>GOTotal25-29</v>
      </c>
      <c r="F589" s="110">
        <v>592315.33530000004</v>
      </c>
    </row>
    <row r="590" spans="2:6" x14ac:dyDescent="0.2">
      <c r="B590" t="s">
        <v>68</v>
      </c>
      <c r="C590" t="s">
        <v>18</v>
      </c>
      <c r="D590" s="130" t="s">
        <v>122</v>
      </c>
      <c r="E590" s="130" t="str">
        <f t="shared" si="9"/>
        <v>GOTotal30-34</v>
      </c>
      <c r="F590" s="110">
        <v>605030.47360000003</v>
      </c>
    </row>
    <row r="591" spans="2:6" x14ac:dyDescent="0.2">
      <c r="B591" t="s">
        <v>68</v>
      </c>
      <c r="C591" t="s">
        <v>18</v>
      </c>
      <c r="D591" s="130" t="s">
        <v>123</v>
      </c>
      <c r="E591" s="130" t="str">
        <f t="shared" si="9"/>
        <v>GOTotal35-39</v>
      </c>
      <c r="F591" s="110">
        <v>584378.25749999995</v>
      </c>
    </row>
    <row r="592" spans="2:6" x14ac:dyDescent="0.2">
      <c r="B592" t="s">
        <v>68</v>
      </c>
      <c r="C592" t="s">
        <v>18</v>
      </c>
      <c r="D592" s="130" t="s">
        <v>124</v>
      </c>
      <c r="E592" s="130" t="str">
        <f t="shared" si="9"/>
        <v>GOTotal40-44</v>
      </c>
      <c r="F592" s="110">
        <v>537826.4031</v>
      </c>
    </row>
    <row r="593" spans="2:6" x14ac:dyDescent="0.2">
      <c r="B593" t="s">
        <v>68</v>
      </c>
      <c r="C593" t="s">
        <v>18</v>
      </c>
      <c r="D593" s="130" t="s">
        <v>125</v>
      </c>
      <c r="E593" s="130" t="str">
        <f t="shared" si="9"/>
        <v>GOTotal45-49</v>
      </c>
      <c r="F593" s="110">
        <v>470414.89720000001</v>
      </c>
    </row>
    <row r="594" spans="2:6" x14ac:dyDescent="0.2">
      <c r="B594" t="s">
        <v>68</v>
      </c>
      <c r="C594" t="s">
        <v>18</v>
      </c>
      <c r="D594" s="130" t="s">
        <v>126</v>
      </c>
      <c r="E594" s="130" t="str">
        <f t="shared" si="9"/>
        <v>GOTotal50-54</v>
      </c>
      <c r="F594" s="110">
        <v>419386.59700000001</v>
      </c>
    </row>
    <row r="595" spans="2:6" x14ac:dyDescent="0.2">
      <c r="B595" t="s">
        <v>68</v>
      </c>
      <c r="C595" t="s">
        <v>18</v>
      </c>
      <c r="D595" s="130" t="s">
        <v>127</v>
      </c>
      <c r="E595" s="130" t="str">
        <f t="shared" si="9"/>
        <v>GOTotal55-59</v>
      </c>
      <c r="F595" s="110">
        <v>349468.93119999999</v>
      </c>
    </row>
    <row r="596" spans="2:6" x14ac:dyDescent="0.2">
      <c r="B596" t="s">
        <v>68</v>
      </c>
      <c r="C596" t="s">
        <v>18</v>
      </c>
      <c r="D596" s="130" t="s">
        <v>128</v>
      </c>
      <c r="E596" s="130" t="str">
        <f t="shared" si="9"/>
        <v>GOTotal60-64</v>
      </c>
      <c r="F596" s="110">
        <v>275844.42499999999</v>
      </c>
    </row>
    <row r="597" spans="2:6" x14ac:dyDescent="0.2">
      <c r="B597" t="s">
        <v>68</v>
      </c>
      <c r="C597" t="s">
        <v>18</v>
      </c>
      <c r="D597" s="130" t="s">
        <v>129</v>
      </c>
      <c r="E597" s="130" t="str">
        <f t="shared" si="9"/>
        <v>GOTotal65-69</v>
      </c>
      <c r="F597" s="110">
        <v>207977.08840000001</v>
      </c>
    </row>
    <row r="598" spans="2:6" x14ac:dyDescent="0.2">
      <c r="B598" t="s">
        <v>68</v>
      </c>
      <c r="C598" t="s">
        <v>18</v>
      </c>
      <c r="D598" s="130" t="s">
        <v>130</v>
      </c>
      <c r="E598" s="130" t="str">
        <f t="shared" si="9"/>
        <v>GOTotal70-74</v>
      </c>
      <c r="F598" s="110">
        <v>146962.606</v>
      </c>
    </row>
    <row r="599" spans="2:6" x14ac:dyDescent="0.2">
      <c r="B599" t="s">
        <v>68</v>
      </c>
      <c r="C599" t="s">
        <v>18</v>
      </c>
      <c r="D599" s="130" t="s">
        <v>131</v>
      </c>
      <c r="E599" s="130" t="str">
        <f t="shared" si="9"/>
        <v>GOTotal75-79</v>
      </c>
      <c r="F599" s="110">
        <v>97657.897299999997</v>
      </c>
    </row>
    <row r="600" spans="2:6" x14ac:dyDescent="0.2">
      <c r="B600" t="s">
        <v>68</v>
      </c>
      <c r="C600" t="s">
        <v>18</v>
      </c>
      <c r="D600" s="130" t="s">
        <v>132</v>
      </c>
      <c r="E600" s="130" t="str">
        <f t="shared" si="9"/>
        <v>GOTotal80-84</v>
      </c>
      <c r="F600" s="110">
        <v>60562.564200000001</v>
      </c>
    </row>
    <row r="601" spans="2:6" x14ac:dyDescent="0.2">
      <c r="B601" t="s">
        <v>68</v>
      </c>
      <c r="C601" t="s">
        <v>18</v>
      </c>
      <c r="D601" s="130" t="s">
        <v>133</v>
      </c>
      <c r="E601" s="130" t="str">
        <f t="shared" si="9"/>
        <v>GOTotal85-89</v>
      </c>
      <c r="F601" s="110">
        <v>29299.635200000001</v>
      </c>
    </row>
    <row r="602" spans="2:6" x14ac:dyDescent="0.2">
      <c r="B602" t="s">
        <v>68</v>
      </c>
      <c r="C602" t="s">
        <v>18</v>
      </c>
      <c r="D602" s="130" t="s">
        <v>8</v>
      </c>
      <c r="E602" s="130" t="str">
        <f t="shared" si="9"/>
        <v>GOTotal90+</v>
      </c>
      <c r="F602" s="110">
        <v>15838.187400000001</v>
      </c>
    </row>
    <row r="603" spans="2:6" x14ac:dyDescent="0.2">
      <c r="B603" t="s">
        <v>48</v>
      </c>
      <c r="C603" t="s">
        <v>70</v>
      </c>
      <c r="D603" s="130">
        <v>0</v>
      </c>
      <c r="E603" s="130" t="str">
        <f t="shared" si="9"/>
        <v>MAFemale0</v>
      </c>
      <c r="F603" s="110">
        <v>58005.712099999997</v>
      </c>
    </row>
    <row r="604" spans="2:6" x14ac:dyDescent="0.2">
      <c r="B604" t="s">
        <v>48</v>
      </c>
      <c r="C604" t="s">
        <v>70</v>
      </c>
      <c r="D604" s="141" t="s">
        <v>1657</v>
      </c>
      <c r="E604" s="130" t="str">
        <f t="shared" si="9"/>
        <v>MAFemale1-4</v>
      </c>
      <c r="F604" s="110">
        <v>230111.23540000001</v>
      </c>
    </row>
    <row r="605" spans="2:6" x14ac:dyDescent="0.2">
      <c r="B605" t="s">
        <v>48</v>
      </c>
      <c r="C605" t="s">
        <v>70</v>
      </c>
      <c r="D605" s="141" t="s">
        <v>1658</v>
      </c>
      <c r="E605" s="130" t="str">
        <f t="shared" si="9"/>
        <v>MAFemale5-9</v>
      </c>
      <c r="F605" s="110">
        <v>290604.11969999998</v>
      </c>
    </row>
    <row r="606" spans="2:6" x14ac:dyDescent="0.2">
      <c r="B606" t="s">
        <v>48</v>
      </c>
      <c r="C606" t="s">
        <v>70</v>
      </c>
      <c r="D606" s="141" t="s">
        <v>118</v>
      </c>
      <c r="E606" s="130" t="str">
        <f t="shared" si="9"/>
        <v>MAFemale10-14</v>
      </c>
      <c r="F606" s="110">
        <v>330322.08149999997</v>
      </c>
    </row>
    <row r="607" spans="2:6" x14ac:dyDescent="0.2">
      <c r="B607" t="s">
        <v>48</v>
      </c>
      <c r="C607" t="s">
        <v>70</v>
      </c>
      <c r="D607" s="130" t="s">
        <v>119</v>
      </c>
      <c r="E607" s="130" t="str">
        <f t="shared" si="9"/>
        <v>MAFemale15-19</v>
      </c>
      <c r="F607" s="110">
        <v>329093.08270000003</v>
      </c>
    </row>
    <row r="608" spans="2:6" x14ac:dyDescent="0.2">
      <c r="B608" t="s">
        <v>48</v>
      </c>
      <c r="C608" t="s">
        <v>70</v>
      </c>
      <c r="D608" s="130" t="s">
        <v>120</v>
      </c>
      <c r="E608" s="130" t="str">
        <f t="shared" si="9"/>
        <v>MAFemale20-24</v>
      </c>
      <c r="F608" s="110">
        <v>333972.68900000001</v>
      </c>
    </row>
    <row r="609" spans="2:6" x14ac:dyDescent="0.2">
      <c r="B609" t="s">
        <v>48</v>
      </c>
      <c r="C609" t="s">
        <v>70</v>
      </c>
      <c r="D609" s="130" t="s">
        <v>121</v>
      </c>
      <c r="E609" s="130" t="str">
        <f t="shared" si="9"/>
        <v>MAFemale25-29</v>
      </c>
      <c r="F609" s="110">
        <v>306442.32500000001</v>
      </c>
    </row>
    <row r="610" spans="2:6" x14ac:dyDescent="0.2">
      <c r="B610" t="s">
        <v>48</v>
      </c>
      <c r="C610" t="s">
        <v>70</v>
      </c>
      <c r="D610" s="130" t="s">
        <v>122</v>
      </c>
      <c r="E610" s="130" t="str">
        <f t="shared" si="9"/>
        <v>MAFemale30-34</v>
      </c>
      <c r="F610" s="110">
        <v>303739.3493</v>
      </c>
    </row>
    <row r="611" spans="2:6" x14ac:dyDescent="0.2">
      <c r="B611" t="s">
        <v>48</v>
      </c>
      <c r="C611" t="s">
        <v>70</v>
      </c>
      <c r="D611" s="130" t="s">
        <v>123</v>
      </c>
      <c r="E611" s="130" t="str">
        <f t="shared" si="9"/>
        <v>MAFemale35-39</v>
      </c>
      <c r="F611" s="110">
        <v>281223.82309999998</v>
      </c>
    </row>
    <row r="612" spans="2:6" x14ac:dyDescent="0.2">
      <c r="B612" t="s">
        <v>48</v>
      </c>
      <c r="C612" t="s">
        <v>70</v>
      </c>
      <c r="D612" s="130" t="s">
        <v>124</v>
      </c>
      <c r="E612" s="130" t="str">
        <f t="shared" si="9"/>
        <v>MAFemale40-44</v>
      </c>
      <c r="F612" s="110">
        <v>236242.19990000001</v>
      </c>
    </row>
    <row r="613" spans="2:6" x14ac:dyDescent="0.2">
      <c r="B613" t="s">
        <v>48</v>
      </c>
      <c r="C613" t="s">
        <v>70</v>
      </c>
      <c r="D613" s="130" t="s">
        <v>125</v>
      </c>
      <c r="E613" s="130" t="str">
        <f t="shared" si="9"/>
        <v>MAFemale45-49</v>
      </c>
      <c r="F613" s="110">
        <v>191278.44570000001</v>
      </c>
    </row>
    <row r="614" spans="2:6" x14ac:dyDescent="0.2">
      <c r="B614" t="s">
        <v>48</v>
      </c>
      <c r="C614" t="s">
        <v>70</v>
      </c>
      <c r="D614" s="130" t="s">
        <v>126</v>
      </c>
      <c r="E614" s="130" t="str">
        <f t="shared" si="9"/>
        <v>MAFemale50-54</v>
      </c>
      <c r="F614" s="110">
        <v>168579.30859999999</v>
      </c>
    </row>
    <row r="615" spans="2:6" x14ac:dyDescent="0.2">
      <c r="B615" t="s">
        <v>48</v>
      </c>
      <c r="C615" t="s">
        <v>70</v>
      </c>
      <c r="D615" s="130" t="s">
        <v>127</v>
      </c>
      <c r="E615" s="130" t="str">
        <f t="shared" si="9"/>
        <v>MAFemale55-59</v>
      </c>
      <c r="F615" s="110">
        <v>141552.89139999999</v>
      </c>
    </row>
    <row r="616" spans="2:6" x14ac:dyDescent="0.2">
      <c r="B616" t="s">
        <v>48</v>
      </c>
      <c r="C616" t="s">
        <v>70</v>
      </c>
      <c r="D616" s="130" t="s">
        <v>128</v>
      </c>
      <c r="E616" s="130" t="str">
        <f t="shared" si="9"/>
        <v>MAFemale60-64</v>
      </c>
      <c r="F616" s="110">
        <v>116431.69319999999</v>
      </c>
    </row>
    <row r="617" spans="2:6" x14ac:dyDescent="0.2">
      <c r="B617" t="s">
        <v>48</v>
      </c>
      <c r="C617" t="s">
        <v>70</v>
      </c>
      <c r="D617" s="130" t="s">
        <v>129</v>
      </c>
      <c r="E617" s="130" t="str">
        <f t="shared" si="9"/>
        <v>MAFemale65-69</v>
      </c>
      <c r="F617" s="110">
        <v>93769.203999999998</v>
      </c>
    </row>
    <row r="618" spans="2:6" x14ac:dyDescent="0.2">
      <c r="B618" t="s">
        <v>48</v>
      </c>
      <c r="C618" t="s">
        <v>70</v>
      </c>
      <c r="D618" s="130" t="s">
        <v>130</v>
      </c>
      <c r="E618" s="130" t="str">
        <f t="shared" si="9"/>
        <v>MAFemale70-74</v>
      </c>
      <c r="F618" s="110">
        <v>68459.037700000001</v>
      </c>
    </row>
    <row r="619" spans="2:6" x14ac:dyDescent="0.2">
      <c r="B619" t="s">
        <v>48</v>
      </c>
      <c r="C619" t="s">
        <v>70</v>
      </c>
      <c r="D619" s="130" t="s">
        <v>131</v>
      </c>
      <c r="E619" s="130" t="str">
        <f t="shared" si="9"/>
        <v>MAFemale75-79</v>
      </c>
      <c r="F619" s="110">
        <v>49584.361900000004</v>
      </c>
    </row>
    <row r="620" spans="2:6" x14ac:dyDescent="0.2">
      <c r="B620" t="s">
        <v>48</v>
      </c>
      <c r="C620" t="s">
        <v>70</v>
      </c>
      <c r="D620" s="130" t="s">
        <v>132</v>
      </c>
      <c r="E620" s="130" t="str">
        <f t="shared" si="9"/>
        <v>MAFemale80-84</v>
      </c>
      <c r="F620" s="110">
        <v>33299.0429</v>
      </c>
    </row>
    <row r="621" spans="2:6" x14ac:dyDescent="0.2">
      <c r="B621" t="s">
        <v>48</v>
      </c>
      <c r="C621" t="s">
        <v>70</v>
      </c>
      <c r="D621" s="130" t="s">
        <v>133</v>
      </c>
      <c r="E621" s="130" t="str">
        <f t="shared" si="9"/>
        <v>MAFemale85-89</v>
      </c>
      <c r="F621" s="110">
        <v>17731.9735</v>
      </c>
    </row>
    <row r="622" spans="2:6" x14ac:dyDescent="0.2">
      <c r="B622" t="s">
        <v>48</v>
      </c>
      <c r="C622" t="s">
        <v>70</v>
      </c>
      <c r="D622" s="130" t="s">
        <v>8</v>
      </c>
      <c r="E622" s="130" t="str">
        <f t="shared" si="9"/>
        <v>MAFemale90+</v>
      </c>
      <c r="F622" s="110">
        <v>13336.952499999999</v>
      </c>
    </row>
    <row r="623" spans="2:6" x14ac:dyDescent="0.2">
      <c r="B623" t="s">
        <v>48</v>
      </c>
      <c r="C623" t="s">
        <v>71</v>
      </c>
      <c r="D623" s="130">
        <v>0</v>
      </c>
      <c r="E623" s="130" t="str">
        <f t="shared" si="9"/>
        <v>MAMale0</v>
      </c>
      <c r="F623" s="110">
        <v>60705.975599999998</v>
      </c>
    </row>
    <row r="624" spans="2:6" x14ac:dyDescent="0.2">
      <c r="B624" t="s">
        <v>48</v>
      </c>
      <c r="C624" t="s">
        <v>71</v>
      </c>
      <c r="D624" s="141" t="s">
        <v>1657</v>
      </c>
      <c r="E624" s="130" t="str">
        <f t="shared" si="9"/>
        <v>MAMale1-4</v>
      </c>
      <c r="F624" s="110">
        <v>240461.14120000001</v>
      </c>
    </row>
    <row r="625" spans="2:6" x14ac:dyDescent="0.2">
      <c r="B625" t="s">
        <v>48</v>
      </c>
      <c r="C625" t="s">
        <v>71</v>
      </c>
      <c r="D625" s="141" t="s">
        <v>1658</v>
      </c>
      <c r="E625" s="130" t="str">
        <f t="shared" si="9"/>
        <v>MAMale5-9</v>
      </c>
      <c r="F625" s="110">
        <v>303389.6153</v>
      </c>
    </row>
    <row r="626" spans="2:6" x14ac:dyDescent="0.2">
      <c r="B626" t="s">
        <v>48</v>
      </c>
      <c r="C626" t="s">
        <v>71</v>
      </c>
      <c r="D626" s="141" t="s">
        <v>118</v>
      </c>
      <c r="E626" s="130" t="str">
        <f t="shared" si="9"/>
        <v>MAMale10-14</v>
      </c>
      <c r="F626" s="110">
        <v>344622.26870000002</v>
      </c>
    </row>
    <row r="627" spans="2:6" x14ac:dyDescent="0.2">
      <c r="B627" t="s">
        <v>48</v>
      </c>
      <c r="C627" t="s">
        <v>71</v>
      </c>
      <c r="D627" s="130" t="s">
        <v>119</v>
      </c>
      <c r="E627" s="130" t="str">
        <f t="shared" si="9"/>
        <v>MAMale15-19</v>
      </c>
      <c r="F627" s="110">
        <v>340784.49339999998</v>
      </c>
    </row>
    <row r="628" spans="2:6" x14ac:dyDescent="0.2">
      <c r="B628" t="s">
        <v>48</v>
      </c>
      <c r="C628" t="s">
        <v>71</v>
      </c>
      <c r="D628" s="130" t="s">
        <v>120</v>
      </c>
      <c r="E628" s="130" t="str">
        <f t="shared" si="9"/>
        <v>MAMale20-24</v>
      </c>
      <c r="F628" s="110">
        <v>338866.3173</v>
      </c>
    </row>
    <row r="629" spans="2:6" x14ac:dyDescent="0.2">
      <c r="B629" t="s">
        <v>48</v>
      </c>
      <c r="C629" t="s">
        <v>71</v>
      </c>
      <c r="D629" s="130" t="s">
        <v>121</v>
      </c>
      <c r="E629" s="130" t="str">
        <f t="shared" si="9"/>
        <v>MAMale25-29</v>
      </c>
      <c r="F629" s="110">
        <v>295336.96470000001</v>
      </c>
    </row>
    <row r="630" spans="2:6" x14ac:dyDescent="0.2">
      <c r="B630" t="s">
        <v>48</v>
      </c>
      <c r="C630" t="s">
        <v>71</v>
      </c>
      <c r="D630" s="130" t="s">
        <v>122</v>
      </c>
      <c r="E630" s="130" t="str">
        <f t="shared" si="9"/>
        <v>MAMale30-34</v>
      </c>
      <c r="F630" s="110">
        <v>284284.01520000002</v>
      </c>
    </row>
    <row r="631" spans="2:6" x14ac:dyDescent="0.2">
      <c r="B631" t="s">
        <v>48</v>
      </c>
      <c r="C631" t="s">
        <v>71</v>
      </c>
      <c r="D631" s="130" t="s">
        <v>123</v>
      </c>
      <c r="E631" s="130" t="str">
        <f t="shared" si="9"/>
        <v>MAMale35-39</v>
      </c>
      <c r="F631" s="110">
        <v>261104.76689999999</v>
      </c>
    </row>
    <row r="632" spans="2:6" x14ac:dyDescent="0.2">
      <c r="B632" t="s">
        <v>48</v>
      </c>
      <c r="C632" t="s">
        <v>71</v>
      </c>
      <c r="D632" s="130" t="s">
        <v>124</v>
      </c>
      <c r="E632" s="130" t="str">
        <f t="shared" si="9"/>
        <v>MAMale40-44</v>
      </c>
      <c r="F632" s="110">
        <v>219844.41250000001</v>
      </c>
    </row>
    <row r="633" spans="2:6" x14ac:dyDescent="0.2">
      <c r="B633" t="s">
        <v>48</v>
      </c>
      <c r="C633" t="s">
        <v>71</v>
      </c>
      <c r="D633" s="130" t="s">
        <v>125</v>
      </c>
      <c r="E633" s="130" t="str">
        <f t="shared" si="9"/>
        <v>MAMale45-49</v>
      </c>
      <c r="F633" s="110">
        <v>178613.1251</v>
      </c>
    </row>
    <row r="634" spans="2:6" x14ac:dyDescent="0.2">
      <c r="B634" t="s">
        <v>48</v>
      </c>
      <c r="C634" t="s">
        <v>71</v>
      </c>
      <c r="D634" s="130" t="s">
        <v>126</v>
      </c>
      <c r="E634" s="130" t="str">
        <f t="shared" si="9"/>
        <v>MAMale50-54</v>
      </c>
      <c r="F634" s="110">
        <v>155020.8187</v>
      </c>
    </row>
    <row r="635" spans="2:6" x14ac:dyDescent="0.2">
      <c r="B635" t="s">
        <v>48</v>
      </c>
      <c r="C635" t="s">
        <v>71</v>
      </c>
      <c r="D635" s="130" t="s">
        <v>127</v>
      </c>
      <c r="E635" s="130" t="str">
        <f t="shared" si="9"/>
        <v>MAMale55-59</v>
      </c>
      <c r="F635" s="110">
        <v>127287.15919999999</v>
      </c>
    </row>
    <row r="636" spans="2:6" x14ac:dyDescent="0.2">
      <c r="B636" t="s">
        <v>48</v>
      </c>
      <c r="C636" t="s">
        <v>71</v>
      </c>
      <c r="D636" s="130" t="s">
        <v>128</v>
      </c>
      <c r="E636" s="130" t="str">
        <f t="shared" si="9"/>
        <v>MAMale60-64</v>
      </c>
      <c r="F636" s="110">
        <v>101913.182</v>
      </c>
    </row>
    <row r="637" spans="2:6" x14ac:dyDescent="0.2">
      <c r="B637" t="s">
        <v>48</v>
      </c>
      <c r="C637" t="s">
        <v>71</v>
      </c>
      <c r="D637" s="130" t="s">
        <v>129</v>
      </c>
      <c r="E637" s="130" t="str">
        <f t="shared" si="9"/>
        <v>MAMale65-69</v>
      </c>
      <c r="F637" s="110">
        <v>80562.601999999999</v>
      </c>
    </row>
    <row r="638" spans="2:6" x14ac:dyDescent="0.2">
      <c r="B638" t="s">
        <v>48</v>
      </c>
      <c r="C638" t="s">
        <v>71</v>
      </c>
      <c r="D638" s="130" t="s">
        <v>130</v>
      </c>
      <c r="E638" s="130" t="str">
        <f t="shared" si="9"/>
        <v>MAMale70-74</v>
      </c>
      <c r="F638" s="110">
        <v>59151.449500000002</v>
      </c>
    </row>
    <row r="639" spans="2:6" x14ac:dyDescent="0.2">
      <c r="B639" t="s">
        <v>48</v>
      </c>
      <c r="C639" t="s">
        <v>71</v>
      </c>
      <c r="D639" s="130" t="s">
        <v>131</v>
      </c>
      <c r="E639" s="130" t="str">
        <f t="shared" si="9"/>
        <v>MAMale75-79</v>
      </c>
      <c r="F639" s="110">
        <v>40849.924099999997</v>
      </c>
    </row>
    <row r="640" spans="2:6" x14ac:dyDescent="0.2">
      <c r="B640" t="s">
        <v>48</v>
      </c>
      <c r="C640" t="s">
        <v>71</v>
      </c>
      <c r="D640" s="130" t="s">
        <v>132</v>
      </c>
      <c r="E640" s="130" t="str">
        <f t="shared" si="9"/>
        <v>MAMale80-84</v>
      </c>
      <c r="F640" s="110">
        <v>25139.0887</v>
      </c>
    </row>
    <row r="641" spans="2:6" x14ac:dyDescent="0.2">
      <c r="B641" t="s">
        <v>48</v>
      </c>
      <c r="C641" t="s">
        <v>71</v>
      </c>
      <c r="D641" s="130" t="s">
        <v>133</v>
      </c>
      <c r="E641" s="130" t="str">
        <f t="shared" si="9"/>
        <v>MAMale85-89</v>
      </c>
      <c r="F641" s="110">
        <v>12689.455599999999</v>
      </c>
    </row>
    <row r="642" spans="2:6" x14ac:dyDescent="0.2">
      <c r="B642" t="s">
        <v>48</v>
      </c>
      <c r="C642" t="s">
        <v>71</v>
      </c>
      <c r="D642" s="130" t="s">
        <v>8</v>
      </c>
      <c r="E642" s="130" t="str">
        <f t="shared" si="9"/>
        <v>MAMale90+</v>
      </c>
      <c r="F642" s="110">
        <v>7711.6949000000004</v>
      </c>
    </row>
    <row r="643" spans="2:6" x14ac:dyDescent="0.2">
      <c r="B643" t="s">
        <v>48</v>
      </c>
      <c r="C643" t="s">
        <v>18</v>
      </c>
      <c r="D643" s="130">
        <v>0</v>
      </c>
      <c r="E643" s="130" t="str">
        <f t="shared" si="9"/>
        <v>MATotal0</v>
      </c>
      <c r="F643" s="110">
        <v>118711.6876</v>
      </c>
    </row>
    <row r="644" spans="2:6" x14ac:dyDescent="0.2">
      <c r="B644" t="s">
        <v>48</v>
      </c>
      <c r="C644" t="s">
        <v>18</v>
      </c>
      <c r="D644" s="141" t="s">
        <v>1657</v>
      </c>
      <c r="E644" s="130" t="str">
        <f t="shared" ref="E644:E707" si="10">_xlfn.CONCAT(B644,C644,D644)</f>
        <v>MATotal1-4</v>
      </c>
      <c r="F644" s="110">
        <v>470572.3763</v>
      </c>
    </row>
    <row r="645" spans="2:6" x14ac:dyDescent="0.2">
      <c r="B645" t="s">
        <v>48</v>
      </c>
      <c r="C645" t="s">
        <v>18</v>
      </c>
      <c r="D645" s="141" t="s">
        <v>1658</v>
      </c>
      <c r="E645" s="130" t="str">
        <f t="shared" si="10"/>
        <v>MATotal5-9</v>
      </c>
      <c r="F645" s="110">
        <v>593993.73380000005</v>
      </c>
    </row>
    <row r="646" spans="2:6" x14ac:dyDescent="0.2">
      <c r="B646" t="s">
        <v>48</v>
      </c>
      <c r="C646" t="s">
        <v>18</v>
      </c>
      <c r="D646" s="141" t="s">
        <v>118</v>
      </c>
      <c r="E646" s="130" t="str">
        <f t="shared" si="10"/>
        <v>MATotal10-14</v>
      </c>
      <c r="F646" s="110">
        <v>674944.34109999996</v>
      </c>
    </row>
    <row r="647" spans="2:6" x14ac:dyDescent="0.2">
      <c r="B647" t="s">
        <v>48</v>
      </c>
      <c r="C647" t="s">
        <v>18</v>
      </c>
      <c r="D647" s="130" t="s">
        <v>119</v>
      </c>
      <c r="E647" s="130" t="str">
        <f t="shared" si="10"/>
        <v>MATotal15-19</v>
      </c>
      <c r="F647" s="110">
        <v>669877.56920000003</v>
      </c>
    </row>
    <row r="648" spans="2:6" x14ac:dyDescent="0.2">
      <c r="B648" t="s">
        <v>48</v>
      </c>
      <c r="C648" t="s">
        <v>18</v>
      </c>
      <c r="D648" s="130" t="s">
        <v>120</v>
      </c>
      <c r="E648" s="130" t="str">
        <f t="shared" si="10"/>
        <v>MATotal20-24</v>
      </c>
      <c r="F648" s="110">
        <v>672838.95380000002</v>
      </c>
    </row>
    <row r="649" spans="2:6" x14ac:dyDescent="0.2">
      <c r="B649" t="s">
        <v>48</v>
      </c>
      <c r="C649" t="s">
        <v>18</v>
      </c>
      <c r="D649" s="130" t="s">
        <v>121</v>
      </c>
      <c r="E649" s="130" t="str">
        <f t="shared" si="10"/>
        <v>MATotal25-29</v>
      </c>
      <c r="F649" s="110">
        <v>601779.25249999994</v>
      </c>
    </row>
    <row r="650" spans="2:6" x14ac:dyDescent="0.2">
      <c r="B650" t="s">
        <v>48</v>
      </c>
      <c r="C650" t="s">
        <v>18</v>
      </c>
      <c r="D650" s="130" t="s">
        <v>122</v>
      </c>
      <c r="E650" s="130" t="str">
        <f t="shared" si="10"/>
        <v>MATotal30-34</v>
      </c>
      <c r="F650" s="110">
        <v>588023.3517</v>
      </c>
    </row>
    <row r="651" spans="2:6" x14ac:dyDescent="0.2">
      <c r="B651" t="s">
        <v>48</v>
      </c>
      <c r="C651" t="s">
        <v>18</v>
      </c>
      <c r="D651" s="130" t="s">
        <v>123</v>
      </c>
      <c r="E651" s="130" t="str">
        <f t="shared" si="10"/>
        <v>MATotal35-39</v>
      </c>
      <c r="F651" s="110">
        <v>542328.55460000003</v>
      </c>
    </row>
    <row r="652" spans="2:6" x14ac:dyDescent="0.2">
      <c r="B652" t="s">
        <v>48</v>
      </c>
      <c r="C652" t="s">
        <v>18</v>
      </c>
      <c r="D652" s="130" t="s">
        <v>124</v>
      </c>
      <c r="E652" s="130" t="str">
        <f t="shared" si="10"/>
        <v>MATotal40-44</v>
      </c>
      <c r="F652" s="110">
        <v>456086.57059999998</v>
      </c>
    </row>
    <row r="653" spans="2:6" x14ac:dyDescent="0.2">
      <c r="B653" t="s">
        <v>48</v>
      </c>
      <c r="C653" t="s">
        <v>18</v>
      </c>
      <c r="D653" s="130" t="s">
        <v>125</v>
      </c>
      <c r="E653" s="130" t="str">
        <f t="shared" si="10"/>
        <v>MATotal45-49</v>
      </c>
      <c r="F653" s="110">
        <v>369891.56520000001</v>
      </c>
    </row>
    <row r="654" spans="2:6" x14ac:dyDescent="0.2">
      <c r="B654" t="s">
        <v>48</v>
      </c>
      <c r="C654" t="s">
        <v>18</v>
      </c>
      <c r="D654" s="130" t="s">
        <v>126</v>
      </c>
      <c r="E654" s="130" t="str">
        <f t="shared" si="10"/>
        <v>MATotal50-54</v>
      </c>
      <c r="F654" s="110">
        <v>323600.12660000002</v>
      </c>
    </row>
    <row r="655" spans="2:6" x14ac:dyDescent="0.2">
      <c r="B655" t="s">
        <v>48</v>
      </c>
      <c r="C655" t="s">
        <v>18</v>
      </c>
      <c r="D655" s="130" t="s">
        <v>127</v>
      </c>
      <c r="E655" s="130" t="str">
        <f t="shared" si="10"/>
        <v>MATotal55-59</v>
      </c>
      <c r="F655" s="110">
        <v>268840.04979999998</v>
      </c>
    </row>
    <row r="656" spans="2:6" x14ac:dyDescent="0.2">
      <c r="B656" t="s">
        <v>48</v>
      </c>
      <c r="C656" t="s">
        <v>18</v>
      </c>
      <c r="D656" s="130" t="s">
        <v>128</v>
      </c>
      <c r="E656" s="130" t="str">
        <f t="shared" si="10"/>
        <v>MATotal60-64</v>
      </c>
      <c r="F656" s="110">
        <v>218344.8743</v>
      </c>
    </row>
    <row r="657" spans="2:6" x14ac:dyDescent="0.2">
      <c r="B657" t="s">
        <v>48</v>
      </c>
      <c r="C657" t="s">
        <v>18</v>
      </c>
      <c r="D657" s="130" t="s">
        <v>129</v>
      </c>
      <c r="E657" s="130" t="str">
        <f t="shared" si="10"/>
        <v>MATotal65-69</v>
      </c>
      <c r="F657" s="110">
        <v>174331.62909999999</v>
      </c>
    </row>
    <row r="658" spans="2:6" x14ac:dyDescent="0.2">
      <c r="B658" t="s">
        <v>48</v>
      </c>
      <c r="C658" t="s">
        <v>18</v>
      </c>
      <c r="D658" s="130" t="s">
        <v>130</v>
      </c>
      <c r="E658" s="130" t="str">
        <f t="shared" si="10"/>
        <v>MATotal70-74</v>
      </c>
      <c r="F658" s="110">
        <v>127610.40059999999</v>
      </c>
    </row>
    <row r="659" spans="2:6" x14ac:dyDescent="0.2">
      <c r="B659" t="s">
        <v>48</v>
      </c>
      <c r="C659" t="s">
        <v>18</v>
      </c>
      <c r="D659" s="130" t="s">
        <v>131</v>
      </c>
      <c r="E659" s="130" t="str">
        <f t="shared" si="10"/>
        <v>MATotal75-79</v>
      </c>
      <c r="F659" s="110">
        <v>90434.274000000005</v>
      </c>
    </row>
    <row r="660" spans="2:6" x14ac:dyDescent="0.2">
      <c r="B660" t="s">
        <v>48</v>
      </c>
      <c r="C660" t="s">
        <v>18</v>
      </c>
      <c r="D660" s="130" t="s">
        <v>132</v>
      </c>
      <c r="E660" s="130" t="str">
        <f t="shared" si="10"/>
        <v>MATotal80-84</v>
      </c>
      <c r="F660" s="110">
        <v>58438.010499999997</v>
      </c>
    </row>
    <row r="661" spans="2:6" x14ac:dyDescent="0.2">
      <c r="B661" t="s">
        <v>48</v>
      </c>
      <c r="C661" t="s">
        <v>18</v>
      </c>
      <c r="D661" s="130" t="s">
        <v>133</v>
      </c>
      <c r="E661" s="130" t="str">
        <f t="shared" si="10"/>
        <v>MATotal85-89</v>
      </c>
      <c r="F661" s="110">
        <v>30421.393499999998</v>
      </c>
    </row>
    <row r="662" spans="2:6" x14ac:dyDescent="0.2">
      <c r="B662" t="s">
        <v>48</v>
      </c>
      <c r="C662" t="s">
        <v>18</v>
      </c>
      <c r="D662" s="130" t="s">
        <v>8</v>
      </c>
      <c r="E662" s="130" t="str">
        <f t="shared" si="10"/>
        <v>MATotal90+</v>
      </c>
      <c r="F662" s="110">
        <v>21048.625</v>
      </c>
    </row>
    <row r="663" spans="2:6" x14ac:dyDescent="0.2">
      <c r="B663" t="s">
        <v>58</v>
      </c>
      <c r="C663" t="s">
        <v>70</v>
      </c>
      <c r="D663" s="130">
        <v>0</v>
      </c>
      <c r="E663" s="130" t="str">
        <f t="shared" si="10"/>
        <v>MGFemale0</v>
      </c>
      <c r="F663" s="110">
        <v>130475.0745</v>
      </c>
    </row>
    <row r="664" spans="2:6" x14ac:dyDescent="0.2">
      <c r="B664" t="s">
        <v>58</v>
      </c>
      <c r="C664" t="s">
        <v>70</v>
      </c>
      <c r="D664" s="141" t="s">
        <v>1657</v>
      </c>
      <c r="E664" s="130" t="str">
        <f t="shared" si="10"/>
        <v>MGFemale1-4</v>
      </c>
      <c r="F664" s="110">
        <v>519812.91810000001</v>
      </c>
    </row>
    <row r="665" spans="2:6" x14ac:dyDescent="0.2">
      <c r="B665" t="s">
        <v>58</v>
      </c>
      <c r="C665" t="s">
        <v>70</v>
      </c>
      <c r="D665" s="141" t="s">
        <v>1658</v>
      </c>
      <c r="E665" s="130" t="str">
        <f t="shared" si="10"/>
        <v>MGFemale5-9</v>
      </c>
      <c r="F665" s="110">
        <v>640781.63410000002</v>
      </c>
    </row>
    <row r="666" spans="2:6" x14ac:dyDescent="0.2">
      <c r="B666" t="s">
        <v>58</v>
      </c>
      <c r="C666" t="s">
        <v>70</v>
      </c>
      <c r="D666" s="141" t="s">
        <v>118</v>
      </c>
      <c r="E666" s="130" t="str">
        <f t="shared" si="10"/>
        <v>MGFemale10-14</v>
      </c>
      <c r="F666" s="110">
        <v>670030.12250000006</v>
      </c>
    </row>
    <row r="667" spans="2:6" x14ac:dyDescent="0.2">
      <c r="B667" t="s">
        <v>58</v>
      </c>
      <c r="C667" t="s">
        <v>70</v>
      </c>
      <c r="D667" s="130" t="s">
        <v>119</v>
      </c>
      <c r="E667" s="130" t="str">
        <f t="shared" si="10"/>
        <v>MGFemale15-19</v>
      </c>
      <c r="F667" s="110">
        <v>753826.23190000001</v>
      </c>
    </row>
    <row r="668" spans="2:6" x14ac:dyDescent="0.2">
      <c r="B668" t="s">
        <v>58</v>
      </c>
      <c r="C668" t="s">
        <v>70</v>
      </c>
      <c r="D668" s="130" t="s">
        <v>120</v>
      </c>
      <c r="E668" s="130" t="str">
        <f t="shared" si="10"/>
        <v>MGFemale20-24</v>
      </c>
      <c r="F668" s="110">
        <v>844060.71250000002</v>
      </c>
    </row>
    <row r="669" spans="2:6" x14ac:dyDescent="0.2">
      <c r="B669" t="s">
        <v>58</v>
      </c>
      <c r="C669" t="s">
        <v>70</v>
      </c>
      <c r="D669" s="130" t="s">
        <v>121</v>
      </c>
      <c r="E669" s="130" t="str">
        <f t="shared" si="10"/>
        <v>MGFemale25-29</v>
      </c>
      <c r="F669" s="110">
        <v>848189.02910000004</v>
      </c>
    </row>
    <row r="670" spans="2:6" x14ac:dyDescent="0.2">
      <c r="B670" t="s">
        <v>58</v>
      </c>
      <c r="C670" t="s">
        <v>70</v>
      </c>
      <c r="D670" s="130" t="s">
        <v>122</v>
      </c>
      <c r="E670" s="130" t="str">
        <f t="shared" si="10"/>
        <v>MGFemale30-34</v>
      </c>
      <c r="F670" s="110">
        <v>855366.49650000001</v>
      </c>
    </row>
    <row r="671" spans="2:6" x14ac:dyDescent="0.2">
      <c r="B671" t="s">
        <v>58</v>
      </c>
      <c r="C671" t="s">
        <v>70</v>
      </c>
      <c r="D671" s="130" t="s">
        <v>123</v>
      </c>
      <c r="E671" s="130" t="str">
        <f t="shared" si="10"/>
        <v>MGFemale35-39</v>
      </c>
      <c r="F671" s="110">
        <v>847125.31869999995</v>
      </c>
    </row>
    <row r="672" spans="2:6" x14ac:dyDescent="0.2">
      <c r="B672" t="s">
        <v>58</v>
      </c>
      <c r="C672" t="s">
        <v>70</v>
      </c>
      <c r="D672" s="130" t="s">
        <v>124</v>
      </c>
      <c r="E672" s="130" t="str">
        <f t="shared" si="10"/>
        <v>MGFemale40-44</v>
      </c>
      <c r="F672" s="110">
        <v>789944.80050000001</v>
      </c>
    </row>
    <row r="673" spans="2:6" x14ac:dyDescent="0.2">
      <c r="B673" t="s">
        <v>58</v>
      </c>
      <c r="C673" t="s">
        <v>70</v>
      </c>
      <c r="D673" s="130" t="s">
        <v>125</v>
      </c>
      <c r="E673" s="130" t="str">
        <f t="shared" si="10"/>
        <v>MGFemale45-49</v>
      </c>
      <c r="F673" s="110">
        <v>710640.19110000005</v>
      </c>
    </row>
    <row r="674" spans="2:6" x14ac:dyDescent="0.2">
      <c r="B674" t="s">
        <v>58</v>
      </c>
      <c r="C674" t="s">
        <v>70</v>
      </c>
      <c r="D674" s="130" t="s">
        <v>126</v>
      </c>
      <c r="E674" s="130" t="str">
        <f t="shared" si="10"/>
        <v>MGFemale50-54</v>
      </c>
      <c r="F674" s="110">
        <v>687701.2781</v>
      </c>
    </row>
    <row r="675" spans="2:6" x14ac:dyDescent="0.2">
      <c r="B675" t="s">
        <v>58</v>
      </c>
      <c r="C675" t="s">
        <v>70</v>
      </c>
      <c r="D675" s="130" t="s">
        <v>127</v>
      </c>
      <c r="E675" s="130" t="str">
        <f t="shared" si="10"/>
        <v>MGFemale55-59</v>
      </c>
      <c r="F675" s="110">
        <v>635566.7942</v>
      </c>
    </row>
    <row r="676" spans="2:6" x14ac:dyDescent="0.2">
      <c r="B676" t="s">
        <v>58</v>
      </c>
      <c r="C676" t="s">
        <v>70</v>
      </c>
      <c r="D676" s="130" t="s">
        <v>128</v>
      </c>
      <c r="E676" s="130" t="str">
        <f t="shared" si="10"/>
        <v>MGFemale60-64</v>
      </c>
      <c r="F676" s="110">
        <v>540091.01690000005</v>
      </c>
    </row>
    <row r="677" spans="2:6" x14ac:dyDescent="0.2">
      <c r="B677" t="s">
        <v>58</v>
      </c>
      <c r="C677" t="s">
        <v>70</v>
      </c>
      <c r="D677" s="130" t="s">
        <v>129</v>
      </c>
      <c r="E677" s="130" t="str">
        <f t="shared" si="10"/>
        <v>MGFemale65-69</v>
      </c>
      <c r="F677" s="110">
        <v>425765.93089999998</v>
      </c>
    </row>
    <row r="678" spans="2:6" x14ac:dyDescent="0.2">
      <c r="B678" t="s">
        <v>58</v>
      </c>
      <c r="C678" t="s">
        <v>70</v>
      </c>
      <c r="D678" s="130" t="s">
        <v>130</v>
      </c>
      <c r="E678" s="130" t="str">
        <f t="shared" si="10"/>
        <v>MGFemale70-74</v>
      </c>
      <c r="F678" s="110">
        <v>314901.64120000001</v>
      </c>
    </row>
    <row r="679" spans="2:6" x14ac:dyDescent="0.2">
      <c r="B679" t="s">
        <v>58</v>
      </c>
      <c r="C679" t="s">
        <v>70</v>
      </c>
      <c r="D679" s="130" t="s">
        <v>131</v>
      </c>
      <c r="E679" s="130" t="str">
        <f t="shared" si="10"/>
        <v>MGFemale75-79</v>
      </c>
      <c r="F679" s="110">
        <v>223753.60750000001</v>
      </c>
    </row>
    <row r="680" spans="2:6" x14ac:dyDescent="0.2">
      <c r="B680" t="s">
        <v>58</v>
      </c>
      <c r="C680" t="s">
        <v>70</v>
      </c>
      <c r="D680" s="130" t="s">
        <v>132</v>
      </c>
      <c r="E680" s="130" t="str">
        <f t="shared" si="10"/>
        <v>MGFemale80-84</v>
      </c>
      <c r="F680" s="110">
        <v>154743.05230000001</v>
      </c>
    </row>
    <row r="681" spans="2:6" x14ac:dyDescent="0.2">
      <c r="B681" t="s">
        <v>58</v>
      </c>
      <c r="C681" t="s">
        <v>70</v>
      </c>
      <c r="D681" s="130" t="s">
        <v>133</v>
      </c>
      <c r="E681" s="130" t="str">
        <f t="shared" si="10"/>
        <v>MGFemale85-89</v>
      </c>
      <c r="F681" s="110">
        <v>86699.099900000001</v>
      </c>
    </row>
    <row r="682" spans="2:6" x14ac:dyDescent="0.2">
      <c r="B682" t="s">
        <v>58</v>
      </c>
      <c r="C682" t="s">
        <v>70</v>
      </c>
      <c r="D682" s="130" t="s">
        <v>8</v>
      </c>
      <c r="E682" s="130" t="str">
        <f t="shared" si="10"/>
        <v>MGFemale90+</v>
      </c>
      <c r="F682" s="110">
        <v>61602.042200000004</v>
      </c>
    </row>
    <row r="683" spans="2:6" x14ac:dyDescent="0.2">
      <c r="B683" t="s">
        <v>58</v>
      </c>
      <c r="C683" t="s">
        <v>71</v>
      </c>
      <c r="D683" s="130">
        <v>0</v>
      </c>
      <c r="E683" s="130" t="str">
        <f t="shared" si="10"/>
        <v>MGMale0</v>
      </c>
      <c r="F683" s="110">
        <v>136834.0318</v>
      </c>
    </row>
    <row r="684" spans="2:6" x14ac:dyDescent="0.2">
      <c r="B684" t="s">
        <v>58</v>
      </c>
      <c r="C684" t="s">
        <v>71</v>
      </c>
      <c r="D684" s="141" t="s">
        <v>1657</v>
      </c>
      <c r="E684" s="130" t="str">
        <f t="shared" si="10"/>
        <v>MGMale1-4</v>
      </c>
      <c r="F684" s="110">
        <v>544982.55220000003</v>
      </c>
    </row>
    <row r="685" spans="2:6" x14ac:dyDescent="0.2">
      <c r="B685" t="s">
        <v>58</v>
      </c>
      <c r="C685" t="s">
        <v>71</v>
      </c>
      <c r="D685" s="141" t="s">
        <v>1658</v>
      </c>
      <c r="E685" s="130" t="str">
        <f t="shared" si="10"/>
        <v>MGMale5-9</v>
      </c>
      <c r="F685" s="110">
        <v>670891.49410000001</v>
      </c>
    </row>
    <row r="686" spans="2:6" x14ac:dyDescent="0.2">
      <c r="B686" t="s">
        <v>58</v>
      </c>
      <c r="C686" t="s">
        <v>71</v>
      </c>
      <c r="D686" s="141" t="s">
        <v>118</v>
      </c>
      <c r="E686" s="130" t="str">
        <f t="shared" si="10"/>
        <v>MGMale10-14</v>
      </c>
      <c r="F686" s="110">
        <v>700702.9926</v>
      </c>
    </row>
    <row r="687" spans="2:6" x14ac:dyDescent="0.2">
      <c r="B687" t="s">
        <v>58</v>
      </c>
      <c r="C687" t="s">
        <v>71</v>
      </c>
      <c r="D687" s="130" t="s">
        <v>119</v>
      </c>
      <c r="E687" s="130" t="str">
        <f t="shared" si="10"/>
        <v>MGMale15-19</v>
      </c>
      <c r="F687" s="110">
        <v>785734.88060000003</v>
      </c>
    </row>
    <row r="688" spans="2:6" x14ac:dyDescent="0.2">
      <c r="B688" t="s">
        <v>58</v>
      </c>
      <c r="C688" t="s">
        <v>71</v>
      </c>
      <c r="D688" s="130" t="s">
        <v>120</v>
      </c>
      <c r="E688" s="130" t="str">
        <f t="shared" si="10"/>
        <v>MGMale20-24</v>
      </c>
      <c r="F688" s="110">
        <v>867198.05740000005</v>
      </c>
    </row>
    <row r="689" spans="2:6" x14ac:dyDescent="0.2">
      <c r="B689" t="s">
        <v>58</v>
      </c>
      <c r="C689" t="s">
        <v>71</v>
      </c>
      <c r="D689" s="130" t="s">
        <v>121</v>
      </c>
      <c r="E689" s="130" t="str">
        <f t="shared" si="10"/>
        <v>MGMale25-29</v>
      </c>
      <c r="F689" s="110">
        <v>859901.39410000003</v>
      </c>
    </row>
    <row r="690" spans="2:6" x14ac:dyDescent="0.2">
      <c r="B690" t="s">
        <v>58</v>
      </c>
      <c r="C690" t="s">
        <v>71</v>
      </c>
      <c r="D690" s="130" t="s">
        <v>122</v>
      </c>
      <c r="E690" s="130" t="str">
        <f t="shared" si="10"/>
        <v>MGMale30-34</v>
      </c>
      <c r="F690" s="110">
        <v>861914.65029999998</v>
      </c>
    </row>
    <row r="691" spans="2:6" x14ac:dyDescent="0.2">
      <c r="B691" t="s">
        <v>58</v>
      </c>
      <c r="C691" t="s">
        <v>71</v>
      </c>
      <c r="D691" s="130" t="s">
        <v>123</v>
      </c>
      <c r="E691" s="130" t="str">
        <f t="shared" si="10"/>
        <v>MGMale35-39</v>
      </c>
      <c r="F691" s="110">
        <v>834585.51549999998</v>
      </c>
    </row>
    <row r="692" spans="2:6" x14ac:dyDescent="0.2">
      <c r="B692" t="s">
        <v>58</v>
      </c>
      <c r="C692" t="s">
        <v>71</v>
      </c>
      <c r="D692" s="130" t="s">
        <v>124</v>
      </c>
      <c r="E692" s="130" t="str">
        <f t="shared" si="10"/>
        <v>MGMale40-44</v>
      </c>
      <c r="F692" s="110">
        <v>761887.24970000004</v>
      </c>
    </row>
    <row r="693" spans="2:6" x14ac:dyDescent="0.2">
      <c r="B693" t="s">
        <v>58</v>
      </c>
      <c r="C693" t="s">
        <v>71</v>
      </c>
      <c r="D693" s="130" t="s">
        <v>125</v>
      </c>
      <c r="E693" s="130" t="str">
        <f t="shared" si="10"/>
        <v>MGMale45-49</v>
      </c>
      <c r="F693" s="110">
        <v>670344.44669999997</v>
      </c>
    </row>
    <row r="694" spans="2:6" x14ac:dyDescent="0.2">
      <c r="B694" t="s">
        <v>58</v>
      </c>
      <c r="C694" t="s">
        <v>71</v>
      </c>
      <c r="D694" s="130" t="s">
        <v>126</v>
      </c>
      <c r="E694" s="130" t="str">
        <f t="shared" si="10"/>
        <v>MGMale50-54</v>
      </c>
      <c r="F694" s="110">
        <v>642188.1067</v>
      </c>
    </row>
    <row r="695" spans="2:6" x14ac:dyDescent="0.2">
      <c r="B695" t="s">
        <v>58</v>
      </c>
      <c r="C695" t="s">
        <v>71</v>
      </c>
      <c r="D695" s="130" t="s">
        <v>127</v>
      </c>
      <c r="E695" s="130" t="str">
        <f t="shared" si="10"/>
        <v>MGMale55-59</v>
      </c>
      <c r="F695" s="110">
        <v>580472.28610000003</v>
      </c>
    </row>
    <row r="696" spans="2:6" x14ac:dyDescent="0.2">
      <c r="B696" t="s">
        <v>58</v>
      </c>
      <c r="C696" t="s">
        <v>71</v>
      </c>
      <c r="D696" s="130" t="s">
        <v>128</v>
      </c>
      <c r="E696" s="130" t="str">
        <f t="shared" si="10"/>
        <v>MGMale60-64</v>
      </c>
      <c r="F696" s="110">
        <v>484957.36599999998</v>
      </c>
    </row>
    <row r="697" spans="2:6" x14ac:dyDescent="0.2">
      <c r="B697" t="s">
        <v>58</v>
      </c>
      <c r="C697" t="s">
        <v>71</v>
      </c>
      <c r="D697" s="130" t="s">
        <v>129</v>
      </c>
      <c r="E697" s="130" t="str">
        <f t="shared" si="10"/>
        <v>MGMale65-69</v>
      </c>
      <c r="F697" s="110">
        <v>369951.5833</v>
      </c>
    </row>
    <row r="698" spans="2:6" x14ac:dyDescent="0.2">
      <c r="B698" t="s">
        <v>58</v>
      </c>
      <c r="C698" t="s">
        <v>71</v>
      </c>
      <c r="D698" s="130" t="s">
        <v>130</v>
      </c>
      <c r="E698" s="130" t="str">
        <f t="shared" si="10"/>
        <v>MGMale70-74</v>
      </c>
      <c r="F698" s="110">
        <v>263816.0563</v>
      </c>
    </row>
    <row r="699" spans="2:6" x14ac:dyDescent="0.2">
      <c r="B699" t="s">
        <v>58</v>
      </c>
      <c r="C699" t="s">
        <v>71</v>
      </c>
      <c r="D699" s="130" t="s">
        <v>131</v>
      </c>
      <c r="E699" s="130" t="str">
        <f t="shared" si="10"/>
        <v>MGMale75-79</v>
      </c>
      <c r="F699" s="110">
        <v>175969.68530000001</v>
      </c>
    </row>
    <row r="700" spans="2:6" x14ac:dyDescent="0.2">
      <c r="B700" t="s">
        <v>58</v>
      </c>
      <c r="C700" t="s">
        <v>71</v>
      </c>
      <c r="D700" s="130" t="s">
        <v>132</v>
      </c>
      <c r="E700" s="130" t="str">
        <f t="shared" si="10"/>
        <v>MGMale80-84</v>
      </c>
      <c r="F700" s="110">
        <v>113089.91009999999</v>
      </c>
    </row>
    <row r="701" spans="2:6" x14ac:dyDescent="0.2">
      <c r="B701" t="s">
        <v>58</v>
      </c>
      <c r="C701" t="s">
        <v>71</v>
      </c>
      <c r="D701" s="130" t="s">
        <v>133</v>
      </c>
      <c r="E701" s="130" t="str">
        <f t="shared" si="10"/>
        <v>MGMale85-89</v>
      </c>
      <c r="F701" s="110">
        <v>58404.365899999997</v>
      </c>
    </row>
    <row r="702" spans="2:6" x14ac:dyDescent="0.2">
      <c r="B702" t="s">
        <v>58</v>
      </c>
      <c r="C702" t="s">
        <v>71</v>
      </c>
      <c r="D702" s="130" t="s">
        <v>8</v>
      </c>
      <c r="E702" s="130" t="str">
        <f t="shared" si="10"/>
        <v>MGMale90+</v>
      </c>
      <c r="F702" s="110">
        <v>32914.042399999998</v>
      </c>
    </row>
    <row r="703" spans="2:6" x14ac:dyDescent="0.2">
      <c r="B703" t="s">
        <v>58</v>
      </c>
      <c r="C703" t="s">
        <v>18</v>
      </c>
      <c r="D703" s="130">
        <v>0</v>
      </c>
      <c r="E703" s="130" t="str">
        <f t="shared" si="10"/>
        <v>MGTotal0</v>
      </c>
      <c r="F703" s="110">
        <v>267309.10629999998</v>
      </c>
    </row>
    <row r="704" spans="2:6" x14ac:dyDescent="0.2">
      <c r="B704" t="s">
        <v>58</v>
      </c>
      <c r="C704" t="s">
        <v>18</v>
      </c>
      <c r="D704" s="141" t="s">
        <v>1657</v>
      </c>
      <c r="E704" s="130" t="str">
        <f t="shared" si="10"/>
        <v>MGTotal1-4</v>
      </c>
      <c r="F704" s="110">
        <v>1064795.4702000001</v>
      </c>
    </row>
    <row r="705" spans="2:6" x14ac:dyDescent="0.2">
      <c r="B705" t="s">
        <v>58</v>
      </c>
      <c r="C705" t="s">
        <v>18</v>
      </c>
      <c r="D705" s="141" t="s">
        <v>1658</v>
      </c>
      <c r="E705" s="130" t="str">
        <f t="shared" si="10"/>
        <v>MGTotal5-9</v>
      </c>
      <c r="F705" s="110">
        <v>1311673.1279</v>
      </c>
    </row>
    <row r="706" spans="2:6" x14ac:dyDescent="0.2">
      <c r="B706" t="s">
        <v>58</v>
      </c>
      <c r="C706" t="s">
        <v>18</v>
      </c>
      <c r="D706" s="141" t="s">
        <v>118</v>
      </c>
      <c r="E706" s="130" t="str">
        <f t="shared" si="10"/>
        <v>MGTotal10-14</v>
      </c>
      <c r="F706" s="110">
        <v>1370733.1144000001</v>
      </c>
    </row>
    <row r="707" spans="2:6" x14ac:dyDescent="0.2">
      <c r="B707" t="s">
        <v>58</v>
      </c>
      <c r="C707" t="s">
        <v>18</v>
      </c>
      <c r="D707" s="130" t="s">
        <v>119</v>
      </c>
      <c r="E707" s="130" t="str">
        <f t="shared" si="10"/>
        <v>MGTotal15-19</v>
      </c>
      <c r="F707" s="110">
        <v>1539561.0921</v>
      </c>
    </row>
    <row r="708" spans="2:6" x14ac:dyDescent="0.2">
      <c r="B708" t="s">
        <v>58</v>
      </c>
      <c r="C708" t="s">
        <v>18</v>
      </c>
      <c r="D708" s="130" t="s">
        <v>120</v>
      </c>
      <c r="E708" s="130" t="str">
        <f t="shared" ref="E708:E771" si="11">_xlfn.CONCAT(B708,C708,D708)</f>
        <v>MGTotal20-24</v>
      </c>
      <c r="F708" s="110">
        <v>1711258.6706999999</v>
      </c>
    </row>
    <row r="709" spans="2:6" x14ac:dyDescent="0.2">
      <c r="B709" t="s">
        <v>58</v>
      </c>
      <c r="C709" t="s">
        <v>18</v>
      </c>
      <c r="D709" s="130" t="s">
        <v>121</v>
      </c>
      <c r="E709" s="130" t="str">
        <f t="shared" si="11"/>
        <v>MGTotal25-29</v>
      </c>
      <c r="F709" s="110">
        <v>1708090.4221999999</v>
      </c>
    </row>
    <row r="710" spans="2:6" x14ac:dyDescent="0.2">
      <c r="B710" t="s">
        <v>58</v>
      </c>
      <c r="C710" t="s">
        <v>18</v>
      </c>
      <c r="D710" s="130" t="s">
        <v>122</v>
      </c>
      <c r="E710" s="130" t="str">
        <f t="shared" si="11"/>
        <v>MGTotal30-34</v>
      </c>
      <c r="F710" s="110">
        <v>1717281.05</v>
      </c>
    </row>
    <row r="711" spans="2:6" x14ac:dyDescent="0.2">
      <c r="B711" t="s">
        <v>58</v>
      </c>
      <c r="C711" t="s">
        <v>18</v>
      </c>
      <c r="D711" s="130" t="s">
        <v>123</v>
      </c>
      <c r="E711" s="130" t="str">
        <f t="shared" si="11"/>
        <v>MGTotal35-39</v>
      </c>
      <c r="F711" s="110">
        <v>1681710.7679000001</v>
      </c>
    </row>
    <row r="712" spans="2:6" x14ac:dyDescent="0.2">
      <c r="B712" t="s">
        <v>58</v>
      </c>
      <c r="C712" t="s">
        <v>18</v>
      </c>
      <c r="D712" s="130" t="s">
        <v>124</v>
      </c>
      <c r="E712" s="130" t="str">
        <f t="shared" si="11"/>
        <v>MGTotal40-44</v>
      </c>
      <c r="F712" s="110">
        <v>1551831.9395000001</v>
      </c>
    </row>
    <row r="713" spans="2:6" x14ac:dyDescent="0.2">
      <c r="B713" t="s">
        <v>58</v>
      </c>
      <c r="C713" t="s">
        <v>18</v>
      </c>
      <c r="D713" s="130" t="s">
        <v>125</v>
      </c>
      <c r="E713" s="130" t="str">
        <f t="shared" si="11"/>
        <v>MGTotal45-49</v>
      </c>
      <c r="F713" s="110">
        <v>1380984.6365</v>
      </c>
    </row>
    <row r="714" spans="2:6" x14ac:dyDescent="0.2">
      <c r="B714" t="s">
        <v>58</v>
      </c>
      <c r="C714" t="s">
        <v>18</v>
      </c>
      <c r="D714" s="130" t="s">
        <v>126</v>
      </c>
      <c r="E714" s="130" t="str">
        <f t="shared" si="11"/>
        <v>MGTotal50-54</v>
      </c>
      <c r="F714" s="110">
        <v>1329889.3679</v>
      </c>
    </row>
    <row r="715" spans="2:6" x14ac:dyDescent="0.2">
      <c r="B715" t="s">
        <v>58</v>
      </c>
      <c r="C715" t="s">
        <v>18</v>
      </c>
      <c r="D715" s="130" t="s">
        <v>127</v>
      </c>
      <c r="E715" s="130" t="str">
        <f t="shared" si="11"/>
        <v>MGTotal55-59</v>
      </c>
      <c r="F715" s="110">
        <v>1216039.0647</v>
      </c>
    </row>
    <row r="716" spans="2:6" x14ac:dyDescent="0.2">
      <c r="B716" t="s">
        <v>58</v>
      </c>
      <c r="C716" t="s">
        <v>18</v>
      </c>
      <c r="D716" s="130" t="s">
        <v>128</v>
      </c>
      <c r="E716" s="130" t="str">
        <f t="shared" si="11"/>
        <v>MGTotal60-64</v>
      </c>
      <c r="F716" s="110">
        <v>1025048.3811999999</v>
      </c>
    </row>
    <row r="717" spans="2:6" x14ac:dyDescent="0.2">
      <c r="B717" t="s">
        <v>58</v>
      </c>
      <c r="C717" t="s">
        <v>18</v>
      </c>
      <c r="D717" s="130" t="s">
        <v>129</v>
      </c>
      <c r="E717" s="130" t="str">
        <f t="shared" si="11"/>
        <v>MGTotal65-69</v>
      </c>
      <c r="F717" s="110">
        <v>795717.51089999999</v>
      </c>
    </row>
    <row r="718" spans="2:6" x14ac:dyDescent="0.2">
      <c r="B718" t="s">
        <v>58</v>
      </c>
      <c r="C718" t="s">
        <v>18</v>
      </c>
      <c r="D718" s="130" t="s">
        <v>130</v>
      </c>
      <c r="E718" s="130" t="str">
        <f t="shared" si="11"/>
        <v>MGTotal70-74</v>
      </c>
      <c r="F718" s="110">
        <v>578717.69339999999</v>
      </c>
    </row>
    <row r="719" spans="2:6" x14ac:dyDescent="0.2">
      <c r="B719" t="s">
        <v>58</v>
      </c>
      <c r="C719" t="s">
        <v>18</v>
      </c>
      <c r="D719" s="130" t="s">
        <v>131</v>
      </c>
      <c r="E719" s="130" t="str">
        <f t="shared" si="11"/>
        <v>MGTotal75-79</v>
      </c>
      <c r="F719" s="110">
        <v>399723.27519999997</v>
      </c>
    </row>
    <row r="720" spans="2:6" x14ac:dyDescent="0.2">
      <c r="B720" t="s">
        <v>58</v>
      </c>
      <c r="C720" t="s">
        <v>18</v>
      </c>
      <c r="D720" s="130" t="s">
        <v>132</v>
      </c>
      <c r="E720" s="130" t="str">
        <f t="shared" si="11"/>
        <v>MGTotal80-84</v>
      </c>
      <c r="F720" s="110">
        <v>267832.95679999999</v>
      </c>
    </row>
    <row r="721" spans="2:6" x14ac:dyDescent="0.2">
      <c r="B721" t="s">
        <v>58</v>
      </c>
      <c r="C721" t="s">
        <v>18</v>
      </c>
      <c r="D721" s="130" t="s">
        <v>133</v>
      </c>
      <c r="E721" s="130" t="str">
        <f t="shared" si="11"/>
        <v>MGTotal85-89</v>
      </c>
      <c r="F721" s="110">
        <v>145103.4173</v>
      </c>
    </row>
    <row r="722" spans="2:6" x14ac:dyDescent="0.2">
      <c r="B722" t="s">
        <v>58</v>
      </c>
      <c r="C722" t="s">
        <v>18</v>
      </c>
      <c r="D722" s="130" t="s">
        <v>8</v>
      </c>
      <c r="E722" s="130" t="str">
        <f t="shared" si="11"/>
        <v>MGTotal90+</v>
      </c>
      <c r="F722" s="110">
        <v>94516.053799999994</v>
      </c>
    </row>
    <row r="723" spans="2:6" x14ac:dyDescent="0.2">
      <c r="B723" t="s">
        <v>66</v>
      </c>
      <c r="C723" t="s">
        <v>70</v>
      </c>
      <c r="D723" s="130">
        <v>0</v>
      </c>
      <c r="E723" s="130" t="str">
        <f t="shared" si="11"/>
        <v>MSFemale0</v>
      </c>
      <c r="F723" s="110">
        <v>21475.682499999999</v>
      </c>
    </row>
    <row r="724" spans="2:6" x14ac:dyDescent="0.2">
      <c r="B724" t="s">
        <v>66</v>
      </c>
      <c r="C724" t="s">
        <v>70</v>
      </c>
      <c r="D724" s="141" t="s">
        <v>1657</v>
      </c>
      <c r="E724" s="130" t="str">
        <f t="shared" si="11"/>
        <v>MSFemale1-4</v>
      </c>
      <c r="F724" s="110">
        <v>85860.536600000007</v>
      </c>
    </row>
    <row r="725" spans="2:6" x14ac:dyDescent="0.2">
      <c r="B725" t="s">
        <v>66</v>
      </c>
      <c r="C725" t="s">
        <v>70</v>
      </c>
      <c r="D725" s="141" t="s">
        <v>1658</v>
      </c>
      <c r="E725" s="130" t="str">
        <f t="shared" si="11"/>
        <v>MSFemale5-9</v>
      </c>
      <c r="F725" s="110">
        <v>103625.7421</v>
      </c>
    </row>
    <row r="726" spans="2:6" x14ac:dyDescent="0.2">
      <c r="B726" t="s">
        <v>66</v>
      </c>
      <c r="C726" t="s">
        <v>70</v>
      </c>
      <c r="D726" s="141" t="s">
        <v>118</v>
      </c>
      <c r="E726" s="130" t="str">
        <f t="shared" si="11"/>
        <v>MSFemale10-14</v>
      </c>
      <c r="F726" s="110">
        <v>99576.561100000006</v>
      </c>
    </row>
    <row r="727" spans="2:6" x14ac:dyDescent="0.2">
      <c r="B727" t="s">
        <v>66</v>
      </c>
      <c r="C727" t="s">
        <v>70</v>
      </c>
      <c r="D727" s="130" t="s">
        <v>119</v>
      </c>
      <c r="E727" s="130" t="str">
        <f t="shared" si="11"/>
        <v>MSFemale15-19</v>
      </c>
      <c r="F727" s="110">
        <v>102339.70389999999</v>
      </c>
    </row>
    <row r="728" spans="2:6" x14ac:dyDescent="0.2">
      <c r="B728" t="s">
        <v>66</v>
      </c>
      <c r="C728" t="s">
        <v>70</v>
      </c>
      <c r="D728" s="130" t="s">
        <v>120</v>
      </c>
      <c r="E728" s="130" t="str">
        <f t="shared" si="11"/>
        <v>MSFemale20-24</v>
      </c>
      <c r="F728" s="110">
        <v>111632.6185</v>
      </c>
    </row>
    <row r="729" spans="2:6" x14ac:dyDescent="0.2">
      <c r="B729" t="s">
        <v>66</v>
      </c>
      <c r="C729" t="s">
        <v>70</v>
      </c>
      <c r="D729" s="130" t="s">
        <v>121</v>
      </c>
      <c r="E729" s="130" t="str">
        <f t="shared" si="11"/>
        <v>MSFemale25-29</v>
      </c>
      <c r="F729" s="110">
        <v>113550.4877</v>
      </c>
    </row>
    <row r="730" spans="2:6" x14ac:dyDescent="0.2">
      <c r="B730" t="s">
        <v>66</v>
      </c>
      <c r="C730" t="s">
        <v>70</v>
      </c>
      <c r="D730" s="130" t="s">
        <v>122</v>
      </c>
      <c r="E730" s="130" t="str">
        <f t="shared" si="11"/>
        <v>MSFemale30-34</v>
      </c>
      <c r="F730" s="110">
        <v>111273.03720000001</v>
      </c>
    </row>
    <row r="731" spans="2:6" x14ac:dyDescent="0.2">
      <c r="B731" t="s">
        <v>66</v>
      </c>
      <c r="C731" t="s">
        <v>70</v>
      </c>
      <c r="D731" s="130" t="s">
        <v>123</v>
      </c>
      <c r="E731" s="130" t="str">
        <f t="shared" si="11"/>
        <v>MSFemale35-39</v>
      </c>
      <c r="F731" s="110">
        <v>110802.98020000001</v>
      </c>
    </row>
    <row r="732" spans="2:6" x14ac:dyDescent="0.2">
      <c r="B732" t="s">
        <v>66</v>
      </c>
      <c r="C732" t="s">
        <v>70</v>
      </c>
      <c r="D732" s="130" t="s">
        <v>124</v>
      </c>
      <c r="E732" s="130" t="str">
        <f t="shared" si="11"/>
        <v>MSFemale40-44</v>
      </c>
      <c r="F732" s="110">
        <v>100618.4855</v>
      </c>
    </row>
    <row r="733" spans="2:6" x14ac:dyDescent="0.2">
      <c r="B733" t="s">
        <v>66</v>
      </c>
      <c r="C733" t="s">
        <v>70</v>
      </c>
      <c r="D733" s="130" t="s">
        <v>125</v>
      </c>
      <c r="E733" s="130" t="str">
        <f t="shared" si="11"/>
        <v>MSFemale45-49</v>
      </c>
      <c r="F733" s="110">
        <v>90732.400699999998</v>
      </c>
    </row>
    <row r="734" spans="2:6" x14ac:dyDescent="0.2">
      <c r="B734" t="s">
        <v>66</v>
      </c>
      <c r="C734" t="s">
        <v>70</v>
      </c>
      <c r="D734" s="130" t="s">
        <v>126</v>
      </c>
      <c r="E734" s="130" t="str">
        <f t="shared" si="11"/>
        <v>MSFemale50-54</v>
      </c>
      <c r="F734" s="110">
        <v>83821.321500000005</v>
      </c>
    </row>
    <row r="735" spans="2:6" x14ac:dyDescent="0.2">
      <c r="B735" t="s">
        <v>66</v>
      </c>
      <c r="C735" t="s">
        <v>70</v>
      </c>
      <c r="D735" s="130" t="s">
        <v>127</v>
      </c>
      <c r="E735" s="130" t="str">
        <f t="shared" si="11"/>
        <v>MSFemale55-59</v>
      </c>
      <c r="F735" s="110">
        <v>75036.908899999995</v>
      </c>
    </row>
    <row r="736" spans="2:6" x14ac:dyDescent="0.2">
      <c r="B736" t="s">
        <v>66</v>
      </c>
      <c r="C736" t="s">
        <v>70</v>
      </c>
      <c r="D736" s="130" t="s">
        <v>128</v>
      </c>
      <c r="E736" s="130" t="str">
        <f t="shared" si="11"/>
        <v>MSFemale60-64</v>
      </c>
      <c r="F736" s="110">
        <v>59654.073400000001</v>
      </c>
    </row>
    <row r="737" spans="2:6" x14ac:dyDescent="0.2">
      <c r="B737" t="s">
        <v>66</v>
      </c>
      <c r="C737" t="s">
        <v>70</v>
      </c>
      <c r="D737" s="130" t="s">
        <v>129</v>
      </c>
      <c r="E737" s="130" t="str">
        <f t="shared" si="11"/>
        <v>MSFemale65-69</v>
      </c>
      <c r="F737" s="110">
        <v>45737.510499999997</v>
      </c>
    </row>
    <row r="738" spans="2:6" x14ac:dyDescent="0.2">
      <c r="B738" t="s">
        <v>66</v>
      </c>
      <c r="C738" t="s">
        <v>70</v>
      </c>
      <c r="D738" s="130" t="s">
        <v>130</v>
      </c>
      <c r="E738" s="130" t="str">
        <f t="shared" si="11"/>
        <v>MSFemale70-74</v>
      </c>
      <c r="F738" s="110">
        <v>32819.346299999997</v>
      </c>
    </row>
    <row r="739" spans="2:6" x14ac:dyDescent="0.2">
      <c r="B739" t="s">
        <v>66</v>
      </c>
      <c r="C739" t="s">
        <v>70</v>
      </c>
      <c r="D739" s="130" t="s">
        <v>131</v>
      </c>
      <c r="E739" s="130" t="str">
        <f t="shared" si="11"/>
        <v>MSFemale75-79</v>
      </c>
      <c r="F739" s="110">
        <v>23025.2251</v>
      </c>
    </row>
    <row r="740" spans="2:6" x14ac:dyDescent="0.2">
      <c r="B740" t="s">
        <v>66</v>
      </c>
      <c r="C740" t="s">
        <v>70</v>
      </c>
      <c r="D740" s="130" t="s">
        <v>132</v>
      </c>
      <c r="E740" s="130" t="str">
        <f t="shared" si="11"/>
        <v>MSFemale80-84</v>
      </c>
      <c r="F740" s="110">
        <v>14740.3748</v>
      </c>
    </row>
    <row r="741" spans="2:6" x14ac:dyDescent="0.2">
      <c r="B741" t="s">
        <v>66</v>
      </c>
      <c r="C741" t="s">
        <v>70</v>
      </c>
      <c r="D741" s="130" t="s">
        <v>133</v>
      </c>
      <c r="E741" s="130" t="str">
        <f t="shared" si="11"/>
        <v>MSFemale85-89</v>
      </c>
      <c r="F741" s="110">
        <v>7760.9049999999997</v>
      </c>
    </row>
    <row r="742" spans="2:6" x14ac:dyDescent="0.2">
      <c r="B742" t="s">
        <v>66</v>
      </c>
      <c r="C742" t="s">
        <v>70</v>
      </c>
      <c r="D742" s="130" t="s">
        <v>8</v>
      </c>
      <c r="E742" s="130" t="str">
        <f t="shared" si="11"/>
        <v>MSFemale90+</v>
      </c>
      <c r="F742" s="110">
        <v>4656.8951999999999</v>
      </c>
    </row>
    <row r="743" spans="2:6" x14ac:dyDescent="0.2">
      <c r="B743" t="s">
        <v>66</v>
      </c>
      <c r="C743" t="s">
        <v>71</v>
      </c>
      <c r="D743" s="130">
        <v>0</v>
      </c>
      <c r="E743" s="130" t="str">
        <f t="shared" si="11"/>
        <v>MSMale0</v>
      </c>
      <c r="F743" s="110">
        <v>22499.2677</v>
      </c>
    </row>
    <row r="744" spans="2:6" x14ac:dyDescent="0.2">
      <c r="B744" t="s">
        <v>66</v>
      </c>
      <c r="C744" t="s">
        <v>71</v>
      </c>
      <c r="D744" s="141" t="s">
        <v>1657</v>
      </c>
      <c r="E744" s="130" t="str">
        <f t="shared" si="11"/>
        <v>MSMale1-4</v>
      </c>
      <c r="F744" s="110">
        <v>89891.330499999996</v>
      </c>
    </row>
    <row r="745" spans="2:6" x14ac:dyDescent="0.2">
      <c r="B745" t="s">
        <v>66</v>
      </c>
      <c r="C745" t="s">
        <v>71</v>
      </c>
      <c r="D745" s="141" t="s">
        <v>1658</v>
      </c>
      <c r="E745" s="130" t="str">
        <f t="shared" si="11"/>
        <v>MSMale5-9</v>
      </c>
      <c r="F745" s="110">
        <v>108611.0095</v>
      </c>
    </row>
    <row r="746" spans="2:6" x14ac:dyDescent="0.2">
      <c r="B746" t="s">
        <v>66</v>
      </c>
      <c r="C746" t="s">
        <v>71</v>
      </c>
      <c r="D746" s="141" t="s">
        <v>118</v>
      </c>
      <c r="E746" s="130" t="str">
        <f t="shared" si="11"/>
        <v>MSMale10-14</v>
      </c>
      <c r="F746" s="110">
        <v>104526.1878</v>
      </c>
    </row>
    <row r="747" spans="2:6" x14ac:dyDescent="0.2">
      <c r="B747" t="s">
        <v>66</v>
      </c>
      <c r="C747" t="s">
        <v>71</v>
      </c>
      <c r="D747" s="130" t="s">
        <v>119</v>
      </c>
      <c r="E747" s="130" t="str">
        <f t="shared" si="11"/>
        <v>MSMale15-19</v>
      </c>
      <c r="F747" s="110">
        <v>107049.4311</v>
      </c>
    </row>
    <row r="748" spans="2:6" x14ac:dyDescent="0.2">
      <c r="B748" t="s">
        <v>66</v>
      </c>
      <c r="C748" t="s">
        <v>71</v>
      </c>
      <c r="D748" s="130" t="s">
        <v>120</v>
      </c>
      <c r="E748" s="130" t="str">
        <f t="shared" si="11"/>
        <v>MSMale20-24</v>
      </c>
      <c r="F748" s="110">
        <v>114895.4442</v>
      </c>
    </row>
    <row r="749" spans="2:6" x14ac:dyDescent="0.2">
      <c r="B749" t="s">
        <v>66</v>
      </c>
      <c r="C749" t="s">
        <v>71</v>
      </c>
      <c r="D749" s="130" t="s">
        <v>121</v>
      </c>
      <c r="E749" s="130" t="str">
        <f t="shared" si="11"/>
        <v>MSMale25-29</v>
      </c>
      <c r="F749" s="110">
        <v>114964.2844</v>
      </c>
    </row>
    <row r="750" spans="2:6" x14ac:dyDescent="0.2">
      <c r="B750" t="s">
        <v>66</v>
      </c>
      <c r="C750" t="s">
        <v>71</v>
      </c>
      <c r="D750" s="130" t="s">
        <v>122</v>
      </c>
      <c r="E750" s="130" t="str">
        <f t="shared" si="11"/>
        <v>MSMale30-34</v>
      </c>
      <c r="F750" s="110">
        <v>112088.36</v>
      </c>
    </row>
    <row r="751" spans="2:6" x14ac:dyDescent="0.2">
      <c r="B751" t="s">
        <v>66</v>
      </c>
      <c r="C751" t="s">
        <v>71</v>
      </c>
      <c r="D751" s="130" t="s">
        <v>123</v>
      </c>
      <c r="E751" s="130" t="str">
        <f t="shared" si="11"/>
        <v>MSMale35-39</v>
      </c>
      <c r="F751" s="110">
        <v>107580.5147</v>
      </c>
    </row>
    <row r="752" spans="2:6" x14ac:dyDescent="0.2">
      <c r="B752" t="s">
        <v>66</v>
      </c>
      <c r="C752" t="s">
        <v>71</v>
      </c>
      <c r="D752" s="130" t="s">
        <v>124</v>
      </c>
      <c r="E752" s="130" t="str">
        <f t="shared" si="11"/>
        <v>MSMale40-44</v>
      </c>
      <c r="F752" s="110">
        <v>97276.726999999999</v>
      </c>
    </row>
    <row r="753" spans="2:6" x14ac:dyDescent="0.2">
      <c r="B753" t="s">
        <v>66</v>
      </c>
      <c r="C753" t="s">
        <v>71</v>
      </c>
      <c r="D753" s="130" t="s">
        <v>125</v>
      </c>
      <c r="E753" s="130" t="str">
        <f t="shared" si="11"/>
        <v>MSMale45-49</v>
      </c>
      <c r="F753" s="110">
        <v>87016.420299999998</v>
      </c>
    </row>
    <row r="754" spans="2:6" x14ac:dyDescent="0.2">
      <c r="B754" t="s">
        <v>66</v>
      </c>
      <c r="C754" t="s">
        <v>71</v>
      </c>
      <c r="D754" s="130" t="s">
        <v>126</v>
      </c>
      <c r="E754" s="130" t="str">
        <f t="shared" si="11"/>
        <v>MSMale50-54</v>
      </c>
      <c r="F754" s="110">
        <v>79196.263900000005</v>
      </c>
    </row>
    <row r="755" spans="2:6" x14ac:dyDescent="0.2">
      <c r="B755" t="s">
        <v>66</v>
      </c>
      <c r="C755" t="s">
        <v>71</v>
      </c>
      <c r="D755" s="130" t="s">
        <v>127</v>
      </c>
      <c r="E755" s="130" t="str">
        <f t="shared" si="11"/>
        <v>MSMale55-59</v>
      </c>
      <c r="F755" s="110">
        <v>69085.106199999995</v>
      </c>
    </row>
    <row r="756" spans="2:6" x14ac:dyDescent="0.2">
      <c r="B756" t="s">
        <v>66</v>
      </c>
      <c r="C756" t="s">
        <v>71</v>
      </c>
      <c r="D756" s="130" t="s">
        <v>128</v>
      </c>
      <c r="E756" s="130" t="str">
        <f t="shared" si="11"/>
        <v>MSMale60-64</v>
      </c>
      <c r="F756" s="110">
        <v>54283.003799999999</v>
      </c>
    </row>
    <row r="757" spans="2:6" x14ac:dyDescent="0.2">
      <c r="B757" t="s">
        <v>66</v>
      </c>
      <c r="C757" t="s">
        <v>71</v>
      </c>
      <c r="D757" s="130" t="s">
        <v>129</v>
      </c>
      <c r="E757" s="130" t="str">
        <f t="shared" si="11"/>
        <v>MSMale65-69</v>
      </c>
      <c r="F757" s="110">
        <v>40924.876799999998</v>
      </c>
    </row>
    <row r="758" spans="2:6" x14ac:dyDescent="0.2">
      <c r="B758" t="s">
        <v>66</v>
      </c>
      <c r="C758" t="s">
        <v>71</v>
      </c>
      <c r="D758" s="130" t="s">
        <v>130</v>
      </c>
      <c r="E758" s="130" t="str">
        <f t="shared" si="11"/>
        <v>MSMale70-74</v>
      </c>
      <c r="F758" s="110">
        <v>28241.966</v>
      </c>
    </row>
    <row r="759" spans="2:6" x14ac:dyDescent="0.2">
      <c r="B759" t="s">
        <v>66</v>
      </c>
      <c r="C759" t="s">
        <v>71</v>
      </c>
      <c r="D759" s="130" t="s">
        <v>131</v>
      </c>
      <c r="E759" s="130" t="str">
        <f t="shared" si="11"/>
        <v>MSMale75-79</v>
      </c>
      <c r="F759" s="110">
        <v>18960.8472</v>
      </c>
    </row>
    <row r="760" spans="2:6" x14ac:dyDescent="0.2">
      <c r="B760" t="s">
        <v>66</v>
      </c>
      <c r="C760" t="s">
        <v>71</v>
      </c>
      <c r="D760" s="130" t="s">
        <v>132</v>
      </c>
      <c r="E760" s="130" t="str">
        <f t="shared" si="11"/>
        <v>MSMale80-84</v>
      </c>
      <c r="F760" s="110">
        <v>12002.314399999999</v>
      </c>
    </row>
    <row r="761" spans="2:6" x14ac:dyDescent="0.2">
      <c r="B761" t="s">
        <v>66</v>
      </c>
      <c r="C761" t="s">
        <v>71</v>
      </c>
      <c r="D761" s="130" t="s">
        <v>133</v>
      </c>
      <c r="E761" s="130" t="str">
        <f t="shared" si="11"/>
        <v>MSMale85-89</v>
      </c>
      <c r="F761" s="110">
        <v>5963.4503999999997</v>
      </c>
    </row>
    <row r="762" spans="2:6" x14ac:dyDescent="0.2">
      <c r="B762" t="s">
        <v>66</v>
      </c>
      <c r="C762" t="s">
        <v>71</v>
      </c>
      <c r="D762" s="130" t="s">
        <v>8</v>
      </c>
      <c r="E762" s="130" t="str">
        <f t="shared" si="11"/>
        <v>MSMale90+</v>
      </c>
      <c r="F762" s="110">
        <v>3227.5336000000002</v>
      </c>
    </row>
    <row r="763" spans="2:6" x14ac:dyDescent="0.2">
      <c r="B763" t="s">
        <v>66</v>
      </c>
      <c r="C763" t="s">
        <v>18</v>
      </c>
      <c r="D763" s="130">
        <v>0</v>
      </c>
      <c r="E763" s="130" t="str">
        <f t="shared" si="11"/>
        <v>MSTotal0</v>
      </c>
      <c r="F763" s="110">
        <v>43974.950199999999</v>
      </c>
    </row>
    <row r="764" spans="2:6" x14ac:dyDescent="0.2">
      <c r="B764" t="s">
        <v>66</v>
      </c>
      <c r="C764" t="s">
        <v>18</v>
      </c>
      <c r="D764" s="141" t="s">
        <v>1657</v>
      </c>
      <c r="E764" s="130" t="str">
        <f t="shared" si="11"/>
        <v>MSTotal1-4</v>
      </c>
      <c r="F764" s="110">
        <v>175751.86720000001</v>
      </c>
    </row>
    <row r="765" spans="2:6" x14ac:dyDescent="0.2">
      <c r="B765" t="s">
        <v>66</v>
      </c>
      <c r="C765" t="s">
        <v>18</v>
      </c>
      <c r="D765" s="141" t="s">
        <v>1658</v>
      </c>
      <c r="E765" s="130" t="str">
        <f t="shared" si="11"/>
        <v>MSTotal5-9</v>
      </c>
      <c r="F765" s="110">
        <v>212236.75159999999</v>
      </c>
    </row>
    <row r="766" spans="2:6" x14ac:dyDescent="0.2">
      <c r="B766" t="s">
        <v>66</v>
      </c>
      <c r="C766" t="s">
        <v>18</v>
      </c>
      <c r="D766" s="141" t="s">
        <v>118</v>
      </c>
      <c r="E766" s="130" t="str">
        <f t="shared" si="11"/>
        <v>MSTotal10-14</v>
      </c>
      <c r="F766" s="110">
        <v>204102.7488</v>
      </c>
    </row>
    <row r="767" spans="2:6" x14ac:dyDescent="0.2">
      <c r="B767" t="s">
        <v>66</v>
      </c>
      <c r="C767" t="s">
        <v>18</v>
      </c>
      <c r="D767" s="130" t="s">
        <v>119</v>
      </c>
      <c r="E767" s="130" t="str">
        <f t="shared" si="11"/>
        <v>MSTotal15-19</v>
      </c>
      <c r="F767" s="110">
        <v>209389.1305</v>
      </c>
    </row>
    <row r="768" spans="2:6" x14ac:dyDescent="0.2">
      <c r="B768" t="s">
        <v>66</v>
      </c>
      <c r="C768" t="s">
        <v>18</v>
      </c>
      <c r="D768" s="130" t="s">
        <v>120</v>
      </c>
      <c r="E768" s="130" t="str">
        <f t="shared" si="11"/>
        <v>MSTotal20-24</v>
      </c>
      <c r="F768" s="110">
        <v>226528.04370000001</v>
      </c>
    </row>
    <row r="769" spans="2:6" x14ac:dyDescent="0.2">
      <c r="B769" t="s">
        <v>66</v>
      </c>
      <c r="C769" t="s">
        <v>18</v>
      </c>
      <c r="D769" s="130" t="s">
        <v>121</v>
      </c>
      <c r="E769" s="130" t="str">
        <f t="shared" si="11"/>
        <v>MSTotal25-29</v>
      </c>
      <c r="F769" s="110">
        <v>228514.76689999999</v>
      </c>
    </row>
    <row r="770" spans="2:6" x14ac:dyDescent="0.2">
      <c r="B770" t="s">
        <v>66</v>
      </c>
      <c r="C770" t="s">
        <v>18</v>
      </c>
      <c r="D770" s="130" t="s">
        <v>122</v>
      </c>
      <c r="E770" s="130" t="str">
        <f t="shared" si="11"/>
        <v>MSTotal30-34</v>
      </c>
      <c r="F770" s="110">
        <v>223361.3548</v>
      </c>
    </row>
    <row r="771" spans="2:6" x14ac:dyDescent="0.2">
      <c r="B771" t="s">
        <v>66</v>
      </c>
      <c r="C771" t="s">
        <v>18</v>
      </c>
      <c r="D771" s="130" t="s">
        <v>123</v>
      </c>
      <c r="E771" s="130" t="str">
        <f t="shared" si="11"/>
        <v>MSTotal35-39</v>
      </c>
      <c r="F771" s="110">
        <v>218383.49119999999</v>
      </c>
    </row>
    <row r="772" spans="2:6" x14ac:dyDescent="0.2">
      <c r="B772" t="s">
        <v>66</v>
      </c>
      <c r="C772" t="s">
        <v>18</v>
      </c>
      <c r="D772" s="130" t="s">
        <v>124</v>
      </c>
      <c r="E772" s="130" t="str">
        <f t="shared" ref="E772:E835" si="12">_xlfn.CONCAT(B772,C772,D772)</f>
        <v>MSTotal40-44</v>
      </c>
      <c r="F772" s="110">
        <v>197895.21249999999</v>
      </c>
    </row>
    <row r="773" spans="2:6" x14ac:dyDescent="0.2">
      <c r="B773" t="s">
        <v>66</v>
      </c>
      <c r="C773" t="s">
        <v>18</v>
      </c>
      <c r="D773" s="130" t="s">
        <v>125</v>
      </c>
      <c r="E773" s="130" t="str">
        <f t="shared" si="12"/>
        <v>MSTotal45-49</v>
      </c>
      <c r="F773" s="110">
        <v>177748.821</v>
      </c>
    </row>
    <row r="774" spans="2:6" x14ac:dyDescent="0.2">
      <c r="B774" t="s">
        <v>66</v>
      </c>
      <c r="C774" t="s">
        <v>18</v>
      </c>
      <c r="D774" s="130" t="s">
        <v>126</v>
      </c>
      <c r="E774" s="130" t="str">
        <f t="shared" si="12"/>
        <v>MSTotal50-54</v>
      </c>
      <c r="F774" s="110">
        <v>163017.58189999999</v>
      </c>
    </row>
    <row r="775" spans="2:6" x14ac:dyDescent="0.2">
      <c r="B775" t="s">
        <v>66</v>
      </c>
      <c r="C775" t="s">
        <v>18</v>
      </c>
      <c r="D775" s="130" t="s">
        <v>127</v>
      </c>
      <c r="E775" s="130" t="str">
        <f t="shared" si="12"/>
        <v>MSTotal55-59</v>
      </c>
      <c r="F775" s="110">
        <v>144122.01070000001</v>
      </c>
    </row>
    <row r="776" spans="2:6" x14ac:dyDescent="0.2">
      <c r="B776" t="s">
        <v>66</v>
      </c>
      <c r="C776" t="s">
        <v>18</v>
      </c>
      <c r="D776" s="130" t="s">
        <v>128</v>
      </c>
      <c r="E776" s="130" t="str">
        <f t="shared" si="12"/>
        <v>MSTotal60-64</v>
      </c>
      <c r="F776" s="110">
        <v>113937.0625</v>
      </c>
    </row>
    <row r="777" spans="2:6" x14ac:dyDescent="0.2">
      <c r="B777" t="s">
        <v>66</v>
      </c>
      <c r="C777" t="s">
        <v>18</v>
      </c>
      <c r="D777" s="130" t="s">
        <v>129</v>
      </c>
      <c r="E777" s="130" t="str">
        <f t="shared" si="12"/>
        <v>MSTotal65-69</v>
      </c>
      <c r="F777" s="110">
        <v>86662.375</v>
      </c>
    </row>
    <row r="778" spans="2:6" x14ac:dyDescent="0.2">
      <c r="B778" t="s">
        <v>66</v>
      </c>
      <c r="C778" t="s">
        <v>18</v>
      </c>
      <c r="D778" s="130" t="s">
        <v>130</v>
      </c>
      <c r="E778" s="130" t="str">
        <f t="shared" si="12"/>
        <v>MSTotal70-74</v>
      </c>
      <c r="F778" s="110">
        <v>61061.300900000002</v>
      </c>
    </row>
    <row r="779" spans="2:6" x14ac:dyDescent="0.2">
      <c r="B779" t="s">
        <v>66</v>
      </c>
      <c r="C779" t="s">
        <v>18</v>
      </c>
      <c r="D779" s="130" t="s">
        <v>131</v>
      </c>
      <c r="E779" s="130" t="str">
        <f t="shared" si="12"/>
        <v>MSTotal75-79</v>
      </c>
      <c r="F779" s="110">
        <v>41986.009899999997</v>
      </c>
    </row>
    <row r="780" spans="2:6" x14ac:dyDescent="0.2">
      <c r="B780" t="s">
        <v>66</v>
      </c>
      <c r="C780" t="s">
        <v>18</v>
      </c>
      <c r="D780" s="130" t="s">
        <v>132</v>
      </c>
      <c r="E780" s="130" t="str">
        <f t="shared" si="12"/>
        <v>MSTotal80-84</v>
      </c>
      <c r="F780" s="110">
        <v>26742.673200000001</v>
      </c>
    </row>
    <row r="781" spans="2:6" x14ac:dyDescent="0.2">
      <c r="B781" t="s">
        <v>66</v>
      </c>
      <c r="C781" t="s">
        <v>18</v>
      </c>
      <c r="D781" s="130" t="s">
        <v>133</v>
      </c>
      <c r="E781" s="130" t="str">
        <f t="shared" si="12"/>
        <v>MSTotal85-89</v>
      </c>
      <c r="F781" s="110">
        <v>13724.3488</v>
      </c>
    </row>
    <row r="782" spans="2:6" x14ac:dyDescent="0.2">
      <c r="B782" t="s">
        <v>66</v>
      </c>
      <c r="C782" t="s">
        <v>18</v>
      </c>
      <c r="D782" s="130" t="s">
        <v>8</v>
      </c>
      <c r="E782" s="130" t="str">
        <f t="shared" si="12"/>
        <v>MSTotal90+</v>
      </c>
      <c r="F782" s="110">
        <v>7884.4270999999999</v>
      </c>
    </row>
    <row r="783" spans="2:6" x14ac:dyDescent="0.2">
      <c r="B783" t="s">
        <v>67</v>
      </c>
      <c r="C783" t="s">
        <v>70</v>
      </c>
      <c r="D783" s="130">
        <v>0</v>
      </c>
      <c r="E783" s="130" t="str">
        <f t="shared" si="12"/>
        <v>MTFemale0</v>
      </c>
      <c r="F783" s="110">
        <v>27893.367900000001</v>
      </c>
    </row>
    <row r="784" spans="2:6" x14ac:dyDescent="0.2">
      <c r="B784" t="s">
        <v>67</v>
      </c>
      <c r="C784" t="s">
        <v>70</v>
      </c>
      <c r="D784" s="141" t="s">
        <v>1657</v>
      </c>
      <c r="E784" s="130" t="str">
        <f t="shared" si="12"/>
        <v>MTFemale1-4</v>
      </c>
      <c r="F784" s="110">
        <v>110946.56299999999</v>
      </c>
    </row>
    <row r="785" spans="2:6" x14ac:dyDescent="0.2">
      <c r="B785" t="s">
        <v>67</v>
      </c>
      <c r="C785" t="s">
        <v>70</v>
      </c>
      <c r="D785" s="141" t="s">
        <v>1658</v>
      </c>
      <c r="E785" s="130" t="str">
        <f t="shared" si="12"/>
        <v>MTFemale5-9</v>
      </c>
      <c r="F785" s="110">
        <v>129181.0238</v>
      </c>
    </row>
    <row r="786" spans="2:6" x14ac:dyDescent="0.2">
      <c r="B786" t="s">
        <v>67</v>
      </c>
      <c r="C786" t="s">
        <v>70</v>
      </c>
      <c r="D786" s="141" t="s">
        <v>118</v>
      </c>
      <c r="E786" s="130" t="str">
        <f t="shared" si="12"/>
        <v>MTFemale10-14</v>
      </c>
      <c r="F786" s="110">
        <v>132694.2401</v>
      </c>
    </row>
    <row r="787" spans="2:6" x14ac:dyDescent="0.2">
      <c r="B787" t="s">
        <v>67</v>
      </c>
      <c r="C787" t="s">
        <v>70</v>
      </c>
      <c r="D787" s="130" t="s">
        <v>119</v>
      </c>
      <c r="E787" s="130" t="str">
        <f t="shared" si="12"/>
        <v>MTFemale15-19</v>
      </c>
      <c r="F787" s="110">
        <v>131644.73980000001</v>
      </c>
    </row>
    <row r="788" spans="2:6" x14ac:dyDescent="0.2">
      <c r="B788" t="s">
        <v>67</v>
      </c>
      <c r="C788" t="s">
        <v>70</v>
      </c>
      <c r="D788" s="130" t="s">
        <v>120</v>
      </c>
      <c r="E788" s="130" t="str">
        <f t="shared" si="12"/>
        <v>MTFemale20-24</v>
      </c>
      <c r="F788" s="110">
        <v>140885.50580000001</v>
      </c>
    </row>
    <row r="789" spans="2:6" x14ac:dyDescent="0.2">
      <c r="B789" t="s">
        <v>67</v>
      </c>
      <c r="C789" t="s">
        <v>70</v>
      </c>
      <c r="D789" s="130" t="s">
        <v>121</v>
      </c>
      <c r="E789" s="130" t="str">
        <f t="shared" si="12"/>
        <v>MTFemale25-29</v>
      </c>
      <c r="F789" s="110">
        <v>144584.1048</v>
      </c>
    </row>
    <row r="790" spans="2:6" x14ac:dyDescent="0.2">
      <c r="B790" t="s">
        <v>67</v>
      </c>
      <c r="C790" t="s">
        <v>70</v>
      </c>
      <c r="D790" s="130" t="s">
        <v>122</v>
      </c>
      <c r="E790" s="130" t="str">
        <f t="shared" si="12"/>
        <v>MTFemale30-34</v>
      </c>
      <c r="F790" s="110">
        <v>144482.02530000001</v>
      </c>
    </row>
    <row r="791" spans="2:6" x14ac:dyDescent="0.2">
      <c r="B791" t="s">
        <v>67</v>
      </c>
      <c r="C791" t="s">
        <v>70</v>
      </c>
      <c r="D791" s="130" t="s">
        <v>123</v>
      </c>
      <c r="E791" s="130" t="str">
        <f t="shared" si="12"/>
        <v>MTFemale35-39</v>
      </c>
      <c r="F791" s="110">
        <v>140620.95480000001</v>
      </c>
    </row>
    <row r="792" spans="2:6" x14ac:dyDescent="0.2">
      <c r="B792" t="s">
        <v>67</v>
      </c>
      <c r="C792" t="s">
        <v>70</v>
      </c>
      <c r="D792" s="130" t="s">
        <v>124</v>
      </c>
      <c r="E792" s="130" t="str">
        <f t="shared" si="12"/>
        <v>MTFemale40-44</v>
      </c>
      <c r="F792" s="110">
        <v>129283.24559999999</v>
      </c>
    </row>
    <row r="793" spans="2:6" x14ac:dyDescent="0.2">
      <c r="B793" t="s">
        <v>67</v>
      </c>
      <c r="C793" t="s">
        <v>70</v>
      </c>
      <c r="D793" s="130" t="s">
        <v>125</v>
      </c>
      <c r="E793" s="130" t="str">
        <f t="shared" si="12"/>
        <v>MTFemale45-49</v>
      </c>
      <c r="F793" s="110">
        <v>113121.1599</v>
      </c>
    </row>
    <row r="794" spans="2:6" x14ac:dyDescent="0.2">
      <c r="B794" t="s">
        <v>67</v>
      </c>
      <c r="C794" t="s">
        <v>70</v>
      </c>
      <c r="D794" s="130" t="s">
        <v>126</v>
      </c>
      <c r="E794" s="130" t="str">
        <f t="shared" si="12"/>
        <v>MTFemale50-54</v>
      </c>
      <c r="F794" s="110">
        <v>99997.134999999995</v>
      </c>
    </row>
    <row r="795" spans="2:6" x14ac:dyDescent="0.2">
      <c r="B795" t="s">
        <v>67</v>
      </c>
      <c r="C795" t="s">
        <v>70</v>
      </c>
      <c r="D795" s="130" t="s">
        <v>127</v>
      </c>
      <c r="E795" s="130" t="str">
        <f t="shared" si="12"/>
        <v>MTFemale55-59</v>
      </c>
      <c r="F795" s="110">
        <v>83455.654800000004</v>
      </c>
    </row>
    <row r="796" spans="2:6" x14ac:dyDescent="0.2">
      <c r="B796" t="s">
        <v>67</v>
      </c>
      <c r="C796" t="s">
        <v>70</v>
      </c>
      <c r="D796" s="130" t="s">
        <v>128</v>
      </c>
      <c r="E796" s="130" t="str">
        <f t="shared" si="12"/>
        <v>MTFemale60-64</v>
      </c>
      <c r="F796" s="110">
        <v>64624.737099999998</v>
      </c>
    </row>
    <row r="797" spans="2:6" x14ac:dyDescent="0.2">
      <c r="B797" t="s">
        <v>67</v>
      </c>
      <c r="C797" t="s">
        <v>70</v>
      </c>
      <c r="D797" s="130" t="s">
        <v>129</v>
      </c>
      <c r="E797" s="130" t="str">
        <f t="shared" si="12"/>
        <v>MTFemale65-69</v>
      </c>
      <c r="F797" s="110">
        <v>47015.710800000001</v>
      </c>
    </row>
    <row r="798" spans="2:6" x14ac:dyDescent="0.2">
      <c r="B798" t="s">
        <v>67</v>
      </c>
      <c r="C798" t="s">
        <v>70</v>
      </c>
      <c r="D798" s="130" t="s">
        <v>130</v>
      </c>
      <c r="E798" s="130" t="str">
        <f t="shared" si="12"/>
        <v>MTFemale70-74</v>
      </c>
      <c r="F798" s="110">
        <v>32283.359</v>
      </c>
    </row>
    <row r="799" spans="2:6" x14ac:dyDescent="0.2">
      <c r="B799" t="s">
        <v>67</v>
      </c>
      <c r="C799" t="s">
        <v>70</v>
      </c>
      <c r="D799" s="130" t="s">
        <v>131</v>
      </c>
      <c r="E799" s="130" t="str">
        <f t="shared" si="12"/>
        <v>MTFemale75-79</v>
      </c>
      <c r="F799" s="110">
        <v>21020.953600000001</v>
      </c>
    </row>
    <row r="800" spans="2:6" x14ac:dyDescent="0.2">
      <c r="B800" t="s">
        <v>67</v>
      </c>
      <c r="C800" t="s">
        <v>70</v>
      </c>
      <c r="D800" s="130" t="s">
        <v>132</v>
      </c>
      <c r="E800" s="130" t="str">
        <f t="shared" si="12"/>
        <v>MTFemale80-84</v>
      </c>
      <c r="F800" s="110">
        <v>12806.4751</v>
      </c>
    </row>
    <row r="801" spans="2:6" x14ac:dyDescent="0.2">
      <c r="B801" t="s">
        <v>67</v>
      </c>
      <c r="C801" t="s">
        <v>70</v>
      </c>
      <c r="D801" s="130" t="s">
        <v>133</v>
      </c>
      <c r="E801" s="130" t="str">
        <f t="shared" si="12"/>
        <v>MTFemale85-89</v>
      </c>
      <c r="F801" s="110">
        <v>6078.1559999999999</v>
      </c>
    </row>
    <row r="802" spans="2:6" x14ac:dyDescent="0.2">
      <c r="B802" t="s">
        <v>67</v>
      </c>
      <c r="C802" t="s">
        <v>70</v>
      </c>
      <c r="D802" s="130" t="s">
        <v>8</v>
      </c>
      <c r="E802" s="130" t="str">
        <f t="shared" si="12"/>
        <v>MTFemale90+</v>
      </c>
      <c r="F802" s="110">
        <v>3559.9639000000002</v>
      </c>
    </row>
    <row r="803" spans="2:6" x14ac:dyDescent="0.2">
      <c r="B803" t="s">
        <v>67</v>
      </c>
      <c r="C803" t="s">
        <v>71</v>
      </c>
      <c r="D803" s="130">
        <v>0</v>
      </c>
      <c r="E803" s="130" t="str">
        <f t="shared" si="12"/>
        <v>MTMale0</v>
      </c>
      <c r="F803" s="110">
        <v>29204.038199999999</v>
      </c>
    </row>
    <row r="804" spans="2:6" x14ac:dyDescent="0.2">
      <c r="B804" t="s">
        <v>67</v>
      </c>
      <c r="C804" t="s">
        <v>71</v>
      </c>
      <c r="D804" s="141" t="s">
        <v>1657</v>
      </c>
      <c r="E804" s="130" t="str">
        <f t="shared" si="12"/>
        <v>MTMale1-4</v>
      </c>
      <c r="F804" s="110">
        <v>115933.6047</v>
      </c>
    </row>
    <row r="805" spans="2:6" x14ac:dyDescent="0.2">
      <c r="B805" t="s">
        <v>67</v>
      </c>
      <c r="C805" t="s">
        <v>71</v>
      </c>
      <c r="D805" s="141" t="s">
        <v>1658</v>
      </c>
      <c r="E805" s="130" t="str">
        <f t="shared" si="12"/>
        <v>MTMale5-9</v>
      </c>
      <c r="F805" s="110">
        <v>134519.74239999999</v>
      </c>
    </row>
    <row r="806" spans="2:6" x14ac:dyDescent="0.2">
      <c r="B806" t="s">
        <v>67</v>
      </c>
      <c r="C806" t="s">
        <v>71</v>
      </c>
      <c r="D806" s="141" t="s">
        <v>118</v>
      </c>
      <c r="E806" s="130" t="str">
        <f t="shared" si="12"/>
        <v>MTMale10-14</v>
      </c>
      <c r="F806" s="110">
        <v>138076.77410000001</v>
      </c>
    </row>
    <row r="807" spans="2:6" x14ac:dyDescent="0.2">
      <c r="B807" t="s">
        <v>67</v>
      </c>
      <c r="C807" t="s">
        <v>71</v>
      </c>
      <c r="D807" s="130" t="s">
        <v>119</v>
      </c>
      <c r="E807" s="130" t="str">
        <f t="shared" si="12"/>
        <v>MTMale15-19</v>
      </c>
      <c r="F807" s="110">
        <v>137065.1091</v>
      </c>
    </row>
    <row r="808" spans="2:6" x14ac:dyDescent="0.2">
      <c r="B808" t="s">
        <v>67</v>
      </c>
      <c r="C808" t="s">
        <v>71</v>
      </c>
      <c r="D808" s="130" t="s">
        <v>120</v>
      </c>
      <c r="E808" s="130" t="str">
        <f t="shared" si="12"/>
        <v>MTMale20-24</v>
      </c>
      <c r="F808" s="110">
        <v>146915.71030000001</v>
      </c>
    </row>
    <row r="809" spans="2:6" x14ac:dyDescent="0.2">
      <c r="B809" t="s">
        <v>67</v>
      </c>
      <c r="C809" t="s">
        <v>71</v>
      </c>
      <c r="D809" s="130" t="s">
        <v>121</v>
      </c>
      <c r="E809" s="130" t="str">
        <f t="shared" si="12"/>
        <v>MTMale25-29</v>
      </c>
      <c r="F809" s="110">
        <v>149253.85380000001</v>
      </c>
    </row>
    <row r="810" spans="2:6" x14ac:dyDescent="0.2">
      <c r="B810" t="s">
        <v>67</v>
      </c>
      <c r="C810" t="s">
        <v>71</v>
      </c>
      <c r="D810" s="130" t="s">
        <v>122</v>
      </c>
      <c r="E810" s="130" t="str">
        <f t="shared" si="12"/>
        <v>MTMale30-34</v>
      </c>
      <c r="F810" s="110">
        <v>150714.405</v>
      </c>
    </row>
    <row r="811" spans="2:6" x14ac:dyDescent="0.2">
      <c r="B811" t="s">
        <v>67</v>
      </c>
      <c r="C811" t="s">
        <v>71</v>
      </c>
      <c r="D811" s="130" t="s">
        <v>123</v>
      </c>
      <c r="E811" s="130" t="str">
        <f t="shared" si="12"/>
        <v>MTMale35-39</v>
      </c>
      <c r="F811" s="110">
        <v>144923.0344</v>
      </c>
    </row>
    <row r="812" spans="2:6" x14ac:dyDescent="0.2">
      <c r="B812" t="s">
        <v>67</v>
      </c>
      <c r="C812" t="s">
        <v>71</v>
      </c>
      <c r="D812" s="130" t="s">
        <v>124</v>
      </c>
      <c r="E812" s="130" t="str">
        <f t="shared" si="12"/>
        <v>MTMale40-44</v>
      </c>
      <c r="F812" s="110">
        <v>130446.9924</v>
      </c>
    </row>
    <row r="813" spans="2:6" x14ac:dyDescent="0.2">
      <c r="B813" t="s">
        <v>67</v>
      </c>
      <c r="C813" t="s">
        <v>71</v>
      </c>
      <c r="D813" s="130" t="s">
        <v>125</v>
      </c>
      <c r="E813" s="130" t="str">
        <f t="shared" si="12"/>
        <v>MTMale45-49</v>
      </c>
      <c r="F813" s="110">
        <v>114033.44749999999</v>
      </c>
    </row>
    <row r="814" spans="2:6" x14ac:dyDescent="0.2">
      <c r="B814" t="s">
        <v>67</v>
      </c>
      <c r="C814" t="s">
        <v>71</v>
      </c>
      <c r="D814" s="130" t="s">
        <v>126</v>
      </c>
      <c r="E814" s="130" t="str">
        <f t="shared" si="12"/>
        <v>MTMale50-54</v>
      </c>
      <c r="F814" s="110">
        <v>102178.5609</v>
      </c>
    </row>
    <row r="815" spans="2:6" x14ac:dyDescent="0.2">
      <c r="B815" t="s">
        <v>67</v>
      </c>
      <c r="C815" t="s">
        <v>71</v>
      </c>
      <c r="D815" s="130" t="s">
        <v>127</v>
      </c>
      <c r="E815" s="130" t="str">
        <f t="shared" si="12"/>
        <v>MTMale55-59</v>
      </c>
      <c r="F815" s="110">
        <v>86008.701000000001</v>
      </c>
    </row>
    <row r="816" spans="2:6" x14ac:dyDescent="0.2">
      <c r="B816" t="s">
        <v>67</v>
      </c>
      <c r="C816" t="s">
        <v>71</v>
      </c>
      <c r="D816" s="130" t="s">
        <v>128</v>
      </c>
      <c r="E816" s="130" t="str">
        <f t="shared" si="12"/>
        <v>MTMale60-64</v>
      </c>
      <c r="F816" s="110">
        <v>66338.715299999996</v>
      </c>
    </row>
    <row r="817" spans="2:6" x14ac:dyDescent="0.2">
      <c r="B817" t="s">
        <v>67</v>
      </c>
      <c r="C817" t="s">
        <v>71</v>
      </c>
      <c r="D817" s="130" t="s">
        <v>129</v>
      </c>
      <c r="E817" s="130" t="str">
        <f t="shared" si="12"/>
        <v>MTMale65-69</v>
      </c>
      <c r="F817" s="110">
        <v>47434.345399999998</v>
      </c>
    </row>
    <row r="818" spans="2:6" x14ac:dyDescent="0.2">
      <c r="B818" t="s">
        <v>67</v>
      </c>
      <c r="C818" t="s">
        <v>71</v>
      </c>
      <c r="D818" s="130" t="s">
        <v>130</v>
      </c>
      <c r="E818" s="130" t="str">
        <f t="shared" si="12"/>
        <v>MTMale70-74</v>
      </c>
      <c r="F818" s="110">
        <v>31981.658899999999</v>
      </c>
    </row>
    <row r="819" spans="2:6" x14ac:dyDescent="0.2">
      <c r="B819" t="s">
        <v>67</v>
      </c>
      <c r="C819" t="s">
        <v>71</v>
      </c>
      <c r="D819" s="130" t="s">
        <v>131</v>
      </c>
      <c r="E819" s="130" t="str">
        <f t="shared" si="12"/>
        <v>MTMale75-79</v>
      </c>
      <c r="F819" s="110">
        <v>20365.679800000002</v>
      </c>
    </row>
    <row r="820" spans="2:6" x14ac:dyDescent="0.2">
      <c r="B820" t="s">
        <v>67</v>
      </c>
      <c r="C820" t="s">
        <v>71</v>
      </c>
      <c r="D820" s="130" t="s">
        <v>132</v>
      </c>
      <c r="E820" s="130" t="str">
        <f t="shared" si="12"/>
        <v>MTMale80-84</v>
      </c>
      <c r="F820" s="110">
        <v>11915.902400000001</v>
      </c>
    </row>
    <row r="821" spans="2:6" x14ac:dyDescent="0.2">
      <c r="B821" t="s">
        <v>67</v>
      </c>
      <c r="C821" t="s">
        <v>71</v>
      </c>
      <c r="D821" s="130" t="s">
        <v>133</v>
      </c>
      <c r="E821" s="130" t="str">
        <f t="shared" si="12"/>
        <v>MTMale85-89</v>
      </c>
      <c r="F821" s="110">
        <v>5559.3108000000002</v>
      </c>
    </row>
    <row r="822" spans="2:6" x14ac:dyDescent="0.2">
      <c r="B822" t="s">
        <v>67</v>
      </c>
      <c r="C822" t="s">
        <v>71</v>
      </c>
      <c r="D822" s="130" t="s">
        <v>8</v>
      </c>
      <c r="E822" s="130" t="str">
        <f t="shared" si="12"/>
        <v>MTMale90+</v>
      </c>
      <c r="F822" s="110">
        <v>2925.895</v>
      </c>
    </row>
    <row r="823" spans="2:6" x14ac:dyDescent="0.2">
      <c r="B823" t="s">
        <v>67</v>
      </c>
      <c r="C823" t="s">
        <v>18</v>
      </c>
      <c r="D823" s="130">
        <v>0</v>
      </c>
      <c r="E823" s="130" t="str">
        <f t="shared" si="12"/>
        <v>MTTotal0</v>
      </c>
      <c r="F823" s="110">
        <v>57097.4061</v>
      </c>
    </row>
    <row r="824" spans="2:6" x14ac:dyDescent="0.2">
      <c r="B824" t="s">
        <v>67</v>
      </c>
      <c r="C824" t="s">
        <v>18</v>
      </c>
      <c r="D824" s="141" t="s">
        <v>1657</v>
      </c>
      <c r="E824" s="130" t="str">
        <f t="shared" si="12"/>
        <v>MTTotal1-4</v>
      </c>
      <c r="F824" s="110">
        <v>226880.16759999999</v>
      </c>
    </row>
    <row r="825" spans="2:6" x14ac:dyDescent="0.2">
      <c r="B825" t="s">
        <v>67</v>
      </c>
      <c r="C825" t="s">
        <v>18</v>
      </c>
      <c r="D825" s="141" t="s">
        <v>1658</v>
      </c>
      <c r="E825" s="130" t="str">
        <f t="shared" si="12"/>
        <v>MTTotal5-9</v>
      </c>
      <c r="F825" s="110">
        <v>263700.76620000001</v>
      </c>
    </row>
    <row r="826" spans="2:6" x14ac:dyDescent="0.2">
      <c r="B826" t="s">
        <v>67</v>
      </c>
      <c r="C826" t="s">
        <v>18</v>
      </c>
      <c r="D826" s="141" t="s">
        <v>118</v>
      </c>
      <c r="E826" s="130" t="str">
        <f t="shared" si="12"/>
        <v>MTTotal10-14</v>
      </c>
      <c r="F826" s="110">
        <v>270771.01390000002</v>
      </c>
    </row>
    <row r="827" spans="2:6" x14ac:dyDescent="0.2">
      <c r="B827" t="s">
        <v>67</v>
      </c>
      <c r="C827" t="s">
        <v>18</v>
      </c>
      <c r="D827" s="130" t="s">
        <v>119</v>
      </c>
      <c r="E827" s="130" t="str">
        <f t="shared" si="12"/>
        <v>MTTotal15-19</v>
      </c>
      <c r="F827" s="110">
        <v>268709.84289999999</v>
      </c>
    </row>
    <row r="828" spans="2:6" x14ac:dyDescent="0.2">
      <c r="B828" t="s">
        <v>67</v>
      </c>
      <c r="C828" t="s">
        <v>18</v>
      </c>
      <c r="D828" s="130" t="s">
        <v>120</v>
      </c>
      <c r="E828" s="130" t="str">
        <f t="shared" si="12"/>
        <v>MTTotal20-24</v>
      </c>
      <c r="F828" s="110">
        <v>287801.19140000001</v>
      </c>
    </row>
    <row r="829" spans="2:6" x14ac:dyDescent="0.2">
      <c r="B829" t="s">
        <v>67</v>
      </c>
      <c r="C829" t="s">
        <v>18</v>
      </c>
      <c r="D829" s="130" t="s">
        <v>121</v>
      </c>
      <c r="E829" s="130" t="str">
        <f t="shared" si="12"/>
        <v>MTTotal25-29</v>
      </c>
      <c r="F829" s="110">
        <v>293837.95299999998</v>
      </c>
    </row>
    <row r="830" spans="2:6" x14ac:dyDescent="0.2">
      <c r="B830" t="s">
        <v>67</v>
      </c>
      <c r="C830" t="s">
        <v>18</v>
      </c>
      <c r="D830" s="130" t="s">
        <v>122</v>
      </c>
      <c r="E830" s="130" t="str">
        <f t="shared" si="12"/>
        <v>MTTotal30-34</v>
      </c>
      <c r="F830" s="110">
        <v>295196.42800000001</v>
      </c>
    </row>
    <row r="831" spans="2:6" x14ac:dyDescent="0.2">
      <c r="B831" t="s">
        <v>67</v>
      </c>
      <c r="C831" t="s">
        <v>18</v>
      </c>
      <c r="D831" s="130" t="s">
        <v>123</v>
      </c>
      <c r="E831" s="130" t="str">
        <f t="shared" si="12"/>
        <v>MTTotal35-39</v>
      </c>
      <c r="F831" s="110">
        <v>285543.96669999999</v>
      </c>
    </row>
    <row r="832" spans="2:6" x14ac:dyDescent="0.2">
      <c r="B832" t="s">
        <v>67</v>
      </c>
      <c r="C832" t="s">
        <v>18</v>
      </c>
      <c r="D832" s="130" t="s">
        <v>124</v>
      </c>
      <c r="E832" s="130" t="str">
        <f t="shared" si="12"/>
        <v>MTTotal40-44</v>
      </c>
      <c r="F832" s="110">
        <v>259730.23800000001</v>
      </c>
    </row>
    <row r="833" spans="2:6" x14ac:dyDescent="0.2">
      <c r="B833" t="s">
        <v>67</v>
      </c>
      <c r="C833" t="s">
        <v>18</v>
      </c>
      <c r="D833" s="130" t="s">
        <v>125</v>
      </c>
      <c r="E833" s="130" t="str">
        <f t="shared" si="12"/>
        <v>MTTotal45-49</v>
      </c>
      <c r="F833" s="110">
        <v>227154.57509999999</v>
      </c>
    </row>
    <row r="834" spans="2:6" x14ac:dyDescent="0.2">
      <c r="B834" t="s">
        <v>67</v>
      </c>
      <c r="C834" t="s">
        <v>18</v>
      </c>
      <c r="D834" s="130" t="s">
        <v>126</v>
      </c>
      <c r="E834" s="130" t="str">
        <f t="shared" si="12"/>
        <v>MTTotal50-54</v>
      </c>
      <c r="F834" s="110">
        <v>202175.65349999999</v>
      </c>
    </row>
    <row r="835" spans="2:6" x14ac:dyDescent="0.2">
      <c r="B835" t="s">
        <v>67</v>
      </c>
      <c r="C835" t="s">
        <v>18</v>
      </c>
      <c r="D835" s="130" t="s">
        <v>127</v>
      </c>
      <c r="E835" s="130" t="str">
        <f t="shared" si="12"/>
        <v>MTTotal55-59</v>
      </c>
      <c r="F835" s="110">
        <v>169464.32920000001</v>
      </c>
    </row>
    <row r="836" spans="2:6" x14ac:dyDescent="0.2">
      <c r="B836" t="s">
        <v>67</v>
      </c>
      <c r="C836" t="s">
        <v>18</v>
      </c>
      <c r="D836" s="130" t="s">
        <v>128</v>
      </c>
      <c r="E836" s="130" t="str">
        <f t="shared" ref="E836:E899" si="13">_xlfn.CONCAT(B836,C836,D836)</f>
        <v>MTTotal60-64</v>
      </c>
      <c r="F836" s="110">
        <v>130963.4319</v>
      </c>
    </row>
    <row r="837" spans="2:6" x14ac:dyDescent="0.2">
      <c r="B837" t="s">
        <v>67</v>
      </c>
      <c r="C837" t="s">
        <v>18</v>
      </c>
      <c r="D837" s="130" t="s">
        <v>129</v>
      </c>
      <c r="E837" s="130" t="str">
        <f t="shared" si="13"/>
        <v>MTTotal65-69</v>
      </c>
      <c r="F837" s="110">
        <v>94450.046100000007</v>
      </c>
    </row>
    <row r="838" spans="2:6" x14ac:dyDescent="0.2">
      <c r="B838" t="s">
        <v>67</v>
      </c>
      <c r="C838" t="s">
        <v>18</v>
      </c>
      <c r="D838" s="130" t="s">
        <v>130</v>
      </c>
      <c r="E838" s="130" t="str">
        <f t="shared" si="13"/>
        <v>MTTotal70-74</v>
      </c>
      <c r="F838" s="110">
        <v>64264.980199999998</v>
      </c>
    </row>
    <row r="839" spans="2:6" x14ac:dyDescent="0.2">
      <c r="B839" t="s">
        <v>67</v>
      </c>
      <c r="C839" t="s">
        <v>18</v>
      </c>
      <c r="D839" s="130" t="s">
        <v>131</v>
      </c>
      <c r="E839" s="130" t="str">
        <f t="shared" si="13"/>
        <v>MTTotal75-79</v>
      </c>
      <c r="F839" s="110">
        <v>41386.609400000001</v>
      </c>
    </row>
    <row r="840" spans="2:6" x14ac:dyDescent="0.2">
      <c r="B840" t="s">
        <v>67</v>
      </c>
      <c r="C840" t="s">
        <v>18</v>
      </c>
      <c r="D840" s="130" t="s">
        <v>132</v>
      </c>
      <c r="E840" s="130" t="str">
        <f t="shared" si="13"/>
        <v>MTTotal80-84</v>
      </c>
      <c r="F840" s="110">
        <v>24722.3639</v>
      </c>
    </row>
    <row r="841" spans="2:6" x14ac:dyDescent="0.2">
      <c r="B841" t="s">
        <v>67</v>
      </c>
      <c r="C841" t="s">
        <v>18</v>
      </c>
      <c r="D841" s="130" t="s">
        <v>133</v>
      </c>
      <c r="E841" s="130" t="str">
        <f t="shared" si="13"/>
        <v>MTTotal85-89</v>
      </c>
      <c r="F841" s="110">
        <v>11637.4488</v>
      </c>
    </row>
    <row r="842" spans="2:6" x14ac:dyDescent="0.2">
      <c r="B842" t="s">
        <v>67</v>
      </c>
      <c r="C842" t="s">
        <v>18</v>
      </c>
      <c r="D842" s="130" t="s">
        <v>8</v>
      </c>
      <c r="E842" s="130" t="str">
        <f t="shared" si="13"/>
        <v>MTTotal90+</v>
      </c>
      <c r="F842" s="110">
        <v>6485.8589000000002</v>
      </c>
    </row>
    <row r="843" spans="2:6" x14ac:dyDescent="0.2">
      <c r="B843" t="s">
        <v>44</v>
      </c>
      <c r="C843" t="s">
        <v>70</v>
      </c>
      <c r="D843" s="130">
        <v>0</v>
      </c>
      <c r="E843" s="130" t="str">
        <f t="shared" si="13"/>
        <v>PAFemale0</v>
      </c>
      <c r="F843" s="110">
        <v>70693.311100000006</v>
      </c>
    </row>
    <row r="844" spans="2:6" x14ac:dyDescent="0.2">
      <c r="B844" t="s">
        <v>44</v>
      </c>
      <c r="C844" t="s">
        <v>70</v>
      </c>
      <c r="D844" s="141" t="s">
        <v>1657</v>
      </c>
      <c r="E844" s="130" t="str">
        <f t="shared" si="13"/>
        <v>PAFemale1-4</v>
      </c>
      <c r="F844" s="110">
        <v>281434.75339999999</v>
      </c>
    </row>
    <row r="845" spans="2:6" x14ac:dyDescent="0.2">
      <c r="B845" t="s">
        <v>44</v>
      </c>
      <c r="C845" t="s">
        <v>70</v>
      </c>
      <c r="D845" s="141" t="s">
        <v>1658</v>
      </c>
      <c r="E845" s="130" t="str">
        <f t="shared" si="13"/>
        <v>PAFemale5-9</v>
      </c>
      <c r="F845" s="110">
        <v>359645.0723</v>
      </c>
    </row>
    <row r="846" spans="2:6" x14ac:dyDescent="0.2">
      <c r="B846" t="s">
        <v>44</v>
      </c>
      <c r="C846" t="s">
        <v>70</v>
      </c>
      <c r="D846" s="141" t="s">
        <v>118</v>
      </c>
      <c r="E846" s="130" t="str">
        <f t="shared" si="13"/>
        <v>PAFemale10-14</v>
      </c>
      <c r="F846" s="110">
        <v>391181.57620000001</v>
      </c>
    </row>
    <row r="847" spans="2:6" x14ac:dyDescent="0.2">
      <c r="B847" t="s">
        <v>44</v>
      </c>
      <c r="C847" t="s">
        <v>70</v>
      </c>
      <c r="D847" s="130" t="s">
        <v>119</v>
      </c>
      <c r="E847" s="130" t="str">
        <f t="shared" si="13"/>
        <v>PAFemale15-19</v>
      </c>
      <c r="F847" s="110">
        <v>399167.25510000001</v>
      </c>
    </row>
    <row r="848" spans="2:6" x14ac:dyDescent="0.2">
      <c r="B848" t="s">
        <v>44</v>
      </c>
      <c r="C848" t="s">
        <v>70</v>
      </c>
      <c r="D848" s="130" t="s">
        <v>120</v>
      </c>
      <c r="E848" s="130" t="str">
        <f t="shared" si="13"/>
        <v>PAFemale20-24</v>
      </c>
      <c r="F848" s="110">
        <v>402991.1617</v>
      </c>
    </row>
    <row r="849" spans="2:6" x14ac:dyDescent="0.2">
      <c r="B849" t="s">
        <v>44</v>
      </c>
      <c r="C849" t="s">
        <v>70</v>
      </c>
      <c r="D849" s="130" t="s">
        <v>121</v>
      </c>
      <c r="E849" s="130" t="str">
        <f t="shared" si="13"/>
        <v>PAFemale25-29</v>
      </c>
      <c r="F849" s="110">
        <v>380213.41070000001</v>
      </c>
    </row>
    <row r="850" spans="2:6" x14ac:dyDescent="0.2">
      <c r="B850" t="s">
        <v>44</v>
      </c>
      <c r="C850" t="s">
        <v>70</v>
      </c>
      <c r="D850" s="130" t="s">
        <v>122</v>
      </c>
      <c r="E850" s="130" t="str">
        <f t="shared" si="13"/>
        <v>PAFemale30-34</v>
      </c>
      <c r="F850" s="110">
        <v>366251.7243</v>
      </c>
    </row>
    <row r="851" spans="2:6" x14ac:dyDescent="0.2">
      <c r="B851" t="s">
        <v>44</v>
      </c>
      <c r="C851" t="s">
        <v>70</v>
      </c>
      <c r="D851" s="130" t="s">
        <v>123</v>
      </c>
      <c r="E851" s="130" t="str">
        <f t="shared" si="13"/>
        <v>PAFemale35-39</v>
      </c>
      <c r="F851" s="110">
        <v>343631.42690000002</v>
      </c>
    </row>
    <row r="852" spans="2:6" x14ac:dyDescent="0.2">
      <c r="B852" t="s">
        <v>44</v>
      </c>
      <c r="C852" t="s">
        <v>70</v>
      </c>
      <c r="D852" s="130" t="s">
        <v>124</v>
      </c>
      <c r="E852" s="130" t="str">
        <f t="shared" si="13"/>
        <v>PAFemale40-44</v>
      </c>
      <c r="F852" s="110">
        <v>292100.44150000002</v>
      </c>
    </row>
    <row r="853" spans="2:6" x14ac:dyDescent="0.2">
      <c r="B853" t="s">
        <v>44</v>
      </c>
      <c r="C853" t="s">
        <v>70</v>
      </c>
      <c r="D853" s="130" t="s">
        <v>125</v>
      </c>
      <c r="E853" s="130" t="str">
        <f t="shared" si="13"/>
        <v>PAFemale45-49</v>
      </c>
      <c r="F853" s="110">
        <v>240824.0037</v>
      </c>
    </row>
    <row r="854" spans="2:6" x14ac:dyDescent="0.2">
      <c r="B854" t="s">
        <v>44</v>
      </c>
      <c r="C854" t="s">
        <v>70</v>
      </c>
      <c r="D854" s="130" t="s">
        <v>126</v>
      </c>
      <c r="E854" s="130" t="str">
        <f t="shared" si="13"/>
        <v>PAFemale50-54</v>
      </c>
      <c r="F854" s="110">
        <v>199220.70670000001</v>
      </c>
    </row>
    <row r="855" spans="2:6" x14ac:dyDescent="0.2">
      <c r="B855" t="s">
        <v>44</v>
      </c>
      <c r="C855" t="s">
        <v>70</v>
      </c>
      <c r="D855" s="130" t="s">
        <v>127</v>
      </c>
      <c r="E855" s="130" t="str">
        <f t="shared" si="13"/>
        <v>PAFemale55-59</v>
      </c>
      <c r="F855" s="110">
        <v>159958.24969999999</v>
      </c>
    </row>
    <row r="856" spans="2:6" x14ac:dyDescent="0.2">
      <c r="B856" t="s">
        <v>44</v>
      </c>
      <c r="C856" t="s">
        <v>70</v>
      </c>
      <c r="D856" s="130" t="s">
        <v>128</v>
      </c>
      <c r="E856" s="130" t="str">
        <f t="shared" si="13"/>
        <v>PAFemale60-64</v>
      </c>
      <c r="F856" s="110">
        <v>129640.4442</v>
      </c>
    </row>
    <row r="857" spans="2:6" x14ac:dyDescent="0.2">
      <c r="B857" t="s">
        <v>44</v>
      </c>
      <c r="C857" t="s">
        <v>70</v>
      </c>
      <c r="D857" s="130" t="s">
        <v>129</v>
      </c>
      <c r="E857" s="130" t="str">
        <f t="shared" si="13"/>
        <v>PAFemale65-69</v>
      </c>
      <c r="F857" s="110">
        <v>97552.761899999998</v>
      </c>
    </row>
    <row r="858" spans="2:6" x14ac:dyDescent="0.2">
      <c r="B858" t="s">
        <v>44</v>
      </c>
      <c r="C858" t="s">
        <v>70</v>
      </c>
      <c r="D858" s="130" t="s">
        <v>130</v>
      </c>
      <c r="E858" s="130" t="str">
        <f t="shared" si="13"/>
        <v>PAFemale70-74</v>
      </c>
      <c r="F858" s="110">
        <v>68706.964800000002</v>
      </c>
    </row>
    <row r="859" spans="2:6" x14ac:dyDescent="0.2">
      <c r="B859" t="s">
        <v>44</v>
      </c>
      <c r="C859" t="s">
        <v>70</v>
      </c>
      <c r="D859" s="130" t="s">
        <v>131</v>
      </c>
      <c r="E859" s="130" t="str">
        <f t="shared" si="13"/>
        <v>PAFemale75-79</v>
      </c>
      <c r="F859" s="110">
        <v>48034.455399999999</v>
      </c>
    </row>
    <row r="860" spans="2:6" x14ac:dyDescent="0.2">
      <c r="B860" t="s">
        <v>44</v>
      </c>
      <c r="C860" t="s">
        <v>70</v>
      </c>
      <c r="D860" s="130" t="s">
        <v>132</v>
      </c>
      <c r="E860" s="130" t="str">
        <f t="shared" si="13"/>
        <v>PAFemale80-84</v>
      </c>
      <c r="F860" s="110">
        <v>28844.695100000001</v>
      </c>
    </row>
    <row r="861" spans="2:6" x14ac:dyDescent="0.2">
      <c r="B861" t="s">
        <v>44</v>
      </c>
      <c r="C861" t="s">
        <v>70</v>
      </c>
      <c r="D861" s="130" t="s">
        <v>133</v>
      </c>
      <c r="E861" s="130" t="str">
        <f t="shared" si="13"/>
        <v>PAFemale85-89</v>
      </c>
      <c r="F861" s="110">
        <v>15215.901</v>
      </c>
    </row>
    <row r="862" spans="2:6" x14ac:dyDescent="0.2">
      <c r="B862" t="s">
        <v>44</v>
      </c>
      <c r="C862" t="s">
        <v>70</v>
      </c>
      <c r="D862" s="130" t="s">
        <v>8</v>
      </c>
      <c r="E862" s="130" t="str">
        <f t="shared" si="13"/>
        <v>PAFemale90+</v>
      </c>
      <c r="F862" s="110">
        <v>9382.0211999999992</v>
      </c>
    </row>
    <row r="863" spans="2:6" x14ac:dyDescent="0.2">
      <c r="B863" t="s">
        <v>44</v>
      </c>
      <c r="C863" t="s">
        <v>71</v>
      </c>
      <c r="D863" s="130">
        <v>0</v>
      </c>
      <c r="E863" s="130" t="str">
        <f t="shared" si="13"/>
        <v>PAMale0</v>
      </c>
      <c r="F863" s="110">
        <v>73944.888300000006</v>
      </c>
    </row>
    <row r="864" spans="2:6" x14ac:dyDescent="0.2">
      <c r="B864" t="s">
        <v>44</v>
      </c>
      <c r="C864" t="s">
        <v>71</v>
      </c>
      <c r="D864" s="141" t="s">
        <v>1657</v>
      </c>
      <c r="E864" s="130" t="str">
        <f t="shared" si="13"/>
        <v>PAMale1-4</v>
      </c>
      <c r="F864" s="110">
        <v>294454.21509999997</v>
      </c>
    </row>
    <row r="865" spans="2:6" x14ac:dyDescent="0.2">
      <c r="B865" t="s">
        <v>44</v>
      </c>
      <c r="C865" t="s">
        <v>71</v>
      </c>
      <c r="D865" s="141" t="s">
        <v>1658</v>
      </c>
      <c r="E865" s="130" t="str">
        <f t="shared" si="13"/>
        <v>PAMale5-9</v>
      </c>
      <c r="F865" s="110">
        <v>376088.47350000002</v>
      </c>
    </row>
    <row r="866" spans="2:6" x14ac:dyDescent="0.2">
      <c r="B866" t="s">
        <v>44</v>
      </c>
      <c r="C866" t="s">
        <v>71</v>
      </c>
      <c r="D866" s="141" t="s">
        <v>118</v>
      </c>
      <c r="E866" s="130" t="str">
        <f t="shared" si="13"/>
        <v>PAMale10-14</v>
      </c>
      <c r="F866" s="110">
        <v>408422.36790000001</v>
      </c>
    </row>
    <row r="867" spans="2:6" x14ac:dyDescent="0.2">
      <c r="B867" t="s">
        <v>44</v>
      </c>
      <c r="C867" t="s">
        <v>71</v>
      </c>
      <c r="D867" s="130" t="s">
        <v>119</v>
      </c>
      <c r="E867" s="130" t="str">
        <f t="shared" si="13"/>
        <v>PAMale15-19</v>
      </c>
      <c r="F867" s="110">
        <v>415835.08039999998</v>
      </c>
    </row>
    <row r="868" spans="2:6" x14ac:dyDescent="0.2">
      <c r="B868" t="s">
        <v>44</v>
      </c>
      <c r="C868" t="s">
        <v>71</v>
      </c>
      <c r="D868" s="130" t="s">
        <v>120</v>
      </c>
      <c r="E868" s="130" t="str">
        <f t="shared" si="13"/>
        <v>PAMale20-24</v>
      </c>
      <c r="F868" s="110">
        <v>412887.13740000001</v>
      </c>
    </row>
    <row r="869" spans="2:6" x14ac:dyDescent="0.2">
      <c r="B869" t="s">
        <v>44</v>
      </c>
      <c r="C869" t="s">
        <v>71</v>
      </c>
      <c r="D869" s="130" t="s">
        <v>121</v>
      </c>
      <c r="E869" s="130" t="str">
        <f t="shared" si="13"/>
        <v>PAMale25-29</v>
      </c>
      <c r="F869" s="110">
        <v>378970.57150000002</v>
      </c>
    </row>
    <row r="870" spans="2:6" x14ac:dyDescent="0.2">
      <c r="B870" t="s">
        <v>44</v>
      </c>
      <c r="C870" t="s">
        <v>71</v>
      </c>
      <c r="D870" s="130" t="s">
        <v>122</v>
      </c>
      <c r="E870" s="130" t="str">
        <f t="shared" si="13"/>
        <v>PAMale30-34</v>
      </c>
      <c r="F870" s="110">
        <v>360331.71629999997</v>
      </c>
    </row>
    <row r="871" spans="2:6" x14ac:dyDescent="0.2">
      <c r="B871" t="s">
        <v>44</v>
      </c>
      <c r="C871" t="s">
        <v>71</v>
      </c>
      <c r="D871" s="130" t="s">
        <v>123</v>
      </c>
      <c r="E871" s="130" t="str">
        <f t="shared" si="13"/>
        <v>PAMale35-39</v>
      </c>
      <c r="F871" s="110">
        <v>335652.7953</v>
      </c>
    </row>
    <row r="872" spans="2:6" x14ac:dyDescent="0.2">
      <c r="B872" t="s">
        <v>44</v>
      </c>
      <c r="C872" t="s">
        <v>71</v>
      </c>
      <c r="D872" s="130" t="s">
        <v>124</v>
      </c>
      <c r="E872" s="130" t="str">
        <f t="shared" si="13"/>
        <v>PAMale40-44</v>
      </c>
      <c r="F872" s="110">
        <v>290829.2597</v>
      </c>
    </row>
    <row r="873" spans="2:6" x14ac:dyDescent="0.2">
      <c r="B873" t="s">
        <v>44</v>
      </c>
      <c r="C873" t="s">
        <v>71</v>
      </c>
      <c r="D873" s="130" t="s">
        <v>125</v>
      </c>
      <c r="E873" s="130" t="str">
        <f t="shared" si="13"/>
        <v>PAMale45-49</v>
      </c>
      <c r="F873" s="110">
        <v>241405.4577</v>
      </c>
    </row>
    <row r="874" spans="2:6" x14ac:dyDescent="0.2">
      <c r="B874" t="s">
        <v>44</v>
      </c>
      <c r="C874" t="s">
        <v>71</v>
      </c>
      <c r="D874" s="130" t="s">
        <v>126</v>
      </c>
      <c r="E874" s="130" t="str">
        <f t="shared" si="13"/>
        <v>PAMale50-54</v>
      </c>
      <c r="F874" s="110">
        <v>200922.38529999999</v>
      </c>
    </row>
    <row r="875" spans="2:6" x14ac:dyDescent="0.2">
      <c r="B875" t="s">
        <v>44</v>
      </c>
      <c r="C875" t="s">
        <v>71</v>
      </c>
      <c r="D875" s="130" t="s">
        <v>127</v>
      </c>
      <c r="E875" s="130" t="str">
        <f t="shared" si="13"/>
        <v>PAMale55-59</v>
      </c>
      <c r="F875" s="110">
        <v>158937.7746</v>
      </c>
    </row>
    <row r="876" spans="2:6" x14ac:dyDescent="0.2">
      <c r="B876" t="s">
        <v>44</v>
      </c>
      <c r="C876" t="s">
        <v>71</v>
      </c>
      <c r="D876" s="130" t="s">
        <v>128</v>
      </c>
      <c r="E876" s="130" t="str">
        <f t="shared" si="13"/>
        <v>PAMale60-64</v>
      </c>
      <c r="F876" s="110">
        <v>126691.944</v>
      </c>
    </row>
    <row r="877" spans="2:6" x14ac:dyDescent="0.2">
      <c r="B877" t="s">
        <v>44</v>
      </c>
      <c r="C877" t="s">
        <v>71</v>
      </c>
      <c r="D877" s="130" t="s">
        <v>129</v>
      </c>
      <c r="E877" s="130" t="str">
        <f t="shared" si="13"/>
        <v>PAMale65-69</v>
      </c>
      <c r="F877" s="110">
        <v>93227.066000000006</v>
      </c>
    </row>
    <row r="878" spans="2:6" x14ac:dyDescent="0.2">
      <c r="B878" t="s">
        <v>44</v>
      </c>
      <c r="C878" t="s">
        <v>71</v>
      </c>
      <c r="D878" s="130" t="s">
        <v>130</v>
      </c>
      <c r="E878" s="130" t="str">
        <f t="shared" si="13"/>
        <v>PAMale70-74</v>
      </c>
      <c r="F878" s="110">
        <v>63434.119599999998</v>
      </c>
    </row>
    <row r="879" spans="2:6" x14ac:dyDescent="0.2">
      <c r="B879" t="s">
        <v>44</v>
      </c>
      <c r="C879" t="s">
        <v>71</v>
      </c>
      <c r="D879" s="130" t="s">
        <v>131</v>
      </c>
      <c r="E879" s="130" t="str">
        <f t="shared" si="13"/>
        <v>PAMale75-79</v>
      </c>
      <c r="F879" s="110">
        <v>41253.136599999998</v>
      </c>
    </row>
    <row r="880" spans="2:6" x14ac:dyDescent="0.2">
      <c r="B880" t="s">
        <v>44</v>
      </c>
      <c r="C880" t="s">
        <v>71</v>
      </c>
      <c r="D880" s="130" t="s">
        <v>132</v>
      </c>
      <c r="E880" s="130" t="str">
        <f t="shared" si="13"/>
        <v>PAMale80-84</v>
      </c>
      <c r="F880" s="110">
        <v>22981.170600000001</v>
      </c>
    </row>
    <row r="881" spans="2:6" x14ac:dyDescent="0.2">
      <c r="B881" t="s">
        <v>44</v>
      </c>
      <c r="C881" t="s">
        <v>71</v>
      </c>
      <c r="D881" s="130" t="s">
        <v>133</v>
      </c>
      <c r="E881" s="130" t="str">
        <f t="shared" si="13"/>
        <v>PAMale85-89</v>
      </c>
      <c r="F881" s="110">
        <v>10811.426600000001</v>
      </c>
    </row>
    <row r="882" spans="2:6" x14ac:dyDescent="0.2">
      <c r="B882" t="s">
        <v>44</v>
      </c>
      <c r="C882" t="s">
        <v>71</v>
      </c>
      <c r="D882" s="130" t="s">
        <v>8</v>
      </c>
      <c r="E882" s="130" t="str">
        <f t="shared" si="13"/>
        <v>PAMale90+</v>
      </c>
      <c r="F882" s="110">
        <v>5784.2488000000003</v>
      </c>
    </row>
    <row r="883" spans="2:6" x14ac:dyDescent="0.2">
      <c r="B883" t="s">
        <v>44</v>
      </c>
      <c r="C883" t="s">
        <v>18</v>
      </c>
      <c r="D883" s="130">
        <v>0</v>
      </c>
      <c r="E883" s="130" t="str">
        <f t="shared" si="13"/>
        <v>PATotal0</v>
      </c>
      <c r="F883" s="110">
        <v>144638.19940000001</v>
      </c>
    </row>
    <row r="884" spans="2:6" x14ac:dyDescent="0.2">
      <c r="B884" t="s">
        <v>44</v>
      </c>
      <c r="C884" t="s">
        <v>18</v>
      </c>
      <c r="D884" s="141" t="s">
        <v>1657</v>
      </c>
      <c r="E884" s="130" t="str">
        <f t="shared" si="13"/>
        <v>PATotal1-4</v>
      </c>
      <c r="F884" s="110">
        <v>575888.96840000001</v>
      </c>
    </row>
    <row r="885" spans="2:6" x14ac:dyDescent="0.2">
      <c r="B885" t="s">
        <v>44</v>
      </c>
      <c r="C885" t="s">
        <v>18</v>
      </c>
      <c r="D885" s="141" t="s">
        <v>1658</v>
      </c>
      <c r="E885" s="130" t="str">
        <f t="shared" si="13"/>
        <v>PATotal5-9</v>
      </c>
      <c r="F885" s="110">
        <v>735733.5453</v>
      </c>
    </row>
    <row r="886" spans="2:6" x14ac:dyDescent="0.2">
      <c r="B886" t="s">
        <v>44</v>
      </c>
      <c r="C886" t="s">
        <v>18</v>
      </c>
      <c r="D886" s="141" t="s">
        <v>118</v>
      </c>
      <c r="E886" s="130" t="str">
        <f t="shared" si="13"/>
        <v>PATotal10-14</v>
      </c>
      <c r="F886" s="110">
        <v>799603.94270000001</v>
      </c>
    </row>
    <row r="887" spans="2:6" x14ac:dyDescent="0.2">
      <c r="B887" t="s">
        <v>44</v>
      </c>
      <c r="C887" t="s">
        <v>18</v>
      </c>
      <c r="D887" s="130" t="s">
        <v>119</v>
      </c>
      <c r="E887" s="130" t="str">
        <f t="shared" si="13"/>
        <v>PATotal15-19</v>
      </c>
      <c r="F887" s="110">
        <v>815002.33470000001</v>
      </c>
    </row>
    <row r="888" spans="2:6" x14ac:dyDescent="0.2">
      <c r="B888" t="s">
        <v>44</v>
      </c>
      <c r="C888" t="s">
        <v>18</v>
      </c>
      <c r="D888" s="130" t="s">
        <v>120</v>
      </c>
      <c r="E888" s="130" t="str">
        <f t="shared" si="13"/>
        <v>PATotal20-24</v>
      </c>
      <c r="F888" s="110">
        <v>815878.23010000004</v>
      </c>
    </row>
    <row r="889" spans="2:6" x14ac:dyDescent="0.2">
      <c r="B889" t="s">
        <v>44</v>
      </c>
      <c r="C889" t="s">
        <v>18</v>
      </c>
      <c r="D889" s="130" t="s">
        <v>121</v>
      </c>
      <c r="E889" s="130" t="str">
        <f t="shared" si="13"/>
        <v>PATotal25-29</v>
      </c>
      <c r="F889" s="110">
        <v>759183.97739999997</v>
      </c>
    </row>
    <row r="890" spans="2:6" x14ac:dyDescent="0.2">
      <c r="B890" t="s">
        <v>44</v>
      </c>
      <c r="C890" t="s">
        <v>18</v>
      </c>
      <c r="D890" s="130" t="s">
        <v>122</v>
      </c>
      <c r="E890" s="130" t="str">
        <f t="shared" si="13"/>
        <v>PATotal30-34</v>
      </c>
      <c r="F890" s="110">
        <v>726583.43740000005</v>
      </c>
    </row>
    <row r="891" spans="2:6" x14ac:dyDescent="0.2">
      <c r="B891" t="s">
        <v>44</v>
      </c>
      <c r="C891" t="s">
        <v>18</v>
      </c>
      <c r="D891" s="130" t="s">
        <v>123</v>
      </c>
      <c r="E891" s="130" t="str">
        <f t="shared" si="13"/>
        <v>PATotal35-39</v>
      </c>
      <c r="F891" s="110">
        <v>679284.13419999997</v>
      </c>
    </row>
    <row r="892" spans="2:6" x14ac:dyDescent="0.2">
      <c r="B892" t="s">
        <v>44</v>
      </c>
      <c r="C892" t="s">
        <v>18</v>
      </c>
      <c r="D892" s="130" t="s">
        <v>124</v>
      </c>
      <c r="E892" s="130" t="str">
        <f t="shared" si="13"/>
        <v>PATotal40-44</v>
      </c>
      <c r="F892" s="110">
        <v>582929.64839999995</v>
      </c>
    </row>
    <row r="893" spans="2:6" x14ac:dyDescent="0.2">
      <c r="B893" t="s">
        <v>44</v>
      </c>
      <c r="C893" t="s">
        <v>18</v>
      </c>
      <c r="D893" s="130" t="s">
        <v>125</v>
      </c>
      <c r="E893" s="130" t="str">
        <f t="shared" si="13"/>
        <v>PATotal45-49</v>
      </c>
      <c r="F893" s="110">
        <v>482229.38299999997</v>
      </c>
    </row>
    <row r="894" spans="2:6" x14ac:dyDescent="0.2">
      <c r="B894" t="s">
        <v>44</v>
      </c>
      <c r="C894" t="s">
        <v>18</v>
      </c>
      <c r="D894" s="130" t="s">
        <v>126</v>
      </c>
      <c r="E894" s="130" t="str">
        <f t="shared" si="13"/>
        <v>PATotal50-54</v>
      </c>
      <c r="F894" s="110">
        <v>400143.0785</v>
      </c>
    </row>
    <row r="895" spans="2:6" x14ac:dyDescent="0.2">
      <c r="B895" t="s">
        <v>44</v>
      </c>
      <c r="C895" t="s">
        <v>18</v>
      </c>
      <c r="D895" s="130" t="s">
        <v>127</v>
      </c>
      <c r="E895" s="130" t="str">
        <f t="shared" si="13"/>
        <v>PATotal55-59</v>
      </c>
      <c r="F895" s="110">
        <v>318896.02069999999</v>
      </c>
    </row>
    <row r="896" spans="2:6" x14ac:dyDescent="0.2">
      <c r="B896" t="s">
        <v>44</v>
      </c>
      <c r="C896" t="s">
        <v>18</v>
      </c>
      <c r="D896" s="130" t="s">
        <v>128</v>
      </c>
      <c r="E896" s="130" t="str">
        <f t="shared" si="13"/>
        <v>PATotal60-64</v>
      </c>
      <c r="F896" s="110">
        <v>256332.37890000001</v>
      </c>
    </row>
    <row r="897" spans="2:6" x14ac:dyDescent="0.2">
      <c r="B897" t="s">
        <v>44</v>
      </c>
      <c r="C897" t="s">
        <v>18</v>
      </c>
      <c r="D897" s="130" t="s">
        <v>129</v>
      </c>
      <c r="E897" s="130" t="str">
        <f t="shared" si="13"/>
        <v>PATotal65-69</v>
      </c>
      <c r="F897" s="110">
        <v>190779.77609999999</v>
      </c>
    </row>
    <row r="898" spans="2:6" x14ac:dyDescent="0.2">
      <c r="B898" t="s">
        <v>44</v>
      </c>
      <c r="C898" t="s">
        <v>18</v>
      </c>
      <c r="D898" s="130" t="s">
        <v>130</v>
      </c>
      <c r="E898" s="130" t="str">
        <f t="shared" si="13"/>
        <v>PATotal70-74</v>
      </c>
      <c r="F898" s="110">
        <v>132141.07750000001</v>
      </c>
    </row>
    <row r="899" spans="2:6" x14ac:dyDescent="0.2">
      <c r="B899" t="s">
        <v>44</v>
      </c>
      <c r="C899" t="s">
        <v>18</v>
      </c>
      <c r="D899" s="130" t="s">
        <v>131</v>
      </c>
      <c r="E899" s="130" t="str">
        <f t="shared" si="13"/>
        <v>PATotal75-79</v>
      </c>
      <c r="F899" s="110">
        <v>89287.572899999999</v>
      </c>
    </row>
    <row r="900" spans="2:6" x14ac:dyDescent="0.2">
      <c r="B900" t="s">
        <v>44</v>
      </c>
      <c r="C900" t="s">
        <v>18</v>
      </c>
      <c r="D900" s="130" t="s">
        <v>132</v>
      </c>
      <c r="E900" s="130" t="str">
        <f t="shared" ref="E900:E963" si="14">_xlfn.CONCAT(B900,C900,D900)</f>
        <v>PATotal80-84</v>
      </c>
      <c r="F900" s="110">
        <v>51825.829100000003</v>
      </c>
    </row>
    <row r="901" spans="2:6" x14ac:dyDescent="0.2">
      <c r="B901" t="s">
        <v>44</v>
      </c>
      <c r="C901" t="s">
        <v>18</v>
      </c>
      <c r="D901" s="130" t="s">
        <v>133</v>
      </c>
      <c r="E901" s="130" t="str">
        <f t="shared" si="14"/>
        <v>PATotal85-89</v>
      </c>
      <c r="F901" s="110">
        <v>26027.3262</v>
      </c>
    </row>
    <row r="902" spans="2:6" x14ac:dyDescent="0.2">
      <c r="B902" t="s">
        <v>44</v>
      </c>
      <c r="C902" t="s">
        <v>18</v>
      </c>
      <c r="D902" s="130" t="s">
        <v>8</v>
      </c>
      <c r="E902" s="130" t="str">
        <f t="shared" si="14"/>
        <v>PATotal90+</v>
      </c>
      <c r="F902" s="110">
        <v>15166.267</v>
      </c>
    </row>
    <row r="903" spans="2:6" x14ac:dyDescent="0.2">
      <c r="B903" t="s">
        <v>52</v>
      </c>
      <c r="C903" t="s">
        <v>70</v>
      </c>
      <c r="D903" s="130">
        <v>0</v>
      </c>
      <c r="E903" s="130" t="str">
        <f t="shared" si="14"/>
        <v>PBFemale0</v>
      </c>
      <c r="F903" s="110">
        <v>28128.1482</v>
      </c>
    </row>
    <row r="904" spans="2:6" x14ac:dyDescent="0.2">
      <c r="B904" t="s">
        <v>52</v>
      </c>
      <c r="C904" t="s">
        <v>70</v>
      </c>
      <c r="D904" s="141" t="s">
        <v>1657</v>
      </c>
      <c r="E904" s="130" t="str">
        <f t="shared" si="14"/>
        <v>PBFemale1-4</v>
      </c>
      <c r="F904" s="110">
        <v>111902.98639999999</v>
      </c>
    </row>
    <row r="905" spans="2:6" x14ac:dyDescent="0.2">
      <c r="B905" t="s">
        <v>52</v>
      </c>
      <c r="C905" t="s">
        <v>70</v>
      </c>
      <c r="D905" s="141" t="s">
        <v>1658</v>
      </c>
      <c r="E905" s="130" t="str">
        <f t="shared" si="14"/>
        <v>PBFemale5-9</v>
      </c>
      <c r="F905" s="110">
        <v>132321.18419999999</v>
      </c>
    </row>
    <row r="906" spans="2:6" x14ac:dyDescent="0.2">
      <c r="B906" t="s">
        <v>52</v>
      </c>
      <c r="C906" t="s">
        <v>70</v>
      </c>
      <c r="D906" s="141" t="s">
        <v>118</v>
      </c>
      <c r="E906" s="130" t="str">
        <f t="shared" si="14"/>
        <v>PBFemale10-14</v>
      </c>
      <c r="F906" s="110">
        <v>151507.94930000001</v>
      </c>
    </row>
    <row r="907" spans="2:6" x14ac:dyDescent="0.2">
      <c r="B907" t="s">
        <v>52</v>
      </c>
      <c r="C907" t="s">
        <v>70</v>
      </c>
      <c r="D907" s="130" t="s">
        <v>119</v>
      </c>
      <c r="E907" s="130" t="str">
        <f t="shared" si="14"/>
        <v>PBFemale15-19</v>
      </c>
      <c r="F907" s="110">
        <v>164264.21789999999</v>
      </c>
    </row>
    <row r="908" spans="2:6" x14ac:dyDescent="0.2">
      <c r="B908" t="s">
        <v>52</v>
      </c>
      <c r="C908" t="s">
        <v>70</v>
      </c>
      <c r="D908" s="130" t="s">
        <v>120</v>
      </c>
      <c r="E908" s="130" t="str">
        <f t="shared" si="14"/>
        <v>PBFemale20-24</v>
      </c>
      <c r="F908" s="110">
        <v>168901.2248</v>
      </c>
    </row>
    <row r="909" spans="2:6" x14ac:dyDescent="0.2">
      <c r="B909" t="s">
        <v>52</v>
      </c>
      <c r="C909" t="s">
        <v>70</v>
      </c>
      <c r="D909" s="130" t="s">
        <v>121</v>
      </c>
      <c r="E909" s="130" t="str">
        <f t="shared" si="14"/>
        <v>PBFemale25-29</v>
      </c>
      <c r="F909" s="110">
        <v>167137.68890000001</v>
      </c>
    </row>
    <row r="910" spans="2:6" x14ac:dyDescent="0.2">
      <c r="B910" t="s">
        <v>52</v>
      </c>
      <c r="C910" t="s">
        <v>70</v>
      </c>
      <c r="D910" s="130" t="s">
        <v>122</v>
      </c>
      <c r="E910" s="130" t="str">
        <f t="shared" si="14"/>
        <v>PBFemale30-34</v>
      </c>
      <c r="F910" s="110">
        <v>168391.0865</v>
      </c>
    </row>
    <row r="911" spans="2:6" x14ac:dyDescent="0.2">
      <c r="B911" t="s">
        <v>52</v>
      </c>
      <c r="C911" t="s">
        <v>70</v>
      </c>
      <c r="D911" s="130" t="s">
        <v>123</v>
      </c>
      <c r="E911" s="130" t="str">
        <f t="shared" si="14"/>
        <v>PBFemale35-39</v>
      </c>
      <c r="F911" s="110">
        <v>163381.09390000001</v>
      </c>
    </row>
    <row r="912" spans="2:6" x14ac:dyDescent="0.2">
      <c r="B912" t="s">
        <v>52</v>
      </c>
      <c r="C912" t="s">
        <v>70</v>
      </c>
      <c r="D912" s="130" t="s">
        <v>124</v>
      </c>
      <c r="E912" s="130" t="str">
        <f t="shared" si="14"/>
        <v>PBFemale40-44</v>
      </c>
      <c r="F912" s="110">
        <v>149684.6103</v>
      </c>
    </row>
    <row r="913" spans="2:6" x14ac:dyDescent="0.2">
      <c r="B913" t="s">
        <v>52</v>
      </c>
      <c r="C913" t="s">
        <v>70</v>
      </c>
      <c r="D913" s="130" t="s">
        <v>125</v>
      </c>
      <c r="E913" s="130" t="str">
        <f t="shared" si="14"/>
        <v>PBFemale45-49</v>
      </c>
      <c r="F913" s="110">
        <v>132183.9112</v>
      </c>
    </row>
    <row r="914" spans="2:6" x14ac:dyDescent="0.2">
      <c r="B914" t="s">
        <v>52</v>
      </c>
      <c r="C914" t="s">
        <v>70</v>
      </c>
      <c r="D914" s="130" t="s">
        <v>126</v>
      </c>
      <c r="E914" s="130" t="str">
        <f t="shared" si="14"/>
        <v>PBFemale50-54</v>
      </c>
      <c r="F914" s="110">
        <v>123024.25049999999</v>
      </c>
    </row>
    <row r="915" spans="2:6" x14ac:dyDescent="0.2">
      <c r="B915" t="s">
        <v>52</v>
      </c>
      <c r="C915" t="s">
        <v>70</v>
      </c>
      <c r="D915" s="130" t="s">
        <v>127</v>
      </c>
      <c r="E915" s="130" t="str">
        <f t="shared" si="14"/>
        <v>PBFemale55-59</v>
      </c>
      <c r="F915" s="110">
        <v>105011.2359</v>
      </c>
    </row>
    <row r="916" spans="2:6" x14ac:dyDescent="0.2">
      <c r="B916" t="s">
        <v>52</v>
      </c>
      <c r="C916" t="s">
        <v>70</v>
      </c>
      <c r="D916" s="130" t="s">
        <v>128</v>
      </c>
      <c r="E916" s="130" t="str">
        <f t="shared" si="14"/>
        <v>PBFemale60-64</v>
      </c>
      <c r="F916" s="110">
        <v>84473.978199999998</v>
      </c>
    </row>
    <row r="917" spans="2:6" x14ac:dyDescent="0.2">
      <c r="B917" t="s">
        <v>52</v>
      </c>
      <c r="C917" t="s">
        <v>70</v>
      </c>
      <c r="D917" s="130" t="s">
        <v>129</v>
      </c>
      <c r="E917" s="130" t="str">
        <f t="shared" si="14"/>
        <v>PBFemale65-69</v>
      </c>
      <c r="F917" s="110">
        <v>71582.968800000002</v>
      </c>
    </row>
    <row r="918" spans="2:6" x14ac:dyDescent="0.2">
      <c r="B918" t="s">
        <v>52</v>
      </c>
      <c r="C918" t="s">
        <v>70</v>
      </c>
      <c r="D918" s="130" t="s">
        <v>130</v>
      </c>
      <c r="E918" s="130" t="str">
        <f t="shared" si="14"/>
        <v>PBFemale70-74</v>
      </c>
      <c r="F918" s="110">
        <v>58857.709699999999</v>
      </c>
    </row>
    <row r="919" spans="2:6" x14ac:dyDescent="0.2">
      <c r="B919" t="s">
        <v>52</v>
      </c>
      <c r="C919" t="s">
        <v>70</v>
      </c>
      <c r="D919" s="130" t="s">
        <v>131</v>
      </c>
      <c r="E919" s="130" t="str">
        <f t="shared" si="14"/>
        <v>PBFemale75-79</v>
      </c>
      <c r="F919" s="110">
        <v>42400.898000000001</v>
      </c>
    </row>
    <row r="920" spans="2:6" x14ac:dyDescent="0.2">
      <c r="B920" t="s">
        <v>52</v>
      </c>
      <c r="C920" t="s">
        <v>70</v>
      </c>
      <c r="D920" s="130" t="s">
        <v>132</v>
      </c>
      <c r="E920" s="130" t="str">
        <f t="shared" si="14"/>
        <v>PBFemale80-84</v>
      </c>
      <c r="F920" s="110">
        <v>30104.061600000001</v>
      </c>
    </row>
    <row r="921" spans="2:6" x14ac:dyDescent="0.2">
      <c r="B921" t="s">
        <v>52</v>
      </c>
      <c r="C921" t="s">
        <v>70</v>
      </c>
      <c r="D921" s="130" t="s">
        <v>133</v>
      </c>
      <c r="E921" s="130" t="str">
        <f t="shared" si="14"/>
        <v>PBFemale85-89</v>
      </c>
      <c r="F921" s="110">
        <v>14668.8606</v>
      </c>
    </row>
    <row r="922" spans="2:6" x14ac:dyDescent="0.2">
      <c r="B922" t="s">
        <v>52</v>
      </c>
      <c r="C922" t="s">
        <v>70</v>
      </c>
      <c r="D922" s="130" t="s">
        <v>8</v>
      </c>
      <c r="E922" s="130" t="str">
        <f t="shared" si="14"/>
        <v>PBFemale90+</v>
      </c>
      <c r="F922" s="110">
        <v>9716.2389000000003</v>
      </c>
    </row>
    <row r="923" spans="2:6" x14ac:dyDescent="0.2">
      <c r="B923" t="s">
        <v>52</v>
      </c>
      <c r="C923" t="s">
        <v>71</v>
      </c>
      <c r="D923" s="130">
        <v>0</v>
      </c>
      <c r="E923" s="130" t="str">
        <f t="shared" si="14"/>
        <v>PBMale0</v>
      </c>
      <c r="F923" s="110">
        <v>29530.675500000001</v>
      </c>
    </row>
    <row r="924" spans="2:6" x14ac:dyDescent="0.2">
      <c r="B924" t="s">
        <v>52</v>
      </c>
      <c r="C924" t="s">
        <v>71</v>
      </c>
      <c r="D924" s="141" t="s">
        <v>1657</v>
      </c>
      <c r="E924" s="130" t="str">
        <f t="shared" si="14"/>
        <v>PBMale1-4</v>
      </c>
      <c r="F924" s="110">
        <v>117609.46980000001</v>
      </c>
    </row>
    <row r="925" spans="2:6" x14ac:dyDescent="0.2">
      <c r="B925" t="s">
        <v>52</v>
      </c>
      <c r="C925" t="s">
        <v>71</v>
      </c>
      <c r="D925" s="141" t="s">
        <v>1658</v>
      </c>
      <c r="E925" s="130" t="str">
        <f t="shared" si="14"/>
        <v>PBMale5-9</v>
      </c>
      <c r="F925" s="110">
        <v>139300.22349999999</v>
      </c>
    </row>
    <row r="926" spans="2:6" x14ac:dyDescent="0.2">
      <c r="B926" t="s">
        <v>52</v>
      </c>
      <c r="C926" t="s">
        <v>71</v>
      </c>
      <c r="D926" s="141" t="s">
        <v>118</v>
      </c>
      <c r="E926" s="130" t="str">
        <f t="shared" si="14"/>
        <v>PBMale10-14</v>
      </c>
      <c r="F926" s="110">
        <v>158639.285</v>
      </c>
    </row>
    <row r="927" spans="2:6" x14ac:dyDescent="0.2">
      <c r="B927" t="s">
        <v>52</v>
      </c>
      <c r="C927" t="s">
        <v>71</v>
      </c>
      <c r="D927" s="130" t="s">
        <v>119</v>
      </c>
      <c r="E927" s="130" t="str">
        <f t="shared" si="14"/>
        <v>PBMale15-19</v>
      </c>
      <c r="F927" s="110">
        <v>168700.21799999999</v>
      </c>
    </row>
    <row r="928" spans="2:6" x14ac:dyDescent="0.2">
      <c r="B928" t="s">
        <v>52</v>
      </c>
      <c r="C928" t="s">
        <v>71</v>
      </c>
      <c r="D928" s="130" t="s">
        <v>120</v>
      </c>
      <c r="E928" s="130" t="str">
        <f t="shared" si="14"/>
        <v>PBMale20-24</v>
      </c>
      <c r="F928" s="110">
        <v>169234.08129999999</v>
      </c>
    </row>
    <row r="929" spans="2:6" x14ac:dyDescent="0.2">
      <c r="B929" t="s">
        <v>52</v>
      </c>
      <c r="C929" t="s">
        <v>71</v>
      </c>
      <c r="D929" s="130" t="s">
        <v>121</v>
      </c>
      <c r="E929" s="130" t="str">
        <f t="shared" si="14"/>
        <v>PBMale25-29</v>
      </c>
      <c r="F929" s="110">
        <v>160865.68100000001</v>
      </c>
    </row>
    <row r="930" spans="2:6" x14ac:dyDescent="0.2">
      <c r="B930" t="s">
        <v>52</v>
      </c>
      <c r="C930" t="s">
        <v>71</v>
      </c>
      <c r="D930" s="130" t="s">
        <v>122</v>
      </c>
      <c r="E930" s="130" t="str">
        <f t="shared" si="14"/>
        <v>PBMale30-34</v>
      </c>
      <c r="F930" s="110">
        <v>156659.37890000001</v>
      </c>
    </row>
    <row r="931" spans="2:6" x14ac:dyDescent="0.2">
      <c r="B931" t="s">
        <v>52</v>
      </c>
      <c r="C931" t="s">
        <v>71</v>
      </c>
      <c r="D931" s="130" t="s">
        <v>123</v>
      </c>
      <c r="E931" s="130" t="str">
        <f t="shared" si="14"/>
        <v>PBMale35-39</v>
      </c>
      <c r="F931" s="110">
        <v>150543.93460000001</v>
      </c>
    </row>
    <row r="932" spans="2:6" x14ac:dyDescent="0.2">
      <c r="B932" t="s">
        <v>52</v>
      </c>
      <c r="C932" t="s">
        <v>71</v>
      </c>
      <c r="D932" s="130" t="s">
        <v>124</v>
      </c>
      <c r="E932" s="130" t="str">
        <f t="shared" si="14"/>
        <v>PBMale40-44</v>
      </c>
      <c r="F932" s="110">
        <v>136322.96840000001</v>
      </c>
    </row>
    <row r="933" spans="2:6" x14ac:dyDescent="0.2">
      <c r="B933" t="s">
        <v>52</v>
      </c>
      <c r="C933" t="s">
        <v>71</v>
      </c>
      <c r="D933" s="130" t="s">
        <v>125</v>
      </c>
      <c r="E933" s="130" t="str">
        <f t="shared" si="14"/>
        <v>PBMale45-49</v>
      </c>
      <c r="F933" s="110">
        <v>118666.0385</v>
      </c>
    </row>
    <row r="934" spans="2:6" x14ac:dyDescent="0.2">
      <c r="B934" t="s">
        <v>52</v>
      </c>
      <c r="C934" t="s">
        <v>71</v>
      </c>
      <c r="D934" s="130" t="s">
        <v>126</v>
      </c>
      <c r="E934" s="130" t="str">
        <f t="shared" si="14"/>
        <v>PBMale50-54</v>
      </c>
      <c r="F934" s="110">
        <v>108330.67080000001</v>
      </c>
    </row>
    <row r="935" spans="2:6" x14ac:dyDescent="0.2">
      <c r="B935" t="s">
        <v>52</v>
      </c>
      <c r="C935" t="s">
        <v>71</v>
      </c>
      <c r="D935" s="130" t="s">
        <v>127</v>
      </c>
      <c r="E935" s="130" t="str">
        <f t="shared" si="14"/>
        <v>PBMale55-59</v>
      </c>
      <c r="F935" s="110">
        <v>90644.327099999995</v>
      </c>
    </row>
    <row r="936" spans="2:6" x14ac:dyDescent="0.2">
      <c r="B936" t="s">
        <v>52</v>
      </c>
      <c r="C936" t="s">
        <v>71</v>
      </c>
      <c r="D936" s="130" t="s">
        <v>128</v>
      </c>
      <c r="E936" s="130" t="str">
        <f t="shared" si="14"/>
        <v>PBMale60-64</v>
      </c>
      <c r="F936" s="110">
        <v>68695.841</v>
      </c>
    </row>
    <row r="937" spans="2:6" x14ac:dyDescent="0.2">
      <c r="B937" t="s">
        <v>52</v>
      </c>
      <c r="C937" t="s">
        <v>71</v>
      </c>
      <c r="D937" s="130" t="s">
        <v>129</v>
      </c>
      <c r="E937" s="130" t="str">
        <f t="shared" si="14"/>
        <v>PBMale65-69</v>
      </c>
      <c r="F937" s="110">
        <v>55704.192999999999</v>
      </c>
    </row>
    <row r="938" spans="2:6" x14ac:dyDescent="0.2">
      <c r="B938" t="s">
        <v>52</v>
      </c>
      <c r="C938" t="s">
        <v>71</v>
      </c>
      <c r="D938" s="130" t="s">
        <v>130</v>
      </c>
      <c r="E938" s="130" t="str">
        <f t="shared" si="14"/>
        <v>PBMale70-74</v>
      </c>
      <c r="F938" s="110">
        <v>44406.2261</v>
      </c>
    </row>
    <row r="939" spans="2:6" x14ac:dyDescent="0.2">
      <c r="B939" t="s">
        <v>52</v>
      </c>
      <c r="C939" t="s">
        <v>71</v>
      </c>
      <c r="D939" s="130" t="s">
        <v>131</v>
      </c>
      <c r="E939" s="130" t="str">
        <f t="shared" si="14"/>
        <v>PBMale75-79</v>
      </c>
      <c r="F939" s="110">
        <v>29927.177199999998</v>
      </c>
    </row>
    <row r="940" spans="2:6" x14ac:dyDescent="0.2">
      <c r="B940" t="s">
        <v>52</v>
      </c>
      <c r="C940" t="s">
        <v>71</v>
      </c>
      <c r="D940" s="130" t="s">
        <v>132</v>
      </c>
      <c r="E940" s="130" t="str">
        <f t="shared" si="14"/>
        <v>PBMale80-84</v>
      </c>
      <c r="F940" s="110">
        <v>19676.604200000002</v>
      </c>
    </row>
    <row r="941" spans="2:6" x14ac:dyDescent="0.2">
      <c r="B941" t="s">
        <v>52</v>
      </c>
      <c r="C941" t="s">
        <v>71</v>
      </c>
      <c r="D941" s="130" t="s">
        <v>133</v>
      </c>
      <c r="E941" s="130" t="str">
        <f t="shared" si="14"/>
        <v>PBMale85-89</v>
      </c>
      <c r="F941" s="110">
        <v>9131.4104000000007</v>
      </c>
    </row>
    <row r="942" spans="2:6" x14ac:dyDescent="0.2">
      <c r="B942" t="s">
        <v>52</v>
      </c>
      <c r="C942" t="s">
        <v>71</v>
      </c>
      <c r="D942" s="130" t="s">
        <v>8</v>
      </c>
      <c r="E942" s="130" t="str">
        <f t="shared" si="14"/>
        <v>PBMale90+</v>
      </c>
      <c r="F942" s="110">
        <v>5891.4928</v>
      </c>
    </row>
    <row r="943" spans="2:6" x14ac:dyDescent="0.2">
      <c r="B943" t="s">
        <v>52</v>
      </c>
      <c r="C943" t="s">
        <v>18</v>
      </c>
      <c r="D943" s="130">
        <v>0</v>
      </c>
      <c r="E943" s="130" t="str">
        <f t="shared" si="14"/>
        <v>PBTotal0</v>
      </c>
      <c r="F943" s="110">
        <v>57658.823700000001</v>
      </c>
    </row>
    <row r="944" spans="2:6" x14ac:dyDescent="0.2">
      <c r="B944" t="s">
        <v>52</v>
      </c>
      <c r="C944" t="s">
        <v>18</v>
      </c>
      <c r="D944" s="141" t="s">
        <v>1657</v>
      </c>
      <c r="E944" s="130" t="str">
        <f t="shared" si="14"/>
        <v>PBTotal1-4</v>
      </c>
      <c r="F944" s="110">
        <v>229512.45619999999</v>
      </c>
    </row>
    <row r="945" spans="2:6" x14ac:dyDescent="0.2">
      <c r="B945" t="s">
        <v>52</v>
      </c>
      <c r="C945" t="s">
        <v>18</v>
      </c>
      <c r="D945" s="141" t="s">
        <v>1658</v>
      </c>
      <c r="E945" s="130" t="str">
        <f t="shared" si="14"/>
        <v>PBTotal5-9</v>
      </c>
      <c r="F945" s="110">
        <v>271621.40740000003</v>
      </c>
    </row>
    <row r="946" spans="2:6" x14ac:dyDescent="0.2">
      <c r="B946" t="s">
        <v>52</v>
      </c>
      <c r="C946" t="s">
        <v>18</v>
      </c>
      <c r="D946" s="141" t="s">
        <v>118</v>
      </c>
      <c r="E946" s="130" t="str">
        <f t="shared" si="14"/>
        <v>PBTotal10-14</v>
      </c>
      <c r="F946" s="110">
        <v>310147.22779999999</v>
      </c>
    </row>
    <row r="947" spans="2:6" x14ac:dyDescent="0.2">
      <c r="B947" t="s">
        <v>52</v>
      </c>
      <c r="C947" t="s">
        <v>18</v>
      </c>
      <c r="D947" s="130" t="s">
        <v>119</v>
      </c>
      <c r="E947" s="130" t="str">
        <f t="shared" si="14"/>
        <v>PBTotal15-19</v>
      </c>
      <c r="F947" s="110">
        <v>332964.43430000002</v>
      </c>
    </row>
    <row r="948" spans="2:6" x14ac:dyDescent="0.2">
      <c r="B948" t="s">
        <v>52</v>
      </c>
      <c r="C948" t="s">
        <v>18</v>
      </c>
      <c r="D948" s="130" t="s">
        <v>120</v>
      </c>
      <c r="E948" s="130" t="str">
        <f t="shared" si="14"/>
        <v>PBTotal20-24</v>
      </c>
      <c r="F948" s="110">
        <v>338135.29759999999</v>
      </c>
    </row>
    <row r="949" spans="2:6" x14ac:dyDescent="0.2">
      <c r="B949" t="s">
        <v>52</v>
      </c>
      <c r="C949" t="s">
        <v>18</v>
      </c>
      <c r="D949" s="130" t="s">
        <v>121</v>
      </c>
      <c r="E949" s="130" t="str">
        <f t="shared" si="14"/>
        <v>PBTotal25-29</v>
      </c>
      <c r="F949" s="110">
        <v>328003.33600000001</v>
      </c>
    </row>
    <row r="950" spans="2:6" x14ac:dyDescent="0.2">
      <c r="B950" t="s">
        <v>52</v>
      </c>
      <c r="C950" t="s">
        <v>18</v>
      </c>
      <c r="D950" s="130" t="s">
        <v>122</v>
      </c>
      <c r="E950" s="130" t="str">
        <f t="shared" si="14"/>
        <v>PBTotal30-34</v>
      </c>
      <c r="F950" s="110">
        <v>325050.46039999998</v>
      </c>
    </row>
    <row r="951" spans="2:6" x14ac:dyDescent="0.2">
      <c r="B951" t="s">
        <v>52</v>
      </c>
      <c r="C951" t="s">
        <v>18</v>
      </c>
      <c r="D951" s="130" t="s">
        <v>123</v>
      </c>
      <c r="E951" s="130" t="str">
        <f t="shared" si="14"/>
        <v>PBTotal35-39</v>
      </c>
      <c r="F951" s="110">
        <v>313925.02789999999</v>
      </c>
    </row>
    <row r="952" spans="2:6" x14ac:dyDescent="0.2">
      <c r="B952" t="s">
        <v>52</v>
      </c>
      <c r="C952" t="s">
        <v>18</v>
      </c>
      <c r="D952" s="130" t="s">
        <v>124</v>
      </c>
      <c r="E952" s="130" t="str">
        <f t="shared" si="14"/>
        <v>PBTotal40-44</v>
      </c>
      <c r="F952" s="110">
        <v>286007.57870000001</v>
      </c>
    </row>
    <row r="953" spans="2:6" x14ac:dyDescent="0.2">
      <c r="B953" t="s">
        <v>52</v>
      </c>
      <c r="C953" t="s">
        <v>18</v>
      </c>
      <c r="D953" s="130" t="s">
        <v>125</v>
      </c>
      <c r="E953" s="130" t="str">
        <f t="shared" si="14"/>
        <v>PBTotal45-49</v>
      </c>
      <c r="F953" s="110">
        <v>250849.948</v>
      </c>
    </row>
    <row r="954" spans="2:6" x14ac:dyDescent="0.2">
      <c r="B954" t="s">
        <v>52</v>
      </c>
      <c r="C954" t="s">
        <v>18</v>
      </c>
      <c r="D954" s="130" t="s">
        <v>126</v>
      </c>
      <c r="E954" s="130" t="str">
        <f t="shared" si="14"/>
        <v>PBTotal50-54</v>
      </c>
      <c r="F954" s="110">
        <v>231354.90900000001</v>
      </c>
    </row>
    <row r="955" spans="2:6" x14ac:dyDescent="0.2">
      <c r="B955" t="s">
        <v>52</v>
      </c>
      <c r="C955" t="s">
        <v>18</v>
      </c>
      <c r="D955" s="130" t="s">
        <v>127</v>
      </c>
      <c r="E955" s="130" t="str">
        <f t="shared" si="14"/>
        <v>PBTotal55-59</v>
      </c>
      <c r="F955" s="110">
        <v>195655.5417</v>
      </c>
    </row>
    <row r="956" spans="2:6" x14ac:dyDescent="0.2">
      <c r="B956" t="s">
        <v>52</v>
      </c>
      <c r="C956" t="s">
        <v>18</v>
      </c>
      <c r="D956" s="130" t="s">
        <v>128</v>
      </c>
      <c r="E956" s="130" t="str">
        <f t="shared" si="14"/>
        <v>PBTotal60-64</v>
      </c>
      <c r="F956" s="110">
        <v>153169.79560000001</v>
      </c>
    </row>
    <row r="957" spans="2:6" x14ac:dyDescent="0.2">
      <c r="B957" t="s">
        <v>52</v>
      </c>
      <c r="C957" t="s">
        <v>18</v>
      </c>
      <c r="D957" s="130" t="s">
        <v>129</v>
      </c>
      <c r="E957" s="130" t="str">
        <f t="shared" si="14"/>
        <v>PBTotal65-69</v>
      </c>
      <c r="F957" s="110">
        <v>127287.1566</v>
      </c>
    </row>
    <row r="958" spans="2:6" x14ac:dyDescent="0.2">
      <c r="B958" t="s">
        <v>52</v>
      </c>
      <c r="C958" t="s">
        <v>18</v>
      </c>
      <c r="D958" s="130" t="s">
        <v>130</v>
      </c>
      <c r="E958" s="130" t="str">
        <f t="shared" si="14"/>
        <v>PBTotal70-74</v>
      </c>
      <c r="F958" s="110">
        <v>103263.9328</v>
      </c>
    </row>
    <row r="959" spans="2:6" x14ac:dyDescent="0.2">
      <c r="B959" t="s">
        <v>52</v>
      </c>
      <c r="C959" t="s">
        <v>18</v>
      </c>
      <c r="D959" s="130" t="s">
        <v>131</v>
      </c>
      <c r="E959" s="130" t="str">
        <f t="shared" si="14"/>
        <v>PBTotal75-79</v>
      </c>
      <c r="F959" s="110">
        <v>72328.071599999996</v>
      </c>
    </row>
    <row r="960" spans="2:6" x14ac:dyDescent="0.2">
      <c r="B960" t="s">
        <v>52</v>
      </c>
      <c r="C960" t="s">
        <v>18</v>
      </c>
      <c r="D960" s="130" t="s">
        <v>132</v>
      </c>
      <c r="E960" s="130" t="str">
        <f t="shared" si="14"/>
        <v>PBTotal80-84</v>
      </c>
      <c r="F960" s="110">
        <v>49780.652699999999</v>
      </c>
    </row>
    <row r="961" spans="2:6" x14ac:dyDescent="0.2">
      <c r="B961" t="s">
        <v>52</v>
      </c>
      <c r="C961" t="s">
        <v>18</v>
      </c>
      <c r="D961" s="130" t="s">
        <v>133</v>
      </c>
      <c r="E961" s="130" t="str">
        <f t="shared" si="14"/>
        <v>PBTotal85-89</v>
      </c>
      <c r="F961" s="110">
        <v>23800.257000000001</v>
      </c>
    </row>
    <row r="962" spans="2:6" x14ac:dyDescent="0.2">
      <c r="B962" t="s">
        <v>52</v>
      </c>
      <c r="C962" t="s">
        <v>18</v>
      </c>
      <c r="D962" s="130" t="s">
        <v>8</v>
      </c>
      <c r="E962" s="130" t="str">
        <f t="shared" si="14"/>
        <v>PBTotal90+</v>
      </c>
      <c r="F962" s="110">
        <v>15607.701800000001</v>
      </c>
    </row>
    <row r="963" spans="2:6" x14ac:dyDescent="0.2">
      <c r="B963" t="s">
        <v>53</v>
      </c>
      <c r="C963" t="s">
        <v>70</v>
      </c>
      <c r="D963" s="130">
        <v>0</v>
      </c>
      <c r="E963" s="130" t="str">
        <f t="shared" si="14"/>
        <v>PEFemale0</v>
      </c>
      <c r="F963" s="110">
        <v>67530.466499999995</v>
      </c>
    </row>
    <row r="964" spans="2:6" x14ac:dyDescent="0.2">
      <c r="B964" t="s">
        <v>53</v>
      </c>
      <c r="C964" t="s">
        <v>70</v>
      </c>
      <c r="D964" s="141" t="s">
        <v>1657</v>
      </c>
      <c r="E964" s="130" t="str">
        <f t="shared" ref="E964:E1027" si="15">_xlfn.CONCAT(B964,C964,D964)</f>
        <v>PEFemale1-4</v>
      </c>
      <c r="F964" s="110">
        <v>270136.84600000002</v>
      </c>
    </row>
    <row r="965" spans="2:6" x14ac:dyDescent="0.2">
      <c r="B965" t="s">
        <v>53</v>
      </c>
      <c r="C965" t="s">
        <v>70</v>
      </c>
      <c r="D965" s="141" t="s">
        <v>1658</v>
      </c>
      <c r="E965" s="130" t="str">
        <f t="shared" si="15"/>
        <v>PEFemale5-9</v>
      </c>
      <c r="F965" s="110">
        <v>345321.53619999997</v>
      </c>
    </row>
    <row r="966" spans="2:6" x14ac:dyDescent="0.2">
      <c r="B966" t="s">
        <v>53</v>
      </c>
      <c r="C966" t="s">
        <v>70</v>
      </c>
      <c r="D966" s="141" t="s">
        <v>118</v>
      </c>
      <c r="E966" s="130" t="str">
        <f t="shared" si="15"/>
        <v>PEFemale10-14</v>
      </c>
      <c r="F966" s="110">
        <v>363967.08020000003</v>
      </c>
    </row>
    <row r="967" spans="2:6" x14ac:dyDescent="0.2">
      <c r="B967" t="s">
        <v>53</v>
      </c>
      <c r="C967" t="s">
        <v>70</v>
      </c>
      <c r="D967" s="130" t="s">
        <v>119</v>
      </c>
      <c r="E967" s="130" t="str">
        <f t="shared" si="15"/>
        <v>PEFemale15-19</v>
      </c>
      <c r="F967" s="110">
        <v>389752.58299999998</v>
      </c>
    </row>
    <row r="968" spans="2:6" x14ac:dyDescent="0.2">
      <c r="B968" t="s">
        <v>53</v>
      </c>
      <c r="C968" t="s">
        <v>70</v>
      </c>
      <c r="D968" s="130" t="s">
        <v>120</v>
      </c>
      <c r="E968" s="130" t="str">
        <f t="shared" si="15"/>
        <v>PEFemale20-24</v>
      </c>
      <c r="F968" s="110">
        <v>408363.6825</v>
      </c>
    </row>
    <row r="969" spans="2:6" x14ac:dyDescent="0.2">
      <c r="B969" t="s">
        <v>53</v>
      </c>
      <c r="C969" t="s">
        <v>70</v>
      </c>
      <c r="D969" s="130" t="s">
        <v>121</v>
      </c>
      <c r="E969" s="130" t="str">
        <f t="shared" si="15"/>
        <v>PEFemale25-29</v>
      </c>
      <c r="F969" s="110">
        <v>395658.99359999999</v>
      </c>
    </row>
    <row r="970" spans="2:6" x14ac:dyDescent="0.2">
      <c r="B970" t="s">
        <v>53</v>
      </c>
      <c r="C970" t="s">
        <v>70</v>
      </c>
      <c r="D970" s="130" t="s">
        <v>122</v>
      </c>
      <c r="E970" s="130" t="str">
        <f t="shared" si="15"/>
        <v>PEFemale30-34</v>
      </c>
      <c r="F970" s="110">
        <v>404618.75760000001</v>
      </c>
    </row>
    <row r="971" spans="2:6" x14ac:dyDescent="0.2">
      <c r="B971" t="s">
        <v>53</v>
      </c>
      <c r="C971" t="s">
        <v>70</v>
      </c>
      <c r="D971" s="130" t="s">
        <v>123</v>
      </c>
      <c r="E971" s="130" t="str">
        <f t="shared" si="15"/>
        <v>PEFemale35-39</v>
      </c>
      <c r="F971" s="110">
        <v>391207.29700000002</v>
      </c>
    </row>
    <row r="972" spans="2:6" x14ac:dyDescent="0.2">
      <c r="B972" t="s">
        <v>53</v>
      </c>
      <c r="C972" t="s">
        <v>70</v>
      </c>
      <c r="D972" s="130" t="s">
        <v>124</v>
      </c>
      <c r="E972" s="130" t="str">
        <f t="shared" si="15"/>
        <v>PEFemale40-44</v>
      </c>
      <c r="F972" s="110">
        <v>361545.9069</v>
      </c>
    </row>
    <row r="973" spans="2:6" x14ac:dyDescent="0.2">
      <c r="B973" t="s">
        <v>53</v>
      </c>
      <c r="C973" t="s">
        <v>70</v>
      </c>
      <c r="D973" s="130" t="s">
        <v>125</v>
      </c>
      <c r="E973" s="130" t="str">
        <f t="shared" si="15"/>
        <v>PEFemale45-49</v>
      </c>
      <c r="F973" s="110">
        <v>323146.87160000001</v>
      </c>
    </row>
    <row r="974" spans="2:6" x14ac:dyDescent="0.2">
      <c r="B974" t="s">
        <v>53</v>
      </c>
      <c r="C974" t="s">
        <v>70</v>
      </c>
      <c r="D974" s="130" t="s">
        <v>126</v>
      </c>
      <c r="E974" s="130" t="str">
        <f t="shared" si="15"/>
        <v>PEFemale50-54</v>
      </c>
      <c r="F974" s="110">
        <v>292483.66859999998</v>
      </c>
    </row>
    <row r="975" spans="2:6" x14ac:dyDescent="0.2">
      <c r="B975" t="s">
        <v>53</v>
      </c>
      <c r="C975" t="s">
        <v>70</v>
      </c>
      <c r="D975" s="130" t="s">
        <v>127</v>
      </c>
      <c r="E975" s="130" t="str">
        <f t="shared" si="15"/>
        <v>PEFemale55-59</v>
      </c>
      <c r="F975" s="110">
        <v>249625.3026</v>
      </c>
    </row>
    <row r="976" spans="2:6" x14ac:dyDescent="0.2">
      <c r="B976" t="s">
        <v>53</v>
      </c>
      <c r="C976" t="s">
        <v>70</v>
      </c>
      <c r="D976" s="130" t="s">
        <v>128</v>
      </c>
      <c r="E976" s="130" t="str">
        <f t="shared" si="15"/>
        <v>PEFemale60-64</v>
      </c>
      <c r="F976" s="110">
        <v>204213.4914</v>
      </c>
    </row>
    <row r="977" spans="2:6" x14ac:dyDescent="0.2">
      <c r="B977" t="s">
        <v>53</v>
      </c>
      <c r="C977" t="s">
        <v>70</v>
      </c>
      <c r="D977" s="130" t="s">
        <v>129</v>
      </c>
      <c r="E977" s="130" t="str">
        <f t="shared" si="15"/>
        <v>PEFemale65-69</v>
      </c>
      <c r="F977" s="110">
        <v>165754.31349999999</v>
      </c>
    </row>
    <row r="978" spans="2:6" x14ac:dyDescent="0.2">
      <c r="B978" t="s">
        <v>53</v>
      </c>
      <c r="C978" t="s">
        <v>70</v>
      </c>
      <c r="D978" s="130" t="s">
        <v>130</v>
      </c>
      <c r="E978" s="130" t="str">
        <f t="shared" si="15"/>
        <v>PEFemale70-74</v>
      </c>
      <c r="F978" s="110">
        <v>129628.1246</v>
      </c>
    </row>
    <row r="979" spans="2:6" x14ac:dyDescent="0.2">
      <c r="B979" t="s">
        <v>53</v>
      </c>
      <c r="C979" t="s">
        <v>70</v>
      </c>
      <c r="D979" s="130" t="s">
        <v>131</v>
      </c>
      <c r="E979" s="130" t="str">
        <f t="shared" si="15"/>
        <v>PEFemale75-79</v>
      </c>
      <c r="F979" s="110">
        <v>90983.540699999998</v>
      </c>
    </row>
    <row r="980" spans="2:6" x14ac:dyDescent="0.2">
      <c r="B980" t="s">
        <v>53</v>
      </c>
      <c r="C980" t="s">
        <v>70</v>
      </c>
      <c r="D980" s="130" t="s">
        <v>132</v>
      </c>
      <c r="E980" s="130" t="str">
        <f t="shared" si="15"/>
        <v>PEFemale80-84</v>
      </c>
      <c r="F980" s="110">
        <v>61880.815999999999</v>
      </c>
    </row>
    <row r="981" spans="2:6" x14ac:dyDescent="0.2">
      <c r="B981" t="s">
        <v>53</v>
      </c>
      <c r="C981" t="s">
        <v>70</v>
      </c>
      <c r="D981" s="130" t="s">
        <v>133</v>
      </c>
      <c r="E981" s="130" t="str">
        <f t="shared" si="15"/>
        <v>PEFemale85-89</v>
      </c>
      <c r="F981" s="110">
        <v>31080.742699999999</v>
      </c>
    </row>
    <row r="982" spans="2:6" x14ac:dyDescent="0.2">
      <c r="B982" t="s">
        <v>53</v>
      </c>
      <c r="C982" t="s">
        <v>70</v>
      </c>
      <c r="D982" s="130" t="s">
        <v>8</v>
      </c>
      <c r="E982" s="130" t="str">
        <f t="shared" si="15"/>
        <v>PEFemale90+</v>
      </c>
      <c r="F982" s="110">
        <v>19894.688099999999</v>
      </c>
    </row>
    <row r="983" spans="2:6" x14ac:dyDescent="0.2">
      <c r="B983" t="s">
        <v>53</v>
      </c>
      <c r="C983" t="s">
        <v>71</v>
      </c>
      <c r="D983" s="130">
        <v>0</v>
      </c>
      <c r="E983" s="130" t="str">
        <f t="shared" si="15"/>
        <v>PEMale0</v>
      </c>
      <c r="F983" s="110">
        <v>70755.309200000003</v>
      </c>
    </row>
    <row r="984" spans="2:6" x14ac:dyDescent="0.2">
      <c r="B984" t="s">
        <v>53</v>
      </c>
      <c r="C984" t="s">
        <v>71</v>
      </c>
      <c r="D984" s="141" t="s">
        <v>1657</v>
      </c>
      <c r="E984" s="130" t="str">
        <f t="shared" si="15"/>
        <v>PEMale1-4</v>
      </c>
      <c r="F984" s="110">
        <v>282994.28480000002</v>
      </c>
    </row>
    <row r="985" spans="2:6" x14ac:dyDescent="0.2">
      <c r="B985" t="s">
        <v>53</v>
      </c>
      <c r="C985" t="s">
        <v>71</v>
      </c>
      <c r="D985" s="141" t="s">
        <v>1658</v>
      </c>
      <c r="E985" s="130" t="str">
        <f t="shared" si="15"/>
        <v>PEMale5-9</v>
      </c>
      <c r="F985" s="110">
        <v>361254.6508</v>
      </c>
    </row>
    <row r="986" spans="2:6" x14ac:dyDescent="0.2">
      <c r="B986" t="s">
        <v>53</v>
      </c>
      <c r="C986" t="s">
        <v>71</v>
      </c>
      <c r="D986" s="141" t="s">
        <v>118</v>
      </c>
      <c r="E986" s="130" t="str">
        <f t="shared" si="15"/>
        <v>PEMale10-14</v>
      </c>
      <c r="F986" s="110">
        <v>378734.288</v>
      </c>
    </row>
    <row r="987" spans="2:6" x14ac:dyDescent="0.2">
      <c r="B987" t="s">
        <v>53</v>
      </c>
      <c r="C987" t="s">
        <v>71</v>
      </c>
      <c r="D987" s="130" t="s">
        <v>119</v>
      </c>
      <c r="E987" s="130" t="str">
        <f t="shared" si="15"/>
        <v>PEMale15-19</v>
      </c>
      <c r="F987" s="110">
        <v>400780.53720000002</v>
      </c>
    </row>
    <row r="988" spans="2:6" x14ac:dyDescent="0.2">
      <c r="B988" t="s">
        <v>53</v>
      </c>
      <c r="C988" t="s">
        <v>71</v>
      </c>
      <c r="D988" s="130" t="s">
        <v>120</v>
      </c>
      <c r="E988" s="130" t="str">
        <f t="shared" si="15"/>
        <v>PEMale20-24</v>
      </c>
      <c r="F988" s="110">
        <v>410463.53269999998</v>
      </c>
    </row>
    <row r="989" spans="2:6" x14ac:dyDescent="0.2">
      <c r="B989" t="s">
        <v>53</v>
      </c>
      <c r="C989" t="s">
        <v>71</v>
      </c>
      <c r="D989" s="130" t="s">
        <v>121</v>
      </c>
      <c r="E989" s="130" t="str">
        <f t="shared" si="15"/>
        <v>PEMale25-29</v>
      </c>
      <c r="F989" s="110">
        <v>379313.37150000001</v>
      </c>
    </row>
    <row r="990" spans="2:6" x14ac:dyDescent="0.2">
      <c r="B990" t="s">
        <v>53</v>
      </c>
      <c r="C990" t="s">
        <v>71</v>
      </c>
      <c r="D990" s="130" t="s">
        <v>122</v>
      </c>
      <c r="E990" s="130" t="str">
        <f t="shared" si="15"/>
        <v>PEMale30-34</v>
      </c>
      <c r="F990" s="110">
        <v>375476.32290000003</v>
      </c>
    </row>
    <row r="991" spans="2:6" x14ac:dyDescent="0.2">
      <c r="B991" t="s">
        <v>53</v>
      </c>
      <c r="C991" t="s">
        <v>71</v>
      </c>
      <c r="D991" s="130" t="s">
        <v>123</v>
      </c>
      <c r="E991" s="130" t="str">
        <f t="shared" si="15"/>
        <v>PEMale35-39</v>
      </c>
      <c r="F991" s="110">
        <v>356340.96679999999</v>
      </c>
    </row>
    <row r="992" spans="2:6" x14ac:dyDescent="0.2">
      <c r="B992" t="s">
        <v>53</v>
      </c>
      <c r="C992" t="s">
        <v>71</v>
      </c>
      <c r="D992" s="130" t="s">
        <v>124</v>
      </c>
      <c r="E992" s="130" t="str">
        <f t="shared" si="15"/>
        <v>PEMale40-44</v>
      </c>
      <c r="F992" s="110">
        <v>323947.55229999998</v>
      </c>
    </row>
    <row r="993" spans="2:6" x14ac:dyDescent="0.2">
      <c r="B993" t="s">
        <v>53</v>
      </c>
      <c r="C993" t="s">
        <v>71</v>
      </c>
      <c r="D993" s="130" t="s">
        <v>125</v>
      </c>
      <c r="E993" s="130" t="str">
        <f t="shared" si="15"/>
        <v>PEMale45-49</v>
      </c>
      <c r="F993" s="110">
        <v>282245.20770000003</v>
      </c>
    </row>
    <row r="994" spans="2:6" x14ac:dyDescent="0.2">
      <c r="B994" t="s">
        <v>53</v>
      </c>
      <c r="C994" t="s">
        <v>71</v>
      </c>
      <c r="D994" s="130" t="s">
        <v>126</v>
      </c>
      <c r="E994" s="130" t="str">
        <f t="shared" si="15"/>
        <v>PEMale50-54</v>
      </c>
      <c r="F994" s="110">
        <v>249228.21369999999</v>
      </c>
    </row>
    <row r="995" spans="2:6" x14ac:dyDescent="0.2">
      <c r="B995" t="s">
        <v>53</v>
      </c>
      <c r="C995" t="s">
        <v>71</v>
      </c>
      <c r="D995" s="130" t="s">
        <v>127</v>
      </c>
      <c r="E995" s="130" t="str">
        <f t="shared" si="15"/>
        <v>PEMale55-59</v>
      </c>
      <c r="F995" s="110">
        <v>207642.17819999999</v>
      </c>
    </row>
    <row r="996" spans="2:6" x14ac:dyDescent="0.2">
      <c r="B996" t="s">
        <v>53</v>
      </c>
      <c r="C996" t="s">
        <v>71</v>
      </c>
      <c r="D996" s="130" t="s">
        <v>128</v>
      </c>
      <c r="E996" s="130" t="str">
        <f t="shared" si="15"/>
        <v>PEMale60-64</v>
      </c>
      <c r="F996" s="110">
        <v>162469.6624</v>
      </c>
    </row>
    <row r="997" spans="2:6" x14ac:dyDescent="0.2">
      <c r="B997" t="s">
        <v>53</v>
      </c>
      <c r="C997" t="s">
        <v>71</v>
      </c>
      <c r="D997" s="130" t="s">
        <v>129</v>
      </c>
      <c r="E997" s="130" t="str">
        <f t="shared" si="15"/>
        <v>PEMale65-69</v>
      </c>
      <c r="F997" s="110">
        <v>123979.47169999999</v>
      </c>
    </row>
    <row r="998" spans="2:6" x14ac:dyDescent="0.2">
      <c r="B998" t="s">
        <v>53</v>
      </c>
      <c r="C998" t="s">
        <v>71</v>
      </c>
      <c r="D998" s="130" t="s">
        <v>130</v>
      </c>
      <c r="E998" s="130" t="str">
        <f t="shared" si="15"/>
        <v>PEMale70-74</v>
      </c>
      <c r="F998" s="110">
        <v>94335.493199999997</v>
      </c>
    </row>
    <row r="999" spans="2:6" x14ac:dyDescent="0.2">
      <c r="B999" t="s">
        <v>53</v>
      </c>
      <c r="C999" t="s">
        <v>71</v>
      </c>
      <c r="D999" s="130" t="s">
        <v>131</v>
      </c>
      <c r="E999" s="130" t="str">
        <f t="shared" si="15"/>
        <v>PEMale75-79</v>
      </c>
      <c r="F999" s="110">
        <v>60689.778700000003</v>
      </c>
    </row>
    <row r="1000" spans="2:6" x14ac:dyDescent="0.2">
      <c r="B1000" t="s">
        <v>53</v>
      </c>
      <c r="C1000" t="s">
        <v>71</v>
      </c>
      <c r="D1000" s="130" t="s">
        <v>132</v>
      </c>
      <c r="E1000" s="130" t="str">
        <f t="shared" si="15"/>
        <v>PEMale80-84</v>
      </c>
      <c r="F1000" s="110">
        <v>37741.826999999997</v>
      </c>
    </row>
    <row r="1001" spans="2:6" x14ac:dyDescent="0.2">
      <c r="B1001" t="s">
        <v>53</v>
      </c>
      <c r="C1001" t="s">
        <v>71</v>
      </c>
      <c r="D1001" s="130" t="s">
        <v>133</v>
      </c>
      <c r="E1001" s="130" t="str">
        <f t="shared" si="15"/>
        <v>PEMale85-89</v>
      </c>
      <c r="F1001" s="110">
        <v>17234.398499999999</v>
      </c>
    </row>
    <row r="1002" spans="2:6" x14ac:dyDescent="0.2">
      <c r="B1002" t="s">
        <v>53</v>
      </c>
      <c r="C1002" t="s">
        <v>71</v>
      </c>
      <c r="D1002" s="130" t="s">
        <v>8</v>
      </c>
      <c r="E1002" s="130" t="str">
        <f t="shared" si="15"/>
        <v>PEMale90+</v>
      </c>
      <c r="F1002" s="110">
        <v>9981.8970000000008</v>
      </c>
    </row>
    <row r="1003" spans="2:6" x14ac:dyDescent="0.2">
      <c r="B1003" t="s">
        <v>53</v>
      </c>
      <c r="C1003" t="s">
        <v>18</v>
      </c>
      <c r="D1003" s="130">
        <v>0</v>
      </c>
      <c r="E1003" s="130" t="str">
        <f t="shared" si="15"/>
        <v>PETotal0</v>
      </c>
      <c r="F1003" s="110">
        <v>138285.77559999999</v>
      </c>
    </row>
    <row r="1004" spans="2:6" x14ac:dyDescent="0.2">
      <c r="B1004" t="s">
        <v>53</v>
      </c>
      <c r="C1004" t="s">
        <v>18</v>
      </c>
      <c r="D1004" s="141" t="s">
        <v>1657</v>
      </c>
      <c r="E1004" s="130" t="str">
        <f t="shared" si="15"/>
        <v>PETotal1-4</v>
      </c>
      <c r="F1004" s="110">
        <v>553131.13060000003</v>
      </c>
    </row>
    <row r="1005" spans="2:6" x14ac:dyDescent="0.2">
      <c r="B1005" t="s">
        <v>53</v>
      </c>
      <c r="C1005" t="s">
        <v>18</v>
      </c>
      <c r="D1005" s="141" t="s">
        <v>1658</v>
      </c>
      <c r="E1005" s="130" t="str">
        <f t="shared" si="15"/>
        <v>PETotal5-9</v>
      </c>
      <c r="F1005" s="110">
        <v>706576.18559999997</v>
      </c>
    </row>
    <row r="1006" spans="2:6" x14ac:dyDescent="0.2">
      <c r="B1006" t="s">
        <v>53</v>
      </c>
      <c r="C1006" t="s">
        <v>18</v>
      </c>
      <c r="D1006" s="141" t="s">
        <v>118</v>
      </c>
      <c r="E1006" s="130" t="str">
        <f t="shared" si="15"/>
        <v>PETotal10-14</v>
      </c>
      <c r="F1006" s="110">
        <v>742701.35919999995</v>
      </c>
    </row>
    <row r="1007" spans="2:6" x14ac:dyDescent="0.2">
      <c r="B1007" t="s">
        <v>53</v>
      </c>
      <c r="C1007" t="s">
        <v>18</v>
      </c>
      <c r="D1007" s="130" t="s">
        <v>119</v>
      </c>
      <c r="E1007" s="130" t="str">
        <f t="shared" si="15"/>
        <v>PETotal15-19</v>
      </c>
      <c r="F1007" s="110">
        <v>790533.11640000006</v>
      </c>
    </row>
    <row r="1008" spans="2:6" x14ac:dyDescent="0.2">
      <c r="B1008" t="s">
        <v>53</v>
      </c>
      <c r="C1008" t="s">
        <v>18</v>
      </c>
      <c r="D1008" s="130" t="s">
        <v>120</v>
      </c>
      <c r="E1008" s="130" t="str">
        <f t="shared" si="15"/>
        <v>PETotal20-24</v>
      </c>
      <c r="F1008" s="110">
        <v>818827.13659999997</v>
      </c>
    </row>
    <row r="1009" spans="2:6" x14ac:dyDescent="0.2">
      <c r="B1009" t="s">
        <v>53</v>
      </c>
      <c r="C1009" t="s">
        <v>18</v>
      </c>
      <c r="D1009" s="130" t="s">
        <v>121</v>
      </c>
      <c r="E1009" s="130" t="str">
        <f t="shared" si="15"/>
        <v>PETotal25-29</v>
      </c>
      <c r="F1009" s="110">
        <v>774972.26569999999</v>
      </c>
    </row>
    <row r="1010" spans="2:6" x14ac:dyDescent="0.2">
      <c r="B1010" t="s">
        <v>53</v>
      </c>
      <c r="C1010" t="s">
        <v>18</v>
      </c>
      <c r="D1010" s="130" t="s">
        <v>122</v>
      </c>
      <c r="E1010" s="130" t="str">
        <f t="shared" si="15"/>
        <v>PETotal30-34</v>
      </c>
      <c r="F1010" s="110">
        <v>780095.07660000003</v>
      </c>
    </row>
    <row r="1011" spans="2:6" x14ac:dyDescent="0.2">
      <c r="B1011" t="s">
        <v>53</v>
      </c>
      <c r="C1011" t="s">
        <v>18</v>
      </c>
      <c r="D1011" s="130" t="s">
        <v>123</v>
      </c>
      <c r="E1011" s="130" t="str">
        <f t="shared" si="15"/>
        <v>PETotal35-39</v>
      </c>
      <c r="F1011" s="110">
        <v>747548.26269999996</v>
      </c>
    </row>
    <row r="1012" spans="2:6" x14ac:dyDescent="0.2">
      <c r="B1012" t="s">
        <v>53</v>
      </c>
      <c r="C1012" t="s">
        <v>18</v>
      </c>
      <c r="D1012" s="130" t="s">
        <v>124</v>
      </c>
      <c r="E1012" s="130" t="str">
        <f t="shared" si="15"/>
        <v>PETotal40-44</v>
      </c>
      <c r="F1012" s="110">
        <v>685493.44790000003</v>
      </c>
    </row>
    <row r="1013" spans="2:6" x14ac:dyDescent="0.2">
      <c r="B1013" t="s">
        <v>53</v>
      </c>
      <c r="C1013" t="s">
        <v>18</v>
      </c>
      <c r="D1013" s="130" t="s">
        <v>125</v>
      </c>
      <c r="E1013" s="130" t="str">
        <f t="shared" si="15"/>
        <v>PETotal45-49</v>
      </c>
      <c r="F1013" s="110">
        <v>605392.06929999997</v>
      </c>
    </row>
    <row r="1014" spans="2:6" x14ac:dyDescent="0.2">
      <c r="B1014" t="s">
        <v>53</v>
      </c>
      <c r="C1014" t="s">
        <v>18</v>
      </c>
      <c r="D1014" s="130" t="s">
        <v>126</v>
      </c>
      <c r="E1014" s="130" t="str">
        <f t="shared" si="15"/>
        <v>PETotal50-54</v>
      </c>
      <c r="F1014" s="110">
        <v>541711.88159999996</v>
      </c>
    </row>
    <row r="1015" spans="2:6" x14ac:dyDescent="0.2">
      <c r="B1015" t="s">
        <v>53</v>
      </c>
      <c r="C1015" t="s">
        <v>18</v>
      </c>
      <c r="D1015" s="130" t="s">
        <v>127</v>
      </c>
      <c r="E1015" s="130" t="str">
        <f t="shared" si="15"/>
        <v>PETotal55-59</v>
      </c>
      <c r="F1015" s="110">
        <v>457267.47759999998</v>
      </c>
    </row>
    <row r="1016" spans="2:6" x14ac:dyDescent="0.2">
      <c r="B1016" t="s">
        <v>53</v>
      </c>
      <c r="C1016" t="s">
        <v>18</v>
      </c>
      <c r="D1016" s="130" t="s">
        <v>128</v>
      </c>
      <c r="E1016" s="130" t="str">
        <f t="shared" si="15"/>
        <v>PETotal60-64</v>
      </c>
      <c r="F1016" s="110">
        <v>366683.04190000001</v>
      </c>
    </row>
    <row r="1017" spans="2:6" x14ac:dyDescent="0.2">
      <c r="B1017" t="s">
        <v>53</v>
      </c>
      <c r="C1017" t="s">
        <v>18</v>
      </c>
      <c r="D1017" s="130" t="s">
        <v>129</v>
      </c>
      <c r="E1017" s="130" t="str">
        <f t="shared" si="15"/>
        <v>PETotal65-69</v>
      </c>
      <c r="F1017" s="110">
        <v>289733.74540000001</v>
      </c>
    </row>
    <row r="1018" spans="2:6" x14ac:dyDescent="0.2">
      <c r="B1018" t="s">
        <v>53</v>
      </c>
      <c r="C1018" t="s">
        <v>18</v>
      </c>
      <c r="D1018" s="130" t="s">
        <v>130</v>
      </c>
      <c r="E1018" s="130" t="str">
        <f t="shared" si="15"/>
        <v>PETotal70-74</v>
      </c>
      <c r="F1018" s="110">
        <v>223963.61790000001</v>
      </c>
    </row>
    <row r="1019" spans="2:6" x14ac:dyDescent="0.2">
      <c r="B1019" t="s">
        <v>53</v>
      </c>
      <c r="C1019" t="s">
        <v>18</v>
      </c>
      <c r="D1019" s="130" t="s">
        <v>131</v>
      </c>
      <c r="E1019" s="130" t="str">
        <f t="shared" si="15"/>
        <v>PETotal75-79</v>
      </c>
      <c r="F1019" s="110">
        <v>151673.31880000001</v>
      </c>
    </row>
    <row r="1020" spans="2:6" x14ac:dyDescent="0.2">
      <c r="B1020" t="s">
        <v>53</v>
      </c>
      <c r="C1020" t="s">
        <v>18</v>
      </c>
      <c r="D1020" s="130" t="s">
        <v>132</v>
      </c>
      <c r="E1020" s="130" t="str">
        <f t="shared" si="15"/>
        <v>PETotal80-84</v>
      </c>
      <c r="F1020" s="110">
        <v>99622.634000000005</v>
      </c>
    </row>
    <row r="1021" spans="2:6" x14ac:dyDescent="0.2">
      <c r="B1021" t="s">
        <v>53</v>
      </c>
      <c r="C1021" t="s">
        <v>18</v>
      </c>
      <c r="D1021" s="130" t="s">
        <v>133</v>
      </c>
      <c r="E1021" s="130" t="str">
        <f t="shared" si="15"/>
        <v>PETotal85-89</v>
      </c>
      <c r="F1021" s="110">
        <v>48315.102599999998</v>
      </c>
    </row>
    <row r="1022" spans="2:6" x14ac:dyDescent="0.2">
      <c r="B1022" t="s">
        <v>53</v>
      </c>
      <c r="C1022" t="s">
        <v>18</v>
      </c>
      <c r="D1022" s="130" t="s">
        <v>8</v>
      </c>
      <c r="E1022" s="130" t="str">
        <f t="shared" si="15"/>
        <v>PETotal90+</v>
      </c>
      <c r="F1022" s="110">
        <v>29876.530699999999</v>
      </c>
    </row>
    <row r="1023" spans="2:6" x14ac:dyDescent="0.2">
      <c r="B1023" t="s">
        <v>49</v>
      </c>
      <c r="C1023" t="s">
        <v>70</v>
      </c>
      <c r="D1023" s="130">
        <v>0</v>
      </c>
      <c r="E1023" s="130" t="str">
        <f t="shared" si="15"/>
        <v>PIFemale0</v>
      </c>
      <c r="F1023" s="110">
        <v>23482.122800000001</v>
      </c>
    </row>
    <row r="1024" spans="2:6" x14ac:dyDescent="0.2">
      <c r="B1024" t="s">
        <v>49</v>
      </c>
      <c r="C1024" t="s">
        <v>70</v>
      </c>
      <c r="D1024" s="141" t="s">
        <v>1657</v>
      </c>
      <c r="E1024" s="130" t="str">
        <f t="shared" si="15"/>
        <v>PIFemale1-4</v>
      </c>
      <c r="F1024" s="110">
        <v>92986.02</v>
      </c>
    </row>
    <row r="1025" spans="2:6" x14ac:dyDescent="0.2">
      <c r="B1025" t="s">
        <v>49</v>
      </c>
      <c r="C1025" t="s">
        <v>70</v>
      </c>
      <c r="D1025" s="141" t="s">
        <v>1658</v>
      </c>
      <c r="E1025" s="130" t="str">
        <f t="shared" si="15"/>
        <v>PIFemale5-9</v>
      </c>
      <c r="F1025" s="110">
        <v>116574.84020000001</v>
      </c>
    </row>
    <row r="1026" spans="2:6" x14ac:dyDescent="0.2">
      <c r="B1026" t="s">
        <v>49</v>
      </c>
      <c r="C1026" t="s">
        <v>70</v>
      </c>
      <c r="D1026" s="141" t="s">
        <v>118</v>
      </c>
      <c r="E1026" s="130" t="str">
        <f t="shared" si="15"/>
        <v>PIFemale10-14</v>
      </c>
      <c r="F1026" s="110">
        <v>130294.5848</v>
      </c>
    </row>
    <row r="1027" spans="2:6" x14ac:dyDescent="0.2">
      <c r="B1027" t="s">
        <v>49</v>
      </c>
      <c r="C1027" t="s">
        <v>70</v>
      </c>
      <c r="D1027" s="130" t="s">
        <v>119</v>
      </c>
      <c r="E1027" s="130" t="str">
        <f t="shared" si="15"/>
        <v>PIFemale15-19</v>
      </c>
      <c r="F1027" s="110">
        <v>143698.6134</v>
      </c>
    </row>
    <row r="1028" spans="2:6" x14ac:dyDescent="0.2">
      <c r="B1028" t="s">
        <v>49</v>
      </c>
      <c r="C1028" t="s">
        <v>70</v>
      </c>
      <c r="D1028" s="130" t="s">
        <v>120</v>
      </c>
      <c r="E1028" s="130" t="str">
        <f t="shared" ref="E1028:E1091" si="16">_xlfn.CONCAT(B1028,C1028,D1028)</f>
        <v>PIFemale20-24</v>
      </c>
      <c r="F1028" s="110">
        <v>143949.7182</v>
      </c>
    </row>
    <row r="1029" spans="2:6" x14ac:dyDescent="0.2">
      <c r="B1029" t="s">
        <v>49</v>
      </c>
      <c r="C1029" t="s">
        <v>70</v>
      </c>
      <c r="D1029" s="130" t="s">
        <v>121</v>
      </c>
      <c r="E1029" s="130" t="str">
        <f t="shared" si="16"/>
        <v>PIFemale25-29</v>
      </c>
      <c r="F1029" s="110">
        <v>135589.47940000001</v>
      </c>
    </row>
    <row r="1030" spans="2:6" x14ac:dyDescent="0.2">
      <c r="B1030" t="s">
        <v>49</v>
      </c>
      <c r="C1030" t="s">
        <v>70</v>
      </c>
      <c r="D1030" s="130" t="s">
        <v>122</v>
      </c>
      <c r="E1030" s="130" t="str">
        <f t="shared" si="16"/>
        <v>PIFemale30-34</v>
      </c>
      <c r="F1030" s="110">
        <v>138705.2432</v>
      </c>
    </row>
    <row r="1031" spans="2:6" x14ac:dyDescent="0.2">
      <c r="B1031" t="s">
        <v>49</v>
      </c>
      <c r="C1031" t="s">
        <v>70</v>
      </c>
      <c r="D1031" s="130" t="s">
        <v>123</v>
      </c>
      <c r="E1031" s="130" t="str">
        <f t="shared" si="16"/>
        <v>PIFemale35-39</v>
      </c>
      <c r="F1031" s="110">
        <v>131944.07199999999</v>
      </c>
    </row>
    <row r="1032" spans="2:6" x14ac:dyDescent="0.2">
      <c r="B1032" t="s">
        <v>49</v>
      </c>
      <c r="C1032" t="s">
        <v>70</v>
      </c>
      <c r="D1032" s="130" t="s">
        <v>124</v>
      </c>
      <c r="E1032" s="130" t="str">
        <f t="shared" si="16"/>
        <v>PIFemale40-44</v>
      </c>
      <c r="F1032" s="110">
        <v>120024.3504</v>
      </c>
    </row>
    <row r="1033" spans="2:6" x14ac:dyDescent="0.2">
      <c r="B1033" t="s">
        <v>49</v>
      </c>
      <c r="C1033" t="s">
        <v>70</v>
      </c>
      <c r="D1033" s="130" t="s">
        <v>125</v>
      </c>
      <c r="E1033" s="130" t="str">
        <f t="shared" si="16"/>
        <v>PIFemale45-49</v>
      </c>
      <c r="F1033" s="110">
        <v>101248.48669999999</v>
      </c>
    </row>
    <row r="1034" spans="2:6" x14ac:dyDescent="0.2">
      <c r="B1034" t="s">
        <v>49</v>
      </c>
      <c r="C1034" t="s">
        <v>70</v>
      </c>
      <c r="D1034" s="130" t="s">
        <v>126</v>
      </c>
      <c r="E1034" s="130" t="str">
        <f t="shared" si="16"/>
        <v>PIFemale50-54</v>
      </c>
      <c r="F1034" s="110">
        <v>93807.220700000005</v>
      </c>
    </row>
    <row r="1035" spans="2:6" x14ac:dyDescent="0.2">
      <c r="B1035" t="s">
        <v>49</v>
      </c>
      <c r="C1035" t="s">
        <v>70</v>
      </c>
      <c r="D1035" s="130" t="s">
        <v>127</v>
      </c>
      <c r="E1035" s="130" t="str">
        <f t="shared" si="16"/>
        <v>PIFemale55-59</v>
      </c>
      <c r="F1035" s="110">
        <v>82473.942899999995</v>
      </c>
    </row>
    <row r="1036" spans="2:6" x14ac:dyDescent="0.2">
      <c r="B1036" t="s">
        <v>49</v>
      </c>
      <c r="C1036" t="s">
        <v>70</v>
      </c>
      <c r="D1036" s="130" t="s">
        <v>128</v>
      </c>
      <c r="E1036" s="130" t="str">
        <f t="shared" si="16"/>
        <v>PIFemale60-64</v>
      </c>
      <c r="F1036" s="110">
        <v>68666.369600000005</v>
      </c>
    </row>
    <row r="1037" spans="2:6" x14ac:dyDescent="0.2">
      <c r="B1037" t="s">
        <v>49</v>
      </c>
      <c r="C1037" t="s">
        <v>70</v>
      </c>
      <c r="D1037" s="130" t="s">
        <v>129</v>
      </c>
      <c r="E1037" s="130" t="str">
        <f t="shared" si="16"/>
        <v>PIFemale65-69</v>
      </c>
      <c r="F1037" s="110">
        <v>55815.844700000001</v>
      </c>
    </row>
    <row r="1038" spans="2:6" x14ac:dyDescent="0.2">
      <c r="B1038" t="s">
        <v>49</v>
      </c>
      <c r="C1038" t="s">
        <v>70</v>
      </c>
      <c r="D1038" s="130" t="s">
        <v>130</v>
      </c>
      <c r="E1038" s="130" t="str">
        <f t="shared" si="16"/>
        <v>PIFemale70-74</v>
      </c>
      <c r="F1038" s="110">
        <v>41499.930500000002</v>
      </c>
    </row>
    <row r="1039" spans="2:6" x14ac:dyDescent="0.2">
      <c r="B1039" t="s">
        <v>49</v>
      </c>
      <c r="C1039" t="s">
        <v>70</v>
      </c>
      <c r="D1039" s="130" t="s">
        <v>131</v>
      </c>
      <c r="E1039" s="130" t="str">
        <f t="shared" si="16"/>
        <v>PIFemale75-79</v>
      </c>
      <c r="F1039" s="110">
        <v>28990.795300000002</v>
      </c>
    </row>
    <row r="1040" spans="2:6" x14ac:dyDescent="0.2">
      <c r="B1040" t="s">
        <v>49</v>
      </c>
      <c r="C1040" t="s">
        <v>70</v>
      </c>
      <c r="D1040" s="130" t="s">
        <v>132</v>
      </c>
      <c r="E1040" s="130" t="str">
        <f t="shared" si="16"/>
        <v>PIFemale80-84</v>
      </c>
      <c r="F1040" s="110">
        <v>19979.014999999999</v>
      </c>
    </row>
    <row r="1041" spans="2:6" x14ac:dyDescent="0.2">
      <c r="B1041" t="s">
        <v>49</v>
      </c>
      <c r="C1041" t="s">
        <v>70</v>
      </c>
      <c r="D1041" s="130" t="s">
        <v>133</v>
      </c>
      <c r="E1041" s="130" t="str">
        <f t="shared" si="16"/>
        <v>PIFemale85-89</v>
      </c>
      <c r="F1041" s="110">
        <v>9971.8315999999995</v>
      </c>
    </row>
    <row r="1042" spans="2:6" x14ac:dyDescent="0.2">
      <c r="B1042" t="s">
        <v>49</v>
      </c>
      <c r="C1042" t="s">
        <v>70</v>
      </c>
      <c r="D1042" s="130" t="s">
        <v>8</v>
      </c>
      <c r="E1042" s="130" t="str">
        <f t="shared" si="16"/>
        <v>PIFemale90+</v>
      </c>
      <c r="F1042" s="110">
        <v>5583.299</v>
      </c>
    </row>
    <row r="1043" spans="2:6" x14ac:dyDescent="0.2">
      <c r="B1043" t="s">
        <v>49</v>
      </c>
      <c r="C1043" t="s">
        <v>71</v>
      </c>
      <c r="D1043" s="130">
        <v>0</v>
      </c>
      <c r="E1043" s="130" t="str">
        <f t="shared" si="16"/>
        <v>PIMale0</v>
      </c>
      <c r="F1043" s="110">
        <v>24617.217499999999</v>
      </c>
    </row>
    <row r="1044" spans="2:6" x14ac:dyDescent="0.2">
      <c r="B1044" t="s">
        <v>49</v>
      </c>
      <c r="C1044" t="s">
        <v>71</v>
      </c>
      <c r="D1044" s="141" t="s">
        <v>1657</v>
      </c>
      <c r="E1044" s="130" t="str">
        <f t="shared" si="16"/>
        <v>PIMale1-4</v>
      </c>
      <c r="F1044" s="110">
        <v>97364.742700000003</v>
      </c>
    </row>
    <row r="1045" spans="2:6" x14ac:dyDescent="0.2">
      <c r="B1045" t="s">
        <v>49</v>
      </c>
      <c r="C1045" t="s">
        <v>71</v>
      </c>
      <c r="D1045" s="141" t="s">
        <v>1658</v>
      </c>
      <c r="E1045" s="130" t="str">
        <f t="shared" si="16"/>
        <v>PIMale5-9</v>
      </c>
      <c r="F1045" s="110">
        <v>121578.8412</v>
      </c>
    </row>
    <row r="1046" spans="2:6" x14ac:dyDescent="0.2">
      <c r="B1046" t="s">
        <v>49</v>
      </c>
      <c r="C1046" t="s">
        <v>71</v>
      </c>
      <c r="D1046" s="141" t="s">
        <v>118</v>
      </c>
      <c r="E1046" s="130" t="str">
        <f t="shared" si="16"/>
        <v>PIMale10-14</v>
      </c>
      <c r="F1046" s="110">
        <v>135132.41800000001</v>
      </c>
    </row>
    <row r="1047" spans="2:6" x14ac:dyDescent="0.2">
      <c r="B1047" t="s">
        <v>49</v>
      </c>
      <c r="C1047" t="s">
        <v>71</v>
      </c>
      <c r="D1047" s="130" t="s">
        <v>119</v>
      </c>
      <c r="E1047" s="130" t="str">
        <f t="shared" si="16"/>
        <v>PIMale15-19</v>
      </c>
      <c r="F1047" s="110">
        <v>148240.74189999999</v>
      </c>
    </row>
    <row r="1048" spans="2:6" x14ac:dyDescent="0.2">
      <c r="B1048" t="s">
        <v>49</v>
      </c>
      <c r="C1048" t="s">
        <v>71</v>
      </c>
      <c r="D1048" s="130" t="s">
        <v>120</v>
      </c>
      <c r="E1048" s="130" t="str">
        <f t="shared" si="16"/>
        <v>PIMale20-24</v>
      </c>
      <c r="F1048" s="110">
        <v>146775.61009999999</v>
      </c>
    </row>
    <row r="1049" spans="2:6" x14ac:dyDescent="0.2">
      <c r="B1049" t="s">
        <v>49</v>
      </c>
      <c r="C1049" t="s">
        <v>71</v>
      </c>
      <c r="D1049" s="130" t="s">
        <v>121</v>
      </c>
      <c r="E1049" s="130" t="str">
        <f t="shared" si="16"/>
        <v>PIMale25-29</v>
      </c>
      <c r="F1049" s="110">
        <v>129446.8691</v>
      </c>
    </row>
    <row r="1050" spans="2:6" x14ac:dyDescent="0.2">
      <c r="B1050" t="s">
        <v>49</v>
      </c>
      <c r="C1050" t="s">
        <v>71</v>
      </c>
      <c r="D1050" s="130" t="s">
        <v>122</v>
      </c>
      <c r="E1050" s="130" t="str">
        <f t="shared" si="16"/>
        <v>PIMale30-34</v>
      </c>
      <c r="F1050" s="110">
        <v>127246.96769999999</v>
      </c>
    </row>
    <row r="1051" spans="2:6" x14ac:dyDescent="0.2">
      <c r="B1051" t="s">
        <v>49</v>
      </c>
      <c r="C1051" t="s">
        <v>71</v>
      </c>
      <c r="D1051" s="130" t="s">
        <v>123</v>
      </c>
      <c r="E1051" s="130" t="str">
        <f t="shared" si="16"/>
        <v>PIMale35-39</v>
      </c>
      <c r="F1051" s="110">
        <v>120362.7307</v>
      </c>
    </row>
    <row r="1052" spans="2:6" x14ac:dyDescent="0.2">
      <c r="B1052" t="s">
        <v>49</v>
      </c>
      <c r="C1052" t="s">
        <v>71</v>
      </c>
      <c r="D1052" s="130" t="s">
        <v>124</v>
      </c>
      <c r="E1052" s="130" t="str">
        <f t="shared" si="16"/>
        <v>PIMale40-44</v>
      </c>
      <c r="F1052" s="110">
        <v>108787.0189</v>
      </c>
    </row>
    <row r="1053" spans="2:6" x14ac:dyDescent="0.2">
      <c r="B1053" t="s">
        <v>49</v>
      </c>
      <c r="C1053" t="s">
        <v>71</v>
      </c>
      <c r="D1053" s="130" t="s">
        <v>125</v>
      </c>
      <c r="E1053" s="130" t="str">
        <f t="shared" si="16"/>
        <v>PIMale45-49</v>
      </c>
      <c r="F1053" s="110">
        <v>91864.134999999995</v>
      </c>
    </row>
    <row r="1054" spans="2:6" x14ac:dyDescent="0.2">
      <c r="B1054" t="s">
        <v>49</v>
      </c>
      <c r="C1054" t="s">
        <v>71</v>
      </c>
      <c r="D1054" s="130" t="s">
        <v>126</v>
      </c>
      <c r="E1054" s="130" t="str">
        <f t="shared" si="16"/>
        <v>PIMale50-54</v>
      </c>
      <c r="F1054" s="110">
        <v>83683.543799999999</v>
      </c>
    </row>
    <row r="1055" spans="2:6" x14ac:dyDescent="0.2">
      <c r="B1055" t="s">
        <v>49</v>
      </c>
      <c r="C1055" t="s">
        <v>71</v>
      </c>
      <c r="D1055" s="130" t="s">
        <v>127</v>
      </c>
      <c r="E1055" s="130" t="str">
        <f t="shared" si="16"/>
        <v>PIMale55-59</v>
      </c>
      <c r="F1055" s="110">
        <v>71106.304099999994</v>
      </c>
    </row>
    <row r="1056" spans="2:6" x14ac:dyDescent="0.2">
      <c r="B1056" t="s">
        <v>49</v>
      </c>
      <c r="C1056" t="s">
        <v>71</v>
      </c>
      <c r="D1056" s="130" t="s">
        <v>128</v>
      </c>
      <c r="E1056" s="130" t="str">
        <f t="shared" si="16"/>
        <v>PIMale60-64</v>
      </c>
      <c r="F1056" s="110">
        <v>56524.751900000003</v>
      </c>
    </row>
    <row r="1057" spans="2:6" x14ac:dyDescent="0.2">
      <c r="B1057" t="s">
        <v>49</v>
      </c>
      <c r="C1057" t="s">
        <v>71</v>
      </c>
      <c r="D1057" s="130" t="s">
        <v>129</v>
      </c>
      <c r="E1057" s="130" t="str">
        <f t="shared" si="16"/>
        <v>PIMale65-69</v>
      </c>
      <c r="F1057" s="110">
        <v>44666.124900000003</v>
      </c>
    </row>
    <row r="1058" spans="2:6" x14ac:dyDescent="0.2">
      <c r="B1058" t="s">
        <v>49</v>
      </c>
      <c r="C1058" t="s">
        <v>71</v>
      </c>
      <c r="D1058" s="130" t="s">
        <v>130</v>
      </c>
      <c r="E1058" s="130" t="str">
        <f t="shared" si="16"/>
        <v>PIMale70-74</v>
      </c>
      <c r="F1058" s="110">
        <v>33739.966699999997</v>
      </c>
    </row>
    <row r="1059" spans="2:6" x14ac:dyDescent="0.2">
      <c r="B1059" t="s">
        <v>49</v>
      </c>
      <c r="C1059" t="s">
        <v>71</v>
      </c>
      <c r="D1059" s="130" t="s">
        <v>131</v>
      </c>
      <c r="E1059" s="130" t="str">
        <f t="shared" si="16"/>
        <v>PIMale75-79</v>
      </c>
      <c r="F1059" s="110">
        <v>22358.015200000002</v>
      </c>
    </row>
    <row r="1060" spans="2:6" x14ac:dyDescent="0.2">
      <c r="B1060" t="s">
        <v>49</v>
      </c>
      <c r="C1060" t="s">
        <v>71</v>
      </c>
      <c r="D1060" s="130" t="s">
        <v>132</v>
      </c>
      <c r="E1060" s="130" t="str">
        <f t="shared" si="16"/>
        <v>PIMale80-84</v>
      </c>
      <c r="F1060" s="110">
        <v>13299.6639</v>
      </c>
    </row>
    <row r="1061" spans="2:6" x14ac:dyDescent="0.2">
      <c r="B1061" t="s">
        <v>49</v>
      </c>
      <c r="C1061" t="s">
        <v>71</v>
      </c>
      <c r="D1061" s="130" t="s">
        <v>133</v>
      </c>
      <c r="E1061" s="130" t="str">
        <f t="shared" si="16"/>
        <v>PIMale85-89</v>
      </c>
      <c r="F1061" s="110">
        <v>6055.4674000000005</v>
      </c>
    </row>
    <row r="1062" spans="2:6" x14ac:dyDescent="0.2">
      <c r="B1062" t="s">
        <v>49</v>
      </c>
      <c r="C1062" t="s">
        <v>71</v>
      </c>
      <c r="D1062" s="130" t="s">
        <v>8</v>
      </c>
      <c r="E1062" s="130" t="str">
        <f t="shared" si="16"/>
        <v>PIMale90+</v>
      </c>
      <c r="F1062" s="110">
        <v>3127.5185000000001</v>
      </c>
    </row>
    <row r="1063" spans="2:6" x14ac:dyDescent="0.2">
      <c r="B1063" t="s">
        <v>49</v>
      </c>
      <c r="C1063" t="s">
        <v>18</v>
      </c>
      <c r="D1063" s="130">
        <v>0</v>
      </c>
      <c r="E1063" s="130" t="str">
        <f t="shared" si="16"/>
        <v>PITotal0</v>
      </c>
      <c r="F1063" s="110">
        <v>48099.340300000003</v>
      </c>
    </row>
    <row r="1064" spans="2:6" x14ac:dyDescent="0.2">
      <c r="B1064" t="s">
        <v>49</v>
      </c>
      <c r="C1064" t="s">
        <v>18</v>
      </c>
      <c r="D1064" s="141" t="s">
        <v>1657</v>
      </c>
      <c r="E1064" s="130" t="str">
        <f t="shared" si="16"/>
        <v>PITotal1-4</v>
      </c>
      <c r="F1064" s="110">
        <v>190350.76269999999</v>
      </c>
    </row>
    <row r="1065" spans="2:6" x14ac:dyDescent="0.2">
      <c r="B1065" t="s">
        <v>49</v>
      </c>
      <c r="C1065" t="s">
        <v>18</v>
      </c>
      <c r="D1065" s="141" t="s">
        <v>1658</v>
      </c>
      <c r="E1065" s="130" t="str">
        <f t="shared" si="16"/>
        <v>PITotal5-9</v>
      </c>
      <c r="F1065" s="110">
        <v>238153.68119999999</v>
      </c>
    </row>
    <row r="1066" spans="2:6" x14ac:dyDescent="0.2">
      <c r="B1066" t="s">
        <v>49</v>
      </c>
      <c r="C1066" t="s">
        <v>18</v>
      </c>
      <c r="D1066" s="141" t="s">
        <v>118</v>
      </c>
      <c r="E1066" s="130" t="str">
        <f t="shared" si="16"/>
        <v>PITotal10-14</v>
      </c>
      <c r="F1066" s="110">
        <v>265427</v>
      </c>
    </row>
    <row r="1067" spans="2:6" x14ac:dyDescent="0.2">
      <c r="B1067" t="s">
        <v>49</v>
      </c>
      <c r="C1067" t="s">
        <v>18</v>
      </c>
      <c r="D1067" s="130" t="s">
        <v>119</v>
      </c>
      <c r="E1067" s="130" t="str">
        <f t="shared" si="16"/>
        <v>PITotal15-19</v>
      </c>
      <c r="F1067" s="110">
        <v>291939.34869999997</v>
      </c>
    </row>
    <row r="1068" spans="2:6" x14ac:dyDescent="0.2">
      <c r="B1068" t="s">
        <v>49</v>
      </c>
      <c r="C1068" t="s">
        <v>18</v>
      </c>
      <c r="D1068" s="130" t="s">
        <v>120</v>
      </c>
      <c r="E1068" s="130" t="str">
        <f t="shared" si="16"/>
        <v>PITotal20-24</v>
      </c>
      <c r="F1068" s="110">
        <v>290725.29830000002</v>
      </c>
    </row>
    <row r="1069" spans="2:6" x14ac:dyDescent="0.2">
      <c r="B1069" t="s">
        <v>49</v>
      </c>
      <c r="C1069" t="s">
        <v>18</v>
      </c>
      <c r="D1069" s="130" t="s">
        <v>121</v>
      </c>
      <c r="E1069" s="130" t="str">
        <f t="shared" si="16"/>
        <v>PITotal25-29</v>
      </c>
      <c r="F1069" s="110">
        <v>265036.28779999999</v>
      </c>
    </row>
    <row r="1070" spans="2:6" x14ac:dyDescent="0.2">
      <c r="B1070" t="s">
        <v>49</v>
      </c>
      <c r="C1070" t="s">
        <v>18</v>
      </c>
      <c r="D1070" s="130" t="s">
        <v>122</v>
      </c>
      <c r="E1070" s="130" t="str">
        <f t="shared" si="16"/>
        <v>PITotal30-34</v>
      </c>
      <c r="F1070" s="110">
        <v>265952.18969999999</v>
      </c>
    </row>
    <row r="1071" spans="2:6" x14ac:dyDescent="0.2">
      <c r="B1071" t="s">
        <v>49</v>
      </c>
      <c r="C1071" t="s">
        <v>18</v>
      </c>
      <c r="D1071" s="130" t="s">
        <v>123</v>
      </c>
      <c r="E1071" s="130" t="str">
        <f t="shared" si="16"/>
        <v>PITotal35-39</v>
      </c>
      <c r="F1071" s="110">
        <v>252306.79759999999</v>
      </c>
    </row>
    <row r="1072" spans="2:6" x14ac:dyDescent="0.2">
      <c r="B1072" t="s">
        <v>49</v>
      </c>
      <c r="C1072" t="s">
        <v>18</v>
      </c>
      <c r="D1072" s="130" t="s">
        <v>124</v>
      </c>
      <c r="E1072" s="130" t="str">
        <f t="shared" si="16"/>
        <v>PITotal40-44</v>
      </c>
      <c r="F1072" s="110">
        <v>228811.3505</v>
      </c>
    </row>
    <row r="1073" spans="2:6" x14ac:dyDescent="0.2">
      <c r="B1073" t="s">
        <v>49</v>
      </c>
      <c r="C1073" t="s">
        <v>18</v>
      </c>
      <c r="D1073" s="130" t="s">
        <v>125</v>
      </c>
      <c r="E1073" s="130" t="str">
        <f t="shared" si="16"/>
        <v>PITotal45-49</v>
      </c>
      <c r="F1073" s="110">
        <v>193112.61929999999</v>
      </c>
    </row>
    <row r="1074" spans="2:6" x14ac:dyDescent="0.2">
      <c r="B1074" t="s">
        <v>49</v>
      </c>
      <c r="C1074" t="s">
        <v>18</v>
      </c>
      <c r="D1074" s="130" t="s">
        <v>126</v>
      </c>
      <c r="E1074" s="130" t="str">
        <f t="shared" si="16"/>
        <v>PITotal50-54</v>
      </c>
      <c r="F1074" s="110">
        <v>177490.76420000001</v>
      </c>
    </row>
    <row r="1075" spans="2:6" x14ac:dyDescent="0.2">
      <c r="B1075" t="s">
        <v>49</v>
      </c>
      <c r="C1075" t="s">
        <v>18</v>
      </c>
      <c r="D1075" s="130" t="s">
        <v>127</v>
      </c>
      <c r="E1075" s="130" t="str">
        <f t="shared" si="16"/>
        <v>PITotal55-59</v>
      </c>
      <c r="F1075" s="110">
        <v>153580.247</v>
      </c>
    </row>
    <row r="1076" spans="2:6" x14ac:dyDescent="0.2">
      <c r="B1076" t="s">
        <v>49</v>
      </c>
      <c r="C1076" t="s">
        <v>18</v>
      </c>
      <c r="D1076" s="130" t="s">
        <v>128</v>
      </c>
      <c r="E1076" s="130" t="str">
        <f t="shared" si="16"/>
        <v>PITotal60-64</v>
      </c>
      <c r="F1076" s="110">
        <v>125191.12149999999</v>
      </c>
    </row>
    <row r="1077" spans="2:6" x14ac:dyDescent="0.2">
      <c r="B1077" t="s">
        <v>49</v>
      </c>
      <c r="C1077" t="s">
        <v>18</v>
      </c>
      <c r="D1077" s="130" t="s">
        <v>129</v>
      </c>
      <c r="E1077" s="130" t="str">
        <f t="shared" si="16"/>
        <v>PITotal65-69</v>
      </c>
      <c r="F1077" s="110">
        <v>100481.84819999999</v>
      </c>
    </row>
    <row r="1078" spans="2:6" x14ac:dyDescent="0.2">
      <c r="B1078" t="s">
        <v>49</v>
      </c>
      <c r="C1078" t="s">
        <v>18</v>
      </c>
      <c r="D1078" s="130" t="s">
        <v>130</v>
      </c>
      <c r="E1078" s="130" t="str">
        <f t="shared" si="16"/>
        <v>PITotal70-74</v>
      </c>
      <c r="F1078" s="110">
        <v>75239.810899999997</v>
      </c>
    </row>
    <row r="1079" spans="2:6" x14ac:dyDescent="0.2">
      <c r="B1079" t="s">
        <v>49</v>
      </c>
      <c r="C1079" t="s">
        <v>18</v>
      </c>
      <c r="D1079" s="130" t="s">
        <v>131</v>
      </c>
      <c r="E1079" s="130" t="str">
        <f t="shared" si="16"/>
        <v>PITotal75-79</v>
      </c>
      <c r="F1079" s="110">
        <v>51348.8105</v>
      </c>
    </row>
    <row r="1080" spans="2:6" x14ac:dyDescent="0.2">
      <c r="B1080" t="s">
        <v>49</v>
      </c>
      <c r="C1080" t="s">
        <v>18</v>
      </c>
      <c r="D1080" s="130" t="s">
        <v>132</v>
      </c>
      <c r="E1080" s="130" t="str">
        <f t="shared" si="16"/>
        <v>PITotal80-84</v>
      </c>
      <c r="F1080" s="110">
        <v>33278.642500000002</v>
      </c>
    </row>
    <row r="1081" spans="2:6" x14ac:dyDescent="0.2">
      <c r="B1081" t="s">
        <v>49</v>
      </c>
      <c r="C1081" t="s">
        <v>18</v>
      </c>
      <c r="D1081" s="130" t="s">
        <v>133</v>
      </c>
      <c r="E1081" s="130" t="str">
        <f t="shared" si="16"/>
        <v>PITotal85-89</v>
      </c>
      <c r="F1081" s="110">
        <v>16027.2585</v>
      </c>
    </row>
    <row r="1082" spans="2:6" x14ac:dyDescent="0.2">
      <c r="B1082" t="s">
        <v>49</v>
      </c>
      <c r="C1082" t="s">
        <v>18</v>
      </c>
      <c r="D1082" s="130" t="s">
        <v>8</v>
      </c>
      <c r="E1082" s="130" t="str">
        <f t="shared" si="16"/>
        <v>PITotal90+</v>
      </c>
      <c r="F1082" s="110">
        <v>8710.7623999999996</v>
      </c>
    </row>
    <row r="1083" spans="2:6" x14ac:dyDescent="0.2">
      <c r="B1083" t="s">
        <v>62</v>
      </c>
      <c r="C1083" t="s">
        <v>70</v>
      </c>
      <c r="D1083" s="130">
        <v>0</v>
      </c>
      <c r="E1083" s="130" t="str">
        <f t="shared" si="16"/>
        <v>PRFemale0</v>
      </c>
      <c r="F1083" s="110">
        <v>77411.399300000005</v>
      </c>
    </row>
    <row r="1084" spans="2:6" x14ac:dyDescent="0.2">
      <c r="B1084" t="s">
        <v>62</v>
      </c>
      <c r="C1084" t="s">
        <v>70</v>
      </c>
      <c r="D1084" s="141" t="s">
        <v>1657</v>
      </c>
      <c r="E1084" s="130" t="str">
        <f t="shared" si="16"/>
        <v>PRFemale1-4</v>
      </c>
      <c r="F1084" s="110">
        <v>308899.49310000002</v>
      </c>
    </row>
    <row r="1085" spans="2:6" x14ac:dyDescent="0.2">
      <c r="B1085" t="s">
        <v>62</v>
      </c>
      <c r="C1085" t="s">
        <v>70</v>
      </c>
      <c r="D1085" s="141" t="s">
        <v>1658</v>
      </c>
      <c r="E1085" s="130" t="str">
        <f t="shared" si="16"/>
        <v>PRFemale5-9</v>
      </c>
      <c r="F1085" s="110">
        <v>370442.65279999998</v>
      </c>
    </row>
    <row r="1086" spans="2:6" x14ac:dyDescent="0.2">
      <c r="B1086" t="s">
        <v>62</v>
      </c>
      <c r="C1086" t="s">
        <v>70</v>
      </c>
      <c r="D1086" s="141" t="s">
        <v>118</v>
      </c>
      <c r="E1086" s="130" t="str">
        <f t="shared" si="16"/>
        <v>PRFemale10-14</v>
      </c>
      <c r="F1086" s="110">
        <v>371726.48619999998</v>
      </c>
    </row>
    <row r="1087" spans="2:6" x14ac:dyDescent="0.2">
      <c r="B1087" t="s">
        <v>62</v>
      </c>
      <c r="C1087" t="s">
        <v>70</v>
      </c>
      <c r="D1087" s="130" t="s">
        <v>119</v>
      </c>
      <c r="E1087" s="130" t="str">
        <f t="shared" si="16"/>
        <v>PRFemale15-19</v>
      </c>
      <c r="F1087" s="110">
        <v>406587.9436</v>
      </c>
    </row>
    <row r="1088" spans="2:6" x14ac:dyDescent="0.2">
      <c r="B1088" t="s">
        <v>62</v>
      </c>
      <c r="C1088" t="s">
        <v>70</v>
      </c>
      <c r="D1088" s="130" t="s">
        <v>120</v>
      </c>
      <c r="E1088" s="130" t="str">
        <f t="shared" si="16"/>
        <v>PRFemale20-24</v>
      </c>
      <c r="F1088" s="110">
        <v>455415.11259999999</v>
      </c>
    </row>
    <row r="1089" spans="2:6" x14ac:dyDescent="0.2">
      <c r="B1089" t="s">
        <v>62</v>
      </c>
      <c r="C1089" t="s">
        <v>70</v>
      </c>
      <c r="D1089" s="130" t="s">
        <v>121</v>
      </c>
      <c r="E1089" s="130" t="str">
        <f t="shared" si="16"/>
        <v>PRFemale25-29</v>
      </c>
      <c r="F1089" s="110">
        <v>458787.745</v>
      </c>
    </row>
    <row r="1090" spans="2:6" x14ac:dyDescent="0.2">
      <c r="B1090" t="s">
        <v>62</v>
      </c>
      <c r="C1090" t="s">
        <v>70</v>
      </c>
      <c r="D1090" s="130" t="s">
        <v>122</v>
      </c>
      <c r="E1090" s="130" t="str">
        <f t="shared" si="16"/>
        <v>PRFemale30-34</v>
      </c>
      <c r="F1090" s="110">
        <v>447284.18839999998</v>
      </c>
    </row>
    <row r="1091" spans="2:6" x14ac:dyDescent="0.2">
      <c r="B1091" t="s">
        <v>62</v>
      </c>
      <c r="C1091" t="s">
        <v>70</v>
      </c>
      <c r="D1091" s="130" t="s">
        <v>123</v>
      </c>
      <c r="E1091" s="130" t="str">
        <f t="shared" si="16"/>
        <v>PRFemale35-39</v>
      </c>
      <c r="F1091" s="110">
        <v>442084.07079999999</v>
      </c>
    </row>
    <row r="1092" spans="2:6" x14ac:dyDescent="0.2">
      <c r="B1092" t="s">
        <v>62</v>
      </c>
      <c r="C1092" t="s">
        <v>70</v>
      </c>
      <c r="D1092" s="130" t="s">
        <v>124</v>
      </c>
      <c r="E1092" s="130" t="str">
        <f t="shared" ref="E1092:E1155" si="17">_xlfn.CONCAT(B1092,C1092,D1092)</f>
        <v>PRFemale40-44</v>
      </c>
      <c r="F1092" s="110">
        <v>421416.95939999999</v>
      </c>
    </row>
    <row r="1093" spans="2:6" x14ac:dyDescent="0.2">
      <c r="B1093" t="s">
        <v>62</v>
      </c>
      <c r="C1093" t="s">
        <v>70</v>
      </c>
      <c r="D1093" s="130" t="s">
        <v>125</v>
      </c>
      <c r="E1093" s="130" t="str">
        <f t="shared" si="17"/>
        <v>PRFemale45-49</v>
      </c>
      <c r="F1093" s="110">
        <v>398395.44300000003</v>
      </c>
    </row>
    <row r="1094" spans="2:6" x14ac:dyDescent="0.2">
      <c r="B1094" t="s">
        <v>62</v>
      </c>
      <c r="C1094" t="s">
        <v>70</v>
      </c>
      <c r="D1094" s="130" t="s">
        <v>126</v>
      </c>
      <c r="E1094" s="130" t="str">
        <f t="shared" si="17"/>
        <v>PRFemale50-54</v>
      </c>
      <c r="F1094" s="110">
        <v>385464.94420000003</v>
      </c>
    </row>
    <row r="1095" spans="2:6" x14ac:dyDescent="0.2">
      <c r="B1095" t="s">
        <v>62</v>
      </c>
      <c r="C1095" t="s">
        <v>70</v>
      </c>
      <c r="D1095" s="130" t="s">
        <v>127</v>
      </c>
      <c r="E1095" s="130" t="str">
        <f t="shared" si="17"/>
        <v>PRFemale55-59</v>
      </c>
      <c r="F1095" s="110">
        <v>345848.40120000002</v>
      </c>
    </row>
    <row r="1096" spans="2:6" x14ac:dyDescent="0.2">
      <c r="B1096" t="s">
        <v>62</v>
      </c>
      <c r="C1096" t="s">
        <v>70</v>
      </c>
      <c r="D1096" s="130" t="s">
        <v>128</v>
      </c>
      <c r="E1096" s="130" t="str">
        <f t="shared" si="17"/>
        <v>PRFemale60-64</v>
      </c>
      <c r="F1096" s="110">
        <v>286607.24699999997</v>
      </c>
    </row>
    <row r="1097" spans="2:6" x14ac:dyDescent="0.2">
      <c r="B1097" t="s">
        <v>62</v>
      </c>
      <c r="C1097" t="s">
        <v>70</v>
      </c>
      <c r="D1097" s="130" t="s">
        <v>129</v>
      </c>
      <c r="E1097" s="130" t="str">
        <f t="shared" si="17"/>
        <v>PRFemale65-69</v>
      </c>
      <c r="F1097" s="110">
        <v>227788.16829999999</v>
      </c>
    </row>
    <row r="1098" spans="2:6" x14ac:dyDescent="0.2">
      <c r="B1098" t="s">
        <v>62</v>
      </c>
      <c r="C1098" t="s">
        <v>70</v>
      </c>
      <c r="D1098" s="130" t="s">
        <v>130</v>
      </c>
      <c r="E1098" s="130" t="str">
        <f t="shared" si="17"/>
        <v>PRFemale70-74</v>
      </c>
      <c r="F1098" s="110">
        <v>167628.96660000001</v>
      </c>
    </row>
    <row r="1099" spans="2:6" x14ac:dyDescent="0.2">
      <c r="B1099" t="s">
        <v>62</v>
      </c>
      <c r="C1099" t="s">
        <v>70</v>
      </c>
      <c r="D1099" s="130" t="s">
        <v>131</v>
      </c>
      <c r="E1099" s="130" t="str">
        <f t="shared" si="17"/>
        <v>PRFemale75-79</v>
      </c>
      <c r="F1099" s="110">
        <v>115688.24189999999</v>
      </c>
    </row>
    <row r="1100" spans="2:6" x14ac:dyDescent="0.2">
      <c r="B1100" t="s">
        <v>62</v>
      </c>
      <c r="C1100" t="s">
        <v>70</v>
      </c>
      <c r="D1100" s="130" t="s">
        <v>132</v>
      </c>
      <c r="E1100" s="130" t="str">
        <f t="shared" si="17"/>
        <v>PRFemale80-84</v>
      </c>
      <c r="F1100" s="110">
        <v>75336.428599999999</v>
      </c>
    </row>
    <row r="1101" spans="2:6" x14ac:dyDescent="0.2">
      <c r="B1101" t="s">
        <v>62</v>
      </c>
      <c r="C1101" t="s">
        <v>70</v>
      </c>
      <c r="D1101" s="130" t="s">
        <v>133</v>
      </c>
      <c r="E1101" s="130" t="str">
        <f t="shared" si="17"/>
        <v>PRFemale85-89</v>
      </c>
      <c r="F1101" s="110">
        <v>41369.114800000003</v>
      </c>
    </row>
    <row r="1102" spans="2:6" x14ac:dyDescent="0.2">
      <c r="B1102" t="s">
        <v>62</v>
      </c>
      <c r="C1102" t="s">
        <v>70</v>
      </c>
      <c r="D1102" s="130" t="s">
        <v>8</v>
      </c>
      <c r="E1102" s="130" t="str">
        <f t="shared" si="17"/>
        <v>PRFemale90+</v>
      </c>
      <c r="F1102" s="110">
        <v>23783.254099999998</v>
      </c>
    </row>
    <row r="1103" spans="2:6" x14ac:dyDescent="0.2">
      <c r="B1103" t="s">
        <v>62</v>
      </c>
      <c r="C1103" t="s">
        <v>71</v>
      </c>
      <c r="D1103" s="130">
        <v>0</v>
      </c>
      <c r="E1103" s="130" t="str">
        <f t="shared" si="17"/>
        <v>PRMale0</v>
      </c>
      <c r="F1103" s="110">
        <v>81157.579299999998</v>
      </c>
    </row>
    <row r="1104" spans="2:6" x14ac:dyDescent="0.2">
      <c r="B1104" t="s">
        <v>62</v>
      </c>
      <c r="C1104" t="s">
        <v>71</v>
      </c>
      <c r="D1104" s="141" t="s">
        <v>1657</v>
      </c>
      <c r="E1104" s="130" t="str">
        <f t="shared" si="17"/>
        <v>PRMale1-4</v>
      </c>
      <c r="F1104" s="110">
        <v>324020.06449999998</v>
      </c>
    </row>
    <row r="1105" spans="2:6" x14ac:dyDescent="0.2">
      <c r="B1105" t="s">
        <v>62</v>
      </c>
      <c r="C1105" t="s">
        <v>71</v>
      </c>
      <c r="D1105" s="141" t="s">
        <v>1658</v>
      </c>
      <c r="E1105" s="130" t="str">
        <f t="shared" si="17"/>
        <v>PRMale5-9</v>
      </c>
      <c r="F1105" s="110">
        <v>388521.65399999998</v>
      </c>
    </row>
    <row r="1106" spans="2:6" x14ac:dyDescent="0.2">
      <c r="B1106" t="s">
        <v>62</v>
      </c>
      <c r="C1106" t="s">
        <v>71</v>
      </c>
      <c r="D1106" s="141" t="s">
        <v>118</v>
      </c>
      <c r="E1106" s="130" t="str">
        <f t="shared" si="17"/>
        <v>PRMale10-14</v>
      </c>
      <c r="F1106" s="110">
        <v>388632.6263</v>
      </c>
    </row>
    <row r="1107" spans="2:6" x14ac:dyDescent="0.2">
      <c r="B1107" t="s">
        <v>62</v>
      </c>
      <c r="C1107" t="s">
        <v>71</v>
      </c>
      <c r="D1107" s="130" t="s">
        <v>119</v>
      </c>
      <c r="E1107" s="130" t="str">
        <f t="shared" si="17"/>
        <v>PRMale15-19</v>
      </c>
      <c r="F1107" s="110">
        <v>422466.67090000003</v>
      </c>
    </row>
    <row r="1108" spans="2:6" x14ac:dyDescent="0.2">
      <c r="B1108" t="s">
        <v>62</v>
      </c>
      <c r="C1108" t="s">
        <v>71</v>
      </c>
      <c r="D1108" s="130" t="s">
        <v>120</v>
      </c>
      <c r="E1108" s="130" t="str">
        <f t="shared" si="17"/>
        <v>PRMale20-24</v>
      </c>
      <c r="F1108" s="110">
        <v>466291.16629999998</v>
      </c>
    </row>
    <row r="1109" spans="2:6" x14ac:dyDescent="0.2">
      <c r="B1109" t="s">
        <v>62</v>
      </c>
      <c r="C1109" t="s">
        <v>71</v>
      </c>
      <c r="D1109" s="130" t="s">
        <v>121</v>
      </c>
      <c r="E1109" s="130" t="str">
        <f t="shared" si="17"/>
        <v>PRMale25-29</v>
      </c>
      <c r="F1109" s="110">
        <v>460194.30330000003</v>
      </c>
    </row>
    <row r="1110" spans="2:6" x14ac:dyDescent="0.2">
      <c r="B1110" t="s">
        <v>62</v>
      </c>
      <c r="C1110" t="s">
        <v>71</v>
      </c>
      <c r="D1110" s="130" t="s">
        <v>122</v>
      </c>
      <c r="E1110" s="130" t="str">
        <f t="shared" si="17"/>
        <v>PRMale30-34</v>
      </c>
      <c r="F1110" s="110">
        <v>440468.3419</v>
      </c>
    </row>
    <row r="1111" spans="2:6" x14ac:dyDescent="0.2">
      <c r="B1111" t="s">
        <v>62</v>
      </c>
      <c r="C1111" t="s">
        <v>71</v>
      </c>
      <c r="D1111" s="130" t="s">
        <v>123</v>
      </c>
      <c r="E1111" s="130" t="str">
        <f t="shared" si="17"/>
        <v>PRMale35-39</v>
      </c>
      <c r="F1111" s="110">
        <v>425774.50300000003</v>
      </c>
    </row>
    <row r="1112" spans="2:6" x14ac:dyDescent="0.2">
      <c r="B1112" t="s">
        <v>62</v>
      </c>
      <c r="C1112" t="s">
        <v>71</v>
      </c>
      <c r="D1112" s="130" t="s">
        <v>124</v>
      </c>
      <c r="E1112" s="130" t="str">
        <f t="shared" si="17"/>
        <v>PRMale40-44</v>
      </c>
      <c r="F1112" s="110">
        <v>398411.6789</v>
      </c>
    </row>
    <row r="1113" spans="2:6" x14ac:dyDescent="0.2">
      <c r="B1113" t="s">
        <v>62</v>
      </c>
      <c r="C1113" t="s">
        <v>71</v>
      </c>
      <c r="D1113" s="130" t="s">
        <v>125</v>
      </c>
      <c r="E1113" s="130" t="str">
        <f t="shared" si="17"/>
        <v>PRMale45-49</v>
      </c>
      <c r="F1113" s="110">
        <v>372226.13339999999</v>
      </c>
    </row>
    <row r="1114" spans="2:6" x14ac:dyDescent="0.2">
      <c r="B1114" t="s">
        <v>62</v>
      </c>
      <c r="C1114" t="s">
        <v>71</v>
      </c>
      <c r="D1114" s="130" t="s">
        <v>126</v>
      </c>
      <c r="E1114" s="130" t="str">
        <f t="shared" si="17"/>
        <v>PRMale50-54</v>
      </c>
      <c r="F1114" s="110">
        <v>353575.15490000002</v>
      </c>
    </row>
    <row r="1115" spans="2:6" x14ac:dyDescent="0.2">
      <c r="B1115" t="s">
        <v>62</v>
      </c>
      <c r="C1115" t="s">
        <v>71</v>
      </c>
      <c r="D1115" s="130" t="s">
        <v>127</v>
      </c>
      <c r="E1115" s="130" t="str">
        <f t="shared" si="17"/>
        <v>PRMale55-59</v>
      </c>
      <c r="F1115" s="110">
        <v>308345.31800000003</v>
      </c>
    </row>
    <row r="1116" spans="2:6" x14ac:dyDescent="0.2">
      <c r="B1116" t="s">
        <v>62</v>
      </c>
      <c r="C1116" t="s">
        <v>71</v>
      </c>
      <c r="D1116" s="130" t="s">
        <v>128</v>
      </c>
      <c r="E1116" s="130" t="str">
        <f t="shared" si="17"/>
        <v>PRMale60-64</v>
      </c>
      <c r="F1116" s="110">
        <v>249526.56140000001</v>
      </c>
    </row>
    <row r="1117" spans="2:6" x14ac:dyDescent="0.2">
      <c r="B1117" t="s">
        <v>62</v>
      </c>
      <c r="C1117" t="s">
        <v>71</v>
      </c>
      <c r="D1117" s="130" t="s">
        <v>129</v>
      </c>
      <c r="E1117" s="130" t="str">
        <f t="shared" si="17"/>
        <v>PRMale65-69</v>
      </c>
      <c r="F1117" s="110">
        <v>194129.3584</v>
      </c>
    </row>
    <row r="1118" spans="2:6" x14ac:dyDescent="0.2">
      <c r="B1118" t="s">
        <v>62</v>
      </c>
      <c r="C1118" t="s">
        <v>71</v>
      </c>
      <c r="D1118" s="130" t="s">
        <v>130</v>
      </c>
      <c r="E1118" s="130" t="str">
        <f t="shared" si="17"/>
        <v>PRMale70-74</v>
      </c>
      <c r="F1118" s="110">
        <v>138543.2849</v>
      </c>
    </row>
    <row r="1119" spans="2:6" x14ac:dyDescent="0.2">
      <c r="B1119" t="s">
        <v>62</v>
      </c>
      <c r="C1119" t="s">
        <v>71</v>
      </c>
      <c r="D1119" s="130" t="s">
        <v>131</v>
      </c>
      <c r="E1119" s="130" t="str">
        <f t="shared" si="17"/>
        <v>PRMale75-79</v>
      </c>
      <c r="F1119" s="110">
        <v>90544.793000000005</v>
      </c>
    </row>
    <row r="1120" spans="2:6" x14ac:dyDescent="0.2">
      <c r="B1120" t="s">
        <v>62</v>
      </c>
      <c r="C1120" t="s">
        <v>71</v>
      </c>
      <c r="D1120" s="130" t="s">
        <v>132</v>
      </c>
      <c r="E1120" s="130" t="str">
        <f t="shared" si="17"/>
        <v>PRMale80-84</v>
      </c>
      <c r="F1120" s="110">
        <v>55387.4588</v>
      </c>
    </row>
    <row r="1121" spans="2:6" x14ac:dyDescent="0.2">
      <c r="B1121" t="s">
        <v>62</v>
      </c>
      <c r="C1121" t="s">
        <v>71</v>
      </c>
      <c r="D1121" s="130" t="s">
        <v>133</v>
      </c>
      <c r="E1121" s="130" t="str">
        <f t="shared" si="17"/>
        <v>PRMale85-89</v>
      </c>
      <c r="F1121" s="110">
        <v>27152.384399999999</v>
      </c>
    </row>
    <row r="1122" spans="2:6" x14ac:dyDescent="0.2">
      <c r="B1122" t="s">
        <v>62</v>
      </c>
      <c r="C1122" t="s">
        <v>71</v>
      </c>
      <c r="D1122" s="130" t="s">
        <v>8</v>
      </c>
      <c r="E1122" s="130" t="str">
        <f t="shared" si="17"/>
        <v>PRMale90+</v>
      </c>
      <c r="F1122" s="110">
        <v>14098.048000000001</v>
      </c>
    </row>
    <row r="1123" spans="2:6" x14ac:dyDescent="0.2">
      <c r="B1123" t="s">
        <v>62</v>
      </c>
      <c r="C1123" t="s">
        <v>18</v>
      </c>
      <c r="D1123" s="130">
        <v>0</v>
      </c>
      <c r="E1123" s="130" t="str">
        <f t="shared" si="17"/>
        <v>PRTotal0</v>
      </c>
      <c r="F1123" s="110">
        <v>158568.9785</v>
      </c>
    </row>
    <row r="1124" spans="2:6" x14ac:dyDescent="0.2">
      <c r="B1124" t="s">
        <v>62</v>
      </c>
      <c r="C1124" t="s">
        <v>18</v>
      </c>
      <c r="D1124" s="141" t="s">
        <v>1657</v>
      </c>
      <c r="E1124" s="130" t="str">
        <f t="shared" si="17"/>
        <v>PRTotal1-4</v>
      </c>
      <c r="F1124" s="110">
        <v>632919.55759999994</v>
      </c>
    </row>
    <row r="1125" spans="2:6" x14ac:dyDescent="0.2">
      <c r="B1125" t="s">
        <v>62</v>
      </c>
      <c r="C1125" t="s">
        <v>18</v>
      </c>
      <c r="D1125" s="141" t="s">
        <v>1658</v>
      </c>
      <c r="E1125" s="130" t="str">
        <f t="shared" si="17"/>
        <v>PRTotal5-9</v>
      </c>
      <c r="F1125" s="110">
        <v>758964.30649999995</v>
      </c>
    </row>
    <row r="1126" spans="2:6" x14ac:dyDescent="0.2">
      <c r="B1126" t="s">
        <v>62</v>
      </c>
      <c r="C1126" t="s">
        <v>18</v>
      </c>
      <c r="D1126" s="141" t="s">
        <v>118</v>
      </c>
      <c r="E1126" s="130" t="str">
        <f t="shared" si="17"/>
        <v>PRTotal10-14</v>
      </c>
      <c r="F1126" s="110">
        <v>760359.11159999995</v>
      </c>
    </row>
    <row r="1127" spans="2:6" x14ac:dyDescent="0.2">
      <c r="B1127" t="s">
        <v>62</v>
      </c>
      <c r="C1127" t="s">
        <v>18</v>
      </c>
      <c r="D1127" s="130" t="s">
        <v>119</v>
      </c>
      <c r="E1127" s="130" t="str">
        <f t="shared" si="17"/>
        <v>PRTotal15-19</v>
      </c>
      <c r="F1127" s="110">
        <v>829054.61419999995</v>
      </c>
    </row>
    <row r="1128" spans="2:6" x14ac:dyDescent="0.2">
      <c r="B1128" t="s">
        <v>62</v>
      </c>
      <c r="C1128" t="s">
        <v>18</v>
      </c>
      <c r="D1128" s="130" t="s">
        <v>120</v>
      </c>
      <c r="E1128" s="130" t="str">
        <f t="shared" si="17"/>
        <v>PRTotal20-24</v>
      </c>
      <c r="F1128" s="110">
        <v>921706.24509999994</v>
      </c>
    </row>
    <row r="1129" spans="2:6" x14ac:dyDescent="0.2">
      <c r="B1129" t="s">
        <v>62</v>
      </c>
      <c r="C1129" t="s">
        <v>18</v>
      </c>
      <c r="D1129" s="130" t="s">
        <v>121</v>
      </c>
      <c r="E1129" s="130" t="str">
        <f t="shared" si="17"/>
        <v>PRTotal25-29</v>
      </c>
      <c r="F1129" s="110">
        <v>918982.02720000001</v>
      </c>
    </row>
    <row r="1130" spans="2:6" x14ac:dyDescent="0.2">
      <c r="B1130" t="s">
        <v>62</v>
      </c>
      <c r="C1130" t="s">
        <v>18</v>
      </c>
      <c r="D1130" s="130" t="s">
        <v>122</v>
      </c>
      <c r="E1130" s="130" t="str">
        <f t="shared" si="17"/>
        <v>PRTotal30-34</v>
      </c>
      <c r="F1130" s="110">
        <v>887752.50619999995</v>
      </c>
    </row>
    <row r="1131" spans="2:6" x14ac:dyDescent="0.2">
      <c r="B1131" t="s">
        <v>62</v>
      </c>
      <c r="C1131" t="s">
        <v>18</v>
      </c>
      <c r="D1131" s="130" t="s">
        <v>123</v>
      </c>
      <c r="E1131" s="130" t="str">
        <f t="shared" si="17"/>
        <v>PRTotal35-39</v>
      </c>
      <c r="F1131" s="110">
        <v>867858.52590000001</v>
      </c>
    </row>
    <row r="1132" spans="2:6" x14ac:dyDescent="0.2">
      <c r="B1132" t="s">
        <v>62</v>
      </c>
      <c r="C1132" t="s">
        <v>18</v>
      </c>
      <c r="D1132" s="130" t="s">
        <v>124</v>
      </c>
      <c r="E1132" s="130" t="str">
        <f t="shared" si="17"/>
        <v>PRTotal40-44</v>
      </c>
      <c r="F1132" s="110">
        <v>819828.63769999996</v>
      </c>
    </row>
    <row r="1133" spans="2:6" x14ac:dyDescent="0.2">
      <c r="B1133" t="s">
        <v>62</v>
      </c>
      <c r="C1133" t="s">
        <v>18</v>
      </c>
      <c r="D1133" s="130" t="s">
        <v>125</v>
      </c>
      <c r="E1133" s="130" t="str">
        <f t="shared" si="17"/>
        <v>PRTotal45-49</v>
      </c>
      <c r="F1133" s="110">
        <v>770621.57629999996</v>
      </c>
    </row>
    <row r="1134" spans="2:6" x14ac:dyDescent="0.2">
      <c r="B1134" t="s">
        <v>62</v>
      </c>
      <c r="C1134" t="s">
        <v>18</v>
      </c>
      <c r="D1134" s="130" t="s">
        <v>126</v>
      </c>
      <c r="E1134" s="130" t="str">
        <f t="shared" si="17"/>
        <v>PRTotal50-54</v>
      </c>
      <c r="F1134" s="110">
        <v>739040.07810000004</v>
      </c>
    </row>
    <row r="1135" spans="2:6" x14ac:dyDescent="0.2">
      <c r="B1135" t="s">
        <v>62</v>
      </c>
      <c r="C1135" t="s">
        <v>18</v>
      </c>
      <c r="D1135" s="130" t="s">
        <v>127</v>
      </c>
      <c r="E1135" s="130" t="str">
        <f t="shared" si="17"/>
        <v>PRTotal55-59</v>
      </c>
      <c r="F1135" s="110">
        <v>654193.71880000003</v>
      </c>
    </row>
    <row r="1136" spans="2:6" x14ac:dyDescent="0.2">
      <c r="B1136" t="s">
        <v>62</v>
      </c>
      <c r="C1136" t="s">
        <v>18</v>
      </c>
      <c r="D1136" s="130" t="s">
        <v>128</v>
      </c>
      <c r="E1136" s="130" t="str">
        <f t="shared" si="17"/>
        <v>PRTotal60-64</v>
      </c>
      <c r="F1136" s="110">
        <v>536133.80079999997</v>
      </c>
    </row>
    <row r="1137" spans="2:6" x14ac:dyDescent="0.2">
      <c r="B1137" t="s">
        <v>62</v>
      </c>
      <c r="C1137" t="s">
        <v>18</v>
      </c>
      <c r="D1137" s="130" t="s">
        <v>129</v>
      </c>
      <c r="E1137" s="130" t="str">
        <f t="shared" si="17"/>
        <v>PRTotal65-69</v>
      </c>
      <c r="F1137" s="110">
        <v>421917.4853</v>
      </c>
    </row>
    <row r="1138" spans="2:6" x14ac:dyDescent="0.2">
      <c r="B1138" t="s">
        <v>62</v>
      </c>
      <c r="C1138" t="s">
        <v>18</v>
      </c>
      <c r="D1138" s="130" t="s">
        <v>130</v>
      </c>
      <c r="E1138" s="130" t="str">
        <f t="shared" si="17"/>
        <v>PRTotal70-74</v>
      </c>
      <c r="F1138" s="110">
        <v>306172.23420000001</v>
      </c>
    </row>
    <row r="1139" spans="2:6" x14ac:dyDescent="0.2">
      <c r="B1139" t="s">
        <v>62</v>
      </c>
      <c r="C1139" t="s">
        <v>18</v>
      </c>
      <c r="D1139" s="130" t="s">
        <v>131</v>
      </c>
      <c r="E1139" s="130" t="str">
        <f t="shared" si="17"/>
        <v>PRTotal75-79</v>
      </c>
      <c r="F1139" s="110">
        <v>206232.96900000001</v>
      </c>
    </row>
    <row r="1140" spans="2:6" x14ac:dyDescent="0.2">
      <c r="B1140" t="s">
        <v>62</v>
      </c>
      <c r="C1140" t="s">
        <v>18</v>
      </c>
      <c r="D1140" s="130" t="s">
        <v>132</v>
      </c>
      <c r="E1140" s="130" t="str">
        <f t="shared" si="17"/>
        <v>PRTotal80-84</v>
      </c>
      <c r="F1140" s="110">
        <v>130723.88740000001</v>
      </c>
    </row>
    <row r="1141" spans="2:6" x14ac:dyDescent="0.2">
      <c r="B1141" t="s">
        <v>62</v>
      </c>
      <c r="C1141" t="s">
        <v>18</v>
      </c>
      <c r="D1141" s="130" t="s">
        <v>133</v>
      </c>
      <c r="E1141" s="130" t="str">
        <f t="shared" si="17"/>
        <v>PRTotal85-89</v>
      </c>
      <c r="F1141" s="110">
        <v>68521.496299999999</v>
      </c>
    </row>
    <row r="1142" spans="2:6" x14ac:dyDescent="0.2">
      <c r="B1142" t="s">
        <v>62</v>
      </c>
      <c r="C1142" t="s">
        <v>18</v>
      </c>
      <c r="D1142" s="130" t="s">
        <v>8</v>
      </c>
      <c r="E1142" s="130" t="str">
        <f t="shared" si="17"/>
        <v>PRTotal90+</v>
      </c>
      <c r="F1142" s="110">
        <v>37881.299700000003</v>
      </c>
    </row>
    <row r="1143" spans="2:6" x14ac:dyDescent="0.2">
      <c r="B1143" t="s">
        <v>60</v>
      </c>
      <c r="C1143" t="s">
        <v>70</v>
      </c>
      <c r="D1143" s="130">
        <v>0</v>
      </c>
      <c r="E1143" s="130" t="str">
        <f t="shared" si="17"/>
        <v>RJFemale0</v>
      </c>
      <c r="F1143" s="110">
        <v>110501.66130000001</v>
      </c>
    </row>
    <row r="1144" spans="2:6" x14ac:dyDescent="0.2">
      <c r="B1144" t="s">
        <v>60</v>
      </c>
      <c r="C1144" t="s">
        <v>70</v>
      </c>
      <c r="D1144" s="141" t="s">
        <v>1657</v>
      </c>
      <c r="E1144" s="130" t="str">
        <f t="shared" si="17"/>
        <v>RJFemale1-4</v>
      </c>
      <c r="F1144" s="110">
        <v>441024.87190000003</v>
      </c>
    </row>
    <row r="1145" spans="2:6" x14ac:dyDescent="0.2">
      <c r="B1145" t="s">
        <v>60</v>
      </c>
      <c r="C1145" t="s">
        <v>70</v>
      </c>
      <c r="D1145" s="141" t="s">
        <v>1658</v>
      </c>
      <c r="E1145" s="130" t="str">
        <f t="shared" si="17"/>
        <v>RJFemale5-9</v>
      </c>
      <c r="F1145" s="110">
        <v>528079.87150000001</v>
      </c>
    </row>
    <row r="1146" spans="2:6" x14ac:dyDescent="0.2">
      <c r="B1146" t="s">
        <v>60</v>
      </c>
      <c r="C1146" t="s">
        <v>70</v>
      </c>
      <c r="D1146" s="141" t="s">
        <v>118</v>
      </c>
      <c r="E1146" s="130" t="str">
        <f t="shared" si="17"/>
        <v>RJFemale10-14</v>
      </c>
      <c r="F1146" s="110">
        <v>520777.33649999998</v>
      </c>
    </row>
    <row r="1147" spans="2:6" x14ac:dyDescent="0.2">
      <c r="B1147" t="s">
        <v>60</v>
      </c>
      <c r="C1147" t="s">
        <v>70</v>
      </c>
      <c r="D1147" s="130" t="s">
        <v>119</v>
      </c>
      <c r="E1147" s="130" t="str">
        <f t="shared" si="17"/>
        <v>RJFemale15-19</v>
      </c>
      <c r="F1147" s="110">
        <v>575845.18489999999</v>
      </c>
    </row>
    <row r="1148" spans="2:6" x14ac:dyDescent="0.2">
      <c r="B1148" t="s">
        <v>60</v>
      </c>
      <c r="C1148" t="s">
        <v>70</v>
      </c>
      <c r="D1148" s="130" t="s">
        <v>120</v>
      </c>
      <c r="E1148" s="130" t="str">
        <f t="shared" si="17"/>
        <v>RJFemale20-24</v>
      </c>
      <c r="F1148" s="110">
        <v>664890.88500000001</v>
      </c>
    </row>
    <row r="1149" spans="2:6" x14ac:dyDescent="0.2">
      <c r="B1149" t="s">
        <v>60</v>
      </c>
      <c r="C1149" t="s">
        <v>70</v>
      </c>
      <c r="D1149" s="130" t="s">
        <v>121</v>
      </c>
      <c r="E1149" s="130" t="str">
        <f t="shared" si="17"/>
        <v>RJFemale25-29</v>
      </c>
      <c r="F1149" s="110">
        <v>656251.15590000001</v>
      </c>
    </row>
    <row r="1150" spans="2:6" x14ac:dyDescent="0.2">
      <c r="B1150" t="s">
        <v>60</v>
      </c>
      <c r="C1150" t="s">
        <v>70</v>
      </c>
      <c r="D1150" s="130" t="s">
        <v>122</v>
      </c>
      <c r="E1150" s="130" t="str">
        <f t="shared" si="17"/>
        <v>RJFemale30-34</v>
      </c>
      <c r="F1150" s="110">
        <v>681646.11699999997</v>
      </c>
    </row>
    <row r="1151" spans="2:6" x14ac:dyDescent="0.2">
      <c r="B1151" t="s">
        <v>60</v>
      </c>
      <c r="C1151" t="s">
        <v>70</v>
      </c>
      <c r="D1151" s="130" t="s">
        <v>123</v>
      </c>
      <c r="E1151" s="130" t="str">
        <f t="shared" si="17"/>
        <v>RJFemale35-39</v>
      </c>
      <c r="F1151" s="110">
        <v>707738.04</v>
      </c>
    </row>
    <row r="1152" spans="2:6" x14ac:dyDescent="0.2">
      <c r="B1152" t="s">
        <v>60</v>
      </c>
      <c r="C1152" t="s">
        <v>70</v>
      </c>
      <c r="D1152" s="130" t="s">
        <v>124</v>
      </c>
      <c r="E1152" s="130" t="str">
        <f t="shared" si="17"/>
        <v>RJFemale40-44</v>
      </c>
      <c r="F1152" s="110">
        <v>674346.49289999995</v>
      </c>
    </row>
    <row r="1153" spans="2:6" x14ac:dyDescent="0.2">
      <c r="B1153" t="s">
        <v>60</v>
      </c>
      <c r="C1153" t="s">
        <v>70</v>
      </c>
      <c r="D1153" s="130" t="s">
        <v>125</v>
      </c>
      <c r="E1153" s="130" t="str">
        <f t="shared" si="17"/>
        <v>RJFemale45-49</v>
      </c>
      <c r="F1153" s="110">
        <v>609960.73479999998</v>
      </c>
    </row>
    <row r="1154" spans="2:6" x14ac:dyDescent="0.2">
      <c r="B1154" t="s">
        <v>60</v>
      </c>
      <c r="C1154" t="s">
        <v>70</v>
      </c>
      <c r="D1154" s="130" t="s">
        <v>126</v>
      </c>
      <c r="E1154" s="130" t="str">
        <f t="shared" si="17"/>
        <v>RJFemale50-54</v>
      </c>
      <c r="F1154" s="110">
        <v>586173.32270000002</v>
      </c>
    </row>
    <row r="1155" spans="2:6" x14ac:dyDescent="0.2">
      <c r="B1155" t="s">
        <v>60</v>
      </c>
      <c r="C1155" t="s">
        <v>70</v>
      </c>
      <c r="D1155" s="130" t="s">
        <v>127</v>
      </c>
      <c r="E1155" s="130" t="str">
        <f t="shared" si="17"/>
        <v>RJFemale55-59</v>
      </c>
      <c r="F1155" s="110">
        <v>560113.72620000003</v>
      </c>
    </row>
    <row r="1156" spans="2:6" x14ac:dyDescent="0.2">
      <c r="B1156" t="s">
        <v>60</v>
      </c>
      <c r="C1156" t="s">
        <v>70</v>
      </c>
      <c r="D1156" s="130" t="s">
        <v>128</v>
      </c>
      <c r="E1156" s="130" t="str">
        <f t="shared" ref="E1156:E1219" si="18">_xlfn.CONCAT(B1156,C1156,D1156)</f>
        <v>RJFemale60-64</v>
      </c>
      <c r="F1156" s="110">
        <v>494758.71149999998</v>
      </c>
    </row>
    <row r="1157" spans="2:6" x14ac:dyDescent="0.2">
      <c r="B1157" t="s">
        <v>60</v>
      </c>
      <c r="C1157" t="s">
        <v>70</v>
      </c>
      <c r="D1157" s="130" t="s">
        <v>129</v>
      </c>
      <c r="E1157" s="130" t="str">
        <f t="shared" si="18"/>
        <v>RJFemale65-69</v>
      </c>
      <c r="F1157" s="110">
        <v>398884.95789999998</v>
      </c>
    </row>
    <row r="1158" spans="2:6" x14ac:dyDescent="0.2">
      <c r="B1158" t="s">
        <v>60</v>
      </c>
      <c r="C1158" t="s">
        <v>70</v>
      </c>
      <c r="D1158" s="130" t="s">
        <v>130</v>
      </c>
      <c r="E1158" s="130" t="str">
        <f t="shared" si="18"/>
        <v>RJFemale70-74</v>
      </c>
      <c r="F1158" s="110">
        <v>297580.86040000001</v>
      </c>
    </row>
    <row r="1159" spans="2:6" x14ac:dyDescent="0.2">
      <c r="B1159" t="s">
        <v>60</v>
      </c>
      <c r="C1159" t="s">
        <v>70</v>
      </c>
      <c r="D1159" s="130" t="s">
        <v>131</v>
      </c>
      <c r="E1159" s="130" t="str">
        <f t="shared" si="18"/>
        <v>RJFemale75-79</v>
      </c>
      <c r="F1159" s="110">
        <v>203910.48800000001</v>
      </c>
    </row>
    <row r="1160" spans="2:6" x14ac:dyDescent="0.2">
      <c r="B1160" t="s">
        <v>60</v>
      </c>
      <c r="C1160" t="s">
        <v>70</v>
      </c>
      <c r="D1160" s="130" t="s">
        <v>132</v>
      </c>
      <c r="E1160" s="130" t="str">
        <f t="shared" si="18"/>
        <v>RJFemale80-84</v>
      </c>
      <c r="F1160" s="110">
        <v>144465.66320000001</v>
      </c>
    </row>
    <row r="1161" spans="2:6" x14ac:dyDescent="0.2">
      <c r="B1161" t="s">
        <v>60</v>
      </c>
      <c r="C1161" t="s">
        <v>70</v>
      </c>
      <c r="D1161" s="130" t="s">
        <v>133</v>
      </c>
      <c r="E1161" s="130" t="str">
        <f t="shared" si="18"/>
        <v>RJFemale85-89</v>
      </c>
      <c r="F1161" s="110">
        <v>84756.703800000003</v>
      </c>
    </row>
    <row r="1162" spans="2:6" x14ac:dyDescent="0.2">
      <c r="B1162" t="s">
        <v>60</v>
      </c>
      <c r="C1162" t="s">
        <v>70</v>
      </c>
      <c r="D1162" s="130" t="s">
        <v>8</v>
      </c>
      <c r="E1162" s="130" t="str">
        <f t="shared" si="18"/>
        <v>RJFemale90+</v>
      </c>
      <c r="F1162" s="110">
        <v>62750.894999999997</v>
      </c>
    </row>
    <row r="1163" spans="2:6" x14ac:dyDescent="0.2">
      <c r="B1163" t="s">
        <v>60</v>
      </c>
      <c r="C1163" t="s">
        <v>71</v>
      </c>
      <c r="D1163" s="130">
        <v>0</v>
      </c>
      <c r="E1163" s="130" t="str">
        <f t="shared" si="18"/>
        <v>RJMale0</v>
      </c>
      <c r="F1163" s="110">
        <v>115858.31</v>
      </c>
    </row>
    <row r="1164" spans="2:6" x14ac:dyDescent="0.2">
      <c r="B1164" t="s">
        <v>60</v>
      </c>
      <c r="C1164" t="s">
        <v>71</v>
      </c>
      <c r="D1164" s="141" t="s">
        <v>1657</v>
      </c>
      <c r="E1164" s="130" t="str">
        <f t="shared" si="18"/>
        <v>RJMale1-4</v>
      </c>
      <c r="F1164" s="110">
        <v>462351.4486</v>
      </c>
    </row>
    <row r="1165" spans="2:6" x14ac:dyDescent="0.2">
      <c r="B1165" t="s">
        <v>60</v>
      </c>
      <c r="C1165" t="s">
        <v>71</v>
      </c>
      <c r="D1165" s="141" t="s">
        <v>1658</v>
      </c>
      <c r="E1165" s="130" t="str">
        <f t="shared" si="18"/>
        <v>RJMale5-9</v>
      </c>
      <c r="F1165" s="110">
        <v>553116.26520000002</v>
      </c>
    </row>
    <row r="1166" spans="2:6" x14ac:dyDescent="0.2">
      <c r="B1166" t="s">
        <v>60</v>
      </c>
      <c r="C1166" t="s">
        <v>71</v>
      </c>
      <c r="D1166" s="141" t="s">
        <v>118</v>
      </c>
      <c r="E1166" s="130" t="str">
        <f t="shared" si="18"/>
        <v>RJMale10-14</v>
      </c>
      <c r="F1166" s="110">
        <v>544222.5723</v>
      </c>
    </row>
    <row r="1167" spans="2:6" x14ac:dyDescent="0.2">
      <c r="B1167" t="s">
        <v>60</v>
      </c>
      <c r="C1167" t="s">
        <v>71</v>
      </c>
      <c r="D1167" s="130" t="s">
        <v>119</v>
      </c>
      <c r="E1167" s="130" t="str">
        <f t="shared" si="18"/>
        <v>RJMale15-19</v>
      </c>
      <c r="F1167" s="110">
        <v>597628.30220000003</v>
      </c>
    </row>
    <row r="1168" spans="2:6" x14ac:dyDescent="0.2">
      <c r="B1168" t="s">
        <v>60</v>
      </c>
      <c r="C1168" t="s">
        <v>71</v>
      </c>
      <c r="D1168" s="130" t="s">
        <v>120</v>
      </c>
      <c r="E1168" s="130" t="str">
        <f t="shared" si="18"/>
        <v>RJMale20-24</v>
      </c>
      <c r="F1168" s="110">
        <v>674308.21810000006</v>
      </c>
    </row>
    <row r="1169" spans="2:6" x14ac:dyDescent="0.2">
      <c r="B1169" t="s">
        <v>60</v>
      </c>
      <c r="C1169" t="s">
        <v>71</v>
      </c>
      <c r="D1169" s="130" t="s">
        <v>121</v>
      </c>
      <c r="E1169" s="130" t="str">
        <f t="shared" si="18"/>
        <v>RJMale25-29</v>
      </c>
      <c r="F1169" s="110">
        <v>649532.76459999999</v>
      </c>
    </row>
    <row r="1170" spans="2:6" x14ac:dyDescent="0.2">
      <c r="B1170" t="s">
        <v>60</v>
      </c>
      <c r="C1170" t="s">
        <v>71</v>
      </c>
      <c r="D1170" s="130" t="s">
        <v>122</v>
      </c>
      <c r="E1170" s="130" t="str">
        <f t="shared" si="18"/>
        <v>RJMale30-34</v>
      </c>
      <c r="F1170" s="110">
        <v>656082.99549999996</v>
      </c>
    </row>
    <row r="1171" spans="2:6" x14ac:dyDescent="0.2">
      <c r="B1171" t="s">
        <v>60</v>
      </c>
      <c r="C1171" t="s">
        <v>71</v>
      </c>
      <c r="D1171" s="130" t="s">
        <v>123</v>
      </c>
      <c r="E1171" s="130" t="str">
        <f t="shared" si="18"/>
        <v>RJMale35-39</v>
      </c>
      <c r="F1171" s="110">
        <v>657968.70129999996</v>
      </c>
    </row>
    <row r="1172" spans="2:6" x14ac:dyDescent="0.2">
      <c r="B1172" t="s">
        <v>60</v>
      </c>
      <c r="C1172" t="s">
        <v>71</v>
      </c>
      <c r="D1172" s="130" t="s">
        <v>124</v>
      </c>
      <c r="E1172" s="130" t="str">
        <f t="shared" si="18"/>
        <v>RJMale40-44</v>
      </c>
      <c r="F1172" s="110">
        <v>612597.79020000005</v>
      </c>
    </row>
    <row r="1173" spans="2:6" x14ac:dyDescent="0.2">
      <c r="B1173" t="s">
        <v>60</v>
      </c>
      <c r="C1173" t="s">
        <v>71</v>
      </c>
      <c r="D1173" s="130" t="s">
        <v>125</v>
      </c>
      <c r="E1173" s="130" t="str">
        <f t="shared" si="18"/>
        <v>RJMale45-49</v>
      </c>
      <c r="F1173" s="110">
        <v>542590.87470000004</v>
      </c>
    </row>
    <row r="1174" spans="2:6" x14ac:dyDescent="0.2">
      <c r="B1174" t="s">
        <v>60</v>
      </c>
      <c r="C1174" t="s">
        <v>71</v>
      </c>
      <c r="D1174" s="130" t="s">
        <v>126</v>
      </c>
      <c r="E1174" s="130" t="str">
        <f t="shared" si="18"/>
        <v>RJMale50-54</v>
      </c>
      <c r="F1174" s="110">
        <v>515095.76120000001</v>
      </c>
    </row>
    <row r="1175" spans="2:6" x14ac:dyDescent="0.2">
      <c r="B1175" t="s">
        <v>60</v>
      </c>
      <c r="C1175" t="s">
        <v>71</v>
      </c>
      <c r="D1175" s="130" t="s">
        <v>127</v>
      </c>
      <c r="E1175" s="130" t="str">
        <f t="shared" si="18"/>
        <v>RJMale55-59</v>
      </c>
      <c r="F1175" s="110">
        <v>471260.13650000002</v>
      </c>
    </row>
    <row r="1176" spans="2:6" x14ac:dyDescent="0.2">
      <c r="B1176" t="s">
        <v>60</v>
      </c>
      <c r="C1176" t="s">
        <v>71</v>
      </c>
      <c r="D1176" s="130" t="s">
        <v>128</v>
      </c>
      <c r="E1176" s="130" t="str">
        <f t="shared" si="18"/>
        <v>RJMale60-64</v>
      </c>
      <c r="F1176" s="110">
        <v>398502.5454</v>
      </c>
    </row>
    <row r="1177" spans="2:6" x14ac:dyDescent="0.2">
      <c r="B1177" t="s">
        <v>60</v>
      </c>
      <c r="C1177" t="s">
        <v>71</v>
      </c>
      <c r="D1177" s="130" t="s">
        <v>129</v>
      </c>
      <c r="E1177" s="130" t="str">
        <f t="shared" si="18"/>
        <v>RJMale65-69</v>
      </c>
      <c r="F1177" s="110">
        <v>302755.64140000002</v>
      </c>
    </row>
    <row r="1178" spans="2:6" x14ac:dyDescent="0.2">
      <c r="B1178" t="s">
        <v>60</v>
      </c>
      <c r="C1178" t="s">
        <v>71</v>
      </c>
      <c r="D1178" s="130" t="s">
        <v>130</v>
      </c>
      <c r="E1178" s="130" t="str">
        <f t="shared" si="18"/>
        <v>RJMale70-74</v>
      </c>
      <c r="F1178" s="110">
        <v>212907.93700000001</v>
      </c>
    </row>
    <row r="1179" spans="2:6" x14ac:dyDescent="0.2">
      <c r="B1179" t="s">
        <v>60</v>
      </c>
      <c r="C1179" t="s">
        <v>71</v>
      </c>
      <c r="D1179" s="130" t="s">
        <v>131</v>
      </c>
      <c r="E1179" s="130" t="str">
        <f t="shared" si="18"/>
        <v>RJMale75-79</v>
      </c>
      <c r="F1179" s="110">
        <v>134065.174</v>
      </c>
    </row>
    <row r="1180" spans="2:6" x14ac:dyDescent="0.2">
      <c r="B1180" t="s">
        <v>60</v>
      </c>
      <c r="C1180" t="s">
        <v>71</v>
      </c>
      <c r="D1180" s="130" t="s">
        <v>132</v>
      </c>
      <c r="E1180" s="130" t="str">
        <f t="shared" si="18"/>
        <v>RJMale80-84</v>
      </c>
      <c r="F1180" s="110">
        <v>84101.990999999995</v>
      </c>
    </row>
    <row r="1181" spans="2:6" x14ac:dyDescent="0.2">
      <c r="B1181" t="s">
        <v>60</v>
      </c>
      <c r="C1181" t="s">
        <v>71</v>
      </c>
      <c r="D1181" s="130" t="s">
        <v>133</v>
      </c>
      <c r="E1181" s="130" t="str">
        <f t="shared" si="18"/>
        <v>RJMale85-89</v>
      </c>
      <c r="F1181" s="110">
        <v>42331.212899999999</v>
      </c>
    </row>
    <row r="1182" spans="2:6" x14ac:dyDescent="0.2">
      <c r="B1182" t="s">
        <v>60</v>
      </c>
      <c r="C1182" t="s">
        <v>71</v>
      </c>
      <c r="D1182" s="130" t="s">
        <v>8</v>
      </c>
      <c r="E1182" s="130" t="str">
        <f t="shared" si="18"/>
        <v>RJMale90+</v>
      </c>
      <c r="F1182" s="110">
        <v>23015.4195</v>
      </c>
    </row>
    <row r="1183" spans="2:6" x14ac:dyDescent="0.2">
      <c r="B1183" t="s">
        <v>60</v>
      </c>
      <c r="C1183" t="s">
        <v>18</v>
      </c>
      <c r="D1183" s="130">
        <v>0</v>
      </c>
      <c r="E1183" s="130" t="str">
        <f t="shared" si="18"/>
        <v>RJTotal0</v>
      </c>
      <c r="F1183" s="110">
        <v>226359.9713</v>
      </c>
    </row>
    <row r="1184" spans="2:6" x14ac:dyDescent="0.2">
      <c r="B1184" t="s">
        <v>60</v>
      </c>
      <c r="C1184" t="s">
        <v>18</v>
      </c>
      <c r="D1184" s="141" t="s">
        <v>1657</v>
      </c>
      <c r="E1184" s="130" t="str">
        <f t="shared" si="18"/>
        <v>RJTotal1-4</v>
      </c>
      <c r="F1184" s="110">
        <v>903376.32050000003</v>
      </c>
    </row>
    <row r="1185" spans="2:6" x14ac:dyDescent="0.2">
      <c r="B1185" t="s">
        <v>60</v>
      </c>
      <c r="C1185" t="s">
        <v>18</v>
      </c>
      <c r="D1185" s="141" t="s">
        <v>1658</v>
      </c>
      <c r="E1185" s="130" t="str">
        <f t="shared" si="18"/>
        <v>RJTotal5-9</v>
      </c>
      <c r="F1185" s="110">
        <v>1081196.1364</v>
      </c>
    </row>
    <row r="1186" spans="2:6" x14ac:dyDescent="0.2">
      <c r="B1186" t="s">
        <v>60</v>
      </c>
      <c r="C1186" t="s">
        <v>18</v>
      </c>
      <c r="D1186" s="141" t="s">
        <v>118</v>
      </c>
      <c r="E1186" s="130" t="str">
        <f t="shared" si="18"/>
        <v>RJTotal10-14</v>
      </c>
      <c r="F1186" s="110">
        <v>1064999.9084000001</v>
      </c>
    </row>
    <row r="1187" spans="2:6" x14ac:dyDescent="0.2">
      <c r="B1187" t="s">
        <v>60</v>
      </c>
      <c r="C1187" t="s">
        <v>18</v>
      </c>
      <c r="D1187" s="130" t="s">
        <v>119</v>
      </c>
      <c r="E1187" s="130" t="str">
        <f t="shared" si="18"/>
        <v>RJTotal15-19</v>
      </c>
      <c r="F1187" s="110">
        <v>1173473.4595999999</v>
      </c>
    </row>
    <row r="1188" spans="2:6" x14ac:dyDescent="0.2">
      <c r="B1188" t="s">
        <v>60</v>
      </c>
      <c r="C1188" t="s">
        <v>18</v>
      </c>
      <c r="D1188" s="130" t="s">
        <v>120</v>
      </c>
      <c r="E1188" s="130" t="str">
        <f t="shared" si="18"/>
        <v>RJTotal20-24</v>
      </c>
      <c r="F1188" s="110">
        <v>1339199.0211</v>
      </c>
    </row>
    <row r="1189" spans="2:6" x14ac:dyDescent="0.2">
      <c r="B1189" t="s">
        <v>60</v>
      </c>
      <c r="C1189" t="s">
        <v>18</v>
      </c>
      <c r="D1189" s="130" t="s">
        <v>121</v>
      </c>
      <c r="E1189" s="130" t="str">
        <f t="shared" si="18"/>
        <v>RJTotal25-29</v>
      </c>
      <c r="F1189" s="110">
        <v>1305783.8578000001</v>
      </c>
    </row>
    <row r="1190" spans="2:6" x14ac:dyDescent="0.2">
      <c r="B1190" t="s">
        <v>60</v>
      </c>
      <c r="C1190" t="s">
        <v>18</v>
      </c>
      <c r="D1190" s="130" t="s">
        <v>122</v>
      </c>
      <c r="E1190" s="130" t="str">
        <f t="shared" si="18"/>
        <v>RJTotal30-34</v>
      </c>
      <c r="F1190" s="110">
        <v>1337728.8683</v>
      </c>
    </row>
    <row r="1191" spans="2:6" x14ac:dyDescent="0.2">
      <c r="B1191" t="s">
        <v>60</v>
      </c>
      <c r="C1191" t="s">
        <v>18</v>
      </c>
      <c r="D1191" s="130" t="s">
        <v>123</v>
      </c>
      <c r="E1191" s="130" t="str">
        <f t="shared" si="18"/>
        <v>RJTotal35-39</v>
      </c>
      <c r="F1191" s="110">
        <v>1365706.6643000001</v>
      </c>
    </row>
    <row r="1192" spans="2:6" x14ac:dyDescent="0.2">
      <c r="B1192" t="s">
        <v>60</v>
      </c>
      <c r="C1192" t="s">
        <v>18</v>
      </c>
      <c r="D1192" s="130" t="s">
        <v>124</v>
      </c>
      <c r="E1192" s="130" t="str">
        <f t="shared" si="18"/>
        <v>RJTotal40-44</v>
      </c>
      <c r="F1192" s="110">
        <v>1286944.1979</v>
      </c>
    </row>
    <row r="1193" spans="2:6" x14ac:dyDescent="0.2">
      <c r="B1193" t="s">
        <v>60</v>
      </c>
      <c r="C1193" t="s">
        <v>18</v>
      </c>
      <c r="D1193" s="130" t="s">
        <v>125</v>
      </c>
      <c r="E1193" s="130" t="str">
        <f t="shared" si="18"/>
        <v>RJTotal45-49</v>
      </c>
      <c r="F1193" s="110">
        <v>1152551.5988</v>
      </c>
    </row>
    <row r="1194" spans="2:6" x14ac:dyDescent="0.2">
      <c r="B1194" t="s">
        <v>60</v>
      </c>
      <c r="C1194" t="s">
        <v>18</v>
      </c>
      <c r="D1194" s="130" t="s">
        <v>126</v>
      </c>
      <c r="E1194" s="130" t="str">
        <f t="shared" si="18"/>
        <v>RJTotal50-54</v>
      </c>
      <c r="F1194" s="110">
        <v>1101269.0035000001</v>
      </c>
    </row>
    <row r="1195" spans="2:6" x14ac:dyDescent="0.2">
      <c r="B1195" t="s">
        <v>60</v>
      </c>
      <c r="C1195" t="s">
        <v>18</v>
      </c>
      <c r="D1195" s="130" t="s">
        <v>127</v>
      </c>
      <c r="E1195" s="130" t="str">
        <f t="shared" si="18"/>
        <v>RJTotal55-59</v>
      </c>
      <c r="F1195" s="110">
        <v>1031373.8267</v>
      </c>
    </row>
    <row r="1196" spans="2:6" x14ac:dyDescent="0.2">
      <c r="B1196" t="s">
        <v>60</v>
      </c>
      <c r="C1196" t="s">
        <v>18</v>
      </c>
      <c r="D1196" s="130" t="s">
        <v>128</v>
      </c>
      <c r="E1196" s="130" t="str">
        <f t="shared" si="18"/>
        <v>RJTotal60-64</v>
      </c>
      <c r="F1196" s="110">
        <v>893261.17760000005</v>
      </c>
    </row>
    <row r="1197" spans="2:6" x14ac:dyDescent="0.2">
      <c r="B1197" t="s">
        <v>60</v>
      </c>
      <c r="C1197" t="s">
        <v>18</v>
      </c>
      <c r="D1197" s="130" t="s">
        <v>129</v>
      </c>
      <c r="E1197" s="130" t="str">
        <f t="shared" si="18"/>
        <v>RJTotal65-69</v>
      </c>
      <c r="F1197" s="110">
        <v>701640.59530000004</v>
      </c>
    </row>
    <row r="1198" spans="2:6" x14ac:dyDescent="0.2">
      <c r="B1198" t="s">
        <v>60</v>
      </c>
      <c r="C1198" t="s">
        <v>18</v>
      </c>
      <c r="D1198" s="130" t="s">
        <v>130</v>
      </c>
      <c r="E1198" s="130" t="str">
        <f t="shared" si="18"/>
        <v>RJTotal70-74</v>
      </c>
      <c r="F1198" s="110">
        <v>510488.79470000003</v>
      </c>
    </row>
    <row r="1199" spans="2:6" x14ac:dyDescent="0.2">
      <c r="B1199" t="s">
        <v>60</v>
      </c>
      <c r="C1199" t="s">
        <v>18</v>
      </c>
      <c r="D1199" s="130" t="s">
        <v>131</v>
      </c>
      <c r="E1199" s="130" t="str">
        <f t="shared" si="18"/>
        <v>RJTotal75-79</v>
      </c>
      <c r="F1199" s="110">
        <v>337975.64539999998</v>
      </c>
    </row>
    <row r="1200" spans="2:6" x14ac:dyDescent="0.2">
      <c r="B1200" t="s">
        <v>60</v>
      </c>
      <c r="C1200" t="s">
        <v>18</v>
      </c>
      <c r="D1200" s="130" t="s">
        <v>132</v>
      </c>
      <c r="E1200" s="130" t="str">
        <f t="shared" si="18"/>
        <v>RJTotal80-84</v>
      </c>
      <c r="F1200" s="110">
        <v>228567.57939999999</v>
      </c>
    </row>
    <row r="1201" spans="2:6" x14ac:dyDescent="0.2">
      <c r="B1201" t="s">
        <v>60</v>
      </c>
      <c r="C1201" t="s">
        <v>18</v>
      </c>
      <c r="D1201" s="130" t="s">
        <v>133</v>
      </c>
      <c r="E1201" s="130" t="str">
        <f t="shared" si="18"/>
        <v>RJTotal85-89</v>
      </c>
      <c r="F1201" s="110">
        <v>127087.8585</v>
      </c>
    </row>
    <row r="1202" spans="2:6" x14ac:dyDescent="0.2">
      <c r="B1202" t="s">
        <v>60</v>
      </c>
      <c r="C1202" t="s">
        <v>18</v>
      </c>
      <c r="D1202" s="130" t="s">
        <v>8</v>
      </c>
      <c r="E1202" s="130" t="str">
        <f t="shared" si="18"/>
        <v>RJTotal90+</v>
      </c>
      <c r="F1202" s="110">
        <v>85766.308499999999</v>
      </c>
    </row>
    <row r="1203" spans="2:6" x14ac:dyDescent="0.2">
      <c r="B1203" t="s">
        <v>51</v>
      </c>
      <c r="C1203" t="s">
        <v>70</v>
      </c>
      <c r="D1203" s="130">
        <v>0</v>
      </c>
      <c r="E1203" s="130" t="str">
        <f t="shared" si="18"/>
        <v>RNFemale0</v>
      </c>
      <c r="F1203" s="110">
        <v>23320.493600000002</v>
      </c>
    </row>
    <row r="1204" spans="2:6" x14ac:dyDescent="0.2">
      <c r="B1204" t="s">
        <v>51</v>
      </c>
      <c r="C1204" t="s">
        <v>70</v>
      </c>
      <c r="D1204" s="141" t="s">
        <v>1657</v>
      </c>
      <c r="E1204" s="130" t="str">
        <f t="shared" si="18"/>
        <v>RNFemale1-4</v>
      </c>
      <c r="F1204" s="110">
        <v>93901.330900000001</v>
      </c>
    </row>
    <row r="1205" spans="2:6" x14ac:dyDescent="0.2">
      <c r="B1205" t="s">
        <v>51</v>
      </c>
      <c r="C1205" t="s">
        <v>70</v>
      </c>
      <c r="D1205" s="141" t="s">
        <v>1658</v>
      </c>
      <c r="E1205" s="130" t="str">
        <f t="shared" si="18"/>
        <v>RNFemale5-9</v>
      </c>
      <c r="F1205" s="110">
        <v>120078.4755</v>
      </c>
    </row>
    <row r="1206" spans="2:6" x14ac:dyDescent="0.2">
      <c r="B1206" t="s">
        <v>51</v>
      </c>
      <c r="C1206" t="s">
        <v>70</v>
      </c>
      <c r="D1206" s="141" t="s">
        <v>118</v>
      </c>
      <c r="E1206" s="130" t="str">
        <f t="shared" si="18"/>
        <v>RNFemale10-14</v>
      </c>
      <c r="F1206" s="110">
        <v>128691.8195</v>
      </c>
    </row>
    <row r="1207" spans="2:6" x14ac:dyDescent="0.2">
      <c r="B1207" t="s">
        <v>51</v>
      </c>
      <c r="C1207" t="s">
        <v>70</v>
      </c>
      <c r="D1207" s="130" t="s">
        <v>119</v>
      </c>
      <c r="E1207" s="130" t="str">
        <f t="shared" si="18"/>
        <v>RNFemale15-19</v>
      </c>
      <c r="F1207" s="110">
        <v>135942.07449999999</v>
      </c>
    </row>
    <row r="1208" spans="2:6" x14ac:dyDescent="0.2">
      <c r="B1208" t="s">
        <v>51</v>
      </c>
      <c r="C1208" t="s">
        <v>70</v>
      </c>
      <c r="D1208" s="130" t="s">
        <v>120</v>
      </c>
      <c r="E1208" s="130" t="str">
        <f t="shared" si="18"/>
        <v>RNFemale20-24</v>
      </c>
      <c r="F1208" s="110">
        <v>147141.6275</v>
      </c>
    </row>
    <row r="1209" spans="2:6" x14ac:dyDescent="0.2">
      <c r="B1209" t="s">
        <v>51</v>
      </c>
      <c r="C1209" t="s">
        <v>70</v>
      </c>
      <c r="D1209" s="130" t="s">
        <v>121</v>
      </c>
      <c r="E1209" s="130" t="str">
        <f t="shared" si="18"/>
        <v>RNFemale25-29</v>
      </c>
      <c r="F1209" s="110">
        <v>149618.38320000001</v>
      </c>
    </row>
    <row r="1210" spans="2:6" x14ac:dyDescent="0.2">
      <c r="B1210" t="s">
        <v>51</v>
      </c>
      <c r="C1210" t="s">
        <v>70</v>
      </c>
      <c r="D1210" s="130" t="s">
        <v>122</v>
      </c>
      <c r="E1210" s="130" t="str">
        <f t="shared" si="18"/>
        <v>RNFemale30-34</v>
      </c>
      <c r="F1210" s="110">
        <v>154760.62460000001</v>
      </c>
    </row>
    <row r="1211" spans="2:6" x14ac:dyDescent="0.2">
      <c r="B1211" t="s">
        <v>51</v>
      </c>
      <c r="C1211" t="s">
        <v>70</v>
      </c>
      <c r="D1211" s="130" t="s">
        <v>123</v>
      </c>
      <c r="E1211" s="130" t="str">
        <f t="shared" si="18"/>
        <v>RNFemale35-39</v>
      </c>
      <c r="F1211" s="110">
        <v>143588.68169999999</v>
      </c>
    </row>
    <row r="1212" spans="2:6" x14ac:dyDescent="0.2">
      <c r="B1212" t="s">
        <v>51</v>
      </c>
      <c r="C1212" t="s">
        <v>70</v>
      </c>
      <c r="D1212" s="130" t="s">
        <v>124</v>
      </c>
      <c r="E1212" s="130" t="str">
        <f t="shared" si="18"/>
        <v>RNFemale40-44</v>
      </c>
      <c r="F1212" s="110">
        <v>127004.94439999999</v>
      </c>
    </row>
    <row r="1213" spans="2:6" x14ac:dyDescent="0.2">
      <c r="B1213" t="s">
        <v>51</v>
      </c>
      <c r="C1213" t="s">
        <v>70</v>
      </c>
      <c r="D1213" s="130" t="s">
        <v>125</v>
      </c>
      <c r="E1213" s="130" t="str">
        <f t="shared" si="18"/>
        <v>RNFemale45-49</v>
      </c>
      <c r="F1213" s="110">
        <v>114712.3504</v>
      </c>
    </row>
    <row r="1214" spans="2:6" x14ac:dyDescent="0.2">
      <c r="B1214" t="s">
        <v>51</v>
      </c>
      <c r="C1214" t="s">
        <v>70</v>
      </c>
      <c r="D1214" s="130" t="s">
        <v>126</v>
      </c>
      <c r="E1214" s="130" t="str">
        <f t="shared" si="18"/>
        <v>RNFemale50-54</v>
      </c>
      <c r="F1214" s="110">
        <v>109587.7257</v>
      </c>
    </row>
    <row r="1215" spans="2:6" x14ac:dyDescent="0.2">
      <c r="B1215" t="s">
        <v>51</v>
      </c>
      <c r="C1215" t="s">
        <v>70</v>
      </c>
      <c r="D1215" s="130" t="s">
        <v>127</v>
      </c>
      <c r="E1215" s="130" t="str">
        <f t="shared" si="18"/>
        <v>RNFemale55-59</v>
      </c>
      <c r="F1215" s="110">
        <v>94033.449099999998</v>
      </c>
    </row>
    <row r="1216" spans="2:6" x14ac:dyDescent="0.2">
      <c r="B1216" t="s">
        <v>51</v>
      </c>
      <c r="C1216" t="s">
        <v>70</v>
      </c>
      <c r="D1216" s="130" t="s">
        <v>128</v>
      </c>
      <c r="E1216" s="130" t="str">
        <f t="shared" si="18"/>
        <v>RNFemale60-64</v>
      </c>
      <c r="F1216" s="110">
        <v>70782.259699999995</v>
      </c>
    </row>
    <row r="1217" spans="2:6" x14ac:dyDescent="0.2">
      <c r="B1217" t="s">
        <v>51</v>
      </c>
      <c r="C1217" t="s">
        <v>70</v>
      </c>
      <c r="D1217" s="130" t="s">
        <v>129</v>
      </c>
      <c r="E1217" s="130" t="str">
        <f t="shared" si="18"/>
        <v>RNFemale65-69</v>
      </c>
      <c r="F1217" s="110">
        <v>56714.452799999999</v>
      </c>
    </row>
    <row r="1218" spans="2:6" x14ac:dyDescent="0.2">
      <c r="B1218" t="s">
        <v>51</v>
      </c>
      <c r="C1218" t="s">
        <v>70</v>
      </c>
      <c r="D1218" s="130" t="s">
        <v>130</v>
      </c>
      <c r="E1218" s="130" t="str">
        <f t="shared" si="18"/>
        <v>RNFemale70-74</v>
      </c>
      <c r="F1218" s="110">
        <v>48319.843000000001</v>
      </c>
    </row>
    <row r="1219" spans="2:6" x14ac:dyDescent="0.2">
      <c r="B1219" t="s">
        <v>51</v>
      </c>
      <c r="C1219" t="s">
        <v>70</v>
      </c>
      <c r="D1219" s="130" t="s">
        <v>131</v>
      </c>
      <c r="E1219" s="130" t="str">
        <f t="shared" si="18"/>
        <v>RNFemale75-79</v>
      </c>
      <c r="F1219" s="110">
        <v>32957.205999999998</v>
      </c>
    </row>
    <row r="1220" spans="2:6" x14ac:dyDescent="0.2">
      <c r="B1220" t="s">
        <v>51</v>
      </c>
      <c r="C1220" t="s">
        <v>70</v>
      </c>
      <c r="D1220" s="130" t="s">
        <v>132</v>
      </c>
      <c r="E1220" s="130" t="str">
        <f t="shared" ref="E1220:E1283" si="19">_xlfn.CONCAT(B1220,C1220,D1220)</f>
        <v>RNFemale80-84</v>
      </c>
      <c r="F1220" s="110">
        <v>23403.504499999999</v>
      </c>
    </row>
    <row r="1221" spans="2:6" x14ac:dyDescent="0.2">
      <c r="B1221" t="s">
        <v>51</v>
      </c>
      <c r="C1221" t="s">
        <v>70</v>
      </c>
      <c r="D1221" s="130" t="s">
        <v>133</v>
      </c>
      <c r="E1221" s="130" t="str">
        <f t="shared" si="19"/>
        <v>RNFemale85-89</v>
      </c>
      <c r="F1221" s="110">
        <v>12198.7963</v>
      </c>
    </row>
    <row r="1222" spans="2:6" x14ac:dyDescent="0.2">
      <c r="B1222" t="s">
        <v>51</v>
      </c>
      <c r="C1222" t="s">
        <v>70</v>
      </c>
      <c r="D1222" s="130" t="s">
        <v>8</v>
      </c>
      <c r="E1222" s="130" t="str">
        <f t="shared" si="19"/>
        <v>RNFemale90+</v>
      </c>
      <c r="F1222" s="110">
        <v>9246.1409999999996</v>
      </c>
    </row>
    <row r="1223" spans="2:6" x14ac:dyDescent="0.2">
      <c r="B1223" t="s">
        <v>51</v>
      </c>
      <c r="C1223" t="s">
        <v>71</v>
      </c>
      <c r="D1223" s="130">
        <v>0</v>
      </c>
      <c r="E1223" s="130" t="str">
        <f t="shared" si="19"/>
        <v>RNMale0</v>
      </c>
      <c r="F1223" s="110">
        <v>24396.152900000001</v>
      </c>
    </row>
    <row r="1224" spans="2:6" x14ac:dyDescent="0.2">
      <c r="B1224" t="s">
        <v>51</v>
      </c>
      <c r="C1224" t="s">
        <v>71</v>
      </c>
      <c r="D1224" s="141" t="s">
        <v>1657</v>
      </c>
      <c r="E1224" s="130" t="str">
        <f t="shared" si="19"/>
        <v>RNMale1-4</v>
      </c>
      <c r="F1224" s="110">
        <v>98069.960099999997</v>
      </c>
    </row>
    <row r="1225" spans="2:6" x14ac:dyDescent="0.2">
      <c r="B1225" t="s">
        <v>51</v>
      </c>
      <c r="C1225" t="s">
        <v>71</v>
      </c>
      <c r="D1225" s="141" t="s">
        <v>1658</v>
      </c>
      <c r="E1225" s="130" t="str">
        <f t="shared" si="19"/>
        <v>RNMale5-9</v>
      </c>
      <c r="F1225" s="110">
        <v>125112.17290000001</v>
      </c>
    </row>
    <row r="1226" spans="2:6" x14ac:dyDescent="0.2">
      <c r="B1226" t="s">
        <v>51</v>
      </c>
      <c r="C1226" t="s">
        <v>71</v>
      </c>
      <c r="D1226" s="141" t="s">
        <v>118</v>
      </c>
      <c r="E1226" s="130" t="str">
        <f t="shared" si="19"/>
        <v>RNMale10-14</v>
      </c>
      <c r="F1226" s="110">
        <v>133522.2494</v>
      </c>
    </row>
    <row r="1227" spans="2:6" x14ac:dyDescent="0.2">
      <c r="B1227" t="s">
        <v>51</v>
      </c>
      <c r="C1227" t="s">
        <v>71</v>
      </c>
      <c r="D1227" s="130" t="s">
        <v>119</v>
      </c>
      <c r="E1227" s="130" t="str">
        <f t="shared" si="19"/>
        <v>RNMale15-19</v>
      </c>
      <c r="F1227" s="110">
        <v>140209.62220000001</v>
      </c>
    </row>
    <row r="1228" spans="2:6" x14ac:dyDescent="0.2">
      <c r="B1228" t="s">
        <v>51</v>
      </c>
      <c r="C1228" t="s">
        <v>71</v>
      </c>
      <c r="D1228" s="130" t="s">
        <v>120</v>
      </c>
      <c r="E1228" s="130" t="str">
        <f t="shared" si="19"/>
        <v>RNMale20-24</v>
      </c>
      <c r="F1228" s="110">
        <v>151026.99619999999</v>
      </c>
    </row>
    <row r="1229" spans="2:6" x14ac:dyDescent="0.2">
      <c r="B1229" t="s">
        <v>51</v>
      </c>
      <c r="C1229" t="s">
        <v>71</v>
      </c>
      <c r="D1229" s="130" t="s">
        <v>121</v>
      </c>
      <c r="E1229" s="130" t="str">
        <f t="shared" si="19"/>
        <v>RNMale25-29</v>
      </c>
      <c r="F1229" s="110">
        <v>148961.55350000001</v>
      </c>
    </row>
    <row r="1230" spans="2:6" x14ac:dyDescent="0.2">
      <c r="B1230" t="s">
        <v>51</v>
      </c>
      <c r="C1230" t="s">
        <v>71</v>
      </c>
      <c r="D1230" s="130" t="s">
        <v>122</v>
      </c>
      <c r="E1230" s="130" t="str">
        <f t="shared" si="19"/>
        <v>RNMale30-34</v>
      </c>
      <c r="F1230" s="110">
        <v>152561.38200000001</v>
      </c>
    </row>
    <row r="1231" spans="2:6" x14ac:dyDescent="0.2">
      <c r="B1231" t="s">
        <v>51</v>
      </c>
      <c r="C1231" t="s">
        <v>71</v>
      </c>
      <c r="D1231" s="130" t="s">
        <v>123</v>
      </c>
      <c r="E1231" s="130" t="str">
        <f t="shared" si="19"/>
        <v>RNMale35-39</v>
      </c>
      <c r="F1231" s="110">
        <v>138545.0497</v>
      </c>
    </row>
    <row r="1232" spans="2:6" x14ac:dyDescent="0.2">
      <c r="B1232" t="s">
        <v>51</v>
      </c>
      <c r="C1232" t="s">
        <v>71</v>
      </c>
      <c r="D1232" s="130" t="s">
        <v>124</v>
      </c>
      <c r="E1232" s="130" t="str">
        <f t="shared" si="19"/>
        <v>RNMale40-44</v>
      </c>
      <c r="F1232" s="110">
        <v>119158.47169999999</v>
      </c>
    </row>
    <row r="1233" spans="2:6" x14ac:dyDescent="0.2">
      <c r="B1233" t="s">
        <v>51</v>
      </c>
      <c r="C1233" t="s">
        <v>71</v>
      </c>
      <c r="D1233" s="130" t="s">
        <v>125</v>
      </c>
      <c r="E1233" s="130" t="str">
        <f t="shared" si="19"/>
        <v>RNMale45-49</v>
      </c>
      <c r="F1233" s="110">
        <v>104999.89720000001</v>
      </c>
    </row>
    <row r="1234" spans="2:6" x14ac:dyDescent="0.2">
      <c r="B1234" t="s">
        <v>51</v>
      </c>
      <c r="C1234" t="s">
        <v>71</v>
      </c>
      <c r="D1234" s="130" t="s">
        <v>126</v>
      </c>
      <c r="E1234" s="130" t="str">
        <f t="shared" si="19"/>
        <v>RNMale50-54</v>
      </c>
      <c r="F1234" s="110">
        <v>99004.245999999999</v>
      </c>
    </row>
    <row r="1235" spans="2:6" x14ac:dyDescent="0.2">
      <c r="B1235" t="s">
        <v>51</v>
      </c>
      <c r="C1235" t="s">
        <v>71</v>
      </c>
      <c r="D1235" s="130" t="s">
        <v>127</v>
      </c>
      <c r="E1235" s="130" t="str">
        <f t="shared" si="19"/>
        <v>RNMale55-59</v>
      </c>
      <c r="F1235" s="110">
        <v>82468.700100000002</v>
      </c>
    </row>
    <row r="1236" spans="2:6" x14ac:dyDescent="0.2">
      <c r="B1236" t="s">
        <v>51</v>
      </c>
      <c r="C1236" t="s">
        <v>71</v>
      </c>
      <c r="D1236" s="130" t="s">
        <v>128</v>
      </c>
      <c r="E1236" s="130" t="str">
        <f t="shared" si="19"/>
        <v>RNMale60-64</v>
      </c>
      <c r="F1236" s="110">
        <v>58938.448799999998</v>
      </c>
    </row>
    <row r="1237" spans="2:6" x14ac:dyDescent="0.2">
      <c r="B1237" t="s">
        <v>51</v>
      </c>
      <c r="C1237" t="s">
        <v>71</v>
      </c>
      <c r="D1237" s="130" t="s">
        <v>129</v>
      </c>
      <c r="E1237" s="130" t="str">
        <f t="shared" si="19"/>
        <v>RNMale65-69</v>
      </c>
      <c r="F1237" s="110">
        <v>44385.154600000002</v>
      </c>
    </row>
    <row r="1238" spans="2:6" x14ac:dyDescent="0.2">
      <c r="B1238" t="s">
        <v>51</v>
      </c>
      <c r="C1238" t="s">
        <v>71</v>
      </c>
      <c r="D1238" s="130" t="s">
        <v>130</v>
      </c>
      <c r="E1238" s="130" t="str">
        <f t="shared" si="19"/>
        <v>RNMale70-74</v>
      </c>
      <c r="F1238" s="110">
        <v>36690.938600000001</v>
      </c>
    </row>
    <row r="1239" spans="2:6" x14ac:dyDescent="0.2">
      <c r="B1239" t="s">
        <v>51</v>
      </c>
      <c r="C1239" t="s">
        <v>71</v>
      </c>
      <c r="D1239" s="130" t="s">
        <v>131</v>
      </c>
      <c r="E1239" s="130" t="str">
        <f t="shared" si="19"/>
        <v>RNMale75-79</v>
      </c>
      <c r="F1239" s="110">
        <v>23552.530699999999</v>
      </c>
    </row>
    <row r="1240" spans="2:6" x14ac:dyDescent="0.2">
      <c r="B1240" t="s">
        <v>51</v>
      </c>
      <c r="C1240" t="s">
        <v>71</v>
      </c>
      <c r="D1240" s="130" t="s">
        <v>132</v>
      </c>
      <c r="E1240" s="130" t="str">
        <f t="shared" si="19"/>
        <v>RNMale80-84</v>
      </c>
      <c r="F1240" s="110">
        <v>15285.525900000001</v>
      </c>
    </row>
    <row r="1241" spans="2:6" x14ac:dyDescent="0.2">
      <c r="B1241" t="s">
        <v>51</v>
      </c>
      <c r="C1241" t="s">
        <v>71</v>
      </c>
      <c r="D1241" s="130" t="s">
        <v>133</v>
      </c>
      <c r="E1241" s="130" t="str">
        <f t="shared" si="19"/>
        <v>RNMale85-89</v>
      </c>
      <c r="F1241" s="110">
        <v>6970.1958000000004</v>
      </c>
    </row>
    <row r="1242" spans="2:6" x14ac:dyDescent="0.2">
      <c r="B1242" t="s">
        <v>51</v>
      </c>
      <c r="C1242" t="s">
        <v>71</v>
      </c>
      <c r="D1242" s="130" t="s">
        <v>8</v>
      </c>
      <c r="E1242" s="130" t="str">
        <f t="shared" si="19"/>
        <v>RNMale90+</v>
      </c>
      <c r="F1242" s="110">
        <v>4965.5393999999997</v>
      </c>
    </row>
    <row r="1243" spans="2:6" x14ac:dyDescent="0.2">
      <c r="B1243" t="s">
        <v>51</v>
      </c>
      <c r="C1243" t="s">
        <v>18</v>
      </c>
      <c r="D1243" s="130">
        <v>0</v>
      </c>
      <c r="E1243" s="130" t="str">
        <f t="shared" si="19"/>
        <v>RNTotal0</v>
      </c>
      <c r="F1243" s="110">
        <v>47716.646500000003</v>
      </c>
    </row>
    <row r="1244" spans="2:6" x14ac:dyDescent="0.2">
      <c r="B1244" t="s">
        <v>51</v>
      </c>
      <c r="C1244" t="s">
        <v>18</v>
      </c>
      <c r="D1244" s="141" t="s">
        <v>1657</v>
      </c>
      <c r="E1244" s="130" t="str">
        <f t="shared" si="19"/>
        <v>RNTotal1-4</v>
      </c>
      <c r="F1244" s="110">
        <v>191971.291</v>
      </c>
    </row>
    <row r="1245" spans="2:6" x14ac:dyDescent="0.2">
      <c r="B1245" t="s">
        <v>51</v>
      </c>
      <c r="C1245" t="s">
        <v>18</v>
      </c>
      <c r="D1245" s="141" t="s">
        <v>1658</v>
      </c>
      <c r="E1245" s="130" t="str">
        <f t="shared" si="19"/>
        <v>RNTotal5-9</v>
      </c>
      <c r="F1245" s="110">
        <v>245190.6482</v>
      </c>
    </row>
    <row r="1246" spans="2:6" x14ac:dyDescent="0.2">
      <c r="B1246" t="s">
        <v>51</v>
      </c>
      <c r="C1246" t="s">
        <v>18</v>
      </c>
      <c r="D1246" s="141" t="s">
        <v>118</v>
      </c>
      <c r="E1246" s="130" t="str">
        <f t="shared" si="19"/>
        <v>RNTotal10-14</v>
      </c>
      <c r="F1246" s="110">
        <v>262214.0674</v>
      </c>
    </row>
    <row r="1247" spans="2:6" x14ac:dyDescent="0.2">
      <c r="B1247" t="s">
        <v>51</v>
      </c>
      <c r="C1247" t="s">
        <v>18</v>
      </c>
      <c r="D1247" s="130" t="s">
        <v>119</v>
      </c>
      <c r="E1247" s="130" t="str">
        <f t="shared" si="19"/>
        <v>RNTotal15-19</v>
      </c>
      <c r="F1247" s="110">
        <v>276151.69309999997</v>
      </c>
    </row>
    <row r="1248" spans="2:6" x14ac:dyDescent="0.2">
      <c r="B1248" t="s">
        <v>51</v>
      </c>
      <c r="C1248" t="s">
        <v>18</v>
      </c>
      <c r="D1248" s="130" t="s">
        <v>120</v>
      </c>
      <c r="E1248" s="130" t="str">
        <f t="shared" si="19"/>
        <v>RNTotal20-24</v>
      </c>
      <c r="F1248" s="110">
        <v>298168.59769999998</v>
      </c>
    </row>
    <row r="1249" spans="2:6" x14ac:dyDescent="0.2">
      <c r="B1249" t="s">
        <v>51</v>
      </c>
      <c r="C1249" t="s">
        <v>18</v>
      </c>
      <c r="D1249" s="130" t="s">
        <v>121</v>
      </c>
      <c r="E1249" s="130" t="str">
        <f t="shared" si="19"/>
        <v>RNTotal25-29</v>
      </c>
      <c r="F1249" s="110">
        <v>298579.9327</v>
      </c>
    </row>
    <row r="1250" spans="2:6" x14ac:dyDescent="0.2">
      <c r="B1250" t="s">
        <v>51</v>
      </c>
      <c r="C1250" t="s">
        <v>18</v>
      </c>
      <c r="D1250" s="130" t="s">
        <v>122</v>
      </c>
      <c r="E1250" s="130" t="str">
        <f t="shared" si="19"/>
        <v>RNTotal30-34</v>
      </c>
      <c r="F1250" s="110">
        <v>307322.00300000003</v>
      </c>
    </row>
    <row r="1251" spans="2:6" x14ac:dyDescent="0.2">
      <c r="B1251" t="s">
        <v>51</v>
      </c>
      <c r="C1251" t="s">
        <v>18</v>
      </c>
      <c r="D1251" s="130" t="s">
        <v>123</v>
      </c>
      <c r="E1251" s="130" t="str">
        <f t="shared" si="19"/>
        <v>RNTotal35-39</v>
      </c>
      <c r="F1251" s="110">
        <v>282133.71659999999</v>
      </c>
    </row>
    <row r="1252" spans="2:6" x14ac:dyDescent="0.2">
      <c r="B1252" t="s">
        <v>51</v>
      </c>
      <c r="C1252" t="s">
        <v>18</v>
      </c>
      <c r="D1252" s="130" t="s">
        <v>124</v>
      </c>
      <c r="E1252" s="130" t="str">
        <f t="shared" si="19"/>
        <v>RNTotal40-44</v>
      </c>
      <c r="F1252" s="110">
        <v>246163.40299999999</v>
      </c>
    </row>
    <row r="1253" spans="2:6" x14ac:dyDescent="0.2">
      <c r="B1253" t="s">
        <v>51</v>
      </c>
      <c r="C1253" t="s">
        <v>18</v>
      </c>
      <c r="D1253" s="130" t="s">
        <v>125</v>
      </c>
      <c r="E1253" s="130" t="str">
        <f t="shared" si="19"/>
        <v>RNTotal45-49</v>
      </c>
      <c r="F1253" s="110">
        <v>219712.24739999999</v>
      </c>
    </row>
    <row r="1254" spans="2:6" x14ac:dyDescent="0.2">
      <c r="B1254" t="s">
        <v>51</v>
      </c>
      <c r="C1254" t="s">
        <v>18</v>
      </c>
      <c r="D1254" s="130" t="s">
        <v>126</v>
      </c>
      <c r="E1254" s="130" t="str">
        <f t="shared" si="19"/>
        <v>RNTotal50-54</v>
      </c>
      <c r="F1254" s="110">
        <v>208591.97169999999</v>
      </c>
    </row>
    <row r="1255" spans="2:6" x14ac:dyDescent="0.2">
      <c r="B1255" t="s">
        <v>51</v>
      </c>
      <c r="C1255" t="s">
        <v>18</v>
      </c>
      <c r="D1255" s="130" t="s">
        <v>127</v>
      </c>
      <c r="E1255" s="130" t="str">
        <f t="shared" si="19"/>
        <v>RNTotal55-59</v>
      </c>
      <c r="F1255" s="110">
        <v>176502.1391</v>
      </c>
    </row>
    <row r="1256" spans="2:6" x14ac:dyDescent="0.2">
      <c r="B1256" t="s">
        <v>51</v>
      </c>
      <c r="C1256" t="s">
        <v>18</v>
      </c>
      <c r="D1256" s="130" t="s">
        <v>128</v>
      </c>
      <c r="E1256" s="130" t="str">
        <f t="shared" si="19"/>
        <v>RNTotal60-64</v>
      </c>
      <c r="F1256" s="110">
        <v>129720.6879</v>
      </c>
    </row>
    <row r="1257" spans="2:6" x14ac:dyDescent="0.2">
      <c r="B1257" t="s">
        <v>51</v>
      </c>
      <c r="C1257" t="s">
        <v>18</v>
      </c>
      <c r="D1257" s="130" t="s">
        <v>129</v>
      </c>
      <c r="E1257" s="130" t="str">
        <f t="shared" si="19"/>
        <v>RNTotal65-69</v>
      </c>
      <c r="F1257" s="110">
        <v>101099.60159999999</v>
      </c>
    </row>
    <row r="1258" spans="2:6" x14ac:dyDescent="0.2">
      <c r="B1258" t="s">
        <v>51</v>
      </c>
      <c r="C1258" t="s">
        <v>18</v>
      </c>
      <c r="D1258" s="130" t="s">
        <v>130</v>
      </c>
      <c r="E1258" s="130" t="str">
        <f t="shared" si="19"/>
        <v>RNTotal70-74</v>
      </c>
      <c r="F1258" s="110">
        <v>85010.772400000002</v>
      </c>
    </row>
    <row r="1259" spans="2:6" x14ac:dyDescent="0.2">
      <c r="B1259" t="s">
        <v>51</v>
      </c>
      <c r="C1259" t="s">
        <v>18</v>
      </c>
      <c r="D1259" s="130" t="s">
        <v>131</v>
      </c>
      <c r="E1259" s="130" t="str">
        <f t="shared" si="19"/>
        <v>RNTotal75-79</v>
      </c>
      <c r="F1259" s="110">
        <v>56509.732100000001</v>
      </c>
    </row>
    <row r="1260" spans="2:6" x14ac:dyDescent="0.2">
      <c r="B1260" t="s">
        <v>51</v>
      </c>
      <c r="C1260" t="s">
        <v>18</v>
      </c>
      <c r="D1260" s="130" t="s">
        <v>132</v>
      </c>
      <c r="E1260" s="130" t="str">
        <f t="shared" si="19"/>
        <v>RNTotal80-84</v>
      </c>
      <c r="F1260" s="110">
        <v>38689.027900000001</v>
      </c>
    </row>
    <row r="1261" spans="2:6" x14ac:dyDescent="0.2">
      <c r="B1261" t="s">
        <v>51</v>
      </c>
      <c r="C1261" t="s">
        <v>18</v>
      </c>
      <c r="D1261" s="130" t="s">
        <v>133</v>
      </c>
      <c r="E1261" s="130" t="str">
        <f t="shared" si="19"/>
        <v>RNTotal85-89</v>
      </c>
      <c r="F1261" s="110">
        <v>19168.9702</v>
      </c>
    </row>
    <row r="1262" spans="2:6" x14ac:dyDescent="0.2">
      <c r="B1262" t="s">
        <v>51</v>
      </c>
      <c r="C1262" t="s">
        <v>18</v>
      </c>
      <c r="D1262" s="130" t="s">
        <v>8</v>
      </c>
      <c r="E1262" s="130" t="str">
        <f t="shared" si="19"/>
        <v>RNTotal90+</v>
      </c>
      <c r="F1262" s="110">
        <v>14211.6078</v>
      </c>
    </row>
    <row r="1263" spans="2:6" x14ac:dyDescent="0.2">
      <c r="B1263" t="s">
        <v>42</v>
      </c>
      <c r="C1263" t="s">
        <v>70</v>
      </c>
      <c r="D1263" s="130">
        <v>0</v>
      </c>
      <c r="E1263" s="130" t="str">
        <f t="shared" si="19"/>
        <v>ROFemale0</v>
      </c>
      <c r="F1263" s="110">
        <v>13783.012699999999</v>
      </c>
    </row>
    <row r="1264" spans="2:6" x14ac:dyDescent="0.2">
      <c r="B1264" t="s">
        <v>42</v>
      </c>
      <c r="C1264" t="s">
        <v>70</v>
      </c>
      <c r="D1264" s="141" t="s">
        <v>1657</v>
      </c>
      <c r="E1264" s="130" t="str">
        <f t="shared" si="19"/>
        <v>ROFemale1-4</v>
      </c>
      <c r="F1264" s="110">
        <v>54521.694900000002</v>
      </c>
    </row>
    <row r="1265" spans="2:6" x14ac:dyDescent="0.2">
      <c r="B1265" t="s">
        <v>42</v>
      </c>
      <c r="C1265" t="s">
        <v>70</v>
      </c>
      <c r="D1265" s="141" t="s">
        <v>1658</v>
      </c>
      <c r="E1265" s="130" t="str">
        <f t="shared" si="19"/>
        <v>ROFemale5-9</v>
      </c>
      <c r="F1265" s="110">
        <v>65630.819799999997</v>
      </c>
    </row>
    <row r="1266" spans="2:6" x14ac:dyDescent="0.2">
      <c r="B1266" t="s">
        <v>42</v>
      </c>
      <c r="C1266" t="s">
        <v>70</v>
      </c>
      <c r="D1266" s="141" t="s">
        <v>118</v>
      </c>
      <c r="E1266" s="130" t="str">
        <f t="shared" si="19"/>
        <v>ROFemale10-14</v>
      </c>
      <c r="F1266" s="110">
        <v>68120.799299999999</v>
      </c>
    </row>
    <row r="1267" spans="2:6" x14ac:dyDescent="0.2">
      <c r="B1267" t="s">
        <v>42</v>
      </c>
      <c r="C1267" t="s">
        <v>70</v>
      </c>
      <c r="D1267" s="130" t="s">
        <v>119</v>
      </c>
      <c r="E1267" s="130" t="str">
        <f t="shared" si="19"/>
        <v>ROFemale15-19</v>
      </c>
      <c r="F1267" s="110">
        <v>74741.824800000002</v>
      </c>
    </row>
    <row r="1268" spans="2:6" x14ac:dyDescent="0.2">
      <c r="B1268" t="s">
        <v>42</v>
      </c>
      <c r="C1268" t="s">
        <v>70</v>
      </c>
      <c r="D1268" s="130" t="s">
        <v>120</v>
      </c>
      <c r="E1268" s="130" t="str">
        <f t="shared" si="19"/>
        <v>ROFemale20-24</v>
      </c>
      <c r="F1268" s="110">
        <v>77531.657399999996</v>
      </c>
    </row>
    <row r="1269" spans="2:6" x14ac:dyDescent="0.2">
      <c r="B1269" t="s">
        <v>42</v>
      </c>
      <c r="C1269" t="s">
        <v>70</v>
      </c>
      <c r="D1269" s="130" t="s">
        <v>121</v>
      </c>
      <c r="E1269" s="130" t="str">
        <f t="shared" si="19"/>
        <v>ROFemale25-29</v>
      </c>
      <c r="F1269" s="110">
        <v>77772.568100000004</v>
      </c>
    </row>
    <row r="1270" spans="2:6" x14ac:dyDescent="0.2">
      <c r="B1270" t="s">
        <v>42</v>
      </c>
      <c r="C1270" t="s">
        <v>70</v>
      </c>
      <c r="D1270" s="130" t="s">
        <v>122</v>
      </c>
      <c r="E1270" s="130" t="str">
        <f t="shared" si="19"/>
        <v>ROFemale30-34</v>
      </c>
      <c r="F1270" s="110">
        <v>76375.866200000004</v>
      </c>
    </row>
    <row r="1271" spans="2:6" x14ac:dyDescent="0.2">
      <c r="B1271" t="s">
        <v>42</v>
      </c>
      <c r="C1271" t="s">
        <v>70</v>
      </c>
      <c r="D1271" s="130" t="s">
        <v>123</v>
      </c>
      <c r="E1271" s="130" t="str">
        <f t="shared" si="19"/>
        <v>ROFemale35-39</v>
      </c>
      <c r="F1271" s="110">
        <v>73526.680900000007</v>
      </c>
    </row>
    <row r="1272" spans="2:6" x14ac:dyDescent="0.2">
      <c r="B1272" t="s">
        <v>42</v>
      </c>
      <c r="C1272" t="s">
        <v>70</v>
      </c>
      <c r="D1272" s="130" t="s">
        <v>124</v>
      </c>
      <c r="E1272" s="130" t="str">
        <f t="shared" si="19"/>
        <v>ROFemale40-44</v>
      </c>
      <c r="F1272" s="110">
        <v>65459.7143</v>
      </c>
    </row>
    <row r="1273" spans="2:6" x14ac:dyDescent="0.2">
      <c r="B1273" t="s">
        <v>42</v>
      </c>
      <c r="C1273" t="s">
        <v>70</v>
      </c>
      <c r="D1273" s="130" t="s">
        <v>125</v>
      </c>
      <c r="E1273" s="130" t="str">
        <f t="shared" si="19"/>
        <v>ROFemale45-49</v>
      </c>
      <c r="F1273" s="110">
        <v>57070.855000000003</v>
      </c>
    </row>
    <row r="1274" spans="2:6" x14ac:dyDescent="0.2">
      <c r="B1274" t="s">
        <v>42</v>
      </c>
      <c r="C1274" t="s">
        <v>70</v>
      </c>
      <c r="D1274" s="130" t="s">
        <v>126</v>
      </c>
      <c r="E1274" s="130" t="str">
        <f t="shared" si="19"/>
        <v>ROFemale50-54</v>
      </c>
      <c r="F1274" s="110">
        <v>48872.156999999999</v>
      </c>
    </row>
    <row r="1275" spans="2:6" x14ac:dyDescent="0.2">
      <c r="B1275" t="s">
        <v>42</v>
      </c>
      <c r="C1275" t="s">
        <v>70</v>
      </c>
      <c r="D1275" s="130" t="s">
        <v>127</v>
      </c>
      <c r="E1275" s="130" t="str">
        <f t="shared" si="19"/>
        <v>ROFemale55-59</v>
      </c>
      <c r="F1275" s="110">
        <v>39842.851000000002</v>
      </c>
    </row>
    <row r="1276" spans="2:6" x14ac:dyDescent="0.2">
      <c r="B1276" t="s">
        <v>42</v>
      </c>
      <c r="C1276" t="s">
        <v>70</v>
      </c>
      <c r="D1276" s="130" t="s">
        <v>128</v>
      </c>
      <c r="E1276" s="130" t="str">
        <f t="shared" si="19"/>
        <v>ROFemale60-64</v>
      </c>
      <c r="F1276" s="110">
        <v>30519.544099999999</v>
      </c>
    </row>
    <row r="1277" spans="2:6" x14ac:dyDescent="0.2">
      <c r="B1277" t="s">
        <v>42</v>
      </c>
      <c r="C1277" t="s">
        <v>70</v>
      </c>
      <c r="D1277" s="130" t="s">
        <v>129</v>
      </c>
      <c r="E1277" s="130" t="str">
        <f t="shared" si="19"/>
        <v>ROFemale65-69</v>
      </c>
      <c r="F1277" s="110">
        <v>21793.9205</v>
      </c>
    </row>
    <row r="1278" spans="2:6" x14ac:dyDescent="0.2">
      <c r="B1278" t="s">
        <v>42</v>
      </c>
      <c r="C1278" t="s">
        <v>70</v>
      </c>
      <c r="D1278" s="130" t="s">
        <v>130</v>
      </c>
      <c r="E1278" s="130" t="str">
        <f t="shared" si="19"/>
        <v>ROFemale70-74</v>
      </c>
      <c r="F1278" s="110">
        <v>14035.570400000001</v>
      </c>
    </row>
    <row r="1279" spans="2:6" x14ac:dyDescent="0.2">
      <c r="B1279" t="s">
        <v>42</v>
      </c>
      <c r="C1279" t="s">
        <v>70</v>
      </c>
      <c r="D1279" s="130" t="s">
        <v>131</v>
      </c>
      <c r="E1279" s="130" t="str">
        <f t="shared" si="19"/>
        <v>ROFemale75-79</v>
      </c>
      <c r="F1279" s="110">
        <v>9055.2626999999993</v>
      </c>
    </row>
    <row r="1280" spans="2:6" x14ac:dyDescent="0.2">
      <c r="B1280" t="s">
        <v>42</v>
      </c>
      <c r="C1280" t="s">
        <v>70</v>
      </c>
      <c r="D1280" s="130" t="s">
        <v>132</v>
      </c>
      <c r="E1280" s="130" t="str">
        <f t="shared" si="19"/>
        <v>ROFemale80-84</v>
      </c>
      <c r="F1280" s="110">
        <v>5118.0851000000002</v>
      </c>
    </row>
    <row r="1281" spans="2:6" x14ac:dyDescent="0.2">
      <c r="B1281" t="s">
        <v>42</v>
      </c>
      <c r="C1281" t="s">
        <v>70</v>
      </c>
      <c r="D1281" s="130" t="s">
        <v>133</v>
      </c>
      <c r="E1281" s="130" t="str">
        <f t="shared" si="19"/>
        <v>ROFemale85-89</v>
      </c>
      <c r="F1281" s="110">
        <v>2432.7943</v>
      </c>
    </row>
    <row r="1282" spans="2:6" x14ac:dyDescent="0.2">
      <c r="B1282" t="s">
        <v>42</v>
      </c>
      <c r="C1282" t="s">
        <v>70</v>
      </c>
      <c r="D1282" s="130" t="s">
        <v>8</v>
      </c>
      <c r="E1282" s="130" t="str">
        <f t="shared" si="19"/>
        <v>ROFemale90+</v>
      </c>
      <c r="F1282" s="110">
        <v>1357.1442999999999</v>
      </c>
    </row>
    <row r="1283" spans="2:6" x14ac:dyDescent="0.2">
      <c r="B1283" t="s">
        <v>42</v>
      </c>
      <c r="C1283" t="s">
        <v>71</v>
      </c>
      <c r="D1283" s="130">
        <v>0</v>
      </c>
      <c r="E1283" s="130" t="str">
        <f t="shared" si="19"/>
        <v>ROMale0</v>
      </c>
      <c r="F1283" s="110">
        <v>14440.7119</v>
      </c>
    </row>
    <row r="1284" spans="2:6" x14ac:dyDescent="0.2">
      <c r="B1284" t="s">
        <v>42</v>
      </c>
      <c r="C1284" t="s">
        <v>71</v>
      </c>
      <c r="D1284" s="141" t="s">
        <v>1657</v>
      </c>
      <c r="E1284" s="130" t="str">
        <f t="shared" ref="E1284:E1347" si="20">_xlfn.CONCAT(B1284,C1284,D1284)</f>
        <v>ROMale1-4</v>
      </c>
      <c r="F1284" s="110">
        <v>57105.705499999996</v>
      </c>
    </row>
    <row r="1285" spans="2:6" x14ac:dyDescent="0.2">
      <c r="B1285" t="s">
        <v>42</v>
      </c>
      <c r="C1285" t="s">
        <v>71</v>
      </c>
      <c r="D1285" s="141" t="s">
        <v>1658</v>
      </c>
      <c r="E1285" s="130" t="str">
        <f t="shared" si="20"/>
        <v>ROMale5-9</v>
      </c>
      <c r="F1285" s="110">
        <v>68761</v>
      </c>
    </row>
    <row r="1286" spans="2:6" x14ac:dyDescent="0.2">
      <c r="B1286" t="s">
        <v>42</v>
      </c>
      <c r="C1286" t="s">
        <v>71</v>
      </c>
      <c r="D1286" s="141" t="s">
        <v>118</v>
      </c>
      <c r="E1286" s="130" t="str">
        <f t="shared" si="20"/>
        <v>ROMale10-14</v>
      </c>
      <c r="F1286" s="110">
        <v>71399.216400000005</v>
      </c>
    </row>
    <row r="1287" spans="2:6" x14ac:dyDescent="0.2">
      <c r="B1287" t="s">
        <v>42</v>
      </c>
      <c r="C1287" t="s">
        <v>71</v>
      </c>
      <c r="D1287" s="130" t="s">
        <v>119</v>
      </c>
      <c r="E1287" s="130" t="str">
        <f t="shared" si="20"/>
        <v>ROMale15-19</v>
      </c>
      <c r="F1287" s="110">
        <v>77755.758700000006</v>
      </c>
    </row>
    <row r="1288" spans="2:6" x14ac:dyDescent="0.2">
      <c r="B1288" t="s">
        <v>42</v>
      </c>
      <c r="C1288" t="s">
        <v>71</v>
      </c>
      <c r="D1288" s="130" t="s">
        <v>120</v>
      </c>
      <c r="E1288" s="130" t="str">
        <f t="shared" si="20"/>
        <v>ROMale20-24</v>
      </c>
      <c r="F1288" s="110">
        <v>79645.830300000001</v>
      </c>
    </row>
    <row r="1289" spans="2:6" x14ac:dyDescent="0.2">
      <c r="B1289" t="s">
        <v>42</v>
      </c>
      <c r="C1289" t="s">
        <v>71</v>
      </c>
      <c r="D1289" s="130" t="s">
        <v>121</v>
      </c>
      <c r="E1289" s="130" t="str">
        <f t="shared" si="20"/>
        <v>ROMale25-29</v>
      </c>
      <c r="F1289" s="110">
        <v>78681.714999999997</v>
      </c>
    </row>
    <row r="1290" spans="2:6" x14ac:dyDescent="0.2">
      <c r="B1290" t="s">
        <v>42</v>
      </c>
      <c r="C1290" t="s">
        <v>71</v>
      </c>
      <c r="D1290" s="130" t="s">
        <v>122</v>
      </c>
      <c r="E1290" s="130" t="str">
        <f t="shared" si="20"/>
        <v>ROMale30-34</v>
      </c>
      <c r="F1290" s="110">
        <v>78035.176000000007</v>
      </c>
    </row>
    <row r="1291" spans="2:6" x14ac:dyDescent="0.2">
      <c r="B1291" t="s">
        <v>42</v>
      </c>
      <c r="C1291" t="s">
        <v>71</v>
      </c>
      <c r="D1291" s="130" t="s">
        <v>123</v>
      </c>
      <c r="E1291" s="130" t="str">
        <f t="shared" si="20"/>
        <v>ROMale35-39</v>
      </c>
      <c r="F1291" s="110">
        <v>73568.660900000003</v>
      </c>
    </row>
    <row r="1292" spans="2:6" x14ac:dyDescent="0.2">
      <c r="B1292" t="s">
        <v>42</v>
      </c>
      <c r="C1292" t="s">
        <v>71</v>
      </c>
      <c r="D1292" s="130" t="s">
        <v>124</v>
      </c>
      <c r="E1292" s="130" t="str">
        <f t="shared" si="20"/>
        <v>ROMale40-44</v>
      </c>
      <c r="F1292" s="110">
        <v>64655.153299999998</v>
      </c>
    </row>
    <row r="1293" spans="2:6" x14ac:dyDescent="0.2">
      <c r="B1293" t="s">
        <v>42</v>
      </c>
      <c r="C1293" t="s">
        <v>71</v>
      </c>
      <c r="D1293" s="130" t="s">
        <v>125</v>
      </c>
      <c r="E1293" s="130" t="str">
        <f t="shared" si="20"/>
        <v>ROMale45-49</v>
      </c>
      <c r="F1293" s="110">
        <v>55877.554499999998</v>
      </c>
    </row>
    <row r="1294" spans="2:6" x14ac:dyDescent="0.2">
      <c r="B1294" t="s">
        <v>42</v>
      </c>
      <c r="C1294" t="s">
        <v>71</v>
      </c>
      <c r="D1294" s="130" t="s">
        <v>126</v>
      </c>
      <c r="E1294" s="130" t="str">
        <f t="shared" si="20"/>
        <v>ROMale50-54</v>
      </c>
      <c r="F1294" s="110">
        <v>51085.245999999999</v>
      </c>
    </row>
    <row r="1295" spans="2:6" x14ac:dyDescent="0.2">
      <c r="B1295" t="s">
        <v>42</v>
      </c>
      <c r="C1295" t="s">
        <v>71</v>
      </c>
      <c r="D1295" s="130" t="s">
        <v>127</v>
      </c>
      <c r="E1295" s="130" t="str">
        <f t="shared" si="20"/>
        <v>ROMale55-59</v>
      </c>
      <c r="F1295" s="110">
        <v>42432.196600000003</v>
      </c>
    </row>
    <row r="1296" spans="2:6" x14ac:dyDescent="0.2">
      <c r="B1296" t="s">
        <v>42</v>
      </c>
      <c r="C1296" t="s">
        <v>71</v>
      </c>
      <c r="D1296" s="130" t="s">
        <v>128</v>
      </c>
      <c r="E1296" s="130" t="str">
        <f t="shared" si="20"/>
        <v>ROMale60-64</v>
      </c>
      <c r="F1296" s="110">
        <v>31669.0288</v>
      </c>
    </row>
    <row r="1297" spans="2:6" x14ac:dyDescent="0.2">
      <c r="B1297" t="s">
        <v>42</v>
      </c>
      <c r="C1297" t="s">
        <v>71</v>
      </c>
      <c r="D1297" s="130" t="s">
        <v>129</v>
      </c>
      <c r="E1297" s="130" t="str">
        <f t="shared" si="20"/>
        <v>ROMale65-69</v>
      </c>
      <c r="F1297" s="110">
        <v>21846.869900000002</v>
      </c>
    </row>
    <row r="1298" spans="2:6" x14ac:dyDescent="0.2">
      <c r="B1298" t="s">
        <v>42</v>
      </c>
      <c r="C1298" t="s">
        <v>71</v>
      </c>
      <c r="D1298" s="130" t="s">
        <v>130</v>
      </c>
      <c r="E1298" s="130" t="str">
        <f t="shared" si="20"/>
        <v>ROMale70-74</v>
      </c>
      <c r="F1298" s="110">
        <v>14307.922699999999</v>
      </c>
    </row>
    <row r="1299" spans="2:6" x14ac:dyDescent="0.2">
      <c r="B1299" t="s">
        <v>42</v>
      </c>
      <c r="C1299" t="s">
        <v>71</v>
      </c>
      <c r="D1299" s="130" t="s">
        <v>131</v>
      </c>
      <c r="E1299" s="130" t="str">
        <f t="shared" si="20"/>
        <v>ROMale75-79</v>
      </c>
      <c r="F1299" s="110">
        <v>8755.7980000000007</v>
      </c>
    </row>
    <row r="1300" spans="2:6" x14ac:dyDescent="0.2">
      <c r="B1300" t="s">
        <v>42</v>
      </c>
      <c r="C1300" t="s">
        <v>71</v>
      </c>
      <c r="D1300" s="130" t="s">
        <v>132</v>
      </c>
      <c r="E1300" s="130" t="str">
        <f t="shared" si="20"/>
        <v>ROMale80-84</v>
      </c>
      <c r="F1300" s="110">
        <v>5083.8503000000001</v>
      </c>
    </row>
    <row r="1301" spans="2:6" x14ac:dyDescent="0.2">
      <c r="B1301" t="s">
        <v>42</v>
      </c>
      <c r="C1301" t="s">
        <v>71</v>
      </c>
      <c r="D1301" s="130" t="s">
        <v>133</v>
      </c>
      <c r="E1301" s="130" t="str">
        <f t="shared" si="20"/>
        <v>ROMale85-89</v>
      </c>
      <c r="F1301" s="110">
        <v>2231.9054000000001</v>
      </c>
    </row>
    <row r="1302" spans="2:6" x14ac:dyDescent="0.2">
      <c r="B1302" t="s">
        <v>42</v>
      </c>
      <c r="C1302" t="s">
        <v>71</v>
      </c>
      <c r="D1302" s="130" t="s">
        <v>8</v>
      </c>
      <c r="E1302" s="130" t="str">
        <f t="shared" si="20"/>
        <v>ROMale90+</v>
      </c>
      <c r="F1302" s="110">
        <v>1179.5021999999999</v>
      </c>
    </row>
    <row r="1303" spans="2:6" x14ac:dyDescent="0.2">
      <c r="B1303" t="s">
        <v>42</v>
      </c>
      <c r="C1303" t="s">
        <v>18</v>
      </c>
      <c r="D1303" s="130">
        <v>0</v>
      </c>
      <c r="E1303" s="130" t="str">
        <f t="shared" si="20"/>
        <v>ROTotal0</v>
      </c>
      <c r="F1303" s="110">
        <v>28223.724600000001</v>
      </c>
    </row>
    <row r="1304" spans="2:6" x14ac:dyDescent="0.2">
      <c r="B1304" t="s">
        <v>42</v>
      </c>
      <c r="C1304" t="s">
        <v>18</v>
      </c>
      <c r="D1304" s="141" t="s">
        <v>1657</v>
      </c>
      <c r="E1304" s="130" t="str">
        <f t="shared" si="20"/>
        <v>ROTotal1-4</v>
      </c>
      <c r="F1304" s="110">
        <v>111627.4004</v>
      </c>
    </row>
    <row r="1305" spans="2:6" x14ac:dyDescent="0.2">
      <c r="B1305" t="s">
        <v>42</v>
      </c>
      <c r="C1305" t="s">
        <v>18</v>
      </c>
      <c r="D1305" s="141" t="s">
        <v>1658</v>
      </c>
      <c r="E1305" s="130" t="str">
        <f t="shared" si="20"/>
        <v>ROTotal5-9</v>
      </c>
      <c r="F1305" s="110">
        <v>134391.81969999999</v>
      </c>
    </row>
    <row r="1306" spans="2:6" x14ac:dyDescent="0.2">
      <c r="B1306" t="s">
        <v>42</v>
      </c>
      <c r="C1306" t="s">
        <v>18</v>
      </c>
      <c r="D1306" s="141" t="s">
        <v>118</v>
      </c>
      <c r="E1306" s="130" t="str">
        <f t="shared" si="20"/>
        <v>ROTotal10-14</v>
      </c>
      <c r="F1306" s="110">
        <v>139520.01550000001</v>
      </c>
    </row>
    <row r="1307" spans="2:6" x14ac:dyDescent="0.2">
      <c r="B1307" t="s">
        <v>42</v>
      </c>
      <c r="C1307" t="s">
        <v>18</v>
      </c>
      <c r="D1307" s="130" t="s">
        <v>119</v>
      </c>
      <c r="E1307" s="130" t="str">
        <f t="shared" si="20"/>
        <v>ROTotal15-19</v>
      </c>
      <c r="F1307" s="110">
        <v>152497.5834</v>
      </c>
    </row>
    <row r="1308" spans="2:6" x14ac:dyDescent="0.2">
      <c r="B1308" t="s">
        <v>42</v>
      </c>
      <c r="C1308" t="s">
        <v>18</v>
      </c>
      <c r="D1308" s="130" t="s">
        <v>120</v>
      </c>
      <c r="E1308" s="130" t="str">
        <f t="shared" si="20"/>
        <v>ROTotal20-24</v>
      </c>
      <c r="F1308" s="110">
        <v>157177.4662</v>
      </c>
    </row>
    <row r="1309" spans="2:6" x14ac:dyDescent="0.2">
      <c r="B1309" t="s">
        <v>42</v>
      </c>
      <c r="C1309" t="s">
        <v>18</v>
      </c>
      <c r="D1309" s="130" t="s">
        <v>121</v>
      </c>
      <c r="E1309" s="130" t="str">
        <f t="shared" si="20"/>
        <v>ROTotal25-29</v>
      </c>
      <c r="F1309" s="110">
        <v>156454.26759999999</v>
      </c>
    </row>
    <row r="1310" spans="2:6" x14ac:dyDescent="0.2">
      <c r="B1310" t="s">
        <v>42</v>
      </c>
      <c r="C1310" t="s">
        <v>18</v>
      </c>
      <c r="D1310" s="130" t="s">
        <v>122</v>
      </c>
      <c r="E1310" s="130" t="str">
        <f t="shared" si="20"/>
        <v>ROTotal30-34</v>
      </c>
      <c r="F1310" s="110">
        <v>154411.03030000001</v>
      </c>
    </row>
    <row r="1311" spans="2:6" x14ac:dyDescent="0.2">
      <c r="B1311" t="s">
        <v>42</v>
      </c>
      <c r="C1311" t="s">
        <v>18</v>
      </c>
      <c r="D1311" s="130" t="s">
        <v>123</v>
      </c>
      <c r="E1311" s="130" t="str">
        <f t="shared" si="20"/>
        <v>ROTotal35-39</v>
      </c>
      <c r="F1311" s="110">
        <v>147095.34109999999</v>
      </c>
    </row>
    <row r="1312" spans="2:6" x14ac:dyDescent="0.2">
      <c r="B1312" t="s">
        <v>42</v>
      </c>
      <c r="C1312" t="s">
        <v>18</v>
      </c>
      <c r="D1312" s="130" t="s">
        <v>124</v>
      </c>
      <c r="E1312" s="130" t="str">
        <f t="shared" si="20"/>
        <v>ROTotal40-44</v>
      </c>
      <c r="F1312" s="110">
        <v>130114.8538</v>
      </c>
    </row>
    <row r="1313" spans="2:6" x14ac:dyDescent="0.2">
      <c r="B1313" t="s">
        <v>42</v>
      </c>
      <c r="C1313" t="s">
        <v>18</v>
      </c>
      <c r="D1313" s="130" t="s">
        <v>125</v>
      </c>
      <c r="E1313" s="130" t="str">
        <f t="shared" si="20"/>
        <v>ROTotal45-49</v>
      </c>
      <c r="F1313" s="110">
        <v>112948.269</v>
      </c>
    </row>
    <row r="1314" spans="2:6" x14ac:dyDescent="0.2">
      <c r="B1314" t="s">
        <v>42</v>
      </c>
      <c r="C1314" t="s">
        <v>18</v>
      </c>
      <c r="D1314" s="130" t="s">
        <v>126</v>
      </c>
      <c r="E1314" s="130" t="str">
        <f t="shared" si="20"/>
        <v>ROTotal50-54</v>
      </c>
      <c r="F1314" s="110">
        <v>99957.356899999999</v>
      </c>
    </row>
    <row r="1315" spans="2:6" x14ac:dyDescent="0.2">
      <c r="B1315" t="s">
        <v>42</v>
      </c>
      <c r="C1315" t="s">
        <v>18</v>
      </c>
      <c r="D1315" s="130" t="s">
        <v>127</v>
      </c>
      <c r="E1315" s="130" t="str">
        <f t="shared" si="20"/>
        <v>ROTotal55-59</v>
      </c>
      <c r="F1315" s="110">
        <v>82275.044500000004</v>
      </c>
    </row>
    <row r="1316" spans="2:6" x14ac:dyDescent="0.2">
      <c r="B1316" t="s">
        <v>42</v>
      </c>
      <c r="C1316" t="s">
        <v>18</v>
      </c>
      <c r="D1316" s="130" t="s">
        <v>128</v>
      </c>
      <c r="E1316" s="130" t="str">
        <f t="shared" si="20"/>
        <v>ROTotal60-64</v>
      </c>
      <c r="F1316" s="110">
        <v>62188.571799999998</v>
      </c>
    </row>
    <row r="1317" spans="2:6" x14ac:dyDescent="0.2">
      <c r="B1317" t="s">
        <v>42</v>
      </c>
      <c r="C1317" t="s">
        <v>18</v>
      </c>
      <c r="D1317" s="130" t="s">
        <v>129</v>
      </c>
      <c r="E1317" s="130" t="str">
        <f t="shared" si="20"/>
        <v>ROTotal65-69</v>
      </c>
      <c r="F1317" s="110">
        <v>43640.752899999999</v>
      </c>
    </row>
    <row r="1318" spans="2:6" x14ac:dyDescent="0.2">
      <c r="B1318" t="s">
        <v>42</v>
      </c>
      <c r="C1318" t="s">
        <v>18</v>
      </c>
      <c r="D1318" s="130" t="s">
        <v>130</v>
      </c>
      <c r="E1318" s="130" t="str">
        <f t="shared" si="20"/>
        <v>ROTotal70-74</v>
      </c>
      <c r="F1318" s="110">
        <v>28343.487000000001</v>
      </c>
    </row>
    <row r="1319" spans="2:6" x14ac:dyDescent="0.2">
      <c r="B1319" t="s">
        <v>42</v>
      </c>
      <c r="C1319" t="s">
        <v>18</v>
      </c>
      <c r="D1319" s="130" t="s">
        <v>131</v>
      </c>
      <c r="E1319" s="130" t="str">
        <f t="shared" si="20"/>
        <v>ROTotal75-79</v>
      </c>
      <c r="F1319" s="110">
        <v>17811.035500000002</v>
      </c>
    </row>
    <row r="1320" spans="2:6" x14ac:dyDescent="0.2">
      <c r="B1320" t="s">
        <v>42</v>
      </c>
      <c r="C1320" t="s">
        <v>18</v>
      </c>
      <c r="D1320" s="130" t="s">
        <v>132</v>
      </c>
      <c r="E1320" s="130" t="str">
        <f t="shared" si="20"/>
        <v>ROTotal80-84</v>
      </c>
      <c r="F1320" s="110">
        <v>10201.930700000001</v>
      </c>
    </row>
    <row r="1321" spans="2:6" x14ac:dyDescent="0.2">
      <c r="B1321" t="s">
        <v>42</v>
      </c>
      <c r="C1321" t="s">
        <v>18</v>
      </c>
      <c r="D1321" s="130" t="s">
        <v>133</v>
      </c>
      <c r="E1321" s="130" t="str">
        <f t="shared" si="20"/>
        <v>ROTotal85-89</v>
      </c>
      <c r="F1321" s="110">
        <v>4664.6842999999999</v>
      </c>
    </row>
    <row r="1322" spans="2:6" x14ac:dyDescent="0.2">
      <c r="B1322" t="s">
        <v>42</v>
      </c>
      <c r="C1322" t="s">
        <v>18</v>
      </c>
      <c r="D1322" s="130" t="s">
        <v>8</v>
      </c>
      <c r="E1322" s="130" t="str">
        <f t="shared" si="20"/>
        <v>ROTotal90+</v>
      </c>
      <c r="F1322" s="110">
        <v>2536.6442999999999</v>
      </c>
    </row>
    <row r="1323" spans="2:6" x14ac:dyDescent="0.2">
      <c r="B1323" t="s">
        <v>43</v>
      </c>
      <c r="C1323" t="s">
        <v>70</v>
      </c>
      <c r="D1323" s="130">
        <v>0</v>
      </c>
      <c r="E1323" s="130" t="str">
        <f t="shared" si="20"/>
        <v>RRFemale0</v>
      </c>
      <c r="F1323" s="110">
        <v>5868.9817999999996</v>
      </c>
    </row>
    <row r="1324" spans="2:6" x14ac:dyDescent="0.2">
      <c r="B1324" t="s">
        <v>43</v>
      </c>
      <c r="C1324" t="s">
        <v>70</v>
      </c>
      <c r="D1324" s="141" t="s">
        <v>1657</v>
      </c>
      <c r="E1324" s="130" t="str">
        <f t="shared" si="20"/>
        <v>RRFemale1-4</v>
      </c>
      <c r="F1324" s="110">
        <v>22308.044300000001</v>
      </c>
    </row>
    <row r="1325" spans="2:6" x14ac:dyDescent="0.2">
      <c r="B1325" t="s">
        <v>43</v>
      </c>
      <c r="C1325" t="s">
        <v>70</v>
      </c>
      <c r="D1325" s="141" t="s">
        <v>1658</v>
      </c>
      <c r="E1325" s="130" t="str">
        <f t="shared" si="20"/>
        <v>RRFemale5-9</v>
      </c>
      <c r="F1325" s="110">
        <v>26698.0628</v>
      </c>
    </row>
    <row r="1326" spans="2:6" x14ac:dyDescent="0.2">
      <c r="B1326" t="s">
        <v>43</v>
      </c>
      <c r="C1326" t="s">
        <v>70</v>
      </c>
      <c r="D1326" s="141" t="s">
        <v>118</v>
      </c>
      <c r="E1326" s="130" t="str">
        <f t="shared" si="20"/>
        <v>RRFemale10-14</v>
      </c>
      <c r="F1326" s="110">
        <v>25823.875100000001</v>
      </c>
    </row>
    <row r="1327" spans="2:6" x14ac:dyDescent="0.2">
      <c r="B1327" t="s">
        <v>43</v>
      </c>
      <c r="C1327" t="s">
        <v>70</v>
      </c>
      <c r="D1327" s="130" t="s">
        <v>119</v>
      </c>
      <c r="E1327" s="130" t="str">
        <f t="shared" si="20"/>
        <v>RRFemale15-19</v>
      </c>
      <c r="F1327" s="110">
        <v>26386.5874</v>
      </c>
    </row>
    <row r="1328" spans="2:6" x14ac:dyDescent="0.2">
      <c r="B1328" t="s">
        <v>43</v>
      </c>
      <c r="C1328" t="s">
        <v>70</v>
      </c>
      <c r="D1328" s="130" t="s">
        <v>120</v>
      </c>
      <c r="E1328" s="130" t="str">
        <f t="shared" si="20"/>
        <v>RRFemale20-24</v>
      </c>
      <c r="F1328" s="110">
        <v>28570.868399999999</v>
      </c>
    </row>
    <row r="1329" spans="2:6" x14ac:dyDescent="0.2">
      <c r="B1329" t="s">
        <v>43</v>
      </c>
      <c r="C1329" t="s">
        <v>70</v>
      </c>
      <c r="D1329" s="130" t="s">
        <v>121</v>
      </c>
      <c r="E1329" s="130" t="str">
        <f t="shared" si="20"/>
        <v>RRFemale25-29</v>
      </c>
      <c r="F1329" s="110">
        <v>28364.368600000002</v>
      </c>
    </row>
    <row r="1330" spans="2:6" x14ac:dyDescent="0.2">
      <c r="B1330" t="s">
        <v>43</v>
      </c>
      <c r="C1330" t="s">
        <v>70</v>
      </c>
      <c r="D1330" s="130" t="s">
        <v>122</v>
      </c>
      <c r="E1330" s="130" t="str">
        <f t="shared" si="20"/>
        <v>RRFemale30-34</v>
      </c>
      <c r="F1330" s="110">
        <v>26398.117699999999</v>
      </c>
    </row>
    <row r="1331" spans="2:6" x14ac:dyDescent="0.2">
      <c r="B1331" t="s">
        <v>43</v>
      </c>
      <c r="C1331" t="s">
        <v>70</v>
      </c>
      <c r="D1331" s="130" t="s">
        <v>123</v>
      </c>
      <c r="E1331" s="130" t="str">
        <f t="shared" si="20"/>
        <v>RRFemale35-39</v>
      </c>
      <c r="F1331" s="110">
        <v>24625.7739</v>
      </c>
    </row>
    <row r="1332" spans="2:6" x14ac:dyDescent="0.2">
      <c r="B1332" t="s">
        <v>43</v>
      </c>
      <c r="C1332" t="s">
        <v>70</v>
      </c>
      <c r="D1332" s="130" t="s">
        <v>124</v>
      </c>
      <c r="E1332" s="130" t="str">
        <f t="shared" si="20"/>
        <v>RRFemale40-44</v>
      </c>
      <c r="F1332" s="110">
        <v>19858.703799999999</v>
      </c>
    </row>
    <row r="1333" spans="2:6" x14ac:dyDescent="0.2">
      <c r="B1333" t="s">
        <v>43</v>
      </c>
      <c r="C1333" t="s">
        <v>70</v>
      </c>
      <c r="D1333" s="130" t="s">
        <v>125</v>
      </c>
      <c r="E1333" s="130" t="str">
        <f t="shared" si="20"/>
        <v>RRFemale45-49</v>
      </c>
      <c r="F1333" s="110">
        <v>15511.3385</v>
      </c>
    </row>
    <row r="1334" spans="2:6" x14ac:dyDescent="0.2">
      <c r="B1334" t="s">
        <v>43</v>
      </c>
      <c r="C1334" t="s">
        <v>70</v>
      </c>
      <c r="D1334" s="130" t="s">
        <v>126</v>
      </c>
      <c r="E1334" s="130" t="str">
        <f t="shared" si="20"/>
        <v>RRFemale50-54</v>
      </c>
      <c r="F1334" s="110">
        <v>12381.3868</v>
      </c>
    </row>
    <row r="1335" spans="2:6" x14ac:dyDescent="0.2">
      <c r="B1335" t="s">
        <v>43</v>
      </c>
      <c r="C1335" t="s">
        <v>70</v>
      </c>
      <c r="D1335" s="130" t="s">
        <v>127</v>
      </c>
      <c r="E1335" s="130" t="str">
        <f t="shared" si="20"/>
        <v>RRFemale55-59</v>
      </c>
      <c r="F1335" s="110">
        <v>10020.67</v>
      </c>
    </row>
    <row r="1336" spans="2:6" x14ac:dyDescent="0.2">
      <c r="B1336" t="s">
        <v>43</v>
      </c>
      <c r="C1336" t="s">
        <v>70</v>
      </c>
      <c r="D1336" s="130" t="s">
        <v>128</v>
      </c>
      <c r="E1336" s="130" t="str">
        <f t="shared" si="20"/>
        <v>RRFemale60-64</v>
      </c>
      <c r="F1336" s="110">
        <v>7554.3269</v>
      </c>
    </row>
    <row r="1337" spans="2:6" x14ac:dyDescent="0.2">
      <c r="B1337" t="s">
        <v>43</v>
      </c>
      <c r="C1337" t="s">
        <v>70</v>
      </c>
      <c r="D1337" s="130" t="s">
        <v>129</v>
      </c>
      <c r="E1337" s="130" t="str">
        <f t="shared" si="20"/>
        <v>RRFemale65-69</v>
      </c>
      <c r="F1337" s="110">
        <v>5231.9156000000003</v>
      </c>
    </row>
    <row r="1338" spans="2:6" x14ac:dyDescent="0.2">
      <c r="B1338" t="s">
        <v>43</v>
      </c>
      <c r="C1338" t="s">
        <v>70</v>
      </c>
      <c r="D1338" s="130" t="s">
        <v>130</v>
      </c>
      <c r="E1338" s="130" t="str">
        <f t="shared" si="20"/>
        <v>RRFemale70-74</v>
      </c>
      <c r="F1338" s="110">
        <v>3381.7132000000001</v>
      </c>
    </row>
    <row r="1339" spans="2:6" x14ac:dyDescent="0.2">
      <c r="B1339" t="s">
        <v>43</v>
      </c>
      <c r="C1339" t="s">
        <v>70</v>
      </c>
      <c r="D1339" s="130" t="s">
        <v>131</v>
      </c>
      <c r="E1339" s="130" t="str">
        <f t="shared" si="20"/>
        <v>RRFemale75-79</v>
      </c>
      <c r="F1339" s="110">
        <v>2028.7148999999999</v>
      </c>
    </row>
    <row r="1340" spans="2:6" x14ac:dyDescent="0.2">
      <c r="B1340" t="s">
        <v>43</v>
      </c>
      <c r="C1340" t="s">
        <v>70</v>
      </c>
      <c r="D1340" s="130" t="s">
        <v>132</v>
      </c>
      <c r="E1340" s="130" t="str">
        <f t="shared" si="20"/>
        <v>RRFemale80-84</v>
      </c>
      <c r="F1340" s="110">
        <v>1198.2612999999999</v>
      </c>
    </row>
    <row r="1341" spans="2:6" x14ac:dyDescent="0.2">
      <c r="B1341" t="s">
        <v>43</v>
      </c>
      <c r="C1341" t="s">
        <v>70</v>
      </c>
      <c r="D1341" s="130" t="s">
        <v>133</v>
      </c>
      <c r="E1341" s="130" t="str">
        <f t="shared" si="20"/>
        <v>RRFemale85-89</v>
      </c>
      <c r="F1341" s="110">
        <v>584.15949999999998</v>
      </c>
    </row>
    <row r="1342" spans="2:6" x14ac:dyDescent="0.2">
      <c r="B1342" t="s">
        <v>43</v>
      </c>
      <c r="C1342" t="s">
        <v>70</v>
      </c>
      <c r="D1342" s="130" t="s">
        <v>8</v>
      </c>
      <c r="E1342" s="130" t="str">
        <f t="shared" si="20"/>
        <v>RRFemale90+</v>
      </c>
      <c r="F1342" s="110">
        <v>311.78109999999998</v>
      </c>
    </row>
    <row r="1343" spans="2:6" x14ac:dyDescent="0.2">
      <c r="B1343" t="s">
        <v>43</v>
      </c>
      <c r="C1343" t="s">
        <v>71</v>
      </c>
      <c r="D1343" s="130">
        <v>0</v>
      </c>
      <c r="E1343" s="130" t="str">
        <f t="shared" si="20"/>
        <v>RRMale0</v>
      </c>
      <c r="F1343" s="110">
        <v>6162.4843000000001</v>
      </c>
    </row>
    <row r="1344" spans="2:6" x14ac:dyDescent="0.2">
      <c r="B1344" t="s">
        <v>43</v>
      </c>
      <c r="C1344" t="s">
        <v>71</v>
      </c>
      <c r="D1344" s="141" t="s">
        <v>1657</v>
      </c>
      <c r="E1344" s="130" t="str">
        <f t="shared" si="20"/>
        <v>RRMale1-4</v>
      </c>
      <c r="F1344" s="110">
        <v>23382.0975</v>
      </c>
    </row>
    <row r="1345" spans="2:6" x14ac:dyDescent="0.2">
      <c r="B1345" t="s">
        <v>43</v>
      </c>
      <c r="C1345" t="s">
        <v>71</v>
      </c>
      <c r="D1345" s="141" t="s">
        <v>1658</v>
      </c>
      <c r="E1345" s="130" t="str">
        <f t="shared" si="20"/>
        <v>RRMale5-9</v>
      </c>
      <c r="F1345" s="110">
        <v>27878.1296</v>
      </c>
    </row>
    <row r="1346" spans="2:6" x14ac:dyDescent="0.2">
      <c r="B1346" t="s">
        <v>43</v>
      </c>
      <c r="C1346" t="s">
        <v>71</v>
      </c>
      <c r="D1346" s="141" t="s">
        <v>118</v>
      </c>
      <c r="E1346" s="130" t="str">
        <f t="shared" si="20"/>
        <v>RRMale10-14</v>
      </c>
      <c r="F1346" s="110">
        <v>26751.655500000001</v>
      </c>
    </row>
    <row r="1347" spans="2:6" x14ac:dyDescent="0.2">
      <c r="B1347" t="s">
        <v>43</v>
      </c>
      <c r="C1347" t="s">
        <v>71</v>
      </c>
      <c r="D1347" s="130" t="s">
        <v>119</v>
      </c>
      <c r="E1347" s="130" t="str">
        <f t="shared" si="20"/>
        <v>RRMale15-19</v>
      </c>
      <c r="F1347" s="110">
        <v>27314.8158</v>
      </c>
    </row>
    <row r="1348" spans="2:6" x14ac:dyDescent="0.2">
      <c r="B1348" t="s">
        <v>43</v>
      </c>
      <c r="C1348" t="s">
        <v>71</v>
      </c>
      <c r="D1348" s="130" t="s">
        <v>120</v>
      </c>
      <c r="E1348" s="130" t="str">
        <f t="shared" ref="E1348:E1411" si="21">_xlfn.CONCAT(B1348,C1348,D1348)</f>
        <v>RRMale20-24</v>
      </c>
      <c r="F1348" s="110">
        <v>30915.036700000001</v>
      </c>
    </row>
    <row r="1349" spans="2:6" x14ac:dyDescent="0.2">
      <c r="B1349" t="s">
        <v>43</v>
      </c>
      <c r="C1349" t="s">
        <v>71</v>
      </c>
      <c r="D1349" s="130" t="s">
        <v>121</v>
      </c>
      <c r="E1349" s="130" t="str">
        <f t="shared" si="21"/>
        <v>RRMale25-29</v>
      </c>
      <c r="F1349" s="110">
        <v>31222.031500000001</v>
      </c>
    </row>
    <row r="1350" spans="2:6" x14ac:dyDescent="0.2">
      <c r="B1350" t="s">
        <v>43</v>
      </c>
      <c r="C1350" t="s">
        <v>71</v>
      </c>
      <c r="D1350" s="130" t="s">
        <v>122</v>
      </c>
      <c r="E1350" s="130" t="str">
        <f t="shared" si="21"/>
        <v>RRMale30-34</v>
      </c>
      <c r="F1350" s="110">
        <v>29077.628799999999</v>
      </c>
    </row>
    <row r="1351" spans="2:6" x14ac:dyDescent="0.2">
      <c r="B1351" t="s">
        <v>43</v>
      </c>
      <c r="C1351" t="s">
        <v>71</v>
      </c>
      <c r="D1351" s="130" t="s">
        <v>123</v>
      </c>
      <c r="E1351" s="130" t="str">
        <f t="shared" si="21"/>
        <v>RRMale35-39</v>
      </c>
      <c r="F1351" s="110">
        <v>26057.904699999999</v>
      </c>
    </row>
    <row r="1352" spans="2:6" x14ac:dyDescent="0.2">
      <c r="B1352" t="s">
        <v>43</v>
      </c>
      <c r="C1352" t="s">
        <v>71</v>
      </c>
      <c r="D1352" s="130" t="s">
        <v>124</v>
      </c>
      <c r="E1352" s="130" t="str">
        <f t="shared" si="21"/>
        <v>RRMale40-44</v>
      </c>
      <c r="F1352" s="110">
        <v>21006.806199999999</v>
      </c>
    </row>
    <row r="1353" spans="2:6" x14ac:dyDescent="0.2">
      <c r="B1353" t="s">
        <v>43</v>
      </c>
      <c r="C1353" t="s">
        <v>71</v>
      </c>
      <c r="D1353" s="130" t="s">
        <v>125</v>
      </c>
      <c r="E1353" s="130" t="str">
        <f t="shared" si="21"/>
        <v>RRMale45-49</v>
      </c>
      <c r="F1353" s="110">
        <v>16588.636999999999</v>
      </c>
    </row>
    <row r="1354" spans="2:6" x14ac:dyDescent="0.2">
      <c r="B1354" t="s">
        <v>43</v>
      </c>
      <c r="C1354" t="s">
        <v>71</v>
      </c>
      <c r="D1354" s="130" t="s">
        <v>126</v>
      </c>
      <c r="E1354" s="130" t="str">
        <f t="shared" si="21"/>
        <v>RRMale50-54</v>
      </c>
      <c r="F1354" s="110">
        <v>13471.627699999999</v>
      </c>
    </row>
    <row r="1355" spans="2:6" x14ac:dyDescent="0.2">
      <c r="B1355" t="s">
        <v>43</v>
      </c>
      <c r="C1355" t="s">
        <v>71</v>
      </c>
      <c r="D1355" s="130" t="s">
        <v>127</v>
      </c>
      <c r="E1355" s="130" t="str">
        <f t="shared" si="21"/>
        <v>RRMale55-59</v>
      </c>
      <c r="F1355" s="110">
        <v>10750.383099999999</v>
      </c>
    </row>
    <row r="1356" spans="2:6" x14ac:dyDescent="0.2">
      <c r="B1356" t="s">
        <v>43</v>
      </c>
      <c r="C1356" t="s">
        <v>71</v>
      </c>
      <c r="D1356" s="130" t="s">
        <v>128</v>
      </c>
      <c r="E1356" s="130" t="str">
        <f t="shared" si="21"/>
        <v>RRMale60-64</v>
      </c>
      <c r="F1356" s="110">
        <v>7867.7984999999999</v>
      </c>
    </row>
    <row r="1357" spans="2:6" x14ac:dyDescent="0.2">
      <c r="B1357" t="s">
        <v>43</v>
      </c>
      <c r="C1357" t="s">
        <v>71</v>
      </c>
      <c r="D1357" s="130" t="s">
        <v>129</v>
      </c>
      <c r="E1357" s="130" t="str">
        <f t="shared" si="21"/>
        <v>RRMale65-69</v>
      </c>
      <c r="F1357" s="110">
        <v>5617.3801000000003</v>
      </c>
    </row>
    <row r="1358" spans="2:6" x14ac:dyDescent="0.2">
      <c r="B1358" t="s">
        <v>43</v>
      </c>
      <c r="C1358" t="s">
        <v>71</v>
      </c>
      <c r="D1358" s="130" t="s">
        <v>130</v>
      </c>
      <c r="E1358" s="130" t="str">
        <f t="shared" si="21"/>
        <v>RRMale70-74</v>
      </c>
      <c r="F1358" s="110">
        <v>3627.6170000000002</v>
      </c>
    </row>
    <row r="1359" spans="2:6" x14ac:dyDescent="0.2">
      <c r="B1359" t="s">
        <v>43</v>
      </c>
      <c r="C1359" t="s">
        <v>71</v>
      </c>
      <c r="D1359" s="130" t="s">
        <v>131</v>
      </c>
      <c r="E1359" s="130" t="str">
        <f t="shared" si="21"/>
        <v>RRMale75-79</v>
      </c>
      <c r="F1359" s="110">
        <v>1978.6026999999999</v>
      </c>
    </row>
    <row r="1360" spans="2:6" x14ac:dyDescent="0.2">
      <c r="B1360" t="s">
        <v>43</v>
      </c>
      <c r="C1360" t="s">
        <v>71</v>
      </c>
      <c r="D1360" s="130" t="s">
        <v>132</v>
      </c>
      <c r="E1360" s="130" t="str">
        <f t="shared" si="21"/>
        <v>RRMale80-84</v>
      </c>
      <c r="F1360" s="110">
        <v>1048.3492000000001</v>
      </c>
    </row>
    <row r="1361" spans="2:6" x14ac:dyDescent="0.2">
      <c r="B1361" t="s">
        <v>43</v>
      </c>
      <c r="C1361" t="s">
        <v>71</v>
      </c>
      <c r="D1361" s="130" t="s">
        <v>133</v>
      </c>
      <c r="E1361" s="130" t="str">
        <f t="shared" si="21"/>
        <v>RRMale85-89</v>
      </c>
      <c r="F1361" s="110">
        <v>440.57440000000003</v>
      </c>
    </row>
    <row r="1362" spans="2:6" x14ac:dyDescent="0.2">
      <c r="B1362" t="s">
        <v>43</v>
      </c>
      <c r="C1362" t="s">
        <v>71</v>
      </c>
      <c r="D1362" s="130" t="s">
        <v>8</v>
      </c>
      <c r="E1362" s="130" t="str">
        <f t="shared" si="21"/>
        <v>RRMale90+</v>
      </c>
      <c r="F1362" s="110">
        <v>209.6797</v>
      </c>
    </row>
    <row r="1363" spans="2:6" x14ac:dyDescent="0.2">
      <c r="B1363" t="s">
        <v>43</v>
      </c>
      <c r="C1363" t="s">
        <v>18</v>
      </c>
      <c r="D1363" s="130">
        <v>0</v>
      </c>
      <c r="E1363" s="130" t="str">
        <f t="shared" si="21"/>
        <v>RRTotal0</v>
      </c>
      <c r="F1363" s="110">
        <v>12031.466</v>
      </c>
    </row>
    <row r="1364" spans="2:6" x14ac:dyDescent="0.2">
      <c r="B1364" t="s">
        <v>43</v>
      </c>
      <c r="C1364" t="s">
        <v>18</v>
      </c>
      <c r="D1364" s="141" t="s">
        <v>1657</v>
      </c>
      <c r="E1364" s="130" t="str">
        <f t="shared" si="21"/>
        <v>RRTotal1-4</v>
      </c>
      <c r="F1364" s="110">
        <v>45690.141799999998</v>
      </c>
    </row>
    <row r="1365" spans="2:6" x14ac:dyDescent="0.2">
      <c r="B1365" t="s">
        <v>43</v>
      </c>
      <c r="C1365" t="s">
        <v>18</v>
      </c>
      <c r="D1365" s="141" t="s">
        <v>1658</v>
      </c>
      <c r="E1365" s="130" t="str">
        <f t="shared" si="21"/>
        <v>RRTotal5-9</v>
      </c>
      <c r="F1365" s="110">
        <v>54576.192000000003</v>
      </c>
    </row>
    <row r="1366" spans="2:6" x14ac:dyDescent="0.2">
      <c r="B1366" t="s">
        <v>43</v>
      </c>
      <c r="C1366" t="s">
        <v>18</v>
      </c>
      <c r="D1366" s="141" t="s">
        <v>118</v>
      </c>
      <c r="E1366" s="130" t="str">
        <f t="shared" si="21"/>
        <v>RRTotal10-14</v>
      </c>
      <c r="F1366" s="110">
        <v>52575.530100000004</v>
      </c>
    </row>
    <row r="1367" spans="2:6" x14ac:dyDescent="0.2">
      <c r="B1367" t="s">
        <v>43</v>
      </c>
      <c r="C1367" t="s">
        <v>18</v>
      </c>
      <c r="D1367" s="130" t="s">
        <v>119</v>
      </c>
      <c r="E1367" s="130" t="str">
        <f t="shared" si="21"/>
        <v>RRTotal15-19</v>
      </c>
      <c r="F1367" s="110">
        <v>53701.403100000003</v>
      </c>
    </row>
    <row r="1368" spans="2:6" x14ac:dyDescent="0.2">
      <c r="B1368" t="s">
        <v>43</v>
      </c>
      <c r="C1368" t="s">
        <v>18</v>
      </c>
      <c r="D1368" s="130" t="s">
        <v>120</v>
      </c>
      <c r="E1368" s="130" t="str">
        <f t="shared" si="21"/>
        <v>RRTotal20-24</v>
      </c>
      <c r="F1368" s="110">
        <v>59485.822699999997</v>
      </c>
    </row>
    <row r="1369" spans="2:6" x14ac:dyDescent="0.2">
      <c r="B1369" t="s">
        <v>43</v>
      </c>
      <c r="C1369" t="s">
        <v>18</v>
      </c>
      <c r="D1369" s="130" t="s">
        <v>121</v>
      </c>
      <c r="E1369" s="130" t="str">
        <f t="shared" si="21"/>
        <v>RRTotal25-29</v>
      </c>
      <c r="F1369" s="110">
        <v>59586.071600000003</v>
      </c>
    </row>
    <row r="1370" spans="2:6" x14ac:dyDescent="0.2">
      <c r="B1370" t="s">
        <v>43</v>
      </c>
      <c r="C1370" t="s">
        <v>18</v>
      </c>
      <c r="D1370" s="130" t="s">
        <v>122</v>
      </c>
      <c r="E1370" s="130" t="str">
        <f t="shared" si="21"/>
        <v>RRTotal30-34</v>
      </c>
      <c r="F1370" s="110">
        <v>55475.279300000002</v>
      </c>
    </row>
    <row r="1371" spans="2:6" x14ac:dyDescent="0.2">
      <c r="B1371" t="s">
        <v>43</v>
      </c>
      <c r="C1371" t="s">
        <v>18</v>
      </c>
      <c r="D1371" s="130" t="s">
        <v>123</v>
      </c>
      <c r="E1371" s="130" t="str">
        <f t="shared" si="21"/>
        <v>RRTotal35-39</v>
      </c>
      <c r="F1371" s="110">
        <v>50683.381699999998</v>
      </c>
    </row>
    <row r="1372" spans="2:6" x14ac:dyDescent="0.2">
      <c r="B1372" t="s">
        <v>43</v>
      </c>
      <c r="C1372" t="s">
        <v>18</v>
      </c>
      <c r="D1372" s="130" t="s">
        <v>124</v>
      </c>
      <c r="E1372" s="130" t="str">
        <f t="shared" si="21"/>
        <v>RRTotal40-44</v>
      </c>
      <c r="F1372" s="110">
        <v>40865.4159</v>
      </c>
    </row>
    <row r="1373" spans="2:6" x14ac:dyDescent="0.2">
      <c r="B1373" t="s">
        <v>43</v>
      </c>
      <c r="C1373" t="s">
        <v>18</v>
      </c>
      <c r="D1373" s="130" t="s">
        <v>125</v>
      </c>
      <c r="E1373" s="130" t="str">
        <f t="shared" si="21"/>
        <v>RRTotal45-49</v>
      </c>
      <c r="F1373" s="110">
        <v>32099.965499999998</v>
      </c>
    </row>
    <row r="1374" spans="2:6" x14ac:dyDescent="0.2">
      <c r="B1374" t="s">
        <v>43</v>
      </c>
      <c r="C1374" t="s">
        <v>18</v>
      </c>
      <c r="D1374" s="130" t="s">
        <v>126</v>
      </c>
      <c r="E1374" s="130" t="str">
        <f t="shared" si="21"/>
        <v>RRTotal50-54</v>
      </c>
      <c r="F1374" s="110">
        <v>25852.995999999999</v>
      </c>
    </row>
    <row r="1375" spans="2:6" x14ac:dyDescent="0.2">
      <c r="B1375" t="s">
        <v>43</v>
      </c>
      <c r="C1375" t="s">
        <v>18</v>
      </c>
      <c r="D1375" s="130" t="s">
        <v>127</v>
      </c>
      <c r="E1375" s="130" t="str">
        <f t="shared" si="21"/>
        <v>RRTotal55-59</v>
      </c>
      <c r="F1375" s="110">
        <v>20771.051599999999</v>
      </c>
    </row>
    <row r="1376" spans="2:6" x14ac:dyDescent="0.2">
      <c r="B1376" t="s">
        <v>43</v>
      </c>
      <c r="C1376" t="s">
        <v>18</v>
      </c>
      <c r="D1376" s="130" t="s">
        <v>128</v>
      </c>
      <c r="E1376" s="130" t="str">
        <f t="shared" si="21"/>
        <v>RRTotal60-64</v>
      </c>
      <c r="F1376" s="110">
        <v>15422.120999999999</v>
      </c>
    </row>
    <row r="1377" spans="2:6" x14ac:dyDescent="0.2">
      <c r="B1377" t="s">
        <v>43</v>
      </c>
      <c r="C1377" t="s">
        <v>18</v>
      </c>
      <c r="D1377" s="130" t="s">
        <v>129</v>
      </c>
      <c r="E1377" s="130" t="str">
        <f t="shared" si="21"/>
        <v>RRTotal65-69</v>
      </c>
      <c r="F1377" s="110">
        <v>10849.251</v>
      </c>
    </row>
    <row r="1378" spans="2:6" x14ac:dyDescent="0.2">
      <c r="B1378" t="s">
        <v>43</v>
      </c>
      <c r="C1378" t="s">
        <v>18</v>
      </c>
      <c r="D1378" s="130" t="s">
        <v>130</v>
      </c>
      <c r="E1378" s="130" t="str">
        <f t="shared" si="21"/>
        <v>RRTotal70-74</v>
      </c>
      <c r="F1378" s="110">
        <v>7009.3274000000001</v>
      </c>
    </row>
    <row r="1379" spans="2:6" x14ac:dyDescent="0.2">
      <c r="B1379" t="s">
        <v>43</v>
      </c>
      <c r="C1379" t="s">
        <v>18</v>
      </c>
      <c r="D1379" s="130" t="s">
        <v>131</v>
      </c>
      <c r="E1379" s="130" t="str">
        <f t="shared" si="21"/>
        <v>RRTotal75-79</v>
      </c>
      <c r="F1379" s="110">
        <v>4007.3144000000002</v>
      </c>
    </row>
    <row r="1380" spans="2:6" x14ac:dyDescent="0.2">
      <c r="B1380" t="s">
        <v>43</v>
      </c>
      <c r="C1380" t="s">
        <v>18</v>
      </c>
      <c r="D1380" s="130" t="s">
        <v>132</v>
      </c>
      <c r="E1380" s="130" t="str">
        <f t="shared" si="21"/>
        <v>RRTotal80-84</v>
      </c>
      <c r="F1380" s="110">
        <v>2246.6093999999998</v>
      </c>
    </row>
    <row r="1381" spans="2:6" x14ac:dyDescent="0.2">
      <c r="B1381" t="s">
        <v>43</v>
      </c>
      <c r="C1381" t="s">
        <v>18</v>
      </c>
      <c r="D1381" s="130" t="s">
        <v>133</v>
      </c>
      <c r="E1381" s="130" t="str">
        <f t="shared" si="21"/>
        <v>RRTotal85-89</v>
      </c>
      <c r="F1381" s="110">
        <v>1024.7335</v>
      </c>
    </row>
    <row r="1382" spans="2:6" x14ac:dyDescent="0.2">
      <c r="B1382" t="s">
        <v>43</v>
      </c>
      <c r="C1382" t="s">
        <v>18</v>
      </c>
      <c r="D1382" s="130" t="s">
        <v>8</v>
      </c>
      <c r="E1382" s="130" t="str">
        <f t="shared" si="21"/>
        <v>RRTotal90+</v>
      </c>
      <c r="F1382" s="110">
        <v>521.45939999999996</v>
      </c>
    </row>
    <row r="1383" spans="2:6" x14ac:dyDescent="0.2">
      <c r="B1383" t="s">
        <v>64</v>
      </c>
      <c r="C1383" t="s">
        <v>70</v>
      </c>
      <c r="D1383" s="130">
        <v>0</v>
      </c>
      <c r="E1383" s="130" t="str">
        <f t="shared" si="21"/>
        <v>RSFemale0</v>
      </c>
      <c r="F1383" s="110">
        <v>68889.695200000002</v>
      </c>
    </row>
    <row r="1384" spans="2:6" x14ac:dyDescent="0.2">
      <c r="B1384" t="s">
        <v>64</v>
      </c>
      <c r="C1384" t="s">
        <v>70</v>
      </c>
      <c r="D1384" s="141" t="s">
        <v>1657</v>
      </c>
      <c r="E1384" s="130" t="str">
        <f t="shared" si="21"/>
        <v>RSFemale1-4</v>
      </c>
      <c r="F1384" s="110">
        <v>279375.72149999999</v>
      </c>
    </row>
    <row r="1385" spans="2:6" x14ac:dyDescent="0.2">
      <c r="B1385" t="s">
        <v>64</v>
      </c>
      <c r="C1385" t="s">
        <v>70</v>
      </c>
      <c r="D1385" s="141" t="s">
        <v>1658</v>
      </c>
      <c r="E1385" s="130" t="str">
        <f t="shared" si="21"/>
        <v>RSFemale5-9</v>
      </c>
      <c r="F1385" s="110">
        <v>332954.48959999997</v>
      </c>
    </row>
    <row r="1386" spans="2:6" x14ac:dyDescent="0.2">
      <c r="B1386" t="s">
        <v>64</v>
      </c>
      <c r="C1386" t="s">
        <v>70</v>
      </c>
      <c r="D1386" s="141" t="s">
        <v>118</v>
      </c>
      <c r="E1386" s="130" t="str">
        <f t="shared" si="21"/>
        <v>RSFemale10-14</v>
      </c>
      <c r="F1386" s="110">
        <v>337569.83779999998</v>
      </c>
    </row>
    <row r="1387" spans="2:6" x14ac:dyDescent="0.2">
      <c r="B1387" t="s">
        <v>64</v>
      </c>
      <c r="C1387" t="s">
        <v>70</v>
      </c>
      <c r="D1387" s="130" t="s">
        <v>119</v>
      </c>
      <c r="E1387" s="130" t="str">
        <f t="shared" si="21"/>
        <v>RSFemale15-19</v>
      </c>
      <c r="F1387" s="110">
        <v>384024.52260000003</v>
      </c>
    </row>
    <row r="1388" spans="2:6" x14ac:dyDescent="0.2">
      <c r="B1388" t="s">
        <v>64</v>
      </c>
      <c r="C1388" t="s">
        <v>70</v>
      </c>
      <c r="D1388" s="130" t="s">
        <v>120</v>
      </c>
      <c r="E1388" s="130" t="str">
        <f t="shared" si="21"/>
        <v>RSFemale20-24</v>
      </c>
      <c r="F1388" s="110">
        <v>428005.64270000003</v>
      </c>
    </row>
    <row r="1389" spans="2:6" x14ac:dyDescent="0.2">
      <c r="B1389" t="s">
        <v>64</v>
      </c>
      <c r="C1389" t="s">
        <v>70</v>
      </c>
      <c r="D1389" s="130" t="s">
        <v>121</v>
      </c>
      <c r="E1389" s="130" t="str">
        <f t="shared" si="21"/>
        <v>RSFemale25-29</v>
      </c>
      <c r="F1389" s="110">
        <v>429747.19660000002</v>
      </c>
    </row>
    <row r="1390" spans="2:6" x14ac:dyDescent="0.2">
      <c r="B1390" t="s">
        <v>64</v>
      </c>
      <c r="C1390" t="s">
        <v>70</v>
      </c>
      <c r="D1390" s="130" t="s">
        <v>122</v>
      </c>
      <c r="E1390" s="130" t="str">
        <f t="shared" si="21"/>
        <v>RSFemale30-34</v>
      </c>
      <c r="F1390" s="110">
        <v>430098.82160000002</v>
      </c>
    </row>
    <row r="1391" spans="2:6" x14ac:dyDescent="0.2">
      <c r="B1391" t="s">
        <v>64</v>
      </c>
      <c r="C1391" t="s">
        <v>70</v>
      </c>
      <c r="D1391" s="130" t="s">
        <v>123</v>
      </c>
      <c r="E1391" s="130" t="str">
        <f t="shared" si="21"/>
        <v>RSFemale35-39</v>
      </c>
      <c r="F1391" s="110">
        <v>439363.21769999998</v>
      </c>
    </row>
    <row r="1392" spans="2:6" x14ac:dyDescent="0.2">
      <c r="B1392" t="s">
        <v>64</v>
      </c>
      <c r="C1392" t="s">
        <v>70</v>
      </c>
      <c r="D1392" s="130" t="s">
        <v>124</v>
      </c>
      <c r="E1392" s="130" t="str">
        <f t="shared" si="21"/>
        <v>RSFemale40-44</v>
      </c>
      <c r="F1392" s="110">
        <v>397306.266</v>
      </c>
    </row>
    <row r="1393" spans="2:6" x14ac:dyDescent="0.2">
      <c r="B1393" t="s">
        <v>64</v>
      </c>
      <c r="C1393" t="s">
        <v>70</v>
      </c>
      <c r="D1393" s="130" t="s">
        <v>125</v>
      </c>
      <c r="E1393" s="130" t="str">
        <f t="shared" si="21"/>
        <v>RSFemale45-49</v>
      </c>
      <c r="F1393" s="110">
        <v>374480.59029999998</v>
      </c>
    </row>
    <row r="1394" spans="2:6" x14ac:dyDescent="0.2">
      <c r="B1394" t="s">
        <v>64</v>
      </c>
      <c r="C1394" t="s">
        <v>70</v>
      </c>
      <c r="D1394" s="130" t="s">
        <v>126</v>
      </c>
      <c r="E1394" s="130" t="str">
        <f t="shared" si="21"/>
        <v>RSFemale50-54</v>
      </c>
      <c r="F1394" s="110">
        <v>387873.45130000002</v>
      </c>
    </row>
    <row r="1395" spans="2:6" x14ac:dyDescent="0.2">
      <c r="B1395" t="s">
        <v>64</v>
      </c>
      <c r="C1395" t="s">
        <v>70</v>
      </c>
      <c r="D1395" s="130" t="s">
        <v>127</v>
      </c>
      <c r="E1395" s="130" t="str">
        <f t="shared" si="21"/>
        <v>RSFemale55-59</v>
      </c>
      <c r="F1395" s="110">
        <v>384216.98239999998</v>
      </c>
    </row>
    <row r="1396" spans="2:6" x14ac:dyDescent="0.2">
      <c r="B1396" t="s">
        <v>64</v>
      </c>
      <c r="C1396" t="s">
        <v>70</v>
      </c>
      <c r="D1396" s="130" t="s">
        <v>128</v>
      </c>
      <c r="E1396" s="130" t="str">
        <f t="shared" si="21"/>
        <v>RSFemale60-64</v>
      </c>
      <c r="F1396" s="110">
        <v>334503.71179999999</v>
      </c>
    </row>
    <row r="1397" spans="2:6" x14ac:dyDescent="0.2">
      <c r="B1397" t="s">
        <v>64</v>
      </c>
      <c r="C1397" t="s">
        <v>70</v>
      </c>
      <c r="D1397" s="130" t="s">
        <v>129</v>
      </c>
      <c r="E1397" s="130" t="str">
        <f t="shared" si="21"/>
        <v>RSFemale65-69</v>
      </c>
      <c r="F1397" s="110">
        <v>274097.85200000001</v>
      </c>
    </row>
    <row r="1398" spans="2:6" x14ac:dyDescent="0.2">
      <c r="B1398" t="s">
        <v>64</v>
      </c>
      <c r="C1398" t="s">
        <v>70</v>
      </c>
      <c r="D1398" s="130" t="s">
        <v>130</v>
      </c>
      <c r="E1398" s="130" t="str">
        <f t="shared" si="21"/>
        <v>RSFemale70-74</v>
      </c>
      <c r="F1398" s="110">
        <v>207822.8517</v>
      </c>
    </row>
    <row r="1399" spans="2:6" x14ac:dyDescent="0.2">
      <c r="B1399" t="s">
        <v>64</v>
      </c>
      <c r="C1399" t="s">
        <v>70</v>
      </c>
      <c r="D1399" s="130" t="s">
        <v>131</v>
      </c>
      <c r="E1399" s="130" t="str">
        <f t="shared" si="21"/>
        <v>RSFemale75-79</v>
      </c>
      <c r="F1399" s="110">
        <v>145312.2885</v>
      </c>
    </row>
    <row r="1400" spans="2:6" x14ac:dyDescent="0.2">
      <c r="B1400" t="s">
        <v>64</v>
      </c>
      <c r="C1400" t="s">
        <v>70</v>
      </c>
      <c r="D1400" s="130" t="s">
        <v>132</v>
      </c>
      <c r="E1400" s="130" t="str">
        <f t="shared" si="21"/>
        <v>RSFemale80-84</v>
      </c>
      <c r="F1400" s="110">
        <v>100767.47629999999</v>
      </c>
    </row>
    <row r="1401" spans="2:6" x14ac:dyDescent="0.2">
      <c r="B1401" t="s">
        <v>64</v>
      </c>
      <c r="C1401" t="s">
        <v>70</v>
      </c>
      <c r="D1401" s="130" t="s">
        <v>133</v>
      </c>
      <c r="E1401" s="130" t="str">
        <f t="shared" si="21"/>
        <v>RSFemale85-89</v>
      </c>
      <c r="F1401" s="110">
        <v>59527.790399999998</v>
      </c>
    </row>
    <row r="1402" spans="2:6" x14ac:dyDescent="0.2">
      <c r="B1402" t="s">
        <v>64</v>
      </c>
      <c r="C1402" t="s">
        <v>70</v>
      </c>
      <c r="D1402" s="130" t="s">
        <v>8</v>
      </c>
      <c r="E1402" s="130" t="str">
        <f t="shared" si="21"/>
        <v>RSFemale90+</v>
      </c>
      <c r="F1402" s="110">
        <v>41843.055500000002</v>
      </c>
    </row>
    <row r="1403" spans="2:6" x14ac:dyDescent="0.2">
      <c r="B1403" t="s">
        <v>64</v>
      </c>
      <c r="C1403" t="s">
        <v>71</v>
      </c>
      <c r="D1403" s="130">
        <v>0</v>
      </c>
      <c r="E1403" s="130" t="str">
        <f t="shared" si="21"/>
        <v>RSMale0</v>
      </c>
      <c r="F1403" s="110">
        <v>72245.140299999999</v>
      </c>
    </row>
    <row r="1404" spans="2:6" x14ac:dyDescent="0.2">
      <c r="B1404" t="s">
        <v>64</v>
      </c>
      <c r="C1404" t="s">
        <v>71</v>
      </c>
      <c r="D1404" s="141" t="s">
        <v>1657</v>
      </c>
      <c r="E1404" s="130" t="str">
        <f t="shared" si="21"/>
        <v>RSMale1-4</v>
      </c>
      <c r="F1404" s="110">
        <v>292967.15730000002</v>
      </c>
    </row>
    <row r="1405" spans="2:6" x14ac:dyDescent="0.2">
      <c r="B1405" t="s">
        <v>64</v>
      </c>
      <c r="C1405" t="s">
        <v>71</v>
      </c>
      <c r="D1405" s="141" t="s">
        <v>1658</v>
      </c>
      <c r="E1405" s="130" t="str">
        <f t="shared" si="21"/>
        <v>RSMale5-9</v>
      </c>
      <c r="F1405" s="110">
        <v>349039.74530000001</v>
      </c>
    </row>
    <row r="1406" spans="2:6" x14ac:dyDescent="0.2">
      <c r="B1406" t="s">
        <v>64</v>
      </c>
      <c r="C1406" t="s">
        <v>71</v>
      </c>
      <c r="D1406" s="141" t="s">
        <v>118</v>
      </c>
      <c r="E1406" s="130" t="str">
        <f t="shared" si="21"/>
        <v>RSMale10-14</v>
      </c>
      <c r="F1406" s="110">
        <v>353814.4045</v>
      </c>
    </row>
    <row r="1407" spans="2:6" x14ac:dyDescent="0.2">
      <c r="B1407" t="s">
        <v>64</v>
      </c>
      <c r="C1407" t="s">
        <v>71</v>
      </c>
      <c r="D1407" s="130" t="s">
        <v>119</v>
      </c>
      <c r="E1407" s="130" t="str">
        <f t="shared" si="21"/>
        <v>RSMale15-19</v>
      </c>
      <c r="F1407" s="110">
        <v>401486.41739999998</v>
      </c>
    </row>
    <row r="1408" spans="2:6" x14ac:dyDescent="0.2">
      <c r="B1408" t="s">
        <v>64</v>
      </c>
      <c r="C1408" t="s">
        <v>71</v>
      </c>
      <c r="D1408" s="130" t="s">
        <v>120</v>
      </c>
      <c r="E1408" s="130" t="str">
        <f t="shared" si="21"/>
        <v>RSMale20-24</v>
      </c>
      <c r="F1408" s="110">
        <v>439799.05900000001</v>
      </c>
    </row>
    <row r="1409" spans="2:6" x14ac:dyDescent="0.2">
      <c r="B1409" t="s">
        <v>64</v>
      </c>
      <c r="C1409" t="s">
        <v>71</v>
      </c>
      <c r="D1409" s="130" t="s">
        <v>121</v>
      </c>
      <c r="E1409" s="130" t="str">
        <f t="shared" si="21"/>
        <v>RSMale25-29</v>
      </c>
      <c r="F1409" s="110">
        <v>433733.95270000002</v>
      </c>
    </row>
    <row r="1410" spans="2:6" x14ac:dyDescent="0.2">
      <c r="B1410" t="s">
        <v>64</v>
      </c>
      <c r="C1410" t="s">
        <v>71</v>
      </c>
      <c r="D1410" s="130" t="s">
        <v>122</v>
      </c>
      <c r="E1410" s="130" t="str">
        <f t="shared" si="21"/>
        <v>RSMale30-34</v>
      </c>
      <c r="F1410" s="110">
        <v>429328.95929999999</v>
      </c>
    </row>
    <row r="1411" spans="2:6" x14ac:dyDescent="0.2">
      <c r="B1411" t="s">
        <v>64</v>
      </c>
      <c r="C1411" t="s">
        <v>71</v>
      </c>
      <c r="D1411" s="130" t="s">
        <v>123</v>
      </c>
      <c r="E1411" s="130" t="str">
        <f t="shared" si="21"/>
        <v>RSMale35-39</v>
      </c>
      <c r="F1411" s="110">
        <v>428667.27130000002</v>
      </c>
    </row>
    <row r="1412" spans="2:6" x14ac:dyDescent="0.2">
      <c r="B1412" t="s">
        <v>64</v>
      </c>
      <c r="C1412" t="s">
        <v>71</v>
      </c>
      <c r="D1412" s="130" t="s">
        <v>124</v>
      </c>
      <c r="E1412" s="130" t="str">
        <f t="shared" ref="E1412:E1475" si="22">_xlfn.CONCAT(B1412,C1412,D1412)</f>
        <v>RSMale40-44</v>
      </c>
      <c r="F1412" s="110">
        <v>379400.57669999998</v>
      </c>
    </row>
    <row r="1413" spans="2:6" x14ac:dyDescent="0.2">
      <c r="B1413" t="s">
        <v>64</v>
      </c>
      <c r="C1413" t="s">
        <v>71</v>
      </c>
      <c r="D1413" s="130" t="s">
        <v>125</v>
      </c>
      <c r="E1413" s="130" t="str">
        <f t="shared" si="22"/>
        <v>RSMale45-49</v>
      </c>
      <c r="F1413" s="110">
        <v>352632.74719999998</v>
      </c>
    </row>
    <row r="1414" spans="2:6" x14ac:dyDescent="0.2">
      <c r="B1414" t="s">
        <v>64</v>
      </c>
      <c r="C1414" t="s">
        <v>71</v>
      </c>
      <c r="D1414" s="130" t="s">
        <v>126</v>
      </c>
      <c r="E1414" s="130" t="str">
        <f t="shared" si="22"/>
        <v>RSMale50-54</v>
      </c>
      <c r="F1414" s="110">
        <v>355382.49119999999</v>
      </c>
    </row>
    <row r="1415" spans="2:6" x14ac:dyDescent="0.2">
      <c r="B1415" t="s">
        <v>64</v>
      </c>
      <c r="C1415" t="s">
        <v>71</v>
      </c>
      <c r="D1415" s="130" t="s">
        <v>127</v>
      </c>
      <c r="E1415" s="130" t="str">
        <f t="shared" si="22"/>
        <v>RSMale55-59</v>
      </c>
      <c r="F1415" s="110">
        <v>345449.4964</v>
      </c>
    </row>
    <row r="1416" spans="2:6" x14ac:dyDescent="0.2">
      <c r="B1416" t="s">
        <v>64</v>
      </c>
      <c r="C1416" t="s">
        <v>71</v>
      </c>
      <c r="D1416" s="130" t="s">
        <v>128</v>
      </c>
      <c r="E1416" s="130" t="str">
        <f t="shared" si="22"/>
        <v>RSMale60-64</v>
      </c>
      <c r="F1416" s="110">
        <v>292886.70850000001</v>
      </c>
    </row>
    <row r="1417" spans="2:6" x14ac:dyDescent="0.2">
      <c r="B1417" t="s">
        <v>64</v>
      </c>
      <c r="C1417" t="s">
        <v>71</v>
      </c>
      <c r="D1417" s="130" t="s">
        <v>129</v>
      </c>
      <c r="E1417" s="130" t="str">
        <f t="shared" si="22"/>
        <v>RSMale65-69</v>
      </c>
      <c r="F1417" s="110">
        <v>230216.9295</v>
      </c>
    </row>
    <row r="1418" spans="2:6" x14ac:dyDescent="0.2">
      <c r="B1418" t="s">
        <v>64</v>
      </c>
      <c r="C1418" t="s">
        <v>71</v>
      </c>
      <c r="D1418" s="130" t="s">
        <v>130</v>
      </c>
      <c r="E1418" s="130" t="str">
        <f t="shared" si="22"/>
        <v>RSMale70-74</v>
      </c>
      <c r="F1418" s="110">
        <v>164104.58170000001</v>
      </c>
    </row>
    <row r="1419" spans="2:6" x14ac:dyDescent="0.2">
      <c r="B1419" t="s">
        <v>64</v>
      </c>
      <c r="C1419" t="s">
        <v>71</v>
      </c>
      <c r="D1419" s="130" t="s">
        <v>131</v>
      </c>
      <c r="E1419" s="130" t="str">
        <f t="shared" si="22"/>
        <v>RSMale75-79</v>
      </c>
      <c r="F1419" s="110">
        <v>103815.5058</v>
      </c>
    </row>
    <row r="1420" spans="2:6" x14ac:dyDescent="0.2">
      <c r="B1420" t="s">
        <v>64</v>
      </c>
      <c r="C1420" t="s">
        <v>71</v>
      </c>
      <c r="D1420" s="130" t="s">
        <v>132</v>
      </c>
      <c r="E1420" s="130" t="str">
        <f t="shared" si="22"/>
        <v>RSMale80-84</v>
      </c>
      <c r="F1420" s="110">
        <v>62463.564899999998</v>
      </c>
    </row>
    <row r="1421" spans="2:6" x14ac:dyDescent="0.2">
      <c r="B1421" t="s">
        <v>64</v>
      </c>
      <c r="C1421" t="s">
        <v>71</v>
      </c>
      <c r="D1421" s="130" t="s">
        <v>133</v>
      </c>
      <c r="E1421" s="130" t="str">
        <f t="shared" si="22"/>
        <v>RSMale85-89</v>
      </c>
      <c r="F1421" s="110">
        <v>30713.896400000001</v>
      </c>
    </row>
    <row r="1422" spans="2:6" x14ac:dyDescent="0.2">
      <c r="B1422" t="s">
        <v>64</v>
      </c>
      <c r="C1422" t="s">
        <v>71</v>
      </c>
      <c r="D1422" s="130" t="s">
        <v>8</v>
      </c>
      <c r="E1422" s="130" t="str">
        <f t="shared" si="22"/>
        <v>RSMale90+</v>
      </c>
      <c r="F1422" s="110">
        <v>15744.114600000001</v>
      </c>
    </row>
    <row r="1423" spans="2:6" x14ac:dyDescent="0.2">
      <c r="B1423" t="s">
        <v>64</v>
      </c>
      <c r="C1423" t="s">
        <v>18</v>
      </c>
      <c r="D1423" s="130">
        <v>0</v>
      </c>
      <c r="E1423" s="130" t="str">
        <f t="shared" si="22"/>
        <v>RSTotal0</v>
      </c>
      <c r="F1423" s="110">
        <v>141134.83549999999</v>
      </c>
    </row>
    <row r="1424" spans="2:6" x14ac:dyDescent="0.2">
      <c r="B1424" t="s">
        <v>64</v>
      </c>
      <c r="C1424" t="s">
        <v>18</v>
      </c>
      <c r="D1424" s="141" t="s">
        <v>1657</v>
      </c>
      <c r="E1424" s="130" t="str">
        <f t="shared" si="22"/>
        <v>RSTotal1-4</v>
      </c>
      <c r="F1424" s="110">
        <v>572342.87879999995</v>
      </c>
    </row>
    <row r="1425" spans="2:6" x14ac:dyDescent="0.2">
      <c r="B1425" t="s">
        <v>64</v>
      </c>
      <c r="C1425" t="s">
        <v>18</v>
      </c>
      <c r="D1425" s="141" t="s">
        <v>1658</v>
      </c>
      <c r="E1425" s="130" t="str">
        <f t="shared" si="22"/>
        <v>RSTotal5-9</v>
      </c>
      <c r="F1425" s="110">
        <v>681994.23490000004</v>
      </c>
    </row>
    <row r="1426" spans="2:6" x14ac:dyDescent="0.2">
      <c r="B1426" t="s">
        <v>64</v>
      </c>
      <c r="C1426" t="s">
        <v>18</v>
      </c>
      <c r="D1426" s="141" t="s">
        <v>118</v>
      </c>
      <c r="E1426" s="130" t="str">
        <f t="shared" si="22"/>
        <v>RSTotal10-14</v>
      </c>
      <c r="F1426" s="110">
        <v>691384.24219999998</v>
      </c>
    </row>
    <row r="1427" spans="2:6" x14ac:dyDescent="0.2">
      <c r="B1427" t="s">
        <v>64</v>
      </c>
      <c r="C1427" t="s">
        <v>18</v>
      </c>
      <c r="D1427" s="130" t="s">
        <v>119</v>
      </c>
      <c r="E1427" s="130" t="str">
        <f t="shared" si="22"/>
        <v>RSTotal15-19</v>
      </c>
      <c r="F1427" s="110">
        <v>785510.92949999997</v>
      </c>
    </row>
    <row r="1428" spans="2:6" x14ac:dyDescent="0.2">
      <c r="B1428" t="s">
        <v>64</v>
      </c>
      <c r="C1428" t="s">
        <v>18</v>
      </c>
      <c r="D1428" s="130" t="s">
        <v>120</v>
      </c>
      <c r="E1428" s="130" t="str">
        <f t="shared" si="22"/>
        <v>RSTotal20-24</v>
      </c>
      <c r="F1428" s="110">
        <v>867804.65049999999</v>
      </c>
    </row>
    <row r="1429" spans="2:6" x14ac:dyDescent="0.2">
      <c r="B1429" t="s">
        <v>64</v>
      </c>
      <c r="C1429" t="s">
        <v>18</v>
      </c>
      <c r="D1429" s="130" t="s">
        <v>121</v>
      </c>
      <c r="E1429" s="130" t="str">
        <f t="shared" si="22"/>
        <v>RSTotal25-29</v>
      </c>
      <c r="F1429" s="110">
        <v>863481.14280000003</v>
      </c>
    </row>
    <row r="1430" spans="2:6" x14ac:dyDescent="0.2">
      <c r="B1430" t="s">
        <v>64</v>
      </c>
      <c r="C1430" t="s">
        <v>18</v>
      </c>
      <c r="D1430" s="130" t="s">
        <v>122</v>
      </c>
      <c r="E1430" s="130" t="str">
        <f t="shared" si="22"/>
        <v>RSTotal30-34</v>
      </c>
      <c r="F1430" s="110">
        <v>859427.75580000004</v>
      </c>
    </row>
    <row r="1431" spans="2:6" x14ac:dyDescent="0.2">
      <c r="B1431" t="s">
        <v>64</v>
      </c>
      <c r="C1431" t="s">
        <v>18</v>
      </c>
      <c r="D1431" s="130" t="s">
        <v>123</v>
      </c>
      <c r="E1431" s="130" t="str">
        <f t="shared" si="22"/>
        <v>RSTotal35-39</v>
      </c>
      <c r="F1431" s="110">
        <v>868030.42819999997</v>
      </c>
    </row>
    <row r="1432" spans="2:6" x14ac:dyDescent="0.2">
      <c r="B1432" t="s">
        <v>64</v>
      </c>
      <c r="C1432" t="s">
        <v>18</v>
      </c>
      <c r="D1432" s="130" t="s">
        <v>124</v>
      </c>
      <c r="E1432" s="130" t="str">
        <f t="shared" si="22"/>
        <v>RSTotal40-44</v>
      </c>
      <c r="F1432" s="110">
        <v>776706.84250000003</v>
      </c>
    </row>
    <row r="1433" spans="2:6" x14ac:dyDescent="0.2">
      <c r="B1433" t="s">
        <v>64</v>
      </c>
      <c r="C1433" t="s">
        <v>18</v>
      </c>
      <c r="D1433" s="130" t="s">
        <v>125</v>
      </c>
      <c r="E1433" s="130" t="str">
        <f t="shared" si="22"/>
        <v>RSTotal45-49</v>
      </c>
      <c r="F1433" s="110">
        <v>727113.29729999998</v>
      </c>
    </row>
    <row r="1434" spans="2:6" x14ac:dyDescent="0.2">
      <c r="B1434" t="s">
        <v>64</v>
      </c>
      <c r="C1434" t="s">
        <v>18</v>
      </c>
      <c r="D1434" s="130" t="s">
        <v>126</v>
      </c>
      <c r="E1434" s="130" t="str">
        <f t="shared" si="22"/>
        <v>RSTotal50-54</v>
      </c>
      <c r="F1434" s="110">
        <v>743255.94160000002</v>
      </c>
    </row>
    <row r="1435" spans="2:6" x14ac:dyDescent="0.2">
      <c r="B1435" t="s">
        <v>64</v>
      </c>
      <c r="C1435" t="s">
        <v>18</v>
      </c>
      <c r="D1435" s="130" t="s">
        <v>127</v>
      </c>
      <c r="E1435" s="130" t="str">
        <f t="shared" si="22"/>
        <v>RSTotal55-59</v>
      </c>
      <c r="F1435" s="110">
        <v>729666.47770000005</v>
      </c>
    </row>
    <row r="1436" spans="2:6" x14ac:dyDescent="0.2">
      <c r="B1436" t="s">
        <v>64</v>
      </c>
      <c r="C1436" t="s">
        <v>18</v>
      </c>
      <c r="D1436" s="130" t="s">
        <v>128</v>
      </c>
      <c r="E1436" s="130" t="str">
        <f t="shared" si="22"/>
        <v>RSTotal60-64</v>
      </c>
      <c r="F1436" s="110">
        <v>627390.41969999997</v>
      </c>
    </row>
    <row r="1437" spans="2:6" x14ac:dyDescent="0.2">
      <c r="B1437" t="s">
        <v>64</v>
      </c>
      <c r="C1437" t="s">
        <v>18</v>
      </c>
      <c r="D1437" s="130" t="s">
        <v>129</v>
      </c>
      <c r="E1437" s="130" t="str">
        <f t="shared" si="22"/>
        <v>RSTotal65-69</v>
      </c>
      <c r="F1437" s="110">
        <v>504314.7807</v>
      </c>
    </row>
    <row r="1438" spans="2:6" x14ac:dyDescent="0.2">
      <c r="B1438" t="s">
        <v>64</v>
      </c>
      <c r="C1438" t="s">
        <v>18</v>
      </c>
      <c r="D1438" s="130" t="s">
        <v>130</v>
      </c>
      <c r="E1438" s="130" t="str">
        <f t="shared" si="22"/>
        <v>RSTotal70-74</v>
      </c>
      <c r="F1438" s="110">
        <v>371927.42170000001</v>
      </c>
    </row>
    <row r="1439" spans="2:6" x14ac:dyDescent="0.2">
      <c r="B1439" t="s">
        <v>64</v>
      </c>
      <c r="C1439" t="s">
        <v>18</v>
      </c>
      <c r="D1439" s="130" t="s">
        <v>131</v>
      </c>
      <c r="E1439" s="130" t="str">
        <f t="shared" si="22"/>
        <v>RSTotal75-79</v>
      </c>
      <c r="F1439" s="110">
        <v>249127.731</v>
      </c>
    </row>
    <row r="1440" spans="2:6" x14ac:dyDescent="0.2">
      <c r="B1440" t="s">
        <v>64</v>
      </c>
      <c r="C1440" t="s">
        <v>18</v>
      </c>
      <c r="D1440" s="130" t="s">
        <v>132</v>
      </c>
      <c r="E1440" s="130" t="str">
        <f t="shared" si="22"/>
        <v>RSTotal80-84</v>
      </c>
      <c r="F1440" s="110">
        <v>163230.9001</v>
      </c>
    </row>
    <row r="1441" spans="2:6" x14ac:dyDescent="0.2">
      <c r="B1441" t="s">
        <v>64</v>
      </c>
      <c r="C1441" t="s">
        <v>18</v>
      </c>
      <c r="D1441" s="130" t="s">
        <v>133</v>
      </c>
      <c r="E1441" s="130" t="str">
        <f t="shared" si="22"/>
        <v>RSTotal85-89</v>
      </c>
      <c r="F1441" s="110">
        <v>90241.631599999993</v>
      </c>
    </row>
    <row r="1442" spans="2:6" x14ac:dyDescent="0.2">
      <c r="B1442" t="s">
        <v>64</v>
      </c>
      <c r="C1442" t="s">
        <v>18</v>
      </c>
      <c r="D1442" s="130" t="s">
        <v>8</v>
      </c>
      <c r="E1442" s="130" t="str">
        <f t="shared" si="22"/>
        <v>RSTotal90+</v>
      </c>
      <c r="F1442" s="110">
        <v>57587.161200000002</v>
      </c>
    </row>
    <row r="1443" spans="2:6" x14ac:dyDescent="0.2">
      <c r="B1443" t="s">
        <v>63</v>
      </c>
      <c r="C1443" t="s">
        <v>70</v>
      </c>
      <c r="D1443" s="130">
        <v>0</v>
      </c>
      <c r="E1443" s="130" t="str">
        <f t="shared" si="22"/>
        <v>SCFemale0</v>
      </c>
      <c r="F1443" s="110">
        <v>47511.220500000003</v>
      </c>
    </row>
    <row r="1444" spans="2:6" x14ac:dyDescent="0.2">
      <c r="B1444" t="s">
        <v>63</v>
      </c>
      <c r="C1444" t="s">
        <v>70</v>
      </c>
      <c r="D1444" s="141" t="s">
        <v>1657</v>
      </c>
      <c r="E1444" s="130" t="str">
        <f t="shared" si="22"/>
        <v>SCFemale1-4</v>
      </c>
      <c r="F1444" s="110">
        <v>189122.3033</v>
      </c>
    </row>
    <row r="1445" spans="2:6" x14ac:dyDescent="0.2">
      <c r="B1445" t="s">
        <v>63</v>
      </c>
      <c r="C1445" t="s">
        <v>70</v>
      </c>
      <c r="D1445" s="141" t="s">
        <v>1658</v>
      </c>
      <c r="E1445" s="130" t="str">
        <f t="shared" si="22"/>
        <v>SCFemale5-9</v>
      </c>
      <c r="F1445" s="110">
        <v>222129.9</v>
      </c>
    </row>
    <row r="1446" spans="2:6" x14ac:dyDescent="0.2">
      <c r="B1446" t="s">
        <v>63</v>
      </c>
      <c r="C1446" t="s">
        <v>70</v>
      </c>
      <c r="D1446" s="141" t="s">
        <v>118</v>
      </c>
      <c r="E1446" s="130" t="str">
        <f t="shared" si="22"/>
        <v>SCFemale10-14</v>
      </c>
      <c r="F1446" s="110">
        <v>219500.40470000001</v>
      </c>
    </row>
    <row r="1447" spans="2:6" x14ac:dyDescent="0.2">
      <c r="B1447" t="s">
        <v>63</v>
      </c>
      <c r="C1447" t="s">
        <v>70</v>
      </c>
      <c r="D1447" s="130" t="s">
        <v>119</v>
      </c>
      <c r="E1447" s="130" t="str">
        <f t="shared" si="22"/>
        <v>SCFemale15-19</v>
      </c>
      <c r="F1447" s="110">
        <v>235215.55360000001</v>
      </c>
    </row>
    <row r="1448" spans="2:6" x14ac:dyDescent="0.2">
      <c r="B1448" t="s">
        <v>63</v>
      </c>
      <c r="C1448" t="s">
        <v>70</v>
      </c>
      <c r="D1448" s="130" t="s">
        <v>120</v>
      </c>
      <c r="E1448" s="130" t="str">
        <f t="shared" si="22"/>
        <v>SCFemale20-24</v>
      </c>
      <c r="F1448" s="110">
        <v>277608.67170000001</v>
      </c>
    </row>
    <row r="1449" spans="2:6" x14ac:dyDescent="0.2">
      <c r="B1449" t="s">
        <v>63</v>
      </c>
      <c r="C1449" t="s">
        <v>70</v>
      </c>
      <c r="D1449" s="130" t="s">
        <v>121</v>
      </c>
      <c r="E1449" s="130" t="str">
        <f t="shared" si="22"/>
        <v>SCFemale25-29</v>
      </c>
      <c r="F1449" s="110">
        <v>293326.91009999998</v>
      </c>
    </row>
    <row r="1450" spans="2:6" x14ac:dyDescent="0.2">
      <c r="B1450" t="s">
        <v>63</v>
      </c>
      <c r="C1450" t="s">
        <v>70</v>
      </c>
      <c r="D1450" s="130" t="s">
        <v>122</v>
      </c>
      <c r="E1450" s="130" t="str">
        <f t="shared" si="22"/>
        <v>SCFemale30-34</v>
      </c>
      <c r="F1450" s="110">
        <v>300444.05170000001</v>
      </c>
    </row>
    <row r="1451" spans="2:6" x14ac:dyDescent="0.2">
      <c r="B1451" t="s">
        <v>63</v>
      </c>
      <c r="C1451" t="s">
        <v>70</v>
      </c>
      <c r="D1451" s="130" t="s">
        <v>123</v>
      </c>
      <c r="E1451" s="130" t="str">
        <f t="shared" si="22"/>
        <v>SCFemale35-39</v>
      </c>
      <c r="F1451" s="110">
        <v>291775.1679</v>
      </c>
    </row>
    <row r="1452" spans="2:6" x14ac:dyDescent="0.2">
      <c r="B1452" t="s">
        <v>63</v>
      </c>
      <c r="C1452" t="s">
        <v>70</v>
      </c>
      <c r="D1452" s="130" t="s">
        <v>124</v>
      </c>
      <c r="E1452" s="130" t="str">
        <f t="shared" si="22"/>
        <v>SCFemale40-44</v>
      </c>
      <c r="F1452" s="110">
        <v>260212.5698</v>
      </c>
    </row>
    <row r="1453" spans="2:6" x14ac:dyDescent="0.2">
      <c r="B1453" t="s">
        <v>63</v>
      </c>
      <c r="C1453" t="s">
        <v>70</v>
      </c>
      <c r="D1453" s="130" t="s">
        <v>125</v>
      </c>
      <c r="E1453" s="130" t="str">
        <f t="shared" si="22"/>
        <v>SCFemale45-49</v>
      </c>
      <c r="F1453" s="110">
        <v>242609.51070000001</v>
      </c>
    </row>
    <row r="1454" spans="2:6" x14ac:dyDescent="0.2">
      <c r="B1454" t="s">
        <v>63</v>
      </c>
      <c r="C1454" t="s">
        <v>70</v>
      </c>
      <c r="D1454" s="130" t="s">
        <v>126</v>
      </c>
      <c r="E1454" s="130" t="str">
        <f t="shared" si="22"/>
        <v>SCFemale50-54</v>
      </c>
      <c r="F1454" s="110">
        <v>237783.00640000001</v>
      </c>
    </row>
    <row r="1455" spans="2:6" x14ac:dyDescent="0.2">
      <c r="B1455" t="s">
        <v>63</v>
      </c>
      <c r="C1455" t="s">
        <v>70</v>
      </c>
      <c r="D1455" s="130" t="s">
        <v>127</v>
      </c>
      <c r="E1455" s="130" t="str">
        <f t="shared" si="22"/>
        <v>SCFemale55-59</v>
      </c>
      <c r="F1455" s="110">
        <v>219894.00109999999</v>
      </c>
    </row>
    <row r="1456" spans="2:6" x14ac:dyDescent="0.2">
      <c r="B1456" t="s">
        <v>63</v>
      </c>
      <c r="C1456" t="s">
        <v>70</v>
      </c>
      <c r="D1456" s="130" t="s">
        <v>128</v>
      </c>
      <c r="E1456" s="130" t="str">
        <f t="shared" si="22"/>
        <v>SCFemale60-64</v>
      </c>
      <c r="F1456" s="110">
        <v>177148.5938</v>
      </c>
    </row>
    <row r="1457" spans="2:6" x14ac:dyDescent="0.2">
      <c r="B1457" t="s">
        <v>63</v>
      </c>
      <c r="C1457" t="s">
        <v>70</v>
      </c>
      <c r="D1457" s="130" t="s">
        <v>129</v>
      </c>
      <c r="E1457" s="130" t="str">
        <f t="shared" si="22"/>
        <v>SCFemale65-69</v>
      </c>
      <c r="F1457" s="110">
        <v>139216.67129999999</v>
      </c>
    </row>
    <row r="1458" spans="2:6" x14ac:dyDescent="0.2">
      <c r="B1458" t="s">
        <v>63</v>
      </c>
      <c r="C1458" t="s">
        <v>70</v>
      </c>
      <c r="D1458" s="130" t="s">
        <v>130</v>
      </c>
      <c r="E1458" s="130" t="str">
        <f t="shared" si="22"/>
        <v>SCFemale70-74</v>
      </c>
      <c r="F1458" s="110">
        <v>99760.464200000002</v>
      </c>
    </row>
    <row r="1459" spans="2:6" x14ac:dyDescent="0.2">
      <c r="B1459" t="s">
        <v>63</v>
      </c>
      <c r="C1459" t="s">
        <v>70</v>
      </c>
      <c r="D1459" s="130" t="s">
        <v>131</v>
      </c>
      <c r="E1459" s="130" t="str">
        <f t="shared" si="22"/>
        <v>SCFemale75-79</v>
      </c>
      <c r="F1459" s="110">
        <v>66907.543600000005</v>
      </c>
    </row>
    <row r="1460" spans="2:6" x14ac:dyDescent="0.2">
      <c r="B1460" t="s">
        <v>63</v>
      </c>
      <c r="C1460" t="s">
        <v>70</v>
      </c>
      <c r="D1460" s="130" t="s">
        <v>132</v>
      </c>
      <c r="E1460" s="130" t="str">
        <f t="shared" si="22"/>
        <v>SCFemale80-84</v>
      </c>
      <c r="F1460" s="110">
        <v>45020.625</v>
      </c>
    </row>
    <row r="1461" spans="2:6" x14ac:dyDescent="0.2">
      <c r="B1461" t="s">
        <v>63</v>
      </c>
      <c r="C1461" t="s">
        <v>70</v>
      </c>
      <c r="D1461" s="130" t="s">
        <v>133</v>
      </c>
      <c r="E1461" s="130" t="str">
        <f t="shared" si="22"/>
        <v>SCFemale85-89</v>
      </c>
      <c r="F1461" s="110">
        <v>24814.9054</v>
      </c>
    </row>
    <row r="1462" spans="2:6" x14ac:dyDescent="0.2">
      <c r="B1462" t="s">
        <v>63</v>
      </c>
      <c r="C1462" t="s">
        <v>70</v>
      </c>
      <c r="D1462" s="130" t="s">
        <v>8</v>
      </c>
      <c r="E1462" s="130" t="str">
        <f t="shared" si="22"/>
        <v>SCFemale90+</v>
      </c>
      <c r="F1462" s="110">
        <v>17356.625700000001</v>
      </c>
    </row>
    <row r="1463" spans="2:6" x14ac:dyDescent="0.2">
      <c r="B1463" t="s">
        <v>63</v>
      </c>
      <c r="C1463" t="s">
        <v>71</v>
      </c>
      <c r="D1463" s="130">
        <v>0</v>
      </c>
      <c r="E1463" s="130" t="str">
        <f t="shared" si="22"/>
        <v>SCMale0</v>
      </c>
      <c r="F1463" s="110">
        <v>49816.724000000002</v>
      </c>
    </row>
    <row r="1464" spans="2:6" x14ac:dyDescent="0.2">
      <c r="B1464" t="s">
        <v>63</v>
      </c>
      <c r="C1464" t="s">
        <v>71</v>
      </c>
      <c r="D1464" s="141" t="s">
        <v>1657</v>
      </c>
      <c r="E1464" s="130" t="str">
        <f t="shared" si="22"/>
        <v>SCMale1-4</v>
      </c>
      <c r="F1464" s="110">
        <v>198028.4068</v>
      </c>
    </row>
    <row r="1465" spans="2:6" x14ac:dyDescent="0.2">
      <c r="B1465" t="s">
        <v>63</v>
      </c>
      <c r="C1465" t="s">
        <v>71</v>
      </c>
      <c r="D1465" s="141" t="s">
        <v>1658</v>
      </c>
      <c r="E1465" s="130" t="str">
        <f t="shared" si="22"/>
        <v>SCMale5-9</v>
      </c>
      <c r="F1465" s="110">
        <v>232038.27359999999</v>
      </c>
    </row>
    <row r="1466" spans="2:6" x14ac:dyDescent="0.2">
      <c r="B1466" t="s">
        <v>63</v>
      </c>
      <c r="C1466" t="s">
        <v>71</v>
      </c>
      <c r="D1466" s="141" t="s">
        <v>118</v>
      </c>
      <c r="E1466" s="130" t="str">
        <f t="shared" si="22"/>
        <v>SCMale10-14</v>
      </c>
      <c r="F1466" s="110">
        <v>228973.59570000001</v>
      </c>
    </row>
    <row r="1467" spans="2:6" x14ac:dyDescent="0.2">
      <c r="B1467" t="s">
        <v>63</v>
      </c>
      <c r="C1467" t="s">
        <v>71</v>
      </c>
      <c r="D1467" s="130" t="s">
        <v>119</v>
      </c>
      <c r="E1467" s="130" t="str">
        <f t="shared" si="22"/>
        <v>SCMale15-19</v>
      </c>
      <c r="F1467" s="110">
        <v>244734.42230000001</v>
      </c>
    </row>
    <row r="1468" spans="2:6" x14ac:dyDescent="0.2">
      <c r="B1468" t="s">
        <v>63</v>
      </c>
      <c r="C1468" t="s">
        <v>71</v>
      </c>
      <c r="D1468" s="130" t="s">
        <v>120</v>
      </c>
      <c r="E1468" s="130" t="str">
        <f t="shared" si="22"/>
        <v>SCMale20-24</v>
      </c>
      <c r="F1468" s="110">
        <v>287825.12030000001</v>
      </c>
    </row>
    <row r="1469" spans="2:6" x14ac:dyDescent="0.2">
      <c r="B1469" t="s">
        <v>63</v>
      </c>
      <c r="C1469" t="s">
        <v>71</v>
      </c>
      <c r="D1469" s="130" t="s">
        <v>121</v>
      </c>
      <c r="E1469" s="130" t="str">
        <f t="shared" si="22"/>
        <v>SCMale25-29</v>
      </c>
      <c r="F1469" s="110">
        <v>303589.9964</v>
      </c>
    </row>
    <row r="1470" spans="2:6" x14ac:dyDescent="0.2">
      <c r="B1470" t="s">
        <v>63</v>
      </c>
      <c r="C1470" t="s">
        <v>71</v>
      </c>
      <c r="D1470" s="130" t="s">
        <v>122</v>
      </c>
      <c r="E1470" s="130" t="str">
        <f t="shared" si="22"/>
        <v>SCMale30-34</v>
      </c>
      <c r="F1470" s="110">
        <v>311455.70740000001</v>
      </c>
    </row>
    <row r="1471" spans="2:6" x14ac:dyDescent="0.2">
      <c r="B1471" t="s">
        <v>63</v>
      </c>
      <c r="C1471" t="s">
        <v>71</v>
      </c>
      <c r="D1471" s="130" t="s">
        <v>123</v>
      </c>
      <c r="E1471" s="130" t="str">
        <f t="shared" si="22"/>
        <v>SCMale35-39</v>
      </c>
      <c r="F1471" s="110">
        <v>296806.63900000002</v>
      </c>
    </row>
    <row r="1472" spans="2:6" x14ac:dyDescent="0.2">
      <c r="B1472" t="s">
        <v>63</v>
      </c>
      <c r="C1472" t="s">
        <v>71</v>
      </c>
      <c r="D1472" s="130" t="s">
        <v>124</v>
      </c>
      <c r="E1472" s="130" t="str">
        <f t="shared" si="22"/>
        <v>SCMale40-44</v>
      </c>
      <c r="F1472" s="110">
        <v>258862.0287</v>
      </c>
    </row>
    <row r="1473" spans="2:6" x14ac:dyDescent="0.2">
      <c r="B1473" t="s">
        <v>63</v>
      </c>
      <c r="C1473" t="s">
        <v>71</v>
      </c>
      <c r="D1473" s="130" t="s">
        <v>125</v>
      </c>
      <c r="E1473" s="130" t="str">
        <f t="shared" si="22"/>
        <v>SCMale45-49</v>
      </c>
      <c r="F1473" s="110">
        <v>236836.9577</v>
      </c>
    </row>
    <row r="1474" spans="2:6" x14ac:dyDescent="0.2">
      <c r="B1474" t="s">
        <v>63</v>
      </c>
      <c r="C1474" t="s">
        <v>71</v>
      </c>
      <c r="D1474" s="130" t="s">
        <v>126</v>
      </c>
      <c r="E1474" s="130" t="str">
        <f t="shared" si="22"/>
        <v>SCMale50-54</v>
      </c>
      <c r="F1474" s="110">
        <v>228283.55360000001</v>
      </c>
    </row>
    <row r="1475" spans="2:6" x14ac:dyDescent="0.2">
      <c r="B1475" t="s">
        <v>63</v>
      </c>
      <c r="C1475" t="s">
        <v>71</v>
      </c>
      <c r="D1475" s="130" t="s">
        <v>127</v>
      </c>
      <c r="E1475" s="130" t="str">
        <f t="shared" si="22"/>
        <v>SCMale55-59</v>
      </c>
      <c r="F1475" s="110">
        <v>205032.32190000001</v>
      </c>
    </row>
    <row r="1476" spans="2:6" x14ac:dyDescent="0.2">
      <c r="B1476" t="s">
        <v>63</v>
      </c>
      <c r="C1476" t="s">
        <v>71</v>
      </c>
      <c r="D1476" s="130" t="s">
        <v>128</v>
      </c>
      <c r="E1476" s="130" t="str">
        <f t="shared" ref="E1476:E1539" si="23">_xlfn.CONCAT(B1476,C1476,D1476)</f>
        <v>SCMale60-64</v>
      </c>
      <c r="F1476" s="110">
        <v>162041.15150000001</v>
      </c>
    </row>
    <row r="1477" spans="2:6" x14ac:dyDescent="0.2">
      <c r="B1477" t="s">
        <v>63</v>
      </c>
      <c r="C1477" t="s">
        <v>71</v>
      </c>
      <c r="D1477" s="130" t="s">
        <v>129</v>
      </c>
      <c r="E1477" s="130" t="str">
        <f t="shared" si="23"/>
        <v>SCMale65-69</v>
      </c>
      <c r="F1477" s="110">
        <v>122637.2139</v>
      </c>
    </row>
    <row r="1478" spans="2:6" x14ac:dyDescent="0.2">
      <c r="B1478" t="s">
        <v>63</v>
      </c>
      <c r="C1478" t="s">
        <v>71</v>
      </c>
      <c r="D1478" s="130" t="s">
        <v>130</v>
      </c>
      <c r="E1478" s="130" t="str">
        <f t="shared" si="23"/>
        <v>SCMale70-74</v>
      </c>
      <c r="F1478" s="110">
        <v>83024.9571</v>
      </c>
    </row>
    <row r="1479" spans="2:6" x14ac:dyDescent="0.2">
      <c r="B1479" t="s">
        <v>63</v>
      </c>
      <c r="C1479" t="s">
        <v>71</v>
      </c>
      <c r="D1479" s="130" t="s">
        <v>131</v>
      </c>
      <c r="E1479" s="130" t="str">
        <f t="shared" si="23"/>
        <v>SCMale75-79</v>
      </c>
      <c r="F1479" s="110">
        <v>50495.419699999999</v>
      </c>
    </row>
    <row r="1480" spans="2:6" x14ac:dyDescent="0.2">
      <c r="B1480" t="s">
        <v>63</v>
      </c>
      <c r="C1480" t="s">
        <v>71</v>
      </c>
      <c r="D1480" s="130" t="s">
        <v>132</v>
      </c>
      <c r="E1480" s="130" t="str">
        <f t="shared" si="23"/>
        <v>SCMale80-84</v>
      </c>
      <c r="F1480" s="110">
        <v>29874.3995</v>
      </c>
    </row>
    <row r="1481" spans="2:6" x14ac:dyDescent="0.2">
      <c r="B1481" t="s">
        <v>63</v>
      </c>
      <c r="C1481" t="s">
        <v>71</v>
      </c>
      <c r="D1481" s="130" t="s">
        <v>133</v>
      </c>
      <c r="E1481" s="130" t="str">
        <f t="shared" si="23"/>
        <v>SCMale85-89</v>
      </c>
      <c r="F1481" s="110">
        <v>14117.8503</v>
      </c>
    </row>
    <row r="1482" spans="2:6" x14ac:dyDescent="0.2">
      <c r="B1482" t="s">
        <v>63</v>
      </c>
      <c r="C1482" t="s">
        <v>71</v>
      </c>
      <c r="D1482" s="130" t="s">
        <v>8</v>
      </c>
      <c r="E1482" s="130" t="str">
        <f t="shared" si="23"/>
        <v>SCMale90+</v>
      </c>
      <c r="F1482" s="110">
        <v>7577.3886000000002</v>
      </c>
    </row>
    <row r="1483" spans="2:6" x14ac:dyDescent="0.2">
      <c r="B1483" t="s">
        <v>63</v>
      </c>
      <c r="C1483" t="s">
        <v>18</v>
      </c>
      <c r="D1483" s="130">
        <v>0</v>
      </c>
      <c r="E1483" s="130" t="str">
        <f t="shared" si="23"/>
        <v>SCTotal0</v>
      </c>
      <c r="F1483" s="110">
        <v>97327.944399999993</v>
      </c>
    </row>
    <row r="1484" spans="2:6" x14ac:dyDescent="0.2">
      <c r="B1484" t="s">
        <v>63</v>
      </c>
      <c r="C1484" t="s">
        <v>18</v>
      </c>
      <c r="D1484" s="141" t="s">
        <v>1657</v>
      </c>
      <c r="E1484" s="130" t="str">
        <f t="shared" si="23"/>
        <v>SCTotal1-4</v>
      </c>
      <c r="F1484" s="110">
        <v>387150.71010000003</v>
      </c>
    </row>
    <row r="1485" spans="2:6" x14ac:dyDescent="0.2">
      <c r="B1485" t="s">
        <v>63</v>
      </c>
      <c r="C1485" t="s">
        <v>18</v>
      </c>
      <c r="D1485" s="141" t="s">
        <v>1658</v>
      </c>
      <c r="E1485" s="130" t="str">
        <f t="shared" si="23"/>
        <v>SCTotal5-9</v>
      </c>
      <c r="F1485" s="110">
        <v>454168.17359999998</v>
      </c>
    </row>
    <row r="1486" spans="2:6" x14ac:dyDescent="0.2">
      <c r="B1486" t="s">
        <v>63</v>
      </c>
      <c r="C1486" t="s">
        <v>18</v>
      </c>
      <c r="D1486" s="141" t="s">
        <v>118</v>
      </c>
      <c r="E1486" s="130" t="str">
        <f t="shared" si="23"/>
        <v>SCTotal10-14</v>
      </c>
      <c r="F1486" s="110">
        <v>448474.00030000001</v>
      </c>
    </row>
    <row r="1487" spans="2:6" x14ac:dyDescent="0.2">
      <c r="B1487" t="s">
        <v>63</v>
      </c>
      <c r="C1487" t="s">
        <v>18</v>
      </c>
      <c r="D1487" s="130" t="s">
        <v>119</v>
      </c>
      <c r="E1487" s="130" t="str">
        <f t="shared" si="23"/>
        <v>SCTotal15-19</v>
      </c>
      <c r="F1487" s="110">
        <v>479949.9754</v>
      </c>
    </row>
    <row r="1488" spans="2:6" x14ac:dyDescent="0.2">
      <c r="B1488" t="s">
        <v>63</v>
      </c>
      <c r="C1488" t="s">
        <v>18</v>
      </c>
      <c r="D1488" s="130" t="s">
        <v>120</v>
      </c>
      <c r="E1488" s="130" t="str">
        <f t="shared" si="23"/>
        <v>SCTotal20-24</v>
      </c>
      <c r="F1488" s="110">
        <v>565433.77159999998</v>
      </c>
    </row>
    <row r="1489" spans="2:6" x14ac:dyDescent="0.2">
      <c r="B1489" t="s">
        <v>63</v>
      </c>
      <c r="C1489" t="s">
        <v>18</v>
      </c>
      <c r="D1489" s="130" t="s">
        <v>121</v>
      </c>
      <c r="E1489" s="130" t="str">
        <f t="shared" si="23"/>
        <v>SCTotal25-29</v>
      </c>
      <c r="F1489" s="110">
        <v>596916.90099999995</v>
      </c>
    </row>
    <row r="1490" spans="2:6" x14ac:dyDescent="0.2">
      <c r="B1490" t="s">
        <v>63</v>
      </c>
      <c r="C1490" t="s">
        <v>18</v>
      </c>
      <c r="D1490" s="130" t="s">
        <v>122</v>
      </c>
      <c r="E1490" s="130" t="str">
        <f t="shared" si="23"/>
        <v>SCTotal30-34</v>
      </c>
      <c r="F1490" s="110">
        <v>611899.7304</v>
      </c>
    </row>
    <row r="1491" spans="2:6" x14ac:dyDescent="0.2">
      <c r="B1491" t="s">
        <v>63</v>
      </c>
      <c r="C1491" t="s">
        <v>18</v>
      </c>
      <c r="D1491" s="130" t="s">
        <v>123</v>
      </c>
      <c r="E1491" s="130" t="str">
        <f t="shared" si="23"/>
        <v>SCTotal35-39</v>
      </c>
      <c r="F1491" s="110">
        <v>588581.77110000001</v>
      </c>
    </row>
    <row r="1492" spans="2:6" x14ac:dyDescent="0.2">
      <c r="B1492" t="s">
        <v>63</v>
      </c>
      <c r="C1492" t="s">
        <v>18</v>
      </c>
      <c r="D1492" s="130" t="s">
        <v>124</v>
      </c>
      <c r="E1492" s="130" t="str">
        <f t="shared" si="23"/>
        <v>SCTotal40-44</v>
      </c>
      <c r="F1492" s="110">
        <v>519074.56819999998</v>
      </c>
    </row>
    <row r="1493" spans="2:6" x14ac:dyDescent="0.2">
      <c r="B1493" t="s">
        <v>63</v>
      </c>
      <c r="C1493" t="s">
        <v>18</v>
      </c>
      <c r="D1493" s="130" t="s">
        <v>125</v>
      </c>
      <c r="E1493" s="130" t="str">
        <f t="shared" si="23"/>
        <v>SCTotal45-49</v>
      </c>
      <c r="F1493" s="110">
        <v>479446.46740000002</v>
      </c>
    </row>
    <row r="1494" spans="2:6" x14ac:dyDescent="0.2">
      <c r="B1494" t="s">
        <v>63</v>
      </c>
      <c r="C1494" t="s">
        <v>18</v>
      </c>
      <c r="D1494" s="130" t="s">
        <v>126</v>
      </c>
      <c r="E1494" s="130" t="str">
        <f t="shared" si="23"/>
        <v>SCTotal50-54</v>
      </c>
      <c r="F1494" s="110">
        <v>466066.53499999997</v>
      </c>
    </row>
    <row r="1495" spans="2:6" x14ac:dyDescent="0.2">
      <c r="B1495" t="s">
        <v>63</v>
      </c>
      <c r="C1495" t="s">
        <v>18</v>
      </c>
      <c r="D1495" s="130" t="s">
        <v>127</v>
      </c>
      <c r="E1495" s="130" t="str">
        <f t="shared" si="23"/>
        <v>SCTotal55-59</v>
      </c>
      <c r="F1495" s="110">
        <v>424926.32260000001</v>
      </c>
    </row>
    <row r="1496" spans="2:6" x14ac:dyDescent="0.2">
      <c r="B1496" t="s">
        <v>63</v>
      </c>
      <c r="C1496" t="s">
        <v>18</v>
      </c>
      <c r="D1496" s="130" t="s">
        <v>128</v>
      </c>
      <c r="E1496" s="130" t="str">
        <f t="shared" si="23"/>
        <v>SCTotal60-64</v>
      </c>
      <c r="F1496" s="110">
        <v>339189.7451</v>
      </c>
    </row>
    <row r="1497" spans="2:6" x14ac:dyDescent="0.2">
      <c r="B1497" t="s">
        <v>63</v>
      </c>
      <c r="C1497" t="s">
        <v>18</v>
      </c>
      <c r="D1497" s="130" t="s">
        <v>129</v>
      </c>
      <c r="E1497" s="130" t="str">
        <f t="shared" si="23"/>
        <v>SCTotal65-69</v>
      </c>
      <c r="F1497" s="110">
        <v>261853.8849</v>
      </c>
    </row>
    <row r="1498" spans="2:6" x14ac:dyDescent="0.2">
      <c r="B1498" t="s">
        <v>63</v>
      </c>
      <c r="C1498" t="s">
        <v>18</v>
      </c>
      <c r="D1498" s="130" t="s">
        <v>130</v>
      </c>
      <c r="E1498" s="130" t="str">
        <f t="shared" si="23"/>
        <v>SCTotal70-74</v>
      </c>
      <c r="F1498" s="110">
        <v>182785.4172</v>
      </c>
    </row>
    <row r="1499" spans="2:6" x14ac:dyDescent="0.2">
      <c r="B1499" t="s">
        <v>63</v>
      </c>
      <c r="C1499" t="s">
        <v>18</v>
      </c>
      <c r="D1499" s="130" t="s">
        <v>131</v>
      </c>
      <c r="E1499" s="130" t="str">
        <f t="shared" si="23"/>
        <v>SCTotal75-79</v>
      </c>
      <c r="F1499" s="110">
        <v>117402.9452</v>
      </c>
    </row>
    <row r="1500" spans="2:6" x14ac:dyDescent="0.2">
      <c r="B1500" t="s">
        <v>63</v>
      </c>
      <c r="C1500" t="s">
        <v>18</v>
      </c>
      <c r="D1500" s="130" t="s">
        <v>132</v>
      </c>
      <c r="E1500" s="130" t="str">
        <f t="shared" si="23"/>
        <v>SCTotal80-84</v>
      </c>
      <c r="F1500" s="110">
        <v>74895.005799999999</v>
      </c>
    </row>
    <row r="1501" spans="2:6" x14ac:dyDescent="0.2">
      <c r="B1501" t="s">
        <v>63</v>
      </c>
      <c r="C1501" t="s">
        <v>18</v>
      </c>
      <c r="D1501" s="130" t="s">
        <v>133</v>
      </c>
      <c r="E1501" s="130" t="str">
        <f t="shared" si="23"/>
        <v>SCTotal85-89</v>
      </c>
      <c r="F1501" s="110">
        <v>38932.750399999997</v>
      </c>
    </row>
    <row r="1502" spans="2:6" x14ac:dyDescent="0.2">
      <c r="B1502" t="s">
        <v>63</v>
      </c>
      <c r="C1502" t="s">
        <v>18</v>
      </c>
      <c r="D1502" s="130" t="s">
        <v>8</v>
      </c>
      <c r="E1502" s="130" t="str">
        <f t="shared" si="23"/>
        <v>SCTotal90+</v>
      </c>
      <c r="F1502" s="110">
        <v>24934.013200000001</v>
      </c>
    </row>
    <row r="1503" spans="2:6" x14ac:dyDescent="0.2">
      <c r="B1503" t="s">
        <v>55</v>
      </c>
      <c r="C1503" t="s">
        <v>70</v>
      </c>
      <c r="D1503" s="130">
        <v>0</v>
      </c>
      <c r="E1503" s="130" t="str">
        <f t="shared" si="23"/>
        <v>SEFemale0</v>
      </c>
      <c r="F1503" s="110">
        <v>16764.4578</v>
      </c>
    </row>
    <row r="1504" spans="2:6" x14ac:dyDescent="0.2">
      <c r="B1504" t="s">
        <v>55</v>
      </c>
      <c r="C1504" t="s">
        <v>70</v>
      </c>
      <c r="D1504" s="141" t="s">
        <v>1657</v>
      </c>
      <c r="E1504" s="130" t="str">
        <f t="shared" si="23"/>
        <v>SEFemale1-4</v>
      </c>
      <c r="F1504" s="110">
        <v>66333.515299999999</v>
      </c>
    </row>
    <row r="1505" spans="2:6" x14ac:dyDescent="0.2">
      <c r="B1505" t="s">
        <v>55</v>
      </c>
      <c r="C1505" t="s">
        <v>70</v>
      </c>
      <c r="D1505" s="141" t="s">
        <v>1658</v>
      </c>
      <c r="E1505" s="130" t="str">
        <f t="shared" si="23"/>
        <v>SEFemale5-9</v>
      </c>
      <c r="F1505" s="110">
        <v>83758.185200000007</v>
      </c>
    </row>
    <row r="1506" spans="2:6" x14ac:dyDescent="0.2">
      <c r="B1506" t="s">
        <v>55</v>
      </c>
      <c r="C1506" t="s">
        <v>70</v>
      </c>
      <c r="D1506" s="141" t="s">
        <v>118</v>
      </c>
      <c r="E1506" s="130" t="str">
        <f t="shared" si="23"/>
        <v>SEFemale10-14</v>
      </c>
      <c r="F1506" s="110">
        <v>88990.685599999997</v>
      </c>
    </row>
    <row r="1507" spans="2:6" x14ac:dyDescent="0.2">
      <c r="B1507" t="s">
        <v>55</v>
      </c>
      <c r="C1507" t="s">
        <v>70</v>
      </c>
      <c r="D1507" s="130" t="s">
        <v>119</v>
      </c>
      <c r="E1507" s="130" t="str">
        <f t="shared" si="23"/>
        <v>SEFemale15-19</v>
      </c>
      <c r="F1507" s="110">
        <v>94822.573499999999</v>
      </c>
    </row>
    <row r="1508" spans="2:6" x14ac:dyDescent="0.2">
      <c r="B1508" t="s">
        <v>55</v>
      </c>
      <c r="C1508" t="s">
        <v>70</v>
      </c>
      <c r="D1508" s="130" t="s">
        <v>120</v>
      </c>
      <c r="E1508" s="130" t="str">
        <f t="shared" si="23"/>
        <v>SEFemale20-24</v>
      </c>
      <c r="F1508" s="110">
        <v>104861.0803</v>
      </c>
    </row>
    <row r="1509" spans="2:6" x14ac:dyDescent="0.2">
      <c r="B1509" t="s">
        <v>55</v>
      </c>
      <c r="C1509" t="s">
        <v>70</v>
      </c>
      <c r="D1509" s="130" t="s">
        <v>121</v>
      </c>
      <c r="E1509" s="130" t="str">
        <f t="shared" si="23"/>
        <v>SEFemale25-29</v>
      </c>
      <c r="F1509" s="110">
        <v>101775.56269999999</v>
      </c>
    </row>
    <row r="1510" spans="2:6" x14ac:dyDescent="0.2">
      <c r="B1510" t="s">
        <v>55</v>
      </c>
      <c r="C1510" t="s">
        <v>70</v>
      </c>
      <c r="D1510" s="130" t="s">
        <v>122</v>
      </c>
      <c r="E1510" s="130" t="str">
        <f t="shared" si="23"/>
        <v>SEFemale30-34</v>
      </c>
      <c r="F1510" s="110">
        <v>102357.2911</v>
      </c>
    </row>
    <row r="1511" spans="2:6" x14ac:dyDescent="0.2">
      <c r="B1511" t="s">
        <v>55</v>
      </c>
      <c r="C1511" t="s">
        <v>70</v>
      </c>
      <c r="D1511" s="130" t="s">
        <v>123</v>
      </c>
      <c r="E1511" s="130" t="str">
        <f t="shared" si="23"/>
        <v>SEFemale35-39</v>
      </c>
      <c r="F1511" s="110">
        <v>97080.394899999999</v>
      </c>
    </row>
    <row r="1512" spans="2:6" x14ac:dyDescent="0.2">
      <c r="B1512" t="s">
        <v>55</v>
      </c>
      <c r="C1512" t="s">
        <v>70</v>
      </c>
      <c r="D1512" s="130" t="s">
        <v>124</v>
      </c>
      <c r="E1512" s="130" t="str">
        <f t="shared" si="23"/>
        <v>SEFemale40-44</v>
      </c>
      <c r="F1512" s="110">
        <v>86983.363599999997</v>
      </c>
    </row>
    <row r="1513" spans="2:6" x14ac:dyDescent="0.2">
      <c r="B1513" t="s">
        <v>55</v>
      </c>
      <c r="C1513" t="s">
        <v>70</v>
      </c>
      <c r="D1513" s="130" t="s">
        <v>125</v>
      </c>
      <c r="E1513" s="130" t="str">
        <f t="shared" si="23"/>
        <v>SEFemale45-49</v>
      </c>
      <c r="F1513" s="110">
        <v>76284.854300000006</v>
      </c>
    </row>
    <row r="1514" spans="2:6" x14ac:dyDescent="0.2">
      <c r="B1514" t="s">
        <v>55</v>
      </c>
      <c r="C1514" t="s">
        <v>70</v>
      </c>
      <c r="D1514" s="130" t="s">
        <v>126</v>
      </c>
      <c r="E1514" s="130" t="str">
        <f t="shared" si="23"/>
        <v>SEFemale50-54</v>
      </c>
      <c r="F1514" s="110">
        <v>68396.709700000007</v>
      </c>
    </row>
    <row r="1515" spans="2:6" x14ac:dyDescent="0.2">
      <c r="B1515" t="s">
        <v>55</v>
      </c>
      <c r="C1515" t="s">
        <v>70</v>
      </c>
      <c r="D1515" s="130" t="s">
        <v>127</v>
      </c>
      <c r="E1515" s="130" t="str">
        <f t="shared" si="23"/>
        <v>SEFemale55-59</v>
      </c>
      <c r="F1515" s="110">
        <v>56008.048999999999</v>
      </c>
    </row>
    <row r="1516" spans="2:6" x14ac:dyDescent="0.2">
      <c r="B1516" t="s">
        <v>55</v>
      </c>
      <c r="C1516" t="s">
        <v>70</v>
      </c>
      <c r="D1516" s="130" t="s">
        <v>128</v>
      </c>
      <c r="E1516" s="130" t="str">
        <f t="shared" si="23"/>
        <v>SEFemale60-64</v>
      </c>
      <c r="F1516" s="110">
        <v>43863.178699999997</v>
      </c>
    </row>
    <row r="1517" spans="2:6" x14ac:dyDescent="0.2">
      <c r="B1517" t="s">
        <v>55</v>
      </c>
      <c r="C1517" t="s">
        <v>70</v>
      </c>
      <c r="D1517" s="130" t="s">
        <v>129</v>
      </c>
      <c r="E1517" s="130" t="str">
        <f t="shared" si="23"/>
        <v>SEFemale65-69</v>
      </c>
      <c r="F1517" s="110">
        <v>34738.289799999999</v>
      </c>
    </row>
    <row r="1518" spans="2:6" x14ac:dyDescent="0.2">
      <c r="B1518" t="s">
        <v>55</v>
      </c>
      <c r="C1518" t="s">
        <v>70</v>
      </c>
      <c r="D1518" s="130" t="s">
        <v>130</v>
      </c>
      <c r="E1518" s="130" t="str">
        <f t="shared" si="23"/>
        <v>SEFemale70-74</v>
      </c>
      <c r="F1518" s="110">
        <v>25643.844099999998</v>
      </c>
    </row>
    <row r="1519" spans="2:6" x14ac:dyDescent="0.2">
      <c r="B1519" t="s">
        <v>55</v>
      </c>
      <c r="C1519" t="s">
        <v>70</v>
      </c>
      <c r="D1519" s="130" t="s">
        <v>131</v>
      </c>
      <c r="E1519" s="130" t="str">
        <f t="shared" si="23"/>
        <v>SEFemale75-79</v>
      </c>
      <c r="F1519" s="110">
        <v>17716.999500000002</v>
      </c>
    </row>
    <row r="1520" spans="2:6" x14ac:dyDescent="0.2">
      <c r="B1520" t="s">
        <v>55</v>
      </c>
      <c r="C1520" t="s">
        <v>70</v>
      </c>
      <c r="D1520" s="130" t="s">
        <v>132</v>
      </c>
      <c r="E1520" s="130" t="str">
        <f t="shared" si="23"/>
        <v>SEFemale80-84</v>
      </c>
      <c r="F1520" s="110">
        <v>11671.7889</v>
      </c>
    </row>
    <row r="1521" spans="2:6" x14ac:dyDescent="0.2">
      <c r="B1521" t="s">
        <v>55</v>
      </c>
      <c r="C1521" t="s">
        <v>70</v>
      </c>
      <c r="D1521" s="130" t="s">
        <v>133</v>
      </c>
      <c r="E1521" s="130" t="str">
        <f t="shared" si="23"/>
        <v>SEFemale85-89</v>
      </c>
      <c r="F1521" s="110">
        <v>6249.7170999999998</v>
      </c>
    </row>
    <row r="1522" spans="2:6" x14ac:dyDescent="0.2">
      <c r="B1522" t="s">
        <v>55</v>
      </c>
      <c r="C1522" t="s">
        <v>70</v>
      </c>
      <c r="D1522" s="130" t="s">
        <v>8</v>
      </c>
      <c r="E1522" s="130" t="str">
        <f t="shared" si="23"/>
        <v>SEFemale90+</v>
      </c>
      <c r="F1522" s="110">
        <v>3616.2968000000001</v>
      </c>
    </row>
    <row r="1523" spans="2:6" x14ac:dyDescent="0.2">
      <c r="B1523" t="s">
        <v>55</v>
      </c>
      <c r="C1523" t="s">
        <v>71</v>
      </c>
      <c r="D1523" s="130">
        <v>0</v>
      </c>
      <c r="E1523" s="130" t="str">
        <f t="shared" si="23"/>
        <v>SEMale0</v>
      </c>
      <c r="F1523" s="110">
        <v>17564.227200000001</v>
      </c>
    </row>
    <row r="1524" spans="2:6" x14ac:dyDescent="0.2">
      <c r="B1524" t="s">
        <v>55</v>
      </c>
      <c r="C1524" t="s">
        <v>71</v>
      </c>
      <c r="D1524" s="141" t="s">
        <v>1657</v>
      </c>
      <c r="E1524" s="130" t="str">
        <f t="shared" si="23"/>
        <v>SEMale1-4</v>
      </c>
      <c r="F1524" s="110">
        <v>69441.778699999995</v>
      </c>
    </row>
    <row r="1525" spans="2:6" x14ac:dyDescent="0.2">
      <c r="B1525" t="s">
        <v>55</v>
      </c>
      <c r="C1525" t="s">
        <v>71</v>
      </c>
      <c r="D1525" s="141" t="s">
        <v>1658</v>
      </c>
      <c r="E1525" s="130" t="str">
        <f t="shared" si="23"/>
        <v>SEMale5-9</v>
      </c>
      <c r="F1525" s="110">
        <v>87458.047099999996</v>
      </c>
    </row>
    <row r="1526" spans="2:6" x14ac:dyDescent="0.2">
      <c r="B1526" t="s">
        <v>55</v>
      </c>
      <c r="C1526" t="s">
        <v>71</v>
      </c>
      <c r="D1526" s="141" t="s">
        <v>118</v>
      </c>
      <c r="E1526" s="130" t="str">
        <f t="shared" si="23"/>
        <v>SEMale10-14</v>
      </c>
      <c r="F1526" s="110">
        <v>92223.319799999997</v>
      </c>
    </row>
    <row r="1527" spans="2:6" x14ac:dyDescent="0.2">
      <c r="B1527" t="s">
        <v>55</v>
      </c>
      <c r="C1527" t="s">
        <v>71</v>
      </c>
      <c r="D1527" s="130" t="s">
        <v>119</v>
      </c>
      <c r="E1527" s="130" t="str">
        <f t="shared" si="23"/>
        <v>SEMale15-19</v>
      </c>
      <c r="F1527" s="110">
        <v>96703.53</v>
      </c>
    </row>
    <row r="1528" spans="2:6" x14ac:dyDescent="0.2">
      <c r="B1528" t="s">
        <v>55</v>
      </c>
      <c r="C1528" t="s">
        <v>71</v>
      </c>
      <c r="D1528" s="130" t="s">
        <v>120</v>
      </c>
      <c r="E1528" s="130" t="str">
        <f t="shared" si="23"/>
        <v>SEMale20-24</v>
      </c>
      <c r="F1528" s="110">
        <v>105013.5205</v>
      </c>
    </row>
    <row r="1529" spans="2:6" x14ac:dyDescent="0.2">
      <c r="B1529" t="s">
        <v>55</v>
      </c>
      <c r="C1529" t="s">
        <v>71</v>
      </c>
      <c r="D1529" s="130" t="s">
        <v>121</v>
      </c>
      <c r="E1529" s="130" t="str">
        <f t="shared" si="23"/>
        <v>SEMale25-29</v>
      </c>
      <c r="F1529" s="110">
        <v>96988.637300000002</v>
      </c>
    </row>
    <row r="1530" spans="2:6" x14ac:dyDescent="0.2">
      <c r="B1530" t="s">
        <v>55</v>
      </c>
      <c r="C1530" t="s">
        <v>71</v>
      </c>
      <c r="D1530" s="130" t="s">
        <v>122</v>
      </c>
      <c r="E1530" s="130" t="str">
        <f t="shared" si="23"/>
        <v>SEMale30-34</v>
      </c>
      <c r="F1530" s="110">
        <v>94761.054900000003</v>
      </c>
    </row>
    <row r="1531" spans="2:6" x14ac:dyDescent="0.2">
      <c r="B1531" t="s">
        <v>55</v>
      </c>
      <c r="C1531" t="s">
        <v>71</v>
      </c>
      <c r="D1531" s="130" t="s">
        <v>123</v>
      </c>
      <c r="E1531" s="130" t="str">
        <f t="shared" si="23"/>
        <v>SEMale35-39</v>
      </c>
      <c r="F1531" s="110">
        <v>87985.462599999999</v>
      </c>
    </row>
    <row r="1532" spans="2:6" x14ac:dyDescent="0.2">
      <c r="B1532" t="s">
        <v>55</v>
      </c>
      <c r="C1532" t="s">
        <v>71</v>
      </c>
      <c r="D1532" s="130" t="s">
        <v>124</v>
      </c>
      <c r="E1532" s="130" t="str">
        <f t="shared" si="23"/>
        <v>SEMale40-44</v>
      </c>
      <c r="F1532" s="110">
        <v>77428.7644</v>
      </c>
    </row>
    <row r="1533" spans="2:6" x14ac:dyDescent="0.2">
      <c r="B1533" t="s">
        <v>55</v>
      </c>
      <c r="C1533" t="s">
        <v>71</v>
      </c>
      <c r="D1533" s="130" t="s">
        <v>125</v>
      </c>
      <c r="E1533" s="130" t="str">
        <f t="shared" si="23"/>
        <v>SEMale45-49</v>
      </c>
      <c r="F1533" s="110">
        <v>67142.907999999996</v>
      </c>
    </row>
    <row r="1534" spans="2:6" x14ac:dyDescent="0.2">
      <c r="B1534" t="s">
        <v>55</v>
      </c>
      <c r="C1534" t="s">
        <v>71</v>
      </c>
      <c r="D1534" s="130" t="s">
        <v>126</v>
      </c>
      <c r="E1534" s="130" t="str">
        <f t="shared" si="23"/>
        <v>SEMale50-54</v>
      </c>
      <c r="F1534" s="110">
        <v>60078.430899999999</v>
      </c>
    </row>
    <row r="1535" spans="2:6" x14ac:dyDescent="0.2">
      <c r="B1535" t="s">
        <v>55</v>
      </c>
      <c r="C1535" t="s">
        <v>71</v>
      </c>
      <c r="D1535" s="130" t="s">
        <v>127</v>
      </c>
      <c r="E1535" s="130" t="str">
        <f t="shared" si="23"/>
        <v>SEMale55-59</v>
      </c>
      <c r="F1535" s="110">
        <v>47881.840300000003</v>
      </c>
    </row>
    <row r="1536" spans="2:6" x14ac:dyDescent="0.2">
      <c r="B1536" t="s">
        <v>55</v>
      </c>
      <c r="C1536" t="s">
        <v>71</v>
      </c>
      <c r="D1536" s="130" t="s">
        <v>128</v>
      </c>
      <c r="E1536" s="130" t="str">
        <f t="shared" si="23"/>
        <v>SEMale60-64</v>
      </c>
      <c r="F1536" s="110">
        <v>36570.952599999997</v>
      </c>
    </row>
    <row r="1537" spans="2:6" x14ac:dyDescent="0.2">
      <c r="B1537" t="s">
        <v>55</v>
      </c>
      <c r="C1537" t="s">
        <v>71</v>
      </c>
      <c r="D1537" s="130" t="s">
        <v>129</v>
      </c>
      <c r="E1537" s="130" t="str">
        <f t="shared" si="23"/>
        <v>SEMale65-69</v>
      </c>
      <c r="F1537" s="110">
        <v>27782.392199999998</v>
      </c>
    </row>
    <row r="1538" spans="2:6" x14ac:dyDescent="0.2">
      <c r="B1538" t="s">
        <v>55</v>
      </c>
      <c r="C1538" t="s">
        <v>71</v>
      </c>
      <c r="D1538" s="130" t="s">
        <v>130</v>
      </c>
      <c r="E1538" s="130" t="str">
        <f t="shared" si="23"/>
        <v>SEMale70-74</v>
      </c>
      <c r="F1538" s="110">
        <v>20095.402300000002</v>
      </c>
    </row>
    <row r="1539" spans="2:6" x14ac:dyDescent="0.2">
      <c r="B1539" t="s">
        <v>55</v>
      </c>
      <c r="C1539" t="s">
        <v>71</v>
      </c>
      <c r="D1539" s="130" t="s">
        <v>131</v>
      </c>
      <c r="E1539" s="130" t="str">
        <f t="shared" si="23"/>
        <v>SEMale75-79</v>
      </c>
      <c r="F1539" s="110">
        <v>12345.427</v>
      </c>
    </row>
    <row r="1540" spans="2:6" x14ac:dyDescent="0.2">
      <c r="B1540" t="s">
        <v>55</v>
      </c>
      <c r="C1540" t="s">
        <v>71</v>
      </c>
      <c r="D1540" s="130" t="s">
        <v>132</v>
      </c>
      <c r="E1540" s="130" t="str">
        <f t="shared" ref="E1540:E1603" si="24">_xlfn.CONCAT(B1540,C1540,D1540)</f>
        <v>SEMale80-84</v>
      </c>
      <c r="F1540" s="110">
        <v>7139.8010999999997</v>
      </c>
    </row>
    <row r="1541" spans="2:6" x14ac:dyDescent="0.2">
      <c r="B1541" t="s">
        <v>55</v>
      </c>
      <c r="C1541" t="s">
        <v>71</v>
      </c>
      <c r="D1541" s="130" t="s">
        <v>133</v>
      </c>
      <c r="E1541" s="130" t="str">
        <f t="shared" si="24"/>
        <v>SEMale85-89</v>
      </c>
      <c r="F1541" s="110">
        <v>3316.6131</v>
      </c>
    </row>
    <row r="1542" spans="2:6" x14ac:dyDescent="0.2">
      <c r="B1542" t="s">
        <v>55</v>
      </c>
      <c r="C1542" t="s">
        <v>71</v>
      </c>
      <c r="D1542" s="130" t="s">
        <v>8</v>
      </c>
      <c r="E1542" s="130" t="str">
        <f t="shared" si="24"/>
        <v>SEMale90+</v>
      </c>
      <c r="F1542" s="110">
        <v>1669.3833999999999</v>
      </c>
    </row>
    <row r="1543" spans="2:6" x14ac:dyDescent="0.2">
      <c r="B1543" t="s">
        <v>55</v>
      </c>
      <c r="C1543" t="s">
        <v>18</v>
      </c>
      <c r="D1543" s="130">
        <v>0</v>
      </c>
      <c r="E1543" s="130" t="str">
        <f t="shared" si="24"/>
        <v>SETotal0</v>
      </c>
      <c r="F1543" s="110">
        <v>34328.684999999998</v>
      </c>
    </row>
    <row r="1544" spans="2:6" x14ac:dyDescent="0.2">
      <c r="B1544" t="s">
        <v>55</v>
      </c>
      <c r="C1544" t="s">
        <v>18</v>
      </c>
      <c r="D1544" s="141" t="s">
        <v>1657</v>
      </c>
      <c r="E1544" s="130" t="str">
        <f t="shared" si="24"/>
        <v>SETotal1-4</v>
      </c>
      <c r="F1544" s="110">
        <v>135775.29389999999</v>
      </c>
    </row>
    <row r="1545" spans="2:6" x14ac:dyDescent="0.2">
      <c r="B1545" t="s">
        <v>55</v>
      </c>
      <c r="C1545" t="s">
        <v>18</v>
      </c>
      <c r="D1545" s="141" t="s">
        <v>1658</v>
      </c>
      <c r="E1545" s="130" t="str">
        <f t="shared" si="24"/>
        <v>SETotal5-9</v>
      </c>
      <c r="F1545" s="110">
        <v>171216.23199999999</v>
      </c>
    </row>
    <row r="1546" spans="2:6" x14ac:dyDescent="0.2">
      <c r="B1546" t="s">
        <v>55</v>
      </c>
      <c r="C1546" t="s">
        <v>18</v>
      </c>
      <c r="D1546" s="141" t="s">
        <v>118</v>
      </c>
      <c r="E1546" s="130" t="str">
        <f t="shared" si="24"/>
        <v>SETotal10-14</v>
      </c>
      <c r="F1546" s="110">
        <v>181214.00339999999</v>
      </c>
    </row>
    <row r="1547" spans="2:6" x14ac:dyDescent="0.2">
      <c r="B1547" t="s">
        <v>55</v>
      </c>
      <c r="C1547" t="s">
        <v>18</v>
      </c>
      <c r="D1547" s="130" t="s">
        <v>119</v>
      </c>
      <c r="E1547" s="130" t="str">
        <f t="shared" si="24"/>
        <v>SETotal15-19</v>
      </c>
      <c r="F1547" s="110">
        <v>191526.1012</v>
      </c>
    </row>
    <row r="1548" spans="2:6" x14ac:dyDescent="0.2">
      <c r="B1548" t="s">
        <v>55</v>
      </c>
      <c r="C1548" t="s">
        <v>18</v>
      </c>
      <c r="D1548" s="130" t="s">
        <v>120</v>
      </c>
      <c r="E1548" s="130" t="str">
        <f t="shared" si="24"/>
        <v>SETotal20-24</v>
      </c>
      <c r="F1548" s="110">
        <v>209874.57810000001</v>
      </c>
    </row>
    <row r="1549" spans="2:6" x14ac:dyDescent="0.2">
      <c r="B1549" t="s">
        <v>55</v>
      </c>
      <c r="C1549" t="s">
        <v>18</v>
      </c>
      <c r="D1549" s="130" t="s">
        <v>121</v>
      </c>
      <c r="E1549" s="130" t="str">
        <f t="shared" si="24"/>
        <v>SETotal25-29</v>
      </c>
      <c r="F1549" s="110">
        <v>198764.18950000001</v>
      </c>
    </row>
    <row r="1550" spans="2:6" x14ac:dyDescent="0.2">
      <c r="B1550" t="s">
        <v>55</v>
      </c>
      <c r="C1550" t="s">
        <v>18</v>
      </c>
      <c r="D1550" s="130" t="s">
        <v>122</v>
      </c>
      <c r="E1550" s="130" t="str">
        <f t="shared" si="24"/>
        <v>SETotal30-34</v>
      </c>
      <c r="F1550" s="110">
        <v>197118.34450000001</v>
      </c>
    </row>
    <row r="1551" spans="2:6" x14ac:dyDescent="0.2">
      <c r="B1551" t="s">
        <v>55</v>
      </c>
      <c r="C1551" t="s">
        <v>18</v>
      </c>
      <c r="D1551" s="130" t="s">
        <v>123</v>
      </c>
      <c r="E1551" s="130" t="str">
        <f t="shared" si="24"/>
        <v>SETotal35-39</v>
      </c>
      <c r="F1551" s="110">
        <v>185065.85709999999</v>
      </c>
    </row>
    <row r="1552" spans="2:6" x14ac:dyDescent="0.2">
      <c r="B1552" t="s">
        <v>55</v>
      </c>
      <c r="C1552" t="s">
        <v>18</v>
      </c>
      <c r="D1552" s="130" t="s">
        <v>124</v>
      </c>
      <c r="E1552" s="130" t="str">
        <f t="shared" si="24"/>
        <v>SETotal40-44</v>
      </c>
      <c r="F1552" s="110">
        <v>164412.12760000001</v>
      </c>
    </row>
    <row r="1553" spans="2:6" x14ac:dyDescent="0.2">
      <c r="B1553" t="s">
        <v>55</v>
      </c>
      <c r="C1553" t="s">
        <v>18</v>
      </c>
      <c r="D1553" s="130" t="s">
        <v>125</v>
      </c>
      <c r="E1553" s="130" t="str">
        <f t="shared" si="24"/>
        <v>SETotal45-49</v>
      </c>
      <c r="F1553" s="110">
        <v>143427.7439</v>
      </c>
    </row>
    <row r="1554" spans="2:6" x14ac:dyDescent="0.2">
      <c r="B1554" t="s">
        <v>55</v>
      </c>
      <c r="C1554" t="s">
        <v>18</v>
      </c>
      <c r="D1554" s="130" t="s">
        <v>126</v>
      </c>
      <c r="E1554" s="130" t="str">
        <f t="shared" si="24"/>
        <v>SETotal50-54</v>
      </c>
      <c r="F1554" s="110">
        <v>128475.1391</v>
      </c>
    </row>
    <row r="1555" spans="2:6" x14ac:dyDescent="0.2">
      <c r="B1555" t="s">
        <v>55</v>
      </c>
      <c r="C1555" t="s">
        <v>18</v>
      </c>
      <c r="D1555" s="130" t="s">
        <v>127</v>
      </c>
      <c r="E1555" s="130" t="str">
        <f t="shared" si="24"/>
        <v>SETotal55-59</v>
      </c>
      <c r="F1555" s="110">
        <v>103889.88800000001</v>
      </c>
    </row>
    <row r="1556" spans="2:6" x14ac:dyDescent="0.2">
      <c r="B1556" t="s">
        <v>55</v>
      </c>
      <c r="C1556" t="s">
        <v>18</v>
      </c>
      <c r="D1556" s="130" t="s">
        <v>128</v>
      </c>
      <c r="E1556" s="130" t="str">
        <f t="shared" si="24"/>
        <v>SETotal60-64</v>
      </c>
      <c r="F1556" s="110">
        <v>80434.129100000006</v>
      </c>
    </row>
    <row r="1557" spans="2:6" x14ac:dyDescent="0.2">
      <c r="B1557" t="s">
        <v>55</v>
      </c>
      <c r="C1557" t="s">
        <v>18</v>
      </c>
      <c r="D1557" s="130" t="s">
        <v>129</v>
      </c>
      <c r="E1557" s="130" t="str">
        <f t="shared" si="24"/>
        <v>SETotal65-69</v>
      </c>
      <c r="F1557" s="110">
        <v>62520.643300000003</v>
      </c>
    </row>
    <row r="1558" spans="2:6" x14ac:dyDescent="0.2">
      <c r="B1558" t="s">
        <v>55</v>
      </c>
      <c r="C1558" t="s">
        <v>18</v>
      </c>
      <c r="D1558" s="130" t="s">
        <v>130</v>
      </c>
      <c r="E1558" s="130" t="str">
        <f t="shared" si="24"/>
        <v>SETotal70-74</v>
      </c>
      <c r="F1558" s="110">
        <v>45739.246400000004</v>
      </c>
    </row>
    <row r="1559" spans="2:6" x14ac:dyDescent="0.2">
      <c r="B1559" t="s">
        <v>55</v>
      </c>
      <c r="C1559" t="s">
        <v>18</v>
      </c>
      <c r="D1559" s="130" t="s">
        <v>131</v>
      </c>
      <c r="E1559" s="130" t="str">
        <f t="shared" si="24"/>
        <v>SETotal75-79</v>
      </c>
      <c r="F1559" s="110">
        <v>30062.425800000001</v>
      </c>
    </row>
    <row r="1560" spans="2:6" x14ac:dyDescent="0.2">
      <c r="B1560" t="s">
        <v>55</v>
      </c>
      <c r="C1560" t="s">
        <v>18</v>
      </c>
      <c r="D1560" s="130" t="s">
        <v>132</v>
      </c>
      <c r="E1560" s="130" t="str">
        <f t="shared" si="24"/>
        <v>SETotal80-84</v>
      </c>
      <c r="F1560" s="110">
        <v>18811.589599999999</v>
      </c>
    </row>
    <row r="1561" spans="2:6" x14ac:dyDescent="0.2">
      <c r="B1561" t="s">
        <v>55</v>
      </c>
      <c r="C1561" t="s">
        <v>18</v>
      </c>
      <c r="D1561" s="130" t="s">
        <v>133</v>
      </c>
      <c r="E1561" s="130" t="str">
        <f t="shared" si="24"/>
        <v>SETotal85-89</v>
      </c>
      <c r="F1561" s="110">
        <v>9566.3238999999994</v>
      </c>
    </row>
    <row r="1562" spans="2:6" x14ac:dyDescent="0.2">
      <c r="B1562" t="s">
        <v>55</v>
      </c>
      <c r="C1562" t="s">
        <v>18</v>
      </c>
      <c r="D1562" s="130" t="s">
        <v>8</v>
      </c>
      <c r="E1562" s="130" t="str">
        <f t="shared" si="24"/>
        <v>SETotal90+</v>
      </c>
      <c r="F1562" s="110">
        <v>5285.6549999999997</v>
      </c>
    </row>
    <row r="1563" spans="2:6" x14ac:dyDescent="0.2">
      <c r="B1563" t="s">
        <v>13</v>
      </c>
      <c r="C1563" t="s">
        <v>70</v>
      </c>
      <c r="D1563" s="130">
        <v>0</v>
      </c>
      <c r="E1563" s="130" t="str">
        <f t="shared" si="24"/>
        <v>SPFemale0</v>
      </c>
      <c r="F1563" s="110">
        <v>296110.8737</v>
      </c>
    </row>
    <row r="1564" spans="2:6" x14ac:dyDescent="0.2">
      <c r="B1564" t="s">
        <v>13</v>
      </c>
      <c r="C1564" t="s">
        <v>70</v>
      </c>
      <c r="D1564" s="141" t="s">
        <v>1657</v>
      </c>
      <c r="E1564" s="130" t="str">
        <f t="shared" si="24"/>
        <v>SPFemale1-4</v>
      </c>
      <c r="F1564" s="110">
        <v>1198304.1333999999</v>
      </c>
    </row>
    <row r="1565" spans="2:6" x14ac:dyDescent="0.2">
      <c r="B1565" t="s">
        <v>13</v>
      </c>
      <c r="C1565" t="s">
        <v>70</v>
      </c>
      <c r="D1565" s="141" t="s">
        <v>1658</v>
      </c>
      <c r="E1565" s="130" t="str">
        <f t="shared" si="24"/>
        <v>SPFemale5-9</v>
      </c>
      <c r="F1565" s="110">
        <v>1470279.3532</v>
      </c>
    </row>
    <row r="1566" spans="2:6" x14ac:dyDescent="0.2">
      <c r="B1566" t="s">
        <v>13</v>
      </c>
      <c r="C1566" t="s">
        <v>70</v>
      </c>
      <c r="D1566" s="141" t="s">
        <v>118</v>
      </c>
      <c r="E1566" s="130" t="str">
        <f t="shared" si="24"/>
        <v>SPFemale10-14</v>
      </c>
      <c r="F1566" s="110">
        <v>1456773.6129999999</v>
      </c>
    </row>
    <row r="1567" spans="2:6" x14ac:dyDescent="0.2">
      <c r="B1567" t="s">
        <v>13</v>
      </c>
      <c r="C1567" t="s">
        <v>70</v>
      </c>
      <c r="D1567" s="130" t="s">
        <v>119</v>
      </c>
      <c r="E1567" s="130" t="str">
        <f t="shared" si="24"/>
        <v>SPFemale15-19</v>
      </c>
      <c r="F1567" s="110">
        <v>1557695.5658</v>
      </c>
    </row>
    <row r="1568" spans="2:6" x14ac:dyDescent="0.2">
      <c r="B1568" t="s">
        <v>13</v>
      </c>
      <c r="C1568" t="s">
        <v>70</v>
      </c>
      <c r="D1568" s="130" t="s">
        <v>120</v>
      </c>
      <c r="E1568" s="130" t="str">
        <f t="shared" si="24"/>
        <v>SPFemale20-24</v>
      </c>
      <c r="F1568" s="110">
        <v>1708806.7863</v>
      </c>
    </row>
    <row r="1569" spans="2:6" x14ac:dyDescent="0.2">
      <c r="B1569" t="s">
        <v>13</v>
      </c>
      <c r="C1569" t="s">
        <v>70</v>
      </c>
      <c r="D1569" s="130" t="s">
        <v>121</v>
      </c>
      <c r="E1569" s="130" t="str">
        <f t="shared" si="24"/>
        <v>SPFemale25-29</v>
      </c>
      <c r="F1569" s="110">
        <v>1757099.6547999999</v>
      </c>
    </row>
    <row r="1570" spans="2:6" x14ac:dyDescent="0.2">
      <c r="B1570" t="s">
        <v>13</v>
      </c>
      <c r="C1570" t="s">
        <v>70</v>
      </c>
      <c r="D1570" s="130" t="s">
        <v>122</v>
      </c>
      <c r="E1570" s="130" t="str">
        <f t="shared" si="24"/>
        <v>SPFemale30-34</v>
      </c>
      <c r="F1570" s="110">
        <v>1911399.1144000001</v>
      </c>
    </row>
    <row r="1571" spans="2:6" x14ac:dyDescent="0.2">
      <c r="B1571" t="s">
        <v>13</v>
      </c>
      <c r="C1571" t="s">
        <v>70</v>
      </c>
      <c r="D1571" s="130" t="s">
        <v>123</v>
      </c>
      <c r="E1571" s="130" t="str">
        <f t="shared" si="24"/>
        <v>SPFemale35-39</v>
      </c>
      <c r="F1571" s="110">
        <v>1936134.5105000001</v>
      </c>
    </row>
    <row r="1572" spans="2:6" x14ac:dyDescent="0.2">
      <c r="B1572" t="s">
        <v>13</v>
      </c>
      <c r="C1572" t="s">
        <v>70</v>
      </c>
      <c r="D1572" s="130" t="s">
        <v>124</v>
      </c>
      <c r="E1572" s="130" t="str">
        <f t="shared" si="24"/>
        <v>SPFemale40-44</v>
      </c>
      <c r="F1572" s="110">
        <v>1785920.3181</v>
      </c>
    </row>
    <row r="1573" spans="2:6" x14ac:dyDescent="0.2">
      <c r="B1573" t="s">
        <v>13</v>
      </c>
      <c r="C1573" t="s">
        <v>70</v>
      </c>
      <c r="D1573" s="130" t="s">
        <v>125</v>
      </c>
      <c r="E1573" s="130" t="str">
        <f t="shared" si="24"/>
        <v>SPFemale45-49</v>
      </c>
      <c r="F1573" s="110">
        <v>1601791.5651</v>
      </c>
    </row>
    <row r="1574" spans="2:6" x14ac:dyDescent="0.2">
      <c r="B1574" t="s">
        <v>13</v>
      </c>
      <c r="C1574" t="s">
        <v>70</v>
      </c>
      <c r="D1574" s="130" t="s">
        <v>126</v>
      </c>
      <c r="E1574" s="130" t="str">
        <f t="shared" si="24"/>
        <v>SPFemale50-54</v>
      </c>
      <c r="F1574" s="110">
        <v>1502352.9881</v>
      </c>
    </row>
    <row r="1575" spans="2:6" x14ac:dyDescent="0.2">
      <c r="B1575" t="s">
        <v>13</v>
      </c>
      <c r="C1575" t="s">
        <v>70</v>
      </c>
      <c r="D1575" s="130" t="s">
        <v>127</v>
      </c>
      <c r="E1575" s="130" t="str">
        <f t="shared" si="24"/>
        <v>SPFemale55-59</v>
      </c>
      <c r="F1575" s="110">
        <v>1384278.8026999999</v>
      </c>
    </row>
    <row r="1576" spans="2:6" x14ac:dyDescent="0.2">
      <c r="B1576" t="s">
        <v>13</v>
      </c>
      <c r="C1576" t="s">
        <v>70</v>
      </c>
      <c r="D1576" s="130" t="s">
        <v>128</v>
      </c>
      <c r="E1576" s="130" t="str">
        <f t="shared" si="24"/>
        <v>SPFemale60-64</v>
      </c>
      <c r="F1576" s="110">
        <v>1190480.0255</v>
      </c>
    </row>
    <row r="1577" spans="2:6" x14ac:dyDescent="0.2">
      <c r="B1577" t="s">
        <v>13</v>
      </c>
      <c r="C1577" t="s">
        <v>70</v>
      </c>
      <c r="D1577" s="130" t="s">
        <v>129</v>
      </c>
      <c r="E1577" s="130" t="str">
        <f t="shared" si="24"/>
        <v>SPFemale65-69</v>
      </c>
      <c r="F1577" s="110">
        <v>939317.52209999994</v>
      </c>
    </row>
    <row r="1578" spans="2:6" x14ac:dyDescent="0.2">
      <c r="B1578" t="s">
        <v>13</v>
      </c>
      <c r="C1578" t="s">
        <v>70</v>
      </c>
      <c r="D1578" s="130" t="s">
        <v>130</v>
      </c>
      <c r="E1578" s="130" t="str">
        <f t="shared" si="24"/>
        <v>SPFemale70-74</v>
      </c>
      <c r="F1578" s="110">
        <v>694946.92740000004</v>
      </c>
    </row>
    <row r="1579" spans="2:6" x14ac:dyDescent="0.2">
      <c r="B1579" t="s">
        <v>13</v>
      </c>
      <c r="C1579" t="s">
        <v>70</v>
      </c>
      <c r="D1579" s="130" t="s">
        <v>131</v>
      </c>
      <c r="E1579" s="130" t="str">
        <f t="shared" si="24"/>
        <v>SPFemale75-79</v>
      </c>
      <c r="F1579" s="110">
        <v>473537.77669999999</v>
      </c>
    </row>
    <row r="1580" spans="2:6" x14ac:dyDescent="0.2">
      <c r="B1580" t="s">
        <v>13</v>
      </c>
      <c r="C1580" t="s">
        <v>70</v>
      </c>
      <c r="D1580" s="130" t="s">
        <v>132</v>
      </c>
      <c r="E1580" s="130" t="str">
        <f t="shared" si="24"/>
        <v>SPFemale80-84</v>
      </c>
      <c r="F1580" s="110">
        <v>329008.1274</v>
      </c>
    </row>
    <row r="1581" spans="2:6" x14ac:dyDescent="0.2">
      <c r="B1581" t="s">
        <v>13</v>
      </c>
      <c r="C1581" t="s">
        <v>70</v>
      </c>
      <c r="D1581" s="130" t="s">
        <v>133</v>
      </c>
      <c r="E1581" s="130" t="str">
        <f t="shared" si="24"/>
        <v>SPFemale85-89</v>
      </c>
      <c r="F1581" s="110">
        <v>188901.49770000001</v>
      </c>
    </row>
    <row r="1582" spans="2:6" x14ac:dyDescent="0.2">
      <c r="B1582" t="s">
        <v>13</v>
      </c>
      <c r="C1582" t="s">
        <v>70</v>
      </c>
      <c r="D1582" s="130" t="s">
        <v>8</v>
      </c>
      <c r="E1582" s="130" t="str">
        <f t="shared" si="24"/>
        <v>SPFemale90+</v>
      </c>
      <c r="F1582" s="110">
        <v>134162.1476</v>
      </c>
    </row>
    <row r="1583" spans="2:6" x14ac:dyDescent="0.2">
      <c r="B1583" t="s">
        <v>13</v>
      </c>
      <c r="C1583" t="s">
        <v>71</v>
      </c>
      <c r="D1583" s="130">
        <v>0</v>
      </c>
      <c r="E1583" s="130" t="str">
        <f t="shared" si="24"/>
        <v>SPMale0</v>
      </c>
      <c r="F1583" s="110">
        <v>310373.03940000001</v>
      </c>
    </row>
    <row r="1584" spans="2:6" x14ac:dyDescent="0.2">
      <c r="B1584" t="s">
        <v>13</v>
      </c>
      <c r="C1584" t="s">
        <v>71</v>
      </c>
      <c r="D1584" s="141" t="s">
        <v>1657</v>
      </c>
      <c r="E1584" s="130" t="str">
        <f t="shared" si="24"/>
        <v>SPMale1-4</v>
      </c>
      <c r="F1584" s="110">
        <v>1255217.9143999999</v>
      </c>
    </row>
    <row r="1585" spans="2:6" x14ac:dyDescent="0.2">
      <c r="B1585" t="s">
        <v>13</v>
      </c>
      <c r="C1585" t="s">
        <v>71</v>
      </c>
      <c r="D1585" s="141" t="s">
        <v>1658</v>
      </c>
      <c r="E1585" s="130" t="str">
        <f t="shared" si="24"/>
        <v>SPMale5-9</v>
      </c>
      <c r="F1585" s="110">
        <v>1538733.9757000001</v>
      </c>
    </row>
    <row r="1586" spans="2:6" x14ac:dyDescent="0.2">
      <c r="B1586" t="s">
        <v>13</v>
      </c>
      <c r="C1586" t="s">
        <v>71</v>
      </c>
      <c r="D1586" s="141" t="s">
        <v>118</v>
      </c>
      <c r="E1586" s="130" t="str">
        <f t="shared" si="24"/>
        <v>SPMale10-14</v>
      </c>
      <c r="F1586" s="110">
        <v>1522864.2514</v>
      </c>
    </row>
    <row r="1587" spans="2:6" x14ac:dyDescent="0.2">
      <c r="B1587" t="s">
        <v>13</v>
      </c>
      <c r="C1587" t="s">
        <v>71</v>
      </c>
      <c r="D1587" s="130" t="s">
        <v>119</v>
      </c>
      <c r="E1587" s="130" t="str">
        <f t="shared" si="24"/>
        <v>SPMale15-19</v>
      </c>
      <c r="F1587" s="110">
        <v>1619310.307</v>
      </c>
    </row>
    <row r="1588" spans="2:6" x14ac:dyDescent="0.2">
      <c r="B1588" t="s">
        <v>13</v>
      </c>
      <c r="C1588" t="s">
        <v>71</v>
      </c>
      <c r="D1588" s="130" t="s">
        <v>120</v>
      </c>
      <c r="E1588" s="130" t="str">
        <f t="shared" si="24"/>
        <v>SPMale20-24</v>
      </c>
      <c r="F1588" s="110">
        <v>1749075.4361</v>
      </c>
    </row>
    <row r="1589" spans="2:6" x14ac:dyDescent="0.2">
      <c r="B1589" t="s">
        <v>13</v>
      </c>
      <c r="C1589" t="s">
        <v>71</v>
      </c>
      <c r="D1589" s="130" t="s">
        <v>121</v>
      </c>
      <c r="E1589" s="130" t="str">
        <f t="shared" si="24"/>
        <v>SPMale25-29</v>
      </c>
      <c r="F1589" s="110">
        <v>1791803.5822999999</v>
      </c>
    </row>
    <row r="1590" spans="2:6" x14ac:dyDescent="0.2">
      <c r="B1590" t="s">
        <v>13</v>
      </c>
      <c r="C1590" t="s">
        <v>71</v>
      </c>
      <c r="D1590" s="130" t="s">
        <v>122</v>
      </c>
      <c r="E1590" s="130" t="str">
        <f t="shared" si="24"/>
        <v>SPMale30-34</v>
      </c>
      <c r="F1590" s="110">
        <v>1934256.8574999999</v>
      </c>
    </row>
    <row r="1591" spans="2:6" x14ac:dyDescent="0.2">
      <c r="B1591" t="s">
        <v>13</v>
      </c>
      <c r="C1591" t="s">
        <v>71</v>
      </c>
      <c r="D1591" s="130" t="s">
        <v>123</v>
      </c>
      <c r="E1591" s="130" t="str">
        <f t="shared" si="24"/>
        <v>SPMale35-39</v>
      </c>
      <c r="F1591" s="110">
        <v>1885206.3027999999</v>
      </c>
    </row>
    <row r="1592" spans="2:6" x14ac:dyDescent="0.2">
      <c r="B1592" t="s">
        <v>13</v>
      </c>
      <c r="C1592" t="s">
        <v>71</v>
      </c>
      <c r="D1592" s="130" t="s">
        <v>124</v>
      </c>
      <c r="E1592" s="130" t="str">
        <f t="shared" si="24"/>
        <v>SPMale40-44</v>
      </c>
      <c r="F1592" s="110">
        <v>1686239.5122</v>
      </c>
    </row>
    <row r="1593" spans="2:6" x14ac:dyDescent="0.2">
      <c r="B1593" t="s">
        <v>13</v>
      </c>
      <c r="C1593" t="s">
        <v>71</v>
      </c>
      <c r="D1593" s="130" t="s">
        <v>125</v>
      </c>
      <c r="E1593" s="130" t="str">
        <f t="shared" si="24"/>
        <v>SPMale45-49</v>
      </c>
      <c r="F1593" s="110">
        <v>1488601.3178000001</v>
      </c>
    </row>
    <row r="1594" spans="2:6" x14ac:dyDescent="0.2">
      <c r="B1594" t="s">
        <v>13</v>
      </c>
      <c r="C1594" t="s">
        <v>71</v>
      </c>
      <c r="D1594" s="130" t="s">
        <v>126</v>
      </c>
      <c r="E1594" s="130" t="str">
        <f t="shared" si="24"/>
        <v>SPMale50-54</v>
      </c>
      <c r="F1594" s="110">
        <v>1367824.4617999999</v>
      </c>
    </row>
    <row r="1595" spans="2:6" x14ac:dyDescent="0.2">
      <c r="B1595" t="s">
        <v>13</v>
      </c>
      <c r="C1595" t="s">
        <v>71</v>
      </c>
      <c r="D1595" s="130" t="s">
        <v>127</v>
      </c>
      <c r="E1595" s="130" t="str">
        <f t="shared" si="24"/>
        <v>SPMale55-59</v>
      </c>
      <c r="F1595" s="110">
        <v>1200944.4066000001</v>
      </c>
    </row>
    <row r="1596" spans="2:6" x14ac:dyDescent="0.2">
      <c r="B1596" t="s">
        <v>13</v>
      </c>
      <c r="C1596" t="s">
        <v>71</v>
      </c>
      <c r="D1596" s="130" t="s">
        <v>128</v>
      </c>
      <c r="E1596" s="130" t="str">
        <f t="shared" si="24"/>
        <v>SPMale60-64</v>
      </c>
      <c r="F1596" s="110">
        <v>1007453.4001</v>
      </c>
    </row>
    <row r="1597" spans="2:6" x14ac:dyDescent="0.2">
      <c r="B1597" t="s">
        <v>13</v>
      </c>
      <c r="C1597" t="s">
        <v>71</v>
      </c>
      <c r="D1597" s="130" t="s">
        <v>129</v>
      </c>
      <c r="E1597" s="130" t="str">
        <f t="shared" si="24"/>
        <v>SPMale65-69</v>
      </c>
      <c r="F1597" s="110">
        <v>767359.33959999995</v>
      </c>
    </row>
    <row r="1598" spans="2:6" x14ac:dyDescent="0.2">
      <c r="B1598" t="s">
        <v>13</v>
      </c>
      <c r="C1598" t="s">
        <v>71</v>
      </c>
      <c r="D1598" s="130" t="s">
        <v>130</v>
      </c>
      <c r="E1598" s="130" t="str">
        <f t="shared" si="24"/>
        <v>SPMale70-74</v>
      </c>
      <c r="F1598" s="110">
        <v>534599.63170000003</v>
      </c>
    </row>
    <row r="1599" spans="2:6" x14ac:dyDescent="0.2">
      <c r="B1599" t="s">
        <v>13</v>
      </c>
      <c r="C1599" t="s">
        <v>71</v>
      </c>
      <c r="D1599" s="130" t="s">
        <v>131</v>
      </c>
      <c r="E1599" s="130" t="str">
        <f t="shared" si="24"/>
        <v>SPMale75-79</v>
      </c>
      <c r="F1599" s="110">
        <v>338617.41279999999</v>
      </c>
    </row>
    <row r="1600" spans="2:6" x14ac:dyDescent="0.2">
      <c r="B1600" t="s">
        <v>13</v>
      </c>
      <c r="C1600" t="s">
        <v>71</v>
      </c>
      <c r="D1600" s="130" t="s">
        <v>132</v>
      </c>
      <c r="E1600" s="130" t="str">
        <f t="shared" si="24"/>
        <v>SPMale80-84</v>
      </c>
      <c r="F1600" s="110">
        <v>211373.3363</v>
      </c>
    </row>
    <row r="1601" spans="2:6" x14ac:dyDescent="0.2">
      <c r="B1601" t="s">
        <v>13</v>
      </c>
      <c r="C1601" t="s">
        <v>71</v>
      </c>
      <c r="D1601" s="130" t="s">
        <v>133</v>
      </c>
      <c r="E1601" s="130" t="str">
        <f t="shared" si="24"/>
        <v>SPMale85-89</v>
      </c>
      <c r="F1601" s="110">
        <v>106413.5653</v>
      </c>
    </row>
    <row r="1602" spans="2:6" x14ac:dyDescent="0.2">
      <c r="B1602" t="s">
        <v>13</v>
      </c>
      <c r="C1602" t="s">
        <v>71</v>
      </c>
      <c r="D1602" s="130" t="s">
        <v>8</v>
      </c>
      <c r="E1602" s="130" t="str">
        <f t="shared" si="24"/>
        <v>SPMale90+</v>
      </c>
      <c r="F1602" s="110">
        <v>57389.9617</v>
      </c>
    </row>
    <row r="1603" spans="2:6" x14ac:dyDescent="0.2">
      <c r="B1603" t="s">
        <v>13</v>
      </c>
      <c r="C1603" t="s">
        <v>18</v>
      </c>
      <c r="D1603" s="130">
        <v>0</v>
      </c>
      <c r="E1603" s="130" t="str">
        <f t="shared" si="24"/>
        <v>SPTotal0</v>
      </c>
      <c r="F1603" s="110">
        <v>606483.91310000001</v>
      </c>
    </row>
    <row r="1604" spans="2:6" x14ac:dyDescent="0.2">
      <c r="B1604" t="s">
        <v>13</v>
      </c>
      <c r="C1604" t="s">
        <v>18</v>
      </c>
      <c r="D1604" s="141" t="s">
        <v>1657</v>
      </c>
      <c r="E1604" s="130" t="str">
        <f t="shared" ref="E1604:E1667" si="25">_xlfn.CONCAT(B1604,C1604,D1604)</f>
        <v>SPTotal1-4</v>
      </c>
      <c r="F1604" s="110">
        <v>2453522.0477</v>
      </c>
    </row>
    <row r="1605" spans="2:6" x14ac:dyDescent="0.2">
      <c r="B1605" t="s">
        <v>13</v>
      </c>
      <c r="C1605" t="s">
        <v>18</v>
      </c>
      <c r="D1605" s="141" t="s">
        <v>1658</v>
      </c>
      <c r="E1605" s="130" t="str">
        <f t="shared" si="25"/>
        <v>SPTotal5-9</v>
      </c>
      <c r="F1605" s="110">
        <v>3009013.3287</v>
      </c>
    </row>
    <row r="1606" spans="2:6" x14ac:dyDescent="0.2">
      <c r="B1606" t="s">
        <v>13</v>
      </c>
      <c r="C1606" t="s">
        <v>18</v>
      </c>
      <c r="D1606" s="141" t="s">
        <v>118</v>
      </c>
      <c r="E1606" s="130" t="str">
        <f t="shared" si="25"/>
        <v>SPTotal10-14</v>
      </c>
      <c r="F1606" s="110">
        <v>2979637.8643</v>
      </c>
    </row>
    <row r="1607" spans="2:6" x14ac:dyDescent="0.2">
      <c r="B1607" t="s">
        <v>13</v>
      </c>
      <c r="C1607" t="s">
        <v>18</v>
      </c>
      <c r="D1607" s="130" t="s">
        <v>119</v>
      </c>
      <c r="E1607" s="130" t="str">
        <f t="shared" si="25"/>
        <v>SPTotal15-19</v>
      </c>
      <c r="F1607" s="110">
        <v>3177005.7787000001</v>
      </c>
    </row>
    <row r="1608" spans="2:6" x14ac:dyDescent="0.2">
      <c r="B1608" t="s">
        <v>13</v>
      </c>
      <c r="C1608" t="s">
        <v>18</v>
      </c>
      <c r="D1608" s="130" t="s">
        <v>120</v>
      </c>
      <c r="E1608" s="130" t="str">
        <f t="shared" si="25"/>
        <v>SPTotal20-24</v>
      </c>
      <c r="F1608" s="110">
        <v>3457882.1181999999</v>
      </c>
    </row>
    <row r="1609" spans="2:6" x14ac:dyDescent="0.2">
      <c r="B1609" t="s">
        <v>13</v>
      </c>
      <c r="C1609" t="s">
        <v>18</v>
      </c>
      <c r="D1609" s="130" t="s">
        <v>121</v>
      </c>
      <c r="E1609" s="130" t="str">
        <f t="shared" si="25"/>
        <v>SPTotal25-29</v>
      </c>
      <c r="F1609" s="110">
        <v>3548903.2078999998</v>
      </c>
    </row>
    <row r="1610" spans="2:6" x14ac:dyDescent="0.2">
      <c r="B1610" t="s">
        <v>13</v>
      </c>
      <c r="C1610" t="s">
        <v>18</v>
      </c>
      <c r="D1610" s="130" t="s">
        <v>122</v>
      </c>
      <c r="E1610" s="130" t="str">
        <f t="shared" si="25"/>
        <v>SPTotal30-34</v>
      </c>
      <c r="F1610" s="110">
        <v>3845655.1134000001</v>
      </c>
    </row>
    <row r="1611" spans="2:6" x14ac:dyDescent="0.2">
      <c r="B1611" t="s">
        <v>13</v>
      </c>
      <c r="C1611" t="s">
        <v>18</v>
      </c>
      <c r="D1611" s="130" t="s">
        <v>123</v>
      </c>
      <c r="E1611" s="130" t="str">
        <f t="shared" si="25"/>
        <v>SPTotal35-39</v>
      </c>
      <c r="F1611" s="110">
        <v>3821340.0742000001</v>
      </c>
    </row>
    <row r="1612" spans="2:6" x14ac:dyDescent="0.2">
      <c r="B1612" t="s">
        <v>13</v>
      </c>
      <c r="C1612" t="s">
        <v>18</v>
      </c>
      <c r="D1612" s="130" t="s">
        <v>124</v>
      </c>
      <c r="E1612" s="130" t="str">
        <f t="shared" si="25"/>
        <v>SPTotal40-44</v>
      </c>
      <c r="F1612" s="110">
        <v>3472159.7045</v>
      </c>
    </row>
    <row r="1613" spans="2:6" x14ac:dyDescent="0.2">
      <c r="B1613" t="s">
        <v>13</v>
      </c>
      <c r="C1613" t="s">
        <v>18</v>
      </c>
      <c r="D1613" s="130" t="s">
        <v>125</v>
      </c>
      <c r="E1613" s="130" t="str">
        <f t="shared" si="25"/>
        <v>SPTotal45-49</v>
      </c>
      <c r="F1613" s="110">
        <v>3090392.8786999998</v>
      </c>
    </row>
    <row r="1614" spans="2:6" x14ac:dyDescent="0.2">
      <c r="B1614" t="s">
        <v>13</v>
      </c>
      <c r="C1614" t="s">
        <v>18</v>
      </c>
      <c r="D1614" s="130" t="s">
        <v>126</v>
      </c>
      <c r="E1614" s="130" t="str">
        <f t="shared" si="25"/>
        <v>SPTotal50-54</v>
      </c>
      <c r="F1614" s="110">
        <v>2870176.8816999998</v>
      </c>
    </row>
    <row r="1615" spans="2:6" x14ac:dyDescent="0.2">
      <c r="B1615" t="s">
        <v>13</v>
      </c>
      <c r="C1615" t="s">
        <v>18</v>
      </c>
      <c r="D1615" s="130" t="s">
        <v>127</v>
      </c>
      <c r="E1615" s="130" t="str">
        <f t="shared" si="25"/>
        <v>SPTotal55-59</v>
      </c>
      <c r="F1615" s="110">
        <v>2585223.1919</v>
      </c>
    </row>
    <row r="1616" spans="2:6" x14ac:dyDescent="0.2">
      <c r="B1616" t="s">
        <v>13</v>
      </c>
      <c r="C1616" t="s">
        <v>18</v>
      </c>
      <c r="D1616" s="130" t="s">
        <v>128</v>
      </c>
      <c r="E1616" s="130" t="str">
        <f t="shared" si="25"/>
        <v>SPTotal60-64</v>
      </c>
      <c r="F1616" s="110">
        <v>2197933.4068999998</v>
      </c>
    </row>
    <row r="1617" spans="2:6" x14ac:dyDescent="0.2">
      <c r="B1617" t="s">
        <v>13</v>
      </c>
      <c r="C1617" t="s">
        <v>18</v>
      </c>
      <c r="D1617" s="130" t="s">
        <v>129</v>
      </c>
      <c r="E1617" s="130" t="str">
        <f t="shared" si="25"/>
        <v>SPTotal65-69</v>
      </c>
      <c r="F1617" s="110">
        <v>1706676.8313</v>
      </c>
    </row>
    <row r="1618" spans="2:6" x14ac:dyDescent="0.2">
      <c r="B1618" t="s">
        <v>13</v>
      </c>
      <c r="C1618" t="s">
        <v>18</v>
      </c>
      <c r="D1618" s="130" t="s">
        <v>130</v>
      </c>
      <c r="E1618" s="130" t="str">
        <f t="shared" si="25"/>
        <v>SPTotal70-74</v>
      </c>
      <c r="F1618" s="110">
        <v>1229546.5586999999</v>
      </c>
    </row>
    <row r="1619" spans="2:6" x14ac:dyDescent="0.2">
      <c r="B1619" t="s">
        <v>13</v>
      </c>
      <c r="C1619" t="s">
        <v>18</v>
      </c>
      <c r="D1619" s="130" t="s">
        <v>131</v>
      </c>
      <c r="E1619" s="130" t="str">
        <f t="shared" si="25"/>
        <v>SPTotal75-79</v>
      </c>
      <c r="F1619" s="110">
        <v>812155.15260000003</v>
      </c>
    </row>
    <row r="1620" spans="2:6" x14ac:dyDescent="0.2">
      <c r="B1620" t="s">
        <v>13</v>
      </c>
      <c r="C1620" t="s">
        <v>18</v>
      </c>
      <c r="D1620" s="130" t="s">
        <v>132</v>
      </c>
      <c r="E1620" s="130" t="str">
        <f t="shared" si="25"/>
        <v>SPTotal80-84</v>
      </c>
      <c r="F1620" s="110">
        <v>540381.3835</v>
      </c>
    </row>
    <row r="1621" spans="2:6" x14ac:dyDescent="0.2">
      <c r="B1621" t="s">
        <v>13</v>
      </c>
      <c r="C1621" t="s">
        <v>18</v>
      </c>
      <c r="D1621" s="130" t="s">
        <v>133</v>
      </c>
      <c r="E1621" s="130" t="str">
        <f t="shared" si="25"/>
        <v>SPTotal85-89</v>
      </c>
      <c r="F1621" s="110">
        <v>295314.98739999998</v>
      </c>
    </row>
    <row r="1622" spans="2:6" x14ac:dyDescent="0.2">
      <c r="B1622" t="s">
        <v>13</v>
      </c>
      <c r="C1622" t="s">
        <v>18</v>
      </c>
      <c r="D1622" s="130" t="s">
        <v>8</v>
      </c>
      <c r="E1622" s="130" t="str">
        <f t="shared" si="25"/>
        <v>SPTotal90+</v>
      </c>
      <c r="F1622" s="110">
        <v>191552.09839999999</v>
      </c>
    </row>
    <row r="1623" spans="2:6" x14ac:dyDescent="0.2">
      <c r="B1623" t="s">
        <v>46</v>
      </c>
      <c r="C1623" t="s">
        <v>70</v>
      </c>
      <c r="D1623" s="130">
        <v>0</v>
      </c>
      <c r="E1623" s="130" t="str">
        <f t="shared" si="25"/>
        <v>TOFemale0</v>
      </c>
      <c r="F1623" s="110">
        <v>12509.8225</v>
      </c>
    </row>
    <row r="1624" spans="2:6" x14ac:dyDescent="0.2">
      <c r="B1624" t="s">
        <v>46</v>
      </c>
      <c r="C1624" t="s">
        <v>70</v>
      </c>
      <c r="D1624" s="141" t="s">
        <v>1657</v>
      </c>
      <c r="E1624" s="130" t="str">
        <f t="shared" si="25"/>
        <v>TOFemale1-4</v>
      </c>
      <c r="F1624" s="110">
        <v>48753.120600000002</v>
      </c>
    </row>
    <row r="1625" spans="2:6" x14ac:dyDescent="0.2">
      <c r="B1625" t="s">
        <v>46</v>
      </c>
      <c r="C1625" t="s">
        <v>70</v>
      </c>
      <c r="D1625" s="141" t="s">
        <v>1658</v>
      </c>
      <c r="E1625" s="130" t="str">
        <f t="shared" si="25"/>
        <v>TOFemale5-9</v>
      </c>
      <c r="F1625" s="110">
        <v>61380.115400000002</v>
      </c>
    </row>
    <row r="1626" spans="2:6" x14ac:dyDescent="0.2">
      <c r="B1626" t="s">
        <v>46</v>
      </c>
      <c r="C1626" t="s">
        <v>70</v>
      </c>
      <c r="D1626" s="141" t="s">
        <v>118</v>
      </c>
      <c r="E1626" s="130" t="str">
        <f t="shared" si="25"/>
        <v>TOFemale10-14</v>
      </c>
      <c r="F1626" s="110">
        <v>65606.390700000004</v>
      </c>
    </row>
    <row r="1627" spans="2:6" x14ac:dyDescent="0.2">
      <c r="B1627" t="s">
        <v>46</v>
      </c>
      <c r="C1627" t="s">
        <v>70</v>
      </c>
      <c r="D1627" s="130" t="s">
        <v>119</v>
      </c>
      <c r="E1627" s="130" t="str">
        <f t="shared" si="25"/>
        <v>TOFemale15-19</v>
      </c>
      <c r="F1627" s="110">
        <v>68150.769400000005</v>
      </c>
    </row>
    <row r="1628" spans="2:6" x14ac:dyDescent="0.2">
      <c r="B1628" t="s">
        <v>46</v>
      </c>
      <c r="C1628" t="s">
        <v>70</v>
      </c>
      <c r="D1628" s="130" t="s">
        <v>120</v>
      </c>
      <c r="E1628" s="130" t="str">
        <f t="shared" si="25"/>
        <v>TOFemale20-24</v>
      </c>
      <c r="F1628" s="110">
        <v>70927.241800000003</v>
      </c>
    </row>
    <row r="1629" spans="2:6" x14ac:dyDescent="0.2">
      <c r="B1629" t="s">
        <v>46</v>
      </c>
      <c r="C1629" t="s">
        <v>70</v>
      </c>
      <c r="D1629" s="130" t="s">
        <v>121</v>
      </c>
      <c r="E1629" s="130" t="str">
        <f t="shared" si="25"/>
        <v>TOFemale25-29</v>
      </c>
      <c r="F1629" s="110">
        <v>67959.363299999997</v>
      </c>
    </row>
    <row r="1630" spans="2:6" x14ac:dyDescent="0.2">
      <c r="B1630" t="s">
        <v>46</v>
      </c>
      <c r="C1630" t="s">
        <v>70</v>
      </c>
      <c r="D1630" s="130" t="s">
        <v>122</v>
      </c>
      <c r="E1630" s="130" t="str">
        <f t="shared" si="25"/>
        <v>TOFemale30-34</v>
      </c>
      <c r="F1630" s="110">
        <v>65543.030700000003</v>
      </c>
    </row>
    <row r="1631" spans="2:6" x14ac:dyDescent="0.2">
      <c r="B1631" t="s">
        <v>46</v>
      </c>
      <c r="C1631" t="s">
        <v>70</v>
      </c>
      <c r="D1631" s="130" t="s">
        <v>123</v>
      </c>
      <c r="E1631" s="130" t="str">
        <f t="shared" si="25"/>
        <v>TOFemale35-39</v>
      </c>
      <c r="F1631" s="110">
        <v>62968.092900000003</v>
      </c>
    </row>
    <row r="1632" spans="2:6" x14ac:dyDescent="0.2">
      <c r="B1632" t="s">
        <v>46</v>
      </c>
      <c r="C1632" t="s">
        <v>70</v>
      </c>
      <c r="D1632" s="130" t="s">
        <v>124</v>
      </c>
      <c r="E1632" s="130" t="str">
        <f t="shared" si="25"/>
        <v>TOFemale40-44</v>
      </c>
      <c r="F1632" s="110">
        <v>56161.071600000003</v>
      </c>
    </row>
    <row r="1633" spans="2:6" x14ac:dyDescent="0.2">
      <c r="B1633" t="s">
        <v>46</v>
      </c>
      <c r="C1633" t="s">
        <v>70</v>
      </c>
      <c r="D1633" s="130" t="s">
        <v>125</v>
      </c>
      <c r="E1633" s="130" t="str">
        <f t="shared" si="25"/>
        <v>TOFemale45-49</v>
      </c>
      <c r="F1633" s="110">
        <v>45339.950100000002</v>
      </c>
    </row>
    <row r="1634" spans="2:6" x14ac:dyDescent="0.2">
      <c r="B1634" t="s">
        <v>46</v>
      </c>
      <c r="C1634" t="s">
        <v>70</v>
      </c>
      <c r="D1634" s="130" t="s">
        <v>126</v>
      </c>
      <c r="E1634" s="130" t="str">
        <f t="shared" si="25"/>
        <v>TOFemale50-54</v>
      </c>
      <c r="F1634" s="110">
        <v>40060.162100000001</v>
      </c>
    </row>
    <row r="1635" spans="2:6" x14ac:dyDescent="0.2">
      <c r="B1635" t="s">
        <v>46</v>
      </c>
      <c r="C1635" t="s">
        <v>70</v>
      </c>
      <c r="D1635" s="130" t="s">
        <v>127</v>
      </c>
      <c r="E1635" s="130" t="str">
        <f t="shared" si="25"/>
        <v>TOFemale55-59</v>
      </c>
      <c r="F1635" s="110">
        <v>32358.457200000001</v>
      </c>
    </row>
    <row r="1636" spans="2:6" x14ac:dyDescent="0.2">
      <c r="B1636" t="s">
        <v>46</v>
      </c>
      <c r="C1636" t="s">
        <v>70</v>
      </c>
      <c r="D1636" s="130" t="s">
        <v>128</v>
      </c>
      <c r="E1636" s="130" t="str">
        <f t="shared" si="25"/>
        <v>TOFemale60-64</v>
      </c>
      <c r="F1636" s="110">
        <v>25891.128499999999</v>
      </c>
    </row>
    <row r="1637" spans="2:6" x14ac:dyDescent="0.2">
      <c r="B1637" t="s">
        <v>46</v>
      </c>
      <c r="C1637" t="s">
        <v>70</v>
      </c>
      <c r="D1637" s="130" t="s">
        <v>129</v>
      </c>
      <c r="E1637" s="130" t="str">
        <f t="shared" si="25"/>
        <v>TOFemale65-69</v>
      </c>
      <c r="F1637" s="110">
        <v>20120.752799999998</v>
      </c>
    </row>
    <row r="1638" spans="2:6" x14ac:dyDescent="0.2">
      <c r="B1638" t="s">
        <v>46</v>
      </c>
      <c r="C1638" t="s">
        <v>70</v>
      </c>
      <c r="D1638" s="130" t="s">
        <v>130</v>
      </c>
      <c r="E1638" s="130" t="str">
        <f t="shared" si="25"/>
        <v>TOFemale70-74</v>
      </c>
      <c r="F1638" s="110">
        <v>14609.4521</v>
      </c>
    </row>
    <row r="1639" spans="2:6" x14ac:dyDescent="0.2">
      <c r="B1639" t="s">
        <v>46</v>
      </c>
      <c r="C1639" t="s">
        <v>70</v>
      </c>
      <c r="D1639" s="130" t="s">
        <v>131</v>
      </c>
      <c r="E1639" s="130" t="str">
        <f t="shared" si="25"/>
        <v>TOFemale75-79</v>
      </c>
      <c r="F1639" s="110">
        <v>9940.3971000000001</v>
      </c>
    </row>
    <row r="1640" spans="2:6" x14ac:dyDescent="0.2">
      <c r="B1640" t="s">
        <v>46</v>
      </c>
      <c r="C1640" t="s">
        <v>70</v>
      </c>
      <c r="D1640" s="130" t="s">
        <v>132</v>
      </c>
      <c r="E1640" s="130" t="str">
        <f t="shared" si="25"/>
        <v>TOFemale80-84</v>
      </c>
      <c r="F1640" s="110">
        <v>6610.1569</v>
      </c>
    </row>
    <row r="1641" spans="2:6" x14ac:dyDescent="0.2">
      <c r="B1641" t="s">
        <v>46</v>
      </c>
      <c r="C1641" t="s">
        <v>70</v>
      </c>
      <c r="D1641" s="130" t="s">
        <v>133</v>
      </c>
      <c r="E1641" s="130" t="str">
        <f t="shared" si="25"/>
        <v>TOFemale85-89</v>
      </c>
      <c r="F1641" s="110">
        <v>3318.9234999999999</v>
      </c>
    </row>
    <row r="1642" spans="2:6" x14ac:dyDescent="0.2">
      <c r="B1642" t="s">
        <v>46</v>
      </c>
      <c r="C1642" t="s">
        <v>70</v>
      </c>
      <c r="D1642" s="130" t="s">
        <v>8</v>
      </c>
      <c r="E1642" s="130" t="str">
        <f t="shared" si="25"/>
        <v>TOFemale90+</v>
      </c>
      <c r="F1642" s="110">
        <v>1722.3543999999999</v>
      </c>
    </row>
    <row r="1643" spans="2:6" x14ac:dyDescent="0.2">
      <c r="B1643" t="s">
        <v>46</v>
      </c>
      <c r="C1643" t="s">
        <v>71</v>
      </c>
      <c r="D1643" s="130">
        <v>0</v>
      </c>
      <c r="E1643" s="130" t="str">
        <f t="shared" si="25"/>
        <v>TOMale0</v>
      </c>
      <c r="F1643" s="110">
        <v>13122.5731</v>
      </c>
    </row>
    <row r="1644" spans="2:6" x14ac:dyDescent="0.2">
      <c r="B1644" t="s">
        <v>46</v>
      </c>
      <c r="C1644" t="s">
        <v>71</v>
      </c>
      <c r="D1644" s="141" t="s">
        <v>1657</v>
      </c>
      <c r="E1644" s="130" t="str">
        <f t="shared" si="25"/>
        <v>TOMale1-4</v>
      </c>
      <c r="F1644" s="110">
        <v>51011.634599999998</v>
      </c>
    </row>
    <row r="1645" spans="2:6" x14ac:dyDescent="0.2">
      <c r="B1645" t="s">
        <v>46</v>
      </c>
      <c r="C1645" t="s">
        <v>71</v>
      </c>
      <c r="D1645" s="141" t="s">
        <v>1658</v>
      </c>
      <c r="E1645" s="130" t="str">
        <f t="shared" si="25"/>
        <v>TOMale5-9</v>
      </c>
      <c r="F1645" s="110">
        <v>64132.336000000003</v>
      </c>
    </row>
    <row r="1646" spans="2:6" x14ac:dyDescent="0.2">
      <c r="B1646" t="s">
        <v>46</v>
      </c>
      <c r="C1646" t="s">
        <v>71</v>
      </c>
      <c r="D1646" s="141" t="s">
        <v>118</v>
      </c>
      <c r="E1646" s="130" t="str">
        <f t="shared" si="25"/>
        <v>TOMale10-14</v>
      </c>
      <c r="F1646" s="110">
        <v>68417.679999999993</v>
      </c>
    </row>
    <row r="1647" spans="2:6" x14ac:dyDescent="0.2">
      <c r="B1647" t="s">
        <v>46</v>
      </c>
      <c r="C1647" t="s">
        <v>71</v>
      </c>
      <c r="D1647" s="130" t="s">
        <v>119</v>
      </c>
      <c r="E1647" s="130" t="str">
        <f t="shared" si="25"/>
        <v>TOMale15-19</v>
      </c>
      <c r="F1647" s="110">
        <v>70322.304999999993</v>
      </c>
    </row>
    <row r="1648" spans="2:6" x14ac:dyDescent="0.2">
      <c r="B1648" t="s">
        <v>46</v>
      </c>
      <c r="C1648" t="s">
        <v>71</v>
      </c>
      <c r="D1648" s="130" t="s">
        <v>120</v>
      </c>
      <c r="E1648" s="130" t="str">
        <f t="shared" si="25"/>
        <v>TOMale20-24</v>
      </c>
      <c r="F1648" s="110">
        <v>73164.878899999996</v>
      </c>
    </row>
    <row r="1649" spans="2:6" x14ac:dyDescent="0.2">
      <c r="B1649" t="s">
        <v>46</v>
      </c>
      <c r="C1649" t="s">
        <v>71</v>
      </c>
      <c r="D1649" s="130" t="s">
        <v>121</v>
      </c>
      <c r="E1649" s="130" t="str">
        <f t="shared" si="25"/>
        <v>TOMale25-29</v>
      </c>
      <c r="F1649" s="110">
        <v>68321.828899999993</v>
      </c>
    </row>
    <row r="1650" spans="2:6" x14ac:dyDescent="0.2">
      <c r="B1650" t="s">
        <v>46</v>
      </c>
      <c r="C1650" t="s">
        <v>71</v>
      </c>
      <c r="D1650" s="130" t="s">
        <v>122</v>
      </c>
      <c r="E1650" s="130" t="str">
        <f t="shared" si="25"/>
        <v>TOMale30-34</v>
      </c>
      <c r="F1650" s="110">
        <v>64837.423900000002</v>
      </c>
    </row>
    <row r="1651" spans="2:6" x14ac:dyDescent="0.2">
      <c r="B1651" t="s">
        <v>46</v>
      </c>
      <c r="C1651" t="s">
        <v>71</v>
      </c>
      <c r="D1651" s="130" t="s">
        <v>123</v>
      </c>
      <c r="E1651" s="130" t="str">
        <f t="shared" si="25"/>
        <v>TOMale35-39</v>
      </c>
      <c r="F1651" s="110">
        <v>61483.408900000002</v>
      </c>
    </row>
    <row r="1652" spans="2:6" x14ac:dyDescent="0.2">
      <c r="B1652" t="s">
        <v>46</v>
      </c>
      <c r="C1652" t="s">
        <v>71</v>
      </c>
      <c r="D1652" s="130" t="s">
        <v>124</v>
      </c>
      <c r="E1652" s="130" t="str">
        <f t="shared" si="25"/>
        <v>TOMale40-44</v>
      </c>
      <c r="F1652" s="110">
        <v>55215.568500000001</v>
      </c>
    </row>
    <row r="1653" spans="2:6" x14ac:dyDescent="0.2">
      <c r="B1653" t="s">
        <v>46</v>
      </c>
      <c r="C1653" t="s">
        <v>71</v>
      </c>
      <c r="D1653" s="130" t="s">
        <v>125</v>
      </c>
      <c r="E1653" s="130" t="str">
        <f t="shared" si="25"/>
        <v>TOMale45-49</v>
      </c>
      <c r="F1653" s="110">
        <v>46515.121500000001</v>
      </c>
    </row>
    <row r="1654" spans="2:6" x14ac:dyDescent="0.2">
      <c r="B1654" t="s">
        <v>46</v>
      </c>
      <c r="C1654" t="s">
        <v>71</v>
      </c>
      <c r="D1654" s="130" t="s">
        <v>126</v>
      </c>
      <c r="E1654" s="130" t="str">
        <f t="shared" si="25"/>
        <v>TOMale50-54</v>
      </c>
      <c r="F1654" s="110">
        <v>40179.572999999997</v>
      </c>
    </row>
    <row r="1655" spans="2:6" x14ac:dyDescent="0.2">
      <c r="B1655" t="s">
        <v>46</v>
      </c>
      <c r="C1655" t="s">
        <v>71</v>
      </c>
      <c r="D1655" s="130" t="s">
        <v>127</v>
      </c>
      <c r="E1655" s="130" t="str">
        <f t="shared" si="25"/>
        <v>TOMale55-59</v>
      </c>
      <c r="F1655" s="110">
        <v>32890.0602</v>
      </c>
    </row>
    <row r="1656" spans="2:6" x14ac:dyDescent="0.2">
      <c r="B1656" t="s">
        <v>46</v>
      </c>
      <c r="C1656" t="s">
        <v>71</v>
      </c>
      <c r="D1656" s="130" t="s">
        <v>128</v>
      </c>
      <c r="E1656" s="130" t="str">
        <f t="shared" si="25"/>
        <v>TOMale60-64</v>
      </c>
      <c r="F1656" s="110">
        <v>25985.286700000001</v>
      </c>
    </row>
    <row r="1657" spans="2:6" x14ac:dyDescent="0.2">
      <c r="B1657" t="s">
        <v>46</v>
      </c>
      <c r="C1657" t="s">
        <v>71</v>
      </c>
      <c r="D1657" s="130" t="s">
        <v>129</v>
      </c>
      <c r="E1657" s="130" t="str">
        <f t="shared" si="25"/>
        <v>TOMale65-69</v>
      </c>
      <c r="F1657" s="110">
        <v>20321.114399999999</v>
      </c>
    </row>
    <row r="1658" spans="2:6" x14ac:dyDescent="0.2">
      <c r="B1658" t="s">
        <v>46</v>
      </c>
      <c r="C1658" t="s">
        <v>71</v>
      </c>
      <c r="D1658" s="130" t="s">
        <v>130</v>
      </c>
      <c r="E1658" s="130" t="str">
        <f t="shared" si="25"/>
        <v>TOMale70-74</v>
      </c>
      <c r="F1658" s="110">
        <v>14665.355600000001</v>
      </c>
    </row>
    <row r="1659" spans="2:6" x14ac:dyDescent="0.2">
      <c r="B1659" t="s">
        <v>46</v>
      </c>
      <c r="C1659" t="s">
        <v>71</v>
      </c>
      <c r="D1659" s="130" t="s">
        <v>131</v>
      </c>
      <c r="E1659" s="130" t="str">
        <f t="shared" si="25"/>
        <v>TOMale75-79</v>
      </c>
      <c r="F1659" s="110">
        <v>10096.016799999999</v>
      </c>
    </row>
    <row r="1660" spans="2:6" x14ac:dyDescent="0.2">
      <c r="B1660" t="s">
        <v>46</v>
      </c>
      <c r="C1660" t="s">
        <v>71</v>
      </c>
      <c r="D1660" s="130" t="s">
        <v>132</v>
      </c>
      <c r="E1660" s="130" t="str">
        <f t="shared" si="25"/>
        <v>TOMale80-84</v>
      </c>
      <c r="F1660" s="110">
        <v>6470.1352999999999</v>
      </c>
    </row>
    <row r="1661" spans="2:6" x14ac:dyDescent="0.2">
      <c r="B1661" t="s">
        <v>46</v>
      </c>
      <c r="C1661" t="s">
        <v>71</v>
      </c>
      <c r="D1661" s="130" t="s">
        <v>133</v>
      </c>
      <c r="E1661" s="130" t="str">
        <f t="shared" si="25"/>
        <v>TOMale85-89</v>
      </c>
      <c r="F1661" s="110">
        <v>3169.8867</v>
      </c>
    </row>
    <row r="1662" spans="2:6" x14ac:dyDescent="0.2">
      <c r="B1662" t="s">
        <v>46</v>
      </c>
      <c r="C1662" t="s">
        <v>71</v>
      </c>
      <c r="D1662" s="130" t="s">
        <v>8</v>
      </c>
      <c r="E1662" s="130" t="str">
        <f t="shared" si="25"/>
        <v>TOMale90+</v>
      </c>
      <c r="F1662" s="110">
        <v>1562.4353000000001</v>
      </c>
    </row>
    <row r="1663" spans="2:6" x14ac:dyDescent="0.2">
      <c r="B1663" t="s">
        <v>46</v>
      </c>
      <c r="C1663" t="s">
        <v>18</v>
      </c>
      <c r="D1663" s="130">
        <v>0</v>
      </c>
      <c r="E1663" s="130" t="str">
        <f t="shared" si="25"/>
        <v>TOTotal0</v>
      </c>
      <c r="F1663" s="110">
        <v>25632.395700000001</v>
      </c>
    </row>
    <row r="1664" spans="2:6" x14ac:dyDescent="0.2">
      <c r="B1664" t="s">
        <v>46</v>
      </c>
      <c r="C1664" t="s">
        <v>18</v>
      </c>
      <c r="D1664" s="141" t="s">
        <v>1657</v>
      </c>
      <c r="E1664" s="130" t="str">
        <f t="shared" si="25"/>
        <v>TOTotal1-4</v>
      </c>
      <c r="F1664" s="110">
        <v>99764.7552</v>
      </c>
    </row>
    <row r="1665" spans="2:6" x14ac:dyDescent="0.2">
      <c r="B1665" t="s">
        <v>46</v>
      </c>
      <c r="C1665" t="s">
        <v>18</v>
      </c>
      <c r="D1665" s="141" t="s">
        <v>1658</v>
      </c>
      <c r="E1665" s="130" t="str">
        <f t="shared" si="25"/>
        <v>TOTotal5-9</v>
      </c>
      <c r="F1665" s="110">
        <v>125512.4513</v>
      </c>
    </row>
    <row r="1666" spans="2:6" x14ac:dyDescent="0.2">
      <c r="B1666" t="s">
        <v>46</v>
      </c>
      <c r="C1666" t="s">
        <v>18</v>
      </c>
      <c r="D1666" s="141" t="s">
        <v>118</v>
      </c>
      <c r="E1666" s="130" t="str">
        <f t="shared" si="25"/>
        <v>TOTotal10-14</v>
      </c>
      <c r="F1666" s="110">
        <v>134024.07079999999</v>
      </c>
    </row>
    <row r="1667" spans="2:6" x14ac:dyDescent="0.2">
      <c r="B1667" t="s">
        <v>46</v>
      </c>
      <c r="C1667" t="s">
        <v>18</v>
      </c>
      <c r="D1667" s="130" t="s">
        <v>119</v>
      </c>
      <c r="E1667" s="130" t="str">
        <f t="shared" si="25"/>
        <v>TOTotal15-19</v>
      </c>
      <c r="F1667" s="110">
        <v>138473.0736</v>
      </c>
    </row>
    <row r="1668" spans="2:6" x14ac:dyDescent="0.2">
      <c r="B1668" t="s">
        <v>46</v>
      </c>
      <c r="C1668" t="s">
        <v>18</v>
      </c>
      <c r="D1668" s="130" t="s">
        <v>120</v>
      </c>
      <c r="E1668" s="130" t="str">
        <f t="shared" ref="E1668:E1682" si="26">_xlfn.CONCAT(B1668,C1668,D1668)</f>
        <v>TOTotal20-24</v>
      </c>
      <c r="F1668" s="110">
        <v>144092.1194</v>
      </c>
    </row>
    <row r="1669" spans="2:6" x14ac:dyDescent="0.2">
      <c r="B1669" t="s">
        <v>46</v>
      </c>
      <c r="C1669" t="s">
        <v>18</v>
      </c>
      <c r="D1669" s="130" t="s">
        <v>121</v>
      </c>
      <c r="E1669" s="130" t="str">
        <f t="shared" si="26"/>
        <v>TOTotal25-29</v>
      </c>
      <c r="F1669" s="110">
        <v>136281.1887</v>
      </c>
    </row>
    <row r="1670" spans="2:6" x14ac:dyDescent="0.2">
      <c r="B1670" t="s">
        <v>46</v>
      </c>
      <c r="C1670" t="s">
        <v>18</v>
      </c>
      <c r="D1670" s="130" t="s">
        <v>122</v>
      </c>
      <c r="E1670" s="130" t="str">
        <f t="shared" si="26"/>
        <v>TOTotal30-34</v>
      </c>
      <c r="F1670" s="110">
        <v>130380.45389999999</v>
      </c>
    </row>
    <row r="1671" spans="2:6" x14ac:dyDescent="0.2">
      <c r="B1671" t="s">
        <v>46</v>
      </c>
      <c r="C1671" t="s">
        <v>18</v>
      </c>
      <c r="D1671" s="130" t="s">
        <v>123</v>
      </c>
      <c r="E1671" s="130" t="str">
        <f t="shared" si="26"/>
        <v>TOTotal35-39</v>
      </c>
      <c r="F1671" s="110">
        <v>124451.4991</v>
      </c>
    </row>
    <row r="1672" spans="2:6" x14ac:dyDescent="0.2">
      <c r="B1672" t="s">
        <v>46</v>
      </c>
      <c r="C1672" t="s">
        <v>18</v>
      </c>
      <c r="D1672" s="130" t="s">
        <v>124</v>
      </c>
      <c r="E1672" s="130" t="str">
        <f t="shared" si="26"/>
        <v>TOTotal40-44</v>
      </c>
      <c r="F1672" s="110">
        <v>111376.5656</v>
      </c>
    </row>
    <row r="1673" spans="2:6" x14ac:dyDescent="0.2">
      <c r="B1673" t="s">
        <v>46</v>
      </c>
      <c r="C1673" t="s">
        <v>18</v>
      </c>
      <c r="D1673" s="130" t="s">
        <v>125</v>
      </c>
      <c r="E1673" s="130" t="str">
        <f t="shared" si="26"/>
        <v>TOTotal45-49</v>
      </c>
      <c r="F1673" s="110">
        <v>91855.071299999996</v>
      </c>
    </row>
    <row r="1674" spans="2:6" x14ac:dyDescent="0.2">
      <c r="B1674" t="s">
        <v>46</v>
      </c>
      <c r="C1674" t="s">
        <v>18</v>
      </c>
      <c r="D1674" s="130" t="s">
        <v>126</v>
      </c>
      <c r="E1674" s="130" t="str">
        <f t="shared" si="26"/>
        <v>TOTotal50-54</v>
      </c>
      <c r="F1674" s="110">
        <v>80239.723700000002</v>
      </c>
    </row>
    <row r="1675" spans="2:6" x14ac:dyDescent="0.2">
      <c r="B1675" t="s">
        <v>46</v>
      </c>
      <c r="C1675" t="s">
        <v>18</v>
      </c>
      <c r="D1675" s="130" t="s">
        <v>127</v>
      </c>
      <c r="E1675" s="130" t="str">
        <f t="shared" si="26"/>
        <v>TOTotal55-59</v>
      </c>
      <c r="F1675" s="110">
        <v>65248.516900000002</v>
      </c>
    </row>
    <row r="1676" spans="2:6" x14ac:dyDescent="0.2">
      <c r="B1676" t="s">
        <v>46</v>
      </c>
      <c r="C1676" t="s">
        <v>18</v>
      </c>
      <c r="D1676" s="130" t="s">
        <v>128</v>
      </c>
      <c r="E1676" s="130" t="str">
        <f t="shared" si="26"/>
        <v>TOTotal60-64</v>
      </c>
      <c r="F1676" s="110">
        <v>51876.394999999997</v>
      </c>
    </row>
    <row r="1677" spans="2:6" x14ac:dyDescent="0.2">
      <c r="B1677" t="s">
        <v>46</v>
      </c>
      <c r="C1677" t="s">
        <v>18</v>
      </c>
      <c r="D1677" s="130" t="s">
        <v>129</v>
      </c>
      <c r="E1677" s="130" t="str">
        <f t="shared" si="26"/>
        <v>TOTotal65-69</v>
      </c>
      <c r="F1677" s="110">
        <v>40441.8514</v>
      </c>
    </row>
    <row r="1678" spans="2:6" x14ac:dyDescent="0.2">
      <c r="B1678" t="s">
        <v>46</v>
      </c>
      <c r="C1678" t="s">
        <v>18</v>
      </c>
      <c r="D1678" s="130" t="s">
        <v>130</v>
      </c>
      <c r="E1678" s="130" t="str">
        <f t="shared" si="26"/>
        <v>TOTotal70-74</v>
      </c>
      <c r="F1678" s="110">
        <v>29274.785400000001</v>
      </c>
    </row>
    <row r="1679" spans="2:6" x14ac:dyDescent="0.2">
      <c r="B1679" t="s">
        <v>46</v>
      </c>
      <c r="C1679" t="s">
        <v>18</v>
      </c>
      <c r="D1679" s="130" t="s">
        <v>131</v>
      </c>
      <c r="E1679" s="130" t="str">
        <f t="shared" si="26"/>
        <v>TOTotal75-79</v>
      </c>
      <c r="F1679" s="110">
        <v>20036.4028</v>
      </c>
    </row>
    <row r="1680" spans="2:6" x14ac:dyDescent="0.2">
      <c r="B1680" t="s">
        <v>46</v>
      </c>
      <c r="C1680" t="s">
        <v>18</v>
      </c>
      <c r="D1680" s="130" t="s">
        <v>132</v>
      </c>
      <c r="E1680" s="130" t="str">
        <f t="shared" si="26"/>
        <v>TOTotal80-84</v>
      </c>
      <c r="F1680" s="110">
        <v>13080.283600000001</v>
      </c>
    </row>
    <row r="1681" spans="2:6" x14ac:dyDescent="0.2">
      <c r="B1681" t="s">
        <v>46</v>
      </c>
      <c r="C1681" t="s">
        <v>18</v>
      </c>
      <c r="D1681" s="130" t="s">
        <v>133</v>
      </c>
      <c r="E1681" s="130" t="str">
        <f t="shared" si="26"/>
        <v>TOTotal85-89</v>
      </c>
      <c r="F1681" s="110">
        <v>6488.8032999999996</v>
      </c>
    </row>
    <row r="1682" spans="2:6" x14ac:dyDescent="0.2">
      <c r="B1682" t="s">
        <v>46</v>
      </c>
      <c r="C1682" t="s">
        <v>18</v>
      </c>
      <c r="D1682" s="130" t="s">
        <v>8</v>
      </c>
      <c r="E1682" s="130" t="str">
        <f t="shared" si="26"/>
        <v>TOTotal90+</v>
      </c>
      <c r="F1682" s="110">
        <v>3284.7889</v>
      </c>
    </row>
  </sheetData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8BBF1FA-232C-EF4D-BBBE-310D4AEF1C29}">
  <dimension ref="B1:G1682"/>
  <sheetViews>
    <sheetView workbookViewId="0">
      <selection activeCell="B1" sqref="B1"/>
    </sheetView>
  </sheetViews>
  <sheetFormatPr baseColWidth="10" defaultRowHeight="16" x14ac:dyDescent="0.2"/>
  <cols>
    <col min="4" max="4" width="10.83203125" style="158"/>
    <col min="5" max="5" width="0" hidden="1" customWidth="1"/>
    <col min="6" max="6" width="13.5" customWidth="1"/>
  </cols>
  <sheetData>
    <row r="1" spans="2:7" x14ac:dyDescent="0.2">
      <c r="B1" s="14" t="s">
        <v>1839</v>
      </c>
    </row>
    <row r="2" spans="2:7" ht="34" x14ac:dyDescent="0.2">
      <c r="B2" s="178" t="s">
        <v>14</v>
      </c>
      <c r="C2" s="178" t="s">
        <v>17</v>
      </c>
      <c r="D2" s="178" t="s">
        <v>1833</v>
      </c>
      <c r="E2" s="178" t="s">
        <v>135</v>
      </c>
      <c r="F2" s="178" t="s">
        <v>1831</v>
      </c>
      <c r="G2" s="178" t="s">
        <v>1832</v>
      </c>
    </row>
    <row r="3" spans="2:7" x14ac:dyDescent="0.2">
      <c r="B3" s="143" t="s">
        <v>82</v>
      </c>
      <c r="C3" s="143" t="s">
        <v>70</v>
      </c>
      <c r="D3" s="177" t="s">
        <v>1661</v>
      </c>
      <c r="E3" s="143" t="s">
        <v>406</v>
      </c>
      <c r="F3" s="143">
        <v>13850</v>
      </c>
      <c r="G3" s="143">
        <v>117</v>
      </c>
    </row>
    <row r="4" spans="2:7" x14ac:dyDescent="0.2">
      <c r="B4" s="143" t="s">
        <v>82</v>
      </c>
      <c r="C4" s="143" t="s">
        <v>70</v>
      </c>
      <c r="D4" s="177" t="s">
        <v>1657</v>
      </c>
      <c r="E4" s="143" t="s">
        <v>1662</v>
      </c>
      <c r="F4" s="143">
        <v>2084</v>
      </c>
      <c r="G4" s="143">
        <v>84</v>
      </c>
    </row>
    <row r="5" spans="2:7" x14ac:dyDescent="0.2">
      <c r="B5" s="143" t="s">
        <v>82</v>
      </c>
      <c r="C5" s="143" t="s">
        <v>70</v>
      </c>
      <c r="D5" s="177" t="s">
        <v>1658</v>
      </c>
      <c r="E5" s="143" t="s">
        <v>1663</v>
      </c>
      <c r="F5" s="143">
        <v>1061</v>
      </c>
      <c r="G5" s="143">
        <v>43</v>
      </c>
    </row>
    <row r="6" spans="2:7" x14ac:dyDescent="0.2">
      <c r="B6" s="143" t="s">
        <v>82</v>
      </c>
      <c r="C6" s="143" t="s">
        <v>70</v>
      </c>
      <c r="D6" s="177" t="s">
        <v>118</v>
      </c>
      <c r="E6" s="143" t="s">
        <v>407</v>
      </c>
      <c r="F6" s="143">
        <v>1544</v>
      </c>
      <c r="G6" s="143">
        <v>58</v>
      </c>
    </row>
    <row r="7" spans="2:7" x14ac:dyDescent="0.2">
      <c r="B7" s="143" t="s">
        <v>82</v>
      </c>
      <c r="C7" s="143" t="s">
        <v>70</v>
      </c>
      <c r="D7" s="177" t="s">
        <v>119</v>
      </c>
      <c r="E7" s="143" t="s">
        <v>408</v>
      </c>
      <c r="F7" s="143">
        <v>3417</v>
      </c>
      <c r="G7" s="143">
        <v>168</v>
      </c>
    </row>
    <row r="8" spans="2:7" x14ac:dyDescent="0.2">
      <c r="B8" s="143" t="s">
        <v>82</v>
      </c>
      <c r="C8" s="143" t="s">
        <v>70</v>
      </c>
      <c r="D8" s="177" t="s">
        <v>120</v>
      </c>
      <c r="E8" s="143" t="s">
        <v>409</v>
      </c>
      <c r="F8" s="143">
        <v>5001</v>
      </c>
      <c r="G8" s="143">
        <v>321</v>
      </c>
    </row>
    <row r="9" spans="2:7" x14ac:dyDescent="0.2">
      <c r="B9" s="143" t="s">
        <v>82</v>
      </c>
      <c r="C9" s="143" t="s">
        <v>70</v>
      </c>
      <c r="D9" s="177" t="s">
        <v>121</v>
      </c>
      <c r="E9" s="143" t="s">
        <v>410</v>
      </c>
      <c r="F9" s="143">
        <v>5884</v>
      </c>
      <c r="G9" s="143">
        <v>472</v>
      </c>
    </row>
    <row r="10" spans="2:7" x14ac:dyDescent="0.2">
      <c r="B10" s="143" t="s">
        <v>82</v>
      </c>
      <c r="C10" s="143" t="s">
        <v>70</v>
      </c>
      <c r="D10" s="177" t="s">
        <v>122</v>
      </c>
      <c r="E10" s="143" t="s">
        <v>411</v>
      </c>
      <c r="F10" s="143">
        <v>8107</v>
      </c>
      <c r="G10" s="143">
        <v>818</v>
      </c>
    </row>
    <row r="11" spans="2:7" x14ac:dyDescent="0.2">
      <c r="B11" s="143" t="s">
        <v>82</v>
      </c>
      <c r="C11" s="143" t="s">
        <v>70</v>
      </c>
      <c r="D11" s="177" t="s">
        <v>123</v>
      </c>
      <c r="E11" s="143" t="s">
        <v>412</v>
      </c>
      <c r="F11" s="143">
        <v>12052</v>
      </c>
      <c r="G11" s="143">
        <v>1441</v>
      </c>
    </row>
    <row r="12" spans="2:7" x14ac:dyDescent="0.2">
      <c r="B12" s="143" t="s">
        <v>82</v>
      </c>
      <c r="C12" s="143" t="s">
        <v>70</v>
      </c>
      <c r="D12" s="177" t="s">
        <v>124</v>
      </c>
      <c r="E12" s="143" t="s">
        <v>413</v>
      </c>
      <c r="F12" s="143">
        <v>16339</v>
      </c>
      <c r="G12" s="143">
        <v>2110</v>
      </c>
    </row>
    <row r="13" spans="2:7" x14ac:dyDescent="0.2">
      <c r="B13" s="143" t="s">
        <v>82</v>
      </c>
      <c r="C13" s="143" t="s">
        <v>70</v>
      </c>
      <c r="D13" s="177" t="s">
        <v>125</v>
      </c>
      <c r="E13" s="143" t="s">
        <v>414</v>
      </c>
      <c r="F13" s="143">
        <v>20994</v>
      </c>
      <c r="G13" s="143">
        <v>2823</v>
      </c>
    </row>
    <row r="14" spans="2:7" x14ac:dyDescent="0.2">
      <c r="B14" s="143" t="s">
        <v>82</v>
      </c>
      <c r="C14" s="143" t="s">
        <v>70</v>
      </c>
      <c r="D14" s="177" t="s">
        <v>126</v>
      </c>
      <c r="E14" s="143" t="s">
        <v>415</v>
      </c>
      <c r="F14" s="143">
        <v>28561</v>
      </c>
      <c r="G14" s="143">
        <v>4003</v>
      </c>
    </row>
    <row r="15" spans="2:7" x14ac:dyDescent="0.2">
      <c r="B15" s="143" t="s">
        <v>82</v>
      </c>
      <c r="C15" s="143" t="s">
        <v>70</v>
      </c>
      <c r="D15" s="177" t="s">
        <v>127</v>
      </c>
      <c r="E15" s="143" t="s">
        <v>416</v>
      </c>
      <c r="F15" s="143">
        <v>38977</v>
      </c>
      <c r="G15" s="143">
        <v>5759</v>
      </c>
    </row>
    <row r="16" spans="2:7" x14ac:dyDescent="0.2">
      <c r="B16" s="143" t="s">
        <v>82</v>
      </c>
      <c r="C16" s="143" t="s">
        <v>70</v>
      </c>
      <c r="D16" s="177" t="s">
        <v>128</v>
      </c>
      <c r="E16" s="143" t="s">
        <v>417</v>
      </c>
      <c r="F16" s="143">
        <v>51468</v>
      </c>
      <c r="G16" s="143">
        <v>8203</v>
      </c>
    </row>
    <row r="17" spans="2:7" x14ac:dyDescent="0.2">
      <c r="B17" s="143" t="s">
        <v>82</v>
      </c>
      <c r="C17" s="143" t="s">
        <v>70</v>
      </c>
      <c r="D17" s="177" t="s">
        <v>129</v>
      </c>
      <c r="E17" s="143" t="s">
        <v>418</v>
      </c>
      <c r="F17" s="143">
        <v>62112</v>
      </c>
      <c r="G17" s="143">
        <v>10084</v>
      </c>
    </row>
    <row r="18" spans="2:7" x14ac:dyDescent="0.2">
      <c r="B18" s="143" t="s">
        <v>82</v>
      </c>
      <c r="C18" s="143" t="s">
        <v>70</v>
      </c>
      <c r="D18" s="177" t="s">
        <v>130</v>
      </c>
      <c r="E18" s="143" t="s">
        <v>419</v>
      </c>
      <c r="F18" s="143">
        <v>71178</v>
      </c>
      <c r="G18" s="143">
        <v>11115</v>
      </c>
    </row>
    <row r="19" spans="2:7" x14ac:dyDescent="0.2">
      <c r="B19" s="143" t="s">
        <v>82</v>
      </c>
      <c r="C19" s="143" t="s">
        <v>70</v>
      </c>
      <c r="D19" s="177" t="s">
        <v>131</v>
      </c>
      <c r="E19" s="143" t="s">
        <v>420</v>
      </c>
      <c r="F19" s="143">
        <v>76920</v>
      </c>
      <c r="G19" s="143">
        <v>11270</v>
      </c>
    </row>
    <row r="20" spans="2:7" x14ac:dyDescent="0.2">
      <c r="B20" s="143" t="s">
        <v>82</v>
      </c>
      <c r="C20" s="143" t="s">
        <v>70</v>
      </c>
      <c r="D20" s="177" t="s">
        <v>132</v>
      </c>
      <c r="E20" s="143" t="s">
        <v>421</v>
      </c>
      <c r="F20" s="143">
        <v>87684</v>
      </c>
      <c r="G20" s="143">
        <v>11479</v>
      </c>
    </row>
    <row r="21" spans="2:7" x14ac:dyDescent="0.2">
      <c r="B21" s="143" t="s">
        <v>82</v>
      </c>
      <c r="C21" s="143" t="s">
        <v>70</v>
      </c>
      <c r="D21" s="177" t="s">
        <v>133</v>
      </c>
      <c r="E21" s="143" t="s">
        <v>422</v>
      </c>
      <c r="F21" s="143">
        <v>78897</v>
      </c>
      <c r="G21" s="143">
        <v>9160</v>
      </c>
    </row>
    <row r="22" spans="2:7" x14ac:dyDescent="0.2">
      <c r="B22" s="143" t="s">
        <v>82</v>
      </c>
      <c r="C22" s="143" t="s">
        <v>70</v>
      </c>
      <c r="D22" s="177" t="s">
        <v>8</v>
      </c>
      <c r="E22" s="143" t="s">
        <v>423</v>
      </c>
      <c r="F22" s="143">
        <v>90485</v>
      </c>
      <c r="G22" s="143">
        <v>8124</v>
      </c>
    </row>
    <row r="23" spans="2:7" x14ac:dyDescent="0.2">
      <c r="B23" s="143" t="s">
        <v>82</v>
      </c>
      <c r="C23" s="143" t="s">
        <v>71</v>
      </c>
      <c r="D23" s="177" t="s">
        <v>1661</v>
      </c>
      <c r="E23" s="143" t="s">
        <v>424</v>
      </c>
      <c r="F23" s="143">
        <v>17184</v>
      </c>
      <c r="G23" s="143">
        <v>151</v>
      </c>
    </row>
    <row r="24" spans="2:7" x14ac:dyDescent="0.2">
      <c r="B24" s="143" t="s">
        <v>82</v>
      </c>
      <c r="C24" s="143" t="s">
        <v>71</v>
      </c>
      <c r="D24" s="177" t="s">
        <v>1657</v>
      </c>
      <c r="E24" s="143" t="s">
        <v>1664</v>
      </c>
      <c r="F24" s="143">
        <v>2456</v>
      </c>
      <c r="G24" s="143">
        <v>74</v>
      </c>
    </row>
    <row r="25" spans="2:7" x14ac:dyDescent="0.2">
      <c r="B25" s="143" t="s">
        <v>82</v>
      </c>
      <c r="C25" s="143" t="s">
        <v>71</v>
      </c>
      <c r="D25" s="177" t="s">
        <v>1658</v>
      </c>
      <c r="E25" s="143" t="s">
        <v>1665</v>
      </c>
      <c r="F25" s="143">
        <v>1492</v>
      </c>
      <c r="G25" s="143">
        <v>55</v>
      </c>
    </row>
    <row r="26" spans="2:7" x14ac:dyDescent="0.2">
      <c r="B26" s="143" t="s">
        <v>82</v>
      </c>
      <c r="C26" s="143" t="s">
        <v>71</v>
      </c>
      <c r="D26" s="177" t="s">
        <v>118</v>
      </c>
      <c r="E26" s="143" t="s">
        <v>425</v>
      </c>
      <c r="F26" s="143">
        <v>2290</v>
      </c>
      <c r="G26" s="143">
        <v>62</v>
      </c>
    </row>
    <row r="27" spans="2:7" x14ac:dyDescent="0.2">
      <c r="B27" s="143" t="s">
        <v>82</v>
      </c>
      <c r="C27" s="143" t="s">
        <v>71</v>
      </c>
      <c r="D27" s="177" t="s">
        <v>119</v>
      </c>
      <c r="E27" s="143" t="s">
        <v>426</v>
      </c>
      <c r="F27" s="143">
        <v>13021</v>
      </c>
      <c r="G27" s="143">
        <v>165</v>
      </c>
    </row>
    <row r="28" spans="2:7" x14ac:dyDescent="0.2">
      <c r="B28" s="143" t="s">
        <v>82</v>
      </c>
      <c r="C28" s="143" t="s">
        <v>71</v>
      </c>
      <c r="D28" s="177" t="s">
        <v>120</v>
      </c>
      <c r="E28" s="143" t="s">
        <v>427</v>
      </c>
      <c r="F28" s="143">
        <v>21514</v>
      </c>
      <c r="G28" s="143">
        <v>361</v>
      </c>
    </row>
    <row r="29" spans="2:7" x14ac:dyDescent="0.2">
      <c r="B29" s="143" t="s">
        <v>82</v>
      </c>
      <c r="C29" s="143" t="s">
        <v>71</v>
      </c>
      <c r="D29" s="177" t="s">
        <v>121</v>
      </c>
      <c r="E29" s="143" t="s">
        <v>428</v>
      </c>
      <c r="F29" s="143">
        <v>19963</v>
      </c>
      <c r="G29" s="143">
        <v>641</v>
      </c>
    </row>
    <row r="30" spans="2:7" x14ac:dyDescent="0.2">
      <c r="B30" s="143" t="s">
        <v>82</v>
      </c>
      <c r="C30" s="143" t="s">
        <v>71</v>
      </c>
      <c r="D30" s="177" t="s">
        <v>122</v>
      </c>
      <c r="E30" s="143" t="s">
        <v>429</v>
      </c>
      <c r="F30" s="143">
        <v>21592</v>
      </c>
      <c r="G30" s="143">
        <v>1320</v>
      </c>
    </row>
    <row r="31" spans="2:7" x14ac:dyDescent="0.2">
      <c r="B31" s="143" t="s">
        <v>82</v>
      </c>
      <c r="C31" s="143" t="s">
        <v>71</v>
      </c>
      <c r="D31" s="177" t="s">
        <v>123</v>
      </c>
      <c r="E31" s="143" t="s">
        <v>430</v>
      </c>
      <c r="F31" s="143">
        <v>25747</v>
      </c>
      <c r="G31" s="143">
        <v>2257</v>
      </c>
    </row>
    <row r="32" spans="2:7" x14ac:dyDescent="0.2">
      <c r="B32" s="143" t="s">
        <v>82</v>
      </c>
      <c r="C32" s="143" t="s">
        <v>71</v>
      </c>
      <c r="D32" s="177" t="s">
        <v>124</v>
      </c>
      <c r="E32" s="143" t="s">
        <v>431</v>
      </c>
      <c r="F32" s="143">
        <v>30865</v>
      </c>
      <c r="G32" s="143">
        <v>3416</v>
      </c>
    </row>
    <row r="33" spans="2:7" x14ac:dyDescent="0.2">
      <c r="B33" s="143" t="s">
        <v>82</v>
      </c>
      <c r="C33" s="143" t="s">
        <v>71</v>
      </c>
      <c r="D33" s="177" t="s">
        <v>125</v>
      </c>
      <c r="E33" s="143" t="s">
        <v>432</v>
      </c>
      <c r="F33" s="143">
        <v>37389</v>
      </c>
      <c r="G33" s="143">
        <v>4724</v>
      </c>
    </row>
    <row r="34" spans="2:7" x14ac:dyDescent="0.2">
      <c r="B34" s="143" t="s">
        <v>82</v>
      </c>
      <c r="C34" s="143" t="s">
        <v>71</v>
      </c>
      <c r="D34" s="177" t="s">
        <v>126</v>
      </c>
      <c r="E34" s="143" t="s">
        <v>433</v>
      </c>
      <c r="F34" s="143">
        <v>50141</v>
      </c>
      <c r="G34" s="143">
        <v>6593</v>
      </c>
    </row>
    <row r="35" spans="2:7" x14ac:dyDescent="0.2">
      <c r="B35" s="143" t="s">
        <v>82</v>
      </c>
      <c r="C35" s="143" t="s">
        <v>71</v>
      </c>
      <c r="D35" s="177" t="s">
        <v>127</v>
      </c>
      <c r="E35" s="143" t="s">
        <v>434</v>
      </c>
      <c r="F35" s="143">
        <v>64978</v>
      </c>
      <c r="G35" s="143">
        <v>9346</v>
      </c>
    </row>
    <row r="36" spans="2:7" x14ac:dyDescent="0.2">
      <c r="B36" s="143" t="s">
        <v>82</v>
      </c>
      <c r="C36" s="143" t="s">
        <v>71</v>
      </c>
      <c r="D36" s="177" t="s">
        <v>128</v>
      </c>
      <c r="E36" s="143" t="s">
        <v>435</v>
      </c>
      <c r="F36" s="143">
        <v>79658</v>
      </c>
      <c r="G36" s="143">
        <v>12497</v>
      </c>
    </row>
    <row r="37" spans="2:7" x14ac:dyDescent="0.2">
      <c r="B37" s="143" t="s">
        <v>82</v>
      </c>
      <c r="C37" s="143" t="s">
        <v>71</v>
      </c>
      <c r="D37" s="177" t="s">
        <v>129</v>
      </c>
      <c r="E37" s="143" t="s">
        <v>436</v>
      </c>
      <c r="F37" s="143">
        <v>90778</v>
      </c>
      <c r="G37" s="143">
        <v>15441</v>
      </c>
    </row>
    <row r="38" spans="2:7" x14ac:dyDescent="0.2">
      <c r="B38" s="143" t="s">
        <v>82</v>
      </c>
      <c r="C38" s="143" t="s">
        <v>71</v>
      </c>
      <c r="D38" s="177" t="s">
        <v>130</v>
      </c>
      <c r="E38" s="143" t="s">
        <v>437</v>
      </c>
      <c r="F38" s="143">
        <v>93827</v>
      </c>
      <c r="G38" s="143">
        <v>16372</v>
      </c>
    </row>
    <row r="39" spans="2:7" x14ac:dyDescent="0.2">
      <c r="B39" s="143" t="s">
        <v>82</v>
      </c>
      <c r="C39" s="143" t="s">
        <v>71</v>
      </c>
      <c r="D39" s="177" t="s">
        <v>131</v>
      </c>
      <c r="E39" s="143" t="s">
        <v>438</v>
      </c>
      <c r="F39" s="143">
        <v>90291</v>
      </c>
      <c r="G39" s="143">
        <v>15063</v>
      </c>
    </row>
    <row r="40" spans="2:7" x14ac:dyDescent="0.2">
      <c r="B40" s="143" t="s">
        <v>82</v>
      </c>
      <c r="C40" s="143" t="s">
        <v>71</v>
      </c>
      <c r="D40" s="177" t="s">
        <v>132</v>
      </c>
      <c r="E40" s="143" t="s">
        <v>439</v>
      </c>
      <c r="F40" s="143">
        <v>85381</v>
      </c>
      <c r="G40" s="143">
        <v>13361</v>
      </c>
    </row>
    <row r="41" spans="2:7" x14ac:dyDescent="0.2">
      <c r="B41" s="143" t="s">
        <v>82</v>
      </c>
      <c r="C41" s="143" t="s">
        <v>71</v>
      </c>
      <c r="D41" s="177" t="s">
        <v>133</v>
      </c>
      <c r="E41" s="143" t="s">
        <v>440</v>
      </c>
      <c r="F41" s="143">
        <v>62821</v>
      </c>
      <c r="G41" s="143">
        <v>9122</v>
      </c>
    </row>
    <row r="42" spans="2:7" x14ac:dyDescent="0.2">
      <c r="B42" s="143" t="s">
        <v>82</v>
      </c>
      <c r="C42" s="143" t="s">
        <v>71</v>
      </c>
      <c r="D42" s="177" t="s">
        <v>8</v>
      </c>
      <c r="E42" s="143" t="s">
        <v>441</v>
      </c>
      <c r="F42" s="143">
        <v>53553</v>
      </c>
      <c r="G42" s="143">
        <v>6205</v>
      </c>
    </row>
    <row r="43" spans="2:7" x14ac:dyDescent="0.2">
      <c r="B43" s="143" t="s">
        <v>82</v>
      </c>
      <c r="C43" s="143" t="s">
        <v>18</v>
      </c>
      <c r="D43" s="177" t="s">
        <v>1661</v>
      </c>
      <c r="E43" s="143" t="s">
        <v>442</v>
      </c>
      <c r="F43" s="143">
        <v>31034</v>
      </c>
      <c r="G43" s="143">
        <v>268</v>
      </c>
    </row>
    <row r="44" spans="2:7" x14ac:dyDescent="0.2">
      <c r="B44" s="143" t="s">
        <v>82</v>
      </c>
      <c r="C44" s="143" t="s">
        <v>18</v>
      </c>
      <c r="D44" s="177" t="s">
        <v>1657</v>
      </c>
      <c r="E44" s="143" t="s">
        <v>1666</v>
      </c>
      <c r="F44" s="143">
        <v>4540</v>
      </c>
      <c r="G44" s="143">
        <v>158</v>
      </c>
    </row>
    <row r="45" spans="2:7" x14ac:dyDescent="0.2">
      <c r="B45" s="143" t="s">
        <v>82</v>
      </c>
      <c r="C45" s="143" t="s">
        <v>18</v>
      </c>
      <c r="D45" s="177" t="s">
        <v>1658</v>
      </c>
      <c r="E45" s="143" t="s">
        <v>1667</v>
      </c>
      <c r="F45" s="143">
        <v>2553</v>
      </c>
      <c r="G45" s="143">
        <v>98</v>
      </c>
    </row>
    <row r="46" spans="2:7" x14ac:dyDescent="0.2">
      <c r="B46" s="143" t="s">
        <v>82</v>
      </c>
      <c r="C46" s="143" t="s">
        <v>18</v>
      </c>
      <c r="D46" s="177" t="s">
        <v>118</v>
      </c>
      <c r="E46" s="143" t="s">
        <v>443</v>
      </c>
      <c r="F46" s="143">
        <v>3834</v>
      </c>
      <c r="G46" s="143">
        <v>120</v>
      </c>
    </row>
    <row r="47" spans="2:7" x14ac:dyDescent="0.2">
      <c r="B47" s="143" t="s">
        <v>82</v>
      </c>
      <c r="C47" s="143" t="s">
        <v>18</v>
      </c>
      <c r="D47" s="177" t="s">
        <v>119</v>
      </c>
      <c r="E47" s="143" t="s">
        <v>444</v>
      </c>
      <c r="F47" s="143">
        <v>16438</v>
      </c>
      <c r="G47" s="143">
        <v>333</v>
      </c>
    </row>
    <row r="48" spans="2:7" x14ac:dyDescent="0.2">
      <c r="B48" s="143" t="s">
        <v>82</v>
      </c>
      <c r="C48" s="143" t="s">
        <v>18</v>
      </c>
      <c r="D48" s="177" t="s">
        <v>120</v>
      </c>
      <c r="E48" s="143" t="s">
        <v>445</v>
      </c>
      <c r="F48" s="143">
        <v>26515</v>
      </c>
      <c r="G48" s="143">
        <v>682</v>
      </c>
    </row>
    <row r="49" spans="2:7" x14ac:dyDescent="0.2">
      <c r="B49" s="143" t="s">
        <v>82</v>
      </c>
      <c r="C49" s="143" t="s">
        <v>18</v>
      </c>
      <c r="D49" s="177" t="s">
        <v>121</v>
      </c>
      <c r="E49" s="143" t="s">
        <v>446</v>
      </c>
      <c r="F49" s="143">
        <v>25847</v>
      </c>
      <c r="G49" s="143">
        <v>1113</v>
      </c>
    </row>
    <row r="50" spans="2:7" x14ac:dyDescent="0.2">
      <c r="B50" s="143" t="s">
        <v>82</v>
      </c>
      <c r="C50" s="143" t="s">
        <v>18</v>
      </c>
      <c r="D50" s="177" t="s">
        <v>122</v>
      </c>
      <c r="E50" s="143" t="s">
        <v>447</v>
      </c>
      <c r="F50" s="143">
        <v>29699</v>
      </c>
      <c r="G50" s="143">
        <v>2138</v>
      </c>
    </row>
    <row r="51" spans="2:7" x14ac:dyDescent="0.2">
      <c r="B51" s="143" t="s">
        <v>82</v>
      </c>
      <c r="C51" s="143" t="s">
        <v>18</v>
      </c>
      <c r="D51" s="177" t="s">
        <v>123</v>
      </c>
      <c r="E51" s="143" t="s">
        <v>448</v>
      </c>
      <c r="F51" s="143">
        <v>37799</v>
      </c>
      <c r="G51" s="143">
        <v>3698</v>
      </c>
    </row>
    <row r="52" spans="2:7" x14ac:dyDescent="0.2">
      <c r="B52" s="143" t="s">
        <v>82</v>
      </c>
      <c r="C52" s="143" t="s">
        <v>18</v>
      </c>
      <c r="D52" s="177" t="s">
        <v>124</v>
      </c>
      <c r="E52" s="143" t="s">
        <v>449</v>
      </c>
      <c r="F52" s="143">
        <v>47204</v>
      </c>
      <c r="G52" s="143">
        <v>5526</v>
      </c>
    </row>
    <row r="53" spans="2:7" x14ac:dyDescent="0.2">
      <c r="B53" s="143" t="s">
        <v>82</v>
      </c>
      <c r="C53" s="143" t="s">
        <v>18</v>
      </c>
      <c r="D53" s="177" t="s">
        <v>125</v>
      </c>
      <c r="E53" s="143" t="s">
        <v>450</v>
      </c>
      <c r="F53" s="143">
        <v>58383</v>
      </c>
      <c r="G53" s="143">
        <v>7547</v>
      </c>
    </row>
    <row r="54" spans="2:7" x14ac:dyDescent="0.2">
      <c r="B54" s="143" t="s">
        <v>82</v>
      </c>
      <c r="C54" s="143" t="s">
        <v>18</v>
      </c>
      <c r="D54" s="177" t="s">
        <v>126</v>
      </c>
      <c r="E54" s="143" t="s">
        <v>451</v>
      </c>
      <c r="F54" s="143">
        <v>78702</v>
      </c>
      <c r="G54" s="143">
        <v>10596</v>
      </c>
    </row>
    <row r="55" spans="2:7" x14ac:dyDescent="0.2">
      <c r="B55" s="143" t="s">
        <v>82</v>
      </c>
      <c r="C55" s="143" t="s">
        <v>18</v>
      </c>
      <c r="D55" s="177" t="s">
        <v>127</v>
      </c>
      <c r="E55" s="143" t="s">
        <v>452</v>
      </c>
      <c r="F55" s="143">
        <v>103955</v>
      </c>
      <c r="G55" s="143">
        <v>15105</v>
      </c>
    </row>
    <row r="56" spans="2:7" x14ac:dyDescent="0.2">
      <c r="B56" s="143" t="s">
        <v>82</v>
      </c>
      <c r="C56" s="143" t="s">
        <v>18</v>
      </c>
      <c r="D56" s="177" t="s">
        <v>128</v>
      </c>
      <c r="E56" s="143" t="s">
        <v>453</v>
      </c>
      <c r="F56" s="143">
        <v>131126</v>
      </c>
      <c r="G56" s="143">
        <v>20700</v>
      </c>
    </row>
    <row r="57" spans="2:7" x14ac:dyDescent="0.2">
      <c r="B57" s="143" t="s">
        <v>82</v>
      </c>
      <c r="C57" s="143" t="s">
        <v>18</v>
      </c>
      <c r="D57" s="177" t="s">
        <v>129</v>
      </c>
      <c r="E57" s="143" t="s">
        <v>454</v>
      </c>
      <c r="F57" s="143">
        <v>152890</v>
      </c>
      <c r="G57" s="143">
        <v>25525</v>
      </c>
    </row>
    <row r="58" spans="2:7" x14ac:dyDescent="0.2">
      <c r="B58" s="143" t="s">
        <v>82</v>
      </c>
      <c r="C58" s="143" t="s">
        <v>18</v>
      </c>
      <c r="D58" s="177" t="s">
        <v>130</v>
      </c>
      <c r="E58" s="143" t="s">
        <v>455</v>
      </c>
      <c r="F58" s="143">
        <v>165005</v>
      </c>
      <c r="G58" s="143">
        <v>27487</v>
      </c>
    </row>
    <row r="59" spans="2:7" x14ac:dyDescent="0.2">
      <c r="B59" s="143" t="s">
        <v>82</v>
      </c>
      <c r="C59" s="143" t="s">
        <v>18</v>
      </c>
      <c r="D59" s="177" t="s">
        <v>131</v>
      </c>
      <c r="E59" s="143" t="s">
        <v>456</v>
      </c>
      <c r="F59" s="143">
        <v>167211</v>
      </c>
      <c r="G59" s="143">
        <v>26333</v>
      </c>
    </row>
    <row r="60" spans="2:7" x14ac:dyDescent="0.2">
      <c r="B60" s="143" t="s">
        <v>82</v>
      </c>
      <c r="C60" s="143" t="s">
        <v>18</v>
      </c>
      <c r="D60" s="177" t="s">
        <v>132</v>
      </c>
      <c r="E60" s="143" t="s">
        <v>457</v>
      </c>
      <c r="F60" s="143">
        <v>173065</v>
      </c>
      <c r="G60" s="143">
        <v>24840</v>
      </c>
    </row>
    <row r="61" spans="2:7" x14ac:dyDescent="0.2">
      <c r="B61" s="143" t="s">
        <v>82</v>
      </c>
      <c r="C61" s="143" t="s">
        <v>18</v>
      </c>
      <c r="D61" s="177" t="s">
        <v>133</v>
      </c>
      <c r="E61" s="143" t="s">
        <v>458</v>
      </c>
      <c r="F61" s="143">
        <v>141718</v>
      </c>
      <c r="G61" s="143">
        <v>18282</v>
      </c>
    </row>
    <row r="62" spans="2:7" x14ac:dyDescent="0.2">
      <c r="B62" s="143" t="s">
        <v>82</v>
      </c>
      <c r="C62" s="143" t="s">
        <v>18</v>
      </c>
      <c r="D62" s="177" t="s">
        <v>8</v>
      </c>
      <c r="E62" s="143" t="s">
        <v>459</v>
      </c>
      <c r="F62" s="143">
        <v>144038</v>
      </c>
      <c r="G62" s="143">
        <v>14329</v>
      </c>
    </row>
    <row r="63" spans="2:7" x14ac:dyDescent="0.2">
      <c r="B63" s="143" t="s">
        <v>12</v>
      </c>
      <c r="C63" s="143" t="s">
        <v>70</v>
      </c>
      <c r="D63" s="177" t="s">
        <v>1661</v>
      </c>
      <c r="E63" s="143" t="s">
        <v>1621</v>
      </c>
      <c r="F63" s="143">
        <v>104</v>
      </c>
      <c r="G63" s="143">
        <v>2</v>
      </c>
    </row>
    <row r="64" spans="2:7" x14ac:dyDescent="0.2">
      <c r="B64" s="143" t="s">
        <v>12</v>
      </c>
      <c r="C64" s="143" t="s">
        <v>70</v>
      </c>
      <c r="D64" s="177" t="s">
        <v>1657</v>
      </c>
      <c r="E64" s="143" t="s">
        <v>1668</v>
      </c>
      <c r="F64" s="143">
        <v>16</v>
      </c>
      <c r="G64" s="143">
        <v>0</v>
      </c>
    </row>
    <row r="65" spans="2:7" x14ac:dyDescent="0.2">
      <c r="B65" s="143" t="s">
        <v>12</v>
      </c>
      <c r="C65" s="143" t="s">
        <v>70</v>
      </c>
      <c r="D65" s="177" t="s">
        <v>1658</v>
      </c>
      <c r="E65" s="143" t="s">
        <v>1669</v>
      </c>
      <c r="F65" s="143">
        <v>10</v>
      </c>
      <c r="G65" s="143">
        <v>0</v>
      </c>
    </row>
    <row r="66" spans="2:7" x14ac:dyDescent="0.2">
      <c r="B66" s="143" t="s">
        <v>12</v>
      </c>
      <c r="C66" s="143" t="s">
        <v>70</v>
      </c>
      <c r="D66" s="177" t="s">
        <v>118</v>
      </c>
      <c r="E66" s="143" t="s">
        <v>1622</v>
      </c>
      <c r="F66" s="143">
        <v>12</v>
      </c>
      <c r="G66" s="143">
        <v>0</v>
      </c>
    </row>
    <row r="67" spans="2:7" x14ac:dyDescent="0.2">
      <c r="B67" s="143" t="s">
        <v>12</v>
      </c>
      <c r="C67" s="143" t="s">
        <v>70</v>
      </c>
      <c r="D67" s="177" t="s">
        <v>119</v>
      </c>
      <c r="E67" s="143" t="s">
        <v>142</v>
      </c>
      <c r="F67" s="143">
        <v>26</v>
      </c>
      <c r="G67" s="143">
        <v>2</v>
      </c>
    </row>
    <row r="68" spans="2:7" x14ac:dyDescent="0.2">
      <c r="B68" s="143" t="s">
        <v>12</v>
      </c>
      <c r="C68" s="143" t="s">
        <v>70</v>
      </c>
      <c r="D68" s="177" t="s">
        <v>120</v>
      </c>
      <c r="E68" s="143" t="s">
        <v>143</v>
      </c>
      <c r="F68" s="143">
        <v>29</v>
      </c>
      <c r="G68" s="143">
        <v>2</v>
      </c>
    </row>
    <row r="69" spans="2:7" x14ac:dyDescent="0.2">
      <c r="B69" s="143" t="s">
        <v>12</v>
      </c>
      <c r="C69" s="143" t="s">
        <v>70</v>
      </c>
      <c r="D69" s="177" t="s">
        <v>121</v>
      </c>
      <c r="E69" s="143" t="s">
        <v>144</v>
      </c>
      <c r="F69" s="143">
        <v>28</v>
      </c>
      <c r="G69" s="143">
        <v>5</v>
      </c>
    </row>
    <row r="70" spans="2:7" x14ac:dyDescent="0.2">
      <c r="B70" s="143" t="s">
        <v>12</v>
      </c>
      <c r="C70" s="143" t="s">
        <v>70</v>
      </c>
      <c r="D70" s="177" t="s">
        <v>122</v>
      </c>
      <c r="E70" s="143" t="s">
        <v>145</v>
      </c>
      <c r="F70" s="143">
        <v>35</v>
      </c>
      <c r="G70" s="143">
        <v>8</v>
      </c>
    </row>
    <row r="71" spans="2:7" x14ac:dyDescent="0.2">
      <c r="B71" s="143" t="s">
        <v>12</v>
      </c>
      <c r="C71" s="143" t="s">
        <v>70</v>
      </c>
      <c r="D71" s="177" t="s">
        <v>123</v>
      </c>
      <c r="E71" s="143" t="s">
        <v>146</v>
      </c>
      <c r="F71" s="143">
        <v>54</v>
      </c>
      <c r="G71" s="143">
        <v>10</v>
      </c>
    </row>
    <row r="72" spans="2:7" x14ac:dyDescent="0.2">
      <c r="B72" s="143" t="s">
        <v>12</v>
      </c>
      <c r="C72" s="143" t="s">
        <v>70</v>
      </c>
      <c r="D72" s="177" t="s">
        <v>124</v>
      </c>
      <c r="E72" s="143" t="s">
        <v>147</v>
      </c>
      <c r="F72" s="143">
        <v>53</v>
      </c>
      <c r="G72" s="143">
        <v>6</v>
      </c>
    </row>
    <row r="73" spans="2:7" x14ac:dyDescent="0.2">
      <c r="B73" s="143" t="s">
        <v>12</v>
      </c>
      <c r="C73" s="143" t="s">
        <v>70</v>
      </c>
      <c r="D73" s="177" t="s">
        <v>125</v>
      </c>
      <c r="E73" s="143" t="s">
        <v>148</v>
      </c>
      <c r="F73" s="143">
        <v>78</v>
      </c>
      <c r="G73" s="143">
        <v>12</v>
      </c>
    </row>
    <row r="74" spans="2:7" x14ac:dyDescent="0.2">
      <c r="B74" s="143" t="s">
        <v>12</v>
      </c>
      <c r="C74" s="143" t="s">
        <v>70</v>
      </c>
      <c r="D74" s="177" t="s">
        <v>126</v>
      </c>
      <c r="E74" s="143" t="s">
        <v>149</v>
      </c>
      <c r="F74" s="143">
        <v>90</v>
      </c>
      <c r="G74" s="143">
        <v>16</v>
      </c>
    </row>
    <row r="75" spans="2:7" x14ac:dyDescent="0.2">
      <c r="B75" s="143" t="s">
        <v>12</v>
      </c>
      <c r="C75" s="143" t="s">
        <v>70</v>
      </c>
      <c r="D75" s="177" t="s">
        <v>127</v>
      </c>
      <c r="E75" s="143" t="s">
        <v>150</v>
      </c>
      <c r="F75" s="143">
        <v>119</v>
      </c>
      <c r="G75" s="143">
        <v>23</v>
      </c>
    </row>
    <row r="76" spans="2:7" x14ac:dyDescent="0.2">
      <c r="B76" s="143" t="s">
        <v>12</v>
      </c>
      <c r="C76" s="143" t="s">
        <v>70</v>
      </c>
      <c r="D76" s="177" t="s">
        <v>128</v>
      </c>
      <c r="E76" s="143" t="s">
        <v>151</v>
      </c>
      <c r="F76" s="143">
        <v>154</v>
      </c>
      <c r="G76" s="143">
        <v>37</v>
      </c>
    </row>
    <row r="77" spans="2:7" x14ac:dyDescent="0.2">
      <c r="B77" s="143" t="s">
        <v>12</v>
      </c>
      <c r="C77" s="143" t="s">
        <v>70</v>
      </c>
      <c r="D77" s="177" t="s">
        <v>129</v>
      </c>
      <c r="E77" s="143" t="s">
        <v>152</v>
      </c>
      <c r="F77" s="143">
        <v>173</v>
      </c>
      <c r="G77" s="143">
        <v>35</v>
      </c>
    </row>
    <row r="78" spans="2:7" x14ac:dyDescent="0.2">
      <c r="B78" s="143" t="s">
        <v>12</v>
      </c>
      <c r="C78" s="143" t="s">
        <v>70</v>
      </c>
      <c r="D78" s="177" t="s">
        <v>130</v>
      </c>
      <c r="E78" s="143" t="s">
        <v>153</v>
      </c>
      <c r="F78" s="143">
        <v>162</v>
      </c>
      <c r="G78" s="143">
        <v>38</v>
      </c>
    </row>
    <row r="79" spans="2:7" x14ac:dyDescent="0.2">
      <c r="B79" s="143" t="s">
        <v>12</v>
      </c>
      <c r="C79" s="143" t="s">
        <v>70</v>
      </c>
      <c r="D79" s="177" t="s">
        <v>131</v>
      </c>
      <c r="E79" s="143" t="s">
        <v>154</v>
      </c>
      <c r="F79" s="143">
        <v>196</v>
      </c>
      <c r="G79" s="143">
        <v>40</v>
      </c>
    </row>
    <row r="80" spans="2:7" x14ac:dyDescent="0.2">
      <c r="B80" s="143" t="s">
        <v>12</v>
      </c>
      <c r="C80" s="143" t="s">
        <v>70</v>
      </c>
      <c r="D80" s="177" t="s">
        <v>132</v>
      </c>
      <c r="E80" s="143" t="s">
        <v>155</v>
      </c>
      <c r="F80" s="143">
        <v>174</v>
      </c>
      <c r="G80" s="143">
        <v>28</v>
      </c>
    </row>
    <row r="81" spans="2:7" x14ac:dyDescent="0.2">
      <c r="B81" s="143" t="s">
        <v>12</v>
      </c>
      <c r="C81" s="143" t="s">
        <v>70</v>
      </c>
      <c r="D81" s="177" t="s">
        <v>133</v>
      </c>
      <c r="E81" s="143" t="s">
        <v>156</v>
      </c>
      <c r="F81" s="143">
        <v>154</v>
      </c>
      <c r="G81" s="143">
        <v>22</v>
      </c>
    </row>
    <row r="82" spans="2:7" x14ac:dyDescent="0.2">
      <c r="B82" s="143" t="s">
        <v>12</v>
      </c>
      <c r="C82" s="143" t="s">
        <v>70</v>
      </c>
      <c r="D82" s="177" t="s">
        <v>8</v>
      </c>
      <c r="E82" s="143" t="s">
        <v>157</v>
      </c>
      <c r="F82" s="143">
        <v>147</v>
      </c>
      <c r="G82" s="143">
        <v>20</v>
      </c>
    </row>
    <row r="83" spans="2:7" x14ac:dyDescent="0.2">
      <c r="B83" s="143" t="s">
        <v>12</v>
      </c>
      <c r="C83" s="143" t="s">
        <v>71</v>
      </c>
      <c r="D83" s="177" t="s">
        <v>1661</v>
      </c>
      <c r="E83" s="143" t="s">
        <v>1623</v>
      </c>
      <c r="F83" s="143">
        <v>141</v>
      </c>
      <c r="G83" s="143">
        <v>1</v>
      </c>
    </row>
    <row r="84" spans="2:7" x14ac:dyDescent="0.2">
      <c r="B84" s="143" t="s">
        <v>12</v>
      </c>
      <c r="C84" s="143" t="s">
        <v>71</v>
      </c>
      <c r="D84" s="177" t="s">
        <v>1657</v>
      </c>
      <c r="E84" s="143" t="s">
        <v>1670</v>
      </c>
      <c r="F84" s="143">
        <v>25</v>
      </c>
      <c r="G84" s="143">
        <v>3</v>
      </c>
    </row>
    <row r="85" spans="2:7" x14ac:dyDescent="0.2">
      <c r="B85" s="143" t="s">
        <v>12</v>
      </c>
      <c r="C85" s="143" t="s">
        <v>71</v>
      </c>
      <c r="D85" s="177" t="s">
        <v>1658</v>
      </c>
      <c r="E85" s="143" t="s">
        <v>1671</v>
      </c>
      <c r="F85" s="143">
        <v>20</v>
      </c>
      <c r="G85" s="143">
        <v>0</v>
      </c>
    </row>
    <row r="86" spans="2:7" x14ac:dyDescent="0.2">
      <c r="B86" s="143" t="s">
        <v>12</v>
      </c>
      <c r="C86" s="143" t="s">
        <v>71</v>
      </c>
      <c r="D86" s="177" t="s">
        <v>118</v>
      </c>
      <c r="E86" s="143" t="s">
        <v>1624</v>
      </c>
      <c r="F86" s="143">
        <v>21</v>
      </c>
      <c r="G86" s="143">
        <v>0</v>
      </c>
    </row>
    <row r="87" spans="2:7" x14ac:dyDescent="0.2">
      <c r="B87" s="143" t="s">
        <v>12</v>
      </c>
      <c r="C87" s="143" t="s">
        <v>71</v>
      </c>
      <c r="D87" s="177" t="s">
        <v>119</v>
      </c>
      <c r="E87" s="143" t="s">
        <v>158</v>
      </c>
      <c r="F87" s="143">
        <v>97</v>
      </c>
      <c r="G87" s="143">
        <v>3</v>
      </c>
    </row>
    <row r="88" spans="2:7" x14ac:dyDescent="0.2">
      <c r="B88" s="143" t="s">
        <v>12</v>
      </c>
      <c r="C88" s="143" t="s">
        <v>71</v>
      </c>
      <c r="D88" s="177" t="s">
        <v>120</v>
      </c>
      <c r="E88" s="143" t="s">
        <v>159</v>
      </c>
      <c r="F88" s="143">
        <v>101</v>
      </c>
      <c r="G88" s="143">
        <v>0</v>
      </c>
    </row>
    <row r="89" spans="2:7" x14ac:dyDescent="0.2">
      <c r="B89" s="143" t="s">
        <v>12</v>
      </c>
      <c r="C89" s="143" t="s">
        <v>71</v>
      </c>
      <c r="D89" s="177" t="s">
        <v>121</v>
      </c>
      <c r="E89" s="143" t="s">
        <v>160</v>
      </c>
      <c r="F89" s="143">
        <v>98</v>
      </c>
      <c r="G89" s="143">
        <v>4</v>
      </c>
    </row>
    <row r="90" spans="2:7" x14ac:dyDescent="0.2">
      <c r="B90" s="143" t="s">
        <v>12</v>
      </c>
      <c r="C90" s="143" t="s">
        <v>71</v>
      </c>
      <c r="D90" s="177" t="s">
        <v>122</v>
      </c>
      <c r="E90" s="143" t="s">
        <v>161</v>
      </c>
      <c r="F90" s="143">
        <v>108</v>
      </c>
      <c r="G90" s="143">
        <v>6</v>
      </c>
    </row>
    <row r="91" spans="2:7" x14ac:dyDescent="0.2">
      <c r="B91" s="143" t="s">
        <v>12</v>
      </c>
      <c r="C91" s="143" t="s">
        <v>71</v>
      </c>
      <c r="D91" s="177" t="s">
        <v>123</v>
      </c>
      <c r="E91" s="143" t="s">
        <v>162</v>
      </c>
      <c r="F91" s="143">
        <v>134</v>
      </c>
      <c r="G91" s="143">
        <v>14</v>
      </c>
    </row>
    <row r="92" spans="2:7" x14ac:dyDescent="0.2">
      <c r="B92" s="143" t="s">
        <v>12</v>
      </c>
      <c r="C92" s="143" t="s">
        <v>71</v>
      </c>
      <c r="D92" s="177" t="s">
        <v>124</v>
      </c>
      <c r="E92" s="143" t="s">
        <v>163</v>
      </c>
      <c r="F92" s="143">
        <v>123</v>
      </c>
      <c r="G92" s="143">
        <v>20</v>
      </c>
    </row>
    <row r="93" spans="2:7" x14ac:dyDescent="0.2">
      <c r="B93" s="143" t="s">
        <v>12</v>
      </c>
      <c r="C93" s="143" t="s">
        <v>71</v>
      </c>
      <c r="D93" s="177" t="s">
        <v>125</v>
      </c>
      <c r="E93" s="143" t="s">
        <v>164</v>
      </c>
      <c r="F93" s="143">
        <v>145</v>
      </c>
      <c r="G93" s="143">
        <v>23</v>
      </c>
    </row>
    <row r="94" spans="2:7" x14ac:dyDescent="0.2">
      <c r="B94" s="143" t="s">
        <v>12</v>
      </c>
      <c r="C94" s="143" t="s">
        <v>71</v>
      </c>
      <c r="D94" s="177" t="s">
        <v>126</v>
      </c>
      <c r="E94" s="143" t="s">
        <v>165</v>
      </c>
      <c r="F94" s="143">
        <v>159</v>
      </c>
      <c r="G94" s="143">
        <v>35</v>
      </c>
    </row>
    <row r="95" spans="2:7" x14ac:dyDescent="0.2">
      <c r="B95" s="143" t="s">
        <v>12</v>
      </c>
      <c r="C95" s="143" t="s">
        <v>71</v>
      </c>
      <c r="D95" s="177" t="s">
        <v>127</v>
      </c>
      <c r="E95" s="143" t="s">
        <v>166</v>
      </c>
      <c r="F95" s="143">
        <v>171</v>
      </c>
      <c r="G95" s="143">
        <v>36</v>
      </c>
    </row>
    <row r="96" spans="2:7" x14ac:dyDescent="0.2">
      <c r="B96" s="143" t="s">
        <v>12</v>
      </c>
      <c r="C96" s="143" t="s">
        <v>71</v>
      </c>
      <c r="D96" s="177" t="s">
        <v>128</v>
      </c>
      <c r="E96" s="143" t="s">
        <v>167</v>
      </c>
      <c r="F96" s="143">
        <v>255</v>
      </c>
      <c r="G96" s="143">
        <v>58</v>
      </c>
    </row>
    <row r="97" spans="2:7" x14ac:dyDescent="0.2">
      <c r="B97" s="143" t="s">
        <v>12</v>
      </c>
      <c r="C97" s="143" t="s">
        <v>71</v>
      </c>
      <c r="D97" s="177" t="s">
        <v>129</v>
      </c>
      <c r="E97" s="143" t="s">
        <v>168</v>
      </c>
      <c r="F97" s="143">
        <v>258</v>
      </c>
      <c r="G97" s="143">
        <v>59</v>
      </c>
    </row>
    <row r="98" spans="2:7" x14ac:dyDescent="0.2">
      <c r="B98" s="143" t="s">
        <v>12</v>
      </c>
      <c r="C98" s="143" t="s">
        <v>71</v>
      </c>
      <c r="D98" s="177" t="s">
        <v>130</v>
      </c>
      <c r="E98" s="143" t="s">
        <v>169</v>
      </c>
      <c r="F98" s="143">
        <v>265</v>
      </c>
      <c r="G98" s="143">
        <v>60</v>
      </c>
    </row>
    <row r="99" spans="2:7" x14ac:dyDescent="0.2">
      <c r="B99" s="143" t="s">
        <v>12</v>
      </c>
      <c r="C99" s="143" t="s">
        <v>71</v>
      </c>
      <c r="D99" s="177" t="s">
        <v>131</v>
      </c>
      <c r="E99" s="143" t="s">
        <v>170</v>
      </c>
      <c r="F99" s="143">
        <v>263</v>
      </c>
      <c r="G99" s="143">
        <v>50</v>
      </c>
    </row>
    <row r="100" spans="2:7" x14ac:dyDescent="0.2">
      <c r="B100" s="143" t="s">
        <v>12</v>
      </c>
      <c r="C100" s="143" t="s">
        <v>71</v>
      </c>
      <c r="D100" s="177" t="s">
        <v>132</v>
      </c>
      <c r="E100" s="143" t="s">
        <v>171</v>
      </c>
      <c r="F100" s="143">
        <v>244</v>
      </c>
      <c r="G100" s="143">
        <v>49</v>
      </c>
    </row>
    <row r="101" spans="2:7" x14ac:dyDescent="0.2">
      <c r="B101" s="143" t="s">
        <v>12</v>
      </c>
      <c r="C101" s="143" t="s">
        <v>71</v>
      </c>
      <c r="D101" s="177" t="s">
        <v>133</v>
      </c>
      <c r="E101" s="143" t="s">
        <v>172</v>
      </c>
      <c r="F101" s="143">
        <v>180</v>
      </c>
      <c r="G101" s="143">
        <v>37</v>
      </c>
    </row>
    <row r="102" spans="2:7" x14ac:dyDescent="0.2">
      <c r="B102" s="143" t="s">
        <v>12</v>
      </c>
      <c r="C102" s="143" t="s">
        <v>71</v>
      </c>
      <c r="D102" s="177" t="s">
        <v>8</v>
      </c>
      <c r="E102" s="143" t="s">
        <v>173</v>
      </c>
      <c r="F102" s="143">
        <v>176</v>
      </c>
      <c r="G102" s="143">
        <v>30</v>
      </c>
    </row>
    <row r="103" spans="2:7" x14ac:dyDescent="0.2">
      <c r="B103" s="143" t="s">
        <v>12</v>
      </c>
      <c r="C103" s="143" t="s">
        <v>18</v>
      </c>
      <c r="D103" s="177" t="s">
        <v>1661</v>
      </c>
      <c r="E103" s="143" t="s">
        <v>1625</v>
      </c>
      <c r="F103" s="143">
        <v>245</v>
      </c>
      <c r="G103" s="143">
        <v>3</v>
      </c>
    </row>
    <row r="104" spans="2:7" x14ac:dyDescent="0.2">
      <c r="B104" s="143" t="s">
        <v>12</v>
      </c>
      <c r="C104" s="143" t="s">
        <v>18</v>
      </c>
      <c r="D104" s="177" t="s">
        <v>1657</v>
      </c>
      <c r="E104" s="143" t="s">
        <v>1672</v>
      </c>
      <c r="F104" s="143">
        <v>41</v>
      </c>
      <c r="G104" s="143">
        <v>3</v>
      </c>
    </row>
    <row r="105" spans="2:7" x14ac:dyDescent="0.2">
      <c r="B105" s="143" t="s">
        <v>12</v>
      </c>
      <c r="C105" s="143" t="s">
        <v>18</v>
      </c>
      <c r="D105" s="177" t="s">
        <v>1658</v>
      </c>
      <c r="E105" s="143" t="s">
        <v>1673</v>
      </c>
      <c r="F105" s="143">
        <v>30</v>
      </c>
      <c r="G105" s="143">
        <v>0</v>
      </c>
    </row>
    <row r="106" spans="2:7" x14ac:dyDescent="0.2">
      <c r="B106" s="143" t="s">
        <v>12</v>
      </c>
      <c r="C106" s="143" t="s">
        <v>18</v>
      </c>
      <c r="D106" s="177" t="s">
        <v>118</v>
      </c>
      <c r="E106" s="143" t="s">
        <v>1626</v>
      </c>
      <c r="F106" s="143">
        <v>33</v>
      </c>
      <c r="G106" s="143">
        <v>0</v>
      </c>
    </row>
    <row r="107" spans="2:7" x14ac:dyDescent="0.2">
      <c r="B107" s="143" t="s">
        <v>12</v>
      </c>
      <c r="C107" s="143" t="s">
        <v>18</v>
      </c>
      <c r="D107" s="177" t="s">
        <v>119</v>
      </c>
      <c r="E107" s="143" t="s">
        <v>174</v>
      </c>
      <c r="F107" s="143">
        <v>123</v>
      </c>
      <c r="G107" s="143">
        <v>5</v>
      </c>
    </row>
    <row r="108" spans="2:7" x14ac:dyDescent="0.2">
      <c r="B108" s="143" t="s">
        <v>12</v>
      </c>
      <c r="C108" s="143" t="s">
        <v>18</v>
      </c>
      <c r="D108" s="177" t="s">
        <v>120</v>
      </c>
      <c r="E108" s="143" t="s">
        <v>175</v>
      </c>
      <c r="F108" s="143">
        <v>130</v>
      </c>
      <c r="G108" s="143">
        <v>2</v>
      </c>
    </row>
    <row r="109" spans="2:7" x14ac:dyDescent="0.2">
      <c r="B109" s="143" t="s">
        <v>12</v>
      </c>
      <c r="C109" s="143" t="s">
        <v>18</v>
      </c>
      <c r="D109" s="177" t="s">
        <v>121</v>
      </c>
      <c r="E109" s="143" t="s">
        <v>176</v>
      </c>
      <c r="F109" s="143">
        <v>126</v>
      </c>
      <c r="G109" s="143">
        <v>9</v>
      </c>
    </row>
    <row r="110" spans="2:7" x14ac:dyDescent="0.2">
      <c r="B110" s="143" t="s">
        <v>12</v>
      </c>
      <c r="C110" s="143" t="s">
        <v>18</v>
      </c>
      <c r="D110" s="177" t="s">
        <v>122</v>
      </c>
      <c r="E110" s="143" t="s">
        <v>177</v>
      </c>
      <c r="F110" s="143">
        <v>143</v>
      </c>
      <c r="G110" s="143">
        <v>14</v>
      </c>
    </row>
    <row r="111" spans="2:7" x14ac:dyDescent="0.2">
      <c r="B111" s="143" t="s">
        <v>12</v>
      </c>
      <c r="C111" s="143" t="s">
        <v>18</v>
      </c>
      <c r="D111" s="177" t="s">
        <v>123</v>
      </c>
      <c r="E111" s="143" t="s">
        <v>178</v>
      </c>
      <c r="F111" s="143">
        <v>188</v>
      </c>
      <c r="G111" s="143">
        <v>24</v>
      </c>
    </row>
    <row r="112" spans="2:7" x14ac:dyDescent="0.2">
      <c r="B112" s="143" t="s">
        <v>12</v>
      </c>
      <c r="C112" s="143" t="s">
        <v>18</v>
      </c>
      <c r="D112" s="177" t="s">
        <v>124</v>
      </c>
      <c r="E112" s="143" t="s">
        <v>179</v>
      </c>
      <c r="F112" s="143">
        <v>176</v>
      </c>
      <c r="G112" s="143">
        <v>26</v>
      </c>
    </row>
    <row r="113" spans="2:7" x14ac:dyDescent="0.2">
      <c r="B113" s="143" t="s">
        <v>12</v>
      </c>
      <c r="C113" s="143" t="s">
        <v>18</v>
      </c>
      <c r="D113" s="177" t="s">
        <v>125</v>
      </c>
      <c r="E113" s="143" t="s">
        <v>180</v>
      </c>
      <c r="F113" s="143">
        <v>223</v>
      </c>
      <c r="G113" s="143">
        <v>35</v>
      </c>
    </row>
    <row r="114" spans="2:7" x14ac:dyDescent="0.2">
      <c r="B114" s="143" t="s">
        <v>12</v>
      </c>
      <c r="C114" s="143" t="s">
        <v>18</v>
      </c>
      <c r="D114" s="177" t="s">
        <v>126</v>
      </c>
      <c r="E114" s="143" t="s">
        <v>181</v>
      </c>
      <c r="F114" s="143">
        <v>249</v>
      </c>
      <c r="G114" s="143">
        <v>51</v>
      </c>
    </row>
    <row r="115" spans="2:7" x14ac:dyDescent="0.2">
      <c r="B115" s="143" t="s">
        <v>12</v>
      </c>
      <c r="C115" s="143" t="s">
        <v>18</v>
      </c>
      <c r="D115" s="177" t="s">
        <v>127</v>
      </c>
      <c r="E115" s="143" t="s">
        <v>182</v>
      </c>
      <c r="F115" s="143">
        <v>290</v>
      </c>
      <c r="G115" s="143">
        <v>59</v>
      </c>
    </row>
    <row r="116" spans="2:7" x14ac:dyDescent="0.2">
      <c r="B116" s="143" t="s">
        <v>12</v>
      </c>
      <c r="C116" s="143" t="s">
        <v>18</v>
      </c>
      <c r="D116" s="177" t="s">
        <v>128</v>
      </c>
      <c r="E116" s="143" t="s">
        <v>183</v>
      </c>
      <c r="F116" s="143">
        <v>409</v>
      </c>
      <c r="G116" s="143">
        <v>95</v>
      </c>
    </row>
    <row r="117" spans="2:7" x14ac:dyDescent="0.2">
      <c r="B117" s="143" t="s">
        <v>12</v>
      </c>
      <c r="C117" s="143" t="s">
        <v>18</v>
      </c>
      <c r="D117" s="177" t="s">
        <v>129</v>
      </c>
      <c r="E117" s="143" t="s">
        <v>184</v>
      </c>
      <c r="F117" s="143">
        <v>431</v>
      </c>
      <c r="G117" s="143">
        <v>94</v>
      </c>
    </row>
    <row r="118" spans="2:7" x14ac:dyDescent="0.2">
      <c r="B118" s="143" t="s">
        <v>12</v>
      </c>
      <c r="C118" s="143" t="s">
        <v>18</v>
      </c>
      <c r="D118" s="177" t="s">
        <v>130</v>
      </c>
      <c r="E118" s="143" t="s">
        <v>185</v>
      </c>
      <c r="F118" s="143">
        <v>427</v>
      </c>
      <c r="G118" s="143">
        <v>98</v>
      </c>
    </row>
    <row r="119" spans="2:7" x14ac:dyDescent="0.2">
      <c r="B119" s="143" t="s">
        <v>12</v>
      </c>
      <c r="C119" s="143" t="s">
        <v>18</v>
      </c>
      <c r="D119" s="177" t="s">
        <v>131</v>
      </c>
      <c r="E119" s="143" t="s">
        <v>186</v>
      </c>
      <c r="F119" s="143">
        <v>459</v>
      </c>
      <c r="G119" s="143">
        <v>90</v>
      </c>
    </row>
    <row r="120" spans="2:7" x14ac:dyDescent="0.2">
      <c r="B120" s="143" t="s">
        <v>12</v>
      </c>
      <c r="C120" s="143" t="s">
        <v>18</v>
      </c>
      <c r="D120" s="177" t="s">
        <v>132</v>
      </c>
      <c r="E120" s="143" t="s">
        <v>187</v>
      </c>
      <c r="F120" s="143">
        <v>418</v>
      </c>
      <c r="G120" s="143">
        <v>77</v>
      </c>
    </row>
    <row r="121" spans="2:7" x14ac:dyDescent="0.2">
      <c r="B121" s="143" t="s">
        <v>12</v>
      </c>
      <c r="C121" s="143" t="s">
        <v>18</v>
      </c>
      <c r="D121" s="177" t="s">
        <v>133</v>
      </c>
      <c r="E121" s="143" t="s">
        <v>188</v>
      </c>
      <c r="F121" s="143">
        <v>334</v>
      </c>
      <c r="G121" s="143">
        <v>59</v>
      </c>
    </row>
    <row r="122" spans="2:7" x14ac:dyDescent="0.2">
      <c r="B122" s="143" t="s">
        <v>12</v>
      </c>
      <c r="C122" s="143" t="s">
        <v>18</v>
      </c>
      <c r="D122" s="177" t="s">
        <v>8</v>
      </c>
      <c r="E122" s="143" t="s">
        <v>189</v>
      </c>
      <c r="F122" s="143">
        <v>323</v>
      </c>
      <c r="G122" s="143">
        <v>50</v>
      </c>
    </row>
    <row r="123" spans="2:7" x14ac:dyDescent="0.2">
      <c r="B123" s="143" t="s">
        <v>54</v>
      </c>
      <c r="C123" s="143" t="s">
        <v>70</v>
      </c>
      <c r="D123" s="177" t="s">
        <v>1661</v>
      </c>
      <c r="E123" s="143" t="s">
        <v>190</v>
      </c>
      <c r="F123" s="143">
        <v>242</v>
      </c>
      <c r="G123" s="143">
        <v>3</v>
      </c>
    </row>
    <row r="124" spans="2:7" x14ac:dyDescent="0.2">
      <c r="B124" s="143" t="s">
        <v>54</v>
      </c>
      <c r="C124" s="143" t="s">
        <v>70</v>
      </c>
      <c r="D124" s="177" t="s">
        <v>1657</v>
      </c>
      <c r="E124" s="143" t="s">
        <v>1674</v>
      </c>
      <c r="F124" s="143">
        <v>41</v>
      </c>
      <c r="G124" s="143">
        <v>3</v>
      </c>
    </row>
    <row r="125" spans="2:7" x14ac:dyDescent="0.2">
      <c r="B125" s="143" t="s">
        <v>54</v>
      </c>
      <c r="C125" s="143" t="s">
        <v>70</v>
      </c>
      <c r="D125" s="177" t="s">
        <v>1658</v>
      </c>
      <c r="E125" s="143" t="s">
        <v>1675</v>
      </c>
      <c r="F125" s="143">
        <v>29</v>
      </c>
      <c r="G125" s="143">
        <v>2</v>
      </c>
    </row>
    <row r="126" spans="2:7" x14ac:dyDescent="0.2">
      <c r="B126" s="143" t="s">
        <v>54</v>
      </c>
      <c r="C126" s="143" t="s">
        <v>70</v>
      </c>
      <c r="D126" s="177" t="s">
        <v>118</v>
      </c>
      <c r="E126" s="143" t="s">
        <v>191</v>
      </c>
      <c r="F126" s="143">
        <v>27</v>
      </c>
      <c r="G126" s="143">
        <v>4</v>
      </c>
    </row>
    <row r="127" spans="2:7" x14ac:dyDescent="0.2">
      <c r="B127" s="143" t="s">
        <v>54</v>
      </c>
      <c r="C127" s="143" t="s">
        <v>70</v>
      </c>
      <c r="D127" s="177" t="s">
        <v>119</v>
      </c>
      <c r="E127" s="143" t="s">
        <v>192</v>
      </c>
      <c r="F127" s="143">
        <v>67</v>
      </c>
      <c r="G127" s="143">
        <v>4</v>
      </c>
    </row>
    <row r="128" spans="2:7" x14ac:dyDescent="0.2">
      <c r="B128" s="143" t="s">
        <v>54</v>
      </c>
      <c r="C128" s="143" t="s">
        <v>70</v>
      </c>
      <c r="D128" s="177" t="s">
        <v>120</v>
      </c>
      <c r="E128" s="143" t="s">
        <v>193</v>
      </c>
      <c r="F128" s="143">
        <v>89</v>
      </c>
      <c r="G128" s="143">
        <v>10</v>
      </c>
    </row>
    <row r="129" spans="2:7" x14ac:dyDescent="0.2">
      <c r="B129" s="143" t="s">
        <v>54</v>
      </c>
      <c r="C129" s="143" t="s">
        <v>70</v>
      </c>
      <c r="D129" s="177" t="s">
        <v>121</v>
      </c>
      <c r="E129" s="143" t="s">
        <v>194</v>
      </c>
      <c r="F129" s="143">
        <v>83</v>
      </c>
      <c r="G129" s="143">
        <v>8</v>
      </c>
    </row>
    <row r="130" spans="2:7" x14ac:dyDescent="0.2">
      <c r="B130" s="143" t="s">
        <v>54</v>
      </c>
      <c r="C130" s="143" t="s">
        <v>70</v>
      </c>
      <c r="D130" s="177" t="s">
        <v>122</v>
      </c>
      <c r="E130" s="143" t="s">
        <v>195</v>
      </c>
      <c r="F130" s="143">
        <v>152</v>
      </c>
      <c r="G130" s="143">
        <v>16</v>
      </c>
    </row>
    <row r="131" spans="2:7" x14ac:dyDescent="0.2">
      <c r="B131" s="143" t="s">
        <v>54</v>
      </c>
      <c r="C131" s="143" t="s">
        <v>70</v>
      </c>
      <c r="D131" s="177" t="s">
        <v>123</v>
      </c>
      <c r="E131" s="143" t="s">
        <v>196</v>
      </c>
      <c r="F131" s="143">
        <v>193</v>
      </c>
      <c r="G131" s="143">
        <v>31</v>
      </c>
    </row>
    <row r="132" spans="2:7" x14ac:dyDescent="0.2">
      <c r="B132" s="143" t="s">
        <v>54</v>
      </c>
      <c r="C132" s="143" t="s">
        <v>70</v>
      </c>
      <c r="D132" s="177" t="s">
        <v>124</v>
      </c>
      <c r="E132" s="143" t="s">
        <v>197</v>
      </c>
      <c r="F132" s="143">
        <v>287</v>
      </c>
      <c r="G132" s="143">
        <v>45</v>
      </c>
    </row>
    <row r="133" spans="2:7" x14ac:dyDescent="0.2">
      <c r="B133" s="143" t="s">
        <v>54</v>
      </c>
      <c r="C133" s="143" t="s">
        <v>70</v>
      </c>
      <c r="D133" s="177" t="s">
        <v>125</v>
      </c>
      <c r="E133" s="143" t="s">
        <v>198</v>
      </c>
      <c r="F133" s="143">
        <v>397</v>
      </c>
      <c r="G133" s="143">
        <v>63</v>
      </c>
    </row>
    <row r="134" spans="2:7" x14ac:dyDescent="0.2">
      <c r="B134" s="143" t="s">
        <v>54</v>
      </c>
      <c r="C134" s="143" t="s">
        <v>70</v>
      </c>
      <c r="D134" s="177" t="s">
        <v>126</v>
      </c>
      <c r="E134" s="143" t="s">
        <v>199</v>
      </c>
      <c r="F134" s="143">
        <v>530</v>
      </c>
      <c r="G134" s="143">
        <v>90</v>
      </c>
    </row>
    <row r="135" spans="2:7" x14ac:dyDescent="0.2">
      <c r="B135" s="143" t="s">
        <v>54</v>
      </c>
      <c r="C135" s="143" t="s">
        <v>70</v>
      </c>
      <c r="D135" s="177" t="s">
        <v>127</v>
      </c>
      <c r="E135" s="143" t="s">
        <v>200</v>
      </c>
      <c r="F135" s="143">
        <v>705</v>
      </c>
      <c r="G135" s="143">
        <v>122</v>
      </c>
    </row>
    <row r="136" spans="2:7" x14ac:dyDescent="0.2">
      <c r="B136" s="143" t="s">
        <v>54</v>
      </c>
      <c r="C136" s="143" t="s">
        <v>70</v>
      </c>
      <c r="D136" s="177" t="s">
        <v>128</v>
      </c>
      <c r="E136" s="143" t="s">
        <v>201</v>
      </c>
      <c r="F136" s="143">
        <v>878</v>
      </c>
      <c r="G136" s="143">
        <v>173</v>
      </c>
    </row>
    <row r="137" spans="2:7" x14ac:dyDescent="0.2">
      <c r="B137" s="143" t="s">
        <v>54</v>
      </c>
      <c r="C137" s="143" t="s">
        <v>70</v>
      </c>
      <c r="D137" s="177" t="s">
        <v>129</v>
      </c>
      <c r="E137" s="143" t="s">
        <v>202</v>
      </c>
      <c r="F137" s="143">
        <v>1040</v>
      </c>
      <c r="G137" s="143">
        <v>172</v>
      </c>
    </row>
    <row r="138" spans="2:7" x14ac:dyDescent="0.2">
      <c r="B138" s="143" t="s">
        <v>54</v>
      </c>
      <c r="C138" s="143" t="s">
        <v>70</v>
      </c>
      <c r="D138" s="177" t="s">
        <v>130</v>
      </c>
      <c r="E138" s="143" t="s">
        <v>203</v>
      </c>
      <c r="F138" s="143">
        <v>1174</v>
      </c>
      <c r="G138" s="143">
        <v>183</v>
      </c>
    </row>
    <row r="139" spans="2:7" x14ac:dyDescent="0.2">
      <c r="B139" s="143" t="s">
        <v>54</v>
      </c>
      <c r="C139" s="143" t="s">
        <v>70</v>
      </c>
      <c r="D139" s="177" t="s">
        <v>131</v>
      </c>
      <c r="E139" s="143" t="s">
        <v>204</v>
      </c>
      <c r="F139" s="143">
        <v>1223</v>
      </c>
      <c r="G139" s="143">
        <v>183</v>
      </c>
    </row>
    <row r="140" spans="2:7" x14ac:dyDescent="0.2">
      <c r="B140" s="143" t="s">
        <v>54</v>
      </c>
      <c r="C140" s="143" t="s">
        <v>70</v>
      </c>
      <c r="D140" s="177" t="s">
        <v>132</v>
      </c>
      <c r="E140" s="143" t="s">
        <v>205</v>
      </c>
      <c r="F140" s="143">
        <v>1283</v>
      </c>
      <c r="G140" s="143">
        <v>179</v>
      </c>
    </row>
    <row r="141" spans="2:7" x14ac:dyDescent="0.2">
      <c r="B141" s="143" t="s">
        <v>54</v>
      </c>
      <c r="C141" s="143" t="s">
        <v>70</v>
      </c>
      <c r="D141" s="177" t="s">
        <v>133</v>
      </c>
      <c r="E141" s="143" t="s">
        <v>206</v>
      </c>
      <c r="F141" s="143">
        <v>983</v>
      </c>
      <c r="G141" s="143">
        <v>103</v>
      </c>
    </row>
    <row r="142" spans="2:7" x14ac:dyDescent="0.2">
      <c r="B142" s="143" t="s">
        <v>54</v>
      </c>
      <c r="C142" s="143" t="s">
        <v>70</v>
      </c>
      <c r="D142" s="177" t="s">
        <v>8</v>
      </c>
      <c r="E142" s="143" t="s">
        <v>207</v>
      </c>
      <c r="F142" s="143">
        <v>1085</v>
      </c>
      <c r="G142" s="143">
        <v>90</v>
      </c>
    </row>
    <row r="143" spans="2:7" x14ac:dyDescent="0.2">
      <c r="B143" s="143" t="s">
        <v>54</v>
      </c>
      <c r="C143" s="143" t="s">
        <v>71</v>
      </c>
      <c r="D143" s="177" t="s">
        <v>1661</v>
      </c>
      <c r="E143" s="143" t="s">
        <v>208</v>
      </c>
      <c r="F143" s="143">
        <v>322</v>
      </c>
      <c r="G143" s="143">
        <v>4</v>
      </c>
    </row>
    <row r="144" spans="2:7" x14ac:dyDescent="0.2">
      <c r="B144" s="143" t="s">
        <v>54</v>
      </c>
      <c r="C144" s="143" t="s">
        <v>71</v>
      </c>
      <c r="D144" s="177" t="s">
        <v>1657</v>
      </c>
      <c r="E144" s="143" t="s">
        <v>1676</v>
      </c>
      <c r="F144" s="143">
        <v>40</v>
      </c>
      <c r="G144" s="143">
        <v>3</v>
      </c>
    </row>
    <row r="145" spans="2:7" x14ac:dyDescent="0.2">
      <c r="B145" s="143" t="s">
        <v>54</v>
      </c>
      <c r="C145" s="143" t="s">
        <v>71</v>
      </c>
      <c r="D145" s="177" t="s">
        <v>1658</v>
      </c>
      <c r="E145" s="143" t="s">
        <v>1677</v>
      </c>
      <c r="F145" s="143">
        <v>31</v>
      </c>
      <c r="G145" s="143">
        <v>1</v>
      </c>
    </row>
    <row r="146" spans="2:7" x14ac:dyDescent="0.2">
      <c r="B146" s="143" t="s">
        <v>54</v>
      </c>
      <c r="C146" s="143" t="s">
        <v>71</v>
      </c>
      <c r="D146" s="177" t="s">
        <v>118</v>
      </c>
      <c r="E146" s="143" t="s">
        <v>209</v>
      </c>
      <c r="F146" s="143">
        <v>50</v>
      </c>
      <c r="G146" s="143">
        <v>2</v>
      </c>
    </row>
    <row r="147" spans="2:7" x14ac:dyDescent="0.2">
      <c r="B147" s="143" t="s">
        <v>54</v>
      </c>
      <c r="C147" s="143" t="s">
        <v>71</v>
      </c>
      <c r="D147" s="177" t="s">
        <v>119</v>
      </c>
      <c r="E147" s="143" t="s">
        <v>210</v>
      </c>
      <c r="F147" s="143">
        <v>339</v>
      </c>
      <c r="G147" s="143">
        <v>9</v>
      </c>
    </row>
    <row r="148" spans="2:7" x14ac:dyDescent="0.2">
      <c r="B148" s="143" t="s">
        <v>54</v>
      </c>
      <c r="C148" s="143" t="s">
        <v>71</v>
      </c>
      <c r="D148" s="177" t="s">
        <v>120</v>
      </c>
      <c r="E148" s="143" t="s">
        <v>211</v>
      </c>
      <c r="F148" s="143">
        <v>484</v>
      </c>
      <c r="G148" s="143">
        <v>8</v>
      </c>
    </row>
    <row r="149" spans="2:7" x14ac:dyDescent="0.2">
      <c r="B149" s="143" t="s">
        <v>54</v>
      </c>
      <c r="C149" s="143" t="s">
        <v>71</v>
      </c>
      <c r="D149" s="177" t="s">
        <v>121</v>
      </c>
      <c r="E149" s="143" t="s">
        <v>212</v>
      </c>
      <c r="F149" s="143">
        <v>410</v>
      </c>
      <c r="G149" s="143">
        <v>9</v>
      </c>
    </row>
    <row r="150" spans="2:7" x14ac:dyDescent="0.2">
      <c r="B150" s="143" t="s">
        <v>54</v>
      </c>
      <c r="C150" s="143" t="s">
        <v>71</v>
      </c>
      <c r="D150" s="177" t="s">
        <v>122</v>
      </c>
      <c r="E150" s="143" t="s">
        <v>213</v>
      </c>
      <c r="F150" s="143">
        <v>409</v>
      </c>
      <c r="G150" s="143">
        <v>29</v>
      </c>
    </row>
    <row r="151" spans="2:7" x14ac:dyDescent="0.2">
      <c r="B151" s="143" t="s">
        <v>54</v>
      </c>
      <c r="C151" s="143" t="s">
        <v>71</v>
      </c>
      <c r="D151" s="177" t="s">
        <v>123</v>
      </c>
      <c r="E151" s="143" t="s">
        <v>214</v>
      </c>
      <c r="F151" s="143">
        <v>476</v>
      </c>
      <c r="G151" s="143">
        <v>33</v>
      </c>
    </row>
    <row r="152" spans="2:7" x14ac:dyDescent="0.2">
      <c r="B152" s="143" t="s">
        <v>54</v>
      </c>
      <c r="C152" s="143" t="s">
        <v>71</v>
      </c>
      <c r="D152" s="177" t="s">
        <v>124</v>
      </c>
      <c r="E152" s="143" t="s">
        <v>215</v>
      </c>
      <c r="F152" s="143">
        <v>555</v>
      </c>
      <c r="G152" s="143">
        <v>59</v>
      </c>
    </row>
    <row r="153" spans="2:7" x14ac:dyDescent="0.2">
      <c r="B153" s="143" t="s">
        <v>54</v>
      </c>
      <c r="C153" s="143" t="s">
        <v>71</v>
      </c>
      <c r="D153" s="177" t="s">
        <v>125</v>
      </c>
      <c r="E153" s="143" t="s">
        <v>216</v>
      </c>
      <c r="F153" s="143">
        <v>683</v>
      </c>
      <c r="G153" s="143">
        <v>101</v>
      </c>
    </row>
    <row r="154" spans="2:7" x14ac:dyDescent="0.2">
      <c r="B154" s="143" t="s">
        <v>54</v>
      </c>
      <c r="C154" s="143" t="s">
        <v>71</v>
      </c>
      <c r="D154" s="177" t="s">
        <v>126</v>
      </c>
      <c r="E154" s="143" t="s">
        <v>217</v>
      </c>
      <c r="F154" s="143">
        <v>805</v>
      </c>
      <c r="G154" s="143">
        <v>105</v>
      </c>
    </row>
    <row r="155" spans="2:7" x14ac:dyDescent="0.2">
      <c r="B155" s="143" t="s">
        <v>54</v>
      </c>
      <c r="C155" s="143" t="s">
        <v>71</v>
      </c>
      <c r="D155" s="177" t="s">
        <v>127</v>
      </c>
      <c r="E155" s="143" t="s">
        <v>218</v>
      </c>
      <c r="F155" s="143">
        <v>989</v>
      </c>
      <c r="G155" s="143">
        <v>143</v>
      </c>
    </row>
    <row r="156" spans="2:7" x14ac:dyDescent="0.2">
      <c r="B156" s="143" t="s">
        <v>54</v>
      </c>
      <c r="C156" s="143" t="s">
        <v>71</v>
      </c>
      <c r="D156" s="177" t="s">
        <v>128</v>
      </c>
      <c r="E156" s="143" t="s">
        <v>219</v>
      </c>
      <c r="F156" s="143">
        <v>1140</v>
      </c>
      <c r="G156" s="143">
        <v>200</v>
      </c>
    </row>
    <row r="157" spans="2:7" x14ac:dyDescent="0.2">
      <c r="B157" s="143" t="s">
        <v>54</v>
      </c>
      <c r="C157" s="143" t="s">
        <v>71</v>
      </c>
      <c r="D157" s="177" t="s">
        <v>129</v>
      </c>
      <c r="E157" s="143" t="s">
        <v>220</v>
      </c>
      <c r="F157" s="143">
        <v>1322</v>
      </c>
      <c r="G157" s="143">
        <v>249</v>
      </c>
    </row>
    <row r="158" spans="2:7" x14ac:dyDescent="0.2">
      <c r="B158" s="143" t="s">
        <v>54</v>
      </c>
      <c r="C158" s="143" t="s">
        <v>71</v>
      </c>
      <c r="D158" s="177" t="s">
        <v>130</v>
      </c>
      <c r="E158" s="143" t="s">
        <v>221</v>
      </c>
      <c r="F158" s="143">
        <v>1398</v>
      </c>
      <c r="G158" s="143">
        <v>263</v>
      </c>
    </row>
    <row r="159" spans="2:7" x14ac:dyDescent="0.2">
      <c r="B159" s="143" t="s">
        <v>54</v>
      </c>
      <c r="C159" s="143" t="s">
        <v>71</v>
      </c>
      <c r="D159" s="177" t="s">
        <v>131</v>
      </c>
      <c r="E159" s="143" t="s">
        <v>222</v>
      </c>
      <c r="F159" s="143">
        <v>1428</v>
      </c>
      <c r="G159" s="143">
        <v>268</v>
      </c>
    </row>
    <row r="160" spans="2:7" x14ac:dyDescent="0.2">
      <c r="B160" s="143" t="s">
        <v>54</v>
      </c>
      <c r="C160" s="143" t="s">
        <v>71</v>
      </c>
      <c r="D160" s="177" t="s">
        <v>132</v>
      </c>
      <c r="E160" s="143" t="s">
        <v>223</v>
      </c>
      <c r="F160" s="143">
        <v>1139</v>
      </c>
      <c r="G160" s="143">
        <v>214</v>
      </c>
    </row>
    <row r="161" spans="2:7" x14ac:dyDescent="0.2">
      <c r="B161" s="143" t="s">
        <v>54</v>
      </c>
      <c r="C161" s="143" t="s">
        <v>71</v>
      </c>
      <c r="D161" s="177" t="s">
        <v>133</v>
      </c>
      <c r="E161" s="143" t="s">
        <v>224</v>
      </c>
      <c r="F161" s="143">
        <v>760</v>
      </c>
      <c r="G161" s="143">
        <v>116</v>
      </c>
    </row>
    <row r="162" spans="2:7" x14ac:dyDescent="0.2">
      <c r="B162" s="143" t="s">
        <v>54</v>
      </c>
      <c r="C162" s="143" t="s">
        <v>71</v>
      </c>
      <c r="D162" s="177" t="s">
        <v>8</v>
      </c>
      <c r="E162" s="143" t="s">
        <v>225</v>
      </c>
      <c r="F162" s="143">
        <v>702</v>
      </c>
      <c r="G162" s="143">
        <v>79</v>
      </c>
    </row>
    <row r="163" spans="2:7" x14ac:dyDescent="0.2">
      <c r="B163" s="143" t="s">
        <v>54</v>
      </c>
      <c r="C163" s="143" t="s">
        <v>18</v>
      </c>
      <c r="D163" s="177" t="s">
        <v>1661</v>
      </c>
      <c r="E163" s="143" t="s">
        <v>226</v>
      </c>
      <c r="F163" s="143">
        <v>564</v>
      </c>
      <c r="G163" s="143">
        <v>7</v>
      </c>
    </row>
    <row r="164" spans="2:7" x14ac:dyDescent="0.2">
      <c r="B164" s="143" t="s">
        <v>54</v>
      </c>
      <c r="C164" s="143" t="s">
        <v>18</v>
      </c>
      <c r="D164" s="177" t="s">
        <v>1657</v>
      </c>
      <c r="E164" s="143" t="s">
        <v>1678</v>
      </c>
      <c r="F164" s="143">
        <v>81</v>
      </c>
      <c r="G164" s="143">
        <v>6</v>
      </c>
    </row>
    <row r="165" spans="2:7" x14ac:dyDescent="0.2">
      <c r="B165" s="143" t="s">
        <v>54</v>
      </c>
      <c r="C165" s="143" t="s">
        <v>18</v>
      </c>
      <c r="D165" s="177" t="s">
        <v>1658</v>
      </c>
      <c r="E165" s="143" t="s">
        <v>1679</v>
      </c>
      <c r="F165" s="143">
        <v>60</v>
      </c>
      <c r="G165" s="143">
        <v>3</v>
      </c>
    </row>
    <row r="166" spans="2:7" x14ac:dyDescent="0.2">
      <c r="B166" s="143" t="s">
        <v>54</v>
      </c>
      <c r="C166" s="143" t="s">
        <v>18</v>
      </c>
      <c r="D166" s="177" t="s">
        <v>118</v>
      </c>
      <c r="E166" s="143" t="s">
        <v>227</v>
      </c>
      <c r="F166" s="143">
        <v>77</v>
      </c>
      <c r="G166" s="143">
        <v>6</v>
      </c>
    </row>
    <row r="167" spans="2:7" x14ac:dyDescent="0.2">
      <c r="B167" s="143" t="s">
        <v>54</v>
      </c>
      <c r="C167" s="143" t="s">
        <v>18</v>
      </c>
      <c r="D167" s="177" t="s">
        <v>119</v>
      </c>
      <c r="E167" s="143" t="s">
        <v>228</v>
      </c>
      <c r="F167" s="143">
        <v>406</v>
      </c>
      <c r="G167" s="143">
        <v>13</v>
      </c>
    </row>
    <row r="168" spans="2:7" x14ac:dyDescent="0.2">
      <c r="B168" s="143" t="s">
        <v>54</v>
      </c>
      <c r="C168" s="143" t="s">
        <v>18</v>
      </c>
      <c r="D168" s="177" t="s">
        <v>120</v>
      </c>
      <c r="E168" s="143" t="s">
        <v>229</v>
      </c>
      <c r="F168" s="143">
        <v>573</v>
      </c>
      <c r="G168" s="143">
        <v>18</v>
      </c>
    </row>
    <row r="169" spans="2:7" x14ac:dyDescent="0.2">
      <c r="B169" s="143" t="s">
        <v>54</v>
      </c>
      <c r="C169" s="143" t="s">
        <v>18</v>
      </c>
      <c r="D169" s="177" t="s">
        <v>121</v>
      </c>
      <c r="E169" s="143" t="s">
        <v>230</v>
      </c>
      <c r="F169" s="143">
        <v>493</v>
      </c>
      <c r="G169" s="143">
        <v>17</v>
      </c>
    </row>
    <row r="170" spans="2:7" x14ac:dyDescent="0.2">
      <c r="B170" s="143" t="s">
        <v>54</v>
      </c>
      <c r="C170" s="143" t="s">
        <v>18</v>
      </c>
      <c r="D170" s="177" t="s">
        <v>122</v>
      </c>
      <c r="E170" s="143" t="s">
        <v>231</v>
      </c>
      <c r="F170" s="143">
        <v>561</v>
      </c>
      <c r="G170" s="143">
        <v>45</v>
      </c>
    </row>
    <row r="171" spans="2:7" x14ac:dyDescent="0.2">
      <c r="B171" s="143" t="s">
        <v>54</v>
      </c>
      <c r="C171" s="143" t="s">
        <v>18</v>
      </c>
      <c r="D171" s="177" t="s">
        <v>123</v>
      </c>
      <c r="E171" s="143" t="s">
        <v>232</v>
      </c>
      <c r="F171" s="143">
        <v>669</v>
      </c>
      <c r="G171" s="143">
        <v>64</v>
      </c>
    </row>
    <row r="172" spans="2:7" x14ac:dyDescent="0.2">
      <c r="B172" s="143" t="s">
        <v>54</v>
      </c>
      <c r="C172" s="143" t="s">
        <v>18</v>
      </c>
      <c r="D172" s="177" t="s">
        <v>124</v>
      </c>
      <c r="E172" s="143" t="s">
        <v>233</v>
      </c>
      <c r="F172" s="143">
        <v>842</v>
      </c>
      <c r="G172" s="143">
        <v>104</v>
      </c>
    </row>
    <row r="173" spans="2:7" x14ac:dyDescent="0.2">
      <c r="B173" s="143" t="s">
        <v>54</v>
      </c>
      <c r="C173" s="143" t="s">
        <v>18</v>
      </c>
      <c r="D173" s="177" t="s">
        <v>125</v>
      </c>
      <c r="E173" s="143" t="s">
        <v>234</v>
      </c>
      <c r="F173" s="143">
        <v>1080</v>
      </c>
      <c r="G173" s="143">
        <v>164</v>
      </c>
    </row>
    <row r="174" spans="2:7" x14ac:dyDescent="0.2">
      <c r="B174" s="143" t="s">
        <v>54</v>
      </c>
      <c r="C174" s="143" t="s">
        <v>18</v>
      </c>
      <c r="D174" s="177" t="s">
        <v>126</v>
      </c>
      <c r="E174" s="143" t="s">
        <v>235</v>
      </c>
      <c r="F174" s="143">
        <v>1335</v>
      </c>
      <c r="G174" s="143">
        <v>195</v>
      </c>
    </row>
    <row r="175" spans="2:7" x14ac:dyDescent="0.2">
      <c r="B175" s="143" t="s">
        <v>54</v>
      </c>
      <c r="C175" s="143" t="s">
        <v>18</v>
      </c>
      <c r="D175" s="177" t="s">
        <v>127</v>
      </c>
      <c r="E175" s="143" t="s">
        <v>236</v>
      </c>
      <c r="F175" s="143">
        <v>1694</v>
      </c>
      <c r="G175" s="143">
        <v>265</v>
      </c>
    </row>
    <row r="176" spans="2:7" x14ac:dyDescent="0.2">
      <c r="B176" s="143" t="s">
        <v>54</v>
      </c>
      <c r="C176" s="143" t="s">
        <v>18</v>
      </c>
      <c r="D176" s="177" t="s">
        <v>128</v>
      </c>
      <c r="E176" s="143" t="s">
        <v>237</v>
      </c>
      <c r="F176" s="143">
        <v>2018</v>
      </c>
      <c r="G176" s="143">
        <v>373</v>
      </c>
    </row>
    <row r="177" spans="2:7" x14ac:dyDescent="0.2">
      <c r="B177" s="143" t="s">
        <v>54</v>
      </c>
      <c r="C177" s="143" t="s">
        <v>18</v>
      </c>
      <c r="D177" s="177" t="s">
        <v>129</v>
      </c>
      <c r="E177" s="143" t="s">
        <v>238</v>
      </c>
      <c r="F177" s="143">
        <v>2362</v>
      </c>
      <c r="G177" s="143">
        <v>421</v>
      </c>
    </row>
    <row r="178" spans="2:7" x14ac:dyDescent="0.2">
      <c r="B178" s="143" t="s">
        <v>54</v>
      </c>
      <c r="C178" s="143" t="s">
        <v>18</v>
      </c>
      <c r="D178" s="177" t="s">
        <v>130</v>
      </c>
      <c r="E178" s="143" t="s">
        <v>239</v>
      </c>
      <c r="F178" s="143">
        <v>2572</v>
      </c>
      <c r="G178" s="143">
        <v>446</v>
      </c>
    </row>
    <row r="179" spans="2:7" x14ac:dyDescent="0.2">
      <c r="B179" s="143" t="s">
        <v>54</v>
      </c>
      <c r="C179" s="143" t="s">
        <v>18</v>
      </c>
      <c r="D179" s="177" t="s">
        <v>131</v>
      </c>
      <c r="E179" s="143" t="s">
        <v>240</v>
      </c>
      <c r="F179" s="143">
        <v>2651</v>
      </c>
      <c r="G179" s="143">
        <v>451</v>
      </c>
    </row>
    <row r="180" spans="2:7" x14ac:dyDescent="0.2">
      <c r="B180" s="143" t="s">
        <v>54</v>
      </c>
      <c r="C180" s="143" t="s">
        <v>18</v>
      </c>
      <c r="D180" s="177" t="s">
        <v>132</v>
      </c>
      <c r="E180" s="143" t="s">
        <v>241</v>
      </c>
      <c r="F180" s="143">
        <v>2422</v>
      </c>
      <c r="G180" s="143">
        <v>393</v>
      </c>
    </row>
    <row r="181" spans="2:7" x14ac:dyDescent="0.2">
      <c r="B181" s="143" t="s">
        <v>54</v>
      </c>
      <c r="C181" s="143" t="s">
        <v>18</v>
      </c>
      <c r="D181" s="177" t="s">
        <v>133</v>
      </c>
      <c r="E181" s="143" t="s">
        <v>242</v>
      </c>
      <c r="F181" s="143">
        <v>1743</v>
      </c>
      <c r="G181" s="143">
        <v>219</v>
      </c>
    </row>
    <row r="182" spans="2:7" x14ac:dyDescent="0.2">
      <c r="B182" s="143" t="s">
        <v>54</v>
      </c>
      <c r="C182" s="143" t="s">
        <v>18</v>
      </c>
      <c r="D182" s="177" t="s">
        <v>8</v>
      </c>
      <c r="E182" s="143" t="s">
        <v>243</v>
      </c>
      <c r="F182" s="143">
        <v>1787</v>
      </c>
      <c r="G182" s="143">
        <v>169</v>
      </c>
    </row>
    <row r="183" spans="2:7" x14ac:dyDescent="0.2">
      <c r="B183" s="143" t="s">
        <v>15</v>
      </c>
      <c r="C183" s="143" t="s">
        <v>70</v>
      </c>
      <c r="D183" s="177" t="s">
        <v>1661</v>
      </c>
      <c r="E183" s="143" t="s">
        <v>244</v>
      </c>
      <c r="F183" s="143">
        <v>446</v>
      </c>
      <c r="G183" s="143">
        <v>8</v>
      </c>
    </row>
    <row r="184" spans="2:7" x14ac:dyDescent="0.2">
      <c r="B184" s="143" t="s">
        <v>15</v>
      </c>
      <c r="C184" s="143" t="s">
        <v>70</v>
      </c>
      <c r="D184" s="177" t="s">
        <v>1657</v>
      </c>
      <c r="E184" s="143" t="s">
        <v>1680</v>
      </c>
      <c r="F184" s="143">
        <v>95</v>
      </c>
      <c r="G184" s="143">
        <v>4</v>
      </c>
    </row>
    <row r="185" spans="2:7" x14ac:dyDescent="0.2">
      <c r="B185" s="143" t="s">
        <v>15</v>
      </c>
      <c r="C185" s="143" t="s">
        <v>70</v>
      </c>
      <c r="D185" s="177" t="s">
        <v>1658</v>
      </c>
      <c r="E185" s="143" t="s">
        <v>1681</v>
      </c>
      <c r="F185" s="143">
        <v>42</v>
      </c>
      <c r="G185" s="143">
        <v>1</v>
      </c>
    </row>
    <row r="186" spans="2:7" x14ac:dyDescent="0.2">
      <c r="B186" s="143" t="s">
        <v>15</v>
      </c>
      <c r="C186" s="143" t="s">
        <v>70</v>
      </c>
      <c r="D186" s="177" t="s">
        <v>118</v>
      </c>
      <c r="E186" s="143" t="s">
        <v>245</v>
      </c>
      <c r="F186" s="143">
        <v>59</v>
      </c>
      <c r="G186" s="143">
        <v>2</v>
      </c>
    </row>
    <row r="187" spans="2:7" x14ac:dyDescent="0.2">
      <c r="B187" s="143" t="s">
        <v>15</v>
      </c>
      <c r="C187" s="143" t="s">
        <v>70</v>
      </c>
      <c r="D187" s="177" t="s">
        <v>119</v>
      </c>
      <c r="E187" s="143" t="s">
        <v>246</v>
      </c>
      <c r="F187" s="143">
        <v>111</v>
      </c>
      <c r="G187" s="143">
        <v>6</v>
      </c>
    </row>
    <row r="188" spans="2:7" x14ac:dyDescent="0.2">
      <c r="B188" s="143" t="s">
        <v>15</v>
      </c>
      <c r="C188" s="143" t="s">
        <v>70</v>
      </c>
      <c r="D188" s="177" t="s">
        <v>120</v>
      </c>
      <c r="E188" s="143" t="s">
        <v>247</v>
      </c>
      <c r="F188" s="143">
        <v>124</v>
      </c>
      <c r="G188" s="143">
        <v>16</v>
      </c>
    </row>
    <row r="189" spans="2:7" x14ac:dyDescent="0.2">
      <c r="B189" s="143" t="s">
        <v>15</v>
      </c>
      <c r="C189" s="143" t="s">
        <v>70</v>
      </c>
      <c r="D189" s="177" t="s">
        <v>121</v>
      </c>
      <c r="E189" s="143" t="s">
        <v>248</v>
      </c>
      <c r="F189" s="143">
        <v>155</v>
      </c>
      <c r="G189" s="143">
        <v>12</v>
      </c>
    </row>
    <row r="190" spans="2:7" x14ac:dyDescent="0.2">
      <c r="B190" s="143" t="s">
        <v>15</v>
      </c>
      <c r="C190" s="143" t="s">
        <v>70</v>
      </c>
      <c r="D190" s="177" t="s">
        <v>122</v>
      </c>
      <c r="E190" s="143" t="s">
        <v>249</v>
      </c>
      <c r="F190" s="143">
        <v>184</v>
      </c>
      <c r="G190" s="143">
        <v>21</v>
      </c>
    </row>
    <row r="191" spans="2:7" x14ac:dyDescent="0.2">
      <c r="B191" s="143" t="s">
        <v>15</v>
      </c>
      <c r="C191" s="143" t="s">
        <v>70</v>
      </c>
      <c r="D191" s="177" t="s">
        <v>123</v>
      </c>
      <c r="E191" s="143" t="s">
        <v>250</v>
      </c>
      <c r="F191" s="143">
        <v>225</v>
      </c>
      <c r="G191" s="143">
        <v>38</v>
      </c>
    </row>
    <row r="192" spans="2:7" x14ac:dyDescent="0.2">
      <c r="B192" s="143" t="s">
        <v>15</v>
      </c>
      <c r="C192" s="143" t="s">
        <v>70</v>
      </c>
      <c r="D192" s="177" t="s">
        <v>124</v>
      </c>
      <c r="E192" s="143" t="s">
        <v>251</v>
      </c>
      <c r="F192" s="143">
        <v>319</v>
      </c>
      <c r="G192" s="143">
        <v>71</v>
      </c>
    </row>
    <row r="193" spans="2:7" x14ac:dyDescent="0.2">
      <c r="B193" s="143" t="s">
        <v>15</v>
      </c>
      <c r="C193" s="143" t="s">
        <v>70</v>
      </c>
      <c r="D193" s="177" t="s">
        <v>125</v>
      </c>
      <c r="E193" s="143" t="s">
        <v>252</v>
      </c>
      <c r="F193" s="143">
        <v>392</v>
      </c>
      <c r="G193" s="143">
        <v>70</v>
      </c>
    </row>
    <row r="194" spans="2:7" x14ac:dyDescent="0.2">
      <c r="B194" s="143" t="s">
        <v>15</v>
      </c>
      <c r="C194" s="143" t="s">
        <v>70</v>
      </c>
      <c r="D194" s="177" t="s">
        <v>126</v>
      </c>
      <c r="E194" s="143" t="s">
        <v>253</v>
      </c>
      <c r="F194" s="143">
        <v>447</v>
      </c>
      <c r="G194" s="143">
        <v>98</v>
      </c>
    </row>
    <row r="195" spans="2:7" x14ac:dyDescent="0.2">
      <c r="B195" s="143" t="s">
        <v>15</v>
      </c>
      <c r="C195" s="143" t="s">
        <v>70</v>
      </c>
      <c r="D195" s="177" t="s">
        <v>127</v>
      </c>
      <c r="E195" s="143" t="s">
        <v>254</v>
      </c>
      <c r="F195" s="143">
        <v>640</v>
      </c>
      <c r="G195" s="143">
        <v>160</v>
      </c>
    </row>
    <row r="196" spans="2:7" x14ac:dyDescent="0.2">
      <c r="B196" s="143" t="s">
        <v>15</v>
      </c>
      <c r="C196" s="143" t="s">
        <v>70</v>
      </c>
      <c r="D196" s="177" t="s">
        <v>128</v>
      </c>
      <c r="E196" s="143" t="s">
        <v>255</v>
      </c>
      <c r="F196" s="143">
        <v>761</v>
      </c>
      <c r="G196" s="143">
        <v>198</v>
      </c>
    </row>
    <row r="197" spans="2:7" x14ac:dyDescent="0.2">
      <c r="B197" s="143" t="s">
        <v>15</v>
      </c>
      <c r="C197" s="143" t="s">
        <v>70</v>
      </c>
      <c r="D197" s="177" t="s">
        <v>129</v>
      </c>
      <c r="E197" s="143" t="s">
        <v>256</v>
      </c>
      <c r="F197" s="143">
        <v>931</v>
      </c>
      <c r="G197" s="143">
        <v>275</v>
      </c>
    </row>
    <row r="198" spans="2:7" x14ac:dyDescent="0.2">
      <c r="B198" s="143" t="s">
        <v>15</v>
      </c>
      <c r="C198" s="143" t="s">
        <v>70</v>
      </c>
      <c r="D198" s="177" t="s">
        <v>130</v>
      </c>
      <c r="E198" s="143" t="s">
        <v>257</v>
      </c>
      <c r="F198" s="143">
        <v>924</v>
      </c>
      <c r="G198" s="143">
        <v>261</v>
      </c>
    </row>
    <row r="199" spans="2:7" x14ac:dyDescent="0.2">
      <c r="B199" s="143" t="s">
        <v>15</v>
      </c>
      <c r="C199" s="143" t="s">
        <v>70</v>
      </c>
      <c r="D199" s="177" t="s">
        <v>131</v>
      </c>
      <c r="E199" s="143" t="s">
        <v>258</v>
      </c>
      <c r="F199" s="143">
        <v>986</v>
      </c>
      <c r="G199" s="143">
        <v>277</v>
      </c>
    </row>
    <row r="200" spans="2:7" x14ac:dyDescent="0.2">
      <c r="B200" s="143" t="s">
        <v>15</v>
      </c>
      <c r="C200" s="143" t="s">
        <v>70</v>
      </c>
      <c r="D200" s="177" t="s">
        <v>132</v>
      </c>
      <c r="E200" s="143" t="s">
        <v>259</v>
      </c>
      <c r="F200" s="143">
        <v>1008</v>
      </c>
      <c r="G200" s="143">
        <v>246</v>
      </c>
    </row>
    <row r="201" spans="2:7" x14ac:dyDescent="0.2">
      <c r="B201" s="143" t="s">
        <v>15</v>
      </c>
      <c r="C201" s="143" t="s">
        <v>70</v>
      </c>
      <c r="D201" s="177" t="s">
        <v>133</v>
      </c>
      <c r="E201" s="143" t="s">
        <v>260</v>
      </c>
      <c r="F201" s="143">
        <v>830</v>
      </c>
      <c r="G201" s="143">
        <v>173</v>
      </c>
    </row>
    <row r="202" spans="2:7" x14ac:dyDescent="0.2">
      <c r="B202" s="143" t="s">
        <v>15</v>
      </c>
      <c r="C202" s="143" t="s">
        <v>70</v>
      </c>
      <c r="D202" s="177" t="s">
        <v>8</v>
      </c>
      <c r="E202" s="143" t="s">
        <v>261</v>
      </c>
      <c r="F202" s="143">
        <v>923</v>
      </c>
      <c r="G202" s="143">
        <v>151</v>
      </c>
    </row>
    <row r="203" spans="2:7" x14ac:dyDescent="0.2">
      <c r="B203" s="143" t="s">
        <v>15</v>
      </c>
      <c r="C203" s="143" t="s">
        <v>71</v>
      </c>
      <c r="D203" s="177" t="s">
        <v>1661</v>
      </c>
      <c r="E203" s="143" t="s">
        <v>262</v>
      </c>
      <c r="F203" s="143">
        <v>588</v>
      </c>
      <c r="G203" s="143">
        <v>11</v>
      </c>
    </row>
    <row r="204" spans="2:7" x14ac:dyDescent="0.2">
      <c r="B204" s="143" t="s">
        <v>15</v>
      </c>
      <c r="C204" s="143" t="s">
        <v>71</v>
      </c>
      <c r="D204" s="177" t="s">
        <v>1657</v>
      </c>
      <c r="E204" s="143" t="s">
        <v>1682</v>
      </c>
      <c r="F204" s="143">
        <v>106</v>
      </c>
      <c r="G204" s="143">
        <v>4</v>
      </c>
    </row>
    <row r="205" spans="2:7" x14ac:dyDescent="0.2">
      <c r="B205" s="143" t="s">
        <v>15</v>
      </c>
      <c r="C205" s="143" t="s">
        <v>71</v>
      </c>
      <c r="D205" s="177" t="s">
        <v>1658</v>
      </c>
      <c r="E205" s="143" t="s">
        <v>1683</v>
      </c>
      <c r="F205" s="143">
        <v>64</v>
      </c>
      <c r="G205" s="143">
        <v>3</v>
      </c>
    </row>
    <row r="206" spans="2:7" x14ac:dyDescent="0.2">
      <c r="B206" s="143" t="s">
        <v>15</v>
      </c>
      <c r="C206" s="143" t="s">
        <v>71</v>
      </c>
      <c r="D206" s="177" t="s">
        <v>118</v>
      </c>
      <c r="E206" s="143" t="s">
        <v>263</v>
      </c>
      <c r="F206" s="143">
        <v>81</v>
      </c>
      <c r="G206" s="143">
        <v>2</v>
      </c>
    </row>
    <row r="207" spans="2:7" x14ac:dyDescent="0.2">
      <c r="B207" s="143" t="s">
        <v>15</v>
      </c>
      <c r="C207" s="143" t="s">
        <v>71</v>
      </c>
      <c r="D207" s="177" t="s">
        <v>119</v>
      </c>
      <c r="E207" s="143" t="s">
        <v>264</v>
      </c>
      <c r="F207" s="143">
        <v>356</v>
      </c>
      <c r="G207" s="143">
        <v>8</v>
      </c>
    </row>
    <row r="208" spans="2:7" x14ac:dyDescent="0.2">
      <c r="B208" s="143" t="s">
        <v>15</v>
      </c>
      <c r="C208" s="143" t="s">
        <v>71</v>
      </c>
      <c r="D208" s="177" t="s">
        <v>120</v>
      </c>
      <c r="E208" s="143" t="s">
        <v>265</v>
      </c>
      <c r="F208" s="143">
        <v>568</v>
      </c>
      <c r="G208" s="143">
        <v>15</v>
      </c>
    </row>
    <row r="209" spans="2:7" x14ac:dyDescent="0.2">
      <c r="B209" s="143" t="s">
        <v>15</v>
      </c>
      <c r="C209" s="143" t="s">
        <v>71</v>
      </c>
      <c r="D209" s="177" t="s">
        <v>121</v>
      </c>
      <c r="E209" s="143" t="s">
        <v>266</v>
      </c>
      <c r="F209" s="143">
        <v>519</v>
      </c>
      <c r="G209" s="143">
        <v>16</v>
      </c>
    </row>
    <row r="210" spans="2:7" x14ac:dyDescent="0.2">
      <c r="B210" s="143" t="s">
        <v>15</v>
      </c>
      <c r="C210" s="143" t="s">
        <v>71</v>
      </c>
      <c r="D210" s="177" t="s">
        <v>122</v>
      </c>
      <c r="E210" s="143" t="s">
        <v>267</v>
      </c>
      <c r="F210" s="143">
        <v>475</v>
      </c>
      <c r="G210" s="143">
        <v>40</v>
      </c>
    </row>
    <row r="211" spans="2:7" x14ac:dyDescent="0.2">
      <c r="B211" s="143" t="s">
        <v>15</v>
      </c>
      <c r="C211" s="143" t="s">
        <v>71</v>
      </c>
      <c r="D211" s="177" t="s">
        <v>123</v>
      </c>
      <c r="E211" s="143" t="s">
        <v>268</v>
      </c>
      <c r="F211" s="143">
        <v>564</v>
      </c>
      <c r="G211" s="143">
        <v>61</v>
      </c>
    </row>
    <row r="212" spans="2:7" x14ac:dyDescent="0.2">
      <c r="B212" s="143" t="s">
        <v>15</v>
      </c>
      <c r="C212" s="143" t="s">
        <v>71</v>
      </c>
      <c r="D212" s="177" t="s">
        <v>124</v>
      </c>
      <c r="E212" s="143" t="s">
        <v>269</v>
      </c>
      <c r="F212" s="143">
        <v>628</v>
      </c>
      <c r="G212" s="143">
        <v>123</v>
      </c>
    </row>
    <row r="213" spans="2:7" x14ac:dyDescent="0.2">
      <c r="B213" s="143" t="s">
        <v>15</v>
      </c>
      <c r="C213" s="143" t="s">
        <v>71</v>
      </c>
      <c r="D213" s="177" t="s">
        <v>125</v>
      </c>
      <c r="E213" s="143" t="s">
        <v>270</v>
      </c>
      <c r="F213" s="143">
        <v>673</v>
      </c>
      <c r="G213" s="143">
        <v>148</v>
      </c>
    </row>
    <row r="214" spans="2:7" x14ac:dyDescent="0.2">
      <c r="B214" s="143" t="s">
        <v>15</v>
      </c>
      <c r="C214" s="143" t="s">
        <v>71</v>
      </c>
      <c r="D214" s="177" t="s">
        <v>126</v>
      </c>
      <c r="E214" s="143" t="s">
        <v>271</v>
      </c>
      <c r="F214" s="143">
        <v>793</v>
      </c>
      <c r="G214" s="143">
        <v>192</v>
      </c>
    </row>
    <row r="215" spans="2:7" x14ac:dyDescent="0.2">
      <c r="B215" s="143" t="s">
        <v>15</v>
      </c>
      <c r="C215" s="143" t="s">
        <v>71</v>
      </c>
      <c r="D215" s="177" t="s">
        <v>127</v>
      </c>
      <c r="E215" s="143" t="s">
        <v>272</v>
      </c>
      <c r="F215" s="143">
        <v>1068</v>
      </c>
      <c r="G215" s="143">
        <v>295</v>
      </c>
    </row>
    <row r="216" spans="2:7" x14ac:dyDescent="0.2">
      <c r="B216" s="143" t="s">
        <v>15</v>
      </c>
      <c r="C216" s="143" t="s">
        <v>71</v>
      </c>
      <c r="D216" s="177" t="s">
        <v>128</v>
      </c>
      <c r="E216" s="143" t="s">
        <v>273</v>
      </c>
      <c r="F216" s="143">
        <v>1236</v>
      </c>
      <c r="G216" s="143">
        <v>381</v>
      </c>
    </row>
    <row r="217" spans="2:7" x14ac:dyDescent="0.2">
      <c r="B217" s="143" t="s">
        <v>15</v>
      </c>
      <c r="C217" s="143" t="s">
        <v>71</v>
      </c>
      <c r="D217" s="177" t="s">
        <v>129</v>
      </c>
      <c r="E217" s="143" t="s">
        <v>274</v>
      </c>
      <c r="F217" s="143">
        <v>1504</v>
      </c>
      <c r="G217" s="143">
        <v>516</v>
      </c>
    </row>
    <row r="218" spans="2:7" x14ac:dyDescent="0.2">
      <c r="B218" s="143" t="s">
        <v>15</v>
      </c>
      <c r="C218" s="143" t="s">
        <v>71</v>
      </c>
      <c r="D218" s="177" t="s">
        <v>130</v>
      </c>
      <c r="E218" s="143" t="s">
        <v>275</v>
      </c>
      <c r="F218" s="143">
        <v>1484</v>
      </c>
      <c r="G218" s="143">
        <v>480</v>
      </c>
    </row>
    <row r="219" spans="2:7" x14ac:dyDescent="0.2">
      <c r="B219" s="143" t="s">
        <v>15</v>
      </c>
      <c r="C219" s="143" t="s">
        <v>71</v>
      </c>
      <c r="D219" s="177" t="s">
        <v>131</v>
      </c>
      <c r="E219" s="143" t="s">
        <v>276</v>
      </c>
      <c r="F219" s="143">
        <v>1415</v>
      </c>
      <c r="G219" s="143">
        <v>429</v>
      </c>
    </row>
    <row r="220" spans="2:7" x14ac:dyDescent="0.2">
      <c r="B220" s="143" t="s">
        <v>15</v>
      </c>
      <c r="C220" s="143" t="s">
        <v>71</v>
      </c>
      <c r="D220" s="177" t="s">
        <v>132</v>
      </c>
      <c r="E220" s="143" t="s">
        <v>277</v>
      </c>
      <c r="F220" s="143">
        <v>1263</v>
      </c>
      <c r="G220" s="143">
        <v>360</v>
      </c>
    </row>
    <row r="221" spans="2:7" x14ac:dyDescent="0.2">
      <c r="B221" s="143" t="s">
        <v>15</v>
      </c>
      <c r="C221" s="143" t="s">
        <v>71</v>
      </c>
      <c r="D221" s="177" t="s">
        <v>133</v>
      </c>
      <c r="E221" s="143" t="s">
        <v>278</v>
      </c>
      <c r="F221" s="143">
        <v>862</v>
      </c>
      <c r="G221" s="143">
        <v>231</v>
      </c>
    </row>
    <row r="222" spans="2:7" x14ac:dyDescent="0.2">
      <c r="B222" s="143" t="s">
        <v>15</v>
      </c>
      <c r="C222" s="143" t="s">
        <v>71</v>
      </c>
      <c r="D222" s="177" t="s">
        <v>8</v>
      </c>
      <c r="E222" s="143" t="s">
        <v>279</v>
      </c>
      <c r="F222" s="143">
        <v>764</v>
      </c>
      <c r="G222" s="143">
        <v>168</v>
      </c>
    </row>
    <row r="223" spans="2:7" x14ac:dyDescent="0.2">
      <c r="B223" s="143" t="s">
        <v>15</v>
      </c>
      <c r="C223" s="143" t="s">
        <v>18</v>
      </c>
      <c r="D223" s="177" t="s">
        <v>1661</v>
      </c>
      <c r="E223" s="143" t="s">
        <v>280</v>
      </c>
      <c r="F223" s="143">
        <v>1034</v>
      </c>
      <c r="G223" s="143">
        <v>19</v>
      </c>
    </row>
    <row r="224" spans="2:7" x14ac:dyDescent="0.2">
      <c r="B224" s="143" t="s">
        <v>15</v>
      </c>
      <c r="C224" s="143" t="s">
        <v>18</v>
      </c>
      <c r="D224" s="177" t="s">
        <v>1657</v>
      </c>
      <c r="E224" s="143" t="s">
        <v>1684</v>
      </c>
      <c r="F224" s="143">
        <v>201</v>
      </c>
      <c r="G224" s="143">
        <v>8</v>
      </c>
    </row>
    <row r="225" spans="2:7" x14ac:dyDescent="0.2">
      <c r="B225" s="143" t="s">
        <v>15</v>
      </c>
      <c r="C225" s="143" t="s">
        <v>18</v>
      </c>
      <c r="D225" s="177" t="s">
        <v>1658</v>
      </c>
      <c r="E225" s="143" t="s">
        <v>1685</v>
      </c>
      <c r="F225" s="143">
        <v>106</v>
      </c>
      <c r="G225" s="143">
        <v>4</v>
      </c>
    </row>
    <row r="226" spans="2:7" x14ac:dyDescent="0.2">
      <c r="B226" s="143" t="s">
        <v>15</v>
      </c>
      <c r="C226" s="143" t="s">
        <v>18</v>
      </c>
      <c r="D226" s="177" t="s">
        <v>118</v>
      </c>
      <c r="E226" s="143" t="s">
        <v>281</v>
      </c>
      <c r="F226" s="143">
        <v>140</v>
      </c>
      <c r="G226" s="143">
        <v>4</v>
      </c>
    </row>
    <row r="227" spans="2:7" x14ac:dyDescent="0.2">
      <c r="B227" s="143" t="s">
        <v>15</v>
      </c>
      <c r="C227" s="143" t="s">
        <v>18</v>
      </c>
      <c r="D227" s="177" t="s">
        <v>119</v>
      </c>
      <c r="E227" s="143" t="s">
        <v>282</v>
      </c>
      <c r="F227" s="143">
        <v>467</v>
      </c>
      <c r="G227" s="143">
        <v>14</v>
      </c>
    </row>
    <row r="228" spans="2:7" x14ac:dyDescent="0.2">
      <c r="B228" s="143" t="s">
        <v>15</v>
      </c>
      <c r="C228" s="143" t="s">
        <v>18</v>
      </c>
      <c r="D228" s="177" t="s">
        <v>120</v>
      </c>
      <c r="E228" s="143" t="s">
        <v>283</v>
      </c>
      <c r="F228" s="143">
        <v>692</v>
      </c>
      <c r="G228" s="143">
        <v>31</v>
      </c>
    </row>
    <row r="229" spans="2:7" x14ac:dyDescent="0.2">
      <c r="B229" s="143" t="s">
        <v>15</v>
      </c>
      <c r="C229" s="143" t="s">
        <v>18</v>
      </c>
      <c r="D229" s="177" t="s">
        <v>121</v>
      </c>
      <c r="E229" s="143" t="s">
        <v>284</v>
      </c>
      <c r="F229" s="143">
        <v>674</v>
      </c>
      <c r="G229" s="143">
        <v>28</v>
      </c>
    </row>
    <row r="230" spans="2:7" x14ac:dyDescent="0.2">
      <c r="B230" s="143" t="s">
        <v>15</v>
      </c>
      <c r="C230" s="143" t="s">
        <v>18</v>
      </c>
      <c r="D230" s="177" t="s">
        <v>122</v>
      </c>
      <c r="E230" s="143" t="s">
        <v>285</v>
      </c>
      <c r="F230" s="143">
        <v>659</v>
      </c>
      <c r="G230" s="143">
        <v>61</v>
      </c>
    </row>
    <row r="231" spans="2:7" x14ac:dyDescent="0.2">
      <c r="B231" s="143" t="s">
        <v>15</v>
      </c>
      <c r="C231" s="143" t="s">
        <v>18</v>
      </c>
      <c r="D231" s="177" t="s">
        <v>123</v>
      </c>
      <c r="E231" s="143" t="s">
        <v>286</v>
      </c>
      <c r="F231" s="143">
        <v>789</v>
      </c>
      <c r="G231" s="143">
        <v>99</v>
      </c>
    </row>
    <row r="232" spans="2:7" x14ac:dyDescent="0.2">
      <c r="B232" s="143" t="s">
        <v>15</v>
      </c>
      <c r="C232" s="143" t="s">
        <v>18</v>
      </c>
      <c r="D232" s="177" t="s">
        <v>124</v>
      </c>
      <c r="E232" s="143" t="s">
        <v>287</v>
      </c>
      <c r="F232" s="143">
        <v>947</v>
      </c>
      <c r="G232" s="143">
        <v>194</v>
      </c>
    </row>
    <row r="233" spans="2:7" x14ac:dyDescent="0.2">
      <c r="B233" s="143" t="s">
        <v>15</v>
      </c>
      <c r="C233" s="143" t="s">
        <v>18</v>
      </c>
      <c r="D233" s="177" t="s">
        <v>125</v>
      </c>
      <c r="E233" s="143" t="s">
        <v>288</v>
      </c>
      <c r="F233" s="143">
        <v>1065</v>
      </c>
      <c r="G233" s="143">
        <v>218</v>
      </c>
    </row>
    <row r="234" spans="2:7" x14ac:dyDescent="0.2">
      <c r="B234" s="143" t="s">
        <v>15</v>
      </c>
      <c r="C234" s="143" t="s">
        <v>18</v>
      </c>
      <c r="D234" s="177" t="s">
        <v>126</v>
      </c>
      <c r="E234" s="143" t="s">
        <v>289</v>
      </c>
      <c r="F234" s="143">
        <v>1240</v>
      </c>
      <c r="G234" s="143">
        <v>290</v>
      </c>
    </row>
    <row r="235" spans="2:7" x14ac:dyDescent="0.2">
      <c r="B235" s="143" t="s">
        <v>15</v>
      </c>
      <c r="C235" s="143" t="s">
        <v>18</v>
      </c>
      <c r="D235" s="177" t="s">
        <v>127</v>
      </c>
      <c r="E235" s="143" t="s">
        <v>290</v>
      </c>
      <c r="F235" s="143">
        <v>1708</v>
      </c>
      <c r="G235" s="143">
        <v>455</v>
      </c>
    </row>
    <row r="236" spans="2:7" x14ac:dyDescent="0.2">
      <c r="B236" s="143" t="s">
        <v>15</v>
      </c>
      <c r="C236" s="143" t="s">
        <v>18</v>
      </c>
      <c r="D236" s="177" t="s">
        <v>128</v>
      </c>
      <c r="E236" s="143" t="s">
        <v>291</v>
      </c>
      <c r="F236" s="143">
        <v>1997</v>
      </c>
      <c r="G236" s="143">
        <v>579</v>
      </c>
    </row>
    <row r="237" spans="2:7" x14ac:dyDescent="0.2">
      <c r="B237" s="143" t="s">
        <v>15</v>
      </c>
      <c r="C237" s="143" t="s">
        <v>18</v>
      </c>
      <c r="D237" s="177" t="s">
        <v>129</v>
      </c>
      <c r="E237" s="143" t="s">
        <v>292</v>
      </c>
      <c r="F237" s="143">
        <v>2435</v>
      </c>
      <c r="G237" s="143">
        <v>791</v>
      </c>
    </row>
    <row r="238" spans="2:7" x14ac:dyDescent="0.2">
      <c r="B238" s="143" t="s">
        <v>15</v>
      </c>
      <c r="C238" s="143" t="s">
        <v>18</v>
      </c>
      <c r="D238" s="177" t="s">
        <v>130</v>
      </c>
      <c r="E238" s="143" t="s">
        <v>293</v>
      </c>
      <c r="F238" s="143">
        <v>2408</v>
      </c>
      <c r="G238" s="143">
        <v>741</v>
      </c>
    </row>
    <row r="239" spans="2:7" x14ac:dyDescent="0.2">
      <c r="B239" s="143" t="s">
        <v>15</v>
      </c>
      <c r="C239" s="143" t="s">
        <v>18</v>
      </c>
      <c r="D239" s="177" t="s">
        <v>131</v>
      </c>
      <c r="E239" s="143" t="s">
        <v>294</v>
      </c>
      <c r="F239" s="143">
        <v>2401</v>
      </c>
      <c r="G239" s="143">
        <v>706</v>
      </c>
    </row>
    <row r="240" spans="2:7" x14ac:dyDescent="0.2">
      <c r="B240" s="143" t="s">
        <v>15</v>
      </c>
      <c r="C240" s="143" t="s">
        <v>18</v>
      </c>
      <c r="D240" s="177" t="s">
        <v>132</v>
      </c>
      <c r="E240" s="143" t="s">
        <v>295</v>
      </c>
      <c r="F240" s="143">
        <v>2271</v>
      </c>
      <c r="G240" s="143">
        <v>606</v>
      </c>
    </row>
    <row r="241" spans="2:7" x14ac:dyDescent="0.2">
      <c r="B241" s="143" t="s">
        <v>15</v>
      </c>
      <c r="C241" s="143" t="s">
        <v>18</v>
      </c>
      <c r="D241" s="177" t="s">
        <v>133</v>
      </c>
      <c r="E241" s="143" t="s">
        <v>296</v>
      </c>
      <c r="F241" s="143">
        <v>1692</v>
      </c>
      <c r="G241" s="143">
        <v>404</v>
      </c>
    </row>
    <row r="242" spans="2:7" x14ac:dyDescent="0.2">
      <c r="B242" s="143" t="s">
        <v>15</v>
      </c>
      <c r="C242" s="143" t="s">
        <v>18</v>
      </c>
      <c r="D242" s="177" t="s">
        <v>8</v>
      </c>
      <c r="E242" s="143" t="s">
        <v>297</v>
      </c>
      <c r="F242" s="143">
        <v>1687</v>
      </c>
      <c r="G242" s="143">
        <v>319</v>
      </c>
    </row>
    <row r="243" spans="2:7" x14ac:dyDescent="0.2">
      <c r="B243" s="143" t="s">
        <v>45</v>
      </c>
      <c r="C243" s="143" t="s">
        <v>70</v>
      </c>
      <c r="D243" s="177" t="s">
        <v>1661</v>
      </c>
      <c r="E243" s="143" t="s">
        <v>298</v>
      </c>
      <c r="F243" s="143">
        <v>120</v>
      </c>
      <c r="G243" s="143">
        <v>2</v>
      </c>
    </row>
    <row r="244" spans="2:7" x14ac:dyDescent="0.2">
      <c r="B244" s="143" t="s">
        <v>45</v>
      </c>
      <c r="C244" s="143" t="s">
        <v>70</v>
      </c>
      <c r="D244" s="177" t="s">
        <v>1657</v>
      </c>
      <c r="E244" s="143" t="s">
        <v>1686</v>
      </c>
      <c r="F244" s="143">
        <v>17</v>
      </c>
      <c r="G244" s="143">
        <v>0</v>
      </c>
    </row>
    <row r="245" spans="2:7" x14ac:dyDescent="0.2">
      <c r="B245" s="143" t="s">
        <v>45</v>
      </c>
      <c r="C245" s="143" t="s">
        <v>70</v>
      </c>
      <c r="D245" s="177" t="s">
        <v>1658</v>
      </c>
      <c r="E245" s="143" t="s">
        <v>1687</v>
      </c>
      <c r="F245" s="143">
        <v>10</v>
      </c>
      <c r="G245" s="143">
        <v>0</v>
      </c>
    </row>
    <row r="246" spans="2:7" x14ac:dyDescent="0.2">
      <c r="B246" s="143" t="s">
        <v>45</v>
      </c>
      <c r="C246" s="143" t="s">
        <v>70</v>
      </c>
      <c r="D246" s="177" t="s">
        <v>118</v>
      </c>
      <c r="E246" s="143" t="s">
        <v>299</v>
      </c>
      <c r="F246" s="143">
        <v>13</v>
      </c>
      <c r="G246" s="143">
        <v>0</v>
      </c>
    </row>
    <row r="247" spans="2:7" x14ac:dyDescent="0.2">
      <c r="B247" s="143" t="s">
        <v>45</v>
      </c>
      <c r="C247" s="143" t="s">
        <v>70</v>
      </c>
      <c r="D247" s="177" t="s">
        <v>119</v>
      </c>
      <c r="E247" s="143" t="s">
        <v>300</v>
      </c>
      <c r="F247" s="143">
        <v>18</v>
      </c>
      <c r="G247" s="143">
        <v>1</v>
      </c>
    </row>
    <row r="248" spans="2:7" x14ac:dyDescent="0.2">
      <c r="B248" s="143" t="s">
        <v>45</v>
      </c>
      <c r="C248" s="143" t="s">
        <v>70</v>
      </c>
      <c r="D248" s="177" t="s">
        <v>120</v>
      </c>
      <c r="E248" s="143" t="s">
        <v>301</v>
      </c>
      <c r="F248" s="143">
        <v>35</v>
      </c>
      <c r="G248" s="143">
        <v>5</v>
      </c>
    </row>
    <row r="249" spans="2:7" x14ac:dyDescent="0.2">
      <c r="B249" s="143" t="s">
        <v>45</v>
      </c>
      <c r="C249" s="143" t="s">
        <v>70</v>
      </c>
      <c r="D249" s="177" t="s">
        <v>121</v>
      </c>
      <c r="E249" s="143" t="s">
        <v>302</v>
      </c>
      <c r="F249" s="143">
        <v>45</v>
      </c>
      <c r="G249" s="143">
        <v>10</v>
      </c>
    </row>
    <row r="250" spans="2:7" x14ac:dyDescent="0.2">
      <c r="B250" s="143" t="s">
        <v>45</v>
      </c>
      <c r="C250" s="143" t="s">
        <v>70</v>
      </c>
      <c r="D250" s="177" t="s">
        <v>122</v>
      </c>
      <c r="E250" s="143" t="s">
        <v>303</v>
      </c>
      <c r="F250" s="143">
        <v>38</v>
      </c>
      <c r="G250" s="143">
        <v>3</v>
      </c>
    </row>
    <row r="251" spans="2:7" x14ac:dyDescent="0.2">
      <c r="B251" s="143" t="s">
        <v>45</v>
      </c>
      <c r="C251" s="143" t="s">
        <v>70</v>
      </c>
      <c r="D251" s="177" t="s">
        <v>123</v>
      </c>
      <c r="E251" s="143" t="s">
        <v>304</v>
      </c>
      <c r="F251" s="143">
        <v>59</v>
      </c>
      <c r="G251" s="143">
        <v>15</v>
      </c>
    </row>
    <row r="252" spans="2:7" x14ac:dyDescent="0.2">
      <c r="B252" s="143" t="s">
        <v>45</v>
      </c>
      <c r="C252" s="143" t="s">
        <v>70</v>
      </c>
      <c r="D252" s="177" t="s">
        <v>124</v>
      </c>
      <c r="E252" s="143" t="s">
        <v>305</v>
      </c>
      <c r="F252" s="143">
        <v>83</v>
      </c>
      <c r="G252" s="143">
        <v>24</v>
      </c>
    </row>
    <row r="253" spans="2:7" x14ac:dyDescent="0.2">
      <c r="B253" s="143" t="s">
        <v>45</v>
      </c>
      <c r="C253" s="143" t="s">
        <v>70</v>
      </c>
      <c r="D253" s="177" t="s">
        <v>125</v>
      </c>
      <c r="E253" s="143" t="s">
        <v>306</v>
      </c>
      <c r="F253" s="143">
        <v>85</v>
      </c>
      <c r="G253" s="143">
        <v>22</v>
      </c>
    </row>
    <row r="254" spans="2:7" x14ac:dyDescent="0.2">
      <c r="B254" s="143" t="s">
        <v>45</v>
      </c>
      <c r="C254" s="143" t="s">
        <v>70</v>
      </c>
      <c r="D254" s="177" t="s">
        <v>126</v>
      </c>
      <c r="E254" s="143" t="s">
        <v>307</v>
      </c>
      <c r="F254" s="143">
        <v>83</v>
      </c>
      <c r="G254" s="143">
        <v>26</v>
      </c>
    </row>
    <row r="255" spans="2:7" x14ac:dyDescent="0.2">
      <c r="B255" s="143" t="s">
        <v>45</v>
      </c>
      <c r="C255" s="143" t="s">
        <v>70</v>
      </c>
      <c r="D255" s="177" t="s">
        <v>127</v>
      </c>
      <c r="E255" s="143" t="s">
        <v>308</v>
      </c>
      <c r="F255" s="143">
        <v>107</v>
      </c>
      <c r="G255" s="143">
        <v>29</v>
      </c>
    </row>
    <row r="256" spans="2:7" x14ac:dyDescent="0.2">
      <c r="B256" s="143" t="s">
        <v>45</v>
      </c>
      <c r="C256" s="143" t="s">
        <v>70</v>
      </c>
      <c r="D256" s="177" t="s">
        <v>128</v>
      </c>
      <c r="E256" s="143" t="s">
        <v>309</v>
      </c>
      <c r="F256" s="143">
        <v>127</v>
      </c>
      <c r="G256" s="143">
        <v>39</v>
      </c>
    </row>
    <row r="257" spans="2:7" x14ac:dyDescent="0.2">
      <c r="B257" s="143" t="s">
        <v>45</v>
      </c>
      <c r="C257" s="143" t="s">
        <v>70</v>
      </c>
      <c r="D257" s="177" t="s">
        <v>129</v>
      </c>
      <c r="E257" s="143" t="s">
        <v>310</v>
      </c>
      <c r="F257" s="143">
        <v>151</v>
      </c>
      <c r="G257" s="143">
        <v>44</v>
      </c>
    </row>
    <row r="258" spans="2:7" x14ac:dyDescent="0.2">
      <c r="B258" s="143" t="s">
        <v>45</v>
      </c>
      <c r="C258" s="143" t="s">
        <v>70</v>
      </c>
      <c r="D258" s="177" t="s">
        <v>130</v>
      </c>
      <c r="E258" s="143" t="s">
        <v>311</v>
      </c>
      <c r="F258" s="143">
        <v>121</v>
      </c>
      <c r="G258" s="143">
        <v>33</v>
      </c>
    </row>
    <row r="259" spans="2:7" x14ac:dyDescent="0.2">
      <c r="B259" s="143" t="s">
        <v>45</v>
      </c>
      <c r="C259" s="143" t="s">
        <v>70</v>
      </c>
      <c r="D259" s="177" t="s">
        <v>131</v>
      </c>
      <c r="E259" s="143" t="s">
        <v>312</v>
      </c>
      <c r="F259" s="143">
        <v>154</v>
      </c>
      <c r="G259" s="143">
        <v>54</v>
      </c>
    </row>
    <row r="260" spans="2:7" x14ac:dyDescent="0.2">
      <c r="B260" s="143" t="s">
        <v>45</v>
      </c>
      <c r="C260" s="143" t="s">
        <v>70</v>
      </c>
      <c r="D260" s="177" t="s">
        <v>132</v>
      </c>
      <c r="E260" s="143" t="s">
        <v>313</v>
      </c>
      <c r="F260" s="143">
        <v>137</v>
      </c>
      <c r="G260" s="143">
        <v>36</v>
      </c>
    </row>
    <row r="261" spans="2:7" x14ac:dyDescent="0.2">
      <c r="B261" s="143" t="s">
        <v>45</v>
      </c>
      <c r="C261" s="143" t="s">
        <v>70</v>
      </c>
      <c r="D261" s="177" t="s">
        <v>133</v>
      </c>
      <c r="E261" s="143" t="s">
        <v>314</v>
      </c>
      <c r="F261" s="143">
        <v>134</v>
      </c>
      <c r="G261" s="143">
        <v>35</v>
      </c>
    </row>
    <row r="262" spans="2:7" x14ac:dyDescent="0.2">
      <c r="B262" s="143" t="s">
        <v>45</v>
      </c>
      <c r="C262" s="143" t="s">
        <v>70</v>
      </c>
      <c r="D262" s="177" t="s">
        <v>8</v>
      </c>
      <c r="E262" s="143" t="s">
        <v>315</v>
      </c>
      <c r="F262" s="143">
        <v>159</v>
      </c>
      <c r="G262" s="143">
        <v>27</v>
      </c>
    </row>
    <row r="263" spans="2:7" x14ac:dyDescent="0.2">
      <c r="B263" s="143" t="s">
        <v>45</v>
      </c>
      <c r="C263" s="143" t="s">
        <v>71</v>
      </c>
      <c r="D263" s="177" t="s">
        <v>1661</v>
      </c>
      <c r="E263" s="143" t="s">
        <v>316</v>
      </c>
      <c r="F263" s="143">
        <v>145</v>
      </c>
      <c r="G263" s="143">
        <v>1</v>
      </c>
    </row>
    <row r="264" spans="2:7" x14ac:dyDescent="0.2">
      <c r="B264" s="143" t="s">
        <v>45</v>
      </c>
      <c r="C264" s="143" t="s">
        <v>71</v>
      </c>
      <c r="D264" s="177" t="s">
        <v>1657</v>
      </c>
      <c r="E264" s="143" t="s">
        <v>1688</v>
      </c>
      <c r="F264" s="143">
        <v>22</v>
      </c>
      <c r="G264" s="143">
        <v>1</v>
      </c>
    </row>
    <row r="265" spans="2:7" x14ac:dyDescent="0.2">
      <c r="B265" s="143" t="s">
        <v>45</v>
      </c>
      <c r="C265" s="143" t="s">
        <v>71</v>
      </c>
      <c r="D265" s="177" t="s">
        <v>1658</v>
      </c>
      <c r="E265" s="143" t="s">
        <v>1689</v>
      </c>
      <c r="F265" s="143">
        <v>6</v>
      </c>
      <c r="G265" s="143">
        <v>0</v>
      </c>
    </row>
    <row r="266" spans="2:7" x14ac:dyDescent="0.2">
      <c r="B266" s="143" t="s">
        <v>45</v>
      </c>
      <c r="C266" s="143" t="s">
        <v>71</v>
      </c>
      <c r="D266" s="177" t="s">
        <v>118</v>
      </c>
      <c r="E266" s="143" t="s">
        <v>317</v>
      </c>
      <c r="F266" s="143">
        <v>14</v>
      </c>
      <c r="G266" s="143">
        <v>2</v>
      </c>
    </row>
    <row r="267" spans="2:7" x14ac:dyDescent="0.2">
      <c r="B267" s="143" t="s">
        <v>45</v>
      </c>
      <c r="C267" s="143" t="s">
        <v>71</v>
      </c>
      <c r="D267" s="177" t="s">
        <v>119</v>
      </c>
      <c r="E267" s="143" t="s">
        <v>318</v>
      </c>
      <c r="F267" s="143">
        <v>92</v>
      </c>
      <c r="G267" s="143">
        <v>0</v>
      </c>
    </row>
    <row r="268" spans="2:7" x14ac:dyDescent="0.2">
      <c r="B268" s="143" t="s">
        <v>45</v>
      </c>
      <c r="C268" s="143" t="s">
        <v>71</v>
      </c>
      <c r="D268" s="177" t="s">
        <v>120</v>
      </c>
      <c r="E268" s="143" t="s">
        <v>319</v>
      </c>
      <c r="F268" s="143">
        <v>164</v>
      </c>
      <c r="G268" s="143">
        <v>3</v>
      </c>
    </row>
    <row r="269" spans="2:7" x14ac:dyDescent="0.2">
      <c r="B269" s="143" t="s">
        <v>45</v>
      </c>
      <c r="C269" s="143" t="s">
        <v>71</v>
      </c>
      <c r="D269" s="177" t="s">
        <v>121</v>
      </c>
      <c r="E269" s="143" t="s">
        <v>320</v>
      </c>
      <c r="F269" s="143">
        <v>129</v>
      </c>
      <c r="G269" s="143">
        <v>9</v>
      </c>
    </row>
    <row r="270" spans="2:7" x14ac:dyDescent="0.2">
      <c r="B270" s="143" t="s">
        <v>45</v>
      </c>
      <c r="C270" s="143" t="s">
        <v>71</v>
      </c>
      <c r="D270" s="177" t="s">
        <v>122</v>
      </c>
      <c r="E270" s="143" t="s">
        <v>321</v>
      </c>
      <c r="F270" s="143">
        <v>116</v>
      </c>
      <c r="G270" s="143">
        <v>10</v>
      </c>
    </row>
    <row r="271" spans="2:7" x14ac:dyDescent="0.2">
      <c r="B271" s="143" t="s">
        <v>45</v>
      </c>
      <c r="C271" s="143" t="s">
        <v>71</v>
      </c>
      <c r="D271" s="177" t="s">
        <v>123</v>
      </c>
      <c r="E271" s="143" t="s">
        <v>322</v>
      </c>
      <c r="F271" s="143">
        <v>98</v>
      </c>
      <c r="G271" s="143">
        <v>26</v>
      </c>
    </row>
    <row r="272" spans="2:7" x14ac:dyDescent="0.2">
      <c r="B272" s="143" t="s">
        <v>45</v>
      </c>
      <c r="C272" s="143" t="s">
        <v>71</v>
      </c>
      <c r="D272" s="177" t="s">
        <v>124</v>
      </c>
      <c r="E272" s="143" t="s">
        <v>323</v>
      </c>
      <c r="F272" s="143">
        <v>134</v>
      </c>
      <c r="G272" s="143">
        <v>34</v>
      </c>
    </row>
    <row r="273" spans="2:7" x14ac:dyDescent="0.2">
      <c r="B273" s="143" t="s">
        <v>45</v>
      </c>
      <c r="C273" s="143" t="s">
        <v>71</v>
      </c>
      <c r="D273" s="177" t="s">
        <v>125</v>
      </c>
      <c r="E273" s="143" t="s">
        <v>324</v>
      </c>
      <c r="F273" s="143">
        <v>138</v>
      </c>
      <c r="G273" s="143">
        <v>35</v>
      </c>
    </row>
    <row r="274" spans="2:7" x14ac:dyDescent="0.2">
      <c r="B274" s="143" t="s">
        <v>45</v>
      </c>
      <c r="C274" s="143" t="s">
        <v>71</v>
      </c>
      <c r="D274" s="177" t="s">
        <v>126</v>
      </c>
      <c r="E274" s="143" t="s">
        <v>325</v>
      </c>
      <c r="F274" s="143">
        <v>180</v>
      </c>
      <c r="G274" s="143">
        <v>55</v>
      </c>
    </row>
    <row r="275" spans="2:7" x14ac:dyDescent="0.2">
      <c r="B275" s="143" t="s">
        <v>45</v>
      </c>
      <c r="C275" s="143" t="s">
        <v>71</v>
      </c>
      <c r="D275" s="177" t="s">
        <v>127</v>
      </c>
      <c r="E275" s="143" t="s">
        <v>326</v>
      </c>
      <c r="F275" s="143">
        <v>210</v>
      </c>
      <c r="G275" s="143">
        <v>64</v>
      </c>
    </row>
    <row r="276" spans="2:7" x14ac:dyDescent="0.2">
      <c r="B276" s="143" t="s">
        <v>45</v>
      </c>
      <c r="C276" s="143" t="s">
        <v>71</v>
      </c>
      <c r="D276" s="177" t="s">
        <v>128</v>
      </c>
      <c r="E276" s="143" t="s">
        <v>327</v>
      </c>
      <c r="F276" s="143">
        <v>221</v>
      </c>
      <c r="G276" s="143">
        <v>62</v>
      </c>
    </row>
    <row r="277" spans="2:7" x14ac:dyDescent="0.2">
      <c r="B277" s="143" t="s">
        <v>45</v>
      </c>
      <c r="C277" s="143" t="s">
        <v>71</v>
      </c>
      <c r="D277" s="177" t="s">
        <v>129</v>
      </c>
      <c r="E277" s="143" t="s">
        <v>328</v>
      </c>
      <c r="F277" s="143">
        <v>245</v>
      </c>
      <c r="G277" s="143">
        <v>93</v>
      </c>
    </row>
    <row r="278" spans="2:7" x14ac:dyDescent="0.2">
      <c r="B278" s="143" t="s">
        <v>45</v>
      </c>
      <c r="C278" s="143" t="s">
        <v>71</v>
      </c>
      <c r="D278" s="177" t="s">
        <v>130</v>
      </c>
      <c r="E278" s="143" t="s">
        <v>329</v>
      </c>
      <c r="F278" s="143">
        <v>248</v>
      </c>
      <c r="G278" s="143">
        <v>100</v>
      </c>
    </row>
    <row r="279" spans="2:7" x14ac:dyDescent="0.2">
      <c r="B279" s="143" t="s">
        <v>45</v>
      </c>
      <c r="C279" s="143" t="s">
        <v>71</v>
      </c>
      <c r="D279" s="177" t="s">
        <v>131</v>
      </c>
      <c r="E279" s="143" t="s">
        <v>330</v>
      </c>
      <c r="F279" s="143">
        <v>259</v>
      </c>
      <c r="G279" s="143">
        <v>89</v>
      </c>
    </row>
    <row r="280" spans="2:7" x14ac:dyDescent="0.2">
      <c r="B280" s="143" t="s">
        <v>45</v>
      </c>
      <c r="C280" s="143" t="s">
        <v>71</v>
      </c>
      <c r="D280" s="177" t="s">
        <v>132</v>
      </c>
      <c r="E280" s="143" t="s">
        <v>331</v>
      </c>
      <c r="F280" s="143">
        <v>174</v>
      </c>
      <c r="G280" s="143">
        <v>58</v>
      </c>
    </row>
    <row r="281" spans="2:7" x14ac:dyDescent="0.2">
      <c r="B281" s="143" t="s">
        <v>45</v>
      </c>
      <c r="C281" s="143" t="s">
        <v>71</v>
      </c>
      <c r="D281" s="177" t="s">
        <v>133</v>
      </c>
      <c r="E281" s="143" t="s">
        <v>332</v>
      </c>
      <c r="F281" s="143">
        <v>158</v>
      </c>
      <c r="G281" s="143">
        <v>35</v>
      </c>
    </row>
    <row r="282" spans="2:7" x14ac:dyDescent="0.2">
      <c r="B282" s="143" t="s">
        <v>45</v>
      </c>
      <c r="C282" s="143" t="s">
        <v>71</v>
      </c>
      <c r="D282" s="177" t="s">
        <v>8</v>
      </c>
      <c r="E282" s="143" t="s">
        <v>333</v>
      </c>
      <c r="F282" s="143">
        <v>109</v>
      </c>
      <c r="G282" s="143">
        <v>24</v>
      </c>
    </row>
    <row r="283" spans="2:7" x14ac:dyDescent="0.2">
      <c r="B283" s="143" t="s">
        <v>45</v>
      </c>
      <c r="C283" s="143" t="s">
        <v>18</v>
      </c>
      <c r="D283" s="177" t="s">
        <v>1661</v>
      </c>
      <c r="E283" s="143" t="s">
        <v>334</v>
      </c>
      <c r="F283" s="143">
        <v>265</v>
      </c>
      <c r="G283" s="143">
        <v>3</v>
      </c>
    </row>
    <row r="284" spans="2:7" x14ac:dyDescent="0.2">
      <c r="B284" s="143" t="s">
        <v>45</v>
      </c>
      <c r="C284" s="143" t="s">
        <v>18</v>
      </c>
      <c r="D284" s="177" t="s">
        <v>1657</v>
      </c>
      <c r="E284" s="143" t="s">
        <v>1690</v>
      </c>
      <c r="F284" s="143">
        <v>39</v>
      </c>
      <c r="G284" s="143">
        <v>1</v>
      </c>
    </row>
    <row r="285" spans="2:7" x14ac:dyDescent="0.2">
      <c r="B285" s="143" t="s">
        <v>45</v>
      </c>
      <c r="C285" s="143" t="s">
        <v>18</v>
      </c>
      <c r="D285" s="177" t="s">
        <v>1658</v>
      </c>
      <c r="E285" s="143" t="s">
        <v>1691</v>
      </c>
      <c r="F285" s="143">
        <v>16</v>
      </c>
      <c r="G285" s="143">
        <v>0</v>
      </c>
    </row>
    <row r="286" spans="2:7" x14ac:dyDescent="0.2">
      <c r="B286" s="143" t="s">
        <v>45</v>
      </c>
      <c r="C286" s="143" t="s">
        <v>18</v>
      </c>
      <c r="D286" s="177" t="s">
        <v>118</v>
      </c>
      <c r="E286" s="143" t="s">
        <v>335</v>
      </c>
      <c r="F286" s="143">
        <v>27</v>
      </c>
      <c r="G286" s="143">
        <v>2</v>
      </c>
    </row>
    <row r="287" spans="2:7" x14ac:dyDescent="0.2">
      <c r="B287" s="143" t="s">
        <v>45</v>
      </c>
      <c r="C287" s="143" t="s">
        <v>18</v>
      </c>
      <c r="D287" s="177" t="s">
        <v>119</v>
      </c>
      <c r="E287" s="143" t="s">
        <v>336</v>
      </c>
      <c r="F287" s="143">
        <v>110</v>
      </c>
      <c r="G287" s="143">
        <v>1</v>
      </c>
    </row>
    <row r="288" spans="2:7" x14ac:dyDescent="0.2">
      <c r="B288" s="143" t="s">
        <v>45</v>
      </c>
      <c r="C288" s="143" t="s">
        <v>18</v>
      </c>
      <c r="D288" s="177" t="s">
        <v>120</v>
      </c>
      <c r="E288" s="143" t="s">
        <v>337</v>
      </c>
      <c r="F288" s="143">
        <v>199</v>
      </c>
      <c r="G288" s="143">
        <v>8</v>
      </c>
    </row>
    <row r="289" spans="2:7" x14ac:dyDescent="0.2">
      <c r="B289" s="143" t="s">
        <v>45</v>
      </c>
      <c r="C289" s="143" t="s">
        <v>18</v>
      </c>
      <c r="D289" s="177" t="s">
        <v>121</v>
      </c>
      <c r="E289" s="143" t="s">
        <v>338</v>
      </c>
      <c r="F289" s="143">
        <v>174</v>
      </c>
      <c r="G289" s="143">
        <v>19</v>
      </c>
    </row>
    <row r="290" spans="2:7" x14ac:dyDescent="0.2">
      <c r="B290" s="143" t="s">
        <v>45</v>
      </c>
      <c r="C290" s="143" t="s">
        <v>18</v>
      </c>
      <c r="D290" s="177" t="s">
        <v>122</v>
      </c>
      <c r="E290" s="143" t="s">
        <v>339</v>
      </c>
      <c r="F290" s="143">
        <v>154</v>
      </c>
      <c r="G290" s="143">
        <v>13</v>
      </c>
    </row>
    <row r="291" spans="2:7" x14ac:dyDescent="0.2">
      <c r="B291" s="143" t="s">
        <v>45</v>
      </c>
      <c r="C291" s="143" t="s">
        <v>18</v>
      </c>
      <c r="D291" s="177" t="s">
        <v>123</v>
      </c>
      <c r="E291" s="143" t="s">
        <v>340</v>
      </c>
      <c r="F291" s="143">
        <v>157</v>
      </c>
      <c r="G291" s="143">
        <v>41</v>
      </c>
    </row>
    <row r="292" spans="2:7" x14ac:dyDescent="0.2">
      <c r="B292" s="143" t="s">
        <v>45</v>
      </c>
      <c r="C292" s="143" t="s">
        <v>18</v>
      </c>
      <c r="D292" s="177" t="s">
        <v>124</v>
      </c>
      <c r="E292" s="143" t="s">
        <v>341</v>
      </c>
      <c r="F292" s="143">
        <v>217</v>
      </c>
      <c r="G292" s="143">
        <v>58</v>
      </c>
    </row>
    <row r="293" spans="2:7" x14ac:dyDescent="0.2">
      <c r="B293" s="143" t="s">
        <v>45</v>
      </c>
      <c r="C293" s="143" t="s">
        <v>18</v>
      </c>
      <c r="D293" s="177" t="s">
        <v>125</v>
      </c>
      <c r="E293" s="143" t="s">
        <v>342</v>
      </c>
      <c r="F293" s="143">
        <v>223</v>
      </c>
      <c r="G293" s="143">
        <v>57</v>
      </c>
    </row>
    <row r="294" spans="2:7" x14ac:dyDescent="0.2">
      <c r="B294" s="143" t="s">
        <v>45</v>
      </c>
      <c r="C294" s="143" t="s">
        <v>18</v>
      </c>
      <c r="D294" s="177" t="s">
        <v>126</v>
      </c>
      <c r="E294" s="143" t="s">
        <v>343</v>
      </c>
      <c r="F294" s="143">
        <v>263</v>
      </c>
      <c r="G294" s="143">
        <v>81</v>
      </c>
    </row>
    <row r="295" spans="2:7" x14ac:dyDescent="0.2">
      <c r="B295" s="143" t="s">
        <v>45</v>
      </c>
      <c r="C295" s="143" t="s">
        <v>18</v>
      </c>
      <c r="D295" s="177" t="s">
        <v>127</v>
      </c>
      <c r="E295" s="143" t="s">
        <v>344</v>
      </c>
      <c r="F295" s="143">
        <v>317</v>
      </c>
      <c r="G295" s="143">
        <v>93</v>
      </c>
    </row>
    <row r="296" spans="2:7" x14ac:dyDescent="0.2">
      <c r="B296" s="143" t="s">
        <v>45</v>
      </c>
      <c r="C296" s="143" t="s">
        <v>18</v>
      </c>
      <c r="D296" s="177" t="s">
        <v>128</v>
      </c>
      <c r="E296" s="143" t="s">
        <v>345</v>
      </c>
      <c r="F296" s="143">
        <v>348</v>
      </c>
      <c r="G296" s="143">
        <v>101</v>
      </c>
    </row>
    <row r="297" spans="2:7" x14ac:dyDescent="0.2">
      <c r="B297" s="143" t="s">
        <v>45</v>
      </c>
      <c r="C297" s="143" t="s">
        <v>18</v>
      </c>
      <c r="D297" s="177" t="s">
        <v>129</v>
      </c>
      <c r="E297" s="143" t="s">
        <v>346</v>
      </c>
      <c r="F297" s="143">
        <v>396</v>
      </c>
      <c r="G297" s="143">
        <v>137</v>
      </c>
    </row>
    <row r="298" spans="2:7" x14ac:dyDescent="0.2">
      <c r="B298" s="143" t="s">
        <v>45</v>
      </c>
      <c r="C298" s="143" t="s">
        <v>18</v>
      </c>
      <c r="D298" s="177" t="s">
        <v>130</v>
      </c>
      <c r="E298" s="143" t="s">
        <v>347</v>
      </c>
      <c r="F298" s="143">
        <v>369</v>
      </c>
      <c r="G298" s="143">
        <v>133</v>
      </c>
    </row>
    <row r="299" spans="2:7" x14ac:dyDescent="0.2">
      <c r="B299" s="143" t="s">
        <v>45</v>
      </c>
      <c r="C299" s="143" t="s">
        <v>18</v>
      </c>
      <c r="D299" s="177" t="s">
        <v>131</v>
      </c>
      <c r="E299" s="143" t="s">
        <v>348</v>
      </c>
      <c r="F299" s="143">
        <v>413</v>
      </c>
      <c r="G299" s="143">
        <v>143</v>
      </c>
    </row>
    <row r="300" spans="2:7" x14ac:dyDescent="0.2">
      <c r="B300" s="143" t="s">
        <v>45</v>
      </c>
      <c r="C300" s="143" t="s">
        <v>18</v>
      </c>
      <c r="D300" s="177" t="s">
        <v>132</v>
      </c>
      <c r="E300" s="143" t="s">
        <v>349</v>
      </c>
      <c r="F300" s="143">
        <v>311</v>
      </c>
      <c r="G300" s="143">
        <v>94</v>
      </c>
    </row>
    <row r="301" spans="2:7" x14ac:dyDescent="0.2">
      <c r="B301" s="143" t="s">
        <v>45</v>
      </c>
      <c r="C301" s="143" t="s">
        <v>18</v>
      </c>
      <c r="D301" s="177" t="s">
        <v>133</v>
      </c>
      <c r="E301" s="143" t="s">
        <v>350</v>
      </c>
      <c r="F301" s="143">
        <v>292</v>
      </c>
      <c r="G301" s="143">
        <v>70</v>
      </c>
    </row>
    <row r="302" spans="2:7" x14ac:dyDescent="0.2">
      <c r="B302" s="143" t="s">
        <v>45</v>
      </c>
      <c r="C302" s="143" t="s">
        <v>18</v>
      </c>
      <c r="D302" s="177" t="s">
        <v>8</v>
      </c>
      <c r="E302" s="143" t="s">
        <v>351</v>
      </c>
      <c r="F302" s="143">
        <v>268</v>
      </c>
      <c r="G302" s="143">
        <v>51</v>
      </c>
    </row>
    <row r="303" spans="2:7" x14ac:dyDescent="0.2">
      <c r="B303" s="143" t="s">
        <v>56</v>
      </c>
      <c r="C303" s="143" t="s">
        <v>70</v>
      </c>
      <c r="D303" s="177" t="s">
        <v>1661</v>
      </c>
      <c r="E303" s="143" t="s">
        <v>352</v>
      </c>
      <c r="F303" s="143">
        <v>1171</v>
      </c>
      <c r="G303" s="143">
        <v>10</v>
      </c>
    </row>
    <row r="304" spans="2:7" x14ac:dyDescent="0.2">
      <c r="B304" s="143" t="s">
        <v>56</v>
      </c>
      <c r="C304" s="143" t="s">
        <v>70</v>
      </c>
      <c r="D304" s="177" t="s">
        <v>1657</v>
      </c>
      <c r="E304" s="143" t="s">
        <v>1692</v>
      </c>
      <c r="F304" s="143">
        <v>148</v>
      </c>
      <c r="G304" s="143">
        <v>8</v>
      </c>
    </row>
    <row r="305" spans="2:7" x14ac:dyDescent="0.2">
      <c r="B305" s="143" t="s">
        <v>56</v>
      </c>
      <c r="C305" s="143" t="s">
        <v>70</v>
      </c>
      <c r="D305" s="177" t="s">
        <v>1658</v>
      </c>
      <c r="E305" s="143" t="s">
        <v>1693</v>
      </c>
      <c r="F305" s="143">
        <v>103</v>
      </c>
      <c r="G305" s="143">
        <v>4</v>
      </c>
    </row>
    <row r="306" spans="2:7" x14ac:dyDescent="0.2">
      <c r="B306" s="143" t="s">
        <v>56</v>
      </c>
      <c r="C306" s="143" t="s">
        <v>70</v>
      </c>
      <c r="D306" s="177" t="s">
        <v>118</v>
      </c>
      <c r="E306" s="143" t="s">
        <v>353</v>
      </c>
      <c r="F306" s="143">
        <v>118</v>
      </c>
      <c r="G306" s="143">
        <v>3</v>
      </c>
    </row>
    <row r="307" spans="2:7" x14ac:dyDescent="0.2">
      <c r="B307" s="143" t="s">
        <v>56</v>
      </c>
      <c r="C307" s="143" t="s">
        <v>70</v>
      </c>
      <c r="D307" s="177" t="s">
        <v>119</v>
      </c>
      <c r="E307" s="143" t="s">
        <v>354</v>
      </c>
      <c r="F307" s="143">
        <v>294</v>
      </c>
      <c r="G307" s="143">
        <v>17</v>
      </c>
    </row>
    <row r="308" spans="2:7" x14ac:dyDescent="0.2">
      <c r="B308" s="143" t="s">
        <v>56</v>
      </c>
      <c r="C308" s="143" t="s">
        <v>70</v>
      </c>
      <c r="D308" s="177" t="s">
        <v>120</v>
      </c>
      <c r="E308" s="143" t="s">
        <v>355</v>
      </c>
      <c r="F308" s="143">
        <v>389</v>
      </c>
      <c r="G308" s="143">
        <v>17</v>
      </c>
    </row>
    <row r="309" spans="2:7" x14ac:dyDescent="0.2">
      <c r="B309" s="143" t="s">
        <v>56</v>
      </c>
      <c r="C309" s="143" t="s">
        <v>70</v>
      </c>
      <c r="D309" s="177" t="s">
        <v>121</v>
      </c>
      <c r="E309" s="143" t="s">
        <v>356</v>
      </c>
      <c r="F309" s="143">
        <v>430</v>
      </c>
      <c r="G309" s="143">
        <v>32</v>
      </c>
    </row>
    <row r="310" spans="2:7" x14ac:dyDescent="0.2">
      <c r="B310" s="143" t="s">
        <v>56</v>
      </c>
      <c r="C310" s="143" t="s">
        <v>70</v>
      </c>
      <c r="D310" s="177" t="s">
        <v>122</v>
      </c>
      <c r="E310" s="143" t="s">
        <v>357</v>
      </c>
      <c r="F310" s="143">
        <v>622</v>
      </c>
      <c r="G310" s="143">
        <v>50</v>
      </c>
    </row>
    <row r="311" spans="2:7" x14ac:dyDescent="0.2">
      <c r="B311" s="143" t="s">
        <v>56</v>
      </c>
      <c r="C311" s="143" t="s">
        <v>70</v>
      </c>
      <c r="D311" s="177" t="s">
        <v>123</v>
      </c>
      <c r="E311" s="143" t="s">
        <v>358</v>
      </c>
      <c r="F311" s="143">
        <v>975</v>
      </c>
      <c r="G311" s="143">
        <v>96</v>
      </c>
    </row>
    <row r="312" spans="2:7" x14ac:dyDescent="0.2">
      <c r="B312" s="143" t="s">
        <v>56</v>
      </c>
      <c r="C312" s="143" t="s">
        <v>70</v>
      </c>
      <c r="D312" s="177" t="s">
        <v>124</v>
      </c>
      <c r="E312" s="143" t="s">
        <v>359</v>
      </c>
      <c r="F312" s="143">
        <v>1294</v>
      </c>
      <c r="G312" s="143">
        <v>158</v>
      </c>
    </row>
    <row r="313" spans="2:7" x14ac:dyDescent="0.2">
      <c r="B313" s="143" t="s">
        <v>56</v>
      </c>
      <c r="C313" s="143" t="s">
        <v>70</v>
      </c>
      <c r="D313" s="177" t="s">
        <v>125</v>
      </c>
      <c r="E313" s="143" t="s">
        <v>360</v>
      </c>
      <c r="F313" s="143">
        <v>1543</v>
      </c>
      <c r="G313" s="143">
        <v>179</v>
      </c>
    </row>
    <row r="314" spans="2:7" x14ac:dyDescent="0.2">
      <c r="B314" s="143" t="s">
        <v>56</v>
      </c>
      <c r="C314" s="143" t="s">
        <v>70</v>
      </c>
      <c r="D314" s="177" t="s">
        <v>126</v>
      </c>
      <c r="E314" s="143" t="s">
        <v>361</v>
      </c>
      <c r="F314" s="143">
        <v>1992</v>
      </c>
      <c r="G314" s="143">
        <v>223</v>
      </c>
    </row>
    <row r="315" spans="2:7" x14ac:dyDescent="0.2">
      <c r="B315" s="143" t="s">
        <v>56</v>
      </c>
      <c r="C315" s="143" t="s">
        <v>70</v>
      </c>
      <c r="D315" s="177" t="s">
        <v>127</v>
      </c>
      <c r="E315" s="143" t="s">
        <v>362</v>
      </c>
      <c r="F315" s="143">
        <v>2488</v>
      </c>
      <c r="G315" s="143">
        <v>271</v>
      </c>
    </row>
    <row r="316" spans="2:7" x14ac:dyDescent="0.2">
      <c r="B316" s="143" t="s">
        <v>56</v>
      </c>
      <c r="C316" s="143" t="s">
        <v>70</v>
      </c>
      <c r="D316" s="177" t="s">
        <v>128</v>
      </c>
      <c r="E316" s="143" t="s">
        <v>363</v>
      </c>
      <c r="F316" s="143">
        <v>3116</v>
      </c>
      <c r="G316" s="143">
        <v>390</v>
      </c>
    </row>
    <row r="317" spans="2:7" x14ac:dyDescent="0.2">
      <c r="B317" s="143" t="s">
        <v>56</v>
      </c>
      <c r="C317" s="143" t="s">
        <v>70</v>
      </c>
      <c r="D317" s="177" t="s">
        <v>129</v>
      </c>
      <c r="E317" s="143" t="s">
        <v>364</v>
      </c>
      <c r="F317" s="143">
        <v>3673</v>
      </c>
      <c r="G317" s="143">
        <v>481</v>
      </c>
    </row>
    <row r="318" spans="2:7" x14ac:dyDescent="0.2">
      <c r="B318" s="143" t="s">
        <v>56</v>
      </c>
      <c r="C318" s="143" t="s">
        <v>70</v>
      </c>
      <c r="D318" s="177" t="s">
        <v>130</v>
      </c>
      <c r="E318" s="143" t="s">
        <v>365</v>
      </c>
      <c r="F318" s="143">
        <v>4283</v>
      </c>
      <c r="G318" s="143">
        <v>531</v>
      </c>
    </row>
    <row r="319" spans="2:7" x14ac:dyDescent="0.2">
      <c r="B319" s="143" t="s">
        <v>56</v>
      </c>
      <c r="C319" s="143" t="s">
        <v>70</v>
      </c>
      <c r="D319" s="177" t="s">
        <v>131</v>
      </c>
      <c r="E319" s="143" t="s">
        <v>366</v>
      </c>
      <c r="F319" s="143">
        <v>4692</v>
      </c>
      <c r="G319" s="143">
        <v>548</v>
      </c>
    </row>
    <row r="320" spans="2:7" x14ac:dyDescent="0.2">
      <c r="B320" s="143" t="s">
        <v>56</v>
      </c>
      <c r="C320" s="143" t="s">
        <v>70</v>
      </c>
      <c r="D320" s="177" t="s">
        <v>132</v>
      </c>
      <c r="E320" s="143" t="s">
        <v>367</v>
      </c>
      <c r="F320" s="143">
        <v>5536</v>
      </c>
      <c r="G320" s="143">
        <v>592</v>
      </c>
    </row>
    <row r="321" spans="2:7" x14ac:dyDescent="0.2">
      <c r="B321" s="143" t="s">
        <v>56</v>
      </c>
      <c r="C321" s="143" t="s">
        <v>70</v>
      </c>
      <c r="D321" s="177" t="s">
        <v>133</v>
      </c>
      <c r="E321" s="143" t="s">
        <v>368</v>
      </c>
      <c r="F321" s="143">
        <v>4980</v>
      </c>
      <c r="G321" s="143">
        <v>502</v>
      </c>
    </row>
    <row r="322" spans="2:7" x14ac:dyDescent="0.2">
      <c r="B322" s="143" t="s">
        <v>56</v>
      </c>
      <c r="C322" s="143" t="s">
        <v>70</v>
      </c>
      <c r="D322" s="177" t="s">
        <v>8</v>
      </c>
      <c r="E322" s="143" t="s">
        <v>369</v>
      </c>
      <c r="F322" s="143">
        <v>6739</v>
      </c>
      <c r="G322" s="143">
        <v>467</v>
      </c>
    </row>
    <row r="323" spans="2:7" x14ac:dyDescent="0.2">
      <c r="B323" s="143" t="s">
        <v>56</v>
      </c>
      <c r="C323" s="143" t="s">
        <v>71</v>
      </c>
      <c r="D323" s="177" t="s">
        <v>1661</v>
      </c>
      <c r="E323" s="143" t="s">
        <v>370</v>
      </c>
      <c r="F323" s="143">
        <v>1486</v>
      </c>
      <c r="G323" s="143">
        <v>21</v>
      </c>
    </row>
    <row r="324" spans="2:7" x14ac:dyDescent="0.2">
      <c r="B324" s="143" t="s">
        <v>56</v>
      </c>
      <c r="C324" s="143" t="s">
        <v>71</v>
      </c>
      <c r="D324" s="177" t="s">
        <v>1657</v>
      </c>
      <c r="E324" s="143" t="s">
        <v>1694</v>
      </c>
      <c r="F324" s="143">
        <v>174</v>
      </c>
      <c r="G324" s="143">
        <v>3</v>
      </c>
    </row>
    <row r="325" spans="2:7" x14ac:dyDescent="0.2">
      <c r="B325" s="143" t="s">
        <v>56</v>
      </c>
      <c r="C325" s="143" t="s">
        <v>71</v>
      </c>
      <c r="D325" s="177" t="s">
        <v>1658</v>
      </c>
      <c r="E325" s="143" t="s">
        <v>1695</v>
      </c>
      <c r="F325" s="143">
        <v>109</v>
      </c>
      <c r="G325" s="143">
        <v>6</v>
      </c>
    </row>
    <row r="326" spans="2:7" x14ac:dyDescent="0.2">
      <c r="B326" s="143" t="s">
        <v>56</v>
      </c>
      <c r="C326" s="143" t="s">
        <v>71</v>
      </c>
      <c r="D326" s="177" t="s">
        <v>118</v>
      </c>
      <c r="E326" s="143" t="s">
        <v>371</v>
      </c>
      <c r="F326" s="143">
        <v>194</v>
      </c>
      <c r="G326" s="143">
        <v>4</v>
      </c>
    </row>
    <row r="327" spans="2:7" x14ac:dyDescent="0.2">
      <c r="B327" s="143" t="s">
        <v>56</v>
      </c>
      <c r="C327" s="143" t="s">
        <v>71</v>
      </c>
      <c r="D327" s="177" t="s">
        <v>119</v>
      </c>
      <c r="E327" s="143" t="s">
        <v>372</v>
      </c>
      <c r="F327" s="143">
        <v>1583</v>
      </c>
      <c r="G327" s="143">
        <v>13</v>
      </c>
    </row>
    <row r="328" spans="2:7" x14ac:dyDescent="0.2">
      <c r="B328" s="143" t="s">
        <v>56</v>
      </c>
      <c r="C328" s="143" t="s">
        <v>71</v>
      </c>
      <c r="D328" s="177" t="s">
        <v>120</v>
      </c>
      <c r="E328" s="143" t="s">
        <v>373</v>
      </c>
      <c r="F328" s="143">
        <v>2446</v>
      </c>
      <c r="G328" s="143">
        <v>28</v>
      </c>
    </row>
    <row r="329" spans="2:7" x14ac:dyDescent="0.2">
      <c r="B329" s="143" t="s">
        <v>56</v>
      </c>
      <c r="C329" s="143" t="s">
        <v>71</v>
      </c>
      <c r="D329" s="177" t="s">
        <v>121</v>
      </c>
      <c r="E329" s="143" t="s">
        <v>374</v>
      </c>
      <c r="F329" s="143">
        <v>2124</v>
      </c>
      <c r="G329" s="143">
        <v>45</v>
      </c>
    </row>
    <row r="330" spans="2:7" x14ac:dyDescent="0.2">
      <c r="B330" s="143" t="s">
        <v>56</v>
      </c>
      <c r="C330" s="143" t="s">
        <v>71</v>
      </c>
      <c r="D330" s="177" t="s">
        <v>122</v>
      </c>
      <c r="E330" s="143" t="s">
        <v>375</v>
      </c>
      <c r="F330" s="143">
        <v>1958</v>
      </c>
      <c r="G330" s="143">
        <v>69</v>
      </c>
    </row>
    <row r="331" spans="2:7" x14ac:dyDescent="0.2">
      <c r="B331" s="143" t="s">
        <v>56</v>
      </c>
      <c r="C331" s="143" t="s">
        <v>71</v>
      </c>
      <c r="D331" s="177" t="s">
        <v>123</v>
      </c>
      <c r="E331" s="143" t="s">
        <v>376</v>
      </c>
      <c r="F331" s="143">
        <v>2287</v>
      </c>
      <c r="G331" s="143">
        <v>132</v>
      </c>
    </row>
    <row r="332" spans="2:7" x14ac:dyDescent="0.2">
      <c r="B332" s="143" t="s">
        <v>56</v>
      </c>
      <c r="C332" s="143" t="s">
        <v>71</v>
      </c>
      <c r="D332" s="177" t="s">
        <v>124</v>
      </c>
      <c r="E332" s="143" t="s">
        <v>377</v>
      </c>
      <c r="F332" s="143">
        <v>2496</v>
      </c>
      <c r="G332" s="143">
        <v>183</v>
      </c>
    </row>
    <row r="333" spans="2:7" x14ac:dyDescent="0.2">
      <c r="B333" s="143" t="s">
        <v>56</v>
      </c>
      <c r="C333" s="143" t="s">
        <v>71</v>
      </c>
      <c r="D333" s="177" t="s">
        <v>125</v>
      </c>
      <c r="E333" s="143" t="s">
        <v>378</v>
      </c>
      <c r="F333" s="143">
        <v>2761</v>
      </c>
      <c r="G333" s="143">
        <v>252</v>
      </c>
    </row>
    <row r="334" spans="2:7" x14ac:dyDescent="0.2">
      <c r="B334" s="143" t="s">
        <v>56</v>
      </c>
      <c r="C334" s="143" t="s">
        <v>71</v>
      </c>
      <c r="D334" s="177" t="s">
        <v>126</v>
      </c>
      <c r="E334" s="143" t="s">
        <v>379</v>
      </c>
      <c r="F334" s="143">
        <v>3480</v>
      </c>
      <c r="G334" s="143">
        <v>340</v>
      </c>
    </row>
    <row r="335" spans="2:7" x14ac:dyDescent="0.2">
      <c r="B335" s="143" t="s">
        <v>56</v>
      </c>
      <c r="C335" s="143" t="s">
        <v>71</v>
      </c>
      <c r="D335" s="177" t="s">
        <v>127</v>
      </c>
      <c r="E335" s="143" t="s">
        <v>380</v>
      </c>
      <c r="F335" s="143">
        <v>4185</v>
      </c>
      <c r="G335" s="143">
        <v>441</v>
      </c>
    </row>
    <row r="336" spans="2:7" x14ac:dyDescent="0.2">
      <c r="B336" s="143" t="s">
        <v>56</v>
      </c>
      <c r="C336" s="143" t="s">
        <v>71</v>
      </c>
      <c r="D336" s="177" t="s">
        <v>128</v>
      </c>
      <c r="E336" s="143" t="s">
        <v>381</v>
      </c>
      <c r="F336" s="143">
        <v>4935</v>
      </c>
      <c r="G336" s="143">
        <v>591</v>
      </c>
    </row>
    <row r="337" spans="2:7" x14ac:dyDescent="0.2">
      <c r="B337" s="143" t="s">
        <v>56</v>
      </c>
      <c r="C337" s="143" t="s">
        <v>71</v>
      </c>
      <c r="D337" s="177" t="s">
        <v>129</v>
      </c>
      <c r="E337" s="143" t="s">
        <v>382</v>
      </c>
      <c r="F337" s="143">
        <v>5399</v>
      </c>
      <c r="G337" s="143">
        <v>718</v>
      </c>
    </row>
    <row r="338" spans="2:7" x14ac:dyDescent="0.2">
      <c r="B338" s="143" t="s">
        <v>56</v>
      </c>
      <c r="C338" s="143" t="s">
        <v>71</v>
      </c>
      <c r="D338" s="177" t="s">
        <v>130</v>
      </c>
      <c r="E338" s="143" t="s">
        <v>383</v>
      </c>
      <c r="F338" s="143">
        <v>5787</v>
      </c>
      <c r="G338" s="143">
        <v>748</v>
      </c>
    </row>
    <row r="339" spans="2:7" x14ac:dyDescent="0.2">
      <c r="B339" s="143" t="s">
        <v>56</v>
      </c>
      <c r="C339" s="143" t="s">
        <v>71</v>
      </c>
      <c r="D339" s="177" t="s">
        <v>131</v>
      </c>
      <c r="E339" s="143" t="s">
        <v>384</v>
      </c>
      <c r="F339" s="143">
        <v>5749</v>
      </c>
      <c r="G339" s="143">
        <v>737</v>
      </c>
    </row>
    <row r="340" spans="2:7" x14ac:dyDescent="0.2">
      <c r="B340" s="143" t="s">
        <v>56</v>
      </c>
      <c r="C340" s="143" t="s">
        <v>71</v>
      </c>
      <c r="D340" s="177" t="s">
        <v>132</v>
      </c>
      <c r="E340" s="143" t="s">
        <v>385</v>
      </c>
      <c r="F340" s="143">
        <v>5538</v>
      </c>
      <c r="G340" s="143">
        <v>658</v>
      </c>
    </row>
    <row r="341" spans="2:7" x14ac:dyDescent="0.2">
      <c r="B341" s="143" t="s">
        <v>56</v>
      </c>
      <c r="C341" s="143" t="s">
        <v>71</v>
      </c>
      <c r="D341" s="177" t="s">
        <v>133</v>
      </c>
      <c r="E341" s="143" t="s">
        <v>386</v>
      </c>
      <c r="F341" s="143">
        <v>4223</v>
      </c>
      <c r="G341" s="143">
        <v>483</v>
      </c>
    </row>
    <row r="342" spans="2:7" x14ac:dyDescent="0.2">
      <c r="B342" s="143" t="s">
        <v>56</v>
      </c>
      <c r="C342" s="143" t="s">
        <v>71</v>
      </c>
      <c r="D342" s="177" t="s">
        <v>8</v>
      </c>
      <c r="E342" s="143" t="s">
        <v>387</v>
      </c>
      <c r="F342" s="143">
        <v>4500</v>
      </c>
      <c r="G342" s="143">
        <v>374</v>
      </c>
    </row>
    <row r="343" spans="2:7" x14ac:dyDescent="0.2">
      <c r="B343" s="143" t="s">
        <v>56</v>
      </c>
      <c r="C343" s="143" t="s">
        <v>18</v>
      </c>
      <c r="D343" s="177" t="s">
        <v>1661</v>
      </c>
      <c r="E343" s="143" t="s">
        <v>388</v>
      </c>
      <c r="F343" s="143">
        <v>2657</v>
      </c>
      <c r="G343" s="143">
        <v>31</v>
      </c>
    </row>
    <row r="344" spans="2:7" x14ac:dyDescent="0.2">
      <c r="B344" s="143" t="s">
        <v>56</v>
      </c>
      <c r="C344" s="143" t="s">
        <v>18</v>
      </c>
      <c r="D344" s="177" t="s">
        <v>1657</v>
      </c>
      <c r="E344" s="143" t="s">
        <v>1696</v>
      </c>
      <c r="F344" s="143">
        <v>322</v>
      </c>
      <c r="G344" s="143">
        <v>11</v>
      </c>
    </row>
    <row r="345" spans="2:7" x14ac:dyDescent="0.2">
      <c r="B345" s="143" t="s">
        <v>56</v>
      </c>
      <c r="C345" s="143" t="s">
        <v>18</v>
      </c>
      <c r="D345" s="177" t="s">
        <v>1658</v>
      </c>
      <c r="E345" s="143" t="s">
        <v>1697</v>
      </c>
      <c r="F345" s="143">
        <v>212</v>
      </c>
      <c r="G345" s="143">
        <v>10</v>
      </c>
    </row>
    <row r="346" spans="2:7" x14ac:dyDescent="0.2">
      <c r="B346" s="143" t="s">
        <v>56</v>
      </c>
      <c r="C346" s="143" t="s">
        <v>18</v>
      </c>
      <c r="D346" s="177" t="s">
        <v>118</v>
      </c>
      <c r="E346" s="143" t="s">
        <v>389</v>
      </c>
      <c r="F346" s="143">
        <v>312</v>
      </c>
      <c r="G346" s="143">
        <v>7</v>
      </c>
    </row>
    <row r="347" spans="2:7" x14ac:dyDescent="0.2">
      <c r="B347" s="143" t="s">
        <v>56</v>
      </c>
      <c r="C347" s="143" t="s">
        <v>18</v>
      </c>
      <c r="D347" s="177" t="s">
        <v>119</v>
      </c>
      <c r="E347" s="143" t="s">
        <v>390</v>
      </c>
      <c r="F347" s="143">
        <v>1877</v>
      </c>
      <c r="G347" s="143">
        <v>30</v>
      </c>
    </row>
    <row r="348" spans="2:7" x14ac:dyDescent="0.2">
      <c r="B348" s="143" t="s">
        <v>56</v>
      </c>
      <c r="C348" s="143" t="s">
        <v>18</v>
      </c>
      <c r="D348" s="177" t="s">
        <v>120</v>
      </c>
      <c r="E348" s="143" t="s">
        <v>391</v>
      </c>
      <c r="F348" s="143">
        <v>2835</v>
      </c>
      <c r="G348" s="143">
        <v>45</v>
      </c>
    </row>
    <row r="349" spans="2:7" x14ac:dyDescent="0.2">
      <c r="B349" s="143" t="s">
        <v>56</v>
      </c>
      <c r="C349" s="143" t="s">
        <v>18</v>
      </c>
      <c r="D349" s="177" t="s">
        <v>121</v>
      </c>
      <c r="E349" s="143" t="s">
        <v>392</v>
      </c>
      <c r="F349" s="143">
        <v>2554</v>
      </c>
      <c r="G349" s="143">
        <v>77</v>
      </c>
    </row>
    <row r="350" spans="2:7" x14ac:dyDescent="0.2">
      <c r="B350" s="143" t="s">
        <v>56</v>
      </c>
      <c r="C350" s="143" t="s">
        <v>18</v>
      </c>
      <c r="D350" s="177" t="s">
        <v>122</v>
      </c>
      <c r="E350" s="143" t="s">
        <v>393</v>
      </c>
      <c r="F350" s="143">
        <v>2580</v>
      </c>
      <c r="G350" s="143">
        <v>119</v>
      </c>
    </row>
    <row r="351" spans="2:7" x14ac:dyDescent="0.2">
      <c r="B351" s="143" t="s">
        <v>56</v>
      </c>
      <c r="C351" s="143" t="s">
        <v>18</v>
      </c>
      <c r="D351" s="177" t="s">
        <v>123</v>
      </c>
      <c r="E351" s="143" t="s">
        <v>394</v>
      </c>
      <c r="F351" s="143">
        <v>3262</v>
      </c>
      <c r="G351" s="143">
        <v>228</v>
      </c>
    </row>
    <row r="352" spans="2:7" x14ac:dyDescent="0.2">
      <c r="B352" s="143" t="s">
        <v>56</v>
      </c>
      <c r="C352" s="143" t="s">
        <v>18</v>
      </c>
      <c r="D352" s="177" t="s">
        <v>124</v>
      </c>
      <c r="E352" s="143" t="s">
        <v>395</v>
      </c>
      <c r="F352" s="143">
        <v>3790</v>
      </c>
      <c r="G352" s="143">
        <v>341</v>
      </c>
    </row>
    <row r="353" spans="2:7" x14ac:dyDescent="0.2">
      <c r="B353" s="143" t="s">
        <v>56</v>
      </c>
      <c r="C353" s="143" t="s">
        <v>18</v>
      </c>
      <c r="D353" s="177" t="s">
        <v>125</v>
      </c>
      <c r="E353" s="143" t="s">
        <v>396</v>
      </c>
      <c r="F353" s="143">
        <v>4304</v>
      </c>
      <c r="G353" s="143">
        <v>431</v>
      </c>
    </row>
    <row r="354" spans="2:7" x14ac:dyDescent="0.2">
      <c r="B354" s="143" t="s">
        <v>56</v>
      </c>
      <c r="C354" s="143" t="s">
        <v>18</v>
      </c>
      <c r="D354" s="177" t="s">
        <v>126</v>
      </c>
      <c r="E354" s="143" t="s">
        <v>397</v>
      </c>
      <c r="F354" s="143">
        <v>5472</v>
      </c>
      <c r="G354" s="143">
        <v>563</v>
      </c>
    </row>
    <row r="355" spans="2:7" x14ac:dyDescent="0.2">
      <c r="B355" s="143" t="s">
        <v>56</v>
      </c>
      <c r="C355" s="143" t="s">
        <v>18</v>
      </c>
      <c r="D355" s="177" t="s">
        <v>127</v>
      </c>
      <c r="E355" s="143" t="s">
        <v>398</v>
      </c>
      <c r="F355" s="143">
        <v>6673</v>
      </c>
      <c r="G355" s="143">
        <v>712</v>
      </c>
    </row>
    <row r="356" spans="2:7" x14ac:dyDescent="0.2">
      <c r="B356" s="143" t="s">
        <v>56</v>
      </c>
      <c r="C356" s="143" t="s">
        <v>18</v>
      </c>
      <c r="D356" s="177" t="s">
        <v>128</v>
      </c>
      <c r="E356" s="143" t="s">
        <v>399</v>
      </c>
      <c r="F356" s="143">
        <v>8051</v>
      </c>
      <c r="G356" s="143">
        <v>981</v>
      </c>
    </row>
    <row r="357" spans="2:7" x14ac:dyDescent="0.2">
      <c r="B357" s="143" t="s">
        <v>56</v>
      </c>
      <c r="C357" s="143" t="s">
        <v>18</v>
      </c>
      <c r="D357" s="177" t="s">
        <v>129</v>
      </c>
      <c r="E357" s="143" t="s">
        <v>400</v>
      </c>
      <c r="F357" s="143">
        <v>9072</v>
      </c>
      <c r="G357" s="143">
        <v>1199</v>
      </c>
    </row>
    <row r="358" spans="2:7" x14ac:dyDescent="0.2">
      <c r="B358" s="143" t="s">
        <v>56</v>
      </c>
      <c r="C358" s="143" t="s">
        <v>18</v>
      </c>
      <c r="D358" s="177" t="s">
        <v>130</v>
      </c>
      <c r="E358" s="143" t="s">
        <v>401</v>
      </c>
      <c r="F358" s="143">
        <v>10070</v>
      </c>
      <c r="G358" s="143">
        <v>1279</v>
      </c>
    </row>
    <row r="359" spans="2:7" x14ac:dyDescent="0.2">
      <c r="B359" s="143" t="s">
        <v>56</v>
      </c>
      <c r="C359" s="143" t="s">
        <v>18</v>
      </c>
      <c r="D359" s="177" t="s">
        <v>131</v>
      </c>
      <c r="E359" s="143" t="s">
        <v>402</v>
      </c>
      <c r="F359" s="143">
        <v>10441</v>
      </c>
      <c r="G359" s="143">
        <v>1285</v>
      </c>
    </row>
    <row r="360" spans="2:7" x14ac:dyDescent="0.2">
      <c r="B360" s="143" t="s">
        <v>56</v>
      </c>
      <c r="C360" s="143" t="s">
        <v>18</v>
      </c>
      <c r="D360" s="177" t="s">
        <v>132</v>
      </c>
      <c r="E360" s="143" t="s">
        <v>403</v>
      </c>
      <c r="F360" s="143">
        <v>11074</v>
      </c>
      <c r="G360" s="143">
        <v>1250</v>
      </c>
    </row>
    <row r="361" spans="2:7" x14ac:dyDescent="0.2">
      <c r="B361" s="143" t="s">
        <v>56</v>
      </c>
      <c r="C361" s="143" t="s">
        <v>18</v>
      </c>
      <c r="D361" s="177" t="s">
        <v>133</v>
      </c>
      <c r="E361" s="143" t="s">
        <v>404</v>
      </c>
      <c r="F361" s="143">
        <v>9203</v>
      </c>
      <c r="G361" s="143">
        <v>985</v>
      </c>
    </row>
    <row r="362" spans="2:7" x14ac:dyDescent="0.2">
      <c r="B362" s="143" t="s">
        <v>56</v>
      </c>
      <c r="C362" s="143" t="s">
        <v>18</v>
      </c>
      <c r="D362" s="177" t="s">
        <v>8</v>
      </c>
      <c r="E362" s="143" t="s">
        <v>405</v>
      </c>
      <c r="F362" s="143">
        <v>11239</v>
      </c>
      <c r="G362" s="143">
        <v>841</v>
      </c>
    </row>
    <row r="363" spans="2:7" x14ac:dyDescent="0.2">
      <c r="B363" s="143" t="s">
        <v>50</v>
      </c>
      <c r="C363" s="143" t="s">
        <v>70</v>
      </c>
      <c r="D363" s="177" t="s">
        <v>1661</v>
      </c>
      <c r="E363" s="143" t="s">
        <v>460</v>
      </c>
      <c r="F363" s="143">
        <v>627</v>
      </c>
      <c r="G363" s="143">
        <v>8</v>
      </c>
    </row>
    <row r="364" spans="2:7" x14ac:dyDescent="0.2">
      <c r="B364" s="143" t="s">
        <v>50</v>
      </c>
      <c r="C364" s="143" t="s">
        <v>70</v>
      </c>
      <c r="D364" s="177" t="s">
        <v>1657</v>
      </c>
      <c r="E364" s="143" t="s">
        <v>1698</v>
      </c>
      <c r="F364" s="143">
        <v>97</v>
      </c>
      <c r="G364" s="143">
        <v>6</v>
      </c>
    </row>
    <row r="365" spans="2:7" x14ac:dyDescent="0.2">
      <c r="B365" s="143" t="s">
        <v>50</v>
      </c>
      <c r="C365" s="143" t="s">
        <v>70</v>
      </c>
      <c r="D365" s="177" t="s">
        <v>1658</v>
      </c>
      <c r="E365" s="143" t="s">
        <v>1699</v>
      </c>
      <c r="F365" s="143">
        <v>52</v>
      </c>
      <c r="G365" s="143">
        <v>3</v>
      </c>
    </row>
    <row r="366" spans="2:7" x14ac:dyDescent="0.2">
      <c r="B366" s="143" t="s">
        <v>50</v>
      </c>
      <c r="C366" s="143" t="s">
        <v>70</v>
      </c>
      <c r="D366" s="177" t="s">
        <v>118</v>
      </c>
      <c r="E366" s="143" t="s">
        <v>461</v>
      </c>
      <c r="F366" s="143">
        <v>83</v>
      </c>
      <c r="G366" s="143">
        <v>5</v>
      </c>
    </row>
    <row r="367" spans="2:7" x14ac:dyDescent="0.2">
      <c r="B367" s="143" t="s">
        <v>50</v>
      </c>
      <c r="C367" s="143" t="s">
        <v>70</v>
      </c>
      <c r="D367" s="177" t="s">
        <v>119</v>
      </c>
      <c r="E367" s="143" t="s">
        <v>462</v>
      </c>
      <c r="F367" s="143">
        <v>176</v>
      </c>
      <c r="G367" s="143">
        <v>7</v>
      </c>
    </row>
    <row r="368" spans="2:7" x14ac:dyDescent="0.2">
      <c r="B368" s="143" t="s">
        <v>50</v>
      </c>
      <c r="C368" s="143" t="s">
        <v>70</v>
      </c>
      <c r="D368" s="177" t="s">
        <v>120</v>
      </c>
      <c r="E368" s="143" t="s">
        <v>463</v>
      </c>
      <c r="F368" s="143">
        <v>285</v>
      </c>
      <c r="G368" s="143">
        <v>20</v>
      </c>
    </row>
    <row r="369" spans="2:7" x14ac:dyDescent="0.2">
      <c r="B369" s="143" t="s">
        <v>50</v>
      </c>
      <c r="C369" s="143" t="s">
        <v>70</v>
      </c>
      <c r="D369" s="177" t="s">
        <v>121</v>
      </c>
      <c r="E369" s="143" t="s">
        <v>464</v>
      </c>
      <c r="F369" s="143">
        <v>278</v>
      </c>
      <c r="G369" s="143">
        <v>19</v>
      </c>
    </row>
    <row r="370" spans="2:7" x14ac:dyDescent="0.2">
      <c r="B370" s="143" t="s">
        <v>50</v>
      </c>
      <c r="C370" s="143" t="s">
        <v>70</v>
      </c>
      <c r="D370" s="177" t="s">
        <v>122</v>
      </c>
      <c r="E370" s="143" t="s">
        <v>465</v>
      </c>
      <c r="F370" s="143">
        <v>407</v>
      </c>
      <c r="G370" s="143">
        <v>53</v>
      </c>
    </row>
    <row r="371" spans="2:7" x14ac:dyDescent="0.2">
      <c r="B371" s="143" t="s">
        <v>50</v>
      </c>
      <c r="C371" s="143" t="s">
        <v>70</v>
      </c>
      <c r="D371" s="177" t="s">
        <v>123</v>
      </c>
      <c r="E371" s="143" t="s">
        <v>466</v>
      </c>
      <c r="F371" s="143">
        <v>515</v>
      </c>
      <c r="G371" s="143">
        <v>74</v>
      </c>
    </row>
    <row r="372" spans="2:7" x14ac:dyDescent="0.2">
      <c r="B372" s="143" t="s">
        <v>50</v>
      </c>
      <c r="C372" s="143" t="s">
        <v>70</v>
      </c>
      <c r="D372" s="177" t="s">
        <v>124</v>
      </c>
      <c r="E372" s="143" t="s">
        <v>467</v>
      </c>
      <c r="F372" s="143">
        <v>636</v>
      </c>
      <c r="G372" s="143">
        <v>96</v>
      </c>
    </row>
    <row r="373" spans="2:7" x14ac:dyDescent="0.2">
      <c r="B373" s="143" t="s">
        <v>50</v>
      </c>
      <c r="C373" s="143" t="s">
        <v>70</v>
      </c>
      <c r="D373" s="177" t="s">
        <v>125</v>
      </c>
      <c r="E373" s="143" t="s">
        <v>468</v>
      </c>
      <c r="F373" s="143">
        <v>826</v>
      </c>
      <c r="G373" s="143">
        <v>127</v>
      </c>
    </row>
    <row r="374" spans="2:7" x14ac:dyDescent="0.2">
      <c r="B374" s="143" t="s">
        <v>50</v>
      </c>
      <c r="C374" s="143" t="s">
        <v>70</v>
      </c>
      <c r="D374" s="177" t="s">
        <v>126</v>
      </c>
      <c r="E374" s="143" t="s">
        <v>469</v>
      </c>
      <c r="F374" s="143">
        <v>1108</v>
      </c>
      <c r="G374" s="143">
        <v>207</v>
      </c>
    </row>
    <row r="375" spans="2:7" x14ac:dyDescent="0.2">
      <c r="B375" s="143" t="s">
        <v>50</v>
      </c>
      <c r="C375" s="143" t="s">
        <v>70</v>
      </c>
      <c r="D375" s="177" t="s">
        <v>127</v>
      </c>
      <c r="E375" s="143" t="s">
        <v>470</v>
      </c>
      <c r="F375" s="143">
        <v>1464</v>
      </c>
      <c r="G375" s="143">
        <v>276</v>
      </c>
    </row>
    <row r="376" spans="2:7" x14ac:dyDescent="0.2">
      <c r="B376" s="143" t="s">
        <v>50</v>
      </c>
      <c r="C376" s="143" t="s">
        <v>70</v>
      </c>
      <c r="D376" s="177" t="s">
        <v>128</v>
      </c>
      <c r="E376" s="143" t="s">
        <v>471</v>
      </c>
      <c r="F376" s="143">
        <v>1831</v>
      </c>
      <c r="G376" s="143">
        <v>377</v>
      </c>
    </row>
    <row r="377" spans="2:7" x14ac:dyDescent="0.2">
      <c r="B377" s="143" t="s">
        <v>50</v>
      </c>
      <c r="C377" s="143" t="s">
        <v>70</v>
      </c>
      <c r="D377" s="177" t="s">
        <v>129</v>
      </c>
      <c r="E377" s="143" t="s">
        <v>472</v>
      </c>
      <c r="F377" s="143">
        <v>2372</v>
      </c>
      <c r="G377" s="143">
        <v>470</v>
      </c>
    </row>
    <row r="378" spans="2:7" x14ac:dyDescent="0.2">
      <c r="B378" s="143" t="s">
        <v>50</v>
      </c>
      <c r="C378" s="143" t="s">
        <v>70</v>
      </c>
      <c r="D378" s="177" t="s">
        <v>130</v>
      </c>
      <c r="E378" s="143" t="s">
        <v>473</v>
      </c>
      <c r="F378" s="143">
        <v>3068</v>
      </c>
      <c r="G378" s="143">
        <v>663</v>
      </c>
    </row>
    <row r="379" spans="2:7" x14ac:dyDescent="0.2">
      <c r="B379" s="143" t="s">
        <v>50</v>
      </c>
      <c r="C379" s="143" t="s">
        <v>70</v>
      </c>
      <c r="D379" s="177" t="s">
        <v>131</v>
      </c>
      <c r="E379" s="143" t="s">
        <v>474</v>
      </c>
      <c r="F379" s="143">
        <v>3239</v>
      </c>
      <c r="G379" s="143">
        <v>686</v>
      </c>
    </row>
    <row r="380" spans="2:7" x14ac:dyDescent="0.2">
      <c r="B380" s="143" t="s">
        <v>50</v>
      </c>
      <c r="C380" s="143" t="s">
        <v>70</v>
      </c>
      <c r="D380" s="177" t="s">
        <v>132</v>
      </c>
      <c r="E380" s="143" t="s">
        <v>475</v>
      </c>
      <c r="F380" s="143">
        <v>4204</v>
      </c>
      <c r="G380" s="143">
        <v>777</v>
      </c>
    </row>
    <row r="381" spans="2:7" x14ac:dyDescent="0.2">
      <c r="B381" s="143" t="s">
        <v>50</v>
      </c>
      <c r="C381" s="143" t="s">
        <v>70</v>
      </c>
      <c r="D381" s="177" t="s">
        <v>133</v>
      </c>
      <c r="E381" s="143" t="s">
        <v>476</v>
      </c>
      <c r="F381" s="143">
        <v>3567</v>
      </c>
      <c r="G381" s="143">
        <v>567</v>
      </c>
    </row>
    <row r="382" spans="2:7" x14ac:dyDescent="0.2">
      <c r="B382" s="143" t="s">
        <v>50</v>
      </c>
      <c r="C382" s="143" t="s">
        <v>70</v>
      </c>
      <c r="D382" s="177" t="s">
        <v>8</v>
      </c>
      <c r="E382" s="143" t="s">
        <v>477</v>
      </c>
      <c r="F382" s="143">
        <v>4668</v>
      </c>
      <c r="G382" s="143">
        <v>538</v>
      </c>
    </row>
    <row r="383" spans="2:7" x14ac:dyDescent="0.2">
      <c r="B383" s="143" t="s">
        <v>50</v>
      </c>
      <c r="C383" s="143" t="s">
        <v>71</v>
      </c>
      <c r="D383" s="177" t="s">
        <v>1661</v>
      </c>
      <c r="E383" s="143" t="s">
        <v>478</v>
      </c>
      <c r="F383" s="143">
        <v>770</v>
      </c>
      <c r="G383" s="143">
        <v>12</v>
      </c>
    </row>
    <row r="384" spans="2:7" x14ac:dyDescent="0.2">
      <c r="B384" s="143" t="s">
        <v>50</v>
      </c>
      <c r="C384" s="143" t="s">
        <v>71</v>
      </c>
      <c r="D384" s="177" t="s">
        <v>1657</v>
      </c>
      <c r="E384" s="143" t="s">
        <v>1700</v>
      </c>
      <c r="F384" s="143">
        <v>112</v>
      </c>
      <c r="G384" s="143">
        <v>3</v>
      </c>
    </row>
    <row r="385" spans="2:7" x14ac:dyDescent="0.2">
      <c r="B385" s="143" t="s">
        <v>50</v>
      </c>
      <c r="C385" s="143" t="s">
        <v>71</v>
      </c>
      <c r="D385" s="177" t="s">
        <v>1658</v>
      </c>
      <c r="E385" s="143" t="s">
        <v>1701</v>
      </c>
      <c r="F385" s="143">
        <v>68</v>
      </c>
      <c r="G385" s="143">
        <v>5</v>
      </c>
    </row>
    <row r="386" spans="2:7" x14ac:dyDescent="0.2">
      <c r="B386" s="143" t="s">
        <v>50</v>
      </c>
      <c r="C386" s="143" t="s">
        <v>71</v>
      </c>
      <c r="D386" s="177" t="s">
        <v>118</v>
      </c>
      <c r="E386" s="143" t="s">
        <v>479</v>
      </c>
      <c r="F386" s="143">
        <v>156</v>
      </c>
      <c r="G386" s="143">
        <v>5</v>
      </c>
    </row>
    <row r="387" spans="2:7" x14ac:dyDescent="0.2">
      <c r="B387" s="143" t="s">
        <v>50</v>
      </c>
      <c r="C387" s="143" t="s">
        <v>71</v>
      </c>
      <c r="D387" s="177" t="s">
        <v>119</v>
      </c>
      <c r="E387" s="143" t="s">
        <v>480</v>
      </c>
      <c r="F387" s="143">
        <v>908</v>
      </c>
      <c r="G387" s="143">
        <v>10</v>
      </c>
    </row>
    <row r="388" spans="2:7" x14ac:dyDescent="0.2">
      <c r="B388" s="143" t="s">
        <v>50</v>
      </c>
      <c r="C388" s="143" t="s">
        <v>71</v>
      </c>
      <c r="D388" s="177" t="s">
        <v>120</v>
      </c>
      <c r="E388" s="143" t="s">
        <v>481</v>
      </c>
      <c r="F388" s="143">
        <v>1482</v>
      </c>
      <c r="G388" s="143">
        <v>26</v>
      </c>
    </row>
    <row r="389" spans="2:7" x14ac:dyDescent="0.2">
      <c r="B389" s="143" t="s">
        <v>50</v>
      </c>
      <c r="C389" s="143" t="s">
        <v>71</v>
      </c>
      <c r="D389" s="177" t="s">
        <v>121</v>
      </c>
      <c r="E389" s="143" t="s">
        <v>482</v>
      </c>
      <c r="F389" s="143">
        <v>1308</v>
      </c>
      <c r="G389" s="143">
        <v>50</v>
      </c>
    </row>
    <row r="390" spans="2:7" x14ac:dyDescent="0.2">
      <c r="B390" s="143" t="s">
        <v>50</v>
      </c>
      <c r="C390" s="143" t="s">
        <v>71</v>
      </c>
      <c r="D390" s="177" t="s">
        <v>122</v>
      </c>
      <c r="E390" s="143" t="s">
        <v>483</v>
      </c>
      <c r="F390" s="143">
        <v>1266</v>
      </c>
      <c r="G390" s="143">
        <v>85</v>
      </c>
    </row>
    <row r="391" spans="2:7" x14ac:dyDescent="0.2">
      <c r="B391" s="143" t="s">
        <v>50</v>
      </c>
      <c r="C391" s="143" t="s">
        <v>71</v>
      </c>
      <c r="D391" s="177" t="s">
        <v>123</v>
      </c>
      <c r="E391" s="143" t="s">
        <v>484</v>
      </c>
      <c r="F391" s="143">
        <v>1338</v>
      </c>
      <c r="G391" s="143">
        <v>141</v>
      </c>
    </row>
    <row r="392" spans="2:7" x14ac:dyDescent="0.2">
      <c r="B392" s="143" t="s">
        <v>50</v>
      </c>
      <c r="C392" s="143" t="s">
        <v>71</v>
      </c>
      <c r="D392" s="177" t="s">
        <v>124</v>
      </c>
      <c r="E392" s="143" t="s">
        <v>485</v>
      </c>
      <c r="F392" s="143">
        <v>1601</v>
      </c>
      <c r="G392" s="143">
        <v>203</v>
      </c>
    </row>
    <row r="393" spans="2:7" x14ac:dyDescent="0.2">
      <c r="B393" s="143" t="s">
        <v>50</v>
      </c>
      <c r="C393" s="143" t="s">
        <v>71</v>
      </c>
      <c r="D393" s="177" t="s">
        <v>125</v>
      </c>
      <c r="E393" s="143" t="s">
        <v>486</v>
      </c>
      <c r="F393" s="143">
        <v>1612</v>
      </c>
      <c r="G393" s="143">
        <v>243</v>
      </c>
    </row>
    <row r="394" spans="2:7" x14ac:dyDescent="0.2">
      <c r="B394" s="143" t="s">
        <v>50</v>
      </c>
      <c r="C394" s="143" t="s">
        <v>71</v>
      </c>
      <c r="D394" s="177" t="s">
        <v>126</v>
      </c>
      <c r="E394" s="143" t="s">
        <v>487</v>
      </c>
      <c r="F394" s="143">
        <v>2076</v>
      </c>
      <c r="G394" s="143">
        <v>331</v>
      </c>
    </row>
    <row r="395" spans="2:7" x14ac:dyDescent="0.2">
      <c r="B395" s="143" t="s">
        <v>50</v>
      </c>
      <c r="C395" s="143" t="s">
        <v>71</v>
      </c>
      <c r="D395" s="177" t="s">
        <v>127</v>
      </c>
      <c r="E395" s="143" t="s">
        <v>488</v>
      </c>
      <c r="F395" s="143">
        <v>2638</v>
      </c>
      <c r="G395" s="143">
        <v>439</v>
      </c>
    </row>
    <row r="396" spans="2:7" x14ac:dyDescent="0.2">
      <c r="B396" s="143" t="s">
        <v>50</v>
      </c>
      <c r="C396" s="143" t="s">
        <v>71</v>
      </c>
      <c r="D396" s="177" t="s">
        <v>128</v>
      </c>
      <c r="E396" s="143" t="s">
        <v>489</v>
      </c>
      <c r="F396" s="143">
        <v>2738</v>
      </c>
      <c r="G396" s="143">
        <v>564</v>
      </c>
    </row>
    <row r="397" spans="2:7" x14ac:dyDescent="0.2">
      <c r="B397" s="143" t="s">
        <v>50</v>
      </c>
      <c r="C397" s="143" t="s">
        <v>71</v>
      </c>
      <c r="D397" s="177" t="s">
        <v>129</v>
      </c>
      <c r="E397" s="143" t="s">
        <v>490</v>
      </c>
      <c r="F397" s="143">
        <v>3231</v>
      </c>
      <c r="G397" s="143">
        <v>707</v>
      </c>
    </row>
    <row r="398" spans="2:7" x14ac:dyDescent="0.2">
      <c r="B398" s="143" t="s">
        <v>50</v>
      </c>
      <c r="C398" s="143" t="s">
        <v>71</v>
      </c>
      <c r="D398" s="177" t="s">
        <v>130</v>
      </c>
      <c r="E398" s="143" t="s">
        <v>491</v>
      </c>
      <c r="F398" s="143">
        <v>3737</v>
      </c>
      <c r="G398" s="143">
        <v>857</v>
      </c>
    </row>
    <row r="399" spans="2:7" x14ac:dyDescent="0.2">
      <c r="B399" s="143" t="s">
        <v>50</v>
      </c>
      <c r="C399" s="143" t="s">
        <v>71</v>
      </c>
      <c r="D399" s="177" t="s">
        <v>131</v>
      </c>
      <c r="E399" s="143" t="s">
        <v>492</v>
      </c>
      <c r="F399" s="143">
        <v>3743</v>
      </c>
      <c r="G399" s="143">
        <v>897</v>
      </c>
    </row>
    <row r="400" spans="2:7" x14ac:dyDescent="0.2">
      <c r="B400" s="143" t="s">
        <v>50</v>
      </c>
      <c r="C400" s="143" t="s">
        <v>71</v>
      </c>
      <c r="D400" s="177" t="s">
        <v>132</v>
      </c>
      <c r="E400" s="143" t="s">
        <v>493</v>
      </c>
      <c r="F400" s="143">
        <v>4116</v>
      </c>
      <c r="G400" s="143">
        <v>926</v>
      </c>
    </row>
    <row r="401" spans="2:7" x14ac:dyDescent="0.2">
      <c r="B401" s="143" t="s">
        <v>50</v>
      </c>
      <c r="C401" s="143" t="s">
        <v>71</v>
      </c>
      <c r="D401" s="177" t="s">
        <v>133</v>
      </c>
      <c r="E401" s="143" t="s">
        <v>494</v>
      </c>
      <c r="F401" s="143">
        <v>3003</v>
      </c>
      <c r="G401" s="143">
        <v>638</v>
      </c>
    </row>
    <row r="402" spans="2:7" x14ac:dyDescent="0.2">
      <c r="B402" s="143" t="s">
        <v>50</v>
      </c>
      <c r="C402" s="143" t="s">
        <v>71</v>
      </c>
      <c r="D402" s="177" t="s">
        <v>8</v>
      </c>
      <c r="E402" s="143" t="s">
        <v>495</v>
      </c>
      <c r="F402" s="143">
        <v>3289</v>
      </c>
      <c r="G402" s="143">
        <v>494</v>
      </c>
    </row>
    <row r="403" spans="2:7" x14ac:dyDescent="0.2">
      <c r="B403" s="143" t="s">
        <v>50</v>
      </c>
      <c r="C403" s="143" t="s">
        <v>18</v>
      </c>
      <c r="D403" s="177" t="s">
        <v>1661</v>
      </c>
      <c r="E403" s="143" t="s">
        <v>496</v>
      </c>
      <c r="F403" s="143">
        <v>1397</v>
      </c>
      <c r="G403" s="143">
        <v>20</v>
      </c>
    </row>
    <row r="404" spans="2:7" x14ac:dyDescent="0.2">
      <c r="B404" s="143" t="s">
        <v>50</v>
      </c>
      <c r="C404" s="143" t="s">
        <v>18</v>
      </c>
      <c r="D404" s="177" t="s">
        <v>1657</v>
      </c>
      <c r="E404" s="143" t="s">
        <v>1702</v>
      </c>
      <c r="F404" s="143">
        <v>209</v>
      </c>
      <c r="G404" s="143">
        <v>9</v>
      </c>
    </row>
    <row r="405" spans="2:7" x14ac:dyDescent="0.2">
      <c r="B405" s="143" t="s">
        <v>50</v>
      </c>
      <c r="C405" s="143" t="s">
        <v>18</v>
      </c>
      <c r="D405" s="177" t="s">
        <v>1658</v>
      </c>
      <c r="E405" s="143" t="s">
        <v>1703</v>
      </c>
      <c r="F405" s="143">
        <v>120</v>
      </c>
      <c r="G405" s="143">
        <v>8</v>
      </c>
    </row>
    <row r="406" spans="2:7" x14ac:dyDescent="0.2">
      <c r="B406" s="143" t="s">
        <v>50</v>
      </c>
      <c r="C406" s="143" t="s">
        <v>18</v>
      </c>
      <c r="D406" s="177" t="s">
        <v>118</v>
      </c>
      <c r="E406" s="143" t="s">
        <v>497</v>
      </c>
      <c r="F406" s="143">
        <v>239</v>
      </c>
      <c r="G406" s="143">
        <v>10</v>
      </c>
    </row>
    <row r="407" spans="2:7" x14ac:dyDescent="0.2">
      <c r="B407" s="143" t="s">
        <v>50</v>
      </c>
      <c r="C407" s="143" t="s">
        <v>18</v>
      </c>
      <c r="D407" s="177" t="s">
        <v>119</v>
      </c>
      <c r="E407" s="143" t="s">
        <v>498</v>
      </c>
      <c r="F407" s="143">
        <v>1084</v>
      </c>
      <c r="G407" s="143">
        <v>17</v>
      </c>
    </row>
    <row r="408" spans="2:7" x14ac:dyDescent="0.2">
      <c r="B408" s="143" t="s">
        <v>50</v>
      </c>
      <c r="C408" s="143" t="s">
        <v>18</v>
      </c>
      <c r="D408" s="177" t="s">
        <v>120</v>
      </c>
      <c r="E408" s="143" t="s">
        <v>499</v>
      </c>
      <c r="F408" s="143">
        <v>1767</v>
      </c>
      <c r="G408" s="143">
        <v>46</v>
      </c>
    </row>
    <row r="409" spans="2:7" x14ac:dyDescent="0.2">
      <c r="B409" s="143" t="s">
        <v>50</v>
      </c>
      <c r="C409" s="143" t="s">
        <v>18</v>
      </c>
      <c r="D409" s="177" t="s">
        <v>121</v>
      </c>
      <c r="E409" s="143" t="s">
        <v>500</v>
      </c>
      <c r="F409" s="143">
        <v>1586</v>
      </c>
      <c r="G409" s="143">
        <v>69</v>
      </c>
    </row>
    <row r="410" spans="2:7" x14ac:dyDescent="0.2">
      <c r="B410" s="143" t="s">
        <v>50</v>
      </c>
      <c r="C410" s="143" t="s">
        <v>18</v>
      </c>
      <c r="D410" s="177" t="s">
        <v>122</v>
      </c>
      <c r="E410" s="143" t="s">
        <v>501</v>
      </c>
      <c r="F410" s="143">
        <v>1673</v>
      </c>
      <c r="G410" s="143">
        <v>138</v>
      </c>
    </row>
    <row r="411" spans="2:7" x14ac:dyDescent="0.2">
      <c r="B411" s="143" t="s">
        <v>50</v>
      </c>
      <c r="C411" s="143" t="s">
        <v>18</v>
      </c>
      <c r="D411" s="177" t="s">
        <v>123</v>
      </c>
      <c r="E411" s="143" t="s">
        <v>502</v>
      </c>
      <c r="F411" s="143">
        <v>1853</v>
      </c>
      <c r="G411" s="143">
        <v>215</v>
      </c>
    </row>
    <row r="412" spans="2:7" x14ac:dyDescent="0.2">
      <c r="B412" s="143" t="s">
        <v>50</v>
      </c>
      <c r="C412" s="143" t="s">
        <v>18</v>
      </c>
      <c r="D412" s="177" t="s">
        <v>124</v>
      </c>
      <c r="E412" s="143" t="s">
        <v>503</v>
      </c>
      <c r="F412" s="143">
        <v>2237</v>
      </c>
      <c r="G412" s="143">
        <v>299</v>
      </c>
    </row>
    <row r="413" spans="2:7" x14ac:dyDescent="0.2">
      <c r="B413" s="143" t="s">
        <v>50</v>
      </c>
      <c r="C413" s="143" t="s">
        <v>18</v>
      </c>
      <c r="D413" s="177" t="s">
        <v>125</v>
      </c>
      <c r="E413" s="143" t="s">
        <v>504</v>
      </c>
      <c r="F413" s="143">
        <v>2438</v>
      </c>
      <c r="G413" s="143">
        <v>370</v>
      </c>
    </row>
    <row r="414" spans="2:7" x14ac:dyDescent="0.2">
      <c r="B414" s="143" t="s">
        <v>50</v>
      </c>
      <c r="C414" s="143" t="s">
        <v>18</v>
      </c>
      <c r="D414" s="177" t="s">
        <v>126</v>
      </c>
      <c r="E414" s="143" t="s">
        <v>505</v>
      </c>
      <c r="F414" s="143">
        <v>3184</v>
      </c>
      <c r="G414" s="143">
        <v>538</v>
      </c>
    </row>
    <row r="415" spans="2:7" x14ac:dyDescent="0.2">
      <c r="B415" s="143" t="s">
        <v>50</v>
      </c>
      <c r="C415" s="143" t="s">
        <v>18</v>
      </c>
      <c r="D415" s="177" t="s">
        <v>127</v>
      </c>
      <c r="E415" s="143" t="s">
        <v>506</v>
      </c>
      <c r="F415" s="143">
        <v>4102</v>
      </c>
      <c r="G415" s="143">
        <v>715</v>
      </c>
    </row>
    <row r="416" spans="2:7" x14ac:dyDescent="0.2">
      <c r="B416" s="143" t="s">
        <v>50</v>
      </c>
      <c r="C416" s="143" t="s">
        <v>18</v>
      </c>
      <c r="D416" s="177" t="s">
        <v>128</v>
      </c>
      <c r="E416" s="143" t="s">
        <v>507</v>
      </c>
      <c r="F416" s="143">
        <v>4569</v>
      </c>
      <c r="G416" s="143">
        <v>941</v>
      </c>
    </row>
    <row r="417" spans="2:7" x14ac:dyDescent="0.2">
      <c r="B417" s="143" t="s">
        <v>50</v>
      </c>
      <c r="C417" s="143" t="s">
        <v>18</v>
      </c>
      <c r="D417" s="177" t="s">
        <v>129</v>
      </c>
      <c r="E417" s="143" t="s">
        <v>508</v>
      </c>
      <c r="F417" s="143">
        <v>5603</v>
      </c>
      <c r="G417" s="143">
        <v>1177</v>
      </c>
    </row>
    <row r="418" spans="2:7" x14ac:dyDescent="0.2">
      <c r="B418" s="143" t="s">
        <v>50</v>
      </c>
      <c r="C418" s="143" t="s">
        <v>18</v>
      </c>
      <c r="D418" s="177" t="s">
        <v>130</v>
      </c>
      <c r="E418" s="143" t="s">
        <v>509</v>
      </c>
      <c r="F418" s="143">
        <v>6805</v>
      </c>
      <c r="G418" s="143">
        <v>1520</v>
      </c>
    </row>
    <row r="419" spans="2:7" x14ac:dyDescent="0.2">
      <c r="B419" s="143" t="s">
        <v>50</v>
      </c>
      <c r="C419" s="143" t="s">
        <v>18</v>
      </c>
      <c r="D419" s="177" t="s">
        <v>131</v>
      </c>
      <c r="E419" s="143" t="s">
        <v>510</v>
      </c>
      <c r="F419" s="143">
        <v>6982</v>
      </c>
      <c r="G419" s="143">
        <v>1583</v>
      </c>
    </row>
    <row r="420" spans="2:7" x14ac:dyDescent="0.2">
      <c r="B420" s="143" t="s">
        <v>50</v>
      </c>
      <c r="C420" s="143" t="s">
        <v>18</v>
      </c>
      <c r="D420" s="177" t="s">
        <v>132</v>
      </c>
      <c r="E420" s="143" t="s">
        <v>511</v>
      </c>
      <c r="F420" s="143">
        <v>8320</v>
      </c>
      <c r="G420" s="143">
        <v>1703</v>
      </c>
    </row>
    <row r="421" spans="2:7" x14ac:dyDescent="0.2">
      <c r="B421" s="143" t="s">
        <v>50</v>
      </c>
      <c r="C421" s="143" t="s">
        <v>18</v>
      </c>
      <c r="D421" s="177" t="s">
        <v>133</v>
      </c>
      <c r="E421" s="143" t="s">
        <v>512</v>
      </c>
      <c r="F421" s="143">
        <v>6570</v>
      </c>
      <c r="G421" s="143">
        <v>1205</v>
      </c>
    </row>
    <row r="422" spans="2:7" x14ac:dyDescent="0.2">
      <c r="B422" s="143" t="s">
        <v>50</v>
      </c>
      <c r="C422" s="143" t="s">
        <v>18</v>
      </c>
      <c r="D422" s="177" t="s">
        <v>8</v>
      </c>
      <c r="E422" s="143" t="s">
        <v>513</v>
      </c>
      <c r="F422" s="143">
        <v>7957</v>
      </c>
      <c r="G422" s="143">
        <v>1032</v>
      </c>
    </row>
    <row r="423" spans="2:7" x14ac:dyDescent="0.2">
      <c r="B423" s="143" t="s">
        <v>69</v>
      </c>
      <c r="C423" s="143" t="s">
        <v>70</v>
      </c>
      <c r="D423" s="177" t="s">
        <v>1661</v>
      </c>
      <c r="E423" s="143" t="s">
        <v>1627</v>
      </c>
      <c r="F423" s="143">
        <v>190</v>
      </c>
      <c r="G423" s="143">
        <v>1</v>
      </c>
    </row>
    <row r="424" spans="2:7" x14ac:dyDescent="0.2">
      <c r="B424" s="143" t="s">
        <v>69</v>
      </c>
      <c r="C424" s="143" t="s">
        <v>70</v>
      </c>
      <c r="D424" s="177" t="s">
        <v>1657</v>
      </c>
      <c r="E424" s="143" t="s">
        <v>1704</v>
      </c>
      <c r="F424" s="143">
        <v>18</v>
      </c>
      <c r="G424" s="143">
        <v>0</v>
      </c>
    </row>
    <row r="425" spans="2:7" x14ac:dyDescent="0.2">
      <c r="B425" s="143" t="s">
        <v>69</v>
      </c>
      <c r="C425" s="143" t="s">
        <v>70</v>
      </c>
      <c r="D425" s="177" t="s">
        <v>1658</v>
      </c>
      <c r="E425" s="143" t="s">
        <v>1705</v>
      </c>
      <c r="F425" s="143">
        <v>15</v>
      </c>
      <c r="G425" s="143">
        <v>1</v>
      </c>
    </row>
    <row r="426" spans="2:7" x14ac:dyDescent="0.2">
      <c r="B426" s="143" t="s">
        <v>69</v>
      </c>
      <c r="C426" s="143" t="s">
        <v>70</v>
      </c>
      <c r="D426" s="177" t="s">
        <v>118</v>
      </c>
      <c r="E426" s="143" t="s">
        <v>514</v>
      </c>
      <c r="F426" s="143">
        <v>11</v>
      </c>
      <c r="G426" s="143">
        <v>0</v>
      </c>
    </row>
    <row r="427" spans="2:7" x14ac:dyDescent="0.2">
      <c r="B427" s="143" t="s">
        <v>69</v>
      </c>
      <c r="C427" s="143" t="s">
        <v>70</v>
      </c>
      <c r="D427" s="177" t="s">
        <v>119</v>
      </c>
      <c r="E427" s="143" t="s">
        <v>515</v>
      </c>
      <c r="F427" s="143">
        <v>30</v>
      </c>
      <c r="G427" s="143">
        <v>2</v>
      </c>
    </row>
    <row r="428" spans="2:7" x14ac:dyDescent="0.2">
      <c r="B428" s="143" t="s">
        <v>69</v>
      </c>
      <c r="C428" s="143" t="s">
        <v>70</v>
      </c>
      <c r="D428" s="177" t="s">
        <v>120</v>
      </c>
      <c r="E428" s="143" t="s">
        <v>516</v>
      </c>
      <c r="F428" s="143">
        <v>52</v>
      </c>
      <c r="G428" s="143">
        <v>5</v>
      </c>
    </row>
    <row r="429" spans="2:7" x14ac:dyDescent="0.2">
      <c r="B429" s="143" t="s">
        <v>69</v>
      </c>
      <c r="C429" s="143" t="s">
        <v>70</v>
      </c>
      <c r="D429" s="177" t="s">
        <v>121</v>
      </c>
      <c r="E429" s="143" t="s">
        <v>517</v>
      </c>
      <c r="F429" s="143">
        <v>67</v>
      </c>
      <c r="G429" s="143">
        <v>6</v>
      </c>
    </row>
    <row r="430" spans="2:7" x14ac:dyDescent="0.2">
      <c r="B430" s="143" t="s">
        <v>69</v>
      </c>
      <c r="C430" s="143" t="s">
        <v>70</v>
      </c>
      <c r="D430" s="177" t="s">
        <v>122</v>
      </c>
      <c r="E430" s="143" t="s">
        <v>518</v>
      </c>
      <c r="F430" s="143">
        <v>100</v>
      </c>
      <c r="G430" s="143">
        <v>9</v>
      </c>
    </row>
    <row r="431" spans="2:7" x14ac:dyDescent="0.2">
      <c r="B431" s="143" t="s">
        <v>69</v>
      </c>
      <c r="C431" s="143" t="s">
        <v>70</v>
      </c>
      <c r="D431" s="177" t="s">
        <v>123</v>
      </c>
      <c r="E431" s="143" t="s">
        <v>519</v>
      </c>
      <c r="F431" s="143">
        <v>135</v>
      </c>
      <c r="G431" s="143">
        <v>23</v>
      </c>
    </row>
    <row r="432" spans="2:7" x14ac:dyDescent="0.2">
      <c r="B432" s="143" t="s">
        <v>69</v>
      </c>
      <c r="C432" s="143" t="s">
        <v>70</v>
      </c>
      <c r="D432" s="177" t="s">
        <v>124</v>
      </c>
      <c r="E432" s="143" t="s">
        <v>520</v>
      </c>
      <c r="F432" s="143">
        <v>194</v>
      </c>
      <c r="G432" s="143">
        <v>26</v>
      </c>
    </row>
    <row r="433" spans="2:7" x14ac:dyDescent="0.2">
      <c r="B433" s="143" t="s">
        <v>69</v>
      </c>
      <c r="C433" s="143" t="s">
        <v>70</v>
      </c>
      <c r="D433" s="177" t="s">
        <v>125</v>
      </c>
      <c r="E433" s="143" t="s">
        <v>521</v>
      </c>
      <c r="F433" s="143">
        <v>250</v>
      </c>
      <c r="G433" s="143">
        <v>45</v>
      </c>
    </row>
    <row r="434" spans="2:7" x14ac:dyDescent="0.2">
      <c r="B434" s="143" t="s">
        <v>69</v>
      </c>
      <c r="C434" s="143" t="s">
        <v>70</v>
      </c>
      <c r="D434" s="177" t="s">
        <v>126</v>
      </c>
      <c r="E434" s="143" t="s">
        <v>522</v>
      </c>
      <c r="F434" s="143">
        <v>325</v>
      </c>
      <c r="G434" s="143">
        <v>63</v>
      </c>
    </row>
    <row r="435" spans="2:7" x14ac:dyDescent="0.2">
      <c r="B435" s="143" t="s">
        <v>69</v>
      </c>
      <c r="C435" s="143" t="s">
        <v>70</v>
      </c>
      <c r="D435" s="177" t="s">
        <v>127</v>
      </c>
      <c r="E435" s="143" t="s">
        <v>523</v>
      </c>
      <c r="F435" s="143">
        <v>441</v>
      </c>
      <c r="G435" s="143">
        <v>78</v>
      </c>
    </row>
    <row r="436" spans="2:7" x14ac:dyDescent="0.2">
      <c r="B436" s="143" t="s">
        <v>69</v>
      </c>
      <c r="C436" s="143" t="s">
        <v>70</v>
      </c>
      <c r="D436" s="177" t="s">
        <v>128</v>
      </c>
      <c r="E436" s="143" t="s">
        <v>524</v>
      </c>
      <c r="F436" s="143">
        <v>550</v>
      </c>
      <c r="G436" s="143">
        <v>124</v>
      </c>
    </row>
    <row r="437" spans="2:7" x14ac:dyDescent="0.2">
      <c r="B437" s="143" t="s">
        <v>69</v>
      </c>
      <c r="C437" s="143" t="s">
        <v>70</v>
      </c>
      <c r="D437" s="177" t="s">
        <v>129</v>
      </c>
      <c r="E437" s="143" t="s">
        <v>525</v>
      </c>
      <c r="F437" s="143">
        <v>661</v>
      </c>
      <c r="G437" s="143">
        <v>126</v>
      </c>
    </row>
    <row r="438" spans="2:7" x14ac:dyDescent="0.2">
      <c r="B438" s="143" t="s">
        <v>69</v>
      </c>
      <c r="C438" s="143" t="s">
        <v>70</v>
      </c>
      <c r="D438" s="177" t="s">
        <v>130</v>
      </c>
      <c r="E438" s="143" t="s">
        <v>526</v>
      </c>
      <c r="F438" s="143">
        <v>747</v>
      </c>
      <c r="G438" s="143">
        <v>161</v>
      </c>
    </row>
    <row r="439" spans="2:7" x14ac:dyDescent="0.2">
      <c r="B439" s="143" t="s">
        <v>69</v>
      </c>
      <c r="C439" s="143" t="s">
        <v>70</v>
      </c>
      <c r="D439" s="177" t="s">
        <v>131</v>
      </c>
      <c r="E439" s="143" t="s">
        <v>527</v>
      </c>
      <c r="F439" s="143">
        <v>787</v>
      </c>
      <c r="G439" s="143">
        <v>154</v>
      </c>
    </row>
    <row r="440" spans="2:7" x14ac:dyDescent="0.2">
      <c r="B440" s="143" t="s">
        <v>69</v>
      </c>
      <c r="C440" s="143" t="s">
        <v>70</v>
      </c>
      <c r="D440" s="177" t="s">
        <v>132</v>
      </c>
      <c r="E440" s="143" t="s">
        <v>528</v>
      </c>
      <c r="F440" s="143">
        <v>890</v>
      </c>
      <c r="G440" s="143">
        <v>174</v>
      </c>
    </row>
    <row r="441" spans="2:7" x14ac:dyDescent="0.2">
      <c r="B441" s="143" t="s">
        <v>69</v>
      </c>
      <c r="C441" s="143" t="s">
        <v>70</v>
      </c>
      <c r="D441" s="177" t="s">
        <v>133</v>
      </c>
      <c r="E441" s="143" t="s">
        <v>529</v>
      </c>
      <c r="F441" s="143">
        <v>716</v>
      </c>
      <c r="G441" s="143">
        <v>115</v>
      </c>
    </row>
    <row r="442" spans="2:7" x14ac:dyDescent="0.2">
      <c r="B442" s="143" t="s">
        <v>69</v>
      </c>
      <c r="C442" s="143" t="s">
        <v>70</v>
      </c>
      <c r="D442" s="177" t="s">
        <v>8</v>
      </c>
      <c r="E442" s="143" t="s">
        <v>530</v>
      </c>
      <c r="F442" s="143">
        <v>861</v>
      </c>
      <c r="G442" s="143">
        <v>121</v>
      </c>
    </row>
    <row r="443" spans="2:7" x14ac:dyDescent="0.2">
      <c r="B443" s="143" t="s">
        <v>69</v>
      </c>
      <c r="C443" s="143" t="s">
        <v>71</v>
      </c>
      <c r="D443" s="177" t="s">
        <v>1661</v>
      </c>
      <c r="E443" s="143" t="s">
        <v>1628</v>
      </c>
      <c r="F443" s="143">
        <v>192</v>
      </c>
      <c r="G443" s="143">
        <v>0</v>
      </c>
    </row>
    <row r="444" spans="2:7" x14ac:dyDescent="0.2">
      <c r="B444" s="143" t="s">
        <v>69</v>
      </c>
      <c r="C444" s="143" t="s">
        <v>71</v>
      </c>
      <c r="D444" s="177" t="s">
        <v>1657</v>
      </c>
      <c r="E444" s="143" t="s">
        <v>1706</v>
      </c>
      <c r="F444" s="143">
        <v>20</v>
      </c>
      <c r="G444" s="143">
        <v>0</v>
      </c>
    </row>
    <row r="445" spans="2:7" x14ac:dyDescent="0.2">
      <c r="B445" s="143" t="s">
        <v>69</v>
      </c>
      <c r="C445" s="143" t="s">
        <v>71</v>
      </c>
      <c r="D445" s="177" t="s">
        <v>1658</v>
      </c>
      <c r="E445" s="143" t="s">
        <v>1707</v>
      </c>
      <c r="F445" s="143">
        <v>21</v>
      </c>
      <c r="G445" s="143">
        <v>0</v>
      </c>
    </row>
    <row r="446" spans="2:7" x14ac:dyDescent="0.2">
      <c r="B446" s="143" t="s">
        <v>69</v>
      </c>
      <c r="C446" s="143" t="s">
        <v>71</v>
      </c>
      <c r="D446" s="177" t="s">
        <v>118</v>
      </c>
      <c r="E446" s="143" t="s">
        <v>531</v>
      </c>
      <c r="F446" s="143">
        <v>21</v>
      </c>
      <c r="G446" s="143">
        <v>1</v>
      </c>
    </row>
    <row r="447" spans="2:7" x14ac:dyDescent="0.2">
      <c r="B447" s="143" t="s">
        <v>69</v>
      </c>
      <c r="C447" s="143" t="s">
        <v>71</v>
      </c>
      <c r="D447" s="177" t="s">
        <v>119</v>
      </c>
      <c r="E447" s="143" t="s">
        <v>532</v>
      </c>
      <c r="F447" s="143">
        <v>104</v>
      </c>
      <c r="G447" s="143">
        <v>1</v>
      </c>
    </row>
    <row r="448" spans="2:7" x14ac:dyDescent="0.2">
      <c r="B448" s="143" t="s">
        <v>69</v>
      </c>
      <c r="C448" s="143" t="s">
        <v>71</v>
      </c>
      <c r="D448" s="177" t="s">
        <v>120</v>
      </c>
      <c r="E448" s="143" t="s">
        <v>533</v>
      </c>
      <c r="F448" s="143">
        <v>178</v>
      </c>
      <c r="G448" s="143">
        <v>5</v>
      </c>
    </row>
    <row r="449" spans="2:7" x14ac:dyDescent="0.2">
      <c r="B449" s="143" t="s">
        <v>69</v>
      </c>
      <c r="C449" s="143" t="s">
        <v>71</v>
      </c>
      <c r="D449" s="177" t="s">
        <v>121</v>
      </c>
      <c r="E449" s="143" t="s">
        <v>534</v>
      </c>
      <c r="F449" s="143">
        <v>212</v>
      </c>
      <c r="G449" s="143">
        <v>8</v>
      </c>
    </row>
    <row r="450" spans="2:7" x14ac:dyDescent="0.2">
      <c r="B450" s="143" t="s">
        <v>69</v>
      </c>
      <c r="C450" s="143" t="s">
        <v>71</v>
      </c>
      <c r="D450" s="177" t="s">
        <v>122</v>
      </c>
      <c r="E450" s="143" t="s">
        <v>535</v>
      </c>
      <c r="F450" s="143">
        <v>231</v>
      </c>
      <c r="G450" s="143">
        <v>19</v>
      </c>
    </row>
    <row r="451" spans="2:7" x14ac:dyDescent="0.2">
      <c r="B451" s="143" t="s">
        <v>69</v>
      </c>
      <c r="C451" s="143" t="s">
        <v>71</v>
      </c>
      <c r="D451" s="177" t="s">
        <v>123</v>
      </c>
      <c r="E451" s="143" t="s">
        <v>536</v>
      </c>
      <c r="F451" s="143">
        <v>295</v>
      </c>
      <c r="G451" s="143">
        <v>32</v>
      </c>
    </row>
    <row r="452" spans="2:7" x14ac:dyDescent="0.2">
      <c r="B452" s="143" t="s">
        <v>69</v>
      </c>
      <c r="C452" s="143" t="s">
        <v>71</v>
      </c>
      <c r="D452" s="177" t="s">
        <v>124</v>
      </c>
      <c r="E452" s="143" t="s">
        <v>537</v>
      </c>
      <c r="F452" s="143">
        <v>416</v>
      </c>
      <c r="G452" s="143">
        <v>65</v>
      </c>
    </row>
    <row r="453" spans="2:7" x14ac:dyDescent="0.2">
      <c r="B453" s="143" t="s">
        <v>69</v>
      </c>
      <c r="C453" s="143" t="s">
        <v>71</v>
      </c>
      <c r="D453" s="177" t="s">
        <v>125</v>
      </c>
      <c r="E453" s="143" t="s">
        <v>538</v>
      </c>
      <c r="F453" s="143">
        <v>455</v>
      </c>
      <c r="G453" s="143">
        <v>87</v>
      </c>
    </row>
    <row r="454" spans="2:7" x14ac:dyDescent="0.2">
      <c r="B454" s="143" t="s">
        <v>69</v>
      </c>
      <c r="C454" s="143" t="s">
        <v>71</v>
      </c>
      <c r="D454" s="177" t="s">
        <v>126</v>
      </c>
      <c r="E454" s="143" t="s">
        <v>539</v>
      </c>
      <c r="F454" s="143">
        <v>586</v>
      </c>
      <c r="G454" s="143">
        <v>104</v>
      </c>
    </row>
    <row r="455" spans="2:7" x14ac:dyDescent="0.2">
      <c r="B455" s="143" t="s">
        <v>69</v>
      </c>
      <c r="C455" s="143" t="s">
        <v>71</v>
      </c>
      <c r="D455" s="177" t="s">
        <v>127</v>
      </c>
      <c r="E455" s="143" t="s">
        <v>540</v>
      </c>
      <c r="F455" s="143">
        <v>729</v>
      </c>
      <c r="G455" s="143">
        <v>143</v>
      </c>
    </row>
    <row r="456" spans="2:7" x14ac:dyDescent="0.2">
      <c r="B456" s="143" t="s">
        <v>69</v>
      </c>
      <c r="C456" s="143" t="s">
        <v>71</v>
      </c>
      <c r="D456" s="177" t="s">
        <v>128</v>
      </c>
      <c r="E456" s="143" t="s">
        <v>541</v>
      </c>
      <c r="F456" s="143">
        <v>815</v>
      </c>
      <c r="G456" s="143">
        <v>178</v>
      </c>
    </row>
    <row r="457" spans="2:7" x14ac:dyDescent="0.2">
      <c r="B457" s="143" t="s">
        <v>69</v>
      </c>
      <c r="C457" s="143" t="s">
        <v>71</v>
      </c>
      <c r="D457" s="177" t="s">
        <v>129</v>
      </c>
      <c r="E457" s="143" t="s">
        <v>542</v>
      </c>
      <c r="F457" s="143">
        <v>942</v>
      </c>
      <c r="G457" s="143">
        <v>207</v>
      </c>
    </row>
    <row r="458" spans="2:7" x14ac:dyDescent="0.2">
      <c r="B458" s="143" t="s">
        <v>69</v>
      </c>
      <c r="C458" s="143" t="s">
        <v>71</v>
      </c>
      <c r="D458" s="177" t="s">
        <v>130</v>
      </c>
      <c r="E458" s="143" t="s">
        <v>543</v>
      </c>
      <c r="F458" s="143">
        <v>937</v>
      </c>
      <c r="G458" s="143">
        <v>219</v>
      </c>
    </row>
    <row r="459" spans="2:7" x14ac:dyDescent="0.2">
      <c r="B459" s="143" t="s">
        <v>69</v>
      </c>
      <c r="C459" s="143" t="s">
        <v>71</v>
      </c>
      <c r="D459" s="177" t="s">
        <v>131</v>
      </c>
      <c r="E459" s="143" t="s">
        <v>544</v>
      </c>
      <c r="F459" s="143">
        <v>892</v>
      </c>
      <c r="G459" s="143">
        <v>212</v>
      </c>
    </row>
    <row r="460" spans="2:7" x14ac:dyDescent="0.2">
      <c r="B460" s="143" t="s">
        <v>69</v>
      </c>
      <c r="C460" s="143" t="s">
        <v>71</v>
      </c>
      <c r="D460" s="177" t="s">
        <v>132</v>
      </c>
      <c r="E460" s="143" t="s">
        <v>545</v>
      </c>
      <c r="F460" s="143">
        <v>947</v>
      </c>
      <c r="G460" s="143">
        <v>199</v>
      </c>
    </row>
    <row r="461" spans="2:7" x14ac:dyDescent="0.2">
      <c r="B461" s="143" t="s">
        <v>69</v>
      </c>
      <c r="C461" s="143" t="s">
        <v>71</v>
      </c>
      <c r="D461" s="177" t="s">
        <v>133</v>
      </c>
      <c r="E461" s="143" t="s">
        <v>546</v>
      </c>
      <c r="F461" s="143">
        <v>623</v>
      </c>
      <c r="G461" s="143">
        <v>145</v>
      </c>
    </row>
    <row r="462" spans="2:7" x14ac:dyDescent="0.2">
      <c r="B462" s="143" t="s">
        <v>69</v>
      </c>
      <c r="C462" s="143" t="s">
        <v>71</v>
      </c>
      <c r="D462" s="177" t="s">
        <v>8</v>
      </c>
      <c r="E462" s="143" t="s">
        <v>547</v>
      </c>
      <c r="F462" s="143">
        <v>527</v>
      </c>
      <c r="G462" s="143">
        <v>98</v>
      </c>
    </row>
    <row r="463" spans="2:7" x14ac:dyDescent="0.2">
      <c r="B463" s="143" t="s">
        <v>69</v>
      </c>
      <c r="C463" s="143" t="s">
        <v>18</v>
      </c>
      <c r="D463" s="177" t="s">
        <v>1661</v>
      </c>
      <c r="E463" s="143" t="s">
        <v>1629</v>
      </c>
      <c r="F463" s="143">
        <v>382</v>
      </c>
      <c r="G463" s="143">
        <v>1</v>
      </c>
    </row>
    <row r="464" spans="2:7" x14ac:dyDescent="0.2">
      <c r="B464" s="143" t="s">
        <v>69</v>
      </c>
      <c r="C464" s="143" t="s">
        <v>18</v>
      </c>
      <c r="D464" s="177" t="s">
        <v>1657</v>
      </c>
      <c r="E464" s="143" t="s">
        <v>1708</v>
      </c>
      <c r="F464" s="143">
        <v>38</v>
      </c>
      <c r="G464" s="143">
        <v>0</v>
      </c>
    </row>
    <row r="465" spans="2:7" x14ac:dyDescent="0.2">
      <c r="B465" s="143" t="s">
        <v>69</v>
      </c>
      <c r="C465" s="143" t="s">
        <v>18</v>
      </c>
      <c r="D465" s="177" t="s">
        <v>1658</v>
      </c>
      <c r="E465" s="143" t="s">
        <v>1709</v>
      </c>
      <c r="F465" s="143">
        <v>36</v>
      </c>
      <c r="G465" s="143">
        <v>1</v>
      </c>
    </row>
    <row r="466" spans="2:7" x14ac:dyDescent="0.2">
      <c r="B466" s="143" t="s">
        <v>69</v>
      </c>
      <c r="C466" s="143" t="s">
        <v>18</v>
      </c>
      <c r="D466" s="177" t="s">
        <v>118</v>
      </c>
      <c r="E466" s="143" t="s">
        <v>548</v>
      </c>
      <c r="F466" s="143">
        <v>32</v>
      </c>
      <c r="G466" s="143">
        <v>1</v>
      </c>
    </row>
    <row r="467" spans="2:7" x14ac:dyDescent="0.2">
      <c r="B467" s="143" t="s">
        <v>69</v>
      </c>
      <c r="C467" s="143" t="s">
        <v>18</v>
      </c>
      <c r="D467" s="177" t="s">
        <v>119</v>
      </c>
      <c r="E467" s="143" t="s">
        <v>549</v>
      </c>
      <c r="F467" s="143">
        <v>134</v>
      </c>
      <c r="G467" s="143">
        <v>3</v>
      </c>
    </row>
    <row r="468" spans="2:7" x14ac:dyDescent="0.2">
      <c r="B468" s="143" t="s">
        <v>69</v>
      </c>
      <c r="C468" s="143" t="s">
        <v>18</v>
      </c>
      <c r="D468" s="177" t="s">
        <v>120</v>
      </c>
      <c r="E468" s="143" t="s">
        <v>550</v>
      </c>
      <c r="F468" s="143">
        <v>230</v>
      </c>
      <c r="G468" s="143">
        <v>10</v>
      </c>
    </row>
    <row r="469" spans="2:7" x14ac:dyDescent="0.2">
      <c r="B469" s="143" t="s">
        <v>69</v>
      </c>
      <c r="C469" s="143" t="s">
        <v>18</v>
      </c>
      <c r="D469" s="177" t="s">
        <v>121</v>
      </c>
      <c r="E469" s="143" t="s">
        <v>551</v>
      </c>
      <c r="F469" s="143">
        <v>279</v>
      </c>
      <c r="G469" s="143">
        <v>14</v>
      </c>
    </row>
    <row r="470" spans="2:7" x14ac:dyDescent="0.2">
      <c r="B470" s="143" t="s">
        <v>69</v>
      </c>
      <c r="C470" s="143" t="s">
        <v>18</v>
      </c>
      <c r="D470" s="177" t="s">
        <v>122</v>
      </c>
      <c r="E470" s="143" t="s">
        <v>552</v>
      </c>
      <c r="F470" s="143">
        <v>331</v>
      </c>
      <c r="G470" s="143">
        <v>28</v>
      </c>
    </row>
    <row r="471" spans="2:7" x14ac:dyDescent="0.2">
      <c r="B471" s="143" t="s">
        <v>69</v>
      </c>
      <c r="C471" s="143" t="s">
        <v>18</v>
      </c>
      <c r="D471" s="177" t="s">
        <v>123</v>
      </c>
      <c r="E471" s="143" t="s">
        <v>553</v>
      </c>
      <c r="F471" s="143">
        <v>430</v>
      </c>
      <c r="G471" s="143">
        <v>55</v>
      </c>
    </row>
    <row r="472" spans="2:7" x14ac:dyDescent="0.2">
      <c r="B472" s="143" t="s">
        <v>69</v>
      </c>
      <c r="C472" s="143" t="s">
        <v>18</v>
      </c>
      <c r="D472" s="177" t="s">
        <v>124</v>
      </c>
      <c r="E472" s="143" t="s">
        <v>554</v>
      </c>
      <c r="F472" s="143">
        <v>610</v>
      </c>
      <c r="G472" s="143">
        <v>91</v>
      </c>
    </row>
    <row r="473" spans="2:7" x14ac:dyDescent="0.2">
      <c r="B473" s="143" t="s">
        <v>69</v>
      </c>
      <c r="C473" s="143" t="s">
        <v>18</v>
      </c>
      <c r="D473" s="177" t="s">
        <v>125</v>
      </c>
      <c r="E473" s="143" t="s">
        <v>555</v>
      </c>
      <c r="F473" s="143">
        <v>705</v>
      </c>
      <c r="G473" s="143">
        <v>132</v>
      </c>
    </row>
    <row r="474" spans="2:7" x14ac:dyDescent="0.2">
      <c r="B474" s="143" t="s">
        <v>69</v>
      </c>
      <c r="C474" s="143" t="s">
        <v>18</v>
      </c>
      <c r="D474" s="177" t="s">
        <v>126</v>
      </c>
      <c r="E474" s="143" t="s">
        <v>556</v>
      </c>
      <c r="F474" s="143">
        <v>911</v>
      </c>
      <c r="G474" s="143">
        <v>167</v>
      </c>
    </row>
    <row r="475" spans="2:7" x14ac:dyDescent="0.2">
      <c r="B475" s="143" t="s">
        <v>69</v>
      </c>
      <c r="C475" s="143" t="s">
        <v>18</v>
      </c>
      <c r="D475" s="177" t="s">
        <v>127</v>
      </c>
      <c r="E475" s="143" t="s">
        <v>557</v>
      </c>
      <c r="F475" s="143">
        <v>1170</v>
      </c>
      <c r="G475" s="143">
        <v>221</v>
      </c>
    </row>
    <row r="476" spans="2:7" x14ac:dyDescent="0.2">
      <c r="B476" s="143" t="s">
        <v>69</v>
      </c>
      <c r="C476" s="143" t="s">
        <v>18</v>
      </c>
      <c r="D476" s="177" t="s">
        <v>128</v>
      </c>
      <c r="E476" s="143" t="s">
        <v>558</v>
      </c>
      <c r="F476" s="143">
        <v>1365</v>
      </c>
      <c r="G476" s="143">
        <v>302</v>
      </c>
    </row>
    <row r="477" spans="2:7" x14ac:dyDescent="0.2">
      <c r="B477" s="143" t="s">
        <v>69</v>
      </c>
      <c r="C477" s="143" t="s">
        <v>18</v>
      </c>
      <c r="D477" s="177" t="s">
        <v>129</v>
      </c>
      <c r="E477" s="143" t="s">
        <v>559</v>
      </c>
      <c r="F477" s="143">
        <v>1603</v>
      </c>
      <c r="G477" s="143">
        <v>333</v>
      </c>
    </row>
    <row r="478" spans="2:7" x14ac:dyDescent="0.2">
      <c r="B478" s="143" t="s">
        <v>69</v>
      </c>
      <c r="C478" s="143" t="s">
        <v>18</v>
      </c>
      <c r="D478" s="177" t="s">
        <v>130</v>
      </c>
      <c r="E478" s="143" t="s">
        <v>560</v>
      </c>
      <c r="F478" s="143">
        <v>1684</v>
      </c>
      <c r="G478" s="143">
        <v>380</v>
      </c>
    </row>
    <row r="479" spans="2:7" x14ac:dyDescent="0.2">
      <c r="B479" s="143" t="s">
        <v>69</v>
      </c>
      <c r="C479" s="143" t="s">
        <v>18</v>
      </c>
      <c r="D479" s="177" t="s">
        <v>131</v>
      </c>
      <c r="E479" s="143" t="s">
        <v>561</v>
      </c>
      <c r="F479" s="143">
        <v>1679</v>
      </c>
      <c r="G479" s="143">
        <v>366</v>
      </c>
    </row>
    <row r="480" spans="2:7" x14ac:dyDescent="0.2">
      <c r="B480" s="143" t="s">
        <v>69</v>
      </c>
      <c r="C480" s="143" t="s">
        <v>18</v>
      </c>
      <c r="D480" s="177" t="s">
        <v>132</v>
      </c>
      <c r="E480" s="143" t="s">
        <v>562</v>
      </c>
      <c r="F480" s="143">
        <v>1837</v>
      </c>
      <c r="G480" s="143">
        <v>373</v>
      </c>
    </row>
    <row r="481" spans="2:7" x14ac:dyDescent="0.2">
      <c r="B481" s="143" t="s">
        <v>69</v>
      </c>
      <c r="C481" s="143" t="s">
        <v>18</v>
      </c>
      <c r="D481" s="177" t="s">
        <v>133</v>
      </c>
      <c r="E481" s="143" t="s">
        <v>563</v>
      </c>
      <c r="F481" s="143">
        <v>1339</v>
      </c>
      <c r="G481" s="143">
        <v>260</v>
      </c>
    </row>
    <row r="482" spans="2:7" x14ac:dyDescent="0.2">
      <c r="B482" s="143" t="s">
        <v>69</v>
      </c>
      <c r="C482" s="143" t="s">
        <v>18</v>
      </c>
      <c r="D482" s="177" t="s">
        <v>8</v>
      </c>
      <c r="E482" s="143" t="s">
        <v>564</v>
      </c>
      <c r="F482" s="143">
        <v>1388</v>
      </c>
      <c r="G482" s="143">
        <v>219</v>
      </c>
    </row>
    <row r="483" spans="2:7" x14ac:dyDescent="0.2">
      <c r="B483" s="143" t="s">
        <v>59</v>
      </c>
      <c r="C483" s="143" t="s">
        <v>70</v>
      </c>
      <c r="D483" s="177" t="s">
        <v>1661</v>
      </c>
      <c r="E483" s="143" t="s">
        <v>1630</v>
      </c>
      <c r="F483" s="143">
        <v>235</v>
      </c>
      <c r="G483" s="143">
        <v>4</v>
      </c>
    </row>
    <row r="484" spans="2:7" x14ac:dyDescent="0.2">
      <c r="B484" s="143" t="s">
        <v>59</v>
      </c>
      <c r="C484" s="143" t="s">
        <v>70</v>
      </c>
      <c r="D484" s="177" t="s">
        <v>1657</v>
      </c>
      <c r="E484" s="143" t="s">
        <v>1710</v>
      </c>
      <c r="F484" s="143">
        <v>41</v>
      </c>
      <c r="G484" s="143">
        <v>1</v>
      </c>
    </row>
    <row r="485" spans="2:7" x14ac:dyDescent="0.2">
      <c r="B485" s="143" t="s">
        <v>59</v>
      </c>
      <c r="C485" s="143" t="s">
        <v>70</v>
      </c>
      <c r="D485" s="177" t="s">
        <v>1658</v>
      </c>
      <c r="E485" s="143" t="s">
        <v>1711</v>
      </c>
      <c r="F485" s="143">
        <v>20</v>
      </c>
      <c r="G485" s="143">
        <v>2</v>
      </c>
    </row>
    <row r="486" spans="2:7" x14ac:dyDescent="0.2">
      <c r="B486" s="143" t="s">
        <v>59</v>
      </c>
      <c r="C486" s="143" t="s">
        <v>70</v>
      </c>
      <c r="D486" s="177" t="s">
        <v>118</v>
      </c>
      <c r="E486" s="143" t="s">
        <v>1631</v>
      </c>
      <c r="F486" s="143">
        <v>29</v>
      </c>
      <c r="G486" s="143">
        <v>0</v>
      </c>
    </row>
    <row r="487" spans="2:7" x14ac:dyDescent="0.2">
      <c r="B487" s="143" t="s">
        <v>59</v>
      </c>
      <c r="C487" s="143" t="s">
        <v>70</v>
      </c>
      <c r="D487" s="177" t="s">
        <v>119</v>
      </c>
      <c r="E487" s="143" t="s">
        <v>565</v>
      </c>
      <c r="F487" s="143">
        <v>66</v>
      </c>
      <c r="G487" s="143">
        <v>5</v>
      </c>
    </row>
    <row r="488" spans="2:7" x14ac:dyDescent="0.2">
      <c r="B488" s="143" t="s">
        <v>59</v>
      </c>
      <c r="C488" s="143" t="s">
        <v>70</v>
      </c>
      <c r="D488" s="177" t="s">
        <v>120</v>
      </c>
      <c r="E488" s="143" t="s">
        <v>566</v>
      </c>
      <c r="F488" s="143">
        <v>85</v>
      </c>
      <c r="G488" s="143">
        <v>4</v>
      </c>
    </row>
    <row r="489" spans="2:7" x14ac:dyDescent="0.2">
      <c r="B489" s="143" t="s">
        <v>59</v>
      </c>
      <c r="C489" s="143" t="s">
        <v>70</v>
      </c>
      <c r="D489" s="177" t="s">
        <v>121</v>
      </c>
      <c r="E489" s="143" t="s">
        <v>567</v>
      </c>
      <c r="F489" s="143">
        <v>118</v>
      </c>
      <c r="G489" s="143">
        <v>12</v>
      </c>
    </row>
    <row r="490" spans="2:7" x14ac:dyDescent="0.2">
      <c r="B490" s="143" t="s">
        <v>59</v>
      </c>
      <c r="C490" s="143" t="s">
        <v>70</v>
      </c>
      <c r="D490" s="177" t="s">
        <v>122</v>
      </c>
      <c r="E490" s="143" t="s">
        <v>568</v>
      </c>
      <c r="F490" s="143">
        <v>144</v>
      </c>
      <c r="G490" s="143">
        <v>17</v>
      </c>
    </row>
    <row r="491" spans="2:7" x14ac:dyDescent="0.2">
      <c r="B491" s="143" t="s">
        <v>59</v>
      </c>
      <c r="C491" s="143" t="s">
        <v>70</v>
      </c>
      <c r="D491" s="177" t="s">
        <v>123</v>
      </c>
      <c r="E491" s="143" t="s">
        <v>569</v>
      </c>
      <c r="F491" s="143">
        <v>258</v>
      </c>
      <c r="G491" s="143">
        <v>42</v>
      </c>
    </row>
    <row r="492" spans="2:7" x14ac:dyDescent="0.2">
      <c r="B492" s="143" t="s">
        <v>59</v>
      </c>
      <c r="C492" s="143" t="s">
        <v>70</v>
      </c>
      <c r="D492" s="177" t="s">
        <v>124</v>
      </c>
      <c r="E492" s="143" t="s">
        <v>570</v>
      </c>
      <c r="F492" s="143">
        <v>341</v>
      </c>
      <c r="G492" s="143">
        <v>52</v>
      </c>
    </row>
    <row r="493" spans="2:7" x14ac:dyDescent="0.2">
      <c r="B493" s="143" t="s">
        <v>59</v>
      </c>
      <c r="C493" s="143" t="s">
        <v>70</v>
      </c>
      <c r="D493" s="177" t="s">
        <v>125</v>
      </c>
      <c r="E493" s="143" t="s">
        <v>571</v>
      </c>
      <c r="F493" s="143">
        <v>426</v>
      </c>
      <c r="G493" s="143">
        <v>81</v>
      </c>
    </row>
    <row r="494" spans="2:7" x14ac:dyDescent="0.2">
      <c r="B494" s="143" t="s">
        <v>59</v>
      </c>
      <c r="C494" s="143" t="s">
        <v>70</v>
      </c>
      <c r="D494" s="177" t="s">
        <v>126</v>
      </c>
      <c r="E494" s="143" t="s">
        <v>572</v>
      </c>
      <c r="F494" s="143">
        <v>542</v>
      </c>
      <c r="G494" s="143">
        <v>95</v>
      </c>
    </row>
    <row r="495" spans="2:7" x14ac:dyDescent="0.2">
      <c r="B495" s="143" t="s">
        <v>59</v>
      </c>
      <c r="C495" s="143" t="s">
        <v>70</v>
      </c>
      <c r="D495" s="177" t="s">
        <v>127</v>
      </c>
      <c r="E495" s="143" t="s">
        <v>573</v>
      </c>
      <c r="F495" s="143">
        <v>748</v>
      </c>
      <c r="G495" s="143">
        <v>153</v>
      </c>
    </row>
    <row r="496" spans="2:7" x14ac:dyDescent="0.2">
      <c r="B496" s="143" t="s">
        <v>59</v>
      </c>
      <c r="C496" s="143" t="s">
        <v>70</v>
      </c>
      <c r="D496" s="177" t="s">
        <v>128</v>
      </c>
      <c r="E496" s="143" t="s">
        <v>574</v>
      </c>
      <c r="F496" s="143">
        <v>1006</v>
      </c>
      <c r="G496" s="143">
        <v>194</v>
      </c>
    </row>
    <row r="497" spans="2:7" x14ac:dyDescent="0.2">
      <c r="B497" s="143" t="s">
        <v>59</v>
      </c>
      <c r="C497" s="143" t="s">
        <v>70</v>
      </c>
      <c r="D497" s="177" t="s">
        <v>129</v>
      </c>
      <c r="E497" s="143" t="s">
        <v>575</v>
      </c>
      <c r="F497" s="143">
        <v>1162</v>
      </c>
      <c r="G497" s="143">
        <v>236</v>
      </c>
    </row>
    <row r="498" spans="2:7" x14ac:dyDescent="0.2">
      <c r="B498" s="143" t="s">
        <v>59</v>
      </c>
      <c r="C498" s="143" t="s">
        <v>70</v>
      </c>
      <c r="D498" s="177" t="s">
        <v>130</v>
      </c>
      <c r="E498" s="143" t="s">
        <v>576</v>
      </c>
      <c r="F498" s="143">
        <v>1240</v>
      </c>
      <c r="G498" s="143">
        <v>226</v>
      </c>
    </row>
    <row r="499" spans="2:7" x14ac:dyDescent="0.2">
      <c r="B499" s="143" t="s">
        <v>59</v>
      </c>
      <c r="C499" s="143" t="s">
        <v>70</v>
      </c>
      <c r="D499" s="177" t="s">
        <v>131</v>
      </c>
      <c r="E499" s="143" t="s">
        <v>577</v>
      </c>
      <c r="F499" s="143">
        <v>1290</v>
      </c>
      <c r="G499" s="143">
        <v>252</v>
      </c>
    </row>
    <row r="500" spans="2:7" x14ac:dyDescent="0.2">
      <c r="B500" s="143" t="s">
        <v>59</v>
      </c>
      <c r="C500" s="143" t="s">
        <v>70</v>
      </c>
      <c r="D500" s="177" t="s">
        <v>132</v>
      </c>
      <c r="E500" s="143" t="s">
        <v>578</v>
      </c>
      <c r="F500" s="143">
        <v>1539</v>
      </c>
      <c r="G500" s="143">
        <v>264</v>
      </c>
    </row>
    <row r="501" spans="2:7" x14ac:dyDescent="0.2">
      <c r="B501" s="143" t="s">
        <v>59</v>
      </c>
      <c r="C501" s="143" t="s">
        <v>70</v>
      </c>
      <c r="D501" s="177" t="s">
        <v>133</v>
      </c>
      <c r="E501" s="143" t="s">
        <v>579</v>
      </c>
      <c r="F501" s="143">
        <v>1441</v>
      </c>
      <c r="G501" s="143">
        <v>207</v>
      </c>
    </row>
    <row r="502" spans="2:7" x14ac:dyDescent="0.2">
      <c r="B502" s="143" t="s">
        <v>59</v>
      </c>
      <c r="C502" s="143" t="s">
        <v>70</v>
      </c>
      <c r="D502" s="177" t="s">
        <v>8</v>
      </c>
      <c r="E502" s="143" t="s">
        <v>580</v>
      </c>
      <c r="F502" s="143">
        <v>1631</v>
      </c>
      <c r="G502" s="143">
        <v>212</v>
      </c>
    </row>
    <row r="503" spans="2:7" x14ac:dyDescent="0.2">
      <c r="B503" s="143" t="s">
        <v>59</v>
      </c>
      <c r="C503" s="143" t="s">
        <v>71</v>
      </c>
      <c r="D503" s="177" t="s">
        <v>1661</v>
      </c>
      <c r="E503" s="143" t="s">
        <v>1632</v>
      </c>
      <c r="F503" s="143">
        <v>281</v>
      </c>
      <c r="G503" s="143">
        <v>2</v>
      </c>
    </row>
    <row r="504" spans="2:7" x14ac:dyDescent="0.2">
      <c r="B504" s="143" t="s">
        <v>59</v>
      </c>
      <c r="C504" s="143" t="s">
        <v>71</v>
      </c>
      <c r="D504" s="177" t="s">
        <v>1657</v>
      </c>
      <c r="E504" s="143" t="s">
        <v>1712</v>
      </c>
      <c r="F504" s="143">
        <v>46</v>
      </c>
      <c r="G504" s="143">
        <v>3</v>
      </c>
    </row>
    <row r="505" spans="2:7" x14ac:dyDescent="0.2">
      <c r="B505" s="143" t="s">
        <v>59</v>
      </c>
      <c r="C505" s="143" t="s">
        <v>71</v>
      </c>
      <c r="D505" s="177" t="s">
        <v>1658</v>
      </c>
      <c r="E505" s="143" t="s">
        <v>1713</v>
      </c>
      <c r="F505" s="143">
        <v>31</v>
      </c>
      <c r="G505" s="143">
        <v>0</v>
      </c>
    </row>
    <row r="506" spans="2:7" x14ac:dyDescent="0.2">
      <c r="B506" s="143" t="s">
        <v>59</v>
      </c>
      <c r="C506" s="143" t="s">
        <v>71</v>
      </c>
      <c r="D506" s="177" t="s">
        <v>118</v>
      </c>
      <c r="E506" s="143" t="s">
        <v>1633</v>
      </c>
      <c r="F506" s="143">
        <v>51</v>
      </c>
      <c r="G506" s="143">
        <v>2</v>
      </c>
    </row>
    <row r="507" spans="2:7" x14ac:dyDescent="0.2">
      <c r="B507" s="143" t="s">
        <v>59</v>
      </c>
      <c r="C507" s="143" t="s">
        <v>71</v>
      </c>
      <c r="D507" s="177" t="s">
        <v>119</v>
      </c>
      <c r="E507" s="143" t="s">
        <v>581</v>
      </c>
      <c r="F507" s="143">
        <v>314</v>
      </c>
      <c r="G507" s="143">
        <v>4</v>
      </c>
    </row>
    <row r="508" spans="2:7" x14ac:dyDescent="0.2">
      <c r="B508" s="143" t="s">
        <v>59</v>
      </c>
      <c r="C508" s="143" t="s">
        <v>71</v>
      </c>
      <c r="D508" s="177" t="s">
        <v>120</v>
      </c>
      <c r="E508" s="143" t="s">
        <v>582</v>
      </c>
      <c r="F508" s="143">
        <v>462</v>
      </c>
      <c r="G508" s="143">
        <v>9</v>
      </c>
    </row>
    <row r="509" spans="2:7" x14ac:dyDescent="0.2">
      <c r="B509" s="143" t="s">
        <v>59</v>
      </c>
      <c r="C509" s="143" t="s">
        <v>71</v>
      </c>
      <c r="D509" s="177" t="s">
        <v>121</v>
      </c>
      <c r="E509" s="143" t="s">
        <v>583</v>
      </c>
      <c r="F509" s="143">
        <v>366</v>
      </c>
      <c r="G509" s="143">
        <v>11</v>
      </c>
    </row>
    <row r="510" spans="2:7" x14ac:dyDescent="0.2">
      <c r="B510" s="143" t="s">
        <v>59</v>
      </c>
      <c r="C510" s="143" t="s">
        <v>71</v>
      </c>
      <c r="D510" s="177" t="s">
        <v>122</v>
      </c>
      <c r="E510" s="143" t="s">
        <v>584</v>
      </c>
      <c r="F510" s="143">
        <v>399</v>
      </c>
      <c r="G510" s="143">
        <v>25</v>
      </c>
    </row>
    <row r="511" spans="2:7" x14ac:dyDescent="0.2">
      <c r="B511" s="143" t="s">
        <v>59</v>
      </c>
      <c r="C511" s="143" t="s">
        <v>71</v>
      </c>
      <c r="D511" s="177" t="s">
        <v>123</v>
      </c>
      <c r="E511" s="143" t="s">
        <v>585</v>
      </c>
      <c r="F511" s="143">
        <v>468</v>
      </c>
      <c r="G511" s="143">
        <v>41</v>
      </c>
    </row>
    <row r="512" spans="2:7" x14ac:dyDescent="0.2">
      <c r="B512" s="143" t="s">
        <v>59</v>
      </c>
      <c r="C512" s="143" t="s">
        <v>71</v>
      </c>
      <c r="D512" s="177" t="s">
        <v>124</v>
      </c>
      <c r="E512" s="143" t="s">
        <v>586</v>
      </c>
      <c r="F512" s="143">
        <v>591</v>
      </c>
      <c r="G512" s="143">
        <v>61</v>
      </c>
    </row>
    <row r="513" spans="2:7" x14ac:dyDescent="0.2">
      <c r="B513" s="143" t="s">
        <v>59</v>
      </c>
      <c r="C513" s="143" t="s">
        <v>71</v>
      </c>
      <c r="D513" s="177" t="s">
        <v>125</v>
      </c>
      <c r="E513" s="143" t="s">
        <v>587</v>
      </c>
      <c r="F513" s="143">
        <v>727</v>
      </c>
      <c r="G513" s="143">
        <v>107</v>
      </c>
    </row>
    <row r="514" spans="2:7" x14ac:dyDescent="0.2">
      <c r="B514" s="143" t="s">
        <v>59</v>
      </c>
      <c r="C514" s="143" t="s">
        <v>71</v>
      </c>
      <c r="D514" s="177" t="s">
        <v>126</v>
      </c>
      <c r="E514" s="143" t="s">
        <v>588</v>
      </c>
      <c r="F514" s="143">
        <v>1009</v>
      </c>
      <c r="G514" s="143">
        <v>134</v>
      </c>
    </row>
    <row r="515" spans="2:7" x14ac:dyDescent="0.2">
      <c r="B515" s="143" t="s">
        <v>59</v>
      </c>
      <c r="C515" s="143" t="s">
        <v>71</v>
      </c>
      <c r="D515" s="177" t="s">
        <v>127</v>
      </c>
      <c r="E515" s="143" t="s">
        <v>589</v>
      </c>
      <c r="F515" s="143">
        <v>1242</v>
      </c>
      <c r="G515" s="143">
        <v>211</v>
      </c>
    </row>
    <row r="516" spans="2:7" x14ac:dyDescent="0.2">
      <c r="B516" s="143" t="s">
        <v>59</v>
      </c>
      <c r="C516" s="143" t="s">
        <v>71</v>
      </c>
      <c r="D516" s="177" t="s">
        <v>128</v>
      </c>
      <c r="E516" s="143" t="s">
        <v>590</v>
      </c>
      <c r="F516" s="143">
        <v>1636</v>
      </c>
      <c r="G516" s="143">
        <v>289</v>
      </c>
    </row>
    <row r="517" spans="2:7" x14ac:dyDescent="0.2">
      <c r="B517" s="143" t="s">
        <v>59</v>
      </c>
      <c r="C517" s="143" t="s">
        <v>71</v>
      </c>
      <c r="D517" s="177" t="s">
        <v>129</v>
      </c>
      <c r="E517" s="143" t="s">
        <v>591</v>
      </c>
      <c r="F517" s="143">
        <v>1789</v>
      </c>
      <c r="G517" s="143">
        <v>365</v>
      </c>
    </row>
    <row r="518" spans="2:7" x14ac:dyDescent="0.2">
      <c r="B518" s="143" t="s">
        <v>59</v>
      </c>
      <c r="C518" s="143" t="s">
        <v>71</v>
      </c>
      <c r="D518" s="177" t="s">
        <v>130</v>
      </c>
      <c r="E518" s="143" t="s">
        <v>592</v>
      </c>
      <c r="F518" s="143">
        <v>1716</v>
      </c>
      <c r="G518" s="143">
        <v>357</v>
      </c>
    </row>
    <row r="519" spans="2:7" x14ac:dyDescent="0.2">
      <c r="B519" s="143" t="s">
        <v>59</v>
      </c>
      <c r="C519" s="143" t="s">
        <v>71</v>
      </c>
      <c r="D519" s="177" t="s">
        <v>131</v>
      </c>
      <c r="E519" s="143" t="s">
        <v>593</v>
      </c>
      <c r="F519" s="143">
        <v>1639</v>
      </c>
      <c r="G519" s="143">
        <v>340</v>
      </c>
    </row>
    <row r="520" spans="2:7" x14ac:dyDescent="0.2">
      <c r="B520" s="143" t="s">
        <v>59</v>
      </c>
      <c r="C520" s="143" t="s">
        <v>71</v>
      </c>
      <c r="D520" s="177" t="s">
        <v>132</v>
      </c>
      <c r="E520" s="143" t="s">
        <v>594</v>
      </c>
      <c r="F520" s="143">
        <v>1491</v>
      </c>
      <c r="G520" s="143">
        <v>289</v>
      </c>
    </row>
    <row r="521" spans="2:7" x14ac:dyDescent="0.2">
      <c r="B521" s="143" t="s">
        <v>59</v>
      </c>
      <c r="C521" s="143" t="s">
        <v>71</v>
      </c>
      <c r="D521" s="177" t="s">
        <v>133</v>
      </c>
      <c r="E521" s="143" t="s">
        <v>595</v>
      </c>
      <c r="F521" s="143">
        <v>1269</v>
      </c>
      <c r="G521" s="143">
        <v>232</v>
      </c>
    </row>
    <row r="522" spans="2:7" x14ac:dyDescent="0.2">
      <c r="B522" s="143" t="s">
        <v>59</v>
      </c>
      <c r="C522" s="143" t="s">
        <v>71</v>
      </c>
      <c r="D522" s="177" t="s">
        <v>8</v>
      </c>
      <c r="E522" s="143" t="s">
        <v>596</v>
      </c>
      <c r="F522" s="143">
        <v>1011</v>
      </c>
      <c r="G522" s="143">
        <v>141</v>
      </c>
    </row>
    <row r="523" spans="2:7" x14ac:dyDescent="0.2">
      <c r="B523" s="143" t="s">
        <v>59</v>
      </c>
      <c r="C523" s="143" t="s">
        <v>18</v>
      </c>
      <c r="D523" s="177" t="s">
        <v>1661</v>
      </c>
      <c r="E523" s="143" t="s">
        <v>1634</v>
      </c>
      <c r="F523" s="143">
        <v>516</v>
      </c>
      <c r="G523" s="143">
        <v>6</v>
      </c>
    </row>
    <row r="524" spans="2:7" x14ac:dyDescent="0.2">
      <c r="B524" s="143" t="s">
        <v>59</v>
      </c>
      <c r="C524" s="143" t="s">
        <v>18</v>
      </c>
      <c r="D524" s="177" t="s">
        <v>1657</v>
      </c>
      <c r="E524" s="143" t="s">
        <v>1714</v>
      </c>
      <c r="F524" s="143">
        <v>87</v>
      </c>
      <c r="G524" s="143">
        <v>4</v>
      </c>
    </row>
    <row r="525" spans="2:7" x14ac:dyDescent="0.2">
      <c r="B525" s="143" t="s">
        <v>59</v>
      </c>
      <c r="C525" s="143" t="s">
        <v>18</v>
      </c>
      <c r="D525" s="177" t="s">
        <v>1658</v>
      </c>
      <c r="E525" s="143" t="s">
        <v>1715</v>
      </c>
      <c r="F525" s="143">
        <v>51</v>
      </c>
      <c r="G525" s="143">
        <v>2</v>
      </c>
    </row>
    <row r="526" spans="2:7" x14ac:dyDescent="0.2">
      <c r="B526" s="143" t="s">
        <v>59</v>
      </c>
      <c r="C526" s="143" t="s">
        <v>18</v>
      </c>
      <c r="D526" s="177" t="s">
        <v>118</v>
      </c>
      <c r="E526" s="143" t="s">
        <v>1635</v>
      </c>
      <c r="F526" s="143">
        <v>80</v>
      </c>
      <c r="G526" s="143">
        <v>2</v>
      </c>
    </row>
    <row r="527" spans="2:7" x14ac:dyDescent="0.2">
      <c r="B527" s="143" t="s">
        <v>59</v>
      </c>
      <c r="C527" s="143" t="s">
        <v>18</v>
      </c>
      <c r="D527" s="177" t="s">
        <v>119</v>
      </c>
      <c r="E527" s="143" t="s">
        <v>597</v>
      </c>
      <c r="F527" s="143">
        <v>380</v>
      </c>
      <c r="G527" s="143">
        <v>9</v>
      </c>
    </row>
    <row r="528" spans="2:7" x14ac:dyDescent="0.2">
      <c r="B528" s="143" t="s">
        <v>59</v>
      </c>
      <c r="C528" s="143" t="s">
        <v>18</v>
      </c>
      <c r="D528" s="177" t="s">
        <v>120</v>
      </c>
      <c r="E528" s="143" t="s">
        <v>598</v>
      </c>
      <c r="F528" s="143">
        <v>547</v>
      </c>
      <c r="G528" s="143">
        <v>13</v>
      </c>
    </row>
    <row r="529" spans="2:7" x14ac:dyDescent="0.2">
      <c r="B529" s="143" t="s">
        <v>59</v>
      </c>
      <c r="C529" s="143" t="s">
        <v>18</v>
      </c>
      <c r="D529" s="177" t="s">
        <v>121</v>
      </c>
      <c r="E529" s="143" t="s">
        <v>599</v>
      </c>
      <c r="F529" s="143">
        <v>484</v>
      </c>
      <c r="G529" s="143">
        <v>23</v>
      </c>
    </row>
    <row r="530" spans="2:7" x14ac:dyDescent="0.2">
      <c r="B530" s="143" t="s">
        <v>59</v>
      </c>
      <c r="C530" s="143" t="s">
        <v>18</v>
      </c>
      <c r="D530" s="177" t="s">
        <v>122</v>
      </c>
      <c r="E530" s="143" t="s">
        <v>600</v>
      </c>
      <c r="F530" s="143">
        <v>543</v>
      </c>
      <c r="G530" s="143">
        <v>42</v>
      </c>
    </row>
    <row r="531" spans="2:7" x14ac:dyDescent="0.2">
      <c r="B531" s="143" t="s">
        <v>59</v>
      </c>
      <c r="C531" s="143" t="s">
        <v>18</v>
      </c>
      <c r="D531" s="177" t="s">
        <v>123</v>
      </c>
      <c r="E531" s="143" t="s">
        <v>601</v>
      </c>
      <c r="F531" s="143">
        <v>726</v>
      </c>
      <c r="G531" s="143">
        <v>83</v>
      </c>
    </row>
    <row r="532" spans="2:7" x14ac:dyDescent="0.2">
      <c r="B532" s="143" t="s">
        <v>59</v>
      </c>
      <c r="C532" s="143" t="s">
        <v>18</v>
      </c>
      <c r="D532" s="177" t="s">
        <v>124</v>
      </c>
      <c r="E532" s="143" t="s">
        <v>602</v>
      </c>
      <c r="F532" s="143">
        <v>932</v>
      </c>
      <c r="G532" s="143">
        <v>113</v>
      </c>
    </row>
    <row r="533" spans="2:7" x14ac:dyDescent="0.2">
      <c r="B533" s="143" t="s">
        <v>59</v>
      </c>
      <c r="C533" s="143" t="s">
        <v>18</v>
      </c>
      <c r="D533" s="177" t="s">
        <v>125</v>
      </c>
      <c r="E533" s="143" t="s">
        <v>603</v>
      </c>
      <c r="F533" s="143">
        <v>1153</v>
      </c>
      <c r="G533" s="143">
        <v>188</v>
      </c>
    </row>
    <row r="534" spans="2:7" x14ac:dyDescent="0.2">
      <c r="B534" s="143" t="s">
        <v>59</v>
      </c>
      <c r="C534" s="143" t="s">
        <v>18</v>
      </c>
      <c r="D534" s="177" t="s">
        <v>126</v>
      </c>
      <c r="E534" s="143" t="s">
        <v>604</v>
      </c>
      <c r="F534" s="143">
        <v>1551</v>
      </c>
      <c r="G534" s="143">
        <v>229</v>
      </c>
    </row>
    <row r="535" spans="2:7" x14ac:dyDescent="0.2">
      <c r="B535" s="143" t="s">
        <v>59</v>
      </c>
      <c r="C535" s="143" t="s">
        <v>18</v>
      </c>
      <c r="D535" s="177" t="s">
        <v>127</v>
      </c>
      <c r="E535" s="143" t="s">
        <v>605</v>
      </c>
      <c r="F535" s="143">
        <v>1990</v>
      </c>
      <c r="G535" s="143">
        <v>364</v>
      </c>
    </row>
    <row r="536" spans="2:7" x14ac:dyDescent="0.2">
      <c r="B536" s="143" t="s">
        <v>59</v>
      </c>
      <c r="C536" s="143" t="s">
        <v>18</v>
      </c>
      <c r="D536" s="177" t="s">
        <v>128</v>
      </c>
      <c r="E536" s="143" t="s">
        <v>606</v>
      </c>
      <c r="F536" s="143">
        <v>2642</v>
      </c>
      <c r="G536" s="143">
        <v>483</v>
      </c>
    </row>
    <row r="537" spans="2:7" x14ac:dyDescent="0.2">
      <c r="B537" s="143" t="s">
        <v>59</v>
      </c>
      <c r="C537" s="143" t="s">
        <v>18</v>
      </c>
      <c r="D537" s="177" t="s">
        <v>129</v>
      </c>
      <c r="E537" s="143" t="s">
        <v>607</v>
      </c>
      <c r="F537" s="143">
        <v>2951</v>
      </c>
      <c r="G537" s="143">
        <v>601</v>
      </c>
    </row>
    <row r="538" spans="2:7" x14ac:dyDescent="0.2">
      <c r="B538" s="143" t="s">
        <v>59</v>
      </c>
      <c r="C538" s="143" t="s">
        <v>18</v>
      </c>
      <c r="D538" s="177" t="s">
        <v>130</v>
      </c>
      <c r="E538" s="143" t="s">
        <v>608</v>
      </c>
      <c r="F538" s="143">
        <v>2956</v>
      </c>
      <c r="G538" s="143">
        <v>583</v>
      </c>
    </row>
    <row r="539" spans="2:7" x14ac:dyDescent="0.2">
      <c r="B539" s="143" t="s">
        <v>59</v>
      </c>
      <c r="C539" s="143" t="s">
        <v>18</v>
      </c>
      <c r="D539" s="177" t="s">
        <v>131</v>
      </c>
      <c r="E539" s="143" t="s">
        <v>609</v>
      </c>
      <c r="F539" s="143">
        <v>2929</v>
      </c>
      <c r="G539" s="143">
        <v>592</v>
      </c>
    </row>
    <row r="540" spans="2:7" x14ac:dyDescent="0.2">
      <c r="B540" s="143" t="s">
        <v>59</v>
      </c>
      <c r="C540" s="143" t="s">
        <v>18</v>
      </c>
      <c r="D540" s="177" t="s">
        <v>132</v>
      </c>
      <c r="E540" s="143" t="s">
        <v>610</v>
      </c>
      <c r="F540" s="143">
        <v>3030</v>
      </c>
      <c r="G540" s="143">
        <v>553</v>
      </c>
    </row>
    <row r="541" spans="2:7" x14ac:dyDescent="0.2">
      <c r="B541" s="143" t="s">
        <v>59</v>
      </c>
      <c r="C541" s="143" t="s">
        <v>18</v>
      </c>
      <c r="D541" s="177" t="s">
        <v>133</v>
      </c>
      <c r="E541" s="143" t="s">
        <v>611</v>
      </c>
      <c r="F541" s="143">
        <v>2710</v>
      </c>
      <c r="G541" s="143">
        <v>439</v>
      </c>
    </row>
    <row r="542" spans="2:7" x14ac:dyDescent="0.2">
      <c r="B542" s="143" t="s">
        <v>59</v>
      </c>
      <c r="C542" s="143" t="s">
        <v>18</v>
      </c>
      <c r="D542" s="177" t="s">
        <v>8</v>
      </c>
      <c r="E542" s="143" t="s">
        <v>612</v>
      </c>
      <c r="F542" s="143">
        <v>2642</v>
      </c>
      <c r="G542" s="143">
        <v>353</v>
      </c>
    </row>
    <row r="543" spans="2:7" x14ac:dyDescent="0.2">
      <c r="B543" s="143" t="s">
        <v>68</v>
      </c>
      <c r="C543" s="143" t="s">
        <v>70</v>
      </c>
      <c r="D543" s="177" t="s">
        <v>1661</v>
      </c>
      <c r="E543" s="143" t="s">
        <v>613</v>
      </c>
      <c r="F543" s="143">
        <v>476</v>
      </c>
      <c r="G543" s="143">
        <v>2</v>
      </c>
    </row>
    <row r="544" spans="2:7" x14ac:dyDescent="0.2">
      <c r="B544" s="143" t="s">
        <v>68</v>
      </c>
      <c r="C544" s="143" t="s">
        <v>70</v>
      </c>
      <c r="D544" s="177" t="s">
        <v>1657</v>
      </c>
      <c r="E544" s="143" t="s">
        <v>1716</v>
      </c>
      <c r="F544" s="143">
        <v>65</v>
      </c>
      <c r="G544" s="143">
        <v>2</v>
      </c>
    </row>
    <row r="545" spans="2:7" x14ac:dyDescent="0.2">
      <c r="B545" s="143" t="s">
        <v>68</v>
      </c>
      <c r="C545" s="143" t="s">
        <v>70</v>
      </c>
      <c r="D545" s="177" t="s">
        <v>1658</v>
      </c>
      <c r="E545" s="143" t="s">
        <v>1717</v>
      </c>
      <c r="F545" s="143">
        <v>32</v>
      </c>
      <c r="G545" s="143">
        <v>1</v>
      </c>
    </row>
    <row r="546" spans="2:7" x14ac:dyDescent="0.2">
      <c r="B546" s="143" t="s">
        <v>68</v>
      </c>
      <c r="C546" s="143" t="s">
        <v>70</v>
      </c>
      <c r="D546" s="177" t="s">
        <v>118</v>
      </c>
      <c r="E546" s="143" t="s">
        <v>614</v>
      </c>
      <c r="F546" s="143">
        <v>39</v>
      </c>
      <c r="G546" s="143">
        <v>2</v>
      </c>
    </row>
    <row r="547" spans="2:7" x14ac:dyDescent="0.2">
      <c r="B547" s="143" t="s">
        <v>68</v>
      </c>
      <c r="C547" s="143" t="s">
        <v>70</v>
      </c>
      <c r="D547" s="177" t="s">
        <v>119</v>
      </c>
      <c r="E547" s="143" t="s">
        <v>615</v>
      </c>
      <c r="F547" s="143">
        <v>126</v>
      </c>
      <c r="G547" s="143">
        <v>8</v>
      </c>
    </row>
    <row r="548" spans="2:7" x14ac:dyDescent="0.2">
      <c r="B548" s="143" t="s">
        <v>68</v>
      </c>
      <c r="C548" s="143" t="s">
        <v>70</v>
      </c>
      <c r="D548" s="177" t="s">
        <v>120</v>
      </c>
      <c r="E548" s="143" t="s">
        <v>616</v>
      </c>
      <c r="F548" s="143">
        <v>186</v>
      </c>
      <c r="G548" s="143">
        <v>9</v>
      </c>
    </row>
    <row r="549" spans="2:7" x14ac:dyDescent="0.2">
      <c r="B549" s="143" t="s">
        <v>68</v>
      </c>
      <c r="C549" s="143" t="s">
        <v>70</v>
      </c>
      <c r="D549" s="177" t="s">
        <v>121</v>
      </c>
      <c r="E549" s="143" t="s">
        <v>617</v>
      </c>
      <c r="F549" s="143">
        <v>183</v>
      </c>
      <c r="G549" s="143">
        <v>15</v>
      </c>
    </row>
    <row r="550" spans="2:7" x14ac:dyDescent="0.2">
      <c r="B550" s="143" t="s">
        <v>68</v>
      </c>
      <c r="C550" s="143" t="s">
        <v>70</v>
      </c>
      <c r="D550" s="177" t="s">
        <v>122</v>
      </c>
      <c r="E550" s="143" t="s">
        <v>618</v>
      </c>
      <c r="F550" s="143">
        <v>277</v>
      </c>
      <c r="G550" s="143">
        <v>34</v>
      </c>
    </row>
    <row r="551" spans="2:7" x14ac:dyDescent="0.2">
      <c r="B551" s="143" t="s">
        <v>68</v>
      </c>
      <c r="C551" s="143" t="s">
        <v>70</v>
      </c>
      <c r="D551" s="177" t="s">
        <v>123</v>
      </c>
      <c r="E551" s="143" t="s">
        <v>619</v>
      </c>
      <c r="F551" s="143">
        <v>436</v>
      </c>
      <c r="G551" s="143">
        <v>61</v>
      </c>
    </row>
    <row r="552" spans="2:7" x14ac:dyDescent="0.2">
      <c r="B552" s="143" t="s">
        <v>68</v>
      </c>
      <c r="C552" s="143" t="s">
        <v>70</v>
      </c>
      <c r="D552" s="177" t="s">
        <v>124</v>
      </c>
      <c r="E552" s="143" t="s">
        <v>620</v>
      </c>
      <c r="F552" s="143">
        <v>564</v>
      </c>
      <c r="G552" s="143">
        <v>93</v>
      </c>
    </row>
    <row r="553" spans="2:7" x14ac:dyDescent="0.2">
      <c r="B553" s="143" t="s">
        <v>68</v>
      </c>
      <c r="C553" s="143" t="s">
        <v>70</v>
      </c>
      <c r="D553" s="177" t="s">
        <v>125</v>
      </c>
      <c r="E553" s="143" t="s">
        <v>621</v>
      </c>
      <c r="F553" s="143">
        <v>714</v>
      </c>
      <c r="G553" s="143">
        <v>134</v>
      </c>
    </row>
    <row r="554" spans="2:7" x14ac:dyDescent="0.2">
      <c r="B554" s="143" t="s">
        <v>68</v>
      </c>
      <c r="C554" s="143" t="s">
        <v>70</v>
      </c>
      <c r="D554" s="177" t="s">
        <v>126</v>
      </c>
      <c r="E554" s="143" t="s">
        <v>622</v>
      </c>
      <c r="F554" s="143">
        <v>943</v>
      </c>
      <c r="G554" s="143">
        <v>155</v>
      </c>
    </row>
    <row r="555" spans="2:7" x14ac:dyDescent="0.2">
      <c r="B555" s="143" t="s">
        <v>68</v>
      </c>
      <c r="C555" s="143" t="s">
        <v>70</v>
      </c>
      <c r="D555" s="177" t="s">
        <v>127</v>
      </c>
      <c r="E555" s="143" t="s">
        <v>623</v>
      </c>
      <c r="F555" s="143">
        <v>1247</v>
      </c>
      <c r="G555" s="143">
        <v>211</v>
      </c>
    </row>
    <row r="556" spans="2:7" x14ac:dyDescent="0.2">
      <c r="B556" s="143" t="s">
        <v>68</v>
      </c>
      <c r="C556" s="143" t="s">
        <v>70</v>
      </c>
      <c r="D556" s="177" t="s">
        <v>128</v>
      </c>
      <c r="E556" s="143" t="s">
        <v>624</v>
      </c>
      <c r="F556" s="143">
        <v>1624</v>
      </c>
      <c r="G556" s="143">
        <v>302</v>
      </c>
    </row>
    <row r="557" spans="2:7" x14ac:dyDescent="0.2">
      <c r="B557" s="143" t="s">
        <v>68</v>
      </c>
      <c r="C557" s="143" t="s">
        <v>70</v>
      </c>
      <c r="D557" s="177" t="s">
        <v>129</v>
      </c>
      <c r="E557" s="143" t="s">
        <v>625</v>
      </c>
      <c r="F557" s="143">
        <v>1933</v>
      </c>
      <c r="G557" s="143">
        <v>398</v>
      </c>
    </row>
    <row r="558" spans="2:7" x14ac:dyDescent="0.2">
      <c r="B558" s="143" t="s">
        <v>68</v>
      </c>
      <c r="C558" s="143" t="s">
        <v>70</v>
      </c>
      <c r="D558" s="177" t="s">
        <v>130</v>
      </c>
      <c r="E558" s="143" t="s">
        <v>626</v>
      </c>
      <c r="F558" s="143">
        <v>2165</v>
      </c>
      <c r="G558" s="143">
        <v>421</v>
      </c>
    </row>
    <row r="559" spans="2:7" x14ac:dyDescent="0.2">
      <c r="B559" s="143" t="s">
        <v>68</v>
      </c>
      <c r="C559" s="143" t="s">
        <v>70</v>
      </c>
      <c r="D559" s="177" t="s">
        <v>131</v>
      </c>
      <c r="E559" s="143" t="s">
        <v>627</v>
      </c>
      <c r="F559" s="143">
        <v>2270</v>
      </c>
      <c r="G559" s="143">
        <v>397</v>
      </c>
    </row>
    <row r="560" spans="2:7" x14ac:dyDescent="0.2">
      <c r="B560" s="143" t="s">
        <v>68</v>
      </c>
      <c r="C560" s="143" t="s">
        <v>70</v>
      </c>
      <c r="D560" s="177" t="s">
        <v>132</v>
      </c>
      <c r="E560" s="143" t="s">
        <v>628</v>
      </c>
      <c r="F560" s="143">
        <v>2442</v>
      </c>
      <c r="G560" s="143">
        <v>394</v>
      </c>
    </row>
    <row r="561" spans="2:7" x14ac:dyDescent="0.2">
      <c r="B561" s="143" t="s">
        <v>68</v>
      </c>
      <c r="C561" s="143" t="s">
        <v>70</v>
      </c>
      <c r="D561" s="177" t="s">
        <v>133</v>
      </c>
      <c r="E561" s="143" t="s">
        <v>629</v>
      </c>
      <c r="F561" s="143">
        <v>1998</v>
      </c>
      <c r="G561" s="143">
        <v>306</v>
      </c>
    </row>
    <row r="562" spans="2:7" x14ac:dyDescent="0.2">
      <c r="B562" s="143" t="s">
        <v>68</v>
      </c>
      <c r="C562" s="143" t="s">
        <v>70</v>
      </c>
      <c r="D562" s="177" t="s">
        <v>8</v>
      </c>
      <c r="E562" s="143" t="s">
        <v>630</v>
      </c>
      <c r="F562" s="143">
        <v>1875</v>
      </c>
      <c r="G562" s="143">
        <v>229</v>
      </c>
    </row>
    <row r="563" spans="2:7" x14ac:dyDescent="0.2">
      <c r="B563" s="143" t="s">
        <v>68</v>
      </c>
      <c r="C563" s="143" t="s">
        <v>71</v>
      </c>
      <c r="D563" s="177" t="s">
        <v>1661</v>
      </c>
      <c r="E563" s="143" t="s">
        <v>631</v>
      </c>
      <c r="F563" s="143">
        <v>554</v>
      </c>
      <c r="G563" s="143">
        <v>1</v>
      </c>
    </row>
    <row r="564" spans="2:7" x14ac:dyDescent="0.2">
      <c r="B564" s="143" t="s">
        <v>68</v>
      </c>
      <c r="C564" s="143" t="s">
        <v>71</v>
      </c>
      <c r="D564" s="177" t="s">
        <v>1657</v>
      </c>
      <c r="E564" s="143" t="s">
        <v>1718</v>
      </c>
      <c r="F564" s="143">
        <v>79</v>
      </c>
      <c r="G564" s="143">
        <v>2</v>
      </c>
    </row>
    <row r="565" spans="2:7" x14ac:dyDescent="0.2">
      <c r="B565" s="143" t="s">
        <v>68</v>
      </c>
      <c r="C565" s="143" t="s">
        <v>71</v>
      </c>
      <c r="D565" s="177" t="s">
        <v>1658</v>
      </c>
      <c r="E565" s="143" t="s">
        <v>1719</v>
      </c>
      <c r="F565" s="143">
        <v>57</v>
      </c>
      <c r="G565" s="143">
        <v>1</v>
      </c>
    </row>
    <row r="566" spans="2:7" x14ac:dyDescent="0.2">
      <c r="B566" s="143" t="s">
        <v>68</v>
      </c>
      <c r="C566" s="143" t="s">
        <v>71</v>
      </c>
      <c r="D566" s="177" t="s">
        <v>118</v>
      </c>
      <c r="E566" s="143" t="s">
        <v>632</v>
      </c>
      <c r="F566" s="143">
        <v>84</v>
      </c>
      <c r="G566" s="143">
        <v>1</v>
      </c>
    </row>
    <row r="567" spans="2:7" x14ac:dyDescent="0.2">
      <c r="B567" s="143" t="s">
        <v>68</v>
      </c>
      <c r="C567" s="143" t="s">
        <v>71</v>
      </c>
      <c r="D567" s="177" t="s">
        <v>119</v>
      </c>
      <c r="E567" s="143" t="s">
        <v>633</v>
      </c>
      <c r="F567" s="143">
        <v>536</v>
      </c>
      <c r="G567" s="143">
        <v>6</v>
      </c>
    </row>
    <row r="568" spans="2:7" x14ac:dyDescent="0.2">
      <c r="B568" s="143" t="s">
        <v>68</v>
      </c>
      <c r="C568" s="143" t="s">
        <v>71</v>
      </c>
      <c r="D568" s="177" t="s">
        <v>120</v>
      </c>
      <c r="E568" s="143" t="s">
        <v>634</v>
      </c>
      <c r="F568" s="143">
        <v>826</v>
      </c>
      <c r="G568" s="143">
        <v>15</v>
      </c>
    </row>
    <row r="569" spans="2:7" x14ac:dyDescent="0.2">
      <c r="B569" s="143" t="s">
        <v>68</v>
      </c>
      <c r="C569" s="143" t="s">
        <v>71</v>
      </c>
      <c r="D569" s="177" t="s">
        <v>121</v>
      </c>
      <c r="E569" s="143" t="s">
        <v>635</v>
      </c>
      <c r="F569" s="143">
        <v>760</v>
      </c>
      <c r="G569" s="143">
        <v>28</v>
      </c>
    </row>
    <row r="570" spans="2:7" x14ac:dyDescent="0.2">
      <c r="B570" s="143" t="s">
        <v>68</v>
      </c>
      <c r="C570" s="143" t="s">
        <v>71</v>
      </c>
      <c r="D570" s="177" t="s">
        <v>122</v>
      </c>
      <c r="E570" s="143" t="s">
        <v>636</v>
      </c>
      <c r="F570" s="143">
        <v>792</v>
      </c>
      <c r="G570" s="143">
        <v>64</v>
      </c>
    </row>
    <row r="571" spans="2:7" x14ac:dyDescent="0.2">
      <c r="B571" s="143" t="s">
        <v>68</v>
      </c>
      <c r="C571" s="143" t="s">
        <v>71</v>
      </c>
      <c r="D571" s="177" t="s">
        <v>123</v>
      </c>
      <c r="E571" s="143" t="s">
        <v>637</v>
      </c>
      <c r="F571" s="143">
        <v>892</v>
      </c>
      <c r="G571" s="143">
        <v>88</v>
      </c>
    </row>
    <row r="572" spans="2:7" x14ac:dyDescent="0.2">
      <c r="B572" s="143" t="s">
        <v>68</v>
      </c>
      <c r="C572" s="143" t="s">
        <v>71</v>
      </c>
      <c r="D572" s="177" t="s">
        <v>124</v>
      </c>
      <c r="E572" s="143" t="s">
        <v>638</v>
      </c>
      <c r="F572" s="143">
        <v>1144</v>
      </c>
      <c r="G572" s="143">
        <v>140</v>
      </c>
    </row>
    <row r="573" spans="2:7" x14ac:dyDescent="0.2">
      <c r="B573" s="143" t="s">
        <v>68</v>
      </c>
      <c r="C573" s="143" t="s">
        <v>71</v>
      </c>
      <c r="D573" s="177" t="s">
        <v>125</v>
      </c>
      <c r="E573" s="143" t="s">
        <v>639</v>
      </c>
      <c r="F573" s="143">
        <v>1363</v>
      </c>
      <c r="G573" s="143">
        <v>183</v>
      </c>
    </row>
    <row r="574" spans="2:7" x14ac:dyDescent="0.2">
      <c r="B574" s="143" t="s">
        <v>68</v>
      </c>
      <c r="C574" s="143" t="s">
        <v>71</v>
      </c>
      <c r="D574" s="177" t="s">
        <v>126</v>
      </c>
      <c r="E574" s="143" t="s">
        <v>640</v>
      </c>
      <c r="F574" s="143">
        <v>1660</v>
      </c>
      <c r="G574" s="143">
        <v>244</v>
      </c>
    </row>
    <row r="575" spans="2:7" x14ac:dyDescent="0.2">
      <c r="B575" s="143" t="s">
        <v>68</v>
      </c>
      <c r="C575" s="143" t="s">
        <v>71</v>
      </c>
      <c r="D575" s="177" t="s">
        <v>127</v>
      </c>
      <c r="E575" s="143" t="s">
        <v>641</v>
      </c>
      <c r="F575" s="143">
        <v>2061</v>
      </c>
      <c r="G575" s="143">
        <v>361</v>
      </c>
    </row>
    <row r="576" spans="2:7" x14ac:dyDescent="0.2">
      <c r="B576" s="143" t="s">
        <v>68</v>
      </c>
      <c r="C576" s="143" t="s">
        <v>71</v>
      </c>
      <c r="D576" s="177" t="s">
        <v>128</v>
      </c>
      <c r="E576" s="143" t="s">
        <v>642</v>
      </c>
      <c r="F576" s="143">
        <v>2555</v>
      </c>
      <c r="G576" s="143">
        <v>561</v>
      </c>
    </row>
    <row r="577" spans="2:7" x14ac:dyDescent="0.2">
      <c r="B577" s="143" t="s">
        <v>68</v>
      </c>
      <c r="C577" s="143" t="s">
        <v>71</v>
      </c>
      <c r="D577" s="177" t="s">
        <v>129</v>
      </c>
      <c r="E577" s="143" t="s">
        <v>643</v>
      </c>
      <c r="F577" s="143">
        <v>2734</v>
      </c>
      <c r="G577" s="143">
        <v>566</v>
      </c>
    </row>
    <row r="578" spans="2:7" x14ac:dyDescent="0.2">
      <c r="B578" s="143" t="s">
        <v>68</v>
      </c>
      <c r="C578" s="143" t="s">
        <v>71</v>
      </c>
      <c r="D578" s="177" t="s">
        <v>130</v>
      </c>
      <c r="E578" s="143" t="s">
        <v>644</v>
      </c>
      <c r="F578" s="143">
        <v>2893</v>
      </c>
      <c r="G578" s="143">
        <v>620</v>
      </c>
    </row>
    <row r="579" spans="2:7" x14ac:dyDescent="0.2">
      <c r="B579" s="143" t="s">
        <v>68</v>
      </c>
      <c r="C579" s="143" t="s">
        <v>71</v>
      </c>
      <c r="D579" s="177" t="s">
        <v>131</v>
      </c>
      <c r="E579" s="143" t="s">
        <v>645</v>
      </c>
      <c r="F579" s="143">
        <v>2901</v>
      </c>
      <c r="G579" s="143">
        <v>592</v>
      </c>
    </row>
    <row r="580" spans="2:7" x14ac:dyDescent="0.2">
      <c r="B580" s="143" t="s">
        <v>68</v>
      </c>
      <c r="C580" s="143" t="s">
        <v>71</v>
      </c>
      <c r="D580" s="177" t="s">
        <v>132</v>
      </c>
      <c r="E580" s="143" t="s">
        <v>646</v>
      </c>
      <c r="F580" s="143">
        <v>2711</v>
      </c>
      <c r="G580" s="143">
        <v>491</v>
      </c>
    </row>
    <row r="581" spans="2:7" x14ac:dyDescent="0.2">
      <c r="B581" s="143" t="s">
        <v>68</v>
      </c>
      <c r="C581" s="143" t="s">
        <v>71</v>
      </c>
      <c r="D581" s="177" t="s">
        <v>133</v>
      </c>
      <c r="E581" s="143" t="s">
        <v>647</v>
      </c>
      <c r="F581" s="143">
        <v>1884</v>
      </c>
      <c r="G581" s="143">
        <v>347</v>
      </c>
    </row>
    <row r="582" spans="2:7" x14ac:dyDescent="0.2">
      <c r="B582" s="143" t="s">
        <v>68</v>
      </c>
      <c r="C582" s="143" t="s">
        <v>71</v>
      </c>
      <c r="D582" s="177" t="s">
        <v>8</v>
      </c>
      <c r="E582" s="143" t="s">
        <v>648</v>
      </c>
      <c r="F582" s="143">
        <v>1523</v>
      </c>
      <c r="G582" s="143">
        <v>206</v>
      </c>
    </row>
    <row r="583" spans="2:7" x14ac:dyDescent="0.2">
      <c r="B583" s="143" t="s">
        <v>68</v>
      </c>
      <c r="C583" s="143" t="s">
        <v>18</v>
      </c>
      <c r="D583" s="177" t="s">
        <v>1661</v>
      </c>
      <c r="E583" s="143" t="s">
        <v>649</v>
      </c>
      <c r="F583" s="143">
        <v>1030</v>
      </c>
      <c r="G583" s="143">
        <v>3</v>
      </c>
    </row>
    <row r="584" spans="2:7" x14ac:dyDescent="0.2">
      <c r="B584" s="143" t="s">
        <v>68</v>
      </c>
      <c r="C584" s="143" t="s">
        <v>18</v>
      </c>
      <c r="D584" s="177" t="s">
        <v>1657</v>
      </c>
      <c r="E584" s="143" t="s">
        <v>1720</v>
      </c>
      <c r="F584" s="143">
        <v>144</v>
      </c>
      <c r="G584" s="143">
        <v>4</v>
      </c>
    </row>
    <row r="585" spans="2:7" x14ac:dyDescent="0.2">
      <c r="B585" s="143" t="s">
        <v>68</v>
      </c>
      <c r="C585" s="143" t="s">
        <v>18</v>
      </c>
      <c r="D585" s="177" t="s">
        <v>1658</v>
      </c>
      <c r="E585" s="143" t="s">
        <v>1721</v>
      </c>
      <c r="F585" s="143">
        <v>89</v>
      </c>
      <c r="G585" s="143">
        <v>2</v>
      </c>
    </row>
    <row r="586" spans="2:7" x14ac:dyDescent="0.2">
      <c r="B586" s="143" t="s">
        <v>68</v>
      </c>
      <c r="C586" s="143" t="s">
        <v>18</v>
      </c>
      <c r="D586" s="177" t="s">
        <v>118</v>
      </c>
      <c r="E586" s="143" t="s">
        <v>650</v>
      </c>
      <c r="F586" s="143">
        <v>123</v>
      </c>
      <c r="G586" s="143">
        <v>3</v>
      </c>
    </row>
    <row r="587" spans="2:7" x14ac:dyDescent="0.2">
      <c r="B587" s="143" t="s">
        <v>68</v>
      </c>
      <c r="C587" s="143" t="s">
        <v>18</v>
      </c>
      <c r="D587" s="177" t="s">
        <v>119</v>
      </c>
      <c r="E587" s="143" t="s">
        <v>651</v>
      </c>
      <c r="F587" s="143">
        <v>662</v>
      </c>
      <c r="G587" s="143">
        <v>14</v>
      </c>
    </row>
    <row r="588" spans="2:7" x14ac:dyDescent="0.2">
      <c r="B588" s="143" t="s">
        <v>68</v>
      </c>
      <c r="C588" s="143" t="s">
        <v>18</v>
      </c>
      <c r="D588" s="177" t="s">
        <v>120</v>
      </c>
      <c r="E588" s="143" t="s">
        <v>652</v>
      </c>
      <c r="F588" s="143">
        <v>1012</v>
      </c>
      <c r="G588" s="143">
        <v>24</v>
      </c>
    </row>
    <row r="589" spans="2:7" x14ac:dyDescent="0.2">
      <c r="B589" s="143" t="s">
        <v>68</v>
      </c>
      <c r="C589" s="143" t="s">
        <v>18</v>
      </c>
      <c r="D589" s="177" t="s">
        <v>121</v>
      </c>
      <c r="E589" s="143" t="s">
        <v>653</v>
      </c>
      <c r="F589" s="143">
        <v>943</v>
      </c>
      <c r="G589" s="143">
        <v>43</v>
      </c>
    </row>
    <row r="590" spans="2:7" x14ac:dyDescent="0.2">
      <c r="B590" s="143" t="s">
        <v>68</v>
      </c>
      <c r="C590" s="143" t="s">
        <v>18</v>
      </c>
      <c r="D590" s="177" t="s">
        <v>122</v>
      </c>
      <c r="E590" s="143" t="s">
        <v>654</v>
      </c>
      <c r="F590" s="143">
        <v>1069</v>
      </c>
      <c r="G590" s="143">
        <v>98</v>
      </c>
    </row>
    <row r="591" spans="2:7" x14ac:dyDescent="0.2">
      <c r="B591" s="143" t="s">
        <v>68</v>
      </c>
      <c r="C591" s="143" t="s">
        <v>18</v>
      </c>
      <c r="D591" s="177" t="s">
        <v>123</v>
      </c>
      <c r="E591" s="143" t="s">
        <v>655</v>
      </c>
      <c r="F591" s="143">
        <v>1328</v>
      </c>
      <c r="G591" s="143">
        <v>149</v>
      </c>
    </row>
    <row r="592" spans="2:7" x14ac:dyDescent="0.2">
      <c r="B592" s="143" t="s">
        <v>68</v>
      </c>
      <c r="C592" s="143" t="s">
        <v>18</v>
      </c>
      <c r="D592" s="177" t="s">
        <v>124</v>
      </c>
      <c r="E592" s="143" t="s">
        <v>656</v>
      </c>
      <c r="F592" s="143">
        <v>1708</v>
      </c>
      <c r="G592" s="143">
        <v>233</v>
      </c>
    </row>
    <row r="593" spans="2:7" x14ac:dyDescent="0.2">
      <c r="B593" s="143" t="s">
        <v>68</v>
      </c>
      <c r="C593" s="143" t="s">
        <v>18</v>
      </c>
      <c r="D593" s="177" t="s">
        <v>125</v>
      </c>
      <c r="E593" s="143" t="s">
        <v>657</v>
      </c>
      <c r="F593" s="143">
        <v>2077</v>
      </c>
      <c r="G593" s="143">
        <v>317</v>
      </c>
    </row>
    <row r="594" spans="2:7" x14ac:dyDescent="0.2">
      <c r="B594" s="143" t="s">
        <v>68</v>
      </c>
      <c r="C594" s="143" t="s">
        <v>18</v>
      </c>
      <c r="D594" s="177" t="s">
        <v>126</v>
      </c>
      <c r="E594" s="143" t="s">
        <v>658</v>
      </c>
      <c r="F594" s="143">
        <v>2603</v>
      </c>
      <c r="G594" s="143">
        <v>399</v>
      </c>
    </row>
    <row r="595" spans="2:7" x14ac:dyDescent="0.2">
      <c r="B595" s="143" t="s">
        <v>68</v>
      </c>
      <c r="C595" s="143" t="s">
        <v>18</v>
      </c>
      <c r="D595" s="177" t="s">
        <v>127</v>
      </c>
      <c r="E595" s="143" t="s">
        <v>659</v>
      </c>
      <c r="F595" s="143">
        <v>3308</v>
      </c>
      <c r="G595" s="143">
        <v>572</v>
      </c>
    </row>
    <row r="596" spans="2:7" x14ac:dyDescent="0.2">
      <c r="B596" s="143" t="s">
        <v>68</v>
      </c>
      <c r="C596" s="143" t="s">
        <v>18</v>
      </c>
      <c r="D596" s="177" t="s">
        <v>128</v>
      </c>
      <c r="E596" s="143" t="s">
        <v>660</v>
      </c>
      <c r="F596" s="143">
        <v>4179</v>
      </c>
      <c r="G596" s="143">
        <v>863</v>
      </c>
    </row>
    <row r="597" spans="2:7" x14ac:dyDescent="0.2">
      <c r="B597" s="143" t="s">
        <v>68</v>
      </c>
      <c r="C597" s="143" t="s">
        <v>18</v>
      </c>
      <c r="D597" s="177" t="s">
        <v>129</v>
      </c>
      <c r="E597" s="143" t="s">
        <v>661</v>
      </c>
      <c r="F597" s="143">
        <v>4667</v>
      </c>
      <c r="G597" s="143">
        <v>964</v>
      </c>
    </row>
    <row r="598" spans="2:7" x14ac:dyDescent="0.2">
      <c r="B598" s="143" t="s">
        <v>68</v>
      </c>
      <c r="C598" s="143" t="s">
        <v>18</v>
      </c>
      <c r="D598" s="177" t="s">
        <v>130</v>
      </c>
      <c r="E598" s="143" t="s">
        <v>662</v>
      </c>
      <c r="F598" s="143">
        <v>5058</v>
      </c>
      <c r="G598" s="143">
        <v>1041</v>
      </c>
    </row>
    <row r="599" spans="2:7" x14ac:dyDescent="0.2">
      <c r="B599" s="143" t="s">
        <v>68</v>
      </c>
      <c r="C599" s="143" t="s">
        <v>18</v>
      </c>
      <c r="D599" s="177" t="s">
        <v>131</v>
      </c>
      <c r="E599" s="143" t="s">
        <v>663</v>
      </c>
      <c r="F599" s="143">
        <v>5171</v>
      </c>
      <c r="G599" s="143">
        <v>989</v>
      </c>
    </row>
    <row r="600" spans="2:7" x14ac:dyDescent="0.2">
      <c r="B600" s="143" t="s">
        <v>68</v>
      </c>
      <c r="C600" s="143" t="s">
        <v>18</v>
      </c>
      <c r="D600" s="177" t="s">
        <v>132</v>
      </c>
      <c r="E600" s="143" t="s">
        <v>664</v>
      </c>
      <c r="F600" s="143">
        <v>5153</v>
      </c>
      <c r="G600" s="143">
        <v>885</v>
      </c>
    </row>
    <row r="601" spans="2:7" x14ac:dyDescent="0.2">
      <c r="B601" s="143" t="s">
        <v>68</v>
      </c>
      <c r="C601" s="143" t="s">
        <v>18</v>
      </c>
      <c r="D601" s="177" t="s">
        <v>133</v>
      </c>
      <c r="E601" s="143" t="s">
        <v>665</v>
      </c>
      <c r="F601" s="143">
        <v>3882</v>
      </c>
      <c r="G601" s="143">
        <v>653</v>
      </c>
    </row>
    <row r="602" spans="2:7" x14ac:dyDescent="0.2">
      <c r="B602" s="143" t="s">
        <v>68</v>
      </c>
      <c r="C602" s="143" t="s">
        <v>18</v>
      </c>
      <c r="D602" s="177" t="s">
        <v>8</v>
      </c>
      <c r="E602" s="143" t="s">
        <v>666</v>
      </c>
      <c r="F602" s="143">
        <v>3398</v>
      </c>
      <c r="G602" s="143">
        <v>435</v>
      </c>
    </row>
    <row r="603" spans="2:7" x14ac:dyDescent="0.2">
      <c r="B603" s="143" t="s">
        <v>48</v>
      </c>
      <c r="C603" s="143" t="s">
        <v>70</v>
      </c>
      <c r="D603" s="177" t="s">
        <v>1661</v>
      </c>
      <c r="E603" s="143" t="s">
        <v>667</v>
      </c>
      <c r="F603" s="143">
        <v>658</v>
      </c>
      <c r="G603" s="143">
        <v>5</v>
      </c>
    </row>
    <row r="604" spans="2:7" x14ac:dyDescent="0.2">
      <c r="B604" s="143" t="s">
        <v>48</v>
      </c>
      <c r="C604" s="143" t="s">
        <v>70</v>
      </c>
      <c r="D604" s="177" t="s">
        <v>1657</v>
      </c>
      <c r="E604" s="143" t="s">
        <v>1722</v>
      </c>
      <c r="F604" s="143">
        <v>120</v>
      </c>
      <c r="G604" s="143">
        <v>5</v>
      </c>
    </row>
    <row r="605" spans="2:7" x14ac:dyDescent="0.2">
      <c r="B605" s="143" t="s">
        <v>48</v>
      </c>
      <c r="C605" s="143" t="s">
        <v>70</v>
      </c>
      <c r="D605" s="177" t="s">
        <v>1658</v>
      </c>
      <c r="E605" s="143" t="s">
        <v>1723</v>
      </c>
      <c r="F605" s="143">
        <v>52</v>
      </c>
      <c r="G605" s="143">
        <v>1</v>
      </c>
    </row>
    <row r="606" spans="2:7" x14ac:dyDescent="0.2">
      <c r="B606" s="143" t="s">
        <v>48</v>
      </c>
      <c r="C606" s="143" t="s">
        <v>70</v>
      </c>
      <c r="D606" s="177" t="s">
        <v>118</v>
      </c>
      <c r="E606" s="143" t="s">
        <v>668</v>
      </c>
      <c r="F606" s="143">
        <v>65</v>
      </c>
      <c r="G606" s="143">
        <v>2</v>
      </c>
    </row>
    <row r="607" spans="2:7" x14ac:dyDescent="0.2">
      <c r="B607" s="143" t="s">
        <v>48</v>
      </c>
      <c r="C607" s="143" t="s">
        <v>70</v>
      </c>
      <c r="D607" s="177" t="s">
        <v>119</v>
      </c>
      <c r="E607" s="143" t="s">
        <v>669</v>
      </c>
      <c r="F607" s="143">
        <v>163</v>
      </c>
      <c r="G607" s="143">
        <v>11</v>
      </c>
    </row>
    <row r="608" spans="2:7" x14ac:dyDescent="0.2">
      <c r="B608" s="143" t="s">
        <v>48</v>
      </c>
      <c r="C608" s="143" t="s">
        <v>70</v>
      </c>
      <c r="D608" s="177" t="s">
        <v>120</v>
      </c>
      <c r="E608" s="143" t="s">
        <v>670</v>
      </c>
      <c r="F608" s="143">
        <v>211</v>
      </c>
      <c r="G608" s="143">
        <v>10</v>
      </c>
    </row>
    <row r="609" spans="2:7" x14ac:dyDescent="0.2">
      <c r="B609" s="143" t="s">
        <v>48</v>
      </c>
      <c r="C609" s="143" t="s">
        <v>70</v>
      </c>
      <c r="D609" s="177" t="s">
        <v>121</v>
      </c>
      <c r="E609" s="143" t="s">
        <v>671</v>
      </c>
      <c r="F609" s="143">
        <v>217</v>
      </c>
      <c r="G609" s="143">
        <v>10</v>
      </c>
    </row>
    <row r="610" spans="2:7" x14ac:dyDescent="0.2">
      <c r="B610" s="143" t="s">
        <v>48</v>
      </c>
      <c r="C610" s="143" t="s">
        <v>70</v>
      </c>
      <c r="D610" s="177" t="s">
        <v>122</v>
      </c>
      <c r="E610" s="143" t="s">
        <v>672</v>
      </c>
      <c r="F610" s="143">
        <v>304</v>
      </c>
      <c r="G610" s="143">
        <v>12</v>
      </c>
    </row>
    <row r="611" spans="2:7" x14ac:dyDescent="0.2">
      <c r="B611" s="143" t="s">
        <v>48</v>
      </c>
      <c r="C611" s="143" t="s">
        <v>70</v>
      </c>
      <c r="D611" s="177" t="s">
        <v>123</v>
      </c>
      <c r="E611" s="143" t="s">
        <v>673</v>
      </c>
      <c r="F611" s="143">
        <v>418</v>
      </c>
      <c r="G611" s="143">
        <v>31</v>
      </c>
    </row>
    <row r="612" spans="2:7" x14ac:dyDescent="0.2">
      <c r="B612" s="143" t="s">
        <v>48</v>
      </c>
      <c r="C612" s="143" t="s">
        <v>70</v>
      </c>
      <c r="D612" s="177" t="s">
        <v>124</v>
      </c>
      <c r="E612" s="143" t="s">
        <v>674</v>
      </c>
      <c r="F612" s="143">
        <v>529</v>
      </c>
      <c r="G612" s="143">
        <v>39</v>
      </c>
    </row>
    <row r="613" spans="2:7" x14ac:dyDescent="0.2">
      <c r="B613" s="143" t="s">
        <v>48</v>
      </c>
      <c r="C613" s="143" t="s">
        <v>70</v>
      </c>
      <c r="D613" s="177" t="s">
        <v>125</v>
      </c>
      <c r="E613" s="143" t="s">
        <v>675</v>
      </c>
      <c r="F613" s="143">
        <v>617</v>
      </c>
      <c r="G613" s="143">
        <v>46</v>
      </c>
    </row>
    <row r="614" spans="2:7" x14ac:dyDescent="0.2">
      <c r="B614" s="143" t="s">
        <v>48</v>
      </c>
      <c r="C614" s="143" t="s">
        <v>70</v>
      </c>
      <c r="D614" s="177" t="s">
        <v>126</v>
      </c>
      <c r="E614" s="143" t="s">
        <v>676</v>
      </c>
      <c r="F614" s="143">
        <v>787</v>
      </c>
      <c r="G614" s="143">
        <v>85</v>
      </c>
    </row>
    <row r="615" spans="2:7" x14ac:dyDescent="0.2">
      <c r="B615" s="143" t="s">
        <v>48</v>
      </c>
      <c r="C615" s="143" t="s">
        <v>70</v>
      </c>
      <c r="D615" s="177" t="s">
        <v>127</v>
      </c>
      <c r="E615" s="143" t="s">
        <v>677</v>
      </c>
      <c r="F615" s="143">
        <v>1019</v>
      </c>
      <c r="G615" s="143">
        <v>109</v>
      </c>
    </row>
    <row r="616" spans="2:7" x14ac:dyDescent="0.2">
      <c r="B616" s="143" t="s">
        <v>48</v>
      </c>
      <c r="C616" s="143" t="s">
        <v>70</v>
      </c>
      <c r="D616" s="177" t="s">
        <v>128</v>
      </c>
      <c r="E616" s="143" t="s">
        <v>678</v>
      </c>
      <c r="F616" s="143">
        <v>1253</v>
      </c>
      <c r="G616" s="143">
        <v>166</v>
      </c>
    </row>
    <row r="617" spans="2:7" x14ac:dyDescent="0.2">
      <c r="B617" s="143" t="s">
        <v>48</v>
      </c>
      <c r="C617" s="143" t="s">
        <v>70</v>
      </c>
      <c r="D617" s="177" t="s">
        <v>129</v>
      </c>
      <c r="E617" s="143" t="s">
        <v>679</v>
      </c>
      <c r="F617" s="143">
        <v>1566</v>
      </c>
      <c r="G617" s="143">
        <v>177</v>
      </c>
    </row>
    <row r="618" spans="2:7" x14ac:dyDescent="0.2">
      <c r="B618" s="143" t="s">
        <v>48</v>
      </c>
      <c r="C618" s="143" t="s">
        <v>70</v>
      </c>
      <c r="D618" s="177" t="s">
        <v>130</v>
      </c>
      <c r="E618" s="143" t="s">
        <v>680</v>
      </c>
      <c r="F618" s="143">
        <v>1742</v>
      </c>
      <c r="G618" s="143">
        <v>242</v>
      </c>
    </row>
    <row r="619" spans="2:7" x14ac:dyDescent="0.2">
      <c r="B619" s="143" t="s">
        <v>48</v>
      </c>
      <c r="C619" s="143" t="s">
        <v>70</v>
      </c>
      <c r="D619" s="177" t="s">
        <v>131</v>
      </c>
      <c r="E619" s="143" t="s">
        <v>681</v>
      </c>
      <c r="F619" s="143">
        <v>1936</v>
      </c>
      <c r="G619" s="143">
        <v>234</v>
      </c>
    </row>
    <row r="620" spans="2:7" x14ac:dyDescent="0.2">
      <c r="B620" s="143" t="s">
        <v>48</v>
      </c>
      <c r="C620" s="143" t="s">
        <v>70</v>
      </c>
      <c r="D620" s="177" t="s">
        <v>132</v>
      </c>
      <c r="E620" s="143" t="s">
        <v>682</v>
      </c>
      <c r="F620" s="143">
        <v>2080</v>
      </c>
      <c r="G620" s="143">
        <v>241</v>
      </c>
    </row>
    <row r="621" spans="2:7" x14ac:dyDescent="0.2">
      <c r="B621" s="143" t="s">
        <v>48</v>
      </c>
      <c r="C621" s="143" t="s">
        <v>70</v>
      </c>
      <c r="D621" s="177" t="s">
        <v>133</v>
      </c>
      <c r="E621" s="143" t="s">
        <v>683</v>
      </c>
      <c r="F621" s="143">
        <v>1590</v>
      </c>
      <c r="G621" s="143">
        <v>174</v>
      </c>
    </row>
    <row r="622" spans="2:7" x14ac:dyDescent="0.2">
      <c r="B622" s="143" t="s">
        <v>48</v>
      </c>
      <c r="C622" s="143" t="s">
        <v>70</v>
      </c>
      <c r="D622" s="177" t="s">
        <v>8</v>
      </c>
      <c r="E622" s="143" t="s">
        <v>684</v>
      </c>
      <c r="F622" s="143">
        <v>1964</v>
      </c>
      <c r="G622" s="143">
        <v>135</v>
      </c>
    </row>
    <row r="623" spans="2:7" x14ac:dyDescent="0.2">
      <c r="B623" s="143" t="s">
        <v>48</v>
      </c>
      <c r="C623" s="143" t="s">
        <v>71</v>
      </c>
      <c r="D623" s="177" t="s">
        <v>1661</v>
      </c>
      <c r="E623" s="143" t="s">
        <v>685</v>
      </c>
      <c r="F623" s="143">
        <v>796</v>
      </c>
      <c r="G623" s="143">
        <v>5</v>
      </c>
    </row>
    <row r="624" spans="2:7" x14ac:dyDescent="0.2">
      <c r="B624" s="143" t="s">
        <v>48</v>
      </c>
      <c r="C624" s="143" t="s">
        <v>71</v>
      </c>
      <c r="D624" s="177" t="s">
        <v>1657</v>
      </c>
      <c r="E624" s="143" t="s">
        <v>1724</v>
      </c>
      <c r="F624" s="143">
        <v>138</v>
      </c>
      <c r="G624" s="143">
        <v>3</v>
      </c>
    </row>
    <row r="625" spans="2:7" x14ac:dyDescent="0.2">
      <c r="B625" s="143" t="s">
        <v>48</v>
      </c>
      <c r="C625" s="143" t="s">
        <v>71</v>
      </c>
      <c r="D625" s="177" t="s">
        <v>1658</v>
      </c>
      <c r="E625" s="143" t="s">
        <v>1725</v>
      </c>
      <c r="F625" s="143">
        <v>84</v>
      </c>
      <c r="G625" s="143">
        <v>3</v>
      </c>
    </row>
    <row r="626" spans="2:7" x14ac:dyDescent="0.2">
      <c r="B626" s="143" t="s">
        <v>48</v>
      </c>
      <c r="C626" s="143" t="s">
        <v>71</v>
      </c>
      <c r="D626" s="177" t="s">
        <v>118</v>
      </c>
      <c r="E626" s="143" t="s">
        <v>686</v>
      </c>
      <c r="F626" s="143">
        <v>142</v>
      </c>
      <c r="G626" s="143">
        <v>3</v>
      </c>
    </row>
    <row r="627" spans="2:7" x14ac:dyDescent="0.2">
      <c r="B627" s="143" t="s">
        <v>48</v>
      </c>
      <c r="C627" s="143" t="s">
        <v>71</v>
      </c>
      <c r="D627" s="177" t="s">
        <v>119</v>
      </c>
      <c r="E627" s="143" t="s">
        <v>687</v>
      </c>
      <c r="F627" s="143">
        <v>593</v>
      </c>
      <c r="G627" s="143">
        <v>6</v>
      </c>
    </row>
    <row r="628" spans="2:7" x14ac:dyDescent="0.2">
      <c r="B628" s="143" t="s">
        <v>48</v>
      </c>
      <c r="C628" s="143" t="s">
        <v>71</v>
      </c>
      <c r="D628" s="177" t="s">
        <v>120</v>
      </c>
      <c r="E628" s="143" t="s">
        <v>688</v>
      </c>
      <c r="F628" s="143">
        <v>845</v>
      </c>
      <c r="G628" s="143">
        <v>9</v>
      </c>
    </row>
    <row r="629" spans="2:7" x14ac:dyDescent="0.2">
      <c r="B629" s="143" t="s">
        <v>48</v>
      </c>
      <c r="C629" s="143" t="s">
        <v>71</v>
      </c>
      <c r="D629" s="177" t="s">
        <v>121</v>
      </c>
      <c r="E629" s="143" t="s">
        <v>689</v>
      </c>
      <c r="F629" s="143">
        <v>807</v>
      </c>
      <c r="G629" s="143">
        <v>18</v>
      </c>
    </row>
    <row r="630" spans="2:7" x14ac:dyDescent="0.2">
      <c r="B630" s="143" t="s">
        <v>48</v>
      </c>
      <c r="C630" s="143" t="s">
        <v>71</v>
      </c>
      <c r="D630" s="177" t="s">
        <v>122</v>
      </c>
      <c r="E630" s="143" t="s">
        <v>690</v>
      </c>
      <c r="F630" s="143">
        <v>915</v>
      </c>
      <c r="G630" s="143">
        <v>26</v>
      </c>
    </row>
    <row r="631" spans="2:7" x14ac:dyDescent="0.2">
      <c r="B631" s="143" t="s">
        <v>48</v>
      </c>
      <c r="C631" s="143" t="s">
        <v>71</v>
      </c>
      <c r="D631" s="177" t="s">
        <v>123</v>
      </c>
      <c r="E631" s="143" t="s">
        <v>691</v>
      </c>
      <c r="F631" s="143">
        <v>1008</v>
      </c>
      <c r="G631" s="143">
        <v>61</v>
      </c>
    </row>
    <row r="632" spans="2:7" x14ac:dyDescent="0.2">
      <c r="B632" s="143" t="s">
        <v>48</v>
      </c>
      <c r="C632" s="143" t="s">
        <v>71</v>
      </c>
      <c r="D632" s="177" t="s">
        <v>124</v>
      </c>
      <c r="E632" s="143" t="s">
        <v>692</v>
      </c>
      <c r="F632" s="143">
        <v>1051</v>
      </c>
      <c r="G632" s="143">
        <v>65</v>
      </c>
    </row>
    <row r="633" spans="2:7" x14ac:dyDescent="0.2">
      <c r="B633" s="143" t="s">
        <v>48</v>
      </c>
      <c r="C633" s="143" t="s">
        <v>71</v>
      </c>
      <c r="D633" s="177" t="s">
        <v>125</v>
      </c>
      <c r="E633" s="143" t="s">
        <v>693</v>
      </c>
      <c r="F633" s="143">
        <v>1028</v>
      </c>
      <c r="G633" s="143">
        <v>85</v>
      </c>
    </row>
    <row r="634" spans="2:7" x14ac:dyDescent="0.2">
      <c r="B634" s="143" t="s">
        <v>48</v>
      </c>
      <c r="C634" s="143" t="s">
        <v>71</v>
      </c>
      <c r="D634" s="177" t="s">
        <v>126</v>
      </c>
      <c r="E634" s="143" t="s">
        <v>694</v>
      </c>
      <c r="F634" s="143">
        <v>1298</v>
      </c>
      <c r="G634" s="143">
        <v>106</v>
      </c>
    </row>
    <row r="635" spans="2:7" x14ac:dyDescent="0.2">
      <c r="B635" s="143" t="s">
        <v>48</v>
      </c>
      <c r="C635" s="143" t="s">
        <v>71</v>
      </c>
      <c r="D635" s="177" t="s">
        <v>127</v>
      </c>
      <c r="E635" s="143" t="s">
        <v>695</v>
      </c>
      <c r="F635" s="143">
        <v>1547</v>
      </c>
      <c r="G635" s="143">
        <v>173</v>
      </c>
    </row>
    <row r="636" spans="2:7" x14ac:dyDescent="0.2">
      <c r="B636" s="143" t="s">
        <v>48</v>
      </c>
      <c r="C636" s="143" t="s">
        <v>71</v>
      </c>
      <c r="D636" s="177" t="s">
        <v>128</v>
      </c>
      <c r="E636" s="143" t="s">
        <v>696</v>
      </c>
      <c r="F636" s="143">
        <v>1897</v>
      </c>
      <c r="G636" s="143">
        <v>232</v>
      </c>
    </row>
    <row r="637" spans="2:7" x14ac:dyDescent="0.2">
      <c r="B637" s="143" t="s">
        <v>48</v>
      </c>
      <c r="C637" s="143" t="s">
        <v>71</v>
      </c>
      <c r="D637" s="177" t="s">
        <v>129</v>
      </c>
      <c r="E637" s="143" t="s">
        <v>697</v>
      </c>
      <c r="F637" s="143">
        <v>2297</v>
      </c>
      <c r="G637" s="143">
        <v>320</v>
      </c>
    </row>
    <row r="638" spans="2:7" x14ac:dyDescent="0.2">
      <c r="B638" s="143" t="s">
        <v>48</v>
      </c>
      <c r="C638" s="143" t="s">
        <v>71</v>
      </c>
      <c r="D638" s="177" t="s">
        <v>130</v>
      </c>
      <c r="E638" s="143" t="s">
        <v>698</v>
      </c>
      <c r="F638" s="143">
        <v>2550</v>
      </c>
      <c r="G638" s="143">
        <v>360</v>
      </c>
    </row>
    <row r="639" spans="2:7" x14ac:dyDescent="0.2">
      <c r="B639" s="143" t="s">
        <v>48</v>
      </c>
      <c r="C639" s="143" t="s">
        <v>71</v>
      </c>
      <c r="D639" s="177" t="s">
        <v>131</v>
      </c>
      <c r="E639" s="143" t="s">
        <v>699</v>
      </c>
      <c r="F639" s="143">
        <v>2679</v>
      </c>
      <c r="G639" s="143">
        <v>357</v>
      </c>
    </row>
    <row r="640" spans="2:7" x14ac:dyDescent="0.2">
      <c r="B640" s="143" t="s">
        <v>48</v>
      </c>
      <c r="C640" s="143" t="s">
        <v>71</v>
      </c>
      <c r="D640" s="177" t="s">
        <v>132</v>
      </c>
      <c r="E640" s="143" t="s">
        <v>700</v>
      </c>
      <c r="F640" s="143">
        <v>2464</v>
      </c>
      <c r="G640" s="143">
        <v>299</v>
      </c>
    </row>
    <row r="641" spans="2:7" x14ac:dyDescent="0.2">
      <c r="B641" s="143" t="s">
        <v>48</v>
      </c>
      <c r="C641" s="143" t="s">
        <v>71</v>
      </c>
      <c r="D641" s="177" t="s">
        <v>133</v>
      </c>
      <c r="E641" s="143" t="s">
        <v>701</v>
      </c>
      <c r="F641" s="143">
        <v>1854</v>
      </c>
      <c r="G641" s="143">
        <v>226</v>
      </c>
    </row>
    <row r="642" spans="2:7" x14ac:dyDescent="0.2">
      <c r="B642" s="143" t="s">
        <v>48</v>
      </c>
      <c r="C642" s="143" t="s">
        <v>71</v>
      </c>
      <c r="D642" s="177" t="s">
        <v>8</v>
      </c>
      <c r="E642" s="143" t="s">
        <v>702</v>
      </c>
      <c r="F642" s="143">
        <v>1656</v>
      </c>
      <c r="G642" s="143">
        <v>164</v>
      </c>
    </row>
    <row r="643" spans="2:7" x14ac:dyDescent="0.2">
      <c r="B643" s="143" t="s">
        <v>48</v>
      </c>
      <c r="C643" s="143" t="s">
        <v>18</v>
      </c>
      <c r="D643" s="177" t="s">
        <v>1661</v>
      </c>
      <c r="E643" s="143" t="s">
        <v>703</v>
      </c>
      <c r="F643" s="143">
        <v>1454</v>
      </c>
      <c r="G643" s="143">
        <v>10</v>
      </c>
    </row>
    <row r="644" spans="2:7" x14ac:dyDescent="0.2">
      <c r="B644" s="143" t="s">
        <v>48</v>
      </c>
      <c r="C644" s="143" t="s">
        <v>18</v>
      </c>
      <c r="D644" s="177" t="s">
        <v>1657</v>
      </c>
      <c r="E644" s="143" t="s">
        <v>1726</v>
      </c>
      <c r="F644" s="143">
        <v>258</v>
      </c>
      <c r="G644" s="143">
        <v>8</v>
      </c>
    </row>
    <row r="645" spans="2:7" x14ac:dyDescent="0.2">
      <c r="B645" s="143" t="s">
        <v>48</v>
      </c>
      <c r="C645" s="143" t="s">
        <v>18</v>
      </c>
      <c r="D645" s="177" t="s">
        <v>1658</v>
      </c>
      <c r="E645" s="143" t="s">
        <v>1727</v>
      </c>
      <c r="F645" s="143">
        <v>136</v>
      </c>
      <c r="G645" s="143">
        <v>4</v>
      </c>
    </row>
    <row r="646" spans="2:7" x14ac:dyDescent="0.2">
      <c r="B646" s="143" t="s">
        <v>48</v>
      </c>
      <c r="C646" s="143" t="s">
        <v>18</v>
      </c>
      <c r="D646" s="177" t="s">
        <v>118</v>
      </c>
      <c r="E646" s="143" t="s">
        <v>704</v>
      </c>
      <c r="F646" s="143">
        <v>207</v>
      </c>
      <c r="G646" s="143">
        <v>5</v>
      </c>
    </row>
    <row r="647" spans="2:7" x14ac:dyDescent="0.2">
      <c r="B647" s="143" t="s">
        <v>48</v>
      </c>
      <c r="C647" s="143" t="s">
        <v>18</v>
      </c>
      <c r="D647" s="177" t="s">
        <v>119</v>
      </c>
      <c r="E647" s="143" t="s">
        <v>705</v>
      </c>
      <c r="F647" s="143">
        <v>756</v>
      </c>
      <c r="G647" s="143">
        <v>17</v>
      </c>
    </row>
    <row r="648" spans="2:7" x14ac:dyDescent="0.2">
      <c r="B648" s="143" t="s">
        <v>48</v>
      </c>
      <c r="C648" s="143" t="s">
        <v>18</v>
      </c>
      <c r="D648" s="177" t="s">
        <v>120</v>
      </c>
      <c r="E648" s="143" t="s">
        <v>706</v>
      </c>
      <c r="F648" s="143">
        <v>1056</v>
      </c>
      <c r="G648" s="143">
        <v>19</v>
      </c>
    </row>
    <row r="649" spans="2:7" x14ac:dyDescent="0.2">
      <c r="B649" s="143" t="s">
        <v>48</v>
      </c>
      <c r="C649" s="143" t="s">
        <v>18</v>
      </c>
      <c r="D649" s="177" t="s">
        <v>121</v>
      </c>
      <c r="E649" s="143" t="s">
        <v>707</v>
      </c>
      <c r="F649" s="143">
        <v>1024</v>
      </c>
      <c r="G649" s="143">
        <v>28</v>
      </c>
    </row>
    <row r="650" spans="2:7" x14ac:dyDescent="0.2">
      <c r="B650" s="143" t="s">
        <v>48</v>
      </c>
      <c r="C650" s="143" t="s">
        <v>18</v>
      </c>
      <c r="D650" s="177" t="s">
        <v>122</v>
      </c>
      <c r="E650" s="143" t="s">
        <v>708</v>
      </c>
      <c r="F650" s="143">
        <v>1219</v>
      </c>
      <c r="G650" s="143">
        <v>38</v>
      </c>
    </row>
    <row r="651" spans="2:7" x14ac:dyDescent="0.2">
      <c r="B651" s="143" t="s">
        <v>48</v>
      </c>
      <c r="C651" s="143" t="s">
        <v>18</v>
      </c>
      <c r="D651" s="177" t="s">
        <v>123</v>
      </c>
      <c r="E651" s="143" t="s">
        <v>709</v>
      </c>
      <c r="F651" s="143">
        <v>1426</v>
      </c>
      <c r="G651" s="143">
        <v>92</v>
      </c>
    </row>
    <row r="652" spans="2:7" x14ac:dyDescent="0.2">
      <c r="B652" s="143" t="s">
        <v>48</v>
      </c>
      <c r="C652" s="143" t="s">
        <v>18</v>
      </c>
      <c r="D652" s="177" t="s">
        <v>124</v>
      </c>
      <c r="E652" s="143" t="s">
        <v>710</v>
      </c>
      <c r="F652" s="143">
        <v>1580</v>
      </c>
      <c r="G652" s="143">
        <v>104</v>
      </c>
    </row>
    <row r="653" spans="2:7" x14ac:dyDescent="0.2">
      <c r="B653" s="143" t="s">
        <v>48</v>
      </c>
      <c r="C653" s="143" t="s">
        <v>18</v>
      </c>
      <c r="D653" s="177" t="s">
        <v>125</v>
      </c>
      <c r="E653" s="143" t="s">
        <v>711</v>
      </c>
      <c r="F653" s="143">
        <v>1645</v>
      </c>
      <c r="G653" s="143">
        <v>131</v>
      </c>
    </row>
    <row r="654" spans="2:7" x14ac:dyDescent="0.2">
      <c r="B654" s="143" t="s">
        <v>48</v>
      </c>
      <c r="C654" s="143" t="s">
        <v>18</v>
      </c>
      <c r="D654" s="177" t="s">
        <v>126</v>
      </c>
      <c r="E654" s="143" t="s">
        <v>712</v>
      </c>
      <c r="F654" s="143">
        <v>2085</v>
      </c>
      <c r="G654" s="143">
        <v>191</v>
      </c>
    </row>
    <row r="655" spans="2:7" x14ac:dyDescent="0.2">
      <c r="B655" s="143" t="s">
        <v>48</v>
      </c>
      <c r="C655" s="143" t="s">
        <v>18</v>
      </c>
      <c r="D655" s="177" t="s">
        <v>127</v>
      </c>
      <c r="E655" s="143" t="s">
        <v>713</v>
      </c>
      <c r="F655" s="143">
        <v>2566</v>
      </c>
      <c r="G655" s="143">
        <v>282</v>
      </c>
    </row>
    <row r="656" spans="2:7" x14ac:dyDescent="0.2">
      <c r="B656" s="143" t="s">
        <v>48</v>
      </c>
      <c r="C656" s="143" t="s">
        <v>18</v>
      </c>
      <c r="D656" s="177" t="s">
        <v>128</v>
      </c>
      <c r="E656" s="143" t="s">
        <v>714</v>
      </c>
      <c r="F656" s="143">
        <v>3150</v>
      </c>
      <c r="G656" s="143">
        <v>398</v>
      </c>
    </row>
    <row r="657" spans="2:7" x14ac:dyDescent="0.2">
      <c r="B657" s="143" t="s">
        <v>48</v>
      </c>
      <c r="C657" s="143" t="s">
        <v>18</v>
      </c>
      <c r="D657" s="177" t="s">
        <v>129</v>
      </c>
      <c r="E657" s="143" t="s">
        <v>715</v>
      </c>
      <c r="F657" s="143">
        <v>3863</v>
      </c>
      <c r="G657" s="143">
        <v>497</v>
      </c>
    </row>
    <row r="658" spans="2:7" x14ac:dyDescent="0.2">
      <c r="B658" s="143" t="s">
        <v>48</v>
      </c>
      <c r="C658" s="143" t="s">
        <v>18</v>
      </c>
      <c r="D658" s="177" t="s">
        <v>130</v>
      </c>
      <c r="E658" s="143" t="s">
        <v>716</v>
      </c>
      <c r="F658" s="143">
        <v>4292</v>
      </c>
      <c r="G658" s="143">
        <v>602</v>
      </c>
    </row>
    <row r="659" spans="2:7" x14ac:dyDescent="0.2">
      <c r="B659" s="143" t="s">
        <v>48</v>
      </c>
      <c r="C659" s="143" t="s">
        <v>18</v>
      </c>
      <c r="D659" s="177" t="s">
        <v>131</v>
      </c>
      <c r="E659" s="143" t="s">
        <v>717</v>
      </c>
      <c r="F659" s="143">
        <v>4615</v>
      </c>
      <c r="G659" s="143">
        <v>591</v>
      </c>
    </row>
    <row r="660" spans="2:7" x14ac:dyDescent="0.2">
      <c r="B660" s="143" t="s">
        <v>48</v>
      </c>
      <c r="C660" s="143" t="s">
        <v>18</v>
      </c>
      <c r="D660" s="177" t="s">
        <v>132</v>
      </c>
      <c r="E660" s="143" t="s">
        <v>718</v>
      </c>
      <c r="F660" s="143">
        <v>4544</v>
      </c>
      <c r="G660" s="143">
        <v>540</v>
      </c>
    </row>
    <row r="661" spans="2:7" x14ac:dyDescent="0.2">
      <c r="B661" s="143" t="s">
        <v>48</v>
      </c>
      <c r="C661" s="143" t="s">
        <v>18</v>
      </c>
      <c r="D661" s="177" t="s">
        <v>133</v>
      </c>
      <c r="E661" s="143" t="s">
        <v>719</v>
      </c>
      <c r="F661" s="143">
        <v>3444</v>
      </c>
      <c r="G661" s="143">
        <v>400</v>
      </c>
    </row>
    <row r="662" spans="2:7" x14ac:dyDescent="0.2">
      <c r="B662" s="143" t="s">
        <v>48</v>
      </c>
      <c r="C662" s="143" t="s">
        <v>18</v>
      </c>
      <c r="D662" s="177" t="s">
        <v>8</v>
      </c>
      <c r="E662" s="143" t="s">
        <v>720</v>
      </c>
      <c r="F662" s="143">
        <v>3620</v>
      </c>
      <c r="G662" s="143">
        <v>299</v>
      </c>
    </row>
    <row r="663" spans="2:7" x14ac:dyDescent="0.2">
      <c r="B663" s="143" t="s">
        <v>58</v>
      </c>
      <c r="C663" s="143" t="s">
        <v>70</v>
      </c>
      <c r="D663" s="177" t="s">
        <v>1661</v>
      </c>
      <c r="E663" s="143" t="s">
        <v>721</v>
      </c>
      <c r="F663" s="143">
        <v>1129</v>
      </c>
      <c r="G663" s="143">
        <v>3</v>
      </c>
    </row>
    <row r="664" spans="2:7" x14ac:dyDescent="0.2">
      <c r="B664" s="143" t="s">
        <v>58</v>
      </c>
      <c r="C664" s="143" t="s">
        <v>70</v>
      </c>
      <c r="D664" s="177" t="s">
        <v>1657</v>
      </c>
      <c r="E664" s="143" t="s">
        <v>1728</v>
      </c>
      <c r="F664" s="143">
        <v>167</v>
      </c>
      <c r="G664" s="143">
        <v>4</v>
      </c>
    </row>
    <row r="665" spans="2:7" x14ac:dyDescent="0.2">
      <c r="B665" s="143" t="s">
        <v>58</v>
      </c>
      <c r="C665" s="143" t="s">
        <v>70</v>
      </c>
      <c r="D665" s="177" t="s">
        <v>1658</v>
      </c>
      <c r="E665" s="143" t="s">
        <v>1729</v>
      </c>
      <c r="F665" s="143">
        <v>91</v>
      </c>
      <c r="G665" s="143">
        <v>3</v>
      </c>
    </row>
    <row r="666" spans="2:7" x14ac:dyDescent="0.2">
      <c r="B666" s="143" t="s">
        <v>58</v>
      </c>
      <c r="C666" s="143" t="s">
        <v>70</v>
      </c>
      <c r="D666" s="177" t="s">
        <v>118</v>
      </c>
      <c r="E666" s="143" t="s">
        <v>722</v>
      </c>
      <c r="F666" s="143">
        <v>125</v>
      </c>
      <c r="G666" s="143">
        <v>2</v>
      </c>
    </row>
    <row r="667" spans="2:7" x14ac:dyDescent="0.2">
      <c r="B667" s="143" t="s">
        <v>58</v>
      </c>
      <c r="C667" s="143" t="s">
        <v>70</v>
      </c>
      <c r="D667" s="177" t="s">
        <v>119</v>
      </c>
      <c r="E667" s="143" t="s">
        <v>723</v>
      </c>
      <c r="F667" s="143">
        <v>256</v>
      </c>
      <c r="G667" s="143">
        <v>5</v>
      </c>
    </row>
    <row r="668" spans="2:7" x14ac:dyDescent="0.2">
      <c r="B668" s="143" t="s">
        <v>58</v>
      </c>
      <c r="C668" s="143" t="s">
        <v>70</v>
      </c>
      <c r="D668" s="177" t="s">
        <v>120</v>
      </c>
      <c r="E668" s="143" t="s">
        <v>724</v>
      </c>
      <c r="F668" s="143">
        <v>366</v>
      </c>
      <c r="G668" s="143">
        <v>10</v>
      </c>
    </row>
    <row r="669" spans="2:7" x14ac:dyDescent="0.2">
      <c r="B669" s="143" t="s">
        <v>58</v>
      </c>
      <c r="C669" s="143" t="s">
        <v>70</v>
      </c>
      <c r="D669" s="177" t="s">
        <v>121</v>
      </c>
      <c r="E669" s="143" t="s">
        <v>725</v>
      </c>
      <c r="F669" s="143">
        <v>495</v>
      </c>
      <c r="G669" s="143">
        <v>27</v>
      </c>
    </row>
    <row r="670" spans="2:7" x14ac:dyDescent="0.2">
      <c r="B670" s="143" t="s">
        <v>58</v>
      </c>
      <c r="C670" s="143" t="s">
        <v>70</v>
      </c>
      <c r="D670" s="177" t="s">
        <v>122</v>
      </c>
      <c r="E670" s="143" t="s">
        <v>726</v>
      </c>
      <c r="F670" s="143">
        <v>728</v>
      </c>
      <c r="G670" s="143">
        <v>41</v>
      </c>
    </row>
    <row r="671" spans="2:7" x14ac:dyDescent="0.2">
      <c r="B671" s="143" t="s">
        <v>58</v>
      </c>
      <c r="C671" s="143" t="s">
        <v>70</v>
      </c>
      <c r="D671" s="177" t="s">
        <v>123</v>
      </c>
      <c r="E671" s="143" t="s">
        <v>727</v>
      </c>
      <c r="F671" s="143">
        <v>1167</v>
      </c>
      <c r="G671" s="143">
        <v>78</v>
      </c>
    </row>
    <row r="672" spans="2:7" x14ac:dyDescent="0.2">
      <c r="B672" s="143" t="s">
        <v>58</v>
      </c>
      <c r="C672" s="143" t="s">
        <v>70</v>
      </c>
      <c r="D672" s="177" t="s">
        <v>124</v>
      </c>
      <c r="E672" s="143" t="s">
        <v>728</v>
      </c>
      <c r="F672" s="143">
        <v>1513</v>
      </c>
      <c r="G672" s="143">
        <v>104</v>
      </c>
    </row>
    <row r="673" spans="2:7" x14ac:dyDescent="0.2">
      <c r="B673" s="143" t="s">
        <v>58</v>
      </c>
      <c r="C673" s="143" t="s">
        <v>70</v>
      </c>
      <c r="D673" s="177" t="s">
        <v>125</v>
      </c>
      <c r="E673" s="143" t="s">
        <v>729</v>
      </c>
      <c r="F673" s="143">
        <v>2041</v>
      </c>
      <c r="G673" s="143">
        <v>149</v>
      </c>
    </row>
    <row r="674" spans="2:7" x14ac:dyDescent="0.2">
      <c r="B674" s="143" t="s">
        <v>58</v>
      </c>
      <c r="C674" s="143" t="s">
        <v>70</v>
      </c>
      <c r="D674" s="177" t="s">
        <v>126</v>
      </c>
      <c r="E674" s="143" t="s">
        <v>730</v>
      </c>
      <c r="F674" s="143">
        <v>2897</v>
      </c>
      <c r="G674" s="143">
        <v>249</v>
      </c>
    </row>
    <row r="675" spans="2:7" x14ac:dyDescent="0.2">
      <c r="B675" s="143" t="s">
        <v>58</v>
      </c>
      <c r="C675" s="143" t="s">
        <v>70</v>
      </c>
      <c r="D675" s="177" t="s">
        <v>127</v>
      </c>
      <c r="E675" s="143" t="s">
        <v>731</v>
      </c>
      <c r="F675" s="143">
        <v>3727</v>
      </c>
      <c r="G675" s="143">
        <v>344</v>
      </c>
    </row>
    <row r="676" spans="2:7" x14ac:dyDescent="0.2">
      <c r="B676" s="143" t="s">
        <v>58</v>
      </c>
      <c r="C676" s="143" t="s">
        <v>70</v>
      </c>
      <c r="D676" s="177" t="s">
        <v>128</v>
      </c>
      <c r="E676" s="143" t="s">
        <v>732</v>
      </c>
      <c r="F676" s="143">
        <v>4959</v>
      </c>
      <c r="G676" s="143">
        <v>488</v>
      </c>
    </row>
    <row r="677" spans="2:7" x14ac:dyDescent="0.2">
      <c r="B677" s="143" t="s">
        <v>58</v>
      </c>
      <c r="C677" s="143" t="s">
        <v>70</v>
      </c>
      <c r="D677" s="177" t="s">
        <v>129</v>
      </c>
      <c r="E677" s="143" t="s">
        <v>733</v>
      </c>
      <c r="F677" s="143">
        <v>5851</v>
      </c>
      <c r="G677" s="143">
        <v>610</v>
      </c>
    </row>
    <row r="678" spans="2:7" x14ac:dyDescent="0.2">
      <c r="B678" s="143" t="s">
        <v>58</v>
      </c>
      <c r="C678" s="143" t="s">
        <v>70</v>
      </c>
      <c r="D678" s="177" t="s">
        <v>130</v>
      </c>
      <c r="E678" s="143" t="s">
        <v>734</v>
      </c>
      <c r="F678" s="143">
        <v>6800</v>
      </c>
      <c r="G678" s="143">
        <v>697</v>
      </c>
    </row>
    <row r="679" spans="2:7" x14ac:dyDescent="0.2">
      <c r="B679" s="143" t="s">
        <v>58</v>
      </c>
      <c r="C679" s="143" t="s">
        <v>70</v>
      </c>
      <c r="D679" s="177" t="s">
        <v>131</v>
      </c>
      <c r="E679" s="143" t="s">
        <v>735</v>
      </c>
      <c r="F679" s="143">
        <v>7601</v>
      </c>
      <c r="G679" s="143">
        <v>759</v>
      </c>
    </row>
    <row r="680" spans="2:7" x14ac:dyDescent="0.2">
      <c r="B680" s="143" t="s">
        <v>58</v>
      </c>
      <c r="C680" s="143" t="s">
        <v>70</v>
      </c>
      <c r="D680" s="177" t="s">
        <v>132</v>
      </c>
      <c r="E680" s="143" t="s">
        <v>736</v>
      </c>
      <c r="F680" s="143">
        <v>9027</v>
      </c>
      <c r="G680" s="143">
        <v>815</v>
      </c>
    </row>
    <row r="681" spans="2:7" x14ac:dyDescent="0.2">
      <c r="B681" s="143" t="s">
        <v>58</v>
      </c>
      <c r="C681" s="143" t="s">
        <v>70</v>
      </c>
      <c r="D681" s="177" t="s">
        <v>133</v>
      </c>
      <c r="E681" s="143" t="s">
        <v>737</v>
      </c>
      <c r="F681" s="143">
        <v>8415</v>
      </c>
      <c r="G681" s="143">
        <v>685</v>
      </c>
    </row>
    <row r="682" spans="2:7" x14ac:dyDescent="0.2">
      <c r="B682" s="143" t="s">
        <v>58</v>
      </c>
      <c r="C682" s="143" t="s">
        <v>70</v>
      </c>
      <c r="D682" s="177" t="s">
        <v>8</v>
      </c>
      <c r="E682" s="143" t="s">
        <v>738</v>
      </c>
      <c r="F682" s="143">
        <v>9810</v>
      </c>
      <c r="G682" s="143">
        <v>584</v>
      </c>
    </row>
    <row r="683" spans="2:7" x14ac:dyDescent="0.2">
      <c r="B683" s="143" t="s">
        <v>58</v>
      </c>
      <c r="C683" s="143" t="s">
        <v>71</v>
      </c>
      <c r="D683" s="177" t="s">
        <v>1661</v>
      </c>
      <c r="E683" s="143" t="s">
        <v>739</v>
      </c>
      <c r="F683" s="143">
        <v>1429</v>
      </c>
      <c r="G683" s="143">
        <v>4</v>
      </c>
    </row>
    <row r="684" spans="2:7" x14ac:dyDescent="0.2">
      <c r="B684" s="143" t="s">
        <v>58</v>
      </c>
      <c r="C684" s="143" t="s">
        <v>71</v>
      </c>
      <c r="D684" s="177" t="s">
        <v>1657</v>
      </c>
      <c r="E684" s="143" t="s">
        <v>1730</v>
      </c>
      <c r="F684" s="143">
        <v>212</v>
      </c>
      <c r="G684" s="143">
        <v>3</v>
      </c>
    </row>
    <row r="685" spans="2:7" x14ac:dyDescent="0.2">
      <c r="B685" s="143" t="s">
        <v>58</v>
      </c>
      <c r="C685" s="143" t="s">
        <v>71</v>
      </c>
      <c r="D685" s="177" t="s">
        <v>1658</v>
      </c>
      <c r="E685" s="143" t="s">
        <v>1731</v>
      </c>
      <c r="F685" s="143">
        <v>110</v>
      </c>
      <c r="G685" s="143">
        <v>3</v>
      </c>
    </row>
    <row r="686" spans="2:7" x14ac:dyDescent="0.2">
      <c r="B686" s="143" t="s">
        <v>58</v>
      </c>
      <c r="C686" s="143" t="s">
        <v>71</v>
      </c>
      <c r="D686" s="177" t="s">
        <v>118</v>
      </c>
      <c r="E686" s="143" t="s">
        <v>740</v>
      </c>
      <c r="F686" s="143">
        <v>183</v>
      </c>
      <c r="G686" s="143">
        <v>2</v>
      </c>
    </row>
    <row r="687" spans="2:7" x14ac:dyDescent="0.2">
      <c r="B687" s="143" t="s">
        <v>58</v>
      </c>
      <c r="C687" s="143" t="s">
        <v>71</v>
      </c>
      <c r="D687" s="177" t="s">
        <v>119</v>
      </c>
      <c r="E687" s="143" t="s">
        <v>741</v>
      </c>
      <c r="F687" s="143">
        <v>948</v>
      </c>
      <c r="G687" s="143">
        <v>8</v>
      </c>
    </row>
    <row r="688" spans="2:7" x14ac:dyDescent="0.2">
      <c r="B688" s="143" t="s">
        <v>58</v>
      </c>
      <c r="C688" s="143" t="s">
        <v>71</v>
      </c>
      <c r="D688" s="177" t="s">
        <v>120</v>
      </c>
      <c r="E688" s="143" t="s">
        <v>742</v>
      </c>
      <c r="F688" s="143">
        <v>1388</v>
      </c>
      <c r="G688" s="143">
        <v>21</v>
      </c>
    </row>
    <row r="689" spans="2:7" x14ac:dyDescent="0.2">
      <c r="B689" s="143" t="s">
        <v>58</v>
      </c>
      <c r="C689" s="143" t="s">
        <v>71</v>
      </c>
      <c r="D689" s="177" t="s">
        <v>121</v>
      </c>
      <c r="E689" s="143" t="s">
        <v>743</v>
      </c>
      <c r="F689" s="143">
        <v>1466</v>
      </c>
      <c r="G689" s="143">
        <v>30</v>
      </c>
    </row>
    <row r="690" spans="2:7" x14ac:dyDescent="0.2">
      <c r="B690" s="143" t="s">
        <v>58</v>
      </c>
      <c r="C690" s="143" t="s">
        <v>71</v>
      </c>
      <c r="D690" s="177" t="s">
        <v>122</v>
      </c>
      <c r="E690" s="143" t="s">
        <v>744</v>
      </c>
      <c r="F690" s="143">
        <v>1697</v>
      </c>
      <c r="G690" s="143">
        <v>51</v>
      </c>
    </row>
    <row r="691" spans="2:7" x14ac:dyDescent="0.2">
      <c r="B691" s="143" t="s">
        <v>58</v>
      </c>
      <c r="C691" s="143" t="s">
        <v>71</v>
      </c>
      <c r="D691" s="177" t="s">
        <v>123</v>
      </c>
      <c r="E691" s="143" t="s">
        <v>745</v>
      </c>
      <c r="F691" s="143">
        <v>2270</v>
      </c>
      <c r="G691" s="143">
        <v>124</v>
      </c>
    </row>
    <row r="692" spans="2:7" x14ac:dyDescent="0.2">
      <c r="B692" s="143" t="s">
        <v>58</v>
      </c>
      <c r="C692" s="143" t="s">
        <v>71</v>
      </c>
      <c r="D692" s="177" t="s">
        <v>124</v>
      </c>
      <c r="E692" s="143" t="s">
        <v>746</v>
      </c>
      <c r="F692" s="143">
        <v>2836</v>
      </c>
      <c r="G692" s="143">
        <v>155</v>
      </c>
    </row>
    <row r="693" spans="2:7" x14ac:dyDescent="0.2">
      <c r="B693" s="143" t="s">
        <v>58</v>
      </c>
      <c r="C693" s="143" t="s">
        <v>71</v>
      </c>
      <c r="D693" s="177" t="s">
        <v>125</v>
      </c>
      <c r="E693" s="143" t="s">
        <v>747</v>
      </c>
      <c r="F693" s="143">
        <v>3560</v>
      </c>
      <c r="G693" s="143">
        <v>211</v>
      </c>
    </row>
    <row r="694" spans="2:7" x14ac:dyDescent="0.2">
      <c r="B694" s="143" t="s">
        <v>58</v>
      </c>
      <c r="C694" s="143" t="s">
        <v>71</v>
      </c>
      <c r="D694" s="177" t="s">
        <v>126</v>
      </c>
      <c r="E694" s="143" t="s">
        <v>748</v>
      </c>
      <c r="F694" s="143">
        <v>4918</v>
      </c>
      <c r="G694" s="143">
        <v>339</v>
      </c>
    </row>
    <row r="695" spans="2:7" x14ac:dyDescent="0.2">
      <c r="B695" s="143" t="s">
        <v>58</v>
      </c>
      <c r="C695" s="143" t="s">
        <v>71</v>
      </c>
      <c r="D695" s="177" t="s">
        <v>127</v>
      </c>
      <c r="E695" s="143" t="s">
        <v>749</v>
      </c>
      <c r="F695" s="143">
        <v>6436</v>
      </c>
      <c r="G695" s="143">
        <v>558</v>
      </c>
    </row>
    <row r="696" spans="2:7" x14ac:dyDescent="0.2">
      <c r="B696" s="143" t="s">
        <v>58</v>
      </c>
      <c r="C696" s="143" t="s">
        <v>71</v>
      </c>
      <c r="D696" s="177" t="s">
        <v>128</v>
      </c>
      <c r="E696" s="143" t="s">
        <v>750</v>
      </c>
      <c r="F696" s="143">
        <v>7801</v>
      </c>
      <c r="G696" s="143">
        <v>720</v>
      </c>
    </row>
    <row r="697" spans="2:7" x14ac:dyDescent="0.2">
      <c r="B697" s="143" t="s">
        <v>58</v>
      </c>
      <c r="C697" s="143" t="s">
        <v>71</v>
      </c>
      <c r="D697" s="177" t="s">
        <v>129</v>
      </c>
      <c r="E697" s="143" t="s">
        <v>751</v>
      </c>
      <c r="F697" s="143">
        <v>8818</v>
      </c>
      <c r="G697" s="143">
        <v>967</v>
      </c>
    </row>
    <row r="698" spans="2:7" x14ac:dyDescent="0.2">
      <c r="B698" s="143" t="s">
        <v>58</v>
      </c>
      <c r="C698" s="143" t="s">
        <v>71</v>
      </c>
      <c r="D698" s="177" t="s">
        <v>130</v>
      </c>
      <c r="E698" s="143" t="s">
        <v>752</v>
      </c>
      <c r="F698" s="143">
        <v>8976</v>
      </c>
      <c r="G698" s="143">
        <v>1003</v>
      </c>
    </row>
    <row r="699" spans="2:7" x14ac:dyDescent="0.2">
      <c r="B699" s="143" t="s">
        <v>58</v>
      </c>
      <c r="C699" s="143" t="s">
        <v>71</v>
      </c>
      <c r="D699" s="177" t="s">
        <v>131</v>
      </c>
      <c r="E699" s="143" t="s">
        <v>753</v>
      </c>
      <c r="F699" s="143">
        <v>8849</v>
      </c>
      <c r="G699" s="143">
        <v>968</v>
      </c>
    </row>
    <row r="700" spans="2:7" x14ac:dyDescent="0.2">
      <c r="B700" s="143" t="s">
        <v>58</v>
      </c>
      <c r="C700" s="143" t="s">
        <v>71</v>
      </c>
      <c r="D700" s="177" t="s">
        <v>132</v>
      </c>
      <c r="E700" s="143" t="s">
        <v>754</v>
      </c>
      <c r="F700" s="143">
        <v>8836</v>
      </c>
      <c r="G700" s="143">
        <v>975</v>
      </c>
    </row>
    <row r="701" spans="2:7" x14ac:dyDescent="0.2">
      <c r="B701" s="143" t="s">
        <v>58</v>
      </c>
      <c r="C701" s="143" t="s">
        <v>71</v>
      </c>
      <c r="D701" s="177" t="s">
        <v>133</v>
      </c>
      <c r="E701" s="143" t="s">
        <v>755</v>
      </c>
      <c r="F701" s="143">
        <v>6852</v>
      </c>
      <c r="G701" s="143">
        <v>683</v>
      </c>
    </row>
    <row r="702" spans="2:7" x14ac:dyDescent="0.2">
      <c r="B702" s="143" t="s">
        <v>58</v>
      </c>
      <c r="C702" s="143" t="s">
        <v>71</v>
      </c>
      <c r="D702" s="177" t="s">
        <v>8</v>
      </c>
      <c r="E702" s="143" t="s">
        <v>756</v>
      </c>
      <c r="F702" s="143">
        <v>5839</v>
      </c>
      <c r="G702" s="143">
        <v>461</v>
      </c>
    </row>
    <row r="703" spans="2:7" x14ac:dyDescent="0.2">
      <c r="B703" s="143" t="s">
        <v>58</v>
      </c>
      <c r="C703" s="143" t="s">
        <v>18</v>
      </c>
      <c r="D703" s="177" t="s">
        <v>1661</v>
      </c>
      <c r="E703" s="143" t="s">
        <v>757</v>
      </c>
      <c r="F703" s="143">
        <v>2558</v>
      </c>
      <c r="G703" s="143">
        <v>7</v>
      </c>
    </row>
    <row r="704" spans="2:7" x14ac:dyDescent="0.2">
      <c r="B704" s="143" t="s">
        <v>58</v>
      </c>
      <c r="C704" s="143" t="s">
        <v>18</v>
      </c>
      <c r="D704" s="177" t="s">
        <v>1657</v>
      </c>
      <c r="E704" s="143" t="s">
        <v>1732</v>
      </c>
      <c r="F704" s="143">
        <v>379</v>
      </c>
      <c r="G704" s="143">
        <v>7</v>
      </c>
    </row>
    <row r="705" spans="2:7" x14ac:dyDescent="0.2">
      <c r="B705" s="143" t="s">
        <v>58</v>
      </c>
      <c r="C705" s="143" t="s">
        <v>18</v>
      </c>
      <c r="D705" s="177" t="s">
        <v>1658</v>
      </c>
      <c r="E705" s="143" t="s">
        <v>1733</v>
      </c>
      <c r="F705" s="143">
        <v>201</v>
      </c>
      <c r="G705" s="143">
        <v>6</v>
      </c>
    </row>
    <row r="706" spans="2:7" x14ac:dyDescent="0.2">
      <c r="B706" s="143" t="s">
        <v>58</v>
      </c>
      <c r="C706" s="143" t="s">
        <v>18</v>
      </c>
      <c r="D706" s="177" t="s">
        <v>118</v>
      </c>
      <c r="E706" s="143" t="s">
        <v>758</v>
      </c>
      <c r="F706" s="143">
        <v>308</v>
      </c>
      <c r="G706" s="143">
        <v>4</v>
      </c>
    </row>
    <row r="707" spans="2:7" x14ac:dyDescent="0.2">
      <c r="B707" s="143" t="s">
        <v>58</v>
      </c>
      <c r="C707" s="143" t="s">
        <v>18</v>
      </c>
      <c r="D707" s="177" t="s">
        <v>119</v>
      </c>
      <c r="E707" s="143" t="s">
        <v>759</v>
      </c>
      <c r="F707" s="143">
        <v>1204</v>
      </c>
      <c r="G707" s="143">
        <v>13</v>
      </c>
    </row>
    <row r="708" spans="2:7" x14ac:dyDescent="0.2">
      <c r="B708" s="143" t="s">
        <v>58</v>
      </c>
      <c r="C708" s="143" t="s">
        <v>18</v>
      </c>
      <c r="D708" s="177" t="s">
        <v>120</v>
      </c>
      <c r="E708" s="143" t="s">
        <v>760</v>
      </c>
      <c r="F708" s="143">
        <v>1754</v>
      </c>
      <c r="G708" s="143">
        <v>31</v>
      </c>
    </row>
    <row r="709" spans="2:7" x14ac:dyDescent="0.2">
      <c r="B709" s="143" t="s">
        <v>58</v>
      </c>
      <c r="C709" s="143" t="s">
        <v>18</v>
      </c>
      <c r="D709" s="177" t="s">
        <v>121</v>
      </c>
      <c r="E709" s="143" t="s">
        <v>761</v>
      </c>
      <c r="F709" s="143">
        <v>1961</v>
      </c>
      <c r="G709" s="143">
        <v>57</v>
      </c>
    </row>
    <row r="710" spans="2:7" x14ac:dyDescent="0.2">
      <c r="B710" s="143" t="s">
        <v>58</v>
      </c>
      <c r="C710" s="143" t="s">
        <v>18</v>
      </c>
      <c r="D710" s="177" t="s">
        <v>122</v>
      </c>
      <c r="E710" s="143" t="s">
        <v>762</v>
      </c>
      <c r="F710" s="143">
        <v>2425</v>
      </c>
      <c r="G710" s="143">
        <v>92</v>
      </c>
    </row>
    <row r="711" spans="2:7" x14ac:dyDescent="0.2">
      <c r="B711" s="143" t="s">
        <v>58</v>
      </c>
      <c r="C711" s="143" t="s">
        <v>18</v>
      </c>
      <c r="D711" s="177" t="s">
        <v>123</v>
      </c>
      <c r="E711" s="143" t="s">
        <v>763</v>
      </c>
      <c r="F711" s="143">
        <v>3437</v>
      </c>
      <c r="G711" s="143">
        <v>202</v>
      </c>
    </row>
    <row r="712" spans="2:7" x14ac:dyDescent="0.2">
      <c r="B712" s="143" t="s">
        <v>58</v>
      </c>
      <c r="C712" s="143" t="s">
        <v>18</v>
      </c>
      <c r="D712" s="177" t="s">
        <v>124</v>
      </c>
      <c r="E712" s="143" t="s">
        <v>764</v>
      </c>
      <c r="F712" s="143">
        <v>4349</v>
      </c>
      <c r="G712" s="143">
        <v>259</v>
      </c>
    </row>
    <row r="713" spans="2:7" x14ac:dyDescent="0.2">
      <c r="B713" s="143" t="s">
        <v>58</v>
      </c>
      <c r="C713" s="143" t="s">
        <v>18</v>
      </c>
      <c r="D713" s="177" t="s">
        <v>125</v>
      </c>
      <c r="E713" s="143" t="s">
        <v>765</v>
      </c>
      <c r="F713" s="143">
        <v>5601</v>
      </c>
      <c r="G713" s="143">
        <v>360</v>
      </c>
    </row>
    <row r="714" spans="2:7" x14ac:dyDescent="0.2">
      <c r="B714" s="143" t="s">
        <v>58</v>
      </c>
      <c r="C714" s="143" t="s">
        <v>18</v>
      </c>
      <c r="D714" s="177" t="s">
        <v>126</v>
      </c>
      <c r="E714" s="143" t="s">
        <v>766</v>
      </c>
      <c r="F714" s="143">
        <v>7815</v>
      </c>
      <c r="G714" s="143">
        <v>588</v>
      </c>
    </row>
    <row r="715" spans="2:7" x14ac:dyDescent="0.2">
      <c r="B715" s="143" t="s">
        <v>58</v>
      </c>
      <c r="C715" s="143" t="s">
        <v>18</v>
      </c>
      <c r="D715" s="177" t="s">
        <v>127</v>
      </c>
      <c r="E715" s="143" t="s">
        <v>767</v>
      </c>
      <c r="F715" s="143">
        <v>10163</v>
      </c>
      <c r="G715" s="143">
        <v>902</v>
      </c>
    </row>
    <row r="716" spans="2:7" x14ac:dyDescent="0.2">
      <c r="B716" s="143" t="s">
        <v>58</v>
      </c>
      <c r="C716" s="143" t="s">
        <v>18</v>
      </c>
      <c r="D716" s="177" t="s">
        <v>128</v>
      </c>
      <c r="E716" s="143" t="s">
        <v>768</v>
      </c>
      <c r="F716" s="143">
        <v>12760</v>
      </c>
      <c r="G716" s="143">
        <v>1208</v>
      </c>
    </row>
    <row r="717" spans="2:7" x14ac:dyDescent="0.2">
      <c r="B717" s="143" t="s">
        <v>58</v>
      </c>
      <c r="C717" s="143" t="s">
        <v>18</v>
      </c>
      <c r="D717" s="177" t="s">
        <v>129</v>
      </c>
      <c r="E717" s="143" t="s">
        <v>769</v>
      </c>
      <c r="F717" s="143">
        <v>14669</v>
      </c>
      <c r="G717" s="143">
        <v>1577</v>
      </c>
    </row>
    <row r="718" spans="2:7" x14ac:dyDescent="0.2">
      <c r="B718" s="143" t="s">
        <v>58</v>
      </c>
      <c r="C718" s="143" t="s">
        <v>18</v>
      </c>
      <c r="D718" s="177" t="s">
        <v>130</v>
      </c>
      <c r="E718" s="143" t="s">
        <v>770</v>
      </c>
      <c r="F718" s="143">
        <v>15776</v>
      </c>
      <c r="G718" s="143">
        <v>1700</v>
      </c>
    </row>
    <row r="719" spans="2:7" x14ac:dyDescent="0.2">
      <c r="B719" s="143" t="s">
        <v>58</v>
      </c>
      <c r="C719" s="143" t="s">
        <v>18</v>
      </c>
      <c r="D719" s="177" t="s">
        <v>131</v>
      </c>
      <c r="E719" s="143" t="s">
        <v>771</v>
      </c>
      <c r="F719" s="143">
        <v>16450</v>
      </c>
      <c r="G719" s="143">
        <v>1727</v>
      </c>
    </row>
    <row r="720" spans="2:7" x14ac:dyDescent="0.2">
      <c r="B720" s="143" t="s">
        <v>58</v>
      </c>
      <c r="C720" s="143" t="s">
        <v>18</v>
      </c>
      <c r="D720" s="177" t="s">
        <v>132</v>
      </c>
      <c r="E720" s="143" t="s">
        <v>772</v>
      </c>
      <c r="F720" s="143">
        <v>17863</v>
      </c>
      <c r="G720" s="143">
        <v>1790</v>
      </c>
    </row>
    <row r="721" spans="2:7" x14ac:dyDescent="0.2">
      <c r="B721" s="143" t="s">
        <v>58</v>
      </c>
      <c r="C721" s="143" t="s">
        <v>18</v>
      </c>
      <c r="D721" s="177" t="s">
        <v>133</v>
      </c>
      <c r="E721" s="143" t="s">
        <v>773</v>
      </c>
      <c r="F721" s="143">
        <v>15267</v>
      </c>
      <c r="G721" s="143">
        <v>1368</v>
      </c>
    </row>
    <row r="722" spans="2:7" x14ac:dyDescent="0.2">
      <c r="B722" s="143" t="s">
        <v>58</v>
      </c>
      <c r="C722" s="143" t="s">
        <v>18</v>
      </c>
      <c r="D722" s="177" t="s">
        <v>8</v>
      </c>
      <c r="E722" s="143" t="s">
        <v>774</v>
      </c>
      <c r="F722" s="143">
        <v>15649</v>
      </c>
      <c r="G722" s="143">
        <v>1045</v>
      </c>
    </row>
    <row r="723" spans="2:7" x14ac:dyDescent="0.2">
      <c r="B723" s="143" t="s">
        <v>66</v>
      </c>
      <c r="C723" s="143" t="s">
        <v>70</v>
      </c>
      <c r="D723" s="177" t="s">
        <v>1661</v>
      </c>
      <c r="E723" s="143" t="s">
        <v>775</v>
      </c>
      <c r="F723" s="143">
        <v>184</v>
      </c>
      <c r="G723" s="143">
        <v>0</v>
      </c>
    </row>
    <row r="724" spans="2:7" x14ac:dyDescent="0.2">
      <c r="B724" s="143" t="s">
        <v>66</v>
      </c>
      <c r="C724" s="143" t="s">
        <v>70</v>
      </c>
      <c r="D724" s="177" t="s">
        <v>1657</v>
      </c>
      <c r="E724" s="143" t="s">
        <v>1734</v>
      </c>
      <c r="F724" s="143">
        <v>33</v>
      </c>
      <c r="G724" s="143">
        <v>0</v>
      </c>
    </row>
    <row r="725" spans="2:7" x14ac:dyDescent="0.2">
      <c r="B725" s="143" t="s">
        <v>66</v>
      </c>
      <c r="C725" s="143" t="s">
        <v>70</v>
      </c>
      <c r="D725" s="177" t="s">
        <v>1658</v>
      </c>
      <c r="E725" s="143" t="s">
        <v>1735</v>
      </c>
      <c r="F725" s="143">
        <v>18</v>
      </c>
      <c r="G725" s="143">
        <v>1</v>
      </c>
    </row>
    <row r="726" spans="2:7" x14ac:dyDescent="0.2">
      <c r="B726" s="143" t="s">
        <v>66</v>
      </c>
      <c r="C726" s="143" t="s">
        <v>70</v>
      </c>
      <c r="D726" s="177" t="s">
        <v>118</v>
      </c>
      <c r="E726" s="143" t="s">
        <v>1636</v>
      </c>
      <c r="F726" s="143">
        <v>27</v>
      </c>
      <c r="G726" s="143">
        <v>0</v>
      </c>
    </row>
    <row r="727" spans="2:7" x14ac:dyDescent="0.2">
      <c r="B727" s="143" t="s">
        <v>66</v>
      </c>
      <c r="C727" s="143" t="s">
        <v>70</v>
      </c>
      <c r="D727" s="177" t="s">
        <v>119</v>
      </c>
      <c r="E727" s="143" t="s">
        <v>776</v>
      </c>
      <c r="F727" s="143">
        <v>55</v>
      </c>
      <c r="G727" s="143">
        <v>1</v>
      </c>
    </row>
    <row r="728" spans="2:7" x14ac:dyDescent="0.2">
      <c r="B728" s="143" t="s">
        <v>66</v>
      </c>
      <c r="C728" s="143" t="s">
        <v>70</v>
      </c>
      <c r="D728" s="177" t="s">
        <v>120</v>
      </c>
      <c r="E728" s="143" t="s">
        <v>777</v>
      </c>
      <c r="F728" s="143">
        <v>63</v>
      </c>
      <c r="G728" s="143">
        <v>1</v>
      </c>
    </row>
    <row r="729" spans="2:7" x14ac:dyDescent="0.2">
      <c r="B729" s="143" t="s">
        <v>66</v>
      </c>
      <c r="C729" s="143" t="s">
        <v>70</v>
      </c>
      <c r="D729" s="177" t="s">
        <v>121</v>
      </c>
      <c r="E729" s="143" t="s">
        <v>778</v>
      </c>
      <c r="F729" s="143">
        <v>79</v>
      </c>
      <c r="G729" s="143">
        <v>4</v>
      </c>
    </row>
    <row r="730" spans="2:7" x14ac:dyDescent="0.2">
      <c r="B730" s="143" t="s">
        <v>66</v>
      </c>
      <c r="C730" s="143" t="s">
        <v>70</v>
      </c>
      <c r="D730" s="177" t="s">
        <v>122</v>
      </c>
      <c r="E730" s="143" t="s">
        <v>779</v>
      </c>
      <c r="F730" s="143">
        <v>109</v>
      </c>
      <c r="G730" s="143">
        <v>15</v>
      </c>
    </row>
    <row r="731" spans="2:7" x14ac:dyDescent="0.2">
      <c r="B731" s="143" t="s">
        <v>66</v>
      </c>
      <c r="C731" s="143" t="s">
        <v>70</v>
      </c>
      <c r="D731" s="177" t="s">
        <v>123</v>
      </c>
      <c r="E731" s="143" t="s">
        <v>780</v>
      </c>
      <c r="F731" s="143">
        <v>178</v>
      </c>
      <c r="G731" s="143">
        <v>18</v>
      </c>
    </row>
    <row r="732" spans="2:7" x14ac:dyDescent="0.2">
      <c r="B732" s="143" t="s">
        <v>66</v>
      </c>
      <c r="C732" s="143" t="s">
        <v>70</v>
      </c>
      <c r="D732" s="177" t="s">
        <v>124</v>
      </c>
      <c r="E732" s="143" t="s">
        <v>781</v>
      </c>
      <c r="F732" s="143">
        <v>245</v>
      </c>
      <c r="G732" s="143">
        <v>25</v>
      </c>
    </row>
    <row r="733" spans="2:7" x14ac:dyDescent="0.2">
      <c r="B733" s="143" t="s">
        <v>66</v>
      </c>
      <c r="C733" s="143" t="s">
        <v>70</v>
      </c>
      <c r="D733" s="177" t="s">
        <v>125</v>
      </c>
      <c r="E733" s="143" t="s">
        <v>782</v>
      </c>
      <c r="F733" s="143">
        <v>259</v>
      </c>
      <c r="G733" s="143">
        <v>33</v>
      </c>
    </row>
    <row r="734" spans="2:7" x14ac:dyDescent="0.2">
      <c r="B734" s="143" t="s">
        <v>66</v>
      </c>
      <c r="C734" s="143" t="s">
        <v>70</v>
      </c>
      <c r="D734" s="177" t="s">
        <v>126</v>
      </c>
      <c r="E734" s="143" t="s">
        <v>783</v>
      </c>
      <c r="F734" s="143">
        <v>353</v>
      </c>
      <c r="G734" s="143">
        <v>53</v>
      </c>
    </row>
    <row r="735" spans="2:7" x14ac:dyDescent="0.2">
      <c r="B735" s="143" t="s">
        <v>66</v>
      </c>
      <c r="C735" s="143" t="s">
        <v>70</v>
      </c>
      <c r="D735" s="177" t="s">
        <v>127</v>
      </c>
      <c r="E735" s="143" t="s">
        <v>784</v>
      </c>
      <c r="F735" s="143">
        <v>508</v>
      </c>
      <c r="G735" s="143">
        <v>72</v>
      </c>
    </row>
    <row r="736" spans="2:7" x14ac:dyDescent="0.2">
      <c r="B736" s="143" t="s">
        <v>66</v>
      </c>
      <c r="C736" s="143" t="s">
        <v>70</v>
      </c>
      <c r="D736" s="177" t="s">
        <v>128</v>
      </c>
      <c r="E736" s="143" t="s">
        <v>785</v>
      </c>
      <c r="F736" s="143">
        <v>609</v>
      </c>
      <c r="G736" s="143">
        <v>98</v>
      </c>
    </row>
    <row r="737" spans="2:7" x14ac:dyDescent="0.2">
      <c r="B737" s="143" t="s">
        <v>66</v>
      </c>
      <c r="C737" s="143" t="s">
        <v>70</v>
      </c>
      <c r="D737" s="177" t="s">
        <v>129</v>
      </c>
      <c r="E737" s="143" t="s">
        <v>786</v>
      </c>
      <c r="F737" s="143">
        <v>738</v>
      </c>
      <c r="G737" s="143">
        <v>111</v>
      </c>
    </row>
    <row r="738" spans="2:7" x14ac:dyDescent="0.2">
      <c r="B738" s="143" t="s">
        <v>66</v>
      </c>
      <c r="C738" s="143" t="s">
        <v>70</v>
      </c>
      <c r="D738" s="177" t="s">
        <v>130</v>
      </c>
      <c r="E738" s="143" t="s">
        <v>787</v>
      </c>
      <c r="F738" s="143">
        <v>856</v>
      </c>
      <c r="G738" s="143">
        <v>145</v>
      </c>
    </row>
    <row r="739" spans="2:7" x14ac:dyDescent="0.2">
      <c r="B739" s="143" t="s">
        <v>66</v>
      </c>
      <c r="C739" s="143" t="s">
        <v>70</v>
      </c>
      <c r="D739" s="177" t="s">
        <v>131</v>
      </c>
      <c r="E739" s="143" t="s">
        <v>788</v>
      </c>
      <c r="F739" s="143">
        <v>884</v>
      </c>
      <c r="G739" s="143">
        <v>106</v>
      </c>
    </row>
    <row r="740" spans="2:7" x14ac:dyDescent="0.2">
      <c r="B740" s="143" t="s">
        <v>66</v>
      </c>
      <c r="C740" s="143" t="s">
        <v>70</v>
      </c>
      <c r="D740" s="177" t="s">
        <v>132</v>
      </c>
      <c r="E740" s="143" t="s">
        <v>789</v>
      </c>
      <c r="F740" s="143">
        <v>979</v>
      </c>
      <c r="G740" s="143">
        <v>115</v>
      </c>
    </row>
    <row r="741" spans="2:7" x14ac:dyDescent="0.2">
      <c r="B741" s="143" t="s">
        <v>66</v>
      </c>
      <c r="C741" s="143" t="s">
        <v>70</v>
      </c>
      <c r="D741" s="177" t="s">
        <v>133</v>
      </c>
      <c r="E741" s="143" t="s">
        <v>790</v>
      </c>
      <c r="F741" s="143">
        <v>776</v>
      </c>
      <c r="G741" s="143">
        <v>90</v>
      </c>
    </row>
    <row r="742" spans="2:7" x14ac:dyDescent="0.2">
      <c r="B742" s="143" t="s">
        <v>66</v>
      </c>
      <c r="C742" s="143" t="s">
        <v>70</v>
      </c>
      <c r="D742" s="177" t="s">
        <v>8</v>
      </c>
      <c r="E742" s="143" t="s">
        <v>791</v>
      </c>
      <c r="F742" s="143">
        <v>894</v>
      </c>
      <c r="G742" s="143">
        <v>81</v>
      </c>
    </row>
    <row r="743" spans="2:7" x14ac:dyDescent="0.2">
      <c r="B743" s="143" t="s">
        <v>66</v>
      </c>
      <c r="C743" s="143" t="s">
        <v>71</v>
      </c>
      <c r="D743" s="177" t="s">
        <v>1661</v>
      </c>
      <c r="E743" s="143" t="s">
        <v>792</v>
      </c>
      <c r="F743" s="143">
        <v>263</v>
      </c>
      <c r="G743" s="143">
        <v>0</v>
      </c>
    </row>
    <row r="744" spans="2:7" x14ac:dyDescent="0.2">
      <c r="B744" s="143" t="s">
        <v>66</v>
      </c>
      <c r="C744" s="143" t="s">
        <v>71</v>
      </c>
      <c r="D744" s="177" t="s">
        <v>1657</v>
      </c>
      <c r="E744" s="143" t="s">
        <v>1736</v>
      </c>
      <c r="F744" s="143">
        <v>46</v>
      </c>
      <c r="G744" s="143">
        <v>0</v>
      </c>
    </row>
    <row r="745" spans="2:7" x14ac:dyDescent="0.2">
      <c r="B745" s="143" t="s">
        <v>66</v>
      </c>
      <c r="C745" s="143" t="s">
        <v>71</v>
      </c>
      <c r="D745" s="177" t="s">
        <v>1658</v>
      </c>
      <c r="E745" s="143" t="s">
        <v>1737</v>
      </c>
      <c r="F745" s="143">
        <v>32</v>
      </c>
      <c r="G745" s="143">
        <v>1</v>
      </c>
    </row>
    <row r="746" spans="2:7" x14ac:dyDescent="0.2">
      <c r="B746" s="143" t="s">
        <v>66</v>
      </c>
      <c r="C746" s="143" t="s">
        <v>71</v>
      </c>
      <c r="D746" s="177" t="s">
        <v>118</v>
      </c>
      <c r="E746" s="143" t="s">
        <v>1637</v>
      </c>
      <c r="F746" s="143">
        <v>42</v>
      </c>
      <c r="G746" s="143">
        <v>0</v>
      </c>
    </row>
    <row r="747" spans="2:7" x14ac:dyDescent="0.2">
      <c r="B747" s="143" t="s">
        <v>66</v>
      </c>
      <c r="C747" s="143" t="s">
        <v>71</v>
      </c>
      <c r="D747" s="177" t="s">
        <v>119</v>
      </c>
      <c r="E747" s="143" t="s">
        <v>793</v>
      </c>
      <c r="F747" s="143">
        <v>112</v>
      </c>
      <c r="G747" s="143">
        <v>0</v>
      </c>
    </row>
    <row r="748" spans="2:7" x14ac:dyDescent="0.2">
      <c r="B748" s="143" t="s">
        <v>66</v>
      </c>
      <c r="C748" s="143" t="s">
        <v>71</v>
      </c>
      <c r="D748" s="177" t="s">
        <v>120</v>
      </c>
      <c r="E748" s="143" t="s">
        <v>794</v>
      </c>
      <c r="F748" s="143">
        <v>237</v>
      </c>
      <c r="G748" s="143">
        <v>0</v>
      </c>
    </row>
    <row r="749" spans="2:7" x14ac:dyDescent="0.2">
      <c r="B749" s="143" t="s">
        <v>66</v>
      </c>
      <c r="C749" s="143" t="s">
        <v>71</v>
      </c>
      <c r="D749" s="177" t="s">
        <v>121</v>
      </c>
      <c r="E749" s="143" t="s">
        <v>795</v>
      </c>
      <c r="F749" s="143">
        <v>253</v>
      </c>
      <c r="G749" s="143">
        <v>7</v>
      </c>
    </row>
    <row r="750" spans="2:7" x14ac:dyDescent="0.2">
      <c r="B750" s="143" t="s">
        <v>66</v>
      </c>
      <c r="C750" s="143" t="s">
        <v>71</v>
      </c>
      <c r="D750" s="177" t="s">
        <v>122</v>
      </c>
      <c r="E750" s="143" t="s">
        <v>796</v>
      </c>
      <c r="F750" s="143">
        <v>301</v>
      </c>
      <c r="G750" s="143">
        <v>10</v>
      </c>
    </row>
    <row r="751" spans="2:7" x14ac:dyDescent="0.2">
      <c r="B751" s="143" t="s">
        <v>66</v>
      </c>
      <c r="C751" s="143" t="s">
        <v>71</v>
      </c>
      <c r="D751" s="177" t="s">
        <v>123</v>
      </c>
      <c r="E751" s="143" t="s">
        <v>797</v>
      </c>
      <c r="F751" s="143">
        <v>328</v>
      </c>
      <c r="G751" s="143">
        <v>13</v>
      </c>
    </row>
    <row r="752" spans="2:7" x14ac:dyDescent="0.2">
      <c r="B752" s="143" t="s">
        <v>66</v>
      </c>
      <c r="C752" s="143" t="s">
        <v>71</v>
      </c>
      <c r="D752" s="177" t="s">
        <v>124</v>
      </c>
      <c r="E752" s="143" t="s">
        <v>798</v>
      </c>
      <c r="F752" s="143">
        <v>403</v>
      </c>
      <c r="G752" s="143">
        <v>35</v>
      </c>
    </row>
    <row r="753" spans="2:7" x14ac:dyDescent="0.2">
      <c r="B753" s="143" t="s">
        <v>66</v>
      </c>
      <c r="C753" s="143" t="s">
        <v>71</v>
      </c>
      <c r="D753" s="177" t="s">
        <v>125</v>
      </c>
      <c r="E753" s="143" t="s">
        <v>799</v>
      </c>
      <c r="F753" s="143">
        <v>519</v>
      </c>
      <c r="G753" s="143">
        <v>52</v>
      </c>
    </row>
    <row r="754" spans="2:7" x14ac:dyDescent="0.2">
      <c r="B754" s="143" t="s">
        <v>66</v>
      </c>
      <c r="C754" s="143" t="s">
        <v>71</v>
      </c>
      <c r="D754" s="177" t="s">
        <v>126</v>
      </c>
      <c r="E754" s="143" t="s">
        <v>800</v>
      </c>
      <c r="F754" s="143">
        <v>656</v>
      </c>
      <c r="G754" s="143">
        <v>78</v>
      </c>
    </row>
    <row r="755" spans="2:7" x14ac:dyDescent="0.2">
      <c r="B755" s="143" t="s">
        <v>66</v>
      </c>
      <c r="C755" s="143" t="s">
        <v>71</v>
      </c>
      <c r="D755" s="177" t="s">
        <v>127</v>
      </c>
      <c r="E755" s="143" t="s">
        <v>801</v>
      </c>
      <c r="F755" s="143">
        <v>835</v>
      </c>
      <c r="G755" s="143">
        <v>115</v>
      </c>
    </row>
    <row r="756" spans="2:7" x14ac:dyDescent="0.2">
      <c r="B756" s="143" t="s">
        <v>66</v>
      </c>
      <c r="C756" s="143" t="s">
        <v>71</v>
      </c>
      <c r="D756" s="177" t="s">
        <v>128</v>
      </c>
      <c r="E756" s="143" t="s">
        <v>802</v>
      </c>
      <c r="F756" s="143">
        <v>1038</v>
      </c>
      <c r="G756" s="143">
        <v>139</v>
      </c>
    </row>
    <row r="757" spans="2:7" x14ac:dyDescent="0.2">
      <c r="B757" s="143" t="s">
        <v>66</v>
      </c>
      <c r="C757" s="143" t="s">
        <v>71</v>
      </c>
      <c r="D757" s="177" t="s">
        <v>129</v>
      </c>
      <c r="E757" s="143" t="s">
        <v>803</v>
      </c>
      <c r="F757" s="143">
        <v>1143</v>
      </c>
      <c r="G757" s="143">
        <v>162</v>
      </c>
    </row>
    <row r="758" spans="2:7" x14ac:dyDescent="0.2">
      <c r="B758" s="143" t="s">
        <v>66</v>
      </c>
      <c r="C758" s="143" t="s">
        <v>71</v>
      </c>
      <c r="D758" s="177" t="s">
        <v>130</v>
      </c>
      <c r="E758" s="143" t="s">
        <v>804</v>
      </c>
      <c r="F758" s="143">
        <v>1245</v>
      </c>
      <c r="G758" s="143">
        <v>188</v>
      </c>
    </row>
    <row r="759" spans="2:7" x14ac:dyDescent="0.2">
      <c r="B759" s="143" t="s">
        <v>66</v>
      </c>
      <c r="C759" s="143" t="s">
        <v>71</v>
      </c>
      <c r="D759" s="177" t="s">
        <v>131</v>
      </c>
      <c r="E759" s="143" t="s">
        <v>805</v>
      </c>
      <c r="F759" s="143">
        <v>1108</v>
      </c>
      <c r="G759" s="143">
        <v>131</v>
      </c>
    </row>
    <row r="760" spans="2:7" x14ac:dyDescent="0.2">
      <c r="B760" s="143" t="s">
        <v>66</v>
      </c>
      <c r="C760" s="143" t="s">
        <v>71</v>
      </c>
      <c r="D760" s="177" t="s">
        <v>132</v>
      </c>
      <c r="E760" s="143" t="s">
        <v>806</v>
      </c>
      <c r="F760" s="143">
        <v>1109</v>
      </c>
      <c r="G760" s="143">
        <v>137</v>
      </c>
    </row>
    <row r="761" spans="2:7" x14ac:dyDescent="0.2">
      <c r="B761" s="143" t="s">
        <v>66</v>
      </c>
      <c r="C761" s="143" t="s">
        <v>71</v>
      </c>
      <c r="D761" s="177" t="s">
        <v>133</v>
      </c>
      <c r="E761" s="143" t="s">
        <v>807</v>
      </c>
      <c r="F761" s="143">
        <v>787</v>
      </c>
      <c r="G761" s="143">
        <v>96</v>
      </c>
    </row>
    <row r="762" spans="2:7" x14ac:dyDescent="0.2">
      <c r="B762" s="143" t="s">
        <v>66</v>
      </c>
      <c r="C762" s="143" t="s">
        <v>71</v>
      </c>
      <c r="D762" s="177" t="s">
        <v>8</v>
      </c>
      <c r="E762" s="143" t="s">
        <v>808</v>
      </c>
      <c r="F762" s="143">
        <v>654</v>
      </c>
      <c r="G762" s="143">
        <v>53</v>
      </c>
    </row>
    <row r="763" spans="2:7" x14ac:dyDescent="0.2">
      <c r="B763" s="143" t="s">
        <v>66</v>
      </c>
      <c r="C763" s="143" t="s">
        <v>18</v>
      </c>
      <c r="D763" s="177" t="s">
        <v>1661</v>
      </c>
      <c r="E763" s="143" t="s">
        <v>809</v>
      </c>
      <c r="F763" s="143">
        <v>447</v>
      </c>
      <c r="G763" s="143">
        <v>0</v>
      </c>
    </row>
    <row r="764" spans="2:7" x14ac:dyDescent="0.2">
      <c r="B764" s="143" t="s">
        <v>66</v>
      </c>
      <c r="C764" s="143" t="s">
        <v>18</v>
      </c>
      <c r="D764" s="177" t="s">
        <v>1657</v>
      </c>
      <c r="E764" s="143" t="s">
        <v>1738</v>
      </c>
      <c r="F764" s="143">
        <v>79</v>
      </c>
      <c r="G764" s="143">
        <v>0</v>
      </c>
    </row>
    <row r="765" spans="2:7" x14ac:dyDescent="0.2">
      <c r="B765" s="143" t="s">
        <v>66</v>
      </c>
      <c r="C765" s="143" t="s">
        <v>18</v>
      </c>
      <c r="D765" s="177" t="s">
        <v>1658</v>
      </c>
      <c r="E765" s="143" t="s">
        <v>1739</v>
      </c>
      <c r="F765" s="143">
        <v>50</v>
      </c>
      <c r="G765" s="143">
        <v>2</v>
      </c>
    </row>
    <row r="766" spans="2:7" x14ac:dyDescent="0.2">
      <c r="B766" s="143" t="s">
        <v>66</v>
      </c>
      <c r="C766" s="143" t="s">
        <v>18</v>
      </c>
      <c r="D766" s="177" t="s">
        <v>118</v>
      </c>
      <c r="E766" s="143" t="s">
        <v>1638</v>
      </c>
      <c r="F766" s="143">
        <v>69</v>
      </c>
      <c r="G766" s="143">
        <v>0</v>
      </c>
    </row>
    <row r="767" spans="2:7" x14ac:dyDescent="0.2">
      <c r="B767" s="143" t="s">
        <v>66</v>
      </c>
      <c r="C767" s="143" t="s">
        <v>18</v>
      </c>
      <c r="D767" s="177" t="s">
        <v>119</v>
      </c>
      <c r="E767" s="143" t="s">
        <v>810</v>
      </c>
      <c r="F767" s="143">
        <v>167</v>
      </c>
      <c r="G767" s="143">
        <v>1</v>
      </c>
    </row>
    <row r="768" spans="2:7" x14ac:dyDescent="0.2">
      <c r="B768" s="143" t="s">
        <v>66</v>
      </c>
      <c r="C768" s="143" t="s">
        <v>18</v>
      </c>
      <c r="D768" s="177" t="s">
        <v>120</v>
      </c>
      <c r="E768" s="143" t="s">
        <v>811</v>
      </c>
      <c r="F768" s="143">
        <v>300</v>
      </c>
      <c r="G768" s="143">
        <v>1</v>
      </c>
    </row>
    <row r="769" spans="2:7" x14ac:dyDescent="0.2">
      <c r="B769" s="143" t="s">
        <v>66</v>
      </c>
      <c r="C769" s="143" t="s">
        <v>18</v>
      </c>
      <c r="D769" s="177" t="s">
        <v>121</v>
      </c>
      <c r="E769" s="143" t="s">
        <v>812</v>
      </c>
      <c r="F769" s="143">
        <v>332</v>
      </c>
      <c r="G769" s="143">
        <v>11</v>
      </c>
    </row>
    <row r="770" spans="2:7" x14ac:dyDescent="0.2">
      <c r="B770" s="143" t="s">
        <v>66</v>
      </c>
      <c r="C770" s="143" t="s">
        <v>18</v>
      </c>
      <c r="D770" s="177" t="s">
        <v>122</v>
      </c>
      <c r="E770" s="143" t="s">
        <v>813</v>
      </c>
      <c r="F770" s="143">
        <v>410</v>
      </c>
      <c r="G770" s="143">
        <v>25</v>
      </c>
    </row>
    <row r="771" spans="2:7" x14ac:dyDescent="0.2">
      <c r="B771" s="143" t="s">
        <v>66</v>
      </c>
      <c r="C771" s="143" t="s">
        <v>18</v>
      </c>
      <c r="D771" s="177" t="s">
        <v>123</v>
      </c>
      <c r="E771" s="143" t="s">
        <v>814</v>
      </c>
      <c r="F771" s="143">
        <v>506</v>
      </c>
      <c r="G771" s="143">
        <v>31</v>
      </c>
    </row>
    <row r="772" spans="2:7" x14ac:dyDescent="0.2">
      <c r="B772" s="143" t="s">
        <v>66</v>
      </c>
      <c r="C772" s="143" t="s">
        <v>18</v>
      </c>
      <c r="D772" s="177" t="s">
        <v>124</v>
      </c>
      <c r="E772" s="143" t="s">
        <v>815</v>
      </c>
      <c r="F772" s="143">
        <v>648</v>
      </c>
      <c r="G772" s="143">
        <v>60</v>
      </c>
    </row>
    <row r="773" spans="2:7" x14ac:dyDescent="0.2">
      <c r="B773" s="143" t="s">
        <v>66</v>
      </c>
      <c r="C773" s="143" t="s">
        <v>18</v>
      </c>
      <c r="D773" s="177" t="s">
        <v>125</v>
      </c>
      <c r="E773" s="143" t="s">
        <v>816</v>
      </c>
      <c r="F773" s="143">
        <v>778</v>
      </c>
      <c r="G773" s="143">
        <v>85</v>
      </c>
    </row>
    <row r="774" spans="2:7" x14ac:dyDescent="0.2">
      <c r="B774" s="143" t="s">
        <v>66</v>
      </c>
      <c r="C774" s="143" t="s">
        <v>18</v>
      </c>
      <c r="D774" s="177" t="s">
        <v>126</v>
      </c>
      <c r="E774" s="143" t="s">
        <v>817</v>
      </c>
      <c r="F774" s="143">
        <v>1009</v>
      </c>
      <c r="G774" s="143">
        <v>131</v>
      </c>
    </row>
    <row r="775" spans="2:7" x14ac:dyDescent="0.2">
      <c r="B775" s="143" t="s">
        <v>66</v>
      </c>
      <c r="C775" s="143" t="s">
        <v>18</v>
      </c>
      <c r="D775" s="177" t="s">
        <v>127</v>
      </c>
      <c r="E775" s="143" t="s">
        <v>818</v>
      </c>
      <c r="F775" s="143">
        <v>1343</v>
      </c>
      <c r="G775" s="143">
        <v>187</v>
      </c>
    </row>
    <row r="776" spans="2:7" x14ac:dyDescent="0.2">
      <c r="B776" s="143" t="s">
        <v>66</v>
      </c>
      <c r="C776" s="143" t="s">
        <v>18</v>
      </c>
      <c r="D776" s="177" t="s">
        <v>128</v>
      </c>
      <c r="E776" s="143" t="s">
        <v>819</v>
      </c>
      <c r="F776" s="143">
        <v>1647</v>
      </c>
      <c r="G776" s="143">
        <v>237</v>
      </c>
    </row>
    <row r="777" spans="2:7" x14ac:dyDescent="0.2">
      <c r="B777" s="143" t="s">
        <v>66</v>
      </c>
      <c r="C777" s="143" t="s">
        <v>18</v>
      </c>
      <c r="D777" s="177" t="s">
        <v>129</v>
      </c>
      <c r="E777" s="143" t="s">
        <v>820</v>
      </c>
      <c r="F777" s="143">
        <v>1881</v>
      </c>
      <c r="G777" s="143">
        <v>273</v>
      </c>
    </row>
    <row r="778" spans="2:7" x14ac:dyDescent="0.2">
      <c r="B778" s="143" t="s">
        <v>66</v>
      </c>
      <c r="C778" s="143" t="s">
        <v>18</v>
      </c>
      <c r="D778" s="177" t="s">
        <v>130</v>
      </c>
      <c r="E778" s="143" t="s">
        <v>821</v>
      </c>
      <c r="F778" s="143">
        <v>2101</v>
      </c>
      <c r="G778" s="143">
        <v>333</v>
      </c>
    </row>
    <row r="779" spans="2:7" x14ac:dyDescent="0.2">
      <c r="B779" s="143" t="s">
        <v>66</v>
      </c>
      <c r="C779" s="143" t="s">
        <v>18</v>
      </c>
      <c r="D779" s="177" t="s">
        <v>131</v>
      </c>
      <c r="E779" s="143" t="s">
        <v>822</v>
      </c>
      <c r="F779" s="143">
        <v>1992</v>
      </c>
      <c r="G779" s="143">
        <v>237</v>
      </c>
    </row>
    <row r="780" spans="2:7" x14ac:dyDescent="0.2">
      <c r="B780" s="143" t="s">
        <v>66</v>
      </c>
      <c r="C780" s="143" t="s">
        <v>18</v>
      </c>
      <c r="D780" s="177" t="s">
        <v>132</v>
      </c>
      <c r="E780" s="143" t="s">
        <v>823</v>
      </c>
      <c r="F780" s="143">
        <v>2088</v>
      </c>
      <c r="G780" s="143">
        <v>252</v>
      </c>
    </row>
    <row r="781" spans="2:7" x14ac:dyDescent="0.2">
      <c r="B781" s="143" t="s">
        <v>66</v>
      </c>
      <c r="C781" s="143" t="s">
        <v>18</v>
      </c>
      <c r="D781" s="177" t="s">
        <v>133</v>
      </c>
      <c r="E781" s="143" t="s">
        <v>824</v>
      </c>
      <c r="F781" s="143">
        <v>1563</v>
      </c>
      <c r="G781" s="143">
        <v>186</v>
      </c>
    </row>
    <row r="782" spans="2:7" x14ac:dyDescent="0.2">
      <c r="B782" s="143" t="s">
        <v>66</v>
      </c>
      <c r="C782" s="143" t="s">
        <v>18</v>
      </c>
      <c r="D782" s="177" t="s">
        <v>8</v>
      </c>
      <c r="E782" s="143" t="s">
        <v>825</v>
      </c>
      <c r="F782" s="143">
        <v>1548</v>
      </c>
      <c r="G782" s="143">
        <v>134</v>
      </c>
    </row>
    <row r="783" spans="2:7" x14ac:dyDescent="0.2">
      <c r="B783" s="143" t="s">
        <v>67</v>
      </c>
      <c r="C783" s="143" t="s">
        <v>70</v>
      </c>
      <c r="D783" s="177" t="s">
        <v>1661</v>
      </c>
      <c r="E783" s="143" t="s">
        <v>826</v>
      </c>
      <c r="F783" s="143">
        <v>288</v>
      </c>
      <c r="G783" s="143">
        <v>2</v>
      </c>
    </row>
    <row r="784" spans="2:7" x14ac:dyDescent="0.2">
      <c r="B784" s="143" t="s">
        <v>67</v>
      </c>
      <c r="C784" s="143" t="s">
        <v>70</v>
      </c>
      <c r="D784" s="177" t="s">
        <v>1657</v>
      </c>
      <c r="E784" s="143" t="s">
        <v>1740</v>
      </c>
      <c r="F784" s="143">
        <v>58</v>
      </c>
      <c r="G784" s="143">
        <v>3</v>
      </c>
    </row>
    <row r="785" spans="2:7" x14ac:dyDescent="0.2">
      <c r="B785" s="143" t="s">
        <v>67</v>
      </c>
      <c r="C785" s="143" t="s">
        <v>70</v>
      </c>
      <c r="D785" s="177" t="s">
        <v>1658</v>
      </c>
      <c r="E785" s="143" t="s">
        <v>1741</v>
      </c>
      <c r="F785" s="143">
        <v>25</v>
      </c>
      <c r="G785" s="143">
        <v>0</v>
      </c>
    </row>
    <row r="786" spans="2:7" x14ac:dyDescent="0.2">
      <c r="B786" s="143" t="s">
        <v>67</v>
      </c>
      <c r="C786" s="143" t="s">
        <v>70</v>
      </c>
      <c r="D786" s="177" t="s">
        <v>118</v>
      </c>
      <c r="E786" s="143" t="s">
        <v>1639</v>
      </c>
      <c r="F786" s="143">
        <v>44</v>
      </c>
      <c r="G786" s="143">
        <v>0</v>
      </c>
    </row>
    <row r="787" spans="2:7" x14ac:dyDescent="0.2">
      <c r="B787" s="143" t="s">
        <v>67</v>
      </c>
      <c r="C787" s="143" t="s">
        <v>70</v>
      </c>
      <c r="D787" s="177" t="s">
        <v>119</v>
      </c>
      <c r="E787" s="143" t="s">
        <v>827</v>
      </c>
      <c r="F787" s="143">
        <v>68</v>
      </c>
      <c r="G787" s="143">
        <v>5</v>
      </c>
    </row>
    <row r="788" spans="2:7" x14ac:dyDescent="0.2">
      <c r="B788" s="143" t="s">
        <v>67</v>
      </c>
      <c r="C788" s="143" t="s">
        <v>70</v>
      </c>
      <c r="D788" s="177" t="s">
        <v>120</v>
      </c>
      <c r="E788" s="143" t="s">
        <v>828</v>
      </c>
      <c r="F788" s="143">
        <v>100</v>
      </c>
      <c r="G788" s="143">
        <v>13</v>
      </c>
    </row>
    <row r="789" spans="2:7" x14ac:dyDescent="0.2">
      <c r="B789" s="143" t="s">
        <v>67</v>
      </c>
      <c r="C789" s="143" t="s">
        <v>70</v>
      </c>
      <c r="D789" s="177" t="s">
        <v>121</v>
      </c>
      <c r="E789" s="143" t="s">
        <v>829</v>
      </c>
      <c r="F789" s="143">
        <v>122</v>
      </c>
      <c r="G789" s="143">
        <v>12</v>
      </c>
    </row>
    <row r="790" spans="2:7" x14ac:dyDescent="0.2">
      <c r="B790" s="143" t="s">
        <v>67</v>
      </c>
      <c r="C790" s="143" t="s">
        <v>70</v>
      </c>
      <c r="D790" s="177" t="s">
        <v>122</v>
      </c>
      <c r="E790" s="143" t="s">
        <v>830</v>
      </c>
      <c r="F790" s="143">
        <v>148</v>
      </c>
      <c r="G790" s="143">
        <v>15</v>
      </c>
    </row>
    <row r="791" spans="2:7" x14ac:dyDescent="0.2">
      <c r="B791" s="143" t="s">
        <v>67</v>
      </c>
      <c r="C791" s="143" t="s">
        <v>70</v>
      </c>
      <c r="D791" s="177" t="s">
        <v>123</v>
      </c>
      <c r="E791" s="143" t="s">
        <v>831</v>
      </c>
      <c r="F791" s="143">
        <v>228</v>
      </c>
      <c r="G791" s="143">
        <v>35</v>
      </c>
    </row>
    <row r="792" spans="2:7" x14ac:dyDescent="0.2">
      <c r="B792" s="143" t="s">
        <v>67</v>
      </c>
      <c r="C792" s="143" t="s">
        <v>70</v>
      </c>
      <c r="D792" s="177" t="s">
        <v>124</v>
      </c>
      <c r="E792" s="143" t="s">
        <v>832</v>
      </c>
      <c r="F792" s="143">
        <v>305</v>
      </c>
      <c r="G792" s="143">
        <v>61</v>
      </c>
    </row>
    <row r="793" spans="2:7" x14ac:dyDescent="0.2">
      <c r="B793" s="143" t="s">
        <v>67</v>
      </c>
      <c r="C793" s="143" t="s">
        <v>70</v>
      </c>
      <c r="D793" s="177" t="s">
        <v>125</v>
      </c>
      <c r="E793" s="143" t="s">
        <v>833</v>
      </c>
      <c r="F793" s="143">
        <v>350</v>
      </c>
      <c r="G793" s="143">
        <v>78</v>
      </c>
    </row>
    <row r="794" spans="2:7" x14ac:dyDescent="0.2">
      <c r="B794" s="143" t="s">
        <v>67</v>
      </c>
      <c r="C794" s="143" t="s">
        <v>70</v>
      </c>
      <c r="D794" s="177" t="s">
        <v>126</v>
      </c>
      <c r="E794" s="143" t="s">
        <v>834</v>
      </c>
      <c r="F794" s="143">
        <v>499</v>
      </c>
      <c r="G794" s="143">
        <v>115</v>
      </c>
    </row>
    <row r="795" spans="2:7" x14ac:dyDescent="0.2">
      <c r="B795" s="143" t="s">
        <v>67</v>
      </c>
      <c r="C795" s="143" t="s">
        <v>70</v>
      </c>
      <c r="D795" s="177" t="s">
        <v>127</v>
      </c>
      <c r="E795" s="143" t="s">
        <v>835</v>
      </c>
      <c r="F795" s="143">
        <v>602</v>
      </c>
      <c r="G795" s="143">
        <v>151</v>
      </c>
    </row>
    <row r="796" spans="2:7" x14ac:dyDescent="0.2">
      <c r="B796" s="143" t="s">
        <v>67</v>
      </c>
      <c r="C796" s="143" t="s">
        <v>70</v>
      </c>
      <c r="D796" s="177" t="s">
        <v>128</v>
      </c>
      <c r="E796" s="143" t="s">
        <v>836</v>
      </c>
      <c r="F796" s="143">
        <v>702</v>
      </c>
      <c r="G796" s="143">
        <v>183</v>
      </c>
    </row>
    <row r="797" spans="2:7" x14ac:dyDescent="0.2">
      <c r="B797" s="143" t="s">
        <v>67</v>
      </c>
      <c r="C797" s="143" t="s">
        <v>70</v>
      </c>
      <c r="D797" s="177" t="s">
        <v>129</v>
      </c>
      <c r="E797" s="143" t="s">
        <v>837</v>
      </c>
      <c r="F797" s="143">
        <v>896</v>
      </c>
      <c r="G797" s="143">
        <v>215</v>
      </c>
    </row>
    <row r="798" spans="2:7" x14ac:dyDescent="0.2">
      <c r="B798" s="143" t="s">
        <v>67</v>
      </c>
      <c r="C798" s="143" t="s">
        <v>70</v>
      </c>
      <c r="D798" s="177" t="s">
        <v>130</v>
      </c>
      <c r="E798" s="143" t="s">
        <v>838</v>
      </c>
      <c r="F798" s="143">
        <v>943</v>
      </c>
      <c r="G798" s="143">
        <v>224</v>
      </c>
    </row>
    <row r="799" spans="2:7" x14ac:dyDescent="0.2">
      <c r="B799" s="143" t="s">
        <v>67</v>
      </c>
      <c r="C799" s="143" t="s">
        <v>70</v>
      </c>
      <c r="D799" s="177" t="s">
        <v>131</v>
      </c>
      <c r="E799" s="143" t="s">
        <v>839</v>
      </c>
      <c r="F799" s="143">
        <v>966</v>
      </c>
      <c r="G799" s="143">
        <v>213</v>
      </c>
    </row>
    <row r="800" spans="2:7" x14ac:dyDescent="0.2">
      <c r="B800" s="143" t="s">
        <v>67</v>
      </c>
      <c r="C800" s="143" t="s">
        <v>70</v>
      </c>
      <c r="D800" s="177" t="s">
        <v>132</v>
      </c>
      <c r="E800" s="143" t="s">
        <v>840</v>
      </c>
      <c r="F800" s="143">
        <v>974</v>
      </c>
      <c r="G800" s="143">
        <v>160</v>
      </c>
    </row>
    <row r="801" spans="2:7" x14ac:dyDescent="0.2">
      <c r="B801" s="143" t="s">
        <v>67</v>
      </c>
      <c r="C801" s="143" t="s">
        <v>70</v>
      </c>
      <c r="D801" s="177" t="s">
        <v>133</v>
      </c>
      <c r="E801" s="143" t="s">
        <v>841</v>
      </c>
      <c r="F801" s="143">
        <v>811</v>
      </c>
      <c r="G801" s="143">
        <v>131</v>
      </c>
    </row>
    <row r="802" spans="2:7" x14ac:dyDescent="0.2">
      <c r="B802" s="143" t="s">
        <v>67</v>
      </c>
      <c r="C802" s="143" t="s">
        <v>70</v>
      </c>
      <c r="D802" s="177" t="s">
        <v>8</v>
      </c>
      <c r="E802" s="143" t="s">
        <v>842</v>
      </c>
      <c r="F802" s="143">
        <v>718</v>
      </c>
      <c r="G802" s="143">
        <v>74</v>
      </c>
    </row>
    <row r="803" spans="2:7" x14ac:dyDescent="0.2">
      <c r="B803" s="143" t="s">
        <v>67</v>
      </c>
      <c r="C803" s="143" t="s">
        <v>71</v>
      </c>
      <c r="D803" s="177" t="s">
        <v>1661</v>
      </c>
      <c r="E803" s="143" t="s">
        <v>843</v>
      </c>
      <c r="F803" s="143">
        <v>393</v>
      </c>
      <c r="G803" s="143">
        <v>7</v>
      </c>
    </row>
    <row r="804" spans="2:7" x14ac:dyDescent="0.2">
      <c r="B804" s="143" t="s">
        <v>67</v>
      </c>
      <c r="C804" s="143" t="s">
        <v>71</v>
      </c>
      <c r="D804" s="177" t="s">
        <v>1657</v>
      </c>
      <c r="E804" s="143" t="s">
        <v>1742</v>
      </c>
      <c r="F804" s="143">
        <v>71</v>
      </c>
      <c r="G804" s="143">
        <v>3</v>
      </c>
    </row>
    <row r="805" spans="2:7" x14ac:dyDescent="0.2">
      <c r="B805" s="143" t="s">
        <v>67</v>
      </c>
      <c r="C805" s="143" t="s">
        <v>71</v>
      </c>
      <c r="D805" s="177" t="s">
        <v>1658</v>
      </c>
      <c r="E805" s="143" t="s">
        <v>1743</v>
      </c>
      <c r="F805" s="143">
        <v>45</v>
      </c>
      <c r="G805" s="143">
        <v>2</v>
      </c>
    </row>
    <row r="806" spans="2:7" x14ac:dyDescent="0.2">
      <c r="B806" s="143" t="s">
        <v>67</v>
      </c>
      <c r="C806" s="143" t="s">
        <v>71</v>
      </c>
      <c r="D806" s="177" t="s">
        <v>118</v>
      </c>
      <c r="E806" s="143" t="s">
        <v>1640</v>
      </c>
      <c r="F806" s="143">
        <v>59</v>
      </c>
      <c r="G806" s="143">
        <v>0</v>
      </c>
    </row>
    <row r="807" spans="2:7" x14ac:dyDescent="0.2">
      <c r="B807" s="143" t="s">
        <v>67</v>
      </c>
      <c r="C807" s="143" t="s">
        <v>71</v>
      </c>
      <c r="D807" s="177" t="s">
        <v>119</v>
      </c>
      <c r="E807" s="143" t="s">
        <v>844</v>
      </c>
      <c r="F807" s="143">
        <v>263</v>
      </c>
      <c r="G807" s="143">
        <v>8</v>
      </c>
    </row>
    <row r="808" spans="2:7" x14ac:dyDescent="0.2">
      <c r="B808" s="143" t="s">
        <v>67</v>
      </c>
      <c r="C808" s="143" t="s">
        <v>71</v>
      </c>
      <c r="D808" s="177" t="s">
        <v>120</v>
      </c>
      <c r="E808" s="143" t="s">
        <v>845</v>
      </c>
      <c r="F808" s="143">
        <v>442</v>
      </c>
      <c r="G808" s="143">
        <v>6</v>
      </c>
    </row>
    <row r="809" spans="2:7" x14ac:dyDescent="0.2">
      <c r="B809" s="143" t="s">
        <v>67</v>
      </c>
      <c r="C809" s="143" t="s">
        <v>71</v>
      </c>
      <c r="D809" s="177" t="s">
        <v>121</v>
      </c>
      <c r="E809" s="143" t="s">
        <v>846</v>
      </c>
      <c r="F809" s="143">
        <v>410</v>
      </c>
      <c r="G809" s="143">
        <v>15</v>
      </c>
    </row>
    <row r="810" spans="2:7" x14ac:dyDescent="0.2">
      <c r="B810" s="143" t="s">
        <v>67</v>
      </c>
      <c r="C810" s="143" t="s">
        <v>71</v>
      </c>
      <c r="D810" s="177" t="s">
        <v>122</v>
      </c>
      <c r="E810" s="143" t="s">
        <v>847</v>
      </c>
      <c r="F810" s="143">
        <v>435</v>
      </c>
      <c r="G810" s="143">
        <v>46</v>
      </c>
    </row>
    <row r="811" spans="2:7" x14ac:dyDescent="0.2">
      <c r="B811" s="143" t="s">
        <v>67</v>
      </c>
      <c r="C811" s="143" t="s">
        <v>71</v>
      </c>
      <c r="D811" s="177" t="s">
        <v>123</v>
      </c>
      <c r="E811" s="143" t="s">
        <v>848</v>
      </c>
      <c r="F811" s="143">
        <v>535</v>
      </c>
      <c r="G811" s="143">
        <v>71</v>
      </c>
    </row>
    <row r="812" spans="2:7" x14ac:dyDescent="0.2">
      <c r="B812" s="143" t="s">
        <v>67</v>
      </c>
      <c r="C812" s="143" t="s">
        <v>71</v>
      </c>
      <c r="D812" s="177" t="s">
        <v>124</v>
      </c>
      <c r="E812" s="143" t="s">
        <v>849</v>
      </c>
      <c r="F812" s="143">
        <v>625</v>
      </c>
      <c r="G812" s="143">
        <v>121</v>
      </c>
    </row>
    <row r="813" spans="2:7" x14ac:dyDescent="0.2">
      <c r="B813" s="143" t="s">
        <v>67</v>
      </c>
      <c r="C813" s="143" t="s">
        <v>71</v>
      </c>
      <c r="D813" s="177" t="s">
        <v>125</v>
      </c>
      <c r="E813" s="143" t="s">
        <v>850</v>
      </c>
      <c r="F813" s="143">
        <v>742</v>
      </c>
      <c r="G813" s="143">
        <v>148</v>
      </c>
    </row>
    <row r="814" spans="2:7" x14ac:dyDescent="0.2">
      <c r="B814" s="143" t="s">
        <v>67</v>
      </c>
      <c r="C814" s="143" t="s">
        <v>71</v>
      </c>
      <c r="D814" s="177" t="s">
        <v>126</v>
      </c>
      <c r="E814" s="143" t="s">
        <v>851</v>
      </c>
      <c r="F814" s="143">
        <v>963</v>
      </c>
      <c r="G814" s="143">
        <v>208</v>
      </c>
    </row>
    <row r="815" spans="2:7" x14ac:dyDescent="0.2">
      <c r="B815" s="143" t="s">
        <v>67</v>
      </c>
      <c r="C815" s="143" t="s">
        <v>71</v>
      </c>
      <c r="D815" s="177" t="s">
        <v>127</v>
      </c>
      <c r="E815" s="143" t="s">
        <v>852</v>
      </c>
      <c r="F815" s="143">
        <v>1143</v>
      </c>
      <c r="G815" s="143">
        <v>252</v>
      </c>
    </row>
    <row r="816" spans="2:7" x14ac:dyDescent="0.2">
      <c r="B816" s="143" t="s">
        <v>67</v>
      </c>
      <c r="C816" s="143" t="s">
        <v>71</v>
      </c>
      <c r="D816" s="177" t="s">
        <v>128</v>
      </c>
      <c r="E816" s="143" t="s">
        <v>853</v>
      </c>
      <c r="F816" s="143">
        <v>1290</v>
      </c>
      <c r="G816" s="143">
        <v>300</v>
      </c>
    </row>
    <row r="817" spans="2:7" x14ac:dyDescent="0.2">
      <c r="B817" s="143" t="s">
        <v>67</v>
      </c>
      <c r="C817" s="143" t="s">
        <v>71</v>
      </c>
      <c r="D817" s="177" t="s">
        <v>129</v>
      </c>
      <c r="E817" s="143" t="s">
        <v>854</v>
      </c>
      <c r="F817" s="143">
        <v>1485</v>
      </c>
      <c r="G817" s="143">
        <v>345</v>
      </c>
    </row>
    <row r="818" spans="2:7" x14ac:dyDescent="0.2">
      <c r="B818" s="143" t="s">
        <v>67</v>
      </c>
      <c r="C818" s="143" t="s">
        <v>71</v>
      </c>
      <c r="D818" s="177" t="s">
        <v>130</v>
      </c>
      <c r="E818" s="143" t="s">
        <v>855</v>
      </c>
      <c r="F818" s="143">
        <v>1464</v>
      </c>
      <c r="G818" s="143">
        <v>286</v>
      </c>
    </row>
    <row r="819" spans="2:7" x14ac:dyDescent="0.2">
      <c r="B819" s="143" t="s">
        <v>67</v>
      </c>
      <c r="C819" s="143" t="s">
        <v>71</v>
      </c>
      <c r="D819" s="177" t="s">
        <v>131</v>
      </c>
      <c r="E819" s="143" t="s">
        <v>856</v>
      </c>
      <c r="F819" s="143">
        <v>1346</v>
      </c>
      <c r="G819" s="143">
        <v>285</v>
      </c>
    </row>
    <row r="820" spans="2:7" x14ac:dyDescent="0.2">
      <c r="B820" s="143" t="s">
        <v>67</v>
      </c>
      <c r="C820" s="143" t="s">
        <v>71</v>
      </c>
      <c r="D820" s="177" t="s">
        <v>132</v>
      </c>
      <c r="E820" s="143" t="s">
        <v>857</v>
      </c>
      <c r="F820" s="143">
        <v>1266</v>
      </c>
      <c r="G820" s="143">
        <v>255</v>
      </c>
    </row>
    <row r="821" spans="2:7" x14ac:dyDescent="0.2">
      <c r="B821" s="143" t="s">
        <v>67</v>
      </c>
      <c r="C821" s="143" t="s">
        <v>71</v>
      </c>
      <c r="D821" s="177" t="s">
        <v>133</v>
      </c>
      <c r="E821" s="143" t="s">
        <v>858</v>
      </c>
      <c r="F821" s="143">
        <v>826</v>
      </c>
      <c r="G821" s="143">
        <v>139</v>
      </c>
    </row>
    <row r="822" spans="2:7" x14ac:dyDescent="0.2">
      <c r="B822" s="143" t="s">
        <v>67</v>
      </c>
      <c r="C822" s="143" t="s">
        <v>71</v>
      </c>
      <c r="D822" s="177" t="s">
        <v>8</v>
      </c>
      <c r="E822" s="143" t="s">
        <v>859</v>
      </c>
      <c r="F822" s="143">
        <v>636</v>
      </c>
      <c r="G822" s="143">
        <v>99</v>
      </c>
    </row>
    <row r="823" spans="2:7" x14ac:dyDescent="0.2">
      <c r="B823" s="143" t="s">
        <v>67</v>
      </c>
      <c r="C823" s="143" t="s">
        <v>18</v>
      </c>
      <c r="D823" s="177" t="s">
        <v>1661</v>
      </c>
      <c r="E823" s="143" t="s">
        <v>860</v>
      </c>
      <c r="F823" s="143">
        <v>681</v>
      </c>
      <c r="G823" s="143">
        <v>9</v>
      </c>
    </row>
    <row r="824" spans="2:7" x14ac:dyDescent="0.2">
      <c r="B824" s="143" t="s">
        <v>67</v>
      </c>
      <c r="C824" s="143" t="s">
        <v>18</v>
      </c>
      <c r="D824" s="177" t="s">
        <v>1657</v>
      </c>
      <c r="E824" s="143" t="s">
        <v>1744</v>
      </c>
      <c r="F824" s="143">
        <v>129</v>
      </c>
      <c r="G824" s="143">
        <v>6</v>
      </c>
    </row>
    <row r="825" spans="2:7" x14ac:dyDescent="0.2">
      <c r="B825" s="143" t="s">
        <v>67</v>
      </c>
      <c r="C825" s="143" t="s">
        <v>18</v>
      </c>
      <c r="D825" s="177" t="s">
        <v>1658</v>
      </c>
      <c r="E825" s="143" t="s">
        <v>1745</v>
      </c>
      <c r="F825" s="143">
        <v>70</v>
      </c>
      <c r="G825" s="143">
        <v>2</v>
      </c>
    </row>
    <row r="826" spans="2:7" x14ac:dyDescent="0.2">
      <c r="B826" s="143" t="s">
        <v>67</v>
      </c>
      <c r="C826" s="143" t="s">
        <v>18</v>
      </c>
      <c r="D826" s="177" t="s">
        <v>118</v>
      </c>
      <c r="E826" s="143" t="s">
        <v>1641</v>
      </c>
      <c r="F826" s="143">
        <v>103</v>
      </c>
      <c r="G826" s="143">
        <v>0</v>
      </c>
    </row>
    <row r="827" spans="2:7" x14ac:dyDescent="0.2">
      <c r="B827" s="143" t="s">
        <v>67</v>
      </c>
      <c r="C827" s="143" t="s">
        <v>18</v>
      </c>
      <c r="D827" s="177" t="s">
        <v>119</v>
      </c>
      <c r="E827" s="143" t="s">
        <v>861</v>
      </c>
      <c r="F827" s="143">
        <v>331</v>
      </c>
      <c r="G827" s="143">
        <v>13</v>
      </c>
    </row>
    <row r="828" spans="2:7" x14ac:dyDescent="0.2">
      <c r="B828" s="143" t="s">
        <v>67</v>
      </c>
      <c r="C828" s="143" t="s">
        <v>18</v>
      </c>
      <c r="D828" s="177" t="s">
        <v>120</v>
      </c>
      <c r="E828" s="143" t="s">
        <v>862</v>
      </c>
      <c r="F828" s="143">
        <v>542</v>
      </c>
      <c r="G828" s="143">
        <v>19</v>
      </c>
    </row>
    <row r="829" spans="2:7" x14ac:dyDescent="0.2">
      <c r="B829" s="143" t="s">
        <v>67</v>
      </c>
      <c r="C829" s="143" t="s">
        <v>18</v>
      </c>
      <c r="D829" s="177" t="s">
        <v>121</v>
      </c>
      <c r="E829" s="143" t="s">
        <v>863</v>
      </c>
      <c r="F829" s="143">
        <v>532</v>
      </c>
      <c r="G829" s="143">
        <v>27</v>
      </c>
    </row>
    <row r="830" spans="2:7" x14ac:dyDescent="0.2">
      <c r="B830" s="143" t="s">
        <v>67</v>
      </c>
      <c r="C830" s="143" t="s">
        <v>18</v>
      </c>
      <c r="D830" s="177" t="s">
        <v>122</v>
      </c>
      <c r="E830" s="143" t="s">
        <v>864</v>
      </c>
      <c r="F830" s="143">
        <v>583</v>
      </c>
      <c r="G830" s="143">
        <v>61</v>
      </c>
    </row>
    <row r="831" spans="2:7" x14ac:dyDescent="0.2">
      <c r="B831" s="143" t="s">
        <v>67</v>
      </c>
      <c r="C831" s="143" t="s">
        <v>18</v>
      </c>
      <c r="D831" s="177" t="s">
        <v>123</v>
      </c>
      <c r="E831" s="143" t="s">
        <v>865</v>
      </c>
      <c r="F831" s="143">
        <v>763</v>
      </c>
      <c r="G831" s="143">
        <v>106</v>
      </c>
    </row>
    <row r="832" spans="2:7" x14ac:dyDescent="0.2">
      <c r="B832" s="143" t="s">
        <v>67</v>
      </c>
      <c r="C832" s="143" t="s">
        <v>18</v>
      </c>
      <c r="D832" s="177" t="s">
        <v>124</v>
      </c>
      <c r="E832" s="143" t="s">
        <v>866</v>
      </c>
      <c r="F832" s="143">
        <v>930</v>
      </c>
      <c r="G832" s="143">
        <v>182</v>
      </c>
    </row>
    <row r="833" spans="2:7" x14ac:dyDescent="0.2">
      <c r="B833" s="143" t="s">
        <v>67</v>
      </c>
      <c r="C833" s="143" t="s">
        <v>18</v>
      </c>
      <c r="D833" s="177" t="s">
        <v>125</v>
      </c>
      <c r="E833" s="143" t="s">
        <v>867</v>
      </c>
      <c r="F833" s="143">
        <v>1092</v>
      </c>
      <c r="G833" s="143">
        <v>226</v>
      </c>
    </row>
    <row r="834" spans="2:7" x14ac:dyDescent="0.2">
      <c r="B834" s="143" t="s">
        <v>67</v>
      </c>
      <c r="C834" s="143" t="s">
        <v>18</v>
      </c>
      <c r="D834" s="177" t="s">
        <v>126</v>
      </c>
      <c r="E834" s="143" t="s">
        <v>868</v>
      </c>
      <c r="F834" s="143">
        <v>1462</v>
      </c>
      <c r="G834" s="143">
        <v>323</v>
      </c>
    </row>
    <row r="835" spans="2:7" x14ac:dyDescent="0.2">
      <c r="B835" s="143" t="s">
        <v>67</v>
      </c>
      <c r="C835" s="143" t="s">
        <v>18</v>
      </c>
      <c r="D835" s="177" t="s">
        <v>127</v>
      </c>
      <c r="E835" s="143" t="s">
        <v>869</v>
      </c>
      <c r="F835" s="143">
        <v>1745</v>
      </c>
      <c r="G835" s="143">
        <v>403</v>
      </c>
    </row>
    <row r="836" spans="2:7" x14ac:dyDescent="0.2">
      <c r="B836" s="143" t="s">
        <v>67</v>
      </c>
      <c r="C836" s="143" t="s">
        <v>18</v>
      </c>
      <c r="D836" s="177" t="s">
        <v>128</v>
      </c>
      <c r="E836" s="143" t="s">
        <v>870</v>
      </c>
      <c r="F836" s="143">
        <v>1992</v>
      </c>
      <c r="G836" s="143">
        <v>483</v>
      </c>
    </row>
    <row r="837" spans="2:7" x14ac:dyDescent="0.2">
      <c r="B837" s="143" t="s">
        <v>67</v>
      </c>
      <c r="C837" s="143" t="s">
        <v>18</v>
      </c>
      <c r="D837" s="177" t="s">
        <v>129</v>
      </c>
      <c r="E837" s="143" t="s">
        <v>871</v>
      </c>
      <c r="F837" s="143">
        <v>2381</v>
      </c>
      <c r="G837" s="143">
        <v>560</v>
      </c>
    </row>
    <row r="838" spans="2:7" x14ac:dyDescent="0.2">
      <c r="B838" s="143" t="s">
        <v>67</v>
      </c>
      <c r="C838" s="143" t="s">
        <v>18</v>
      </c>
      <c r="D838" s="177" t="s">
        <v>130</v>
      </c>
      <c r="E838" s="143" t="s">
        <v>872</v>
      </c>
      <c r="F838" s="143">
        <v>2407</v>
      </c>
      <c r="G838" s="143">
        <v>510</v>
      </c>
    </row>
    <row r="839" spans="2:7" x14ac:dyDescent="0.2">
      <c r="B839" s="143" t="s">
        <v>67</v>
      </c>
      <c r="C839" s="143" t="s">
        <v>18</v>
      </c>
      <c r="D839" s="177" t="s">
        <v>131</v>
      </c>
      <c r="E839" s="143" t="s">
        <v>873</v>
      </c>
      <c r="F839" s="143">
        <v>2312</v>
      </c>
      <c r="G839" s="143">
        <v>498</v>
      </c>
    </row>
    <row r="840" spans="2:7" x14ac:dyDescent="0.2">
      <c r="B840" s="143" t="s">
        <v>67</v>
      </c>
      <c r="C840" s="143" t="s">
        <v>18</v>
      </c>
      <c r="D840" s="177" t="s">
        <v>132</v>
      </c>
      <c r="E840" s="143" t="s">
        <v>874</v>
      </c>
      <c r="F840" s="143">
        <v>2240</v>
      </c>
      <c r="G840" s="143">
        <v>415</v>
      </c>
    </row>
    <row r="841" spans="2:7" x14ac:dyDescent="0.2">
      <c r="B841" s="143" t="s">
        <v>67</v>
      </c>
      <c r="C841" s="143" t="s">
        <v>18</v>
      </c>
      <c r="D841" s="177" t="s">
        <v>133</v>
      </c>
      <c r="E841" s="143" t="s">
        <v>875</v>
      </c>
      <c r="F841" s="143">
        <v>1637</v>
      </c>
      <c r="G841" s="143">
        <v>270</v>
      </c>
    </row>
    <row r="842" spans="2:7" x14ac:dyDescent="0.2">
      <c r="B842" s="143" t="s">
        <v>67</v>
      </c>
      <c r="C842" s="143" t="s">
        <v>18</v>
      </c>
      <c r="D842" s="177" t="s">
        <v>8</v>
      </c>
      <c r="E842" s="143" t="s">
        <v>876</v>
      </c>
      <c r="F842" s="143">
        <v>1354</v>
      </c>
      <c r="G842" s="143">
        <v>173</v>
      </c>
    </row>
    <row r="843" spans="2:7" x14ac:dyDescent="0.2">
      <c r="B843" s="143" t="s">
        <v>44</v>
      </c>
      <c r="C843" s="143" t="s">
        <v>70</v>
      </c>
      <c r="D843" s="177" t="s">
        <v>1661</v>
      </c>
      <c r="E843" s="143" t="s">
        <v>877</v>
      </c>
      <c r="F843" s="143">
        <v>849</v>
      </c>
      <c r="G843" s="143">
        <v>14</v>
      </c>
    </row>
    <row r="844" spans="2:7" x14ac:dyDescent="0.2">
      <c r="B844" s="143" t="s">
        <v>44</v>
      </c>
      <c r="C844" s="143" t="s">
        <v>70</v>
      </c>
      <c r="D844" s="177" t="s">
        <v>1657</v>
      </c>
      <c r="E844" s="143" t="s">
        <v>1746</v>
      </c>
      <c r="F844" s="143">
        <v>158</v>
      </c>
      <c r="G844" s="143">
        <v>10</v>
      </c>
    </row>
    <row r="845" spans="2:7" x14ac:dyDescent="0.2">
      <c r="B845" s="143" t="s">
        <v>44</v>
      </c>
      <c r="C845" s="143" t="s">
        <v>70</v>
      </c>
      <c r="D845" s="177" t="s">
        <v>1658</v>
      </c>
      <c r="E845" s="143" t="s">
        <v>1747</v>
      </c>
      <c r="F845" s="143">
        <v>74</v>
      </c>
      <c r="G845" s="143">
        <v>5</v>
      </c>
    </row>
    <row r="846" spans="2:7" x14ac:dyDescent="0.2">
      <c r="B846" s="143" t="s">
        <v>44</v>
      </c>
      <c r="C846" s="143" t="s">
        <v>70</v>
      </c>
      <c r="D846" s="177" t="s">
        <v>118</v>
      </c>
      <c r="E846" s="143" t="s">
        <v>878</v>
      </c>
      <c r="F846" s="143">
        <v>116</v>
      </c>
      <c r="G846" s="143">
        <v>6</v>
      </c>
    </row>
    <row r="847" spans="2:7" x14ac:dyDescent="0.2">
      <c r="B847" s="143" t="s">
        <v>44</v>
      </c>
      <c r="C847" s="143" t="s">
        <v>70</v>
      </c>
      <c r="D847" s="177" t="s">
        <v>119</v>
      </c>
      <c r="E847" s="143" t="s">
        <v>879</v>
      </c>
      <c r="F847" s="143">
        <v>220</v>
      </c>
      <c r="G847" s="143">
        <v>8</v>
      </c>
    </row>
    <row r="848" spans="2:7" x14ac:dyDescent="0.2">
      <c r="B848" s="143" t="s">
        <v>44</v>
      </c>
      <c r="C848" s="143" t="s">
        <v>70</v>
      </c>
      <c r="D848" s="177" t="s">
        <v>120</v>
      </c>
      <c r="E848" s="143" t="s">
        <v>880</v>
      </c>
      <c r="F848" s="143">
        <v>252</v>
      </c>
      <c r="G848" s="143">
        <v>19</v>
      </c>
    </row>
    <row r="849" spans="2:7" x14ac:dyDescent="0.2">
      <c r="B849" s="143" t="s">
        <v>44</v>
      </c>
      <c r="C849" s="143" t="s">
        <v>70</v>
      </c>
      <c r="D849" s="177" t="s">
        <v>121</v>
      </c>
      <c r="E849" s="143" t="s">
        <v>881</v>
      </c>
      <c r="F849" s="143">
        <v>319</v>
      </c>
      <c r="G849" s="143">
        <v>18</v>
      </c>
    </row>
    <row r="850" spans="2:7" x14ac:dyDescent="0.2">
      <c r="B850" s="143" t="s">
        <v>44</v>
      </c>
      <c r="C850" s="143" t="s">
        <v>70</v>
      </c>
      <c r="D850" s="177" t="s">
        <v>122</v>
      </c>
      <c r="E850" s="143" t="s">
        <v>882</v>
      </c>
      <c r="F850" s="143">
        <v>378</v>
      </c>
      <c r="G850" s="143">
        <v>47</v>
      </c>
    </row>
    <row r="851" spans="2:7" x14ac:dyDescent="0.2">
      <c r="B851" s="143" t="s">
        <v>44</v>
      </c>
      <c r="C851" s="143" t="s">
        <v>70</v>
      </c>
      <c r="D851" s="177" t="s">
        <v>123</v>
      </c>
      <c r="E851" s="143" t="s">
        <v>883</v>
      </c>
      <c r="F851" s="143">
        <v>535</v>
      </c>
      <c r="G851" s="143">
        <v>56</v>
      </c>
    </row>
    <row r="852" spans="2:7" x14ac:dyDescent="0.2">
      <c r="B852" s="143" t="s">
        <v>44</v>
      </c>
      <c r="C852" s="143" t="s">
        <v>70</v>
      </c>
      <c r="D852" s="177" t="s">
        <v>124</v>
      </c>
      <c r="E852" s="143" t="s">
        <v>884</v>
      </c>
      <c r="F852" s="143">
        <v>629</v>
      </c>
      <c r="G852" s="143">
        <v>73</v>
      </c>
    </row>
    <row r="853" spans="2:7" x14ac:dyDescent="0.2">
      <c r="B853" s="143" t="s">
        <v>44</v>
      </c>
      <c r="C853" s="143" t="s">
        <v>70</v>
      </c>
      <c r="D853" s="177" t="s">
        <v>125</v>
      </c>
      <c r="E853" s="143" t="s">
        <v>885</v>
      </c>
      <c r="F853" s="143">
        <v>685</v>
      </c>
      <c r="G853" s="143">
        <v>88</v>
      </c>
    </row>
    <row r="854" spans="2:7" x14ac:dyDescent="0.2">
      <c r="B854" s="143" t="s">
        <v>44</v>
      </c>
      <c r="C854" s="143" t="s">
        <v>70</v>
      </c>
      <c r="D854" s="177" t="s">
        <v>126</v>
      </c>
      <c r="E854" s="143" t="s">
        <v>886</v>
      </c>
      <c r="F854" s="143">
        <v>986</v>
      </c>
      <c r="G854" s="143">
        <v>146</v>
      </c>
    </row>
    <row r="855" spans="2:7" x14ac:dyDescent="0.2">
      <c r="B855" s="143" t="s">
        <v>44</v>
      </c>
      <c r="C855" s="143" t="s">
        <v>70</v>
      </c>
      <c r="D855" s="177" t="s">
        <v>127</v>
      </c>
      <c r="E855" s="143" t="s">
        <v>887</v>
      </c>
      <c r="F855" s="143">
        <v>1101</v>
      </c>
      <c r="G855" s="143">
        <v>190</v>
      </c>
    </row>
    <row r="856" spans="2:7" x14ac:dyDescent="0.2">
      <c r="B856" s="143" t="s">
        <v>44</v>
      </c>
      <c r="C856" s="143" t="s">
        <v>70</v>
      </c>
      <c r="D856" s="177" t="s">
        <v>128</v>
      </c>
      <c r="E856" s="143" t="s">
        <v>888</v>
      </c>
      <c r="F856" s="143">
        <v>1536</v>
      </c>
      <c r="G856" s="143">
        <v>297</v>
      </c>
    </row>
    <row r="857" spans="2:7" x14ac:dyDescent="0.2">
      <c r="B857" s="143" t="s">
        <v>44</v>
      </c>
      <c r="C857" s="143" t="s">
        <v>70</v>
      </c>
      <c r="D857" s="177" t="s">
        <v>129</v>
      </c>
      <c r="E857" s="143" t="s">
        <v>889</v>
      </c>
      <c r="F857" s="143">
        <v>1802</v>
      </c>
      <c r="G857" s="143">
        <v>347</v>
      </c>
    </row>
    <row r="858" spans="2:7" x14ac:dyDescent="0.2">
      <c r="B858" s="143" t="s">
        <v>44</v>
      </c>
      <c r="C858" s="143" t="s">
        <v>70</v>
      </c>
      <c r="D858" s="177" t="s">
        <v>130</v>
      </c>
      <c r="E858" s="143" t="s">
        <v>890</v>
      </c>
      <c r="F858" s="143">
        <v>2001</v>
      </c>
      <c r="G858" s="143">
        <v>345</v>
      </c>
    </row>
    <row r="859" spans="2:7" x14ac:dyDescent="0.2">
      <c r="B859" s="143" t="s">
        <v>44</v>
      </c>
      <c r="C859" s="143" t="s">
        <v>70</v>
      </c>
      <c r="D859" s="177" t="s">
        <v>131</v>
      </c>
      <c r="E859" s="143" t="s">
        <v>891</v>
      </c>
      <c r="F859" s="143">
        <v>2205</v>
      </c>
      <c r="G859" s="143">
        <v>432</v>
      </c>
    </row>
    <row r="860" spans="2:7" x14ac:dyDescent="0.2">
      <c r="B860" s="143" t="s">
        <v>44</v>
      </c>
      <c r="C860" s="143" t="s">
        <v>70</v>
      </c>
      <c r="D860" s="177" t="s">
        <v>132</v>
      </c>
      <c r="E860" s="143" t="s">
        <v>892</v>
      </c>
      <c r="F860" s="143">
        <v>2313</v>
      </c>
      <c r="G860" s="143">
        <v>364</v>
      </c>
    </row>
    <row r="861" spans="2:7" x14ac:dyDescent="0.2">
      <c r="B861" s="143" t="s">
        <v>44</v>
      </c>
      <c r="C861" s="143" t="s">
        <v>70</v>
      </c>
      <c r="D861" s="177" t="s">
        <v>133</v>
      </c>
      <c r="E861" s="143" t="s">
        <v>893</v>
      </c>
      <c r="F861" s="143">
        <v>1826</v>
      </c>
      <c r="G861" s="143">
        <v>252</v>
      </c>
    </row>
    <row r="862" spans="2:7" x14ac:dyDescent="0.2">
      <c r="B862" s="143" t="s">
        <v>44</v>
      </c>
      <c r="C862" s="143" t="s">
        <v>70</v>
      </c>
      <c r="D862" s="177" t="s">
        <v>8</v>
      </c>
      <c r="E862" s="143" t="s">
        <v>894</v>
      </c>
      <c r="F862" s="143">
        <v>2073</v>
      </c>
      <c r="G862" s="143">
        <v>183</v>
      </c>
    </row>
    <row r="863" spans="2:7" x14ac:dyDescent="0.2">
      <c r="B863" s="143" t="s">
        <v>44</v>
      </c>
      <c r="C863" s="143" t="s">
        <v>71</v>
      </c>
      <c r="D863" s="177" t="s">
        <v>1661</v>
      </c>
      <c r="E863" s="143" t="s">
        <v>895</v>
      </c>
      <c r="F863" s="143">
        <v>1101</v>
      </c>
      <c r="G863" s="143">
        <v>16</v>
      </c>
    </row>
    <row r="864" spans="2:7" x14ac:dyDescent="0.2">
      <c r="B864" s="143" t="s">
        <v>44</v>
      </c>
      <c r="C864" s="143" t="s">
        <v>71</v>
      </c>
      <c r="D864" s="177" t="s">
        <v>1657</v>
      </c>
      <c r="E864" s="143" t="s">
        <v>1748</v>
      </c>
      <c r="F864" s="143">
        <v>199</v>
      </c>
      <c r="G864" s="143">
        <v>9</v>
      </c>
    </row>
    <row r="865" spans="2:7" x14ac:dyDescent="0.2">
      <c r="B865" s="143" t="s">
        <v>44</v>
      </c>
      <c r="C865" s="143" t="s">
        <v>71</v>
      </c>
      <c r="D865" s="177" t="s">
        <v>1658</v>
      </c>
      <c r="E865" s="143" t="s">
        <v>1749</v>
      </c>
      <c r="F865" s="143">
        <v>111</v>
      </c>
      <c r="G865" s="143">
        <v>4</v>
      </c>
    </row>
    <row r="866" spans="2:7" x14ac:dyDescent="0.2">
      <c r="B866" s="143" t="s">
        <v>44</v>
      </c>
      <c r="C866" s="143" t="s">
        <v>71</v>
      </c>
      <c r="D866" s="177" t="s">
        <v>118</v>
      </c>
      <c r="E866" s="143" t="s">
        <v>896</v>
      </c>
      <c r="F866" s="143">
        <v>147</v>
      </c>
      <c r="G866" s="143">
        <v>6</v>
      </c>
    </row>
    <row r="867" spans="2:7" x14ac:dyDescent="0.2">
      <c r="B867" s="143" t="s">
        <v>44</v>
      </c>
      <c r="C867" s="143" t="s">
        <v>71</v>
      </c>
      <c r="D867" s="177" t="s">
        <v>119</v>
      </c>
      <c r="E867" s="143" t="s">
        <v>897</v>
      </c>
      <c r="F867" s="143">
        <v>722</v>
      </c>
      <c r="G867" s="143">
        <v>12</v>
      </c>
    </row>
    <row r="868" spans="2:7" x14ac:dyDescent="0.2">
      <c r="B868" s="143" t="s">
        <v>44</v>
      </c>
      <c r="C868" s="143" t="s">
        <v>71</v>
      </c>
      <c r="D868" s="177" t="s">
        <v>120</v>
      </c>
      <c r="E868" s="143" t="s">
        <v>898</v>
      </c>
      <c r="F868" s="143">
        <v>1136</v>
      </c>
      <c r="G868" s="143">
        <v>20</v>
      </c>
    </row>
    <row r="869" spans="2:7" x14ac:dyDescent="0.2">
      <c r="B869" s="143" t="s">
        <v>44</v>
      </c>
      <c r="C869" s="143" t="s">
        <v>71</v>
      </c>
      <c r="D869" s="177" t="s">
        <v>121</v>
      </c>
      <c r="E869" s="143" t="s">
        <v>899</v>
      </c>
      <c r="F869" s="143">
        <v>1020</v>
      </c>
      <c r="G869" s="143">
        <v>36</v>
      </c>
    </row>
    <row r="870" spans="2:7" x14ac:dyDescent="0.2">
      <c r="B870" s="143" t="s">
        <v>44</v>
      </c>
      <c r="C870" s="143" t="s">
        <v>71</v>
      </c>
      <c r="D870" s="177" t="s">
        <v>122</v>
      </c>
      <c r="E870" s="143" t="s">
        <v>900</v>
      </c>
      <c r="F870" s="143">
        <v>1070</v>
      </c>
      <c r="G870" s="143">
        <v>65</v>
      </c>
    </row>
    <row r="871" spans="2:7" x14ac:dyDescent="0.2">
      <c r="B871" s="143" t="s">
        <v>44</v>
      </c>
      <c r="C871" s="143" t="s">
        <v>71</v>
      </c>
      <c r="D871" s="177" t="s">
        <v>123</v>
      </c>
      <c r="E871" s="143" t="s">
        <v>901</v>
      </c>
      <c r="F871" s="143">
        <v>1114</v>
      </c>
      <c r="G871" s="143">
        <v>94</v>
      </c>
    </row>
    <row r="872" spans="2:7" x14ac:dyDescent="0.2">
      <c r="B872" s="143" t="s">
        <v>44</v>
      </c>
      <c r="C872" s="143" t="s">
        <v>71</v>
      </c>
      <c r="D872" s="177" t="s">
        <v>124</v>
      </c>
      <c r="E872" s="143" t="s">
        <v>902</v>
      </c>
      <c r="F872" s="143">
        <v>1205</v>
      </c>
      <c r="G872" s="143">
        <v>137</v>
      </c>
    </row>
    <row r="873" spans="2:7" x14ac:dyDescent="0.2">
      <c r="B873" s="143" t="s">
        <v>44</v>
      </c>
      <c r="C873" s="143" t="s">
        <v>71</v>
      </c>
      <c r="D873" s="177" t="s">
        <v>125</v>
      </c>
      <c r="E873" s="143" t="s">
        <v>903</v>
      </c>
      <c r="F873" s="143">
        <v>1349</v>
      </c>
      <c r="G873" s="143">
        <v>216</v>
      </c>
    </row>
    <row r="874" spans="2:7" x14ac:dyDescent="0.2">
      <c r="B874" s="143" t="s">
        <v>44</v>
      </c>
      <c r="C874" s="143" t="s">
        <v>71</v>
      </c>
      <c r="D874" s="177" t="s">
        <v>126</v>
      </c>
      <c r="E874" s="143" t="s">
        <v>904</v>
      </c>
      <c r="F874" s="143">
        <v>1653</v>
      </c>
      <c r="G874" s="143">
        <v>269</v>
      </c>
    </row>
    <row r="875" spans="2:7" x14ac:dyDescent="0.2">
      <c r="B875" s="143" t="s">
        <v>44</v>
      </c>
      <c r="C875" s="143" t="s">
        <v>71</v>
      </c>
      <c r="D875" s="177" t="s">
        <v>127</v>
      </c>
      <c r="E875" s="143" t="s">
        <v>905</v>
      </c>
      <c r="F875" s="143">
        <v>2071</v>
      </c>
      <c r="G875" s="143">
        <v>357</v>
      </c>
    </row>
    <row r="876" spans="2:7" x14ac:dyDescent="0.2">
      <c r="B876" s="143" t="s">
        <v>44</v>
      </c>
      <c r="C876" s="143" t="s">
        <v>71</v>
      </c>
      <c r="D876" s="177" t="s">
        <v>128</v>
      </c>
      <c r="E876" s="143" t="s">
        <v>906</v>
      </c>
      <c r="F876" s="143">
        <v>2538</v>
      </c>
      <c r="G876" s="143">
        <v>480</v>
      </c>
    </row>
    <row r="877" spans="2:7" x14ac:dyDescent="0.2">
      <c r="B877" s="143" t="s">
        <v>44</v>
      </c>
      <c r="C877" s="143" t="s">
        <v>71</v>
      </c>
      <c r="D877" s="177" t="s">
        <v>129</v>
      </c>
      <c r="E877" s="143" t="s">
        <v>907</v>
      </c>
      <c r="F877" s="143">
        <v>3067</v>
      </c>
      <c r="G877" s="143">
        <v>644</v>
      </c>
    </row>
    <row r="878" spans="2:7" x14ac:dyDescent="0.2">
      <c r="B878" s="143" t="s">
        <v>44</v>
      </c>
      <c r="C878" s="143" t="s">
        <v>71</v>
      </c>
      <c r="D878" s="177" t="s">
        <v>130</v>
      </c>
      <c r="E878" s="143" t="s">
        <v>908</v>
      </c>
      <c r="F878" s="143">
        <v>3213</v>
      </c>
      <c r="G878" s="143">
        <v>673</v>
      </c>
    </row>
    <row r="879" spans="2:7" x14ac:dyDescent="0.2">
      <c r="B879" s="143" t="s">
        <v>44</v>
      </c>
      <c r="C879" s="143" t="s">
        <v>71</v>
      </c>
      <c r="D879" s="177" t="s">
        <v>131</v>
      </c>
      <c r="E879" s="143" t="s">
        <v>909</v>
      </c>
      <c r="F879" s="143">
        <v>3233</v>
      </c>
      <c r="G879" s="143">
        <v>692</v>
      </c>
    </row>
    <row r="880" spans="2:7" x14ac:dyDescent="0.2">
      <c r="B880" s="143" t="s">
        <v>44</v>
      </c>
      <c r="C880" s="143" t="s">
        <v>71</v>
      </c>
      <c r="D880" s="177" t="s">
        <v>132</v>
      </c>
      <c r="E880" s="143" t="s">
        <v>910</v>
      </c>
      <c r="F880" s="143">
        <v>2810</v>
      </c>
      <c r="G880" s="143">
        <v>541</v>
      </c>
    </row>
    <row r="881" spans="2:7" x14ac:dyDescent="0.2">
      <c r="B881" s="143" t="s">
        <v>44</v>
      </c>
      <c r="C881" s="143" t="s">
        <v>71</v>
      </c>
      <c r="D881" s="177" t="s">
        <v>133</v>
      </c>
      <c r="E881" s="143" t="s">
        <v>911</v>
      </c>
      <c r="F881" s="143">
        <v>1925</v>
      </c>
      <c r="G881" s="143">
        <v>315</v>
      </c>
    </row>
    <row r="882" spans="2:7" x14ac:dyDescent="0.2">
      <c r="B882" s="143" t="s">
        <v>44</v>
      </c>
      <c r="C882" s="143" t="s">
        <v>71</v>
      </c>
      <c r="D882" s="177" t="s">
        <v>8</v>
      </c>
      <c r="E882" s="143" t="s">
        <v>912</v>
      </c>
      <c r="F882" s="143">
        <v>1573</v>
      </c>
      <c r="G882" s="143">
        <v>237</v>
      </c>
    </row>
    <row r="883" spans="2:7" x14ac:dyDescent="0.2">
      <c r="B883" s="143" t="s">
        <v>44</v>
      </c>
      <c r="C883" s="143" t="s">
        <v>18</v>
      </c>
      <c r="D883" s="177" t="s">
        <v>1661</v>
      </c>
      <c r="E883" s="143" t="s">
        <v>913</v>
      </c>
      <c r="F883" s="143">
        <v>1950</v>
      </c>
      <c r="G883" s="143">
        <v>30</v>
      </c>
    </row>
    <row r="884" spans="2:7" x14ac:dyDescent="0.2">
      <c r="B884" s="143" t="s">
        <v>44</v>
      </c>
      <c r="C884" s="143" t="s">
        <v>18</v>
      </c>
      <c r="D884" s="177" t="s">
        <v>1657</v>
      </c>
      <c r="E884" s="143" t="s">
        <v>1750</v>
      </c>
      <c r="F884" s="143">
        <v>357</v>
      </c>
      <c r="G884" s="143">
        <v>19</v>
      </c>
    </row>
    <row r="885" spans="2:7" x14ac:dyDescent="0.2">
      <c r="B885" s="143" t="s">
        <v>44</v>
      </c>
      <c r="C885" s="143" t="s">
        <v>18</v>
      </c>
      <c r="D885" s="177" t="s">
        <v>1658</v>
      </c>
      <c r="E885" s="143" t="s">
        <v>1751</v>
      </c>
      <c r="F885" s="143">
        <v>185</v>
      </c>
      <c r="G885" s="143">
        <v>9</v>
      </c>
    </row>
    <row r="886" spans="2:7" x14ac:dyDescent="0.2">
      <c r="B886" s="143" t="s">
        <v>44</v>
      </c>
      <c r="C886" s="143" t="s">
        <v>18</v>
      </c>
      <c r="D886" s="177" t="s">
        <v>118</v>
      </c>
      <c r="E886" s="143" t="s">
        <v>914</v>
      </c>
      <c r="F886" s="143">
        <v>263</v>
      </c>
      <c r="G886" s="143">
        <v>12</v>
      </c>
    </row>
    <row r="887" spans="2:7" x14ac:dyDescent="0.2">
      <c r="B887" s="143" t="s">
        <v>44</v>
      </c>
      <c r="C887" s="143" t="s">
        <v>18</v>
      </c>
      <c r="D887" s="177" t="s">
        <v>119</v>
      </c>
      <c r="E887" s="143" t="s">
        <v>915</v>
      </c>
      <c r="F887" s="143">
        <v>942</v>
      </c>
      <c r="G887" s="143">
        <v>20</v>
      </c>
    </row>
    <row r="888" spans="2:7" x14ac:dyDescent="0.2">
      <c r="B888" s="143" t="s">
        <v>44</v>
      </c>
      <c r="C888" s="143" t="s">
        <v>18</v>
      </c>
      <c r="D888" s="177" t="s">
        <v>120</v>
      </c>
      <c r="E888" s="143" t="s">
        <v>916</v>
      </c>
      <c r="F888" s="143">
        <v>1388</v>
      </c>
      <c r="G888" s="143">
        <v>39</v>
      </c>
    </row>
    <row r="889" spans="2:7" x14ac:dyDescent="0.2">
      <c r="B889" s="143" t="s">
        <v>44</v>
      </c>
      <c r="C889" s="143" t="s">
        <v>18</v>
      </c>
      <c r="D889" s="177" t="s">
        <v>121</v>
      </c>
      <c r="E889" s="143" t="s">
        <v>917</v>
      </c>
      <c r="F889" s="143">
        <v>1339</v>
      </c>
      <c r="G889" s="143">
        <v>54</v>
      </c>
    </row>
    <row r="890" spans="2:7" x14ac:dyDescent="0.2">
      <c r="B890" s="143" t="s">
        <v>44</v>
      </c>
      <c r="C890" s="143" t="s">
        <v>18</v>
      </c>
      <c r="D890" s="177" t="s">
        <v>122</v>
      </c>
      <c r="E890" s="143" t="s">
        <v>918</v>
      </c>
      <c r="F890" s="143">
        <v>1448</v>
      </c>
      <c r="G890" s="143">
        <v>112</v>
      </c>
    </row>
    <row r="891" spans="2:7" x14ac:dyDescent="0.2">
      <c r="B891" s="143" t="s">
        <v>44</v>
      </c>
      <c r="C891" s="143" t="s">
        <v>18</v>
      </c>
      <c r="D891" s="177" t="s">
        <v>123</v>
      </c>
      <c r="E891" s="143" t="s">
        <v>919</v>
      </c>
      <c r="F891" s="143">
        <v>1649</v>
      </c>
      <c r="G891" s="143">
        <v>150</v>
      </c>
    </row>
    <row r="892" spans="2:7" x14ac:dyDescent="0.2">
      <c r="B892" s="143" t="s">
        <v>44</v>
      </c>
      <c r="C892" s="143" t="s">
        <v>18</v>
      </c>
      <c r="D892" s="177" t="s">
        <v>124</v>
      </c>
      <c r="E892" s="143" t="s">
        <v>920</v>
      </c>
      <c r="F892" s="143">
        <v>1834</v>
      </c>
      <c r="G892" s="143">
        <v>210</v>
      </c>
    </row>
    <row r="893" spans="2:7" x14ac:dyDescent="0.2">
      <c r="B893" s="143" t="s">
        <v>44</v>
      </c>
      <c r="C893" s="143" t="s">
        <v>18</v>
      </c>
      <c r="D893" s="177" t="s">
        <v>125</v>
      </c>
      <c r="E893" s="143" t="s">
        <v>921</v>
      </c>
      <c r="F893" s="143">
        <v>2034</v>
      </c>
      <c r="G893" s="143">
        <v>304</v>
      </c>
    </row>
    <row r="894" spans="2:7" x14ac:dyDescent="0.2">
      <c r="B894" s="143" t="s">
        <v>44</v>
      </c>
      <c r="C894" s="143" t="s">
        <v>18</v>
      </c>
      <c r="D894" s="177" t="s">
        <v>126</v>
      </c>
      <c r="E894" s="143" t="s">
        <v>922</v>
      </c>
      <c r="F894" s="143">
        <v>2639</v>
      </c>
      <c r="G894" s="143">
        <v>415</v>
      </c>
    </row>
    <row r="895" spans="2:7" x14ac:dyDescent="0.2">
      <c r="B895" s="143" t="s">
        <v>44</v>
      </c>
      <c r="C895" s="143" t="s">
        <v>18</v>
      </c>
      <c r="D895" s="177" t="s">
        <v>127</v>
      </c>
      <c r="E895" s="143" t="s">
        <v>923</v>
      </c>
      <c r="F895" s="143">
        <v>3172</v>
      </c>
      <c r="G895" s="143">
        <v>547</v>
      </c>
    </row>
    <row r="896" spans="2:7" x14ac:dyDescent="0.2">
      <c r="B896" s="143" t="s">
        <v>44</v>
      </c>
      <c r="C896" s="143" t="s">
        <v>18</v>
      </c>
      <c r="D896" s="177" t="s">
        <v>128</v>
      </c>
      <c r="E896" s="143" t="s">
        <v>924</v>
      </c>
      <c r="F896" s="143">
        <v>4074</v>
      </c>
      <c r="G896" s="143">
        <v>777</v>
      </c>
    </row>
    <row r="897" spans="2:7" x14ac:dyDescent="0.2">
      <c r="B897" s="143" t="s">
        <v>44</v>
      </c>
      <c r="C897" s="143" t="s">
        <v>18</v>
      </c>
      <c r="D897" s="177" t="s">
        <v>129</v>
      </c>
      <c r="E897" s="143" t="s">
        <v>925</v>
      </c>
      <c r="F897" s="143">
        <v>4869</v>
      </c>
      <c r="G897" s="143">
        <v>991</v>
      </c>
    </row>
    <row r="898" spans="2:7" x14ac:dyDescent="0.2">
      <c r="B898" s="143" t="s">
        <v>44</v>
      </c>
      <c r="C898" s="143" t="s">
        <v>18</v>
      </c>
      <c r="D898" s="177" t="s">
        <v>130</v>
      </c>
      <c r="E898" s="143" t="s">
        <v>926</v>
      </c>
      <c r="F898" s="143">
        <v>5214</v>
      </c>
      <c r="G898" s="143">
        <v>1018</v>
      </c>
    </row>
    <row r="899" spans="2:7" x14ac:dyDescent="0.2">
      <c r="B899" s="143" t="s">
        <v>44</v>
      </c>
      <c r="C899" s="143" t="s">
        <v>18</v>
      </c>
      <c r="D899" s="177" t="s">
        <v>131</v>
      </c>
      <c r="E899" s="143" t="s">
        <v>927</v>
      </c>
      <c r="F899" s="143">
        <v>5438</v>
      </c>
      <c r="G899" s="143">
        <v>1124</v>
      </c>
    </row>
    <row r="900" spans="2:7" x14ac:dyDescent="0.2">
      <c r="B900" s="143" t="s">
        <v>44</v>
      </c>
      <c r="C900" s="143" t="s">
        <v>18</v>
      </c>
      <c r="D900" s="177" t="s">
        <v>132</v>
      </c>
      <c r="E900" s="143" t="s">
        <v>928</v>
      </c>
      <c r="F900" s="143">
        <v>5123</v>
      </c>
      <c r="G900" s="143">
        <v>905</v>
      </c>
    </row>
    <row r="901" spans="2:7" x14ac:dyDescent="0.2">
      <c r="B901" s="143" t="s">
        <v>44</v>
      </c>
      <c r="C901" s="143" t="s">
        <v>18</v>
      </c>
      <c r="D901" s="177" t="s">
        <v>133</v>
      </c>
      <c r="E901" s="143" t="s">
        <v>929</v>
      </c>
      <c r="F901" s="143">
        <v>3751</v>
      </c>
      <c r="G901" s="143">
        <v>567</v>
      </c>
    </row>
    <row r="902" spans="2:7" x14ac:dyDescent="0.2">
      <c r="B902" s="143" t="s">
        <v>44</v>
      </c>
      <c r="C902" s="143" t="s">
        <v>18</v>
      </c>
      <c r="D902" s="177" t="s">
        <v>8</v>
      </c>
      <c r="E902" s="143" t="s">
        <v>930</v>
      </c>
      <c r="F902" s="143">
        <v>3646</v>
      </c>
      <c r="G902" s="143">
        <v>420</v>
      </c>
    </row>
    <row r="903" spans="2:7" x14ac:dyDescent="0.2">
      <c r="B903" s="143" t="s">
        <v>52</v>
      </c>
      <c r="C903" s="143" t="s">
        <v>70</v>
      </c>
      <c r="D903" s="177" t="s">
        <v>1661</v>
      </c>
      <c r="E903" s="143" t="s">
        <v>931</v>
      </c>
      <c r="F903" s="143">
        <v>304</v>
      </c>
      <c r="G903" s="143">
        <v>4</v>
      </c>
    </row>
    <row r="904" spans="2:7" x14ac:dyDescent="0.2">
      <c r="B904" s="143" t="s">
        <v>52</v>
      </c>
      <c r="C904" s="143" t="s">
        <v>70</v>
      </c>
      <c r="D904" s="177" t="s">
        <v>1657</v>
      </c>
      <c r="E904" s="143" t="s">
        <v>1752</v>
      </c>
      <c r="F904" s="143">
        <v>41</v>
      </c>
      <c r="G904" s="143">
        <v>2</v>
      </c>
    </row>
    <row r="905" spans="2:7" x14ac:dyDescent="0.2">
      <c r="B905" s="143" t="s">
        <v>52</v>
      </c>
      <c r="C905" s="143" t="s">
        <v>70</v>
      </c>
      <c r="D905" s="177" t="s">
        <v>1658</v>
      </c>
      <c r="E905" s="143" t="s">
        <v>1753</v>
      </c>
      <c r="F905" s="143">
        <v>20</v>
      </c>
      <c r="G905" s="143">
        <v>3</v>
      </c>
    </row>
    <row r="906" spans="2:7" x14ac:dyDescent="0.2">
      <c r="B906" s="143" t="s">
        <v>52</v>
      </c>
      <c r="C906" s="143" t="s">
        <v>70</v>
      </c>
      <c r="D906" s="177" t="s">
        <v>118</v>
      </c>
      <c r="E906" s="143" t="s">
        <v>932</v>
      </c>
      <c r="F906" s="143">
        <v>31</v>
      </c>
      <c r="G906" s="143">
        <v>0</v>
      </c>
    </row>
    <row r="907" spans="2:7" x14ac:dyDescent="0.2">
      <c r="B907" s="143" t="s">
        <v>52</v>
      </c>
      <c r="C907" s="143" t="s">
        <v>70</v>
      </c>
      <c r="D907" s="177" t="s">
        <v>119</v>
      </c>
      <c r="E907" s="143" t="s">
        <v>933</v>
      </c>
      <c r="F907" s="143">
        <v>75</v>
      </c>
      <c r="G907" s="143">
        <v>2</v>
      </c>
    </row>
    <row r="908" spans="2:7" x14ac:dyDescent="0.2">
      <c r="B908" s="143" t="s">
        <v>52</v>
      </c>
      <c r="C908" s="143" t="s">
        <v>70</v>
      </c>
      <c r="D908" s="177" t="s">
        <v>120</v>
      </c>
      <c r="E908" s="143" t="s">
        <v>934</v>
      </c>
      <c r="F908" s="143">
        <v>93</v>
      </c>
      <c r="G908" s="143">
        <v>3</v>
      </c>
    </row>
    <row r="909" spans="2:7" x14ac:dyDescent="0.2">
      <c r="B909" s="143" t="s">
        <v>52</v>
      </c>
      <c r="C909" s="143" t="s">
        <v>70</v>
      </c>
      <c r="D909" s="177" t="s">
        <v>121</v>
      </c>
      <c r="E909" s="143" t="s">
        <v>935</v>
      </c>
      <c r="F909" s="143">
        <v>104</v>
      </c>
      <c r="G909" s="143">
        <v>7</v>
      </c>
    </row>
    <row r="910" spans="2:7" x14ac:dyDescent="0.2">
      <c r="B910" s="143" t="s">
        <v>52</v>
      </c>
      <c r="C910" s="143" t="s">
        <v>70</v>
      </c>
      <c r="D910" s="177" t="s">
        <v>122</v>
      </c>
      <c r="E910" s="143" t="s">
        <v>936</v>
      </c>
      <c r="F910" s="143">
        <v>154</v>
      </c>
      <c r="G910" s="143">
        <v>8</v>
      </c>
    </row>
    <row r="911" spans="2:7" x14ac:dyDescent="0.2">
      <c r="B911" s="143" t="s">
        <v>52</v>
      </c>
      <c r="C911" s="143" t="s">
        <v>70</v>
      </c>
      <c r="D911" s="177" t="s">
        <v>123</v>
      </c>
      <c r="E911" s="143" t="s">
        <v>937</v>
      </c>
      <c r="F911" s="143">
        <v>228</v>
      </c>
      <c r="G911" s="143">
        <v>28</v>
      </c>
    </row>
    <row r="912" spans="2:7" x14ac:dyDescent="0.2">
      <c r="B912" s="143" t="s">
        <v>52</v>
      </c>
      <c r="C912" s="143" t="s">
        <v>70</v>
      </c>
      <c r="D912" s="177" t="s">
        <v>124</v>
      </c>
      <c r="E912" s="143" t="s">
        <v>938</v>
      </c>
      <c r="F912" s="143">
        <v>321</v>
      </c>
      <c r="G912" s="143">
        <v>46</v>
      </c>
    </row>
    <row r="913" spans="2:7" x14ac:dyDescent="0.2">
      <c r="B913" s="143" t="s">
        <v>52</v>
      </c>
      <c r="C913" s="143" t="s">
        <v>70</v>
      </c>
      <c r="D913" s="177" t="s">
        <v>125</v>
      </c>
      <c r="E913" s="143" t="s">
        <v>939</v>
      </c>
      <c r="F913" s="143">
        <v>400</v>
      </c>
      <c r="G913" s="143">
        <v>43</v>
      </c>
    </row>
    <row r="914" spans="2:7" x14ac:dyDescent="0.2">
      <c r="B914" s="143" t="s">
        <v>52</v>
      </c>
      <c r="C914" s="143" t="s">
        <v>70</v>
      </c>
      <c r="D914" s="177" t="s">
        <v>126</v>
      </c>
      <c r="E914" s="143" t="s">
        <v>940</v>
      </c>
      <c r="F914" s="143">
        <v>565</v>
      </c>
      <c r="G914" s="143">
        <v>60</v>
      </c>
    </row>
    <row r="915" spans="2:7" x14ac:dyDescent="0.2">
      <c r="B915" s="143" t="s">
        <v>52</v>
      </c>
      <c r="C915" s="143" t="s">
        <v>70</v>
      </c>
      <c r="D915" s="177" t="s">
        <v>127</v>
      </c>
      <c r="E915" s="143" t="s">
        <v>941</v>
      </c>
      <c r="F915" s="143">
        <v>707</v>
      </c>
      <c r="G915" s="143">
        <v>86</v>
      </c>
    </row>
    <row r="916" spans="2:7" x14ac:dyDescent="0.2">
      <c r="B916" s="143" t="s">
        <v>52</v>
      </c>
      <c r="C916" s="143" t="s">
        <v>70</v>
      </c>
      <c r="D916" s="177" t="s">
        <v>128</v>
      </c>
      <c r="E916" s="143" t="s">
        <v>942</v>
      </c>
      <c r="F916" s="143">
        <v>869</v>
      </c>
      <c r="G916" s="143">
        <v>109</v>
      </c>
    </row>
    <row r="917" spans="2:7" x14ac:dyDescent="0.2">
      <c r="B917" s="143" t="s">
        <v>52</v>
      </c>
      <c r="C917" s="143" t="s">
        <v>70</v>
      </c>
      <c r="D917" s="177" t="s">
        <v>129</v>
      </c>
      <c r="E917" s="143" t="s">
        <v>943</v>
      </c>
      <c r="F917" s="143">
        <v>1112</v>
      </c>
      <c r="G917" s="143">
        <v>159</v>
      </c>
    </row>
    <row r="918" spans="2:7" x14ac:dyDescent="0.2">
      <c r="B918" s="143" t="s">
        <v>52</v>
      </c>
      <c r="C918" s="143" t="s">
        <v>70</v>
      </c>
      <c r="D918" s="177" t="s">
        <v>130</v>
      </c>
      <c r="E918" s="143" t="s">
        <v>944</v>
      </c>
      <c r="F918" s="143">
        <v>1449</v>
      </c>
      <c r="G918" s="143">
        <v>170</v>
      </c>
    </row>
    <row r="919" spans="2:7" x14ac:dyDescent="0.2">
      <c r="B919" s="143" t="s">
        <v>52</v>
      </c>
      <c r="C919" s="143" t="s">
        <v>70</v>
      </c>
      <c r="D919" s="177" t="s">
        <v>131</v>
      </c>
      <c r="E919" s="143" t="s">
        <v>945</v>
      </c>
      <c r="F919" s="143">
        <v>1612</v>
      </c>
      <c r="G919" s="143">
        <v>197</v>
      </c>
    </row>
    <row r="920" spans="2:7" x14ac:dyDescent="0.2">
      <c r="B920" s="143" t="s">
        <v>52</v>
      </c>
      <c r="C920" s="143" t="s">
        <v>70</v>
      </c>
      <c r="D920" s="177" t="s">
        <v>132</v>
      </c>
      <c r="E920" s="143" t="s">
        <v>946</v>
      </c>
      <c r="F920" s="143">
        <v>1947</v>
      </c>
      <c r="G920" s="143">
        <v>221</v>
      </c>
    </row>
    <row r="921" spans="2:7" x14ac:dyDescent="0.2">
      <c r="B921" s="143" t="s">
        <v>52</v>
      </c>
      <c r="C921" s="143" t="s">
        <v>70</v>
      </c>
      <c r="D921" s="177" t="s">
        <v>133</v>
      </c>
      <c r="E921" s="143" t="s">
        <v>947</v>
      </c>
      <c r="F921" s="143">
        <v>1633</v>
      </c>
      <c r="G921" s="143">
        <v>166</v>
      </c>
    </row>
    <row r="922" spans="2:7" x14ac:dyDescent="0.2">
      <c r="B922" s="143" t="s">
        <v>52</v>
      </c>
      <c r="C922" s="143" t="s">
        <v>70</v>
      </c>
      <c r="D922" s="177" t="s">
        <v>8</v>
      </c>
      <c r="E922" s="143" t="s">
        <v>948</v>
      </c>
      <c r="F922" s="143">
        <v>2153</v>
      </c>
      <c r="G922" s="143">
        <v>151</v>
      </c>
    </row>
    <row r="923" spans="2:7" x14ac:dyDescent="0.2">
      <c r="B923" s="143" t="s">
        <v>52</v>
      </c>
      <c r="C923" s="143" t="s">
        <v>71</v>
      </c>
      <c r="D923" s="177" t="s">
        <v>1661</v>
      </c>
      <c r="E923" s="143" t="s">
        <v>949</v>
      </c>
      <c r="F923" s="143">
        <v>399</v>
      </c>
      <c r="G923" s="143">
        <v>6</v>
      </c>
    </row>
    <row r="924" spans="2:7" x14ac:dyDescent="0.2">
      <c r="B924" s="143" t="s">
        <v>52</v>
      </c>
      <c r="C924" s="143" t="s">
        <v>71</v>
      </c>
      <c r="D924" s="177" t="s">
        <v>1657</v>
      </c>
      <c r="E924" s="143" t="s">
        <v>1754</v>
      </c>
      <c r="F924" s="143">
        <v>38</v>
      </c>
      <c r="G924" s="143">
        <v>4</v>
      </c>
    </row>
    <row r="925" spans="2:7" x14ac:dyDescent="0.2">
      <c r="B925" s="143" t="s">
        <v>52</v>
      </c>
      <c r="C925" s="143" t="s">
        <v>71</v>
      </c>
      <c r="D925" s="177" t="s">
        <v>1658</v>
      </c>
      <c r="E925" s="143" t="s">
        <v>1755</v>
      </c>
      <c r="F925" s="143">
        <v>23</v>
      </c>
      <c r="G925" s="143">
        <v>1</v>
      </c>
    </row>
    <row r="926" spans="2:7" x14ac:dyDescent="0.2">
      <c r="B926" s="143" t="s">
        <v>52</v>
      </c>
      <c r="C926" s="143" t="s">
        <v>71</v>
      </c>
      <c r="D926" s="177" t="s">
        <v>118</v>
      </c>
      <c r="E926" s="143" t="s">
        <v>950</v>
      </c>
      <c r="F926" s="143">
        <v>54</v>
      </c>
      <c r="G926" s="143">
        <v>1</v>
      </c>
    </row>
    <row r="927" spans="2:7" x14ac:dyDescent="0.2">
      <c r="B927" s="143" t="s">
        <v>52</v>
      </c>
      <c r="C927" s="143" t="s">
        <v>71</v>
      </c>
      <c r="D927" s="177" t="s">
        <v>119</v>
      </c>
      <c r="E927" s="143" t="s">
        <v>951</v>
      </c>
      <c r="F927" s="143">
        <v>247</v>
      </c>
      <c r="G927" s="143">
        <v>1</v>
      </c>
    </row>
    <row r="928" spans="2:7" x14ac:dyDescent="0.2">
      <c r="B928" s="143" t="s">
        <v>52</v>
      </c>
      <c r="C928" s="143" t="s">
        <v>71</v>
      </c>
      <c r="D928" s="177" t="s">
        <v>120</v>
      </c>
      <c r="E928" s="143" t="s">
        <v>952</v>
      </c>
      <c r="F928" s="143">
        <v>412</v>
      </c>
      <c r="G928" s="143">
        <v>11</v>
      </c>
    </row>
    <row r="929" spans="2:7" x14ac:dyDescent="0.2">
      <c r="B929" s="143" t="s">
        <v>52</v>
      </c>
      <c r="C929" s="143" t="s">
        <v>71</v>
      </c>
      <c r="D929" s="177" t="s">
        <v>121</v>
      </c>
      <c r="E929" s="143" t="s">
        <v>953</v>
      </c>
      <c r="F929" s="143">
        <v>382</v>
      </c>
      <c r="G929" s="143">
        <v>13</v>
      </c>
    </row>
    <row r="930" spans="2:7" x14ac:dyDescent="0.2">
      <c r="B930" s="143" t="s">
        <v>52</v>
      </c>
      <c r="C930" s="143" t="s">
        <v>71</v>
      </c>
      <c r="D930" s="177" t="s">
        <v>122</v>
      </c>
      <c r="E930" s="143" t="s">
        <v>954</v>
      </c>
      <c r="F930" s="143">
        <v>496</v>
      </c>
      <c r="G930" s="143">
        <v>35</v>
      </c>
    </row>
    <row r="931" spans="2:7" x14ac:dyDescent="0.2">
      <c r="B931" s="143" t="s">
        <v>52</v>
      </c>
      <c r="C931" s="143" t="s">
        <v>71</v>
      </c>
      <c r="D931" s="177" t="s">
        <v>123</v>
      </c>
      <c r="E931" s="143" t="s">
        <v>955</v>
      </c>
      <c r="F931" s="143">
        <v>554</v>
      </c>
      <c r="G931" s="143">
        <v>52</v>
      </c>
    </row>
    <row r="932" spans="2:7" x14ac:dyDescent="0.2">
      <c r="B932" s="143" t="s">
        <v>52</v>
      </c>
      <c r="C932" s="143" t="s">
        <v>71</v>
      </c>
      <c r="D932" s="177" t="s">
        <v>124</v>
      </c>
      <c r="E932" s="143" t="s">
        <v>956</v>
      </c>
      <c r="F932" s="143">
        <v>659</v>
      </c>
      <c r="G932" s="143">
        <v>67</v>
      </c>
    </row>
    <row r="933" spans="2:7" x14ac:dyDescent="0.2">
      <c r="B933" s="143" t="s">
        <v>52</v>
      </c>
      <c r="C933" s="143" t="s">
        <v>71</v>
      </c>
      <c r="D933" s="177" t="s">
        <v>125</v>
      </c>
      <c r="E933" s="143" t="s">
        <v>957</v>
      </c>
      <c r="F933" s="143">
        <v>804</v>
      </c>
      <c r="G933" s="143">
        <v>89</v>
      </c>
    </row>
    <row r="934" spans="2:7" x14ac:dyDescent="0.2">
      <c r="B934" s="143" t="s">
        <v>52</v>
      </c>
      <c r="C934" s="143" t="s">
        <v>71</v>
      </c>
      <c r="D934" s="177" t="s">
        <v>126</v>
      </c>
      <c r="E934" s="143" t="s">
        <v>958</v>
      </c>
      <c r="F934" s="143">
        <v>988</v>
      </c>
      <c r="G934" s="143">
        <v>114</v>
      </c>
    </row>
    <row r="935" spans="2:7" x14ac:dyDescent="0.2">
      <c r="B935" s="143" t="s">
        <v>52</v>
      </c>
      <c r="C935" s="143" t="s">
        <v>71</v>
      </c>
      <c r="D935" s="177" t="s">
        <v>127</v>
      </c>
      <c r="E935" s="143" t="s">
        <v>959</v>
      </c>
      <c r="F935" s="143">
        <v>1179</v>
      </c>
      <c r="G935" s="143">
        <v>144</v>
      </c>
    </row>
    <row r="936" spans="2:7" x14ac:dyDescent="0.2">
      <c r="B936" s="143" t="s">
        <v>52</v>
      </c>
      <c r="C936" s="143" t="s">
        <v>71</v>
      </c>
      <c r="D936" s="177" t="s">
        <v>128</v>
      </c>
      <c r="E936" s="143" t="s">
        <v>960</v>
      </c>
      <c r="F936" s="143">
        <v>1234</v>
      </c>
      <c r="G936" s="143">
        <v>155</v>
      </c>
    </row>
    <row r="937" spans="2:7" x14ac:dyDescent="0.2">
      <c r="B937" s="143" t="s">
        <v>52</v>
      </c>
      <c r="C937" s="143" t="s">
        <v>71</v>
      </c>
      <c r="D937" s="177" t="s">
        <v>129</v>
      </c>
      <c r="E937" s="143" t="s">
        <v>961</v>
      </c>
      <c r="F937" s="143">
        <v>1461</v>
      </c>
      <c r="G937" s="143">
        <v>212</v>
      </c>
    </row>
    <row r="938" spans="2:7" x14ac:dyDescent="0.2">
      <c r="B938" s="143" t="s">
        <v>52</v>
      </c>
      <c r="C938" s="143" t="s">
        <v>71</v>
      </c>
      <c r="D938" s="177" t="s">
        <v>130</v>
      </c>
      <c r="E938" s="143" t="s">
        <v>962</v>
      </c>
      <c r="F938" s="143">
        <v>1692</v>
      </c>
      <c r="G938" s="143">
        <v>242</v>
      </c>
    </row>
    <row r="939" spans="2:7" x14ac:dyDescent="0.2">
      <c r="B939" s="143" t="s">
        <v>52</v>
      </c>
      <c r="C939" s="143" t="s">
        <v>71</v>
      </c>
      <c r="D939" s="177" t="s">
        <v>131</v>
      </c>
      <c r="E939" s="143" t="s">
        <v>963</v>
      </c>
      <c r="F939" s="143">
        <v>1663</v>
      </c>
      <c r="G939" s="143">
        <v>241</v>
      </c>
    </row>
    <row r="940" spans="2:7" x14ac:dyDescent="0.2">
      <c r="B940" s="143" t="s">
        <v>52</v>
      </c>
      <c r="C940" s="143" t="s">
        <v>71</v>
      </c>
      <c r="D940" s="177" t="s">
        <v>132</v>
      </c>
      <c r="E940" s="143" t="s">
        <v>964</v>
      </c>
      <c r="F940" s="143">
        <v>1791</v>
      </c>
      <c r="G940" s="143">
        <v>234</v>
      </c>
    </row>
    <row r="941" spans="2:7" x14ac:dyDescent="0.2">
      <c r="B941" s="143" t="s">
        <v>52</v>
      </c>
      <c r="C941" s="143" t="s">
        <v>71</v>
      </c>
      <c r="D941" s="177" t="s">
        <v>133</v>
      </c>
      <c r="E941" s="143" t="s">
        <v>965</v>
      </c>
      <c r="F941" s="143">
        <v>1310</v>
      </c>
      <c r="G941" s="143">
        <v>167</v>
      </c>
    </row>
    <row r="942" spans="2:7" x14ac:dyDescent="0.2">
      <c r="B942" s="143" t="s">
        <v>52</v>
      </c>
      <c r="C942" s="143" t="s">
        <v>71</v>
      </c>
      <c r="D942" s="177" t="s">
        <v>8</v>
      </c>
      <c r="E942" s="143" t="s">
        <v>966</v>
      </c>
      <c r="F942" s="143">
        <v>1485</v>
      </c>
      <c r="G942" s="143">
        <v>117</v>
      </c>
    </row>
    <row r="943" spans="2:7" x14ac:dyDescent="0.2">
      <c r="B943" s="143" t="s">
        <v>52</v>
      </c>
      <c r="C943" s="143" t="s">
        <v>18</v>
      </c>
      <c r="D943" s="177" t="s">
        <v>1661</v>
      </c>
      <c r="E943" s="143" t="s">
        <v>967</v>
      </c>
      <c r="F943" s="143">
        <v>703</v>
      </c>
      <c r="G943" s="143">
        <v>10</v>
      </c>
    </row>
    <row r="944" spans="2:7" x14ac:dyDescent="0.2">
      <c r="B944" s="143" t="s">
        <v>52</v>
      </c>
      <c r="C944" s="143" t="s">
        <v>18</v>
      </c>
      <c r="D944" s="177" t="s">
        <v>1657</v>
      </c>
      <c r="E944" s="143" t="s">
        <v>1756</v>
      </c>
      <c r="F944" s="143">
        <v>79</v>
      </c>
      <c r="G944" s="143">
        <v>6</v>
      </c>
    </row>
    <row r="945" spans="2:7" x14ac:dyDescent="0.2">
      <c r="B945" s="143" t="s">
        <v>52</v>
      </c>
      <c r="C945" s="143" t="s">
        <v>18</v>
      </c>
      <c r="D945" s="177" t="s">
        <v>1658</v>
      </c>
      <c r="E945" s="143" t="s">
        <v>1757</v>
      </c>
      <c r="F945" s="143">
        <v>43</v>
      </c>
      <c r="G945" s="143">
        <v>4</v>
      </c>
    </row>
    <row r="946" spans="2:7" x14ac:dyDescent="0.2">
      <c r="B946" s="143" t="s">
        <v>52</v>
      </c>
      <c r="C946" s="143" t="s">
        <v>18</v>
      </c>
      <c r="D946" s="177" t="s">
        <v>118</v>
      </c>
      <c r="E946" s="143" t="s">
        <v>968</v>
      </c>
      <c r="F946" s="143">
        <v>85</v>
      </c>
      <c r="G946" s="143">
        <v>1</v>
      </c>
    </row>
    <row r="947" spans="2:7" x14ac:dyDescent="0.2">
      <c r="B947" s="143" t="s">
        <v>52</v>
      </c>
      <c r="C947" s="143" t="s">
        <v>18</v>
      </c>
      <c r="D947" s="177" t="s">
        <v>119</v>
      </c>
      <c r="E947" s="143" t="s">
        <v>969</v>
      </c>
      <c r="F947" s="143">
        <v>322</v>
      </c>
      <c r="G947" s="143">
        <v>3</v>
      </c>
    </row>
    <row r="948" spans="2:7" x14ac:dyDescent="0.2">
      <c r="B948" s="143" t="s">
        <v>52</v>
      </c>
      <c r="C948" s="143" t="s">
        <v>18</v>
      </c>
      <c r="D948" s="177" t="s">
        <v>120</v>
      </c>
      <c r="E948" s="143" t="s">
        <v>970</v>
      </c>
      <c r="F948" s="143">
        <v>505</v>
      </c>
      <c r="G948" s="143">
        <v>14</v>
      </c>
    </row>
    <row r="949" spans="2:7" x14ac:dyDescent="0.2">
      <c r="B949" s="143" t="s">
        <v>52</v>
      </c>
      <c r="C949" s="143" t="s">
        <v>18</v>
      </c>
      <c r="D949" s="177" t="s">
        <v>121</v>
      </c>
      <c r="E949" s="143" t="s">
        <v>971</v>
      </c>
      <c r="F949" s="143">
        <v>486</v>
      </c>
      <c r="G949" s="143">
        <v>20</v>
      </c>
    </row>
    <row r="950" spans="2:7" x14ac:dyDescent="0.2">
      <c r="B950" s="143" t="s">
        <v>52</v>
      </c>
      <c r="C950" s="143" t="s">
        <v>18</v>
      </c>
      <c r="D950" s="177" t="s">
        <v>122</v>
      </c>
      <c r="E950" s="143" t="s">
        <v>972</v>
      </c>
      <c r="F950" s="143">
        <v>650</v>
      </c>
      <c r="G950" s="143">
        <v>43</v>
      </c>
    </row>
    <row r="951" spans="2:7" x14ac:dyDescent="0.2">
      <c r="B951" s="143" t="s">
        <v>52</v>
      </c>
      <c r="C951" s="143" t="s">
        <v>18</v>
      </c>
      <c r="D951" s="177" t="s">
        <v>123</v>
      </c>
      <c r="E951" s="143" t="s">
        <v>973</v>
      </c>
      <c r="F951" s="143">
        <v>782</v>
      </c>
      <c r="G951" s="143">
        <v>80</v>
      </c>
    </row>
    <row r="952" spans="2:7" x14ac:dyDescent="0.2">
      <c r="B952" s="143" t="s">
        <v>52</v>
      </c>
      <c r="C952" s="143" t="s">
        <v>18</v>
      </c>
      <c r="D952" s="177" t="s">
        <v>124</v>
      </c>
      <c r="E952" s="143" t="s">
        <v>974</v>
      </c>
      <c r="F952" s="143">
        <v>980</v>
      </c>
      <c r="G952" s="143">
        <v>113</v>
      </c>
    </row>
    <row r="953" spans="2:7" x14ac:dyDescent="0.2">
      <c r="B953" s="143" t="s">
        <v>52</v>
      </c>
      <c r="C953" s="143" t="s">
        <v>18</v>
      </c>
      <c r="D953" s="177" t="s">
        <v>125</v>
      </c>
      <c r="E953" s="143" t="s">
        <v>975</v>
      </c>
      <c r="F953" s="143">
        <v>1204</v>
      </c>
      <c r="G953" s="143">
        <v>132</v>
      </c>
    </row>
    <row r="954" spans="2:7" x14ac:dyDescent="0.2">
      <c r="B954" s="143" t="s">
        <v>52</v>
      </c>
      <c r="C954" s="143" t="s">
        <v>18</v>
      </c>
      <c r="D954" s="177" t="s">
        <v>126</v>
      </c>
      <c r="E954" s="143" t="s">
        <v>976</v>
      </c>
      <c r="F954" s="143">
        <v>1553</v>
      </c>
      <c r="G954" s="143">
        <v>174</v>
      </c>
    </row>
    <row r="955" spans="2:7" x14ac:dyDescent="0.2">
      <c r="B955" s="143" t="s">
        <v>52</v>
      </c>
      <c r="C955" s="143" t="s">
        <v>18</v>
      </c>
      <c r="D955" s="177" t="s">
        <v>127</v>
      </c>
      <c r="E955" s="143" t="s">
        <v>977</v>
      </c>
      <c r="F955" s="143">
        <v>1886</v>
      </c>
      <c r="G955" s="143">
        <v>230</v>
      </c>
    </row>
    <row r="956" spans="2:7" x14ac:dyDescent="0.2">
      <c r="B956" s="143" t="s">
        <v>52</v>
      </c>
      <c r="C956" s="143" t="s">
        <v>18</v>
      </c>
      <c r="D956" s="177" t="s">
        <v>128</v>
      </c>
      <c r="E956" s="143" t="s">
        <v>978</v>
      </c>
      <c r="F956" s="143">
        <v>2103</v>
      </c>
      <c r="G956" s="143">
        <v>264</v>
      </c>
    </row>
    <row r="957" spans="2:7" x14ac:dyDescent="0.2">
      <c r="B957" s="143" t="s">
        <v>52</v>
      </c>
      <c r="C957" s="143" t="s">
        <v>18</v>
      </c>
      <c r="D957" s="177" t="s">
        <v>129</v>
      </c>
      <c r="E957" s="143" t="s">
        <v>979</v>
      </c>
      <c r="F957" s="143">
        <v>2573</v>
      </c>
      <c r="G957" s="143">
        <v>371</v>
      </c>
    </row>
    <row r="958" spans="2:7" x14ac:dyDescent="0.2">
      <c r="B958" s="143" t="s">
        <v>52</v>
      </c>
      <c r="C958" s="143" t="s">
        <v>18</v>
      </c>
      <c r="D958" s="177" t="s">
        <v>130</v>
      </c>
      <c r="E958" s="143" t="s">
        <v>980</v>
      </c>
      <c r="F958" s="143">
        <v>3141</v>
      </c>
      <c r="G958" s="143">
        <v>412</v>
      </c>
    </row>
    <row r="959" spans="2:7" x14ac:dyDescent="0.2">
      <c r="B959" s="143" t="s">
        <v>52</v>
      </c>
      <c r="C959" s="143" t="s">
        <v>18</v>
      </c>
      <c r="D959" s="177" t="s">
        <v>131</v>
      </c>
      <c r="E959" s="143" t="s">
        <v>981</v>
      </c>
      <c r="F959" s="143">
        <v>3275</v>
      </c>
      <c r="G959" s="143">
        <v>438</v>
      </c>
    </row>
    <row r="960" spans="2:7" x14ac:dyDescent="0.2">
      <c r="B960" s="143" t="s">
        <v>52</v>
      </c>
      <c r="C960" s="143" t="s">
        <v>18</v>
      </c>
      <c r="D960" s="177" t="s">
        <v>132</v>
      </c>
      <c r="E960" s="143" t="s">
        <v>982</v>
      </c>
      <c r="F960" s="143">
        <v>3738</v>
      </c>
      <c r="G960" s="143">
        <v>455</v>
      </c>
    </row>
    <row r="961" spans="2:7" x14ac:dyDescent="0.2">
      <c r="B961" s="143" t="s">
        <v>52</v>
      </c>
      <c r="C961" s="143" t="s">
        <v>18</v>
      </c>
      <c r="D961" s="177" t="s">
        <v>133</v>
      </c>
      <c r="E961" s="143" t="s">
        <v>983</v>
      </c>
      <c r="F961" s="143">
        <v>2943</v>
      </c>
      <c r="G961" s="143">
        <v>333</v>
      </c>
    </row>
    <row r="962" spans="2:7" x14ac:dyDescent="0.2">
      <c r="B962" s="143" t="s">
        <v>52</v>
      </c>
      <c r="C962" s="143" t="s">
        <v>18</v>
      </c>
      <c r="D962" s="177" t="s">
        <v>8</v>
      </c>
      <c r="E962" s="143" t="s">
        <v>984</v>
      </c>
      <c r="F962" s="143">
        <v>3638</v>
      </c>
      <c r="G962" s="143">
        <v>268</v>
      </c>
    </row>
    <row r="963" spans="2:7" x14ac:dyDescent="0.2">
      <c r="B963" s="143" t="s">
        <v>53</v>
      </c>
      <c r="C963" s="143" t="s">
        <v>70</v>
      </c>
      <c r="D963" s="177" t="s">
        <v>1661</v>
      </c>
      <c r="E963" s="143" t="s">
        <v>985</v>
      </c>
      <c r="F963" s="143">
        <v>640</v>
      </c>
      <c r="G963" s="143">
        <v>7</v>
      </c>
    </row>
    <row r="964" spans="2:7" x14ac:dyDescent="0.2">
      <c r="B964" s="143" t="s">
        <v>53</v>
      </c>
      <c r="C964" s="143" t="s">
        <v>70</v>
      </c>
      <c r="D964" s="177" t="s">
        <v>1657</v>
      </c>
      <c r="E964" s="143" t="s">
        <v>1758</v>
      </c>
      <c r="F964" s="143">
        <v>105</v>
      </c>
      <c r="G964" s="143">
        <v>7</v>
      </c>
    </row>
    <row r="965" spans="2:7" x14ac:dyDescent="0.2">
      <c r="B965" s="143" t="s">
        <v>53</v>
      </c>
      <c r="C965" s="143" t="s">
        <v>70</v>
      </c>
      <c r="D965" s="177" t="s">
        <v>1658</v>
      </c>
      <c r="E965" s="143" t="s">
        <v>1759</v>
      </c>
      <c r="F965" s="143">
        <v>54</v>
      </c>
      <c r="G965" s="143">
        <v>3</v>
      </c>
    </row>
    <row r="966" spans="2:7" x14ac:dyDescent="0.2">
      <c r="B966" s="143" t="s">
        <v>53</v>
      </c>
      <c r="C966" s="143" t="s">
        <v>70</v>
      </c>
      <c r="D966" s="177" t="s">
        <v>118</v>
      </c>
      <c r="E966" s="143" t="s">
        <v>986</v>
      </c>
      <c r="F966" s="143">
        <v>104</v>
      </c>
      <c r="G966" s="143">
        <v>7</v>
      </c>
    </row>
    <row r="967" spans="2:7" x14ac:dyDescent="0.2">
      <c r="B967" s="143" t="s">
        <v>53</v>
      </c>
      <c r="C967" s="143" t="s">
        <v>70</v>
      </c>
      <c r="D967" s="177" t="s">
        <v>119</v>
      </c>
      <c r="E967" s="143" t="s">
        <v>987</v>
      </c>
      <c r="F967" s="143">
        <v>188</v>
      </c>
      <c r="G967" s="143">
        <v>11</v>
      </c>
    </row>
    <row r="968" spans="2:7" x14ac:dyDescent="0.2">
      <c r="B968" s="143" t="s">
        <v>53</v>
      </c>
      <c r="C968" s="143" t="s">
        <v>70</v>
      </c>
      <c r="D968" s="177" t="s">
        <v>120</v>
      </c>
      <c r="E968" s="143" t="s">
        <v>988</v>
      </c>
      <c r="F968" s="143">
        <v>240</v>
      </c>
      <c r="G968" s="143">
        <v>21</v>
      </c>
    </row>
    <row r="969" spans="2:7" x14ac:dyDescent="0.2">
      <c r="B969" s="143" t="s">
        <v>53</v>
      </c>
      <c r="C969" s="143" t="s">
        <v>70</v>
      </c>
      <c r="D969" s="177" t="s">
        <v>121</v>
      </c>
      <c r="E969" s="143" t="s">
        <v>989</v>
      </c>
      <c r="F969" s="143">
        <v>298</v>
      </c>
      <c r="G969" s="143">
        <v>31</v>
      </c>
    </row>
    <row r="970" spans="2:7" x14ac:dyDescent="0.2">
      <c r="B970" s="143" t="s">
        <v>53</v>
      </c>
      <c r="C970" s="143" t="s">
        <v>70</v>
      </c>
      <c r="D970" s="177" t="s">
        <v>122</v>
      </c>
      <c r="E970" s="143" t="s">
        <v>990</v>
      </c>
      <c r="F970" s="143">
        <v>391</v>
      </c>
      <c r="G970" s="143">
        <v>42</v>
      </c>
    </row>
    <row r="971" spans="2:7" x14ac:dyDescent="0.2">
      <c r="B971" s="143" t="s">
        <v>53</v>
      </c>
      <c r="C971" s="143" t="s">
        <v>70</v>
      </c>
      <c r="D971" s="177" t="s">
        <v>123</v>
      </c>
      <c r="E971" s="143" t="s">
        <v>991</v>
      </c>
      <c r="F971" s="143">
        <v>553</v>
      </c>
      <c r="G971" s="143">
        <v>64</v>
      </c>
    </row>
    <row r="972" spans="2:7" x14ac:dyDescent="0.2">
      <c r="B972" s="143" t="s">
        <v>53</v>
      </c>
      <c r="C972" s="143" t="s">
        <v>70</v>
      </c>
      <c r="D972" s="177" t="s">
        <v>124</v>
      </c>
      <c r="E972" s="143" t="s">
        <v>992</v>
      </c>
      <c r="F972" s="143">
        <v>883</v>
      </c>
      <c r="G972" s="143">
        <v>93</v>
      </c>
    </row>
    <row r="973" spans="2:7" x14ac:dyDescent="0.2">
      <c r="B973" s="143" t="s">
        <v>53</v>
      </c>
      <c r="C973" s="143" t="s">
        <v>70</v>
      </c>
      <c r="D973" s="177" t="s">
        <v>125</v>
      </c>
      <c r="E973" s="143" t="s">
        <v>993</v>
      </c>
      <c r="F973" s="143">
        <v>1092</v>
      </c>
      <c r="G973" s="143">
        <v>139</v>
      </c>
    </row>
    <row r="974" spans="2:7" x14ac:dyDescent="0.2">
      <c r="B974" s="143" t="s">
        <v>53</v>
      </c>
      <c r="C974" s="143" t="s">
        <v>70</v>
      </c>
      <c r="D974" s="177" t="s">
        <v>126</v>
      </c>
      <c r="E974" s="143" t="s">
        <v>994</v>
      </c>
      <c r="F974" s="143">
        <v>1580</v>
      </c>
      <c r="G974" s="143">
        <v>242</v>
      </c>
    </row>
    <row r="975" spans="2:7" x14ac:dyDescent="0.2">
      <c r="B975" s="143" t="s">
        <v>53</v>
      </c>
      <c r="C975" s="143" t="s">
        <v>70</v>
      </c>
      <c r="D975" s="177" t="s">
        <v>127</v>
      </c>
      <c r="E975" s="143" t="s">
        <v>995</v>
      </c>
      <c r="F975" s="143">
        <v>2019</v>
      </c>
      <c r="G975" s="143">
        <v>318</v>
      </c>
    </row>
    <row r="976" spans="2:7" x14ac:dyDescent="0.2">
      <c r="B976" s="143" t="s">
        <v>53</v>
      </c>
      <c r="C976" s="143" t="s">
        <v>70</v>
      </c>
      <c r="D976" s="177" t="s">
        <v>128</v>
      </c>
      <c r="E976" s="143" t="s">
        <v>996</v>
      </c>
      <c r="F976" s="143">
        <v>2521</v>
      </c>
      <c r="G976" s="143">
        <v>470</v>
      </c>
    </row>
    <row r="977" spans="2:7" x14ac:dyDescent="0.2">
      <c r="B977" s="143" t="s">
        <v>53</v>
      </c>
      <c r="C977" s="143" t="s">
        <v>70</v>
      </c>
      <c r="D977" s="177" t="s">
        <v>129</v>
      </c>
      <c r="E977" s="143" t="s">
        <v>997</v>
      </c>
      <c r="F977" s="143">
        <v>3089</v>
      </c>
      <c r="G977" s="143">
        <v>514</v>
      </c>
    </row>
    <row r="978" spans="2:7" x14ac:dyDescent="0.2">
      <c r="B978" s="143" t="s">
        <v>53</v>
      </c>
      <c r="C978" s="143" t="s">
        <v>70</v>
      </c>
      <c r="D978" s="177" t="s">
        <v>130</v>
      </c>
      <c r="E978" s="143" t="s">
        <v>998</v>
      </c>
      <c r="F978" s="143">
        <v>3713</v>
      </c>
      <c r="G978" s="143">
        <v>608</v>
      </c>
    </row>
    <row r="979" spans="2:7" x14ac:dyDescent="0.2">
      <c r="B979" s="143" t="s">
        <v>53</v>
      </c>
      <c r="C979" s="143" t="s">
        <v>70</v>
      </c>
      <c r="D979" s="177" t="s">
        <v>131</v>
      </c>
      <c r="E979" s="143" t="s">
        <v>999</v>
      </c>
      <c r="F979" s="143">
        <v>4171</v>
      </c>
      <c r="G979" s="143">
        <v>610</v>
      </c>
    </row>
    <row r="980" spans="2:7" x14ac:dyDescent="0.2">
      <c r="B980" s="143" t="s">
        <v>53</v>
      </c>
      <c r="C980" s="143" t="s">
        <v>70</v>
      </c>
      <c r="D980" s="177" t="s">
        <v>132</v>
      </c>
      <c r="E980" s="143" t="s">
        <v>1000</v>
      </c>
      <c r="F980" s="143">
        <v>4598</v>
      </c>
      <c r="G980" s="143">
        <v>642</v>
      </c>
    </row>
    <row r="981" spans="2:7" x14ac:dyDescent="0.2">
      <c r="B981" s="143" t="s">
        <v>53</v>
      </c>
      <c r="C981" s="143" t="s">
        <v>70</v>
      </c>
      <c r="D981" s="177" t="s">
        <v>133</v>
      </c>
      <c r="E981" s="143" t="s">
        <v>1001</v>
      </c>
      <c r="F981" s="143">
        <v>3697</v>
      </c>
      <c r="G981" s="143">
        <v>471</v>
      </c>
    </row>
    <row r="982" spans="2:7" x14ac:dyDescent="0.2">
      <c r="B982" s="143" t="s">
        <v>53</v>
      </c>
      <c r="C982" s="143" t="s">
        <v>70</v>
      </c>
      <c r="D982" s="177" t="s">
        <v>8</v>
      </c>
      <c r="E982" s="143" t="s">
        <v>1002</v>
      </c>
      <c r="F982" s="143">
        <v>4404</v>
      </c>
      <c r="G982" s="143">
        <v>438</v>
      </c>
    </row>
    <row r="983" spans="2:7" x14ac:dyDescent="0.2">
      <c r="B983" s="143" t="s">
        <v>53</v>
      </c>
      <c r="C983" s="143" t="s">
        <v>71</v>
      </c>
      <c r="D983" s="177" t="s">
        <v>1661</v>
      </c>
      <c r="E983" s="143" t="s">
        <v>1003</v>
      </c>
      <c r="F983" s="143">
        <v>830</v>
      </c>
      <c r="G983" s="143">
        <v>17</v>
      </c>
    </row>
    <row r="984" spans="2:7" x14ac:dyDescent="0.2">
      <c r="B984" s="143" t="s">
        <v>53</v>
      </c>
      <c r="C984" s="143" t="s">
        <v>71</v>
      </c>
      <c r="D984" s="177" t="s">
        <v>1657</v>
      </c>
      <c r="E984" s="143" t="s">
        <v>1760</v>
      </c>
      <c r="F984" s="143">
        <v>126</v>
      </c>
      <c r="G984" s="143">
        <v>2</v>
      </c>
    </row>
    <row r="985" spans="2:7" x14ac:dyDescent="0.2">
      <c r="B985" s="143" t="s">
        <v>53</v>
      </c>
      <c r="C985" s="143" t="s">
        <v>71</v>
      </c>
      <c r="D985" s="177" t="s">
        <v>1658</v>
      </c>
      <c r="E985" s="143" t="s">
        <v>1761</v>
      </c>
      <c r="F985" s="143">
        <v>87</v>
      </c>
      <c r="G985" s="143">
        <v>2</v>
      </c>
    </row>
    <row r="986" spans="2:7" x14ac:dyDescent="0.2">
      <c r="B986" s="143" t="s">
        <v>53</v>
      </c>
      <c r="C986" s="143" t="s">
        <v>71</v>
      </c>
      <c r="D986" s="177" t="s">
        <v>118</v>
      </c>
      <c r="E986" s="143" t="s">
        <v>1004</v>
      </c>
      <c r="F986" s="143">
        <v>100</v>
      </c>
      <c r="G986" s="143">
        <v>2</v>
      </c>
    </row>
    <row r="987" spans="2:7" x14ac:dyDescent="0.2">
      <c r="B987" s="143" t="s">
        <v>53</v>
      </c>
      <c r="C987" s="143" t="s">
        <v>71</v>
      </c>
      <c r="D987" s="177" t="s">
        <v>119</v>
      </c>
      <c r="E987" s="143" t="s">
        <v>1005</v>
      </c>
      <c r="F987" s="143">
        <v>782</v>
      </c>
      <c r="G987" s="143">
        <v>10</v>
      </c>
    </row>
    <row r="988" spans="2:7" x14ac:dyDescent="0.2">
      <c r="B988" s="143" t="s">
        <v>53</v>
      </c>
      <c r="C988" s="143" t="s">
        <v>71</v>
      </c>
      <c r="D988" s="177" t="s">
        <v>120</v>
      </c>
      <c r="E988" s="143" t="s">
        <v>1006</v>
      </c>
      <c r="F988" s="143">
        <v>1292</v>
      </c>
      <c r="G988" s="143">
        <v>19</v>
      </c>
    </row>
    <row r="989" spans="2:7" x14ac:dyDescent="0.2">
      <c r="B989" s="143" t="s">
        <v>53</v>
      </c>
      <c r="C989" s="143" t="s">
        <v>71</v>
      </c>
      <c r="D989" s="177" t="s">
        <v>121</v>
      </c>
      <c r="E989" s="143" t="s">
        <v>1007</v>
      </c>
      <c r="F989" s="143">
        <v>1202</v>
      </c>
      <c r="G989" s="143">
        <v>31</v>
      </c>
    </row>
    <row r="990" spans="2:7" x14ac:dyDescent="0.2">
      <c r="B990" s="143" t="s">
        <v>53</v>
      </c>
      <c r="C990" s="143" t="s">
        <v>71</v>
      </c>
      <c r="D990" s="177" t="s">
        <v>122</v>
      </c>
      <c r="E990" s="143" t="s">
        <v>1008</v>
      </c>
      <c r="F990" s="143">
        <v>1243</v>
      </c>
      <c r="G990" s="143">
        <v>78</v>
      </c>
    </row>
    <row r="991" spans="2:7" x14ac:dyDescent="0.2">
      <c r="B991" s="143" t="s">
        <v>53</v>
      </c>
      <c r="C991" s="143" t="s">
        <v>71</v>
      </c>
      <c r="D991" s="177" t="s">
        <v>123</v>
      </c>
      <c r="E991" s="143" t="s">
        <v>1009</v>
      </c>
      <c r="F991" s="143">
        <v>1397</v>
      </c>
      <c r="G991" s="143">
        <v>112</v>
      </c>
    </row>
    <row r="992" spans="2:7" x14ac:dyDescent="0.2">
      <c r="B992" s="143" t="s">
        <v>53</v>
      </c>
      <c r="C992" s="143" t="s">
        <v>71</v>
      </c>
      <c r="D992" s="177" t="s">
        <v>124</v>
      </c>
      <c r="E992" s="143" t="s">
        <v>1010</v>
      </c>
      <c r="F992" s="143">
        <v>1630</v>
      </c>
      <c r="G992" s="143">
        <v>179</v>
      </c>
    </row>
    <row r="993" spans="2:7" x14ac:dyDescent="0.2">
      <c r="B993" s="143" t="s">
        <v>53</v>
      </c>
      <c r="C993" s="143" t="s">
        <v>71</v>
      </c>
      <c r="D993" s="177" t="s">
        <v>125</v>
      </c>
      <c r="E993" s="143" t="s">
        <v>1011</v>
      </c>
      <c r="F993" s="143">
        <v>1889</v>
      </c>
      <c r="G993" s="143">
        <v>214</v>
      </c>
    </row>
    <row r="994" spans="2:7" x14ac:dyDescent="0.2">
      <c r="B994" s="143" t="s">
        <v>53</v>
      </c>
      <c r="C994" s="143" t="s">
        <v>71</v>
      </c>
      <c r="D994" s="177" t="s">
        <v>126</v>
      </c>
      <c r="E994" s="143" t="s">
        <v>1012</v>
      </c>
      <c r="F994" s="143">
        <v>2479</v>
      </c>
      <c r="G994" s="143">
        <v>331</v>
      </c>
    </row>
    <row r="995" spans="2:7" x14ac:dyDescent="0.2">
      <c r="B995" s="143" t="s">
        <v>53</v>
      </c>
      <c r="C995" s="143" t="s">
        <v>71</v>
      </c>
      <c r="D995" s="177" t="s">
        <v>127</v>
      </c>
      <c r="E995" s="143" t="s">
        <v>1013</v>
      </c>
      <c r="F995" s="143">
        <v>2947</v>
      </c>
      <c r="G995" s="143">
        <v>421</v>
      </c>
    </row>
    <row r="996" spans="2:7" x14ac:dyDescent="0.2">
      <c r="B996" s="143" t="s">
        <v>53</v>
      </c>
      <c r="C996" s="143" t="s">
        <v>71</v>
      </c>
      <c r="D996" s="177" t="s">
        <v>128</v>
      </c>
      <c r="E996" s="143" t="s">
        <v>1014</v>
      </c>
      <c r="F996" s="143">
        <v>3506</v>
      </c>
      <c r="G996" s="143">
        <v>543</v>
      </c>
    </row>
    <row r="997" spans="2:7" x14ac:dyDescent="0.2">
      <c r="B997" s="143" t="s">
        <v>53</v>
      </c>
      <c r="C997" s="143" t="s">
        <v>71</v>
      </c>
      <c r="D997" s="177" t="s">
        <v>129</v>
      </c>
      <c r="E997" s="143" t="s">
        <v>1015</v>
      </c>
      <c r="F997" s="143">
        <v>3995</v>
      </c>
      <c r="G997" s="143">
        <v>665</v>
      </c>
    </row>
    <row r="998" spans="2:7" x14ac:dyDescent="0.2">
      <c r="B998" s="143" t="s">
        <v>53</v>
      </c>
      <c r="C998" s="143" t="s">
        <v>71</v>
      </c>
      <c r="D998" s="177" t="s">
        <v>130</v>
      </c>
      <c r="E998" s="143" t="s">
        <v>1016</v>
      </c>
      <c r="F998" s="143">
        <v>4410</v>
      </c>
      <c r="G998" s="143">
        <v>765</v>
      </c>
    </row>
    <row r="999" spans="2:7" x14ac:dyDescent="0.2">
      <c r="B999" s="143" t="s">
        <v>53</v>
      </c>
      <c r="C999" s="143" t="s">
        <v>71</v>
      </c>
      <c r="D999" s="177" t="s">
        <v>131</v>
      </c>
      <c r="E999" s="143" t="s">
        <v>1017</v>
      </c>
      <c r="F999" s="143">
        <v>4272</v>
      </c>
      <c r="G999" s="143">
        <v>719</v>
      </c>
    </row>
    <row r="1000" spans="2:7" x14ac:dyDescent="0.2">
      <c r="B1000" s="143" t="s">
        <v>53</v>
      </c>
      <c r="C1000" s="143" t="s">
        <v>71</v>
      </c>
      <c r="D1000" s="177" t="s">
        <v>132</v>
      </c>
      <c r="E1000" s="143" t="s">
        <v>1018</v>
      </c>
      <c r="F1000" s="143">
        <v>3990</v>
      </c>
      <c r="G1000" s="143">
        <v>642</v>
      </c>
    </row>
    <row r="1001" spans="2:7" x14ac:dyDescent="0.2">
      <c r="B1001" s="143" t="s">
        <v>53</v>
      </c>
      <c r="C1001" s="143" t="s">
        <v>71</v>
      </c>
      <c r="D1001" s="177" t="s">
        <v>133</v>
      </c>
      <c r="E1001" s="143" t="s">
        <v>1019</v>
      </c>
      <c r="F1001" s="143">
        <v>2735</v>
      </c>
      <c r="G1001" s="143">
        <v>431</v>
      </c>
    </row>
    <row r="1002" spans="2:7" x14ac:dyDescent="0.2">
      <c r="B1002" s="143" t="s">
        <v>53</v>
      </c>
      <c r="C1002" s="143" t="s">
        <v>71</v>
      </c>
      <c r="D1002" s="177" t="s">
        <v>8</v>
      </c>
      <c r="E1002" s="143" t="s">
        <v>1020</v>
      </c>
      <c r="F1002" s="143">
        <v>2693</v>
      </c>
      <c r="G1002" s="143">
        <v>333</v>
      </c>
    </row>
    <row r="1003" spans="2:7" x14ac:dyDescent="0.2">
      <c r="B1003" s="143" t="s">
        <v>53</v>
      </c>
      <c r="C1003" s="143" t="s">
        <v>18</v>
      </c>
      <c r="D1003" s="177" t="s">
        <v>1661</v>
      </c>
      <c r="E1003" s="143" t="s">
        <v>1021</v>
      </c>
      <c r="F1003" s="143">
        <v>1470</v>
      </c>
      <c r="G1003" s="143">
        <v>24</v>
      </c>
    </row>
    <row r="1004" spans="2:7" x14ac:dyDescent="0.2">
      <c r="B1004" s="143" t="s">
        <v>53</v>
      </c>
      <c r="C1004" s="143" t="s">
        <v>18</v>
      </c>
      <c r="D1004" s="177" t="s">
        <v>1657</v>
      </c>
      <c r="E1004" s="143" t="s">
        <v>1762</v>
      </c>
      <c r="F1004" s="143">
        <v>231</v>
      </c>
      <c r="G1004" s="143">
        <v>9</v>
      </c>
    </row>
    <row r="1005" spans="2:7" x14ac:dyDescent="0.2">
      <c r="B1005" s="143" t="s">
        <v>53</v>
      </c>
      <c r="C1005" s="143" t="s">
        <v>18</v>
      </c>
      <c r="D1005" s="177" t="s">
        <v>1658</v>
      </c>
      <c r="E1005" s="143" t="s">
        <v>1763</v>
      </c>
      <c r="F1005" s="143">
        <v>141</v>
      </c>
      <c r="G1005" s="143">
        <v>5</v>
      </c>
    </row>
    <row r="1006" spans="2:7" x14ac:dyDescent="0.2">
      <c r="B1006" s="143" t="s">
        <v>53</v>
      </c>
      <c r="C1006" s="143" t="s">
        <v>18</v>
      </c>
      <c r="D1006" s="177" t="s">
        <v>118</v>
      </c>
      <c r="E1006" s="143" t="s">
        <v>1022</v>
      </c>
      <c r="F1006" s="143">
        <v>204</v>
      </c>
      <c r="G1006" s="143">
        <v>9</v>
      </c>
    </row>
    <row r="1007" spans="2:7" x14ac:dyDescent="0.2">
      <c r="B1007" s="143" t="s">
        <v>53</v>
      </c>
      <c r="C1007" s="143" t="s">
        <v>18</v>
      </c>
      <c r="D1007" s="177" t="s">
        <v>119</v>
      </c>
      <c r="E1007" s="143" t="s">
        <v>1023</v>
      </c>
      <c r="F1007" s="143">
        <v>970</v>
      </c>
      <c r="G1007" s="143">
        <v>21</v>
      </c>
    </row>
    <row r="1008" spans="2:7" x14ac:dyDescent="0.2">
      <c r="B1008" s="143" t="s">
        <v>53</v>
      </c>
      <c r="C1008" s="143" t="s">
        <v>18</v>
      </c>
      <c r="D1008" s="177" t="s">
        <v>120</v>
      </c>
      <c r="E1008" s="143" t="s">
        <v>1024</v>
      </c>
      <c r="F1008" s="143">
        <v>1532</v>
      </c>
      <c r="G1008" s="143">
        <v>40</v>
      </c>
    </row>
    <row r="1009" spans="2:7" x14ac:dyDescent="0.2">
      <c r="B1009" s="143" t="s">
        <v>53</v>
      </c>
      <c r="C1009" s="143" t="s">
        <v>18</v>
      </c>
      <c r="D1009" s="177" t="s">
        <v>121</v>
      </c>
      <c r="E1009" s="143" t="s">
        <v>1025</v>
      </c>
      <c r="F1009" s="143">
        <v>1500</v>
      </c>
      <c r="G1009" s="143">
        <v>62</v>
      </c>
    </row>
    <row r="1010" spans="2:7" x14ac:dyDescent="0.2">
      <c r="B1010" s="143" t="s">
        <v>53</v>
      </c>
      <c r="C1010" s="143" t="s">
        <v>18</v>
      </c>
      <c r="D1010" s="177" t="s">
        <v>122</v>
      </c>
      <c r="E1010" s="143" t="s">
        <v>1026</v>
      </c>
      <c r="F1010" s="143">
        <v>1634</v>
      </c>
      <c r="G1010" s="143">
        <v>120</v>
      </c>
    </row>
    <row r="1011" spans="2:7" x14ac:dyDescent="0.2">
      <c r="B1011" s="143" t="s">
        <v>53</v>
      </c>
      <c r="C1011" s="143" t="s">
        <v>18</v>
      </c>
      <c r="D1011" s="177" t="s">
        <v>123</v>
      </c>
      <c r="E1011" s="143" t="s">
        <v>1027</v>
      </c>
      <c r="F1011" s="143">
        <v>1950</v>
      </c>
      <c r="G1011" s="143">
        <v>176</v>
      </c>
    </row>
    <row r="1012" spans="2:7" x14ac:dyDescent="0.2">
      <c r="B1012" s="143" t="s">
        <v>53</v>
      </c>
      <c r="C1012" s="143" t="s">
        <v>18</v>
      </c>
      <c r="D1012" s="177" t="s">
        <v>124</v>
      </c>
      <c r="E1012" s="143" t="s">
        <v>1028</v>
      </c>
      <c r="F1012" s="143">
        <v>2513</v>
      </c>
      <c r="G1012" s="143">
        <v>272</v>
      </c>
    </row>
    <row r="1013" spans="2:7" x14ac:dyDescent="0.2">
      <c r="B1013" s="143" t="s">
        <v>53</v>
      </c>
      <c r="C1013" s="143" t="s">
        <v>18</v>
      </c>
      <c r="D1013" s="177" t="s">
        <v>125</v>
      </c>
      <c r="E1013" s="143" t="s">
        <v>1029</v>
      </c>
      <c r="F1013" s="143">
        <v>2981</v>
      </c>
      <c r="G1013" s="143">
        <v>353</v>
      </c>
    </row>
    <row r="1014" spans="2:7" x14ac:dyDescent="0.2">
      <c r="B1014" s="143" t="s">
        <v>53</v>
      </c>
      <c r="C1014" s="143" t="s">
        <v>18</v>
      </c>
      <c r="D1014" s="177" t="s">
        <v>126</v>
      </c>
      <c r="E1014" s="143" t="s">
        <v>1030</v>
      </c>
      <c r="F1014" s="143">
        <v>4059</v>
      </c>
      <c r="G1014" s="143">
        <v>573</v>
      </c>
    </row>
    <row r="1015" spans="2:7" x14ac:dyDescent="0.2">
      <c r="B1015" s="143" t="s">
        <v>53</v>
      </c>
      <c r="C1015" s="143" t="s">
        <v>18</v>
      </c>
      <c r="D1015" s="177" t="s">
        <v>127</v>
      </c>
      <c r="E1015" s="143" t="s">
        <v>1031</v>
      </c>
      <c r="F1015" s="143">
        <v>4966</v>
      </c>
      <c r="G1015" s="143">
        <v>739</v>
      </c>
    </row>
    <row r="1016" spans="2:7" x14ac:dyDescent="0.2">
      <c r="B1016" s="143" t="s">
        <v>53</v>
      </c>
      <c r="C1016" s="143" t="s">
        <v>18</v>
      </c>
      <c r="D1016" s="177" t="s">
        <v>128</v>
      </c>
      <c r="E1016" s="143" t="s">
        <v>1032</v>
      </c>
      <c r="F1016" s="143">
        <v>6027</v>
      </c>
      <c r="G1016" s="143">
        <v>1013</v>
      </c>
    </row>
    <row r="1017" spans="2:7" x14ac:dyDescent="0.2">
      <c r="B1017" s="143" t="s">
        <v>53</v>
      </c>
      <c r="C1017" s="143" t="s">
        <v>18</v>
      </c>
      <c r="D1017" s="177" t="s">
        <v>129</v>
      </c>
      <c r="E1017" s="143" t="s">
        <v>1033</v>
      </c>
      <c r="F1017" s="143">
        <v>7084</v>
      </c>
      <c r="G1017" s="143">
        <v>1179</v>
      </c>
    </row>
    <row r="1018" spans="2:7" x14ac:dyDescent="0.2">
      <c r="B1018" s="143" t="s">
        <v>53</v>
      </c>
      <c r="C1018" s="143" t="s">
        <v>18</v>
      </c>
      <c r="D1018" s="177" t="s">
        <v>130</v>
      </c>
      <c r="E1018" s="143" t="s">
        <v>1034</v>
      </c>
      <c r="F1018" s="143">
        <v>8123</v>
      </c>
      <c r="G1018" s="143">
        <v>1373</v>
      </c>
    </row>
    <row r="1019" spans="2:7" x14ac:dyDescent="0.2">
      <c r="B1019" s="143" t="s">
        <v>53</v>
      </c>
      <c r="C1019" s="143" t="s">
        <v>18</v>
      </c>
      <c r="D1019" s="177" t="s">
        <v>131</v>
      </c>
      <c r="E1019" s="143" t="s">
        <v>1035</v>
      </c>
      <c r="F1019" s="143">
        <v>8443</v>
      </c>
      <c r="G1019" s="143">
        <v>1329</v>
      </c>
    </row>
    <row r="1020" spans="2:7" x14ac:dyDescent="0.2">
      <c r="B1020" s="143" t="s">
        <v>53</v>
      </c>
      <c r="C1020" s="143" t="s">
        <v>18</v>
      </c>
      <c r="D1020" s="177" t="s">
        <v>132</v>
      </c>
      <c r="E1020" s="143" t="s">
        <v>1036</v>
      </c>
      <c r="F1020" s="143">
        <v>8588</v>
      </c>
      <c r="G1020" s="143">
        <v>1284</v>
      </c>
    </row>
    <row r="1021" spans="2:7" x14ac:dyDescent="0.2">
      <c r="B1021" s="143" t="s">
        <v>53</v>
      </c>
      <c r="C1021" s="143" t="s">
        <v>18</v>
      </c>
      <c r="D1021" s="177" t="s">
        <v>133</v>
      </c>
      <c r="E1021" s="143" t="s">
        <v>1037</v>
      </c>
      <c r="F1021" s="143">
        <v>6432</v>
      </c>
      <c r="G1021" s="143">
        <v>902</v>
      </c>
    </row>
    <row r="1022" spans="2:7" x14ac:dyDescent="0.2">
      <c r="B1022" s="143" t="s">
        <v>53</v>
      </c>
      <c r="C1022" s="143" t="s">
        <v>18</v>
      </c>
      <c r="D1022" s="177" t="s">
        <v>8</v>
      </c>
      <c r="E1022" s="143" t="s">
        <v>1038</v>
      </c>
      <c r="F1022" s="143">
        <v>7097</v>
      </c>
      <c r="G1022" s="143">
        <v>771</v>
      </c>
    </row>
    <row r="1023" spans="2:7" x14ac:dyDescent="0.2">
      <c r="B1023" s="143" t="s">
        <v>49</v>
      </c>
      <c r="C1023" s="143" t="s">
        <v>70</v>
      </c>
      <c r="D1023" s="177" t="s">
        <v>1661</v>
      </c>
      <c r="E1023" s="143" t="s">
        <v>1039</v>
      </c>
      <c r="F1023" s="143">
        <v>259</v>
      </c>
      <c r="G1023" s="143">
        <v>0</v>
      </c>
    </row>
    <row r="1024" spans="2:7" x14ac:dyDescent="0.2">
      <c r="B1024" s="143" t="s">
        <v>49</v>
      </c>
      <c r="C1024" s="143" t="s">
        <v>70</v>
      </c>
      <c r="D1024" s="177" t="s">
        <v>1657</v>
      </c>
      <c r="E1024" s="143" t="s">
        <v>1764</v>
      </c>
      <c r="F1024" s="143">
        <v>48</v>
      </c>
      <c r="G1024" s="143">
        <v>1</v>
      </c>
    </row>
    <row r="1025" spans="2:7" x14ac:dyDescent="0.2">
      <c r="B1025" s="143" t="s">
        <v>49</v>
      </c>
      <c r="C1025" s="143" t="s">
        <v>70</v>
      </c>
      <c r="D1025" s="177" t="s">
        <v>1658</v>
      </c>
      <c r="E1025" s="143" t="s">
        <v>1765</v>
      </c>
      <c r="F1025" s="143">
        <v>24</v>
      </c>
      <c r="G1025" s="143">
        <v>0</v>
      </c>
    </row>
    <row r="1026" spans="2:7" x14ac:dyDescent="0.2">
      <c r="B1026" s="143" t="s">
        <v>49</v>
      </c>
      <c r="C1026" s="143" t="s">
        <v>70</v>
      </c>
      <c r="D1026" s="177" t="s">
        <v>118</v>
      </c>
      <c r="E1026" s="143" t="s">
        <v>1040</v>
      </c>
      <c r="F1026" s="143">
        <v>39</v>
      </c>
      <c r="G1026" s="143">
        <v>2</v>
      </c>
    </row>
    <row r="1027" spans="2:7" x14ac:dyDescent="0.2">
      <c r="B1027" s="143" t="s">
        <v>49</v>
      </c>
      <c r="C1027" s="143" t="s">
        <v>70</v>
      </c>
      <c r="D1027" s="177" t="s">
        <v>119</v>
      </c>
      <c r="E1027" s="143" t="s">
        <v>1642</v>
      </c>
      <c r="F1027" s="143">
        <v>63</v>
      </c>
      <c r="G1027" s="143">
        <v>2</v>
      </c>
    </row>
    <row r="1028" spans="2:7" x14ac:dyDescent="0.2">
      <c r="B1028" s="143" t="s">
        <v>49</v>
      </c>
      <c r="C1028" s="143" t="s">
        <v>70</v>
      </c>
      <c r="D1028" s="177" t="s">
        <v>120</v>
      </c>
      <c r="E1028" s="143" t="s">
        <v>1041</v>
      </c>
      <c r="F1028" s="143">
        <v>98</v>
      </c>
      <c r="G1028" s="143">
        <v>4</v>
      </c>
    </row>
    <row r="1029" spans="2:7" x14ac:dyDescent="0.2">
      <c r="B1029" s="143" t="s">
        <v>49</v>
      </c>
      <c r="C1029" s="143" t="s">
        <v>70</v>
      </c>
      <c r="D1029" s="177" t="s">
        <v>121</v>
      </c>
      <c r="E1029" s="143" t="s">
        <v>1042</v>
      </c>
      <c r="F1029" s="143">
        <v>89</v>
      </c>
      <c r="G1029" s="143">
        <v>8</v>
      </c>
    </row>
    <row r="1030" spans="2:7" x14ac:dyDescent="0.2">
      <c r="B1030" s="143" t="s">
        <v>49</v>
      </c>
      <c r="C1030" s="143" t="s">
        <v>70</v>
      </c>
      <c r="D1030" s="177" t="s">
        <v>122</v>
      </c>
      <c r="E1030" s="143" t="s">
        <v>1043</v>
      </c>
      <c r="F1030" s="143">
        <v>140</v>
      </c>
      <c r="G1030" s="143">
        <v>13</v>
      </c>
    </row>
    <row r="1031" spans="2:7" x14ac:dyDescent="0.2">
      <c r="B1031" s="143" t="s">
        <v>49</v>
      </c>
      <c r="C1031" s="143" t="s">
        <v>70</v>
      </c>
      <c r="D1031" s="177" t="s">
        <v>123</v>
      </c>
      <c r="E1031" s="143" t="s">
        <v>1044</v>
      </c>
      <c r="F1031" s="143">
        <v>184</v>
      </c>
      <c r="G1031" s="143">
        <v>16</v>
      </c>
    </row>
    <row r="1032" spans="2:7" x14ac:dyDescent="0.2">
      <c r="B1032" s="143" t="s">
        <v>49</v>
      </c>
      <c r="C1032" s="143" t="s">
        <v>70</v>
      </c>
      <c r="D1032" s="177" t="s">
        <v>124</v>
      </c>
      <c r="E1032" s="143" t="s">
        <v>1045</v>
      </c>
      <c r="F1032" s="143">
        <v>237</v>
      </c>
      <c r="G1032" s="143">
        <v>26</v>
      </c>
    </row>
    <row r="1033" spans="2:7" x14ac:dyDescent="0.2">
      <c r="B1033" s="143" t="s">
        <v>49</v>
      </c>
      <c r="C1033" s="143" t="s">
        <v>70</v>
      </c>
      <c r="D1033" s="177" t="s">
        <v>125</v>
      </c>
      <c r="E1033" s="143" t="s">
        <v>1046</v>
      </c>
      <c r="F1033" s="143">
        <v>317</v>
      </c>
      <c r="G1033" s="143">
        <v>44</v>
      </c>
    </row>
    <row r="1034" spans="2:7" x14ac:dyDescent="0.2">
      <c r="B1034" s="143" t="s">
        <v>49</v>
      </c>
      <c r="C1034" s="143" t="s">
        <v>70</v>
      </c>
      <c r="D1034" s="177" t="s">
        <v>126</v>
      </c>
      <c r="E1034" s="143" t="s">
        <v>1047</v>
      </c>
      <c r="F1034" s="143">
        <v>379</v>
      </c>
      <c r="G1034" s="143">
        <v>53</v>
      </c>
    </row>
    <row r="1035" spans="2:7" x14ac:dyDescent="0.2">
      <c r="B1035" s="143" t="s">
        <v>49</v>
      </c>
      <c r="C1035" s="143" t="s">
        <v>70</v>
      </c>
      <c r="D1035" s="177" t="s">
        <v>127</v>
      </c>
      <c r="E1035" s="143" t="s">
        <v>1048</v>
      </c>
      <c r="F1035" s="143">
        <v>464</v>
      </c>
      <c r="G1035" s="143">
        <v>58</v>
      </c>
    </row>
    <row r="1036" spans="2:7" x14ac:dyDescent="0.2">
      <c r="B1036" s="143" t="s">
        <v>49</v>
      </c>
      <c r="C1036" s="143" t="s">
        <v>70</v>
      </c>
      <c r="D1036" s="177" t="s">
        <v>128</v>
      </c>
      <c r="E1036" s="143" t="s">
        <v>1049</v>
      </c>
      <c r="F1036" s="143">
        <v>654</v>
      </c>
      <c r="G1036" s="143">
        <v>86</v>
      </c>
    </row>
    <row r="1037" spans="2:7" x14ac:dyDescent="0.2">
      <c r="B1037" s="143" t="s">
        <v>49</v>
      </c>
      <c r="C1037" s="143" t="s">
        <v>70</v>
      </c>
      <c r="D1037" s="177" t="s">
        <v>129</v>
      </c>
      <c r="E1037" s="143" t="s">
        <v>1050</v>
      </c>
      <c r="F1037" s="143">
        <v>793</v>
      </c>
      <c r="G1037" s="143">
        <v>133</v>
      </c>
    </row>
    <row r="1038" spans="2:7" x14ac:dyDescent="0.2">
      <c r="B1038" s="143" t="s">
        <v>49</v>
      </c>
      <c r="C1038" s="143" t="s">
        <v>70</v>
      </c>
      <c r="D1038" s="177" t="s">
        <v>130</v>
      </c>
      <c r="E1038" s="143" t="s">
        <v>1051</v>
      </c>
      <c r="F1038" s="143">
        <v>978</v>
      </c>
      <c r="G1038" s="143">
        <v>152</v>
      </c>
    </row>
    <row r="1039" spans="2:7" x14ac:dyDescent="0.2">
      <c r="B1039" s="143" t="s">
        <v>49</v>
      </c>
      <c r="C1039" s="143" t="s">
        <v>70</v>
      </c>
      <c r="D1039" s="177" t="s">
        <v>131</v>
      </c>
      <c r="E1039" s="143" t="s">
        <v>1052</v>
      </c>
      <c r="F1039" s="143">
        <v>1127</v>
      </c>
      <c r="G1039" s="143">
        <v>142</v>
      </c>
    </row>
    <row r="1040" spans="2:7" x14ac:dyDescent="0.2">
      <c r="B1040" s="143" t="s">
        <v>49</v>
      </c>
      <c r="C1040" s="143" t="s">
        <v>70</v>
      </c>
      <c r="D1040" s="177" t="s">
        <v>132</v>
      </c>
      <c r="E1040" s="143" t="s">
        <v>1053</v>
      </c>
      <c r="F1040" s="143">
        <v>1413</v>
      </c>
      <c r="G1040" s="143">
        <v>154</v>
      </c>
    </row>
    <row r="1041" spans="2:7" x14ac:dyDescent="0.2">
      <c r="B1041" s="143" t="s">
        <v>49</v>
      </c>
      <c r="C1041" s="143" t="s">
        <v>70</v>
      </c>
      <c r="D1041" s="177" t="s">
        <v>133</v>
      </c>
      <c r="E1041" s="143" t="s">
        <v>1054</v>
      </c>
      <c r="F1041" s="143">
        <v>1182</v>
      </c>
      <c r="G1041" s="143">
        <v>141</v>
      </c>
    </row>
    <row r="1042" spans="2:7" x14ac:dyDescent="0.2">
      <c r="B1042" s="143" t="s">
        <v>49</v>
      </c>
      <c r="C1042" s="143" t="s">
        <v>70</v>
      </c>
      <c r="D1042" s="177" t="s">
        <v>8</v>
      </c>
      <c r="E1042" s="143" t="s">
        <v>1055</v>
      </c>
      <c r="F1042" s="143">
        <v>1434</v>
      </c>
      <c r="G1042" s="143">
        <v>109</v>
      </c>
    </row>
    <row r="1043" spans="2:7" x14ac:dyDescent="0.2">
      <c r="B1043" s="143" t="s">
        <v>49</v>
      </c>
      <c r="C1043" s="143" t="s">
        <v>71</v>
      </c>
      <c r="D1043" s="177" t="s">
        <v>1661</v>
      </c>
      <c r="E1043" s="143" t="s">
        <v>1056</v>
      </c>
      <c r="F1043" s="143">
        <v>352</v>
      </c>
      <c r="G1043" s="143">
        <v>1</v>
      </c>
    </row>
    <row r="1044" spans="2:7" x14ac:dyDescent="0.2">
      <c r="B1044" s="143" t="s">
        <v>49</v>
      </c>
      <c r="C1044" s="143" t="s">
        <v>71</v>
      </c>
      <c r="D1044" s="177" t="s">
        <v>1657</v>
      </c>
      <c r="E1044" s="143" t="s">
        <v>1766</v>
      </c>
      <c r="F1044" s="143">
        <v>48</v>
      </c>
      <c r="G1044" s="143">
        <v>2</v>
      </c>
    </row>
    <row r="1045" spans="2:7" x14ac:dyDescent="0.2">
      <c r="B1045" s="143" t="s">
        <v>49</v>
      </c>
      <c r="C1045" s="143" t="s">
        <v>71</v>
      </c>
      <c r="D1045" s="177" t="s">
        <v>1658</v>
      </c>
      <c r="E1045" s="143" t="s">
        <v>1767</v>
      </c>
      <c r="F1045" s="143">
        <v>43</v>
      </c>
      <c r="G1045" s="143">
        <v>1</v>
      </c>
    </row>
    <row r="1046" spans="2:7" x14ac:dyDescent="0.2">
      <c r="B1046" s="143" t="s">
        <v>49</v>
      </c>
      <c r="C1046" s="143" t="s">
        <v>71</v>
      </c>
      <c r="D1046" s="177" t="s">
        <v>118</v>
      </c>
      <c r="E1046" s="143" t="s">
        <v>1057</v>
      </c>
      <c r="F1046" s="143">
        <v>51</v>
      </c>
      <c r="G1046" s="143">
        <v>1</v>
      </c>
    </row>
    <row r="1047" spans="2:7" x14ac:dyDescent="0.2">
      <c r="B1047" s="143" t="s">
        <v>49</v>
      </c>
      <c r="C1047" s="143" t="s">
        <v>71</v>
      </c>
      <c r="D1047" s="177" t="s">
        <v>119</v>
      </c>
      <c r="E1047" s="143" t="s">
        <v>1643</v>
      </c>
      <c r="F1047" s="143">
        <v>201</v>
      </c>
      <c r="G1047" s="143">
        <v>4</v>
      </c>
    </row>
    <row r="1048" spans="2:7" x14ac:dyDescent="0.2">
      <c r="B1048" s="143" t="s">
        <v>49</v>
      </c>
      <c r="C1048" s="143" t="s">
        <v>71</v>
      </c>
      <c r="D1048" s="177" t="s">
        <v>120</v>
      </c>
      <c r="E1048" s="143" t="s">
        <v>1058</v>
      </c>
      <c r="F1048" s="143">
        <v>396</v>
      </c>
      <c r="G1048" s="143">
        <v>5</v>
      </c>
    </row>
    <row r="1049" spans="2:7" x14ac:dyDescent="0.2">
      <c r="B1049" s="143" t="s">
        <v>49</v>
      </c>
      <c r="C1049" s="143" t="s">
        <v>71</v>
      </c>
      <c r="D1049" s="177" t="s">
        <v>121</v>
      </c>
      <c r="E1049" s="143" t="s">
        <v>1059</v>
      </c>
      <c r="F1049" s="143">
        <v>350</v>
      </c>
      <c r="G1049" s="143">
        <v>14</v>
      </c>
    </row>
    <row r="1050" spans="2:7" x14ac:dyDescent="0.2">
      <c r="B1050" s="143" t="s">
        <v>49</v>
      </c>
      <c r="C1050" s="143" t="s">
        <v>71</v>
      </c>
      <c r="D1050" s="177" t="s">
        <v>122</v>
      </c>
      <c r="E1050" s="143" t="s">
        <v>1060</v>
      </c>
      <c r="F1050" s="143">
        <v>410</v>
      </c>
      <c r="G1050" s="143">
        <v>20</v>
      </c>
    </row>
    <row r="1051" spans="2:7" x14ac:dyDescent="0.2">
      <c r="B1051" s="143" t="s">
        <v>49</v>
      </c>
      <c r="C1051" s="143" t="s">
        <v>71</v>
      </c>
      <c r="D1051" s="177" t="s">
        <v>123</v>
      </c>
      <c r="E1051" s="143" t="s">
        <v>1061</v>
      </c>
      <c r="F1051" s="143">
        <v>469</v>
      </c>
      <c r="G1051" s="143">
        <v>24</v>
      </c>
    </row>
    <row r="1052" spans="2:7" x14ac:dyDescent="0.2">
      <c r="B1052" s="143" t="s">
        <v>49</v>
      </c>
      <c r="C1052" s="143" t="s">
        <v>71</v>
      </c>
      <c r="D1052" s="177" t="s">
        <v>124</v>
      </c>
      <c r="E1052" s="143" t="s">
        <v>1062</v>
      </c>
      <c r="F1052" s="143">
        <v>517</v>
      </c>
      <c r="G1052" s="143">
        <v>47</v>
      </c>
    </row>
    <row r="1053" spans="2:7" x14ac:dyDescent="0.2">
      <c r="B1053" s="143" t="s">
        <v>49</v>
      </c>
      <c r="C1053" s="143" t="s">
        <v>71</v>
      </c>
      <c r="D1053" s="177" t="s">
        <v>125</v>
      </c>
      <c r="E1053" s="143" t="s">
        <v>1063</v>
      </c>
      <c r="F1053" s="143">
        <v>588</v>
      </c>
      <c r="G1053" s="143">
        <v>54</v>
      </c>
    </row>
    <row r="1054" spans="2:7" x14ac:dyDescent="0.2">
      <c r="B1054" s="143" t="s">
        <v>49</v>
      </c>
      <c r="C1054" s="143" t="s">
        <v>71</v>
      </c>
      <c r="D1054" s="177" t="s">
        <v>126</v>
      </c>
      <c r="E1054" s="143" t="s">
        <v>1064</v>
      </c>
      <c r="F1054" s="143">
        <v>713</v>
      </c>
      <c r="G1054" s="143">
        <v>87</v>
      </c>
    </row>
    <row r="1055" spans="2:7" x14ac:dyDescent="0.2">
      <c r="B1055" s="143" t="s">
        <v>49</v>
      </c>
      <c r="C1055" s="143" t="s">
        <v>71</v>
      </c>
      <c r="D1055" s="177" t="s">
        <v>127</v>
      </c>
      <c r="E1055" s="143" t="s">
        <v>1065</v>
      </c>
      <c r="F1055" s="143">
        <v>853</v>
      </c>
      <c r="G1055" s="143">
        <v>106</v>
      </c>
    </row>
    <row r="1056" spans="2:7" x14ac:dyDescent="0.2">
      <c r="B1056" s="143" t="s">
        <v>49</v>
      </c>
      <c r="C1056" s="143" t="s">
        <v>71</v>
      </c>
      <c r="D1056" s="177" t="s">
        <v>128</v>
      </c>
      <c r="E1056" s="143" t="s">
        <v>1066</v>
      </c>
      <c r="F1056" s="143">
        <v>1020</v>
      </c>
      <c r="G1056" s="143">
        <v>149</v>
      </c>
    </row>
    <row r="1057" spans="2:7" x14ac:dyDescent="0.2">
      <c r="B1057" s="143" t="s">
        <v>49</v>
      </c>
      <c r="C1057" s="143" t="s">
        <v>71</v>
      </c>
      <c r="D1057" s="177" t="s">
        <v>129</v>
      </c>
      <c r="E1057" s="143" t="s">
        <v>1067</v>
      </c>
      <c r="F1057" s="143">
        <v>1213</v>
      </c>
      <c r="G1057" s="143">
        <v>171</v>
      </c>
    </row>
    <row r="1058" spans="2:7" x14ac:dyDescent="0.2">
      <c r="B1058" s="143" t="s">
        <v>49</v>
      </c>
      <c r="C1058" s="143" t="s">
        <v>71</v>
      </c>
      <c r="D1058" s="177" t="s">
        <v>130</v>
      </c>
      <c r="E1058" s="143" t="s">
        <v>1068</v>
      </c>
      <c r="F1058" s="143">
        <v>1297</v>
      </c>
      <c r="G1058" s="143">
        <v>224</v>
      </c>
    </row>
    <row r="1059" spans="2:7" x14ac:dyDescent="0.2">
      <c r="B1059" s="143" t="s">
        <v>49</v>
      </c>
      <c r="C1059" s="143" t="s">
        <v>71</v>
      </c>
      <c r="D1059" s="177" t="s">
        <v>131</v>
      </c>
      <c r="E1059" s="143" t="s">
        <v>1069</v>
      </c>
      <c r="F1059" s="143">
        <v>1335</v>
      </c>
      <c r="G1059" s="143">
        <v>216</v>
      </c>
    </row>
    <row r="1060" spans="2:7" x14ac:dyDescent="0.2">
      <c r="B1060" s="143" t="s">
        <v>49</v>
      </c>
      <c r="C1060" s="143" t="s">
        <v>71</v>
      </c>
      <c r="D1060" s="177" t="s">
        <v>132</v>
      </c>
      <c r="E1060" s="143" t="s">
        <v>1070</v>
      </c>
      <c r="F1060" s="143">
        <v>1435</v>
      </c>
      <c r="G1060" s="143">
        <v>237</v>
      </c>
    </row>
    <row r="1061" spans="2:7" x14ac:dyDescent="0.2">
      <c r="B1061" s="143" t="s">
        <v>49</v>
      </c>
      <c r="C1061" s="143" t="s">
        <v>71</v>
      </c>
      <c r="D1061" s="177" t="s">
        <v>133</v>
      </c>
      <c r="E1061" s="143" t="s">
        <v>1071</v>
      </c>
      <c r="F1061" s="143">
        <v>1078</v>
      </c>
      <c r="G1061" s="143">
        <v>164</v>
      </c>
    </row>
    <row r="1062" spans="2:7" x14ac:dyDescent="0.2">
      <c r="B1062" s="143" t="s">
        <v>49</v>
      </c>
      <c r="C1062" s="143" t="s">
        <v>71</v>
      </c>
      <c r="D1062" s="177" t="s">
        <v>8</v>
      </c>
      <c r="E1062" s="143" t="s">
        <v>1072</v>
      </c>
      <c r="F1062" s="143">
        <v>1095</v>
      </c>
      <c r="G1062" s="143">
        <v>115</v>
      </c>
    </row>
    <row r="1063" spans="2:7" x14ac:dyDescent="0.2">
      <c r="B1063" s="143" t="s">
        <v>49</v>
      </c>
      <c r="C1063" s="143" t="s">
        <v>18</v>
      </c>
      <c r="D1063" s="177" t="s">
        <v>1661</v>
      </c>
      <c r="E1063" s="143" t="s">
        <v>1073</v>
      </c>
      <c r="F1063" s="143">
        <v>611</v>
      </c>
      <c r="G1063" s="143">
        <v>1</v>
      </c>
    </row>
    <row r="1064" spans="2:7" x14ac:dyDescent="0.2">
      <c r="B1064" s="143" t="s">
        <v>49</v>
      </c>
      <c r="C1064" s="143" t="s">
        <v>18</v>
      </c>
      <c r="D1064" s="177" t="s">
        <v>1657</v>
      </c>
      <c r="E1064" s="143" t="s">
        <v>1768</v>
      </c>
      <c r="F1064" s="143">
        <v>96</v>
      </c>
      <c r="G1064" s="143">
        <v>3</v>
      </c>
    </row>
    <row r="1065" spans="2:7" x14ac:dyDescent="0.2">
      <c r="B1065" s="143" t="s">
        <v>49</v>
      </c>
      <c r="C1065" s="143" t="s">
        <v>18</v>
      </c>
      <c r="D1065" s="177" t="s">
        <v>1658</v>
      </c>
      <c r="E1065" s="143" t="s">
        <v>1769</v>
      </c>
      <c r="F1065" s="143">
        <v>67</v>
      </c>
      <c r="G1065" s="143">
        <v>1</v>
      </c>
    </row>
    <row r="1066" spans="2:7" x14ac:dyDescent="0.2">
      <c r="B1066" s="143" t="s">
        <v>49</v>
      </c>
      <c r="C1066" s="143" t="s">
        <v>18</v>
      </c>
      <c r="D1066" s="177" t="s">
        <v>118</v>
      </c>
      <c r="E1066" s="143" t="s">
        <v>1074</v>
      </c>
      <c r="F1066" s="143">
        <v>90</v>
      </c>
      <c r="G1066" s="143">
        <v>3</v>
      </c>
    </row>
    <row r="1067" spans="2:7" x14ac:dyDescent="0.2">
      <c r="B1067" s="143" t="s">
        <v>49</v>
      </c>
      <c r="C1067" s="143" t="s">
        <v>18</v>
      </c>
      <c r="D1067" s="177" t="s">
        <v>119</v>
      </c>
      <c r="E1067" s="143" t="s">
        <v>1644</v>
      </c>
      <c r="F1067" s="143">
        <v>264</v>
      </c>
      <c r="G1067" s="143">
        <v>6</v>
      </c>
    </row>
    <row r="1068" spans="2:7" x14ac:dyDescent="0.2">
      <c r="B1068" s="143" t="s">
        <v>49</v>
      </c>
      <c r="C1068" s="143" t="s">
        <v>18</v>
      </c>
      <c r="D1068" s="177" t="s">
        <v>120</v>
      </c>
      <c r="E1068" s="143" t="s">
        <v>1075</v>
      </c>
      <c r="F1068" s="143">
        <v>494</v>
      </c>
      <c r="G1068" s="143">
        <v>9</v>
      </c>
    </row>
    <row r="1069" spans="2:7" x14ac:dyDescent="0.2">
      <c r="B1069" s="143" t="s">
        <v>49</v>
      </c>
      <c r="C1069" s="143" t="s">
        <v>18</v>
      </c>
      <c r="D1069" s="177" t="s">
        <v>121</v>
      </c>
      <c r="E1069" s="143" t="s">
        <v>1076</v>
      </c>
      <c r="F1069" s="143">
        <v>439</v>
      </c>
      <c r="G1069" s="143">
        <v>22</v>
      </c>
    </row>
    <row r="1070" spans="2:7" x14ac:dyDescent="0.2">
      <c r="B1070" s="143" t="s">
        <v>49</v>
      </c>
      <c r="C1070" s="143" t="s">
        <v>18</v>
      </c>
      <c r="D1070" s="177" t="s">
        <v>122</v>
      </c>
      <c r="E1070" s="143" t="s">
        <v>1077</v>
      </c>
      <c r="F1070" s="143">
        <v>550</v>
      </c>
      <c r="G1070" s="143">
        <v>33</v>
      </c>
    </row>
    <row r="1071" spans="2:7" x14ac:dyDescent="0.2">
      <c r="B1071" s="143" t="s">
        <v>49</v>
      </c>
      <c r="C1071" s="143" t="s">
        <v>18</v>
      </c>
      <c r="D1071" s="177" t="s">
        <v>123</v>
      </c>
      <c r="E1071" s="143" t="s">
        <v>1078</v>
      </c>
      <c r="F1071" s="143">
        <v>653</v>
      </c>
      <c r="G1071" s="143">
        <v>40</v>
      </c>
    </row>
    <row r="1072" spans="2:7" x14ac:dyDescent="0.2">
      <c r="B1072" s="143" t="s">
        <v>49</v>
      </c>
      <c r="C1072" s="143" t="s">
        <v>18</v>
      </c>
      <c r="D1072" s="177" t="s">
        <v>124</v>
      </c>
      <c r="E1072" s="143" t="s">
        <v>1079</v>
      </c>
      <c r="F1072" s="143">
        <v>754</v>
      </c>
      <c r="G1072" s="143">
        <v>73</v>
      </c>
    </row>
    <row r="1073" spans="2:7" x14ac:dyDescent="0.2">
      <c r="B1073" s="143" t="s">
        <v>49</v>
      </c>
      <c r="C1073" s="143" t="s">
        <v>18</v>
      </c>
      <c r="D1073" s="177" t="s">
        <v>125</v>
      </c>
      <c r="E1073" s="143" t="s">
        <v>1080</v>
      </c>
      <c r="F1073" s="143">
        <v>905</v>
      </c>
      <c r="G1073" s="143">
        <v>98</v>
      </c>
    </row>
    <row r="1074" spans="2:7" x14ac:dyDescent="0.2">
      <c r="B1074" s="143" t="s">
        <v>49</v>
      </c>
      <c r="C1074" s="143" t="s">
        <v>18</v>
      </c>
      <c r="D1074" s="177" t="s">
        <v>126</v>
      </c>
      <c r="E1074" s="143" t="s">
        <v>1081</v>
      </c>
      <c r="F1074" s="143">
        <v>1092</v>
      </c>
      <c r="G1074" s="143">
        <v>140</v>
      </c>
    </row>
    <row r="1075" spans="2:7" x14ac:dyDescent="0.2">
      <c r="B1075" s="143" t="s">
        <v>49</v>
      </c>
      <c r="C1075" s="143" t="s">
        <v>18</v>
      </c>
      <c r="D1075" s="177" t="s">
        <v>127</v>
      </c>
      <c r="E1075" s="143" t="s">
        <v>1082</v>
      </c>
      <c r="F1075" s="143">
        <v>1317</v>
      </c>
      <c r="G1075" s="143">
        <v>164</v>
      </c>
    </row>
    <row r="1076" spans="2:7" x14ac:dyDescent="0.2">
      <c r="B1076" s="143" t="s">
        <v>49</v>
      </c>
      <c r="C1076" s="143" t="s">
        <v>18</v>
      </c>
      <c r="D1076" s="177" t="s">
        <v>128</v>
      </c>
      <c r="E1076" s="143" t="s">
        <v>1083</v>
      </c>
      <c r="F1076" s="143">
        <v>1674</v>
      </c>
      <c r="G1076" s="143">
        <v>235</v>
      </c>
    </row>
    <row r="1077" spans="2:7" x14ac:dyDescent="0.2">
      <c r="B1077" s="143" t="s">
        <v>49</v>
      </c>
      <c r="C1077" s="143" t="s">
        <v>18</v>
      </c>
      <c r="D1077" s="177" t="s">
        <v>129</v>
      </c>
      <c r="E1077" s="143" t="s">
        <v>1084</v>
      </c>
      <c r="F1077" s="143">
        <v>2006</v>
      </c>
      <c r="G1077" s="143">
        <v>304</v>
      </c>
    </row>
    <row r="1078" spans="2:7" x14ac:dyDescent="0.2">
      <c r="B1078" s="143" t="s">
        <v>49</v>
      </c>
      <c r="C1078" s="143" t="s">
        <v>18</v>
      </c>
      <c r="D1078" s="177" t="s">
        <v>130</v>
      </c>
      <c r="E1078" s="143" t="s">
        <v>1085</v>
      </c>
      <c r="F1078" s="143">
        <v>2275</v>
      </c>
      <c r="G1078" s="143">
        <v>376</v>
      </c>
    </row>
    <row r="1079" spans="2:7" x14ac:dyDescent="0.2">
      <c r="B1079" s="143" t="s">
        <v>49</v>
      </c>
      <c r="C1079" s="143" t="s">
        <v>18</v>
      </c>
      <c r="D1079" s="177" t="s">
        <v>131</v>
      </c>
      <c r="E1079" s="143" t="s">
        <v>1086</v>
      </c>
      <c r="F1079" s="143">
        <v>2462</v>
      </c>
      <c r="G1079" s="143">
        <v>358</v>
      </c>
    </row>
    <row r="1080" spans="2:7" x14ac:dyDescent="0.2">
      <c r="B1080" s="143" t="s">
        <v>49</v>
      </c>
      <c r="C1080" s="143" t="s">
        <v>18</v>
      </c>
      <c r="D1080" s="177" t="s">
        <v>132</v>
      </c>
      <c r="E1080" s="143" t="s">
        <v>1087</v>
      </c>
      <c r="F1080" s="143">
        <v>2848</v>
      </c>
      <c r="G1080" s="143">
        <v>391</v>
      </c>
    </row>
    <row r="1081" spans="2:7" x14ac:dyDescent="0.2">
      <c r="B1081" s="143" t="s">
        <v>49</v>
      </c>
      <c r="C1081" s="143" t="s">
        <v>18</v>
      </c>
      <c r="D1081" s="177" t="s">
        <v>133</v>
      </c>
      <c r="E1081" s="143" t="s">
        <v>1088</v>
      </c>
      <c r="F1081" s="143">
        <v>2260</v>
      </c>
      <c r="G1081" s="143">
        <v>305</v>
      </c>
    </row>
    <row r="1082" spans="2:7" x14ac:dyDescent="0.2">
      <c r="B1082" s="143" t="s">
        <v>49</v>
      </c>
      <c r="C1082" s="143" t="s">
        <v>18</v>
      </c>
      <c r="D1082" s="177" t="s">
        <v>8</v>
      </c>
      <c r="E1082" s="143" t="s">
        <v>1089</v>
      </c>
      <c r="F1082" s="143">
        <v>2529</v>
      </c>
      <c r="G1082" s="143">
        <v>224</v>
      </c>
    </row>
    <row r="1083" spans="2:7" x14ac:dyDescent="0.2">
      <c r="B1083" s="143" t="s">
        <v>62</v>
      </c>
      <c r="C1083" s="143" t="s">
        <v>70</v>
      </c>
      <c r="D1083" s="177" t="s">
        <v>1661</v>
      </c>
      <c r="E1083" s="143" t="s">
        <v>1090</v>
      </c>
      <c r="F1083" s="143">
        <v>603</v>
      </c>
      <c r="G1083" s="143">
        <v>0</v>
      </c>
    </row>
    <row r="1084" spans="2:7" x14ac:dyDescent="0.2">
      <c r="B1084" s="143" t="s">
        <v>62</v>
      </c>
      <c r="C1084" s="143" t="s">
        <v>70</v>
      </c>
      <c r="D1084" s="177" t="s">
        <v>1657</v>
      </c>
      <c r="E1084" s="143" t="s">
        <v>1770</v>
      </c>
      <c r="F1084" s="143">
        <v>92</v>
      </c>
      <c r="G1084" s="143">
        <v>2</v>
      </c>
    </row>
    <row r="1085" spans="2:7" x14ac:dyDescent="0.2">
      <c r="B1085" s="143" t="s">
        <v>62</v>
      </c>
      <c r="C1085" s="143" t="s">
        <v>70</v>
      </c>
      <c r="D1085" s="177" t="s">
        <v>1658</v>
      </c>
      <c r="E1085" s="143" t="s">
        <v>1771</v>
      </c>
      <c r="F1085" s="143">
        <v>53</v>
      </c>
      <c r="G1085" s="143">
        <v>0</v>
      </c>
    </row>
    <row r="1086" spans="2:7" x14ac:dyDescent="0.2">
      <c r="B1086" s="143" t="s">
        <v>62</v>
      </c>
      <c r="C1086" s="143" t="s">
        <v>70</v>
      </c>
      <c r="D1086" s="177" t="s">
        <v>118</v>
      </c>
      <c r="E1086" s="143" t="s">
        <v>1091</v>
      </c>
      <c r="F1086" s="143">
        <v>82</v>
      </c>
      <c r="G1086" s="143">
        <v>4</v>
      </c>
    </row>
    <row r="1087" spans="2:7" x14ac:dyDescent="0.2">
      <c r="B1087" s="143" t="s">
        <v>62</v>
      </c>
      <c r="C1087" s="143" t="s">
        <v>70</v>
      </c>
      <c r="D1087" s="177" t="s">
        <v>119</v>
      </c>
      <c r="E1087" s="143" t="s">
        <v>1092</v>
      </c>
      <c r="F1087" s="143">
        <v>150</v>
      </c>
      <c r="G1087" s="143">
        <v>8</v>
      </c>
    </row>
    <row r="1088" spans="2:7" x14ac:dyDescent="0.2">
      <c r="B1088" s="143" t="s">
        <v>62</v>
      </c>
      <c r="C1088" s="143" t="s">
        <v>70</v>
      </c>
      <c r="D1088" s="177" t="s">
        <v>120</v>
      </c>
      <c r="E1088" s="143" t="s">
        <v>1093</v>
      </c>
      <c r="F1088" s="143">
        <v>247</v>
      </c>
      <c r="G1088" s="143">
        <v>12</v>
      </c>
    </row>
    <row r="1089" spans="2:7" x14ac:dyDescent="0.2">
      <c r="B1089" s="143" t="s">
        <v>62</v>
      </c>
      <c r="C1089" s="143" t="s">
        <v>70</v>
      </c>
      <c r="D1089" s="177" t="s">
        <v>121</v>
      </c>
      <c r="E1089" s="143" t="s">
        <v>1094</v>
      </c>
      <c r="F1089" s="143">
        <v>308</v>
      </c>
      <c r="G1089" s="143">
        <v>17</v>
      </c>
    </row>
    <row r="1090" spans="2:7" x14ac:dyDescent="0.2">
      <c r="B1090" s="143" t="s">
        <v>62</v>
      </c>
      <c r="C1090" s="143" t="s">
        <v>70</v>
      </c>
      <c r="D1090" s="177" t="s">
        <v>122</v>
      </c>
      <c r="E1090" s="143" t="s">
        <v>1095</v>
      </c>
      <c r="F1090" s="143">
        <v>359</v>
      </c>
      <c r="G1090" s="143">
        <v>30</v>
      </c>
    </row>
    <row r="1091" spans="2:7" x14ac:dyDescent="0.2">
      <c r="B1091" s="143" t="s">
        <v>62</v>
      </c>
      <c r="C1091" s="143" t="s">
        <v>70</v>
      </c>
      <c r="D1091" s="177" t="s">
        <v>123</v>
      </c>
      <c r="E1091" s="143" t="s">
        <v>1096</v>
      </c>
      <c r="F1091" s="143">
        <v>573</v>
      </c>
      <c r="G1091" s="143">
        <v>39</v>
      </c>
    </row>
    <row r="1092" spans="2:7" x14ac:dyDescent="0.2">
      <c r="B1092" s="143" t="s">
        <v>62</v>
      </c>
      <c r="C1092" s="143" t="s">
        <v>70</v>
      </c>
      <c r="D1092" s="177" t="s">
        <v>124</v>
      </c>
      <c r="E1092" s="143" t="s">
        <v>1097</v>
      </c>
      <c r="F1092" s="143">
        <v>725</v>
      </c>
      <c r="G1092" s="143">
        <v>73</v>
      </c>
    </row>
    <row r="1093" spans="2:7" x14ac:dyDescent="0.2">
      <c r="B1093" s="143" t="s">
        <v>62</v>
      </c>
      <c r="C1093" s="143" t="s">
        <v>70</v>
      </c>
      <c r="D1093" s="177" t="s">
        <v>125</v>
      </c>
      <c r="E1093" s="143" t="s">
        <v>1098</v>
      </c>
      <c r="F1093" s="143">
        <v>1055</v>
      </c>
      <c r="G1093" s="143">
        <v>116</v>
      </c>
    </row>
    <row r="1094" spans="2:7" x14ac:dyDescent="0.2">
      <c r="B1094" s="143" t="s">
        <v>62</v>
      </c>
      <c r="C1094" s="143" t="s">
        <v>70</v>
      </c>
      <c r="D1094" s="177" t="s">
        <v>126</v>
      </c>
      <c r="E1094" s="143" t="s">
        <v>1099</v>
      </c>
      <c r="F1094" s="143">
        <v>1421</v>
      </c>
      <c r="G1094" s="143">
        <v>157</v>
      </c>
    </row>
    <row r="1095" spans="2:7" x14ac:dyDescent="0.2">
      <c r="B1095" s="143" t="s">
        <v>62</v>
      </c>
      <c r="C1095" s="143" t="s">
        <v>70</v>
      </c>
      <c r="D1095" s="177" t="s">
        <v>127</v>
      </c>
      <c r="E1095" s="143" t="s">
        <v>1100</v>
      </c>
      <c r="F1095" s="143">
        <v>2051</v>
      </c>
      <c r="G1095" s="143">
        <v>239</v>
      </c>
    </row>
    <row r="1096" spans="2:7" x14ac:dyDescent="0.2">
      <c r="B1096" s="143" t="s">
        <v>62</v>
      </c>
      <c r="C1096" s="143" t="s">
        <v>70</v>
      </c>
      <c r="D1096" s="177" t="s">
        <v>128</v>
      </c>
      <c r="E1096" s="143" t="s">
        <v>1101</v>
      </c>
      <c r="F1096" s="143">
        <v>2732</v>
      </c>
      <c r="G1096" s="143">
        <v>342</v>
      </c>
    </row>
    <row r="1097" spans="2:7" x14ac:dyDescent="0.2">
      <c r="B1097" s="143" t="s">
        <v>62</v>
      </c>
      <c r="C1097" s="143" t="s">
        <v>70</v>
      </c>
      <c r="D1097" s="177" t="s">
        <v>129</v>
      </c>
      <c r="E1097" s="143" t="s">
        <v>1102</v>
      </c>
      <c r="F1097" s="143">
        <v>3361</v>
      </c>
      <c r="G1097" s="143">
        <v>451</v>
      </c>
    </row>
    <row r="1098" spans="2:7" x14ac:dyDescent="0.2">
      <c r="B1098" s="143" t="s">
        <v>62</v>
      </c>
      <c r="C1098" s="143" t="s">
        <v>70</v>
      </c>
      <c r="D1098" s="177" t="s">
        <v>130</v>
      </c>
      <c r="E1098" s="143" t="s">
        <v>1103</v>
      </c>
      <c r="F1098" s="143">
        <v>3802</v>
      </c>
      <c r="G1098" s="143">
        <v>471</v>
      </c>
    </row>
    <row r="1099" spans="2:7" x14ac:dyDescent="0.2">
      <c r="B1099" s="143" t="s">
        <v>62</v>
      </c>
      <c r="C1099" s="143" t="s">
        <v>70</v>
      </c>
      <c r="D1099" s="177" t="s">
        <v>131</v>
      </c>
      <c r="E1099" s="143" t="s">
        <v>1104</v>
      </c>
      <c r="F1099" s="143">
        <v>4291</v>
      </c>
      <c r="G1099" s="143">
        <v>460</v>
      </c>
    </row>
    <row r="1100" spans="2:7" x14ac:dyDescent="0.2">
      <c r="B1100" s="143" t="s">
        <v>62</v>
      </c>
      <c r="C1100" s="143" t="s">
        <v>70</v>
      </c>
      <c r="D1100" s="177" t="s">
        <v>132</v>
      </c>
      <c r="E1100" s="143" t="s">
        <v>1105</v>
      </c>
      <c r="F1100" s="143">
        <v>4611</v>
      </c>
      <c r="G1100" s="143">
        <v>410</v>
      </c>
    </row>
    <row r="1101" spans="2:7" x14ac:dyDescent="0.2">
      <c r="B1101" s="143" t="s">
        <v>62</v>
      </c>
      <c r="C1101" s="143" t="s">
        <v>70</v>
      </c>
      <c r="D1101" s="177" t="s">
        <v>133</v>
      </c>
      <c r="E1101" s="143" t="s">
        <v>1106</v>
      </c>
      <c r="F1101" s="143">
        <v>4207</v>
      </c>
      <c r="G1101" s="143">
        <v>374</v>
      </c>
    </row>
    <row r="1102" spans="2:7" x14ac:dyDescent="0.2">
      <c r="B1102" s="143" t="s">
        <v>62</v>
      </c>
      <c r="C1102" s="143" t="s">
        <v>70</v>
      </c>
      <c r="D1102" s="177" t="s">
        <v>8</v>
      </c>
      <c r="E1102" s="143" t="s">
        <v>1107</v>
      </c>
      <c r="F1102" s="143">
        <v>3909</v>
      </c>
      <c r="G1102" s="143">
        <v>250</v>
      </c>
    </row>
    <row r="1103" spans="2:7" x14ac:dyDescent="0.2">
      <c r="B1103" s="143" t="s">
        <v>62</v>
      </c>
      <c r="C1103" s="143" t="s">
        <v>71</v>
      </c>
      <c r="D1103" s="177" t="s">
        <v>1661</v>
      </c>
      <c r="E1103" s="143" t="s">
        <v>1108</v>
      </c>
      <c r="F1103" s="143">
        <v>743</v>
      </c>
      <c r="G1103" s="143">
        <v>0</v>
      </c>
    </row>
    <row r="1104" spans="2:7" x14ac:dyDescent="0.2">
      <c r="B1104" s="143" t="s">
        <v>62</v>
      </c>
      <c r="C1104" s="143" t="s">
        <v>71</v>
      </c>
      <c r="D1104" s="177" t="s">
        <v>1657</v>
      </c>
      <c r="E1104" s="143" t="s">
        <v>1772</v>
      </c>
      <c r="F1104" s="143">
        <v>115</v>
      </c>
      <c r="G1104" s="143">
        <v>0</v>
      </c>
    </row>
    <row r="1105" spans="2:7" x14ac:dyDescent="0.2">
      <c r="B1105" s="143" t="s">
        <v>62</v>
      </c>
      <c r="C1105" s="143" t="s">
        <v>71</v>
      </c>
      <c r="D1105" s="177" t="s">
        <v>1658</v>
      </c>
      <c r="E1105" s="143" t="s">
        <v>1773</v>
      </c>
      <c r="F1105" s="143">
        <v>74</v>
      </c>
      <c r="G1105" s="143">
        <v>3</v>
      </c>
    </row>
    <row r="1106" spans="2:7" x14ac:dyDescent="0.2">
      <c r="B1106" s="143" t="s">
        <v>62</v>
      </c>
      <c r="C1106" s="143" t="s">
        <v>71</v>
      </c>
      <c r="D1106" s="177" t="s">
        <v>118</v>
      </c>
      <c r="E1106" s="143" t="s">
        <v>1109</v>
      </c>
      <c r="F1106" s="143">
        <v>106</v>
      </c>
      <c r="G1106" s="143">
        <v>0</v>
      </c>
    </row>
    <row r="1107" spans="2:7" x14ac:dyDescent="0.2">
      <c r="B1107" s="143" t="s">
        <v>62</v>
      </c>
      <c r="C1107" s="143" t="s">
        <v>71</v>
      </c>
      <c r="D1107" s="177" t="s">
        <v>119</v>
      </c>
      <c r="E1107" s="143" t="s">
        <v>1110</v>
      </c>
      <c r="F1107" s="143">
        <v>535</v>
      </c>
      <c r="G1107" s="143">
        <v>5</v>
      </c>
    </row>
    <row r="1108" spans="2:7" x14ac:dyDescent="0.2">
      <c r="B1108" s="143" t="s">
        <v>62</v>
      </c>
      <c r="C1108" s="143" t="s">
        <v>71</v>
      </c>
      <c r="D1108" s="177" t="s">
        <v>120</v>
      </c>
      <c r="E1108" s="143" t="s">
        <v>1111</v>
      </c>
      <c r="F1108" s="143">
        <v>1103</v>
      </c>
      <c r="G1108" s="143">
        <v>11</v>
      </c>
    </row>
    <row r="1109" spans="2:7" x14ac:dyDescent="0.2">
      <c r="B1109" s="143" t="s">
        <v>62</v>
      </c>
      <c r="C1109" s="143" t="s">
        <v>71</v>
      </c>
      <c r="D1109" s="177" t="s">
        <v>121</v>
      </c>
      <c r="E1109" s="143" t="s">
        <v>1112</v>
      </c>
      <c r="F1109" s="143">
        <v>999</v>
      </c>
      <c r="G1109" s="143">
        <v>25</v>
      </c>
    </row>
    <row r="1110" spans="2:7" x14ac:dyDescent="0.2">
      <c r="B1110" s="143" t="s">
        <v>62</v>
      </c>
      <c r="C1110" s="143" t="s">
        <v>71</v>
      </c>
      <c r="D1110" s="177" t="s">
        <v>122</v>
      </c>
      <c r="E1110" s="143" t="s">
        <v>1113</v>
      </c>
      <c r="F1110" s="143">
        <v>1060</v>
      </c>
      <c r="G1110" s="143">
        <v>46</v>
      </c>
    </row>
    <row r="1111" spans="2:7" x14ac:dyDescent="0.2">
      <c r="B1111" s="143" t="s">
        <v>62</v>
      </c>
      <c r="C1111" s="143" t="s">
        <v>71</v>
      </c>
      <c r="D1111" s="177" t="s">
        <v>123</v>
      </c>
      <c r="E1111" s="143" t="s">
        <v>1114</v>
      </c>
      <c r="F1111" s="143">
        <v>1337</v>
      </c>
      <c r="G1111" s="143">
        <v>85</v>
      </c>
    </row>
    <row r="1112" spans="2:7" x14ac:dyDescent="0.2">
      <c r="B1112" s="143" t="s">
        <v>62</v>
      </c>
      <c r="C1112" s="143" t="s">
        <v>71</v>
      </c>
      <c r="D1112" s="177" t="s">
        <v>124</v>
      </c>
      <c r="E1112" s="143" t="s">
        <v>1115</v>
      </c>
      <c r="F1112" s="143">
        <v>1526</v>
      </c>
      <c r="G1112" s="143">
        <v>124</v>
      </c>
    </row>
    <row r="1113" spans="2:7" x14ac:dyDescent="0.2">
      <c r="B1113" s="143" t="s">
        <v>62</v>
      </c>
      <c r="C1113" s="143" t="s">
        <v>71</v>
      </c>
      <c r="D1113" s="177" t="s">
        <v>125</v>
      </c>
      <c r="E1113" s="143" t="s">
        <v>1116</v>
      </c>
      <c r="F1113" s="143">
        <v>2004</v>
      </c>
      <c r="G1113" s="143">
        <v>199</v>
      </c>
    </row>
    <row r="1114" spans="2:7" x14ac:dyDescent="0.2">
      <c r="B1114" s="143" t="s">
        <v>62</v>
      </c>
      <c r="C1114" s="143" t="s">
        <v>71</v>
      </c>
      <c r="D1114" s="177" t="s">
        <v>126</v>
      </c>
      <c r="E1114" s="143" t="s">
        <v>1117</v>
      </c>
      <c r="F1114" s="143">
        <v>2731</v>
      </c>
      <c r="G1114" s="143">
        <v>269</v>
      </c>
    </row>
    <row r="1115" spans="2:7" x14ac:dyDescent="0.2">
      <c r="B1115" s="143" t="s">
        <v>62</v>
      </c>
      <c r="C1115" s="143" t="s">
        <v>71</v>
      </c>
      <c r="D1115" s="177" t="s">
        <v>127</v>
      </c>
      <c r="E1115" s="143" t="s">
        <v>1118</v>
      </c>
      <c r="F1115" s="143">
        <v>3694</v>
      </c>
      <c r="G1115" s="143">
        <v>433</v>
      </c>
    </row>
    <row r="1116" spans="2:7" x14ac:dyDescent="0.2">
      <c r="B1116" s="143" t="s">
        <v>62</v>
      </c>
      <c r="C1116" s="143" t="s">
        <v>71</v>
      </c>
      <c r="D1116" s="177" t="s">
        <v>128</v>
      </c>
      <c r="E1116" s="143" t="s">
        <v>1119</v>
      </c>
      <c r="F1116" s="143">
        <v>4400</v>
      </c>
      <c r="G1116" s="143">
        <v>552</v>
      </c>
    </row>
    <row r="1117" spans="2:7" x14ac:dyDescent="0.2">
      <c r="B1117" s="143" t="s">
        <v>62</v>
      </c>
      <c r="C1117" s="143" t="s">
        <v>71</v>
      </c>
      <c r="D1117" s="177" t="s">
        <v>129</v>
      </c>
      <c r="E1117" s="143" t="s">
        <v>1120</v>
      </c>
      <c r="F1117" s="143">
        <v>5051</v>
      </c>
      <c r="G1117" s="143">
        <v>659</v>
      </c>
    </row>
    <row r="1118" spans="2:7" x14ac:dyDescent="0.2">
      <c r="B1118" s="143" t="s">
        <v>62</v>
      </c>
      <c r="C1118" s="143" t="s">
        <v>71</v>
      </c>
      <c r="D1118" s="177" t="s">
        <v>130</v>
      </c>
      <c r="E1118" s="143" t="s">
        <v>1121</v>
      </c>
      <c r="F1118" s="143">
        <v>5117</v>
      </c>
      <c r="G1118" s="143">
        <v>690</v>
      </c>
    </row>
    <row r="1119" spans="2:7" x14ac:dyDescent="0.2">
      <c r="B1119" s="143" t="s">
        <v>62</v>
      </c>
      <c r="C1119" s="143" t="s">
        <v>71</v>
      </c>
      <c r="D1119" s="177" t="s">
        <v>131</v>
      </c>
      <c r="E1119" s="143" t="s">
        <v>1122</v>
      </c>
      <c r="F1119" s="143">
        <v>5096</v>
      </c>
      <c r="G1119" s="143">
        <v>679</v>
      </c>
    </row>
    <row r="1120" spans="2:7" x14ac:dyDescent="0.2">
      <c r="B1120" s="143" t="s">
        <v>62</v>
      </c>
      <c r="C1120" s="143" t="s">
        <v>71</v>
      </c>
      <c r="D1120" s="177" t="s">
        <v>132</v>
      </c>
      <c r="E1120" s="143" t="s">
        <v>1123</v>
      </c>
      <c r="F1120" s="143">
        <v>4792</v>
      </c>
      <c r="G1120" s="143">
        <v>558</v>
      </c>
    </row>
    <row r="1121" spans="2:7" x14ac:dyDescent="0.2">
      <c r="B1121" s="143" t="s">
        <v>62</v>
      </c>
      <c r="C1121" s="143" t="s">
        <v>71</v>
      </c>
      <c r="D1121" s="177" t="s">
        <v>133</v>
      </c>
      <c r="E1121" s="143" t="s">
        <v>1124</v>
      </c>
      <c r="F1121" s="143">
        <v>3424</v>
      </c>
      <c r="G1121" s="143">
        <v>355</v>
      </c>
    </row>
    <row r="1122" spans="2:7" x14ac:dyDescent="0.2">
      <c r="B1122" s="143" t="s">
        <v>62</v>
      </c>
      <c r="C1122" s="143" t="s">
        <v>71</v>
      </c>
      <c r="D1122" s="177" t="s">
        <v>8</v>
      </c>
      <c r="E1122" s="143" t="s">
        <v>1125</v>
      </c>
      <c r="F1122" s="143">
        <v>2580</v>
      </c>
      <c r="G1122" s="143">
        <v>226</v>
      </c>
    </row>
    <row r="1123" spans="2:7" x14ac:dyDescent="0.2">
      <c r="B1123" s="143" t="s">
        <v>62</v>
      </c>
      <c r="C1123" s="143" t="s">
        <v>18</v>
      </c>
      <c r="D1123" s="177" t="s">
        <v>1661</v>
      </c>
      <c r="E1123" s="143" t="s">
        <v>1126</v>
      </c>
      <c r="F1123" s="143">
        <v>1346</v>
      </c>
      <c r="G1123" s="143">
        <v>0</v>
      </c>
    </row>
    <row r="1124" spans="2:7" x14ac:dyDescent="0.2">
      <c r="B1124" s="143" t="s">
        <v>62</v>
      </c>
      <c r="C1124" s="143" t="s">
        <v>18</v>
      </c>
      <c r="D1124" s="177" t="s">
        <v>1657</v>
      </c>
      <c r="E1124" s="143" t="s">
        <v>1774</v>
      </c>
      <c r="F1124" s="143">
        <v>207</v>
      </c>
      <c r="G1124" s="143">
        <v>2</v>
      </c>
    </row>
    <row r="1125" spans="2:7" x14ac:dyDescent="0.2">
      <c r="B1125" s="143" t="s">
        <v>62</v>
      </c>
      <c r="C1125" s="143" t="s">
        <v>18</v>
      </c>
      <c r="D1125" s="177" t="s">
        <v>1658</v>
      </c>
      <c r="E1125" s="143" t="s">
        <v>1775</v>
      </c>
      <c r="F1125" s="143">
        <v>127</v>
      </c>
      <c r="G1125" s="143">
        <v>3</v>
      </c>
    </row>
    <row r="1126" spans="2:7" x14ac:dyDescent="0.2">
      <c r="B1126" s="143" t="s">
        <v>62</v>
      </c>
      <c r="C1126" s="143" t="s">
        <v>18</v>
      </c>
      <c r="D1126" s="177" t="s">
        <v>118</v>
      </c>
      <c r="E1126" s="143" t="s">
        <v>1127</v>
      </c>
      <c r="F1126" s="143">
        <v>188</v>
      </c>
      <c r="G1126" s="143">
        <v>4</v>
      </c>
    </row>
    <row r="1127" spans="2:7" x14ac:dyDescent="0.2">
      <c r="B1127" s="143" t="s">
        <v>62</v>
      </c>
      <c r="C1127" s="143" t="s">
        <v>18</v>
      </c>
      <c r="D1127" s="177" t="s">
        <v>119</v>
      </c>
      <c r="E1127" s="143" t="s">
        <v>1128</v>
      </c>
      <c r="F1127" s="143">
        <v>685</v>
      </c>
      <c r="G1127" s="143">
        <v>13</v>
      </c>
    </row>
    <row r="1128" spans="2:7" x14ac:dyDescent="0.2">
      <c r="B1128" s="143" t="s">
        <v>62</v>
      </c>
      <c r="C1128" s="143" t="s">
        <v>18</v>
      </c>
      <c r="D1128" s="177" t="s">
        <v>120</v>
      </c>
      <c r="E1128" s="143" t="s">
        <v>1129</v>
      </c>
      <c r="F1128" s="143">
        <v>1350</v>
      </c>
      <c r="G1128" s="143">
        <v>23</v>
      </c>
    </row>
    <row r="1129" spans="2:7" x14ac:dyDescent="0.2">
      <c r="B1129" s="143" t="s">
        <v>62</v>
      </c>
      <c r="C1129" s="143" t="s">
        <v>18</v>
      </c>
      <c r="D1129" s="177" t="s">
        <v>121</v>
      </c>
      <c r="E1129" s="143" t="s">
        <v>1130</v>
      </c>
      <c r="F1129" s="143">
        <v>1307</v>
      </c>
      <c r="G1129" s="143">
        <v>42</v>
      </c>
    </row>
    <row r="1130" spans="2:7" x14ac:dyDescent="0.2">
      <c r="B1130" s="143" t="s">
        <v>62</v>
      </c>
      <c r="C1130" s="143" t="s">
        <v>18</v>
      </c>
      <c r="D1130" s="177" t="s">
        <v>122</v>
      </c>
      <c r="E1130" s="143" t="s">
        <v>1131</v>
      </c>
      <c r="F1130" s="143">
        <v>1419</v>
      </c>
      <c r="G1130" s="143">
        <v>76</v>
      </c>
    </row>
    <row r="1131" spans="2:7" x14ac:dyDescent="0.2">
      <c r="B1131" s="143" t="s">
        <v>62</v>
      </c>
      <c r="C1131" s="143" t="s">
        <v>18</v>
      </c>
      <c r="D1131" s="177" t="s">
        <v>123</v>
      </c>
      <c r="E1131" s="143" t="s">
        <v>1132</v>
      </c>
      <c r="F1131" s="143">
        <v>1910</v>
      </c>
      <c r="G1131" s="143">
        <v>124</v>
      </c>
    </row>
    <row r="1132" spans="2:7" x14ac:dyDescent="0.2">
      <c r="B1132" s="143" t="s">
        <v>62</v>
      </c>
      <c r="C1132" s="143" t="s">
        <v>18</v>
      </c>
      <c r="D1132" s="177" t="s">
        <v>124</v>
      </c>
      <c r="E1132" s="143" t="s">
        <v>1133</v>
      </c>
      <c r="F1132" s="143">
        <v>2251</v>
      </c>
      <c r="G1132" s="143">
        <v>197</v>
      </c>
    </row>
    <row r="1133" spans="2:7" x14ac:dyDescent="0.2">
      <c r="B1133" s="143" t="s">
        <v>62</v>
      </c>
      <c r="C1133" s="143" t="s">
        <v>18</v>
      </c>
      <c r="D1133" s="177" t="s">
        <v>125</v>
      </c>
      <c r="E1133" s="143" t="s">
        <v>1134</v>
      </c>
      <c r="F1133" s="143">
        <v>3059</v>
      </c>
      <c r="G1133" s="143">
        <v>315</v>
      </c>
    </row>
    <row r="1134" spans="2:7" x14ac:dyDescent="0.2">
      <c r="B1134" s="143" t="s">
        <v>62</v>
      </c>
      <c r="C1134" s="143" t="s">
        <v>18</v>
      </c>
      <c r="D1134" s="177" t="s">
        <v>126</v>
      </c>
      <c r="E1134" s="143" t="s">
        <v>1135</v>
      </c>
      <c r="F1134" s="143">
        <v>4152</v>
      </c>
      <c r="G1134" s="143">
        <v>426</v>
      </c>
    </row>
    <row r="1135" spans="2:7" x14ac:dyDescent="0.2">
      <c r="B1135" s="143" t="s">
        <v>62</v>
      </c>
      <c r="C1135" s="143" t="s">
        <v>18</v>
      </c>
      <c r="D1135" s="177" t="s">
        <v>127</v>
      </c>
      <c r="E1135" s="143" t="s">
        <v>1136</v>
      </c>
      <c r="F1135" s="143">
        <v>5745</v>
      </c>
      <c r="G1135" s="143">
        <v>672</v>
      </c>
    </row>
    <row r="1136" spans="2:7" x14ac:dyDescent="0.2">
      <c r="B1136" s="143" t="s">
        <v>62</v>
      </c>
      <c r="C1136" s="143" t="s">
        <v>18</v>
      </c>
      <c r="D1136" s="177" t="s">
        <v>128</v>
      </c>
      <c r="E1136" s="143" t="s">
        <v>1137</v>
      </c>
      <c r="F1136" s="143">
        <v>7132</v>
      </c>
      <c r="G1136" s="143">
        <v>894</v>
      </c>
    </row>
    <row r="1137" spans="2:7" x14ac:dyDescent="0.2">
      <c r="B1137" s="143" t="s">
        <v>62</v>
      </c>
      <c r="C1137" s="143" t="s">
        <v>18</v>
      </c>
      <c r="D1137" s="177" t="s">
        <v>129</v>
      </c>
      <c r="E1137" s="143" t="s">
        <v>1138</v>
      </c>
      <c r="F1137" s="143">
        <v>8412</v>
      </c>
      <c r="G1137" s="143">
        <v>1110</v>
      </c>
    </row>
    <row r="1138" spans="2:7" x14ac:dyDescent="0.2">
      <c r="B1138" s="143" t="s">
        <v>62</v>
      </c>
      <c r="C1138" s="143" t="s">
        <v>18</v>
      </c>
      <c r="D1138" s="177" t="s">
        <v>130</v>
      </c>
      <c r="E1138" s="143" t="s">
        <v>1139</v>
      </c>
      <c r="F1138" s="143">
        <v>8919</v>
      </c>
      <c r="G1138" s="143">
        <v>1161</v>
      </c>
    </row>
    <row r="1139" spans="2:7" x14ac:dyDescent="0.2">
      <c r="B1139" s="143" t="s">
        <v>62</v>
      </c>
      <c r="C1139" s="143" t="s">
        <v>18</v>
      </c>
      <c r="D1139" s="177" t="s">
        <v>131</v>
      </c>
      <c r="E1139" s="143" t="s">
        <v>1140</v>
      </c>
      <c r="F1139" s="143">
        <v>9387</v>
      </c>
      <c r="G1139" s="143">
        <v>1139</v>
      </c>
    </row>
    <row r="1140" spans="2:7" x14ac:dyDescent="0.2">
      <c r="B1140" s="143" t="s">
        <v>62</v>
      </c>
      <c r="C1140" s="143" t="s">
        <v>18</v>
      </c>
      <c r="D1140" s="177" t="s">
        <v>132</v>
      </c>
      <c r="E1140" s="143" t="s">
        <v>1141</v>
      </c>
      <c r="F1140" s="143">
        <v>9403</v>
      </c>
      <c r="G1140" s="143">
        <v>968</v>
      </c>
    </row>
    <row r="1141" spans="2:7" x14ac:dyDescent="0.2">
      <c r="B1141" s="143" t="s">
        <v>62</v>
      </c>
      <c r="C1141" s="143" t="s">
        <v>18</v>
      </c>
      <c r="D1141" s="177" t="s">
        <v>133</v>
      </c>
      <c r="E1141" s="143" t="s">
        <v>1142</v>
      </c>
      <c r="F1141" s="143">
        <v>7631</v>
      </c>
      <c r="G1141" s="143">
        <v>729</v>
      </c>
    </row>
    <row r="1142" spans="2:7" x14ac:dyDescent="0.2">
      <c r="B1142" s="143" t="s">
        <v>62</v>
      </c>
      <c r="C1142" s="143" t="s">
        <v>18</v>
      </c>
      <c r="D1142" s="177" t="s">
        <v>8</v>
      </c>
      <c r="E1142" s="143" t="s">
        <v>1143</v>
      </c>
      <c r="F1142" s="143">
        <v>6489</v>
      </c>
      <c r="G1142" s="143">
        <v>476</v>
      </c>
    </row>
    <row r="1143" spans="2:7" x14ac:dyDescent="0.2">
      <c r="B1143" s="143" t="s">
        <v>60</v>
      </c>
      <c r="C1143" s="143" t="s">
        <v>70</v>
      </c>
      <c r="D1143" s="177" t="s">
        <v>1661</v>
      </c>
      <c r="E1143" s="143" t="s">
        <v>1144</v>
      </c>
      <c r="F1143" s="143">
        <v>1133</v>
      </c>
      <c r="G1143" s="143">
        <v>7</v>
      </c>
    </row>
    <row r="1144" spans="2:7" x14ac:dyDescent="0.2">
      <c r="B1144" s="143" t="s">
        <v>60</v>
      </c>
      <c r="C1144" s="143" t="s">
        <v>70</v>
      </c>
      <c r="D1144" s="177" t="s">
        <v>1657</v>
      </c>
      <c r="E1144" s="143" t="s">
        <v>1776</v>
      </c>
      <c r="F1144" s="143">
        <v>166</v>
      </c>
      <c r="G1144" s="143">
        <v>3</v>
      </c>
    </row>
    <row r="1145" spans="2:7" x14ac:dyDescent="0.2">
      <c r="B1145" s="143" t="s">
        <v>60</v>
      </c>
      <c r="C1145" s="143" t="s">
        <v>70</v>
      </c>
      <c r="D1145" s="177" t="s">
        <v>1658</v>
      </c>
      <c r="E1145" s="143" t="s">
        <v>1777</v>
      </c>
      <c r="F1145" s="143">
        <v>67</v>
      </c>
      <c r="G1145" s="143">
        <v>3</v>
      </c>
    </row>
    <row r="1146" spans="2:7" x14ac:dyDescent="0.2">
      <c r="B1146" s="143" t="s">
        <v>60</v>
      </c>
      <c r="C1146" s="143" t="s">
        <v>70</v>
      </c>
      <c r="D1146" s="177" t="s">
        <v>118</v>
      </c>
      <c r="E1146" s="143" t="s">
        <v>1145</v>
      </c>
      <c r="F1146" s="143">
        <v>104</v>
      </c>
      <c r="G1146" s="143">
        <v>6</v>
      </c>
    </row>
    <row r="1147" spans="2:7" x14ac:dyDescent="0.2">
      <c r="B1147" s="143" t="s">
        <v>60</v>
      </c>
      <c r="C1147" s="143" t="s">
        <v>70</v>
      </c>
      <c r="D1147" s="177" t="s">
        <v>119</v>
      </c>
      <c r="E1147" s="143" t="s">
        <v>1146</v>
      </c>
      <c r="F1147" s="143">
        <v>314</v>
      </c>
      <c r="G1147" s="143">
        <v>17</v>
      </c>
    </row>
    <row r="1148" spans="2:7" x14ac:dyDescent="0.2">
      <c r="B1148" s="143" t="s">
        <v>60</v>
      </c>
      <c r="C1148" s="143" t="s">
        <v>70</v>
      </c>
      <c r="D1148" s="177" t="s">
        <v>120</v>
      </c>
      <c r="E1148" s="143" t="s">
        <v>1147</v>
      </c>
      <c r="F1148" s="143">
        <v>495</v>
      </c>
      <c r="G1148" s="143">
        <v>41</v>
      </c>
    </row>
    <row r="1149" spans="2:7" x14ac:dyDescent="0.2">
      <c r="B1149" s="143" t="s">
        <v>60</v>
      </c>
      <c r="C1149" s="143" t="s">
        <v>70</v>
      </c>
      <c r="D1149" s="177" t="s">
        <v>121</v>
      </c>
      <c r="E1149" s="143" t="s">
        <v>1148</v>
      </c>
      <c r="F1149" s="143">
        <v>605</v>
      </c>
      <c r="G1149" s="143">
        <v>71</v>
      </c>
    </row>
    <row r="1150" spans="2:7" x14ac:dyDescent="0.2">
      <c r="B1150" s="143" t="s">
        <v>60</v>
      </c>
      <c r="C1150" s="143" t="s">
        <v>70</v>
      </c>
      <c r="D1150" s="177" t="s">
        <v>122</v>
      </c>
      <c r="E1150" s="143" t="s">
        <v>1149</v>
      </c>
      <c r="F1150" s="143">
        <v>832</v>
      </c>
      <c r="G1150" s="143">
        <v>119</v>
      </c>
    </row>
    <row r="1151" spans="2:7" x14ac:dyDescent="0.2">
      <c r="B1151" s="143" t="s">
        <v>60</v>
      </c>
      <c r="C1151" s="143" t="s">
        <v>70</v>
      </c>
      <c r="D1151" s="177" t="s">
        <v>123</v>
      </c>
      <c r="E1151" s="143" t="s">
        <v>1150</v>
      </c>
      <c r="F1151" s="143">
        <v>1283</v>
      </c>
      <c r="G1151" s="143">
        <v>215</v>
      </c>
    </row>
    <row r="1152" spans="2:7" x14ac:dyDescent="0.2">
      <c r="B1152" s="143" t="s">
        <v>60</v>
      </c>
      <c r="C1152" s="143" t="s">
        <v>70</v>
      </c>
      <c r="D1152" s="177" t="s">
        <v>124</v>
      </c>
      <c r="E1152" s="143" t="s">
        <v>1151</v>
      </c>
      <c r="F1152" s="143">
        <v>1835</v>
      </c>
      <c r="G1152" s="143">
        <v>317</v>
      </c>
    </row>
    <row r="1153" spans="2:7" x14ac:dyDescent="0.2">
      <c r="B1153" s="143" t="s">
        <v>60</v>
      </c>
      <c r="C1153" s="143" t="s">
        <v>70</v>
      </c>
      <c r="D1153" s="177" t="s">
        <v>125</v>
      </c>
      <c r="E1153" s="143" t="s">
        <v>1152</v>
      </c>
      <c r="F1153" s="143">
        <v>2429</v>
      </c>
      <c r="G1153" s="143">
        <v>448</v>
      </c>
    </row>
    <row r="1154" spans="2:7" x14ac:dyDescent="0.2">
      <c r="B1154" s="143" t="s">
        <v>60</v>
      </c>
      <c r="C1154" s="143" t="s">
        <v>70</v>
      </c>
      <c r="D1154" s="177" t="s">
        <v>126</v>
      </c>
      <c r="E1154" s="143" t="s">
        <v>1153</v>
      </c>
      <c r="F1154" s="143">
        <v>3341</v>
      </c>
      <c r="G1154" s="143">
        <v>561</v>
      </c>
    </row>
    <row r="1155" spans="2:7" x14ac:dyDescent="0.2">
      <c r="B1155" s="143" t="s">
        <v>60</v>
      </c>
      <c r="C1155" s="143" t="s">
        <v>70</v>
      </c>
      <c r="D1155" s="177" t="s">
        <v>127</v>
      </c>
      <c r="E1155" s="143" t="s">
        <v>1154</v>
      </c>
      <c r="F1155" s="143">
        <v>4840</v>
      </c>
      <c r="G1155" s="143">
        <v>954</v>
      </c>
    </row>
    <row r="1156" spans="2:7" x14ac:dyDescent="0.2">
      <c r="B1156" s="143" t="s">
        <v>60</v>
      </c>
      <c r="C1156" s="143" t="s">
        <v>70</v>
      </c>
      <c r="D1156" s="177" t="s">
        <v>128</v>
      </c>
      <c r="E1156" s="143" t="s">
        <v>1155</v>
      </c>
      <c r="F1156" s="143">
        <v>6681</v>
      </c>
      <c r="G1156" s="143">
        <v>1334</v>
      </c>
    </row>
    <row r="1157" spans="2:7" x14ac:dyDescent="0.2">
      <c r="B1157" s="143" t="s">
        <v>60</v>
      </c>
      <c r="C1157" s="143" t="s">
        <v>70</v>
      </c>
      <c r="D1157" s="177" t="s">
        <v>129</v>
      </c>
      <c r="E1157" s="143" t="s">
        <v>1156</v>
      </c>
      <c r="F1157" s="143">
        <v>8173</v>
      </c>
      <c r="G1157" s="143">
        <v>1691</v>
      </c>
    </row>
    <row r="1158" spans="2:7" x14ac:dyDescent="0.2">
      <c r="B1158" s="143" t="s">
        <v>60</v>
      </c>
      <c r="C1158" s="143" t="s">
        <v>70</v>
      </c>
      <c r="D1158" s="177" t="s">
        <v>130</v>
      </c>
      <c r="E1158" s="143" t="s">
        <v>1157</v>
      </c>
      <c r="F1158" s="143">
        <v>8910</v>
      </c>
      <c r="G1158" s="143">
        <v>1750</v>
      </c>
    </row>
    <row r="1159" spans="2:7" x14ac:dyDescent="0.2">
      <c r="B1159" s="143" t="s">
        <v>60</v>
      </c>
      <c r="C1159" s="143" t="s">
        <v>70</v>
      </c>
      <c r="D1159" s="177" t="s">
        <v>131</v>
      </c>
      <c r="E1159" s="143" t="s">
        <v>1158</v>
      </c>
      <c r="F1159" s="143">
        <v>8952</v>
      </c>
      <c r="G1159" s="143">
        <v>1699</v>
      </c>
    </row>
    <row r="1160" spans="2:7" x14ac:dyDescent="0.2">
      <c r="B1160" s="143" t="s">
        <v>60</v>
      </c>
      <c r="C1160" s="143" t="s">
        <v>70</v>
      </c>
      <c r="D1160" s="177" t="s">
        <v>132</v>
      </c>
      <c r="E1160" s="143" t="s">
        <v>1159</v>
      </c>
      <c r="F1160" s="143">
        <v>10112</v>
      </c>
      <c r="G1160" s="143">
        <v>1744</v>
      </c>
    </row>
    <row r="1161" spans="2:7" x14ac:dyDescent="0.2">
      <c r="B1161" s="143" t="s">
        <v>60</v>
      </c>
      <c r="C1161" s="143" t="s">
        <v>70</v>
      </c>
      <c r="D1161" s="177" t="s">
        <v>133</v>
      </c>
      <c r="E1161" s="143" t="s">
        <v>1160</v>
      </c>
      <c r="F1161" s="143">
        <v>9415</v>
      </c>
      <c r="G1161" s="143">
        <v>1466</v>
      </c>
    </row>
    <row r="1162" spans="2:7" x14ac:dyDescent="0.2">
      <c r="B1162" s="143" t="s">
        <v>60</v>
      </c>
      <c r="C1162" s="143" t="s">
        <v>70</v>
      </c>
      <c r="D1162" s="177" t="s">
        <v>8</v>
      </c>
      <c r="E1162" s="143" t="s">
        <v>1161</v>
      </c>
      <c r="F1162" s="143">
        <v>10763</v>
      </c>
      <c r="G1162" s="143">
        <v>1374</v>
      </c>
    </row>
    <row r="1163" spans="2:7" x14ac:dyDescent="0.2">
      <c r="B1163" s="143" t="s">
        <v>60</v>
      </c>
      <c r="C1163" s="143" t="s">
        <v>71</v>
      </c>
      <c r="D1163" s="177" t="s">
        <v>1661</v>
      </c>
      <c r="E1163" s="143" t="s">
        <v>1162</v>
      </c>
      <c r="F1163" s="143">
        <v>1345</v>
      </c>
      <c r="G1163" s="143">
        <v>16</v>
      </c>
    </row>
    <row r="1164" spans="2:7" x14ac:dyDescent="0.2">
      <c r="B1164" s="143" t="s">
        <v>60</v>
      </c>
      <c r="C1164" s="143" t="s">
        <v>71</v>
      </c>
      <c r="D1164" s="177" t="s">
        <v>1657</v>
      </c>
      <c r="E1164" s="143" t="s">
        <v>1778</v>
      </c>
      <c r="F1164" s="143">
        <v>178</v>
      </c>
      <c r="G1164" s="143">
        <v>4</v>
      </c>
    </row>
    <row r="1165" spans="2:7" x14ac:dyDescent="0.2">
      <c r="B1165" s="143" t="s">
        <v>60</v>
      </c>
      <c r="C1165" s="143" t="s">
        <v>71</v>
      </c>
      <c r="D1165" s="177" t="s">
        <v>1658</v>
      </c>
      <c r="E1165" s="143" t="s">
        <v>1779</v>
      </c>
      <c r="F1165" s="143">
        <v>85</v>
      </c>
      <c r="G1165" s="143">
        <v>2</v>
      </c>
    </row>
    <row r="1166" spans="2:7" x14ac:dyDescent="0.2">
      <c r="B1166" s="143" t="s">
        <v>60</v>
      </c>
      <c r="C1166" s="143" t="s">
        <v>71</v>
      </c>
      <c r="D1166" s="177" t="s">
        <v>118</v>
      </c>
      <c r="E1166" s="143" t="s">
        <v>1163</v>
      </c>
      <c r="F1166" s="143">
        <v>151</v>
      </c>
      <c r="G1166" s="143">
        <v>4</v>
      </c>
    </row>
    <row r="1167" spans="2:7" x14ac:dyDescent="0.2">
      <c r="B1167" s="143" t="s">
        <v>60</v>
      </c>
      <c r="C1167" s="143" t="s">
        <v>71</v>
      </c>
      <c r="D1167" s="177" t="s">
        <v>119</v>
      </c>
      <c r="E1167" s="143" t="s">
        <v>1164</v>
      </c>
      <c r="F1167" s="143">
        <v>1245</v>
      </c>
      <c r="G1167" s="143">
        <v>14</v>
      </c>
    </row>
    <row r="1168" spans="2:7" x14ac:dyDescent="0.2">
      <c r="B1168" s="143" t="s">
        <v>60</v>
      </c>
      <c r="C1168" s="143" t="s">
        <v>71</v>
      </c>
      <c r="D1168" s="177" t="s">
        <v>120</v>
      </c>
      <c r="E1168" s="143" t="s">
        <v>1165</v>
      </c>
      <c r="F1168" s="143">
        <v>2111</v>
      </c>
      <c r="G1168" s="143">
        <v>52</v>
      </c>
    </row>
    <row r="1169" spans="2:7" x14ac:dyDescent="0.2">
      <c r="B1169" s="143" t="s">
        <v>60</v>
      </c>
      <c r="C1169" s="143" t="s">
        <v>71</v>
      </c>
      <c r="D1169" s="177" t="s">
        <v>121</v>
      </c>
      <c r="E1169" s="143" t="s">
        <v>1166</v>
      </c>
      <c r="F1169" s="143">
        <v>1795</v>
      </c>
      <c r="G1169" s="143">
        <v>83</v>
      </c>
    </row>
    <row r="1170" spans="2:7" x14ac:dyDescent="0.2">
      <c r="B1170" s="143" t="s">
        <v>60</v>
      </c>
      <c r="C1170" s="143" t="s">
        <v>71</v>
      </c>
      <c r="D1170" s="177" t="s">
        <v>122</v>
      </c>
      <c r="E1170" s="143" t="s">
        <v>1167</v>
      </c>
      <c r="F1170" s="143">
        <v>1839</v>
      </c>
      <c r="G1170" s="143">
        <v>158</v>
      </c>
    </row>
    <row r="1171" spans="2:7" x14ac:dyDescent="0.2">
      <c r="B1171" s="143" t="s">
        <v>60</v>
      </c>
      <c r="C1171" s="143" t="s">
        <v>71</v>
      </c>
      <c r="D1171" s="177" t="s">
        <v>123</v>
      </c>
      <c r="E1171" s="143" t="s">
        <v>1168</v>
      </c>
      <c r="F1171" s="143">
        <v>2230</v>
      </c>
      <c r="G1171" s="143">
        <v>304</v>
      </c>
    </row>
    <row r="1172" spans="2:7" x14ac:dyDescent="0.2">
      <c r="B1172" s="143" t="s">
        <v>60</v>
      </c>
      <c r="C1172" s="143" t="s">
        <v>71</v>
      </c>
      <c r="D1172" s="177" t="s">
        <v>124</v>
      </c>
      <c r="E1172" s="143" t="s">
        <v>1169</v>
      </c>
      <c r="F1172" s="143">
        <v>2799</v>
      </c>
      <c r="G1172" s="143">
        <v>477</v>
      </c>
    </row>
    <row r="1173" spans="2:7" x14ac:dyDescent="0.2">
      <c r="B1173" s="143" t="s">
        <v>60</v>
      </c>
      <c r="C1173" s="143" t="s">
        <v>71</v>
      </c>
      <c r="D1173" s="177" t="s">
        <v>125</v>
      </c>
      <c r="E1173" s="143" t="s">
        <v>1170</v>
      </c>
      <c r="F1173" s="143">
        <v>3538</v>
      </c>
      <c r="G1173" s="143">
        <v>673</v>
      </c>
    </row>
    <row r="1174" spans="2:7" x14ac:dyDescent="0.2">
      <c r="B1174" s="143" t="s">
        <v>60</v>
      </c>
      <c r="C1174" s="143" t="s">
        <v>71</v>
      </c>
      <c r="D1174" s="177" t="s">
        <v>126</v>
      </c>
      <c r="E1174" s="143" t="s">
        <v>1171</v>
      </c>
      <c r="F1174" s="143">
        <v>5058</v>
      </c>
      <c r="G1174" s="143">
        <v>951</v>
      </c>
    </row>
    <row r="1175" spans="2:7" x14ac:dyDescent="0.2">
      <c r="B1175" s="143" t="s">
        <v>60</v>
      </c>
      <c r="C1175" s="143" t="s">
        <v>71</v>
      </c>
      <c r="D1175" s="177" t="s">
        <v>127</v>
      </c>
      <c r="E1175" s="143" t="s">
        <v>1172</v>
      </c>
      <c r="F1175" s="143">
        <v>7153</v>
      </c>
      <c r="G1175" s="143">
        <v>1428</v>
      </c>
    </row>
    <row r="1176" spans="2:7" x14ac:dyDescent="0.2">
      <c r="B1176" s="143" t="s">
        <v>60</v>
      </c>
      <c r="C1176" s="143" t="s">
        <v>71</v>
      </c>
      <c r="D1176" s="177" t="s">
        <v>128</v>
      </c>
      <c r="E1176" s="143" t="s">
        <v>1173</v>
      </c>
      <c r="F1176" s="143">
        <v>9232</v>
      </c>
      <c r="G1176" s="143">
        <v>1799</v>
      </c>
    </row>
    <row r="1177" spans="2:7" x14ac:dyDescent="0.2">
      <c r="B1177" s="143" t="s">
        <v>60</v>
      </c>
      <c r="C1177" s="143" t="s">
        <v>71</v>
      </c>
      <c r="D1177" s="177" t="s">
        <v>129</v>
      </c>
      <c r="E1177" s="143" t="s">
        <v>1174</v>
      </c>
      <c r="F1177" s="143">
        <v>10830</v>
      </c>
      <c r="G1177" s="143">
        <v>2327</v>
      </c>
    </row>
    <row r="1178" spans="2:7" x14ac:dyDescent="0.2">
      <c r="B1178" s="143" t="s">
        <v>60</v>
      </c>
      <c r="C1178" s="143" t="s">
        <v>71</v>
      </c>
      <c r="D1178" s="177" t="s">
        <v>130</v>
      </c>
      <c r="E1178" s="143" t="s">
        <v>1175</v>
      </c>
      <c r="F1178" s="143">
        <v>10796</v>
      </c>
      <c r="G1178" s="143">
        <v>2463</v>
      </c>
    </row>
    <row r="1179" spans="2:7" x14ac:dyDescent="0.2">
      <c r="B1179" s="143" t="s">
        <v>60</v>
      </c>
      <c r="C1179" s="143" t="s">
        <v>71</v>
      </c>
      <c r="D1179" s="177" t="s">
        <v>131</v>
      </c>
      <c r="E1179" s="143" t="s">
        <v>1176</v>
      </c>
      <c r="F1179" s="143">
        <v>9668</v>
      </c>
      <c r="G1179" s="143">
        <v>2091</v>
      </c>
    </row>
    <row r="1180" spans="2:7" x14ac:dyDescent="0.2">
      <c r="B1180" s="143" t="s">
        <v>60</v>
      </c>
      <c r="C1180" s="143" t="s">
        <v>71</v>
      </c>
      <c r="D1180" s="177" t="s">
        <v>132</v>
      </c>
      <c r="E1180" s="143" t="s">
        <v>1177</v>
      </c>
      <c r="F1180" s="143">
        <v>8517</v>
      </c>
      <c r="G1180" s="143">
        <v>1726</v>
      </c>
    </row>
    <row r="1181" spans="2:7" x14ac:dyDescent="0.2">
      <c r="B1181" s="143" t="s">
        <v>60</v>
      </c>
      <c r="C1181" s="143" t="s">
        <v>71</v>
      </c>
      <c r="D1181" s="177" t="s">
        <v>133</v>
      </c>
      <c r="E1181" s="143" t="s">
        <v>1178</v>
      </c>
      <c r="F1181" s="143">
        <v>6325</v>
      </c>
      <c r="G1181" s="143">
        <v>1290</v>
      </c>
    </row>
    <row r="1182" spans="2:7" x14ac:dyDescent="0.2">
      <c r="B1182" s="143" t="s">
        <v>60</v>
      </c>
      <c r="C1182" s="143" t="s">
        <v>71</v>
      </c>
      <c r="D1182" s="177" t="s">
        <v>8</v>
      </c>
      <c r="E1182" s="143" t="s">
        <v>1179</v>
      </c>
      <c r="F1182" s="143">
        <v>4858</v>
      </c>
      <c r="G1182" s="143">
        <v>823</v>
      </c>
    </row>
    <row r="1183" spans="2:7" x14ac:dyDescent="0.2">
      <c r="B1183" s="143" t="s">
        <v>60</v>
      </c>
      <c r="C1183" s="143" t="s">
        <v>18</v>
      </c>
      <c r="D1183" s="177" t="s">
        <v>1661</v>
      </c>
      <c r="E1183" s="143" t="s">
        <v>1180</v>
      </c>
      <c r="F1183" s="143">
        <v>2478</v>
      </c>
      <c r="G1183" s="143">
        <v>23</v>
      </c>
    </row>
    <row r="1184" spans="2:7" x14ac:dyDescent="0.2">
      <c r="B1184" s="143" t="s">
        <v>60</v>
      </c>
      <c r="C1184" s="143" t="s">
        <v>18</v>
      </c>
      <c r="D1184" s="177" t="s">
        <v>1657</v>
      </c>
      <c r="E1184" s="143" t="s">
        <v>1780</v>
      </c>
      <c r="F1184" s="143">
        <v>344</v>
      </c>
      <c r="G1184" s="143">
        <v>7</v>
      </c>
    </row>
    <row r="1185" spans="2:7" x14ac:dyDescent="0.2">
      <c r="B1185" s="143" t="s">
        <v>60</v>
      </c>
      <c r="C1185" s="143" t="s">
        <v>18</v>
      </c>
      <c r="D1185" s="177" t="s">
        <v>1658</v>
      </c>
      <c r="E1185" s="143" t="s">
        <v>1781</v>
      </c>
      <c r="F1185" s="143">
        <v>152</v>
      </c>
      <c r="G1185" s="143">
        <v>5</v>
      </c>
    </row>
    <row r="1186" spans="2:7" x14ac:dyDescent="0.2">
      <c r="B1186" s="143" t="s">
        <v>60</v>
      </c>
      <c r="C1186" s="143" t="s">
        <v>18</v>
      </c>
      <c r="D1186" s="177" t="s">
        <v>118</v>
      </c>
      <c r="E1186" s="143" t="s">
        <v>1181</v>
      </c>
      <c r="F1186" s="143">
        <v>255</v>
      </c>
      <c r="G1186" s="143">
        <v>10</v>
      </c>
    </row>
    <row r="1187" spans="2:7" x14ac:dyDescent="0.2">
      <c r="B1187" s="143" t="s">
        <v>60</v>
      </c>
      <c r="C1187" s="143" t="s">
        <v>18</v>
      </c>
      <c r="D1187" s="177" t="s">
        <v>119</v>
      </c>
      <c r="E1187" s="143" t="s">
        <v>1182</v>
      </c>
      <c r="F1187" s="143">
        <v>1559</v>
      </c>
      <c r="G1187" s="143">
        <v>31</v>
      </c>
    </row>
    <row r="1188" spans="2:7" x14ac:dyDescent="0.2">
      <c r="B1188" s="143" t="s">
        <v>60</v>
      </c>
      <c r="C1188" s="143" t="s">
        <v>18</v>
      </c>
      <c r="D1188" s="177" t="s">
        <v>120</v>
      </c>
      <c r="E1188" s="143" t="s">
        <v>1183</v>
      </c>
      <c r="F1188" s="143">
        <v>2606</v>
      </c>
      <c r="G1188" s="143">
        <v>93</v>
      </c>
    </row>
    <row r="1189" spans="2:7" x14ac:dyDescent="0.2">
      <c r="B1189" s="143" t="s">
        <v>60</v>
      </c>
      <c r="C1189" s="143" t="s">
        <v>18</v>
      </c>
      <c r="D1189" s="177" t="s">
        <v>121</v>
      </c>
      <c r="E1189" s="143" t="s">
        <v>1184</v>
      </c>
      <c r="F1189" s="143">
        <v>2400</v>
      </c>
      <c r="G1189" s="143">
        <v>154</v>
      </c>
    </row>
    <row r="1190" spans="2:7" x14ac:dyDescent="0.2">
      <c r="B1190" s="143" t="s">
        <v>60</v>
      </c>
      <c r="C1190" s="143" t="s">
        <v>18</v>
      </c>
      <c r="D1190" s="177" t="s">
        <v>122</v>
      </c>
      <c r="E1190" s="143" t="s">
        <v>1185</v>
      </c>
      <c r="F1190" s="143">
        <v>2671</v>
      </c>
      <c r="G1190" s="143">
        <v>277</v>
      </c>
    </row>
    <row r="1191" spans="2:7" x14ac:dyDescent="0.2">
      <c r="B1191" s="143" t="s">
        <v>60</v>
      </c>
      <c r="C1191" s="143" t="s">
        <v>18</v>
      </c>
      <c r="D1191" s="177" t="s">
        <v>123</v>
      </c>
      <c r="E1191" s="143" t="s">
        <v>1186</v>
      </c>
      <c r="F1191" s="143">
        <v>3513</v>
      </c>
      <c r="G1191" s="143">
        <v>519</v>
      </c>
    </row>
    <row r="1192" spans="2:7" x14ac:dyDescent="0.2">
      <c r="B1192" s="143" t="s">
        <v>60</v>
      </c>
      <c r="C1192" s="143" t="s">
        <v>18</v>
      </c>
      <c r="D1192" s="177" t="s">
        <v>124</v>
      </c>
      <c r="E1192" s="143" t="s">
        <v>1187</v>
      </c>
      <c r="F1192" s="143">
        <v>4634</v>
      </c>
      <c r="G1192" s="143">
        <v>794</v>
      </c>
    </row>
    <row r="1193" spans="2:7" x14ac:dyDescent="0.2">
      <c r="B1193" s="143" t="s">
        <v>60</v>
      </c>
      <c r="C1193" s="143" t="s">
        <v>18</v>
      </c>
      <c r="D1193" s="177" t="s">
        <v>125</v>
      </c>
      <c r="E1193" s="143" t="s">
        <v>1188</v>
      </c>
      <c r="F1193" s="143">
        <v>5967</v>
      </c>
      <c r="G1193" s="143">
        <v>1121</v>
      </c>
    </row>
    <row r="1194" spans="2:7" x14ac:dyDescent="0.2">
      <c r="B1194" s="143" t="s">
        <v>60</v>
      </c>
      <c r="C1194" s="143" t="s">
        <v>18</v>
      </c>
      <c r="D1194" s="177" t="s">
        <v>126</v>
      </c>
      <c r="E1194" s="143" t="s">
        <v>1189</v>
      </c>
      <c r="F1194" s="143">
        <v>8399</v>
      </c>
      <c r="G1194" s="143">
        <v>1512</v>
      </c>
    </row>
    <row r="1195" spans="2:7" x14ac:dyDescent="0.2">
      <c r="B1195" s="143" t="s">
        <v>60</v>
      </c>
      <c r="C1195" s="143" t="s">
        <v>18</v>
      </c>
      <c r="D1195" s="177" t="s">
        <v>127</v>
      </c>
      <c r="E1195" s="143" t="s">
        <v>1190</v>
      </c>
      <c r="F1195" s="143">
        <v>11993</v>
      </c>
      <c r="G1195" s="143">
        <v>2382</v>
      </c>
    </row>
    <row r="1196" spans="2:7" x14ac:dyDescent="0.2">
      <c r="B1196" s="143" t="s">
        <v>60</v>
      </c>
      <c r="C1196" s="143" t="s">
        <v>18</v>
      </c>
      <c r="D1196" s="177" t="s">
        <v>128</v>
      </c>
      <c r="E1196" s="143" t="s">
        <v>1191</v>
      </c>
      <c r="F1196" s="143">
        <v>15913</v>
      </c>
      <c r="G1196" s="143">
        <v>3133</v>
      </c>
    </row>
    <row r="1197" spans="2:7" x14ac:dyDescent="0.2">
      <c r="B1197" s="143" t="s">
        <v>60</v>
      </c>
      <c r="C1197" s="143" t="s">
        <v>18</v>
      </c>
      <c r="D1197" s="177" t="s">
        <v>129</v>
      </c>
      <c r="E1197" s="143" t="s">
        <v>1192</v>
      </c>
      <c r="F1197" s="143">
        <v>19003</v>
      </c>
      <c r="G1197" s="143">
        <v>4018</v>
      </c>
    </row>
    <row r="1198" spans="2:7" x14ac:dyDescent="0.2">
      <c r="B1198" s="143" t="s">
        <v>60</v>
      </c>
      <c r="C1198" s="143" t="s">
        <v>18</v>
      </c>
      <c r="D1198" s="177" t="s">
        <v>130</v>
      </c>
      <c r="E1198" s="143" t="s">
        <v>1193</v>
      </c>
      <c r="F1198" s="143">
        <v>19706</v>
      </c>
      <c r="G1198" s="143">
        <v>4213</v>
      </c>
    </row>
    <row r="1199" spans="2:7" x14ac:dyDescent="0.2">
      <c r="B1199" s="143" t="s">
        <v>60</v>
      </c>
      <c r="C1199" s="143" t="s">
        <v>18</v>
      </c>
      <c r="D1199" s="177" t="s">
        <v>131</v>
      </c>
      <c r="E1199" s="143" t="s">
        <v>1194</v>
      </c>
      <c r="F1199" s="143">
        <v>18620</v>
      </c>
      <c r="G1199" s="143">
        <v>3790</v>
      </c>
    </row>
    <row r="1200" spans="2:7" x14ac:dyDescent="0.2">
      <c r="B1200" s="143" t="s">
        <v>60</v>
      </c>
      <c r="C1200" s="143" t="s">
        <v>18</v>
      </c>
      <c r="D1200" s="177" t="s">
        <v>132</v>
      </c>
      <c r="E1200" s="143" t="s">
        <v>1195</v>
      </c>
      <c r="F1200" s="143">
        <v>18629</v>
      </c>
      <c r="G1200" s="143">
        <v>3470</v>
      </c>
    </row>
    <row r="1201" spans="2:7" x14ac:dyDescent="0.2">
      <c r="B1201" s="143" t="s">
        <v>60</v>
      </c>
      <c r="C1201" s="143" t="s">
        <v>18</v>
      </c>
      <c r="D1201" s="177" t="s">
        <v>133</v>
      </c>
      <c r="E1201" s="143" t="s">
        <v>1196</v>
      </c>
      <c r="F1201" s="143">
        <v>15740</v>
      </c>
      <c r="G1201" s="143">
        <v>2756</v>
      </c>
    </row>
    <row r="1202" spans="2:7" x14ac:dyDescent="0.2">
      <c r="B1202" s="143" t="s">
        <v>60</v>
      </c>
      <c r="C1202" s="143" t="s">
        <v>18</v>
      </c>
      <c r="D1202" s="177" t="s">
        <v>8</v>
      </c>
      <c r="E1202" s="143" t="s">
        <v>1197</v>
      </c>
      <c r="F1202" s="143">
        <v>15621</v>
      </c>
      <c r="G1202" s="143">
        <v>2197</v>
      </c>
    </row>
    <row r="1203" spans="2:7" x14ac:dyDescent="0.2">
      <c r="B1203" s="143" t="s">
        <v>51</v>
      </c>
      <c r="C1203" s="143" t="s">
        <v>70</v>
      </c>
      <c r="D1203" s="177" t="s">
        <v>1661</v>
      </c>
      <c r="E1203" s="143" t="s">
        <v>1198</v>
      </c>
      <c r="F1203" s="143">
        <v>237</v>
      </c>
      <c r="G1203" s="143">
        <v>1</v>
      </c>
    </row>
    <row r="1204" spans="2:7" x14ac:dyDescent="0.2">
      <c r="B1204" s="143" t="s">
        <v>51</v>
      </c>
      <c r="C1204" s="143" t="s">
        <v>70</v>
      </c>
      <c r="D1204" s="177" t="s">
        <v>1657</v>
      </c>
      <c r="E1204" s="143" t="s">
        <v>1782</v>
      </c>
      <c r="F1204" s="143">
        <v>31</v>
      </c>
      <c r="G1204" s="143">
        <v>3</v>
      </c>
    </row>
    <row r="1205" spans="2:7" x14ac:dyDescent="0.2">
      <c r="B1205" s="143" t="s">
        <v>51</v>
      </c>
      <c r="C1205" s="143" t="s">
        <v>70</v>
      </c>
      <c r="D1205" s="177" t="s">
        <v>1658</v>
      </c>
      <c r="E1205" s="143" t="s">
        <v>1783</v>
      </c>
      <c r="F1205" s="143">
        <v>23</v>
      </c>
      <c r="G1205" s="143">
        <v>1</v>
      </c>
    </row>
    <row r="1206" spans="2:7" x14ac:dyDescent="0.2">
      <c r="B1206" s="143" t="s">
        <v>51</v>
      </c>
      <c r="C1206" s="143" t="s">
        <v>70</v>
      </c>
      <c r="D1206" s="177" t="s">
        <v>118</v>
      </c>
      <c r="E1206" s="143" t="s">
        <v>1645</v>
      </c>
      <c r="F1206" s="143">
        <v>20</v>
      </c>
      <c r="G1206" s="143">
        <v>0</v>
      </c>
    </row>
    <row r="1207" spans="2:7" x14ac:dyDescent="0.2">
      <c r="B1207" s="143" t="s">
        <v>51</v>
      </c>
      <c r="C1207" s="143" t="s">
        <v>70</v>
      </c>
      <c r="D1207" s="177" t="s">
        <v>119</v>
      </c>
      <c r="E1207" s="143" t="s">
        <v>1199</v>
      </c>
      <c r="F1207" s="143">
        <v>53</v>
      </c>
      <c r="G1207" s="143">
        <v>5</v>
      </c>
    </row>
    <row r="1208" spans="2:7" x14ac:dyDescent="0.2">
      <c r="B1208" s="143" t="s">
        <v>51</v>
      </c>
      <c r="C1208" s="143" t="s">
        <v>70</v>
      </c>
      <c r="D1208" s="177" t="s">
        <v>120</v>
      </c>
      <c r="E1208" s="143" t="s">
        <v>1200</v>
      </c>
      <c r="F1208" s="143">
        <v>75</v>
      </c>
      <c r="G1208" s="143">
        <v>8</v>
      </c>
    </row>
    <row r="1209" spans="2:7" x14ac:dyDescent="0.2">
      <c r="B1209" s="143" t="s">
        <v>51</v>
      </c>
      <c r="C1209" s="143" t="s">
        <v>70</v>
      </c>
      <c r="D1209" s="177" t="s">
        <v>121</v>
      </c>
      <c r="E1209" s="143" t="s">
        <v>1201</v>
      </c>
      <c r="F1209" s="143">
        <v>85</v>
      </c>
      <c r="G1209" s="143">
        <v>7</v>
      </c>
    </row>
    <row r="1210" spans="2:7" x14ac:dyDescent="0.2">
      <c r="B1210" s="143" t="s">
        <v>51</v>
      </c>
      <c r="C1210" s="143" t="s">
        <v>70</v>
      </c>
      <c r="D1210" s="177" t="s">
        <v>122</v>
      </c>
      <c r="E1210" s="143" t="s">
        <v>1202</v>
      </c>
      <c r="F1210" s="143">
        <v>133</v>
      </c>
      <c r="G1210" s="143">
        <v>17</v>
      </c>
    </row>
    <row r="1211" spans="2:7" x14ac:dyDescent="0.2">
      <c r="B1211" s="143" t="s">
        <v>51</v>
      </c>
      <c r="C1211" s="143" t="s">
        <v>70</v>
      </c>
      <c r="D1211" s="177" t="s">
        <v>123</v>
      </c>
      <c r="E1211" s="143" t="s">
        <v>1203</v>
      </c>
      <c r="F1211" s="143">
        <v>187</v>
      </c>
      <c r="G1211" s="143">
        <v>31</v>
      </c>
    </row>
    <row r="1212" spans="2:7" x14ac:dyDescent="0.2">
      <c r="B1212" s="143" t="s">
        <v>51</v>
      </c>
      <c r="C1212" s="143" t="s">
        <v>70</v>
      </c>
      <c r="D1212" s="177" t="s">
        <v>124</v>
      </c>
      <c r="E1212" s="143" t="s">
        <v>1204</v>
      </c>
      <c r="F1212" s="143">
        <v>244</v>
      </c>
      <c r="G1212" s="143">
        <v>35</v>
      </c>
    </row>
    <row r="1213" spans="2:7" x14ac:dyDescent="0.2">
      <c r="B1213" s="143" t="s">
        <v>51</v>
      </c>
      <c r="C1213" s="143" t="s">
        <v>70</v>
      </c>
      <c r="D1213" s="177" t="s">
        <v>125</v>
      </c>
      <c r="E1213" s="143" t="s">
        <v>1205</v>
      </c>
      <c r="F1213" s="143">
        <v>303</v>
      </c>
      <c r="G1213" s="143">
        <v>29</v>
      </c>
    </row>
    <row r="1214" spans="2:7" x14ac:dyDescent="0.2">
      <c r="B1214" s="143" t="s">
        <v>51</v>
      </c>
      <c r="C1214" s="143" t="s">
        <v>70</v>
      </c>
      <c r="D1214" s="177" t="s">
        <v>126</v>
      </c>
      <c r="E1214" s="143" t="s">
        <v>1206</v>
      </c>
      <c r="F1214" s="143">
        <v>434</v>
      </c>
      <c r="G1214" s="143">
        <v>66</v>
      </c>
    </row>
    <row r="1215" spans="2:7" x14ac:dyDescent="0.2">
      <c r="B1215" s="143" t="s">
        <v>51</v>
      </c>
      <c r="C1215" s="143" t="s">
        <v>70</v>
      </c>
      <c r="D1215" s="177" t="s">
        <v>127</v>
      </c>
      <c r="E1215" s="143" t="s">
        <v>1207</v>
      </c>
      <c r="F1215" s="143">
        <v>600</v>
      </c>
      <c r="G1215" s="143">
        <v>89</v>
      </c>
    </row>
    <row r="1216" spans="2:7" x14ac:dyDescent="0.2">
      <c r="B1216" s="143" t="s">
        <v>51</v>
      </c>
      <c r="C1216" s="143" t="s">
        <v>70</v>
      </c>
      <c r="D1216" s="177" t="s">
        <v>128</v>
      </c>
      <c r="E1216" s="143" t="s">
        <v>1208</v>
      </c>
      <c r="F1216" s="143">
        <v>690</v>
      </c>
      <c r="G1216" s="143">
        <v>94</v>
      </c>
    </row>
    <row r="1217" spans="2:7" x14ac:dyDescent="0.2">
      <c r="B1217" s="143" t="s">
        <v>51</v>
      </c>
      <c r="C1217" s="143" t="s">
        <v>70</v>
      </c>
      <c r="D1217" s="177" t="s">
        <v>129</v>
      </c>
      <c r="E1217" s="143" t="s">
        <v>1209</v>
      </c>
      <c r="F1217" s="143">
        <v>839</v>
      </c>
      <c r="G1217" s="143">
        <v>135</v>
      </c>
    </row>
    <row r="1218" spans="2:7" x14ac:dyDescent="0.2">
      <c r="B1218" s="143" t="s">
        <v>51</v>
      </c>
      <c r="C1218" s="143" t="s">
        <v>70</v>
      </c>
      <c r="D1218" s="177" t="s">
        <v>130</v>
      </c>
      <c r="E1218" s="143" t="s">
        <v>1210</v>
      </c>
      <c r="F1218" s="143">
        <v>1094</v>
      </c>
      <c r="G1218" s="143">
        <v>167</v>
      </c>
    </row>
    <row r="1219" spans="2:7" x14ac:dyDescent="0.2">
      <c r="B1219" s="143" t="s">
        <v>51</v>
      </c>
      <c r="C1219" s="143" t="s">
        <v>70</v>
      </c>
      <c r="D1219" s="177" t="s">
        <v>131</v>
      </c>
      <c r="E1219" s="143" t="s">
        <v>1211</v>
      </c>
      <c r="F1219" s="143">
        <v>1150</v>
      </c>
      <c r="G1219" s="143">
        <v>175</v>
      </c>
    </row>
    <row r="1220" spans="2:7" x14ac:dyDescent="0.2">
      <c r="B1220" s="143" t="s">
        <v>51</v>
      </c>
      <c r="C1220" s="143" t="s">
        <v>70</v>
      </c>
      <c r="D1220" s="177" t="s">
        <v>132</v>
      </c>
      <c r="E1220" s="143" t="s">
        <v>1212</v>
      </c>
      <c r="F1220" s="143">
        <v>1492</v>
      </c>
      <c r="G1220" s="143">
        <v>217</v>
      </c>
    </row>
    <row r="1221" spans="2:7" x14ac:dyDescent="0.2">
      <c r="B1221" s="143" t="s">
        <v>51</v>
      </c>
      <c r="C1221" s="143" t="s">
        <v>70</v>
      </c>
      <c r="D1221" s="177" t="s">
        <v>133</v>
      </c>
      <c r="E1221" s="143" t="s">
        <v>1213</v>
      </c>
      <c r="F1221" s="143">
        <v>1216</v>
      </c>
      <c r="G1221" s="143">
        <v>134</v>
      </c>
    </row>
    <row r="1222" spans="2:7" x14ac:dyDescent="0.2">
      <c r="B1222" s="143" t="s">
        <v>51</v>
      </c>
      <c r="C1222" s="143" t="s">
        <v>70</v>
      </c>
      <c r="D1222" s="177" t="s">
        <v>8</v>
      </c>
      <c r="E1222" s="143" t="s">
        <v>1214</v>
      </c>
      <c r="F1222" s="143">
        <v>1750</v>
      </c>
      <c r="G1222" s="143">
        <v>133</v>
      </c>
    </row>
    <row r="1223" spans="2:7" x14ac:dyDescent="0.2">
      <c r="B1223" s="143" t="s">
        <v>51</v>
      </c>
      <c r="C1223" s="143" t="s">
        <v>71</v>
      </c>
      <c r="D1223" s="177" t="s">
        <v>1661</v>
      </c>
      <c r="E1223" s="143" t="s">
        <v>1215</v>
      </c>
      <c r="F1223" s="143">
        <v>248</v>
      </c>
      <c r="G1223" s="143">
        <v>1</v>
      </c>
    </row>
    <row r="1224" spans="2:7" x14ac:dyDescent="0.2">
      <c r="B1224" s="143" t="s">
        <v>51</v>
      </c>
      <c r="C1224" s="143" t="s">
        <v>71</v>
      </c>
      <c r="D1224" s="177" t="s">
        <v>1657</v>
      </c>
      <c r="E1224" s="143" t="s">
        <v>1784</v>
      </c>
      <c r="F1224" s="143">
        <v>31</v>
      </c>
      <c r="G1224" s="143">
        <v>3</v>
      </c>
    </row>
    <row r="1225" spans="2:7" x14ac:dyDescent="0.2">
      <c r="B1225" s="143" t="s">
        <v>51</v>
      </c>
      <c r="C1225" s="143" t="s">
        <v>71</v>
      </c>
      <c r="D1225" s="177" t="s">
        <v>1658</v>
      </c>
      <c r="E1225" s="143" t="s">
        <v>1785</v>
      </c>
      <c r="F1225" s="143">
        <v>25</v>
      </c>
      <c r="G1225" s="143">
        <v>1</v>
      </c>
    </row>
    <row r="1226" spans="2:7" x14ac:dyDescent="0.2">
      <c r="B1226" s="143" t="s">
        <v>51</v>
      </c>
      <c r="C1226" s="143" t="s">
        <v>71</v>
      </c>
      <c r="D1226" s="177" t="s">
        <v>118</v>
      </c>
      <c r="E1226" s="143" t="s">
        <v>1646</v>
      </c>
      <c r="F1226" s="143">
        <v>39</v>
      </c>
      <c r="G1226" s="143">
        <v>1</v>
      </c>
    </row>
    <row r="1227" spans="2:7" x14ac:dyDescent="0.2">
      <c r="B1227" s="143" t="s">
        <v>51</v>
      </c>
      <c r="C1227" s="143" t="s">
        <v>71</v>
      </c>
      <c r="D1227" s="177" t="s">
        <v>119</v>
      </c>
      <c r="E1227" s="143" t="s">
        <v>1216</v>
      </c>
      <c r="F1227" s="143">
        <v>248</v>
      </c>
      <c r="G1227" s="143">
        <v>0</v>
      </c>
    </row>
    <row r="1228" spans="2:7" x14ac:dyDescent="0.2">
      <c r="B1228" s="143" t="s">
        <v>51</v>
      </c>
      <c r="C1228" s="143" t="s">
        <v>71</v>
      </c>
      <c r="D1228" s="177" t="s">
        <v>120</v>
      </c>
      <c r="E1228" s="143" t="s">
        <v>1217</v>
      </c>
      <c r="F1228" s="143">
        <v>480</v>
      </c>
      <c r="G1228" s="143">
        <v>11</v>
      </c>
    </row>
    <row r="1229" spans="2:7" x14ac:dyDescent="0.2">
      <c r="B1229" s="143" t="s">
        <v>51</v>
      </c>
      <c r="C1229" s="143" t="s">
        <v>71</v>
      </c>
      <c r="D1229" s="177" t="s">
        <v>121</v>
      </c>
      <c r="E1229" s="143" t="s">
        <v>1218</v>
      </c>
      <c r="F1229" s="143">
        <v>436</v>
      </c>
      <c r="G1229" s="143">
        <v>13</v>
      </c>
    </row>
    <row r="1230" spans="2:7" x14ac:dyDescent="0.2">
      <c r="B1230" s="143" t="s">
        <v>51</v>
      </c>
      <c r="C1230" s="143" t="s">
        <v>71</v>
      </c>
      <c r="D1230" s="177" t="s">
        <v>122</v>
      </c>
      <c r="E1230" s="143" t="s">
        <v>1219</v>
      </c>
      <c r="F1230" s="143">
        <v>419</v>
      </c>
      <c r="G1230" s="143">
        <v>24</v>
      </c>
    </row>
    <row r="1231" spans="2:7" x14ac:dyDescent="0.2">
      <c r="B1231" s="143" t="s">
        <v>51</v>
      </c>
      <c r="C1231" s="143" t="s">
        <v>71</v>
      </c>
      <c r="D1231" s="177" t="s">
        <v>123</v>
      </c>
      <c r="E1231" s="143" t="s">
        <v>1220</v>
      </c>
      <c r="F1231" s="143">
        <v>456</v>
      </c>
      <c r="G1231" s="143">
        <v>37</v>
      </c>
    </row>
    <row r="1232" spans="2:7" x14ac:dyDescent="0.2">
      <c r="B1232" s="143" t="s">
        <v>51</v>
      </c>
      <c r="C1232" s="143" t="s">
        <v>71</v>
      </c>
      <c r="D1232" s="177" t="s">
        <v>124</v>
      </c>
      <c r="E1232" s="143" t="s">
        <v>1221</v>
      </c>
      <c r="F1232" s="143">
        <v>517</v>
      </c>
      <c r="G1232" s="143">
        <v>55</v>
      </c>
    </row>
    <row r="1233" spans="2:7" x14ac:dyDescent="0.2">
      <c r="B1233" s="143" t="s">
        <v>51</v>
      </c>
      <c r="C1233" s="143" t="s">
        <v>71</v>
      </c>
      <c r="D1233" s="177" t="s">
        <v>125</v>
      </c>
      <c r="E1233" s="143" t="s">
        <v>1222</v>
      </c>
      <c r="F1233" s="143">
        <v>595</v>
      </c>
      <c r="G1233" s="143">
        <v>67</v>
      </c>
    </row>
    <row r="1234" spans="2:7" x14ac:dyDescent="0.2">
      <c r="B1234" s="143" t="s">
        <v>51</v>
      </c>
      <c r="C1234" s="143" t="s">
        <v>71</v>
      </c>
      <c r="D1234" s="177" t="s">
        <v>126</v>
      </c>
      <c r="E1234" s="143" t="s">
        <v>1223</v>
      </c>
      <c r="F1234" s="143">
        <v>862</v>
      </c>
      <c r="G1234" s="143">
        <v>114</v>
      </c>
    </row>
    <row r="1235" spans="2:7" x14ac:dyDescent="0.2">
      <c r="B1235" s="143" t="s">
        <v>51</v>
      </c>
      <c r="C1235" s="143" t="s">
        <v>71</v>
      </c>
      <c r="D1235" s="177" t="s">
        <v>127</v>
      </c>
      <c r="E1235" s="143" t="s">
        <v>1224</v>
      </c>
      <c r="F1235" s="143">
        <v>1023</v>
      </c>
      <c r="G1235" s="143">
        <v>154</v>
      </c>
    </row>
    <row r="1236" spans="2:7" x14ac:dyDescent="0.2">
      <c r="B1236" s="143" t="s">
        <v>51</v>
      </c>
      <c r="C1236" s="143" t="s">
        <v>71</v>
      </c>
      <c r="D1236" s="177" t="s">
        <v>128</v>
      </c>
      <c r="E1236" s="143" t="s">
        <v>1225</v>
      </c>
      <c r="F1236" s="143">
        <v>1072</v>
      </c>
      <c r="G1236" s="143">
        <v>168</v>
      </c>
    </row>
    <row r="1237" spans="2:7" x14ac:dyDescent="0.2">
      <c r="B1237" s="143" t="s">
        <v>51</v>
      </c>
      <c r="C1237" s="143" t="s">
        <v>71</v>
      </c>
      <c r="D1237" s="177" t="s">
        <v>129</v>
      </c>
      <c r="E1237" s="143" t="s">
        <v>1226</v>
      </c>
      <c r="F1237" s="143">
        <v>1090</v>
      </c>
      <c r="G1237" s="143">
        <v>169</v>
      </c>
    </row>
    <row r="1238" spans="2:7" x14ac:dyDescent="0.2">
      <c r="B1238" s="143" t="s">
        <v>51</v>
      </c>
      <c r="C1238" s="143" t="s">
        <v>71</v>
      </c>
      <c r="D1238" s="177" t="s">
        <v>130</v>
      </c>
      <c r="E1238" s="143" t="s">
        <v>1227</v>
      </c>
      <c r="F1238" s="143">
        <v>1451</v>
      </c>
      <c r="G1238" s="143">
        <v>253</v>
      </c>
    </row>
    <row r="1239" spans="2:7" x14ac:dyDescent="0.2">
      <c r="B1239" s="143" t="s">
        <v>51</v>
      </c>
      <c r="C1239" s="143" t="s">
        <v>71</v>
      </c>
      <c r="D1239" s="177" t="s">
        <v>131</v>
      </c>
      <c r="E1239" s="143" t="s">
        <v>1228</v>
      </c>
      <c r="F1239" s="143">
        <v>1288</v>
      </c>
      <c r="G1239" s="143">
        <v>205</v>
      </c>
    </row>
    <row r="1240" spans="2:7" x14ac:dyDescent="0.2">
      <c r="B1240" s="143" t="s">
        <v>51</v>
      </c>
      <c r="C1240" s="143" t="s">
        <v>71</v>
      </c>
      <c r="D1240" s="177" t="s">
        <v>132</v>
      </c>
      <c r="E1240" s="143" t="s">
        <v>1229</v>
      </c>
      <c r="F1240" s="143">
        <v>1355</v>
      </c>
      <c r="G1240" s="143">
        <v>210</v>
      </c>
    </row>
    <row r="1241" spans="2:7" x14ac:dyDescent="0.2">
      <c r="B1241" s="143" t="s">
        <v>51</v>
      </c>
      <c r="C1241" s="143" t="s">
        <v>71</v>
      </c>
      <c r="D1241" s="177" t="s">
        <v>133</v>
      </c>
      <c r="E1241" s="143" t="s">
        <v>1230</v>
      </c>
      <c r="F1241" s="143">
        <v>986</v>
      </c>
      <c r="G1241" s="143">
        <v>124</v>
      </c>
    </row>
    <row r="1242" spans="2:7" x14ac:dyDescent="0.2">
      <c r="B1242" s="143" t="s">
        <v>51</v>
      </c>
      <c r="C1242" s="143" t="s">
        <v>71</v>
      </c>
      <c r="D1242" s="177" t="s">
        <v>8</v>
      </c>
      <c r="E1242" s="143" t="s">
        <v>1231</v>
      </c>
      <c r="F1242" s="143">
        <v>1160</v>
      </c>
      <c r="G1242" s="143">
        <v>120</v>
      </c>
    </row>
    <row r="1243" spans="2:7" x14ac:dyDescent="0.2">
      <c r="B1243" s="143" t="s">
        <v>51</v>
      </c>
      <c r="C1243" s="143" t="s">
        <v>18</v>
      </c>
      <c r="D1243" s="177" t="s">
        <v>1661</v>
      </c>
      <c r="E1243" s="143" t="s">
        <v>1232</v>
      </c>
      <c r="F1243" s="143">
        <v>485</v>
      </c>
      <c r="G1243" s="143">
        <v>2</v>
      </c>
    </row>
    <row r="1244" spans="2:7" x14ac:dyDescent="0.2">
      <c r="B1244" s="143" t="s">
        <v>51</v>
      </c>
      <c r="C1244" s="143" t="s">
        <v>18</v>
      </c>
      <c r="D1244" s="177" t="s">
        <v>1657</v>
      </c>
      <c r="E1244" s="143" t="s">
        <v>1786</v>
      </c>
      <c r="F1244" s="143">
        <v>62</v>
      </c>
      <c r="G1244" s="143">
        <v>6</v>
      </c>
    </row>
    <row r="1245" spans="2:7" x14ac:dyDescent="0.2">
      <c r="B1245" s="143" t="s">
        <v>51</v>
      </c>
      <c r="C1245" s="143" t="s">
        <v>18</v>
      </c>
      <c r="D1245" s="177" t="s">
        <v>1658</v>
      </c>
      <c r="E1245" s="143" t="s">
        <v>1787</v>
      </c>
      <c r="F1245" s="143">
        <v>48</v>
      </c>
      <c r="G1245" s="143">
        <v>2</v>
      </c>
    </row>
    <row r="1246" spans="2:7" x14ac:dyDescent="0.2">
      <c r="B1246" s="143" t="s">
        <v>51</v>
      </c>
      <c r="C1246" s="143" t="s">
        <v>18</v>
      </c>
      <c r="D1246" s="177" t="s">
        <v>118</v>
      </c>
      <c r="E1246" s="143" t="s">
        <v>1647</v>
      </c>
      <c r="F1246" s="143">
        <v>59</v>
      </c>
      <c r="G1246" s="143">
        <v>1</v>
      </c>
    </row>
    <row r="1247" spans="2:7" x14ac:dyDescent="0.2">
      <c r="B1247" s="143" t="s">
        <v>51</v>
      </c>
      <c r="C1247" s="143" t="s">
        <v>18</v>
      </c>
      <c r="D1247" s="177" t="s">
        <v>119</v>
      </c>
      <c r="E1247" s="143" t="s">
        <v>1233</v>
      </c>
      <c r="F1247" s="143">
        <v>301</v>
      </c>
      <c r="G1247" s="143">
        <v>5</v>
      </c>
    </row>
    <row r="1248" spans="2:7" x14ac:dyDescent="0.2">
      <c r="B1248" s="143" t="s">
        <v>51</v>
      </c>
      <c r="C1248" s="143" t="s">
        <v>18</v>
      </c>
      <c r="D1248" s="177" t="s">
        <v>120</v>
      </c>
      <c r="E1248" s="143" t="s">
        <v>1234</v>
      </c>
      <c r="F1248" s="143">
        <v>555</v>
      </c>
      <c r="G1248" s="143">
        <v>19</v>
      </c>
    </row>
    <row r="1249" spans="2:7" x14ac:dyDescent="0.2">
      <c r="B1249" s="143" t="s">
        <v>51</v>
      </c>
      <c r="C1249" s="143" t="s">
        <v>18</v>
      </c>
      <c r="D1249" s="177" t="s">
        <v>121</v>
      </c>
      <c r="E1249" s="143" t="s">
        <v>1235</v>
      </c>
      <c r="F1249" s="143">
        <v>521</v>
      </c>
      <c r="G1249" s="143">
        <v>20</v>
      </c>
    </row>
    <row r="1250" spans="2:7" x14ac:dyDescent="0.2">
      <c r="B1250" s="143" t="s">
        <v>51</v>
      </c>
      <c r="C1250" s="143" t="s">
        <v>18</v>
      </c>
      <c r="D1250" s="177" t="s">
        <v>122</v>
      </c>
      <c r="E1250" s="143" t="s">
        <v>1236</v>
      </c>
      <c r="F1250" s="143">
        <v>552</v>
      </c>
      <c r="G1250" s="143">
        <v>41</v>
      </c>
    </row>
    <row r="1251" spans="2:7" x14ac:dyDescent="0.2">
      <c r="B1251" s="143" t="s">
        <v>51</v>
      </c>
      <c r="C1251" s="143" t="s">
        <v>18</v>
      </c>
      <c r="D1251" s="177" t="s">
        <v>123</v>
      </c>
      <c r="E1251" s="143" t="s">
        <v>1237</v>
      </c>
      <c r="F1251" s="143">
        <v>643</v>
      </c>
      <c r="G1251" s="143">
        <v>68</v>
      </c>
    </row>
    <row r="1252" spans="2:7" x14ac:dyDescent="0.2">
      <c r="B1252" s="143" t="s">
        <v>51</v>
      </c>
      <c r="C1252" s="143" t="s">
        <v>18</v>
      </c>
      <c r="D1252" s="177" t="s">
        <v>124</v>
      </c>
      <c r="E1252" s="143" t="s">
        <v>1238</v>
      </c>
      <c r="F1252" s="143">
        <v>761</v>
      </c>
      <c r="G1252" s="143">
        <v>90</v>
      </c>
    </row>
    <row r="1253" spans="2:7" x14ac:dyDescent="0.2">
      <c r="B1253" s="143" t="s">
        <v>51</v>
      </c>
      <c r="C1253" s="143" t="s">
        <v>18</v>
      </c>
      <c r="D1253" s="177" t="s">
        <v>125</v>
      </c>
      <c r="E1253" s="143" t="s">
        <v>1239</v>
      </c>
      <c r="F1253" s="143">
        <v>898</v>
      </c>
      <c r="G1253" s="143">
        <v>96</v>
      </c>
    </row>
    <row r="1254" spans="2:7" x14ac:dyDescent="0.2">
      <c r="B1254" s="143" t="s">
        <v>51</v>
      </c>
      <c r="C1254" s="143" t="s">
        <v>18</v>
      </c>
      <c r="D1254" s="177" t="s">
        <v>126</v>
      </c>
      <c r="E1254" s="143" t="s">
        <v>1240</v>
      </c>
      <c r="F1254" s="143">
        <v>1296</v>
      </c>
      <c r="G1254" s="143">
        <v>180</v>
      </c>
    </row>
    <row r="1255" spans="2:7" x14ac:dyDescent="0.2">
      <c r="B1255" s="143" t="s">
        <v>51</v>
      </c>
      <c r="C1255" s="143" t="s">
        <v>18</v>
      </c>
      <c r="D1255" s="177" t="s">
        <v>127</v>
      </c>
      <c r="E1255" s="143" t="s">
        <v>1241</v>
      </c>
      <c r="F1255" s="143">
        <v>1623</v>
      </c>
      <c r="G1255" s="143">
        <v>243</v>
      </c>
    </row>
    <row r="1256" spans="2:7" x14ac:dyDescent="0.2">
      <c r="B1256" s="143" t="s">
        <v>51</v>
      </c>
      <c r="C1256" s="143" t="s">
        <v>18</v>
      </c>
      <c r="D1256" s="177" t="s">
        <v>128</v>
      </c>
      <c r="E1256" s="143" t="s">
        <v>1242</v>
      </c>
      <c r="F1256" s="143">
        <v>1762</v>
      </c>
      <c r="G1256" s="143">
        <v>262</v>
      </c>
    </row>
    <row r="1257" spans="2:7" x14ac:dyDescent="0.2">
      <c r="B1257" s="143" t="s">
        <v>51</v>
      </c>
      <c r="C1257" s="143" t="s">
        <v>18</v>
      </c>
      <c r="D1257" s="177" t="s">
        <v>129</v>
      </c>
      <c r="E1257" s="143" t="s">
        <v>1243</v>
      </c>
      <c r="F1257" s="143">
        <v>1929</v>
      </c>
      <c r="G1257" s="143">
        <v>304</v>
      </c>
    </row>
    <row r="1258" spans="2:7" x14ac:dyDescent="0.2">
      <c r="B1258" s="143" t="s">
        <v>51</v>
      </c>
      <c r="C1258" s="143" t="s">
        <v>18</v>
      </c>
      <c r="D1258" s="177" t="s">
        <v>130</v>
      </c>
      <c r="E1258" s="143" t="s">
        <v>1244</v>
      </c>
      <c r="F1258" s="143">
        <v>2545</v>
      </c>
      <c r="G1258" s="143">
        <v>420</v>
      </c>
    </row>
    <row r="1259" spans="2:7" x14ac:dyDescent="0.2">
      <c r="B1259" s="143" t="s">
        <v>51</v>
      </c>
      <c r="C1259" s="143" t="s">
        <v>18</v>
      </c>
      <c r="D1259" s="177" t="s">
        <v>131</v>
      </c>
      <c r="E1259" s="143" t="s">
        <v>1245</v>
      </c>
      <c r="F1259" s="143">
        <v>2438</v>
      </c>
      <c r="G1259" s="143">
        <v>380</v>
      </c>
    </row>
    <row r="1260" spans="2:7" x14ac:dyDescent="0.2">
      <c r="B1260" s="143" t="s">
        <v>51</v>
      </c>
      <c r="C1260" s="143" t="s">
        <v>18</v>
      </c>
      <c r="D1260" s="177" t="s">
        <v>132</v>
      </c>
      <c r="E1260" s="143" t="s">
        <v>1246</v>
      </c>
      <c r="F1260" s="143">
        <v>2847</v>
      </c>
      <c r="G1260" s="143">
        <v>427</v>
      </c>
    </row>
    <row r="1261" spans="2:7" x14ac:dyDescent="0.2">
      <c r="B1261" s="143" t="s">
        <v>51</v>
      </c>
      <c r="C1261" s="143" t="s">
        <v>18</v>
      </c>
      <c r="D1261" s="177" t="s">
        <v>133</v>
      </c>
      <c r="E1261" s="143" t="s">
        <v>1247</v>
      </c>
      <c r="F1261" s="143">
        <v>2202</v>
      </c>
      <c r="G1261" s="143">
        <v>258</v>
      </c>
    </row>
    <row r="1262" spans="2:7" x14ac:dyDescent="0.2">
      <c r="B1262" s="143" t="s">
        <v>51</v>
      </c>
      <c r="C1262" s="143" t="s">
        <v>18</v>
      </c>
      <c r="D1262" s="177" t="s">
        <v>8</v>
      </c>
      <c r="E1262" s="143" t="s">
        <v>1248</v>
      </c>
      <c r="F1262" s="143">
        <v>2910</v>
      </c>
      <c r="G1262" s="143">
        <v>253</v>
      </c>
    </row>
    <row r="1263" spans="2:7" x14ac:dyDescent="0.2">
      <c r="B1263" s="143" t="s">
        <v>42</v>
      </c>
      <c r="C1263" s="143" t="s">
        <v>70</v>
      </c>
      <c r="D1263" s="177" t="s">
        <v>1661</v>
      </c>
      <c r="E1263" s="143" t="s">
        <v>1249</v>
      </c>
      <c r="F1263" s="143">
        <v>140</v>
      </c>
      <c r="G1263" s="143">
        <v>4</v>
      </c>
    </row>
    <row r="1264" spans="2:7" x14ac:dyDescent="0.2">
      <c r="B1264" s="143" t="s">
        <v>42</v>
      </c>
      <c r="C1264" s="143" t="s">
        <v>70</v>
      </c>
      <c r="D1264" s="177" t="s">
        <v>1657</v>
      </c>
      <c r="E1264" s="143" t="s">
        <v>1788</v>
      </c>
      <c r="F1264" s="143">
        <v>15</v>
      </c>
      <c r="G1264" s="143">
        <v>1</v>
      </c>
    </row>
    <row r="1265" spans="2:7" x14ac:dyDescent="0.2">
      <c r="B1265" s="143" t="s">
        <v>42</v>
      </c>
      <c r="C1265" s="143" t="s">
        <v>70</v>
      </c>
      <c r="D1265" s="177" t="s">
        <v>1658</v>
      </c>
      <c r="E1265" s="143" t="s">
        <v>1789</v>
      </c>
      <c r="F1265" s="143">
        <v>7</v>
      </c>
      <c r="G1265" s="143">
        <v>1</v>
      </c>
    </row>
    <row r="1266" spans="2:7" x14ac:dyDescent="0.2">
      <c r="B1266" s="143" t="s">
        <v>42</v>
      </c>
      <c r="C1266" s="143" t="s">
        <v>70</v>
      </c>
      <c r="D1266" s="177" t="s">
        <v>118</v>
      </c>
      <c r="E1266" s="143" t="s">
        <v>1250</v>
      </c>
      <c r="F1266" s="143">
        <v>22</v>
      </c>
      <c r="G1266" s="143">
        <v>0</v>
      </c>
    </row>
    <row r="1267" spans="2:7" x14ac:dyDescent="0.2">
      <c r="B1267" s="143" t="s">
        <v>42</v>
      </c>
      <c r="C1267" s="143" t="s">
        <v>70</v>
      </c>
      <c r="D1267" s="177" t="s">
        <v>119</v>
      </c>
      <c r="E1267" s="143" t="s">
        <v>1251</v>
      </c>
      <c r="F1267" s="143">
        <v>29</v>
      </c>
      <c r="G1267" s="143">
        <v>2</v>
      </c>
    </row>
    <row r="1268" spans="2:7" x14ac:dyDescent="0.2">
      <c r="B1268" s="143" t="s">
        <v>42</v>
      </c>
      <c r="C1268" s="143" t="s">
        <v>70</v>
      </c>
      <c r="D1268" s="177" t="s">
        <v>120</v>
      </c>
      <c r="E1268" s="143" t="s">
        <v>1252</v>
      </c>
      <c r="F1268" s="143">
        <v>41</v>
      </c>
      <c r="G1268" s="143">
        <v>2</v>
      </c>
    </row>
    <row r="1269" spans="2:7" x14ac:dyDescent="0.2">
      <c r="B1269" s="143" t="s">
        <v>42</v>
      </c>
      <c r="C1269" s="143" t="s">
        <v>70</v>
      </c>
      <c r="D1269" s="177" t="s">
        <v>121</v>
      </c>
      <c r="E1269" s="143" t="s">
        <v>1253</v>
      </c>
      <c r="F1269" s="143">
        <v>54</v>
      </c>
      <c r="G1269" s="143">
        <v>4</v>
      </c>
    </row>
    <row r="1270" spans="2:7" x14ac:dyDescent="0.2">
      <c r="B1270" s="143" t="s">
        <v>42</v>
      </c>
      <c r="C1270" s="143" t="s">
        <v>70</v>
      </c>
      <c r="D1270" s="177" t="s">
        <v>122</v>
      </c>
      <c r="E1270" s="143" t="s">
        <v>1254</v>
      </c>
      <c r="F1270" s="143">
        <v>79</v>
      </c>
      <c r="G1270" s="143">
        <v>17</v>
      </c>
    </row>
    <row r="1271" spans="2:7" x14ac:dyDescent="0.2">
      <c r="B1271" s="143" t="s">
        <v>42</v>
      </c>
      <c r="C1271" s="143" t="s">
        <v>70</v>
      </c>
      <c r="D1271" s="177" t="s">
        <v>123</v>
      </c>
      <c r="E1271" s="143" t="s">
        <v>1255</v>
      </c>
      <c r="F1271" s="143">
        <v>102</v>
      </c>
      <c r="G1271" s="143">
        <v>19</v>
      </c>
    </row>
    <row r="1272" spans="2:7" x14ac:dyDescent="0.2">
      <c r="B1272" s="143" t="s">
        <v>42</v>
      </c>
      <c r="C1272" s="143" t="s">
        <v>70</v>
      </c>
      <c r="D1272" s="177" t="s">
        <v>124</v>
      </c>
      <c r="E1272" s="143" t="s">
        <v>1256</v>
      </c>
      <c r="F1272" s="143">
        <v>114</v>
      </c>
      <c r="G1272" s="143">
        <v>27</v>
      </c>
    </row>
    <row r="1273" spans="2:7" x14ac:dyDescent="0.2">
      <c r="B1273" s="143" t="s">
        <v>42</v>
      </c>
      <c r="C1273" s="143" t="s">
        <v>70</v>
      </c>
      <c r="D1273" s="177" t="s">
        <v>125</v>
      </c>
      <c r="E1273" s="143" t="s">
        <v>1257</v>
      </c>
      <c r="F1273" s="143">
        <v>186</v>
      </c>
      <c r="G1273" s="143">
        <v>37</v>
      </c>
    </row>
    <row r="1274" spans="2:7" x14ac:dyDescent="0.2">
      <c r="B1274" s="143" t="s">
        <v>42</v>
      </c>
      <c r="C1274" s="143" t="s">
        <v>70</v>
      </c>
      <c r="D1274" s="177" t="s">
        <v>126</v>
      </c>
      <c r="E1274" s="143" t="s">
        <v>1258</v>
      </c>
      <c r="F1274" s="143">
        <v>215</v>
      </c>
      <c r="G1274" s="143">
        <v>56</v>
      </c>
    </row>
    <row r="1275" spans="2:7" x14ac:dyDescent="0.2">
      <c r="B1275" s="143" t="s">
        <v>42</v>
      </c>
      <c r="C1275" s="143" t="s">
        <v>70</v>
      </c>
      <c r="D1275" s="177" t="s">
        <v>127</v>
      </c>
      <c r="E1275" s="143" t="s">
        <v>1259</v>
      </c>
      <c r="F1275" s="143">
        <v>275</v>
      </c>
      <c r="G1275" s="143">
        <v>55</v>
      </c>
    </row>
    <row r="1276" spans="2:7" x14ac:dyDescent="0.2">
      <c r="B1276" s="143" t="s">
        <v>42</v>
      </c>
      <c r="C1276" s="143" t="s">
        <v>70</v>
      </c>
      <c r="D1276" s="177" t="s">
        <v>128</v>
      </c>
      <c r="E1276" s="143" t="s">
        <v>1260</v>
      </c>
      <c r="F1276" s="143">
        <v>336</v>
      </c>
      <c r="G1276" s="143">
        <v>65</v>
      </c>
    </row>
    <row r="1277" spans="2:7" x14ac:dyDescent="0.2">
      <c r="B1277" s="143" t="s">
        <v>42</v>
      </c>
      <c r="C1277" s="143" t="s">
        <v>70</v>
      </c>
      <c r="D1277" s="177" t="s">
        <v>129</v>
      </c>
      <c r="E1277" s="143" t="s">
        <v>1261</v>
      </c>
      <c r="F1277" s="143">
        <v>368</v>
      </c>
      <c r="G1277" s="143">
        <v>90</v>
      </c>
    </row>
    <row r="1278" spans="2:7" x14ac:dyDescent="0.2">
      <c r="B1278" s="143" t="s">
        <v>42</v>
      </c>
      <c r="C1278" s="143" t="s">
        <v>70</v>
      </c>
      <c r="D1278" s="177" t="s">
        <v>130</v>
      </c>
      <c r="E1278" s="143" t="s">
        <v>1262</v>
      </c>
      <c r="F1278" s="143">
        <v>416</v>
      </c>
      <c r="G1278" s="143">
        <v>105</v>
      </c>
    </row>
    <row r="1279" spans="2:7" x14ac:dyDescent="0.2">
      <c r="B1279" s="143" t="s">
        <v>42</v>
      </c>
      <c r="C1279" s="143" t="s">
        <v>70</v>
      </c>
      <c r="D1279" s="177" t="s">
        <v>131</v>
      </c>
      <c r="E1279" s="143" t="s">
        <v>1263</v>
      </c>
      <c r="F1279" s="143">
        <v>454</v>
      </c>
      <c r="G1279" s="143">
        <v>87</v>
      </c>
    </row>
    <row r="1280" spans="2:7" x14ac:dyDescent="0.2">
      <c r="B1280" s="143" t="s">
        <v>42</v>
      </c>
      <c r="C1280" s="143" t="s">
        <v>70</v>
      </c>
      <c r="D1280" s="177" t="s">
        <v>132</v>
      </c>
      <c r="E1280" s="143" t="s">
        <v>1264</v>
      </c>
      <c r="F1280" s="143">
        <v>443</v>
      </c>
      <c r="G1280" s="143">
        <v>75</v>
      </c>
    </row>
    <row r="1281" spans="2:7" x14ac:dyDescent="0.2">
      <c r="B1281" s="143" t="s">
        <v>42</v>
      </c>
      <c r="C1281" s="143" t="s">
        <v>70</v>
      </c>
      <c r="D1281" s="177" t="s">
        <v>133</v>
      </c>
      <c r="E1281" s="143" t="s">
        <v>1265</v>
      </c>
      <c r="F1281" s="143">
        <v>343</v>
      </c>
      <c r="G1281" s="143">
        <v>51</v>
      </c>
    </row>
    <row r="1282" spans="2:7" x14ac:dyDescent="0.2">
      <c r="B1282" s="143" t="s">
        <v>42</v>
      </c>
      <c r="C1282" s="143" t="s">
        <v>70</v>
      </c>
      <c r="D1282" s="177" t="s">
        <v>8</v>
      </c>
      <c r="E1282" s="143" t="s">
        <v>1266</v>
      </c>
      <c r="F1282" s="143">
        <v>296</v>
      </c>
      <c r="G1282" s="143">
        <v>40</v>
      </c>
    </row>
    <row r="1283" spans="2:7" x14ac:dyDescent="0.2">
      <c r="B1283" s="143" t="s">
        <v>42</v>
      </c>
      <c r="C1283" s="143" t="s">
        <v>71</v>
      </c>
      <c r="D1283" s="177" t="s">
        <v>1661</v>
      </c>
      <c r="E1283" s="143" t="s">
        <v>1267</v>
      </c>
      <c r="F1283" s="143">
        <v>190</v>
      </c>
      <c r="G1283" s="143">
        <v>3</v>
      </c>
    </row>
    <row r="1284" spans="2:7" x14ac:dyDescent="0.2">
      <c r="B1284" s="143" t="s">
        <v>42</v>
      </c>
      <c r="C1284" s="143" t="s">
        <v>71</v>
      </c>
      <c r="D1284" s="177" t="s">
        <v>1657</v>
      </c>
      <c r="E1284" s="143" t="s">
        <v>1790</v>
      </c>
      <c r="F1284" s="143">
        <v>30</v>
      </c>
      <c r="G1284" s="143">
        <v>3</v>
      </c>
    </row>
    <row r="1285" spans="2:7" x14ac:dyDescent="0.2">
      <c r="B1285" s="143" t="s">
        <v>42</v>
      </c>
      <c r="C1285" s="143" t="s">
        <v>71</v>
      </c>
      <c r="D1285" s="177" t="s">
        <v>1658</v>
      </c>
      <c r="E1285" s="143" t="s">
        <v>1791</v>
      </c>
      <c r="F1285" s="143">
        <v>22</v>
      </c>
      <c r="G1285" s="143">
        <v>1</v>
      </c>
    </row>
    <row r="1286" spans="2:7" x14ac:dyDescent="0.2">
      <c r="B1286" s="143" t="s">
        <v>42</v>
      </c>
      <c r="C1286" s="143" t="s">
        <v>71</v>
      </c>
      <c r="D1286" s="177" t="s">
        <v>118</v>
      </c>
      <c r="E1286" s="143" t="s">
        <v>1268</v>
      </c>
      <c r="F1286" s="143">
        <v>28</v>
      </c>
      <c r="G1286" s="143">
        <v>2</v>
      </c>
    </row>
    <row r="1287" spans="2:7" x14ac:dyDescent="0.2">
      <c r="B1287" s="143" t="s">
        <v>42</v>
      </c>
      <c r="C1287" s="143" t="s">
        <v>71</v>
      </c>
      <c r="D1287" s="177" t="s">
        <v>119</v>
      </c>
      <c r="E1287" s="143" t="s">
        <v>1269</v>
      </c>
      <c r="F1287" s="143">
        <v>105</v>
      </c>
      <c r="G1287" s="143">
        <v>5</v>
      </c>
    </row>
    <row r="1288" spans="2:7" x14ac:dyDescent="0.2">
      <c r="B1288" s="143" t="s">
        <v>42</v>
      </c>
      <c r="C1288" s="143" t="s">
        <v>71</v>
      </c>
      <c r="D1288" s="177" t="s">
        <v>120</v>
      </c>
      <c r="E1288" s="143" t="s">
        <v>1270</v>
      </c>
      <c r="F1288" s="143">
        <v>168</v>
      </c>
      <c r="G1288" s="143">
        <v>8</v>
      </c>
    </row>
    <row r="1289" spans="2:7" x14ac:dyDescent="0.2">
      <c r="B1289" s="143" t="s">
        <v>42</v>
      </c>
      <c r="C1289" s="143" t="s">
        <v>71</v>
      </c>
      <c r="D1289" s="177" t="s">
        <v>121</v>
      </c>
      <c r="E1289" s="143" t="s">
        <v>1271</v>
      </c>
      <c r="F1289" s="143">
        <v>165</v>
      </c>
      <c r="G1289" s="143">
        <v>10</v>
      </c>
    </row>
    <row r="1290" spans="2:7" x14ac:dyDescent="0.2">
      <c r="B1290" s="143" t="s">
        <v>42</v>
      </c>
      <c r="C1290" s="143" t="s">
        <v>71</v>
      </c>
      <c r="D1290" s="177" t="s">
        <v>122</v>
      </c>
      <c r="E1290" s="143" t="s">
        <v>1272</v>
      </c>
      <c r="F1290" s="143">
        <v>206</v>
      </c>
      <c r="G1290" s="143">
        <v>21</v>
      </c>
    </row>
    <row r="1291" spans="2:7" x14ac:dyDescent="0.2">
      <c r="B1291" s="143" t="s">
        <v>42</v>
      </c>
      <c r="C1291" s="143" t="s">
        <v>71</v>
      </c>
      <c r="D1291" s="177" t="s">
        <v>123</v>
      </c>
      <c r="E1291" s="143" t="s">
        <v>1273</v>
      </c>
      <c r="F1291" s="143">
        <v>250</v>
      </c>
      <c r="G1291" s="143">
        <v>33</v>
      </c>
    </row>
    <row r="1292" spans="2:7" x14ac:dyDescent="0.2">
      <c r="B1292" s="143" t="s">
        <v>42</v>
      </c>
      <c r="C1292" s="143" t="s">
        <v>71</v>
      </c>
      <c r="D1292" s="177" t="s">
        <v>124</v>
      </c>
      <c r="E1292" s="143" t="s">
        <v>1274</v>
      </c>
      <c r="F1292" s="143">
        <v>281</v>
      </c>
      <c r="G1292" s="143">
        <v>45</v>
      </c>
    </row>
    <row r="1293" spans="2:7" x14ac:dyDescent="0.2">
      <c r="B1293" s="143" t="s">
        <v>42</v>
      </c>
      <c r="C1293" s="143" t="s">
        <v>71</v>
      </c>
      <c r="D1293" s="177" t="s">
        <v>125</v>
      </c>
      <c r="E1293" s="143" t="s">
        <v>1275</v>
      </c>
      <c r="F1293" s="143">
        <v>329</v>
      </c>
      <c r="G1293" s="143">
        <v>78</v>
      </c>
    </row>
    <row r="1294" spans="2:7" x14ac:dyDescent="0.2">
      <c r="B1294" s="143" t="s">
        <v>42</v>
      </c>
      <c r="C1294" s="143" t="s">
        <v>71</v>
      </c>
      <c r="D1294" s="177" t="s">
        <v>126</v>
      </c>
      <c r="E1294" s="143" t="s">
        <v>1276</v>
      </c>
      <c r="F1294" s="143">
        <v>425</v>
      </c>
      <c r="G1294" s="143">
        <v>94</v>
      </c>
    </row>
    <row r="1295" spans="2:7" x14ac:dyDescent="0.2">
      <c r="B1295" s="143" t="s">
        <v>42</v>
      </c>
      <c r="C1295" s="143" t="s">
        <v>71</v>
      </c>
      <c r="D1295" s="177" t="s">
        <v>127</v>
      </c>
      <c r="E1295" s="143" t="s">
        <v>1277</v>
      </c>
      <c r="F1295" s="143">
        <v>473</v>
      </c>
      <c r="G1295" s="143">
        <v>94</v>
      </c>
    </row>
    <row r="1296" spans="2:7" x14ac:dyDescent="0.2">
      <c r="B1296" s="143" t="s">
        <v>42</v>
      </c>
      <c r="C1296" s="143" t="s">
        <v>71</v>
      </c>
      <c r="D1296" s="177" t="s">
        <v>128</v>
      </c>
      <c r="E1296" s="143" t="s">
        <v>1278</v>
      </c>
      <c r="F1296" s="143">
        <v>558</v>
      </c>
      <c r="G1296" s="143">
        <v>110</v>
      </c>
    </row>
    <row r="1297" spans="2:7" x14ac:dyDescent="0.2">
      <c r="B1297" s="143" t="s">
        <v>42</v>
      </c>
      <c r="C1297" s="143" t="s">
        <v>71</v>
      </c>
      <c r="D1297" s="177" t="s">
        <v>129</v>
      </c>
      <c r="E1297" s="143" t="s">
        <v>1279</v>
      </c>
      <c r="F1297" s="143">
        <v>646</v>
      </c>
      <c r="G1297" s="143">
        <v>154</v>
      </c>
    </row>
    <row r="1298" spans="2:7" x14ac:dyDescent="0.2">
      <c r="B1298" s="143" t="s">
        <v>42</v>
      </c>
      <c r="C1298" s="143" t="s">
        <v>71</v>
      </c>
      <c r="D1298" s="177" t="s">
        <v>130</v>
      </c>
      <c r="E1298" s="143" t="s">
        <v>1280</v>
      </c>
      <c r="F1298" s="143">
        <v>652</v>
      </c>
      <c r="G1298" s="143">
        <v>160</v>
      </c>
    </row>
    <row r="1299" spans="2:7" x14ac:dyDescent="0.2">
      <c r="B1299" s="143" t="s">
        <v>42</v>
      </c>
      <c r="C1299" s="143" t="s">
        <v>71</v>
      </c>
      <c r="D1299" s="177" t="s">
        <v>131</v>
      </c>
      <c r="E1299" s="143" t="s">
        <v>1281</v>
      </c>
      <c r="F1299" s="143">
        <v>558</v>
      </c>
      <c r="G1299" s="143">
        <v>124</v>
      </c>
    </row>
    <row r="1300" spans="2:7" x14ac:dyDescent="0.2">
      <c r="B1300" s="143" t="s">
        <v>42</v>
      </c>
      <c r="C1300" s="143" t="s">
        <v>71</v>
      </c>
      <c r="D1300" s="177" t="s">
        <v>132</v>
      </c>
      <c r="E1300" s="143" t="s">
        <v>1282</v>
      </c>
      <c r="F1300" s="143">
        <v>502</v>
      </c>
      <c r="G1300" s="143">
        <v>101</v>
      </c>
    </row>
    <row r="1301" spans="2:7" x14ac:dyDescent="0.2">
      <c r="B1301" s="143" t="s">
        <v>42</v>
      </c>
      <c r="C1301" s="143" t="s">
        <v>71</v>
      </c>
      <c r="D1301" s="177" t="s">
        <v>133</v>
      </c>
      <c r="E1301" s="143" t="s">
        <v>1283</v>
      </c>
      <c r="F1301" s="143">
        <v>359</v>
      </c>
      <c r="G1301" s="143">
        <v>63</v>
      </c>
    </row>
    <row r="1302" spans="2:7" x14ac:dyDescent="0.2">
      <c r="B1302" s="143" t="s">
        <v>42</v>
      </c>
      <c r="C1302" s="143" t="s">
        <v>71</v>
      </c>
      <c r="D1302" s="177" t="s">
        <v>8</v>
      </c>
      <c r="E1302" s="143" t="s">
        <v>1284</v>
      </c>
      <c r="F1302" s="143">
        <v>324</v>
      </c>
      <c r="G1302" s="143">
        <v>40</v>
      </c>
    </row>
    <row r="1303" spans="2:7" x14ac:dyDescent="0.2">
      <c r="B1303" s="143" t="s">
        <v>42</v>
      </c>
      <c r="C1303" s="143" t="s">
        <v>18</v>
      </c>
      <c r="D1303" s="177" t="s">
        <v>1661</v>
      </c>
      <c r="E1303" s="143" t="s">
        <v>1285</v>
      </c>
      <c r="F1303" s="143">
        <v>330</v>
      </c>
      <c r="G1303" s="143">
        <v>7</v>
      </c>
    </row>
    <row r="1304" spans="2:7" x14ac:dyDescent="0.2">
      <c r="B1304" s="143" t="s">
        <v>42</v>
      </c>
      <c r="C1304" s="143" t="s">
        <v>18</v>
      </c>
      <c r="D1304" s="177" t="s">
        <v>1657</v>
      </c>
      <c r="E1304" s="143" t="s">
        <v>1792</v>
      </c>
      <c r="F1304" s="143">
        <v>45</v>
      </c>
      <c r="G1304" s="143">
        <v>4</v>
      </c>
    </row>
    <row r="1305" spans="2:7" x14ac:dyDescent="0.2">
      <c r="B1305" s="143" t="s">
        <v>42</v>
      </c>
      <c r="C1305" s="143" t="s">
        <v>18</v>
      </c>
      <c r="D1305" s="177" t="s">
        <v>1658</v>
      </c>
      <c r="E1305" s="143" t="s">
        <v>1793</v>
      </c>
      <c r="F1305" s="143">
        <v>29</v>
      </c>
      <c r="G1305" s="143">
        <v>2</v>
      </c>
    </row>
    <row r="1306" spans="2:7" x14ac:dyDescent="0.2">
      <c r="B1306" s="143" t="s">
        <v>42</v>
      </c>
      <c r="C1306" s="143" t="s">
        <v>18</v>
      </c>
      <c r="D1306" s="177" t="s">
        <v>118</v>
      </c>
      <c r="E1306" s="143" t="s">
        <v>1286</v>
      </c>
      <c r="F1306" s="143">
        <v>50</v>
      </c>
      <c r="G1306" s="143">
        <v>2</v>
      </c>
    </row>
    <row r="1307" spans="2:7" x14ac:dyDescent="0.2">
      <c r="B1307" s="143" t="s">
        <v>42</v>
      </c>
      <c r="C1307" s="143" t="s">
        <v>18</v>
      </c>
      <c r="D1307" s="177" t="s">
        <v>119</v>
      </c>
      <c r="E1307" s="143" t="s">
        <v>1287</v>
      </c>
      <c r="F1307" s="143">
        <v>134</v>
      </c>
      <c r="G1307" s="143">
        <v>7</v>
      </c>
    </row>
    <row r="1308" spans="2:7" x14ac:dyDescent="0.2">
      <c r="B1308" s="143" t="s">
        <v>42</v>
      </c>
      <c r="C1308" s="143" t="s">
        <v>18</v>
      </c>
      <c r="D1308" s="177" t="s">
        <v>120</v>
      </c>
      <c r="E1308" s="143" t="s">
        <v>1288</v>
      </c>
      <c r="F1308" s="143">
        <v>209</v>
      </c>
      <c r="G1308" s="143">
        <v>10</v>
      </c>
    </row>
    <row r="1309" spans="2:7" x14ac:dyDescent="0.2">
      <c r="B1309" s="143" t="s">
        <v>42</v>
      </c>
      <c r="C1309" s="143" t="s">
        <v>18</v>
      </c>
      <c r="D1309" s="177" t="s">
        <v>121</v>
      </c>
      <c r="E1309" s="143" t="s">
        <v>1289</v>
      </c>
      <c r="F1309" s="143">
        <v>219</v>
      </c>
      <c r="G1309" s="143">
        <v>14</v>
      </c>
    </row>
    <row r="1310" spans="2:7" x14ac:dyDescent="0.2">
      <c r="B1310" s="143" t="s">
        <v>42</v>
      </c>
      <c r="C1310" s="143" t="s">
        <v>18</v>
      </c>
      <c r="D1310" s="177" t="s">
        <v>122</v>
      </c>
      <c r="E1310" s="143" t="s">
        <v>1290</v>
      </c>
      <c r="F1310" s="143">
        <v>285</v>
      </c>
      <c r="G1310" s="143">
        <v>38</v>
      </c>
    </row>
    <row r="1311" spans="2:7" x14ac:dyDescent="0.2">
      <c r="B1311" s="143" t="s">
        <v>42</v>
      </c>
      <c r="C1311" s="143" t="s">
        <v>18</v>
      </c>
      <c r="D1311" s="177" t="s">
        <v>123</v>
      </c>
      <c r="E1311" s="143" t="s">
        <v>1291</v>
      </c>
      <c r="F1311" s="143">
        <v>352</v>
      </c>
      <c r="G1311" s="143">
        <v>52</v>
      </c>
    </row>
    <row r="1312" spans="2:7" x14ac:dyDescent="0.2">
      <c r="B1312" s="143" t="s">
        <v>42</v>
      </c>
      <c r="C1312" s="143" t="s">
        <v>18</v>
      </c>
      <c r="D1312" s="177" t="s">
        <v>124</v>
      </c>
      <c r="E1312" s="143" t="s">
        <v>1292</v>
      </c>
      <c r="F1312" s="143">
        <v>395</v>
      </c>
      <c r="G1312" s="143">
        <v>72</v>
      </c>
    </row>
    <row r="1313" spans="2:7" x14ac:dyDescent="0.2">
      <c r="B1313" s="143" t="s">
        <v>42</v>
      </c>
      <c r="C1313" s="143" t="s">
        <v>18</v>
      </c>
      <c r="D1313" s="177" t="s">
        <v>125</v>
      </c>
      <c r="E1313" s="143" t="s">
        <v>1293</v>
      </c>
      <c r="F1313" s="143">
        <v>515</v>
      </c>
      <c r="G1313" s="143">
        <v>115</v>
      </c>
    </row>
    <row r="1314" spans="2:7" x14ac:dyDescent="0.2">
      <c r="B1314" s="143" t="s">
        <v>42</v>
      </c>
      <c r="C1314" s="143" t="s">
        <v>18</v>
      </c>
      <c r="D1314" s="177" t="s">
        <v>126</v>
      </c>
      <c r="E1314" s="143" t="s">
        <v>1294</v>
      </c>
      <c r="F1314" s="143">
        <v>640</v>
      </c>
      <c r="G1314" s="143">
        <v>150</v>
      </c>
    </row>
    <row r="1315" spans="2:7" x14ac:dyDescent="0.2">
      <c r="B1315" s="143" t="s">
        <v>42</v>
      </c>
      <c r="C1315" s="143" t="s">
        <v>18</v>
      </c>
      <c r="D1315" s="177" t="s">
        <v>127</v>
      </c>
      <c r="E1315" s="143" t="s">
        <v>1295</v>
      </c>
      <c r="F1315" s="143">
        <v>748</v>
      </c>
      <c r="G1315" s="143">
        <v>149</v>
      </c>
    </row>
    <row r="1316" spans="2:7" x14ac:dyDescent="0.2">
      <c r="B1316" s="143" t="s">
        <v>42</v>
      </c>
      <c r="C1316" s="143" t="s">
        <v>18</v>
      </c>
      <c r="D1316" s="177" t="s">
        <v>128</v>
      </c>
      <c r="E1316" s="143" t="s">
        <v>1296</v>
      </c>
      <c r="F1316" s="143">
        <v>894</v>
      </c>
      <c r="G1316" s="143">
        <v>175</v>
      </c>
    </row>
    <row r="1317" spans="2:7" x14ac:dyDescent="0.2">
      <c r="B1317" s="143" t="s">
        <v>42</v>
      </c>
      <c r="C1317" s="143" t="s">
        <v>18</v>
      </c>
      <c r="D1317" s="177" t="s">
        <v>129</v>
      </c>
      <c r="E1317" s="143" t="s">
        <v>1297</v>
      </c>
      <c r="F1317" s="143">
        <v>1014</v>
      </c>
      <c r="G1317" s="143">
        <v>244</v>
      </c>
    </row>
    <row r="1318" spans="2:7" x14ac:dyDescent="0.2">
      <c r="B1318" s="143" t="s">
        <v>42</v>
      </c>
      <c r="C1318" s="143" t="s">
        <v>18</v>
      </c>
      <c r="D1318" s="177" t="s">
        <v>130</v>
      </c>
      <c r="E1318" s="143" t="s">
        <v>1298</v>
      </c>
      <c r="F1318" s="143">
        <v>1068</v>
      </c>
      <c r="G1318" s="143">
        <v>265</v>
      </c>
    </row>
    <row r="1319" spans="2:7" x14ac:dyDescent="0.2">
      <c r="B1319" s="143" t="s">
        <v>42</v>
      </c>
      <c r="C1319" s="143" t="s">
        <v>18</v>
      </c>
      <c r="D1319" s="177" t="s">
        <v>131</v>
      </c>
      <c r="E1319" s="143" t="s">
        <v>1299</v>
      </c>
      <c r="F1319" s="143">
        <v>1012</v>
      </c>
      <c r="G1319" s="143">
        <v>211</v>
      </c>
    </row>
    <row r="1320" spans="2:7" x14ac:dyDescent="0.2">
      <c r="B1320" s="143" t="s">
        <v>42</v>
      </c>
      <c r="C1320" s="143" t="s">
        <v>18</v>
      </c>
      <c r="D1320" s="177" t="s">
        <v>132</v>
      </c>
      <c r="E1320" s="143" t="s">
        <v>1300</v>
      </c>
      <c r="F1320" s="143">
        <v>945</v>
      </c>
      <c r="G1320" s="143">
        <v>176</v>
      </c>
    </row>
    <row r="1321" spans="2:7" x14ac:dyDescent="0.2">
      <c r="B1321" s="143" t="s">
        <v>42</v>
      </c>
      <c r="C1321" s="143" t="s">
        <v>18</v>
      </c>
      <c r="D1321" s="177" t="s">
        <v>133</v>
      </c>
      <c r="E1321" s="143" t="s">
        <v>1301</v>
      </c>
      <c r="F1321" s="143">
        <v>702</v>
      </c>
      <c r="G1321" s="143">
        <v>114</v>
      </c>
    </row>
    <row r="1322" spans="2:7" x14ac:dyDescent="0.2">
      <c r="B1322" s="143" t="s">
        <v>42</v>
      </c>
      <c r="C1322" s="143" t="s">
        <v>18</v>
      </c>
      <c r="D1322" s="177" t="s">
        <v>8</v>
      </c>
      <c r="E1322" s="143" t="s">
        <v>1302</v>
      </c>
      <c r="F1322" s="143">
        <v>620</v>
      </c>
      <c r="G1322" s="143">
        <v>80</v>
      </c>
    </row>
    <row r="1323" spans="2:7" x14ac:dyDescent="0.2">
      <c r="B1323" s="143" t="s">
        <v>43</v>
      </c>
      <c r="C1323" s="143" t="s">
        <v>70</v>
      </c>
      <c r="D1323" s="177" t="s">
        <v>1661</v>
      </c>
      <c r="E1323" s="143" t="s">
        <v>1648</v>
      </c>
      <c r="F1323" s="143">
        <v>118</v>
      </c>
      <c r="G1323" s="143">
        <v>7</v>
      </c>
    </row>
    <row r="1324" spans="2:7" x14ac:dyDescent="0.2">
      <c r="B1324" s="143" t="s">
        <v>43</v>
      </c>
      <c r="C1324" s="143" t="s">
        <v>70</v>
      </c>
      <c r="D1324" s="177" t="s">
        <v>1657</v>
      </c>
      <c r="E1324" s="143" t="s">
        <v>1794</v>
      </c>
      <c r="F1324" s="143">
        <v>14</v>
      </c>
      <c r="G1324" s="143">
        <v>2</v>
      </c>
    </row>
    <row r="1325" spans="2:7" x14ac:dyDescent="0.2">
      <c r="B1325" s="143" t="s">
        <v>43</v>
      </c>
      <c r="C1325" s="143" t="s">
        <v>70</v>
      </c>
      <c r="D1325" s="177" t="s">
        <v>1658</v>
      </c>
      <c r="E1325" s="143" t="s">
        <v>1795</v>
      </c>
      <c r="F1325" s="143">
        <v>15</v>
      </c>
      <c r="G1325" s="143">
        <v>3</v>
      </c>
    </row>
    <row r="1326" spans="2:7" x14ac:dyDescent="0.2">
      <c r="B1326" s="143" t="s">
        <v>43</v>
      </c>
      <c r="C1326" s="143" t="s">
        <v>70</v>
      </c>
      <c r="D1326" s="177" t="s">
        <v>118</v>
      </c>
      <c r="E1326" s="143" t="s">
        <v>1649</v>
      </c>
      <c r="F1326" s="143">
        <v>15</v>
      </c>
      <c r="G1326" s="143">
        <v>1</v>
      </c>
    </row>
    <row r="1327" spans="2:7" x14ac:dyDescent="0.2">
      <c r="B1327" s="143" t="s">
        <v>43</v>
      </c>
      <c r="C1327" s="143" t="s">
        <v>70</v>
      </c>
      <c r="D1327" s="177" t="s">
        <v>119</v>
      </c>
      <c r="E1327" s="143" t="s">
        <v>1303</v>
      </c>
      <c r="F1327" s="143">
        <v>28</v>
      </c>
      <c r="G1327" s="143">
        <v>3</v>
      </c>
    </row>
    <row r="1328" spans="2:7" x14ac:dyDescent="0.2">
      <c r="B1328" s="143" t="s">
        <v>43</v>
      </c>
      <c r="C1328" s="143" t="s">
        <v>70</v>
      </c>
      <c r="D1328" s="177" t="s">
        <v>120</v>
      </c>
      <c r="E1328" s="143" t="s">
        <v>1304</v>
      </c>
      <c r="F1328" s="143">
        <v>22</v>
      </c>
      <c r="G1328" s="143">
        <v>0</v>
      </c>
    </row>
    <row r="1329" spans="2:7" x14ac:dyDescent="0.2">
      <c r="B1329" s="143" t="s">
        <v>43</v>
      </c>
      <c r="C1329" s="143" t="s">
        <v>70</v>
      </c>
      <c r="D1329" s="177" t="s">
        <v>121</v>
      </c>
      <c r="E1329" s="143" t="s">
        <v>1305</v>
      </c>
      <c r="F1329" s="143">
        <v>24</v>
      </c>
      <c r="G1329" s="143">
        <v>1</v>
      </c>
    </row>
    <row r="1330" spans="2:7" x14ac:dyDescent="0.2">
      <c r="B1330" s="143" t="s">
        <v>43</v>
      </c>
      <c r="C1330" s="143" t="s">
        <v>70</v>
      </c>
      <c r="D1330" s="177" t="s">
        <v>122</v>
      </c>
      <c r="E1330" s="143" t="s">
        <v>1306</v>
      </c>
      <c r="F1330" s="143">
        <v>45</v>
      </c>
      <c r="G1330" s="143">
        <v>2</v>
      </c>
    </row>
    <row r="1331" spans="2:7" x14ac:dyDescent="0.2">
      <c r="B1331" s="143" t="s">
        <v>43</v>
      </c>
      <c r="C1331" s="143" t="s">
        <v>70</v>
      </c>
      <c r="D1331" s="177" t="s">
        <v>123</v>
      </c>
      <c r="E1331" s="143" t="s">
        <v>1307</v>
      </c>
      <c r="F1331" s="143">
        <v>43</v>
      </c>
      <c r="G1331" s="143">
        <v>7</v>
      </c>
    </row>
    <row r="1332" spans="2:7" x14ac:dyDescent="0.2">
      <c r="B1332" s="143" t="s">
        <v>43</v>
      </c>
      <c r="C1332" s="143" t="s">
        <v>70</v>
      </c>
      <c r="D1332" s="177" t="s">
        <v>124</v>
      </c>
      <c r="E1332" s="143" t="s">
        <v>1308</v>
      </c>
      <c r="F1332" s="143">
        <v>50</v>
      </c>
      <c r="G1332" s="143">
        <v>10</v>
      </c>
    </row>
    <row r="1333" spans="2:7" x14ac:dyDescent="0.2">
      <c r="B1333" s="143" t="s">
        <v>43</v>
      </c>
      <c r="C1333" s="143" t="s">
        <v>70</v>
      </c>
      <c r="D1333" s="177" t="s">
        <v>125</v>
      </c>
      <c r="E1333" s="143" t="s">
        <v>1309</v>
      </c>
      <c r="F1333" s="143">
        <v>56</v>
      </c>
      <c r="G1333" s="143">
        <v>10</v>
      </c>
    </row>
    <row r="1334" spans="2:7" x14ac:dyDescent="0.2">
      <c r="B1334" s="143" t="s">
        <v>43</v>
      </c>
      <c r="C1334" s="143" t="s">
        <v>70</v>
      </c>
      <c r="D1334" s="177" t="s">
        <v>126</v>
      </c>
      <c r="E1334" s="143" t="s">
        <v>1310</v>
      </c>
      <c r="F1334" s="143">
        <v>64</v>
      </c>
      <c r="G1334" s="143">
        <v>18</v>
      </c>
    </row>
    <row r="1335" spans="2:7" x14ac:dyDescent="0.2">
      <c r="B1335" s="143" t="s">
        <v>43</v>
      </c>
      <c r="C1335" s="143" t="s">
        <v>70</v>
      </c>
      <c r="D1335" s="177" t="s">
        <v>127</v>
      </c>
      <c r="E1335" s="143" t="s">
        <v>1311</v>
      </c>
      <c r="F1335" s="143">
        <v>93</v>
      </c>
      <c r="G1335" s="143">
        <v>25</v>
      </c>
    </row>
    <row r="1336" spans="2:7" x14ac:dyDescent="0.2">
      <c r="B1336" s="143" t="s">
        <v>43</v>
      </c>
      <c r="C1336" s="143" t="s">
        <v>70</v>
      </c>
      <c r="D1336" s="177" t="s">
        <v>128</v>
      </c>
      <c r="E1336" s="143" t="s">
        <v>1312</v>
      </c>
      <c r="F1336" s="143">
        <v>112</v>
      </c>
      <c r="G1336" s="143">
        <v>38</v>
      </c>
    </row>
    <row r="1337" spans="2:7" x14ac:dyDescent="0.2">
      <c r="B1337" s="143" t="s">
        <v>43</v>
      </c>
      <c r="C1337" s="143" t="s">
        <v>70</v>
      </c>
      <c r="D1337" s="177" t="s">
        <v>129</v>
      </c>
      <c r="E1337" s="143" t="s">
        <v>1313</v>
      </c>
      <c r="F1337" s="143">
        <v>119</v>
      </c>
      <c r="G1337" s="143">
        <v>33</v>
      </c>
    </row>
    <row r="1338" spans="2:7" x14ac:dyDescent="0.2">
      <c r="B1338" s="143" t="s">
        <v>43</v>
      </c>
      <c r="C1338" s="143" t="s">
        <v>70</v>
      </c>
      <c r="D1338" s="177" t="s">
        <v>130</v>
      </c>
      <c r="E1338" s="143" t="s">
        <v>1314</v>
      </c>
      <c r="F1338" s="143">
        <v>108</v>
      </c>
      <c r="G1338" s="143">
        <v>33</v>
      </c>
    </row>
    <row r="1339" spans="2:7" x14ac:dyDescent="0.2">
      <c r="B1339" s="143" t="s">
        <v>43</v>
      </c>
      <c r="C1339" s="143" t="s">
        <v>70</v>
      </c>
      <c r="D1339" s="177" t="s">
        <v>131</v>
      </c>
      <c r="E1339" s="143" t="s">
        <v>1315</v>
      </c>
      <c r="F1339" s="143">
        <v>124</v>
      </c>
      <c r="G1339" s="143">
        <v>28</v>
      </c>
    </row>
    <row r="1340" spans="2:7" x14ac:dyDescent="0.2">
      <c r="B1340" s="143" t="s">
        <v>43</v>
      </c>
      <c r="C1340" s="143" t="s">
        <v>70</v>
      </c>
      <c r="D1340" s="177" t="s">
        <v>132</v>
      </c>
      <c r="E1340" s="143" t="s">
        <v>1316</v>
      </c>
      <c r="F1340" s="143">
        <v>121</v>
      </c>
      <c r="G1340" s="143">
        <v>34</v>
      </c>
    </row>
    <row r="1341" spans="2:7" x14ac:dyDescent="0.2">
      <c r="B1341" s="143" t="s">
        <v>43</v>
      </c>
      <c r="C1341" s="143" t="s">
        <v>70</v>
      </c>
      <c r="D1341" s="177" t="s">
        <v>133</v>
      </c>
      <c r="E1341" s="143" t="s">
        <v>1317</v>
      </c>
      <c r="F1341" s="143">
        <v>81</v>
      </c>
      <c r="G1341" s="143">
        <v>18</v>
      </c>
    </row>
    <row r="1342" spans="2:7" x14ac:dyDescent="0.2">
      <c r="B1342" s="143" t="s">
        <v>43</v>
      </c>
      <c r="C1342" s="143" t="s">
        <v>70</v>
      </c>
      <c r="D1342" s="177" t="s">
        <v>8</v>
      </c>
      <c r="E1342" s="143" t="s">
        <v>1318</v>
      </c>
      <c r="F1342" s="143">
        <v>93</v>
      </c>
      <c r="G1342" s="143">
        <v>15</v>
      </c>
    </row>
    <row r="1343" spans="2:7" x14ac:dyDescent="0.2">
      <c r="B1343" s="143" t="s">
        <v>43</v>
      </c>
      <c r="C1343" s="143" t="s">
        <v>71</v>
      </c>
      <c r="D1343" s="177" t="s">
        <v>1661</v>
      </c>
      <c r="E1343" s="143" t="s">
        <v>1650</v>
      </c>
      <c r="F1343" s="143">
        <v>125</v>
      </c>
      <c r="G1343" s="143">
        <v>3</v>
      </c>
    </row>
    <row r="1344" spans="2:7" x14ac:dyDescent="0.2">
      <c r="B1344" s="143" t="s">
        <v>43</v>
      </c>
      <c r="C1344" s="143" t="s">
        <v>71</v>
      </c>
      <c r="D1344" s="177" t="s">
        <v>1657</v>
      </c>
      <c r="E1344" s="143" t="s">
        <v>1796</v>
      </c>
      <c r="F1344" s="143">
        <v>22</v>
      </c>
      <c r="G1344" s="143">
        <v>1</v>
      </c>
    </row>
    <row r="1345" spans="2:7" x14ac:dyDescent="0.2">
      <c r="B1345" s="143" t="s">
        <v>43</v>
      </c>
      <c r="C1345" s="143" t="s">
        <v>71</v>
      </c>
      <c r="D1345" s="177" t="s">
        <v>1658</v>
      </c>
      <c r="E1345" s="143" t="s">
        <v>1797</v>
      </c>
      <c r="F1345" s="143">
        <v>11</v>
      </c>
      <c r="G1345" s="143">
        <v>0</v>
      </c>
    </row>
    <row r="1346" spans="2:7" x14ac:dyDescent="0.2">
      <c r="B1346" s="143" t="s">
        <v>43</v>
      </c>
      <c r="C1346" s="143" t="s">
        <v>71</v>
      </c>
      <c r="D1346" s="177" t="s">
        <v>118</v>
      </c>
      <c r="E1346" s="143" t="s">
        <v>1651</v>
      </c>
      <c r="F1346" s="143">
        <v>20</v>
      </c>
      <c r="G1346" s="143">
        <v>1</v>
      </c>
    </row>
    <row r="1347" spans="2:7" x14ac:dyDescent="0.2">
      <c r="B1347" s="143" t="s">
        <v>43</v>
      </c>
      <c r="C1347" s="143" t="s">
        <v>71</v>
      </c>
      <c r="D1347" s="177" t="s">
        <v>119</v>
      </c>
      <c r="E1347" s="143" t="s">
        <v>1319</v>
      </c>
      <c r="F1347" s="143">
        <v>61</v>
      </c>
      <c r="G1347" s="143">
        <v>4</v>
      </c>
    </row>
    <row r="1348" spans="2:7" x14ac:dyDescent="0.2">
      <c r="B1348" s="143" t="s">
        <v>43</v>
      </c>
      <c r="C1348" s="143" t="s">
        <v>71</v>
      </c>
      <c r="D1348" s="177" t="s">
        <v>120</v>
      </c>
      <c r="E1348" s="143" t="s">
        <v>1320</v>
      </c>
      <c r="F1348" s="143">
        <v>85</v>
      </c>
      <c r="G1348" s="143">
        <v>2</v>
      </c>
    </row>
    <row r="1349" spans="2:7" x14ac:dyDescent="0.2">
      <c r="B1349" s="143" t="s">
        <v>43</v>
      </c>
      <c r="C1349" s="143" t="s">
        <v>71</v>
      </c>
      <c r="D1349" s="177" t="s">
        <v>121</v>
      </c>
      <c r="E1349" s="143" t="s">
        <v>1321</v>
      </c>
      <c r="F1349" s="143">
        <v>88</v>
      </c>
      <c r="G1349" s="143">
        <v>4</v>
      </c>
    </row>
    <row r="1350" spans="2:7" x14ac:dyDescent="0.2">
      <c r="B1350" s="143" t="s">
        <v>43</v>
      </c>
      <c r="C1350" s="143" t="s">
        <v>71</v>
      </c>
      <c r="D1350" s="177" t="s">
        <v>122</v>
      </c>
      <c r="E1350" s="143" t="s">
        <v>1322</v>
      </c>
      <c r="F1350" s="143">
        <v>79</v>
      </c>
      <c r="G1350" s="143">
        <v>14</v>
      </c>
    </row>
    <row r="1351" spans="2:7" x14ac:dyDescent="0.2">
      <c r="B1351" s="143" t="s">
        <v>43</v>
      </c>
      <c r="C1351" s="143" t="s">
        <v>71</v>
      </c>
      <c r="D1351" s="177" t="s">
        <v>123</v>
      </c>
      <c r="E1351" s="143" t="s">
        <v>1323</v>
      </c>
      <c r="F1351" s="143">
        <v>82</v>
      </c>
      <c r="G1351" s="143">
        <v>16</v>
      </c>
    </row>
    <row r="1352" spans="2:7" x14ac:dyDescent="0.2">
      <c r="B1352" s="143" t="s">
        <v>43</v>
      </c>
      <c r="C1352" s="143" t="s">
        <v>71</v>
      </c>
      <c r="D1352" s="177" t="s">
        <v>124</v>
      </c>
      <c r="E1352" s="143" t="s">
        <v>1324</v>
      </c>
      <c r="F1352" s="143">
        <v>112</v>
      </c>
      <c r="G1352" s="143">
        <v>14</v>
      </c>
    </row>
    <row r="1353" spans="2:7" x14ac:dyDescent="0.2">
      <c r="B1353" s="143" t="s">
        <v>43</v>
      </c>
      <c r="C1353" s="143" t="s">
        <v>71</v>
      </c>
      <c r="D1353" s="177" t="s">
        <v>125</v>
      </c>
      <c r="E1353" s="143" t="s">
        <v>1325</v>
      </c>
      <c r="F1353" s="143">
        <v>135</v>
      </c>
      <c r="G1353" s="143">
        <v>33</v>
      </c>
    </row>
    <row r="1354" spans="2:7" x14ac:dyDescent="0.2">
      <c r="B1354" s="143" t="s">
        <v>43</v>
      </c>
      <c r="C1354" s="143" t="s">
        <v>71</v>
      </c>
      <c r="D1354" s="177" t="s">
        <v>126</v>
      </c>
      <c r="E1354" s="143" t="s">
        <v>1326</v>
      </c>
      <c r="F1354" s="143">
        <v>125</v>
      </c>
      <c r="G1354" s="143">
        <v>35</v>
      </c>
    </row>
    <row r="1355" spans="2:7" x14ac:dyDescent="0.2">
      <c r="B1355" s="143" t="s">
        <v>43</v>
      </c>
      <c r="C1355" s="143" t="s">
        <v>71</v>
      </c>
      <c r="D1355" s="177" t="s">
        <v>127</v>
      </c>
      <c r="E1355" s="143" t="s">
        <v>1327</v>
      </c>
      <c r="F1355" s="143">
        <v>156</v>
      </c>
      <c r="G1355" s="143">
        <v>48</v>
      </c>
    </row>
    <row r="1356" spans="2:7" x14ac:dyDescent="0.2">
      <c r="B1356" s="143" t="s">
        <v>43</v>
      </c>
      <c r="C1356" s="143" t="s">
        <v>71</v>
      </c>
      <c r="D1356" s="177" t="s">
        <v>128</v>
      </c>
      <c r="E1356" s="143" t="s">
        <v>1328</v>
      </c>
      <c r="F1356" s="143">
        <v>181</v>
      </c>
      <c r="G1356" s="143">
        <v>63</v>
      </c>
    </row>
    <row r="1357" spans="2:7" x14ac:dyDescent="0.2">
      <c r="B1357" s="143" t="s">
        <v>43</v>
      </c>
      <c r="C1357" s="143" t="s">
        <v>71</v>
      </c>
      <c r="D1357" s="177" t="s">
        <v>129</v>
      </c>
      <c r="E1357" s="143" t="s">
        <v>1329</v>
      </c>
      <c r="F1357" s="143">
        <v>186</v>
      </c>
      <c r="G1357" s="143">
        <v>53</v>
      </c>
    </row>
    <row r="1358" spans="2:7" x14ac:dyDescent="0.2">
      <c r="B1358" s="143" t="s">
        <v>43</v>
      </c>
      <c r="C1358" s="143" t="s">
        <v>71</v>
      </c>
      <c r="D1358" s="177" t="s">
        <v>130</v>
      </c>
      <c r="E1358" s="143" t="s">
        <v>1330</v>
      </c>
      <c r="F1358" s="143">
        <v>184</v>
      </c>
      <c r="G1358" s="143">
        <v>65</v>
      </c>
    </row>
    <row r="1359" spans="2:7" x14ac:dyDescent="0.2">
      <c r="B1359" s="143" t="s">
        <v>43</v>
      </c>
      <c r="C1359" s="143" t="s">
        <v>71</v>
      </c>
      <c r="D1359" s="177" t="s">
        <v>131</v>
      </c>
      <c r="E1359" s="143" t="s">
        <v>1331</v>
      </c>
      <c r="F1359" s="143">
        <v>186</v>
      </c>
      <c r="G1359" s="143">
        <v>54</v>
      </c>
    </row>
    <row r="1360" spans="2:7" x14ac:dyDescent="0.2">
      <c r="B1360" s="143" t="s">
        <v>43</v>
      </c>
      <c r="C1360" s="143" t="s">
        <v>71</v>
      </c>
      <c r="D1360" s="177" t="s">
        <v>132</v>
      </c>
      <c r="E1360" s="143" t="s">
        <v>1332</v>
      </c>
      <c r="F1360" s="143">
        <v>141</v>
      </c>
      <c r="G1360" s="143">
        <v>48</v>
      </c>
    </row>
    <row r="1361" spans="2:7" x14ac:dyDescent="0.2">
      <c r="B1361" s="143" t="s">
        <v>43</v>
      </c>
      <c r="C1361" s="143" t="s">
        <v>71</v>
      </c>
      <c r="D1361" s="177" t="s">
        <v>133</v>
      </c>
      <c r="E1361" s="143" t="s">
        <v>1333</v>
      </c>
      <c r="F1361" s="143">
        <v>98</v>
      </c>
      <c r="G1361" s="143">
        <v>38</v>
      </c>
    </row>
    <row r="1362" spans="2:7" x14ac:dyDescent="0.2">
      <c r="B1362" s="143" t="s">
        <v>43</v>
      </c>
      <c r="C1362" s="143" t="s">
        <v>71</v>
      </c>
      <c r="D1362" s="177" t="s">
        <v>8</v>
      </c>
      <c r="E1362" s="143" t="s">
        <v>1334</v>
      </c>
      <c r="F1362" s="143">
        <v>82</v>
      </c>
      <c r="G1362" s="143">
        <v>21</v>
      </c>
    </row>
    <row r="1363" spans="2:7" x14ac:dyDescent="0.2">
      <c r="B1363" s="143" t="s">
        <v>43</v>
      </c>
      <c r="C1363" s="143" t="s">
        <v>18</v>
      </c>
      <c r="D1363" s="177" t="s">
        <v>1661</v>
      </c>
      <c r="E1363" s="143" t="s">
        <v>1652</v>
      </c>
      <c r="F1363" s="143">
        <v>243</v>
      </c>
      <c r="G1363" s="143">
        <v>10</v>
      </c>
    </row>
    <row r="1364" spans="2:7" x14ac:dyDescent="0.2">
      <c r="B1364" s="143" t="s">
        <v>43</v>
      </c>
      <c r="C1364" s="143" t="s">
        <v>18</v>
      </c>
      <c r="D1364" s="177" t="s">
        <v>1657</v>
      </c>
      <c r="E1364" s="143" t="s">
        <v>1798</v>
      </c>
      <c r="F1364" s="143">
        <v>36</v>
      </c>
      <c r="G1364" s="143">
        <v>3</v>
      </c>
    </row>
    <row r="1365" spans="2:7" x14ac:dyDescent="0.2">
      <c r="B1365" s="143" t="s">
        <v>43</v>
      </c>
      <c r="C1365" s="143" t="s">
        <v>18</v>
      </c>
      <c r="D1365" s="177" t="s">
        <v>1658</v>
      </c>
      <c r="E1365" s="143" t="s">
        <v>1799</v>
      </c>
      <c r="F1365" s="143">
        <v>26</v>
      </c>
      <c r="G1365" s="143">
        <v>3</v>
      </c>
    </row>
    <row r="1366" spans="2:7" x14ac:dyDescent="0.2">
      <c r="B1366" s="143" t="s">
        <v>43</v>
      </c>
      <c r="C1366" s="143" t="s">
        <v>18</v>
      </c>
      <c r="D1366" s="177" t="s">
        <v>118</v>
      </c>
      <c r="E1366" s="143" t="s">
        <v>1653</v>
      </c>
      <c r="F1366" s="143">
        <v>35</v>
      </c>
      <c r="G1366" s="143">
        <v>2</v>
      </c>
    </row>
    <row r="1367" spans="2:7" x14ac:dyDescent="0.2">
      <c r="B1367" s="143" t="s">
        <v>43</v>
      </c>
      <c r="C1367" s="143" t="s">
        <v>18</v>
      </c>
      <c r="D1367" s="177" t="s">
        <v>119</v>
      </c>
      <c r="E1367" s="143" t="s">
        <v>1335</v>
      </c>
      <c r="F1367" s="143">
        <v>89</v>
      </c>
      <c r="G1367" s="143">
        <v>7</v>
      </c>
    </row>
    <row r="1368" spans="2:7" x14ac:dyDescent="0.2">
      <c r="B1368" s="143" t="s">
        <v>43</v>
      </c>
      <c r="C1368" s="143" t="s">
        <v>18</v>
      </c>
      <c r="D1368" s="177" t="s">
        <v>120</v>
      </c>
      <c r="E1368" s="143" t="s">
        <v>1336</v>
      </c>
      <c r="F1368" s="143">
        <v>107</v>
      </c>
      <c r="G1368" s="143">
        <v>2</v>
      </c>
    </row>
    <row r="1369" spans="2:7" x14ac:dyDescent="0.2">
      <c r="B1369" s="143" t="s">
        <v>43</v>
      </c>
      <c r="C1369" s="143" t="s">
        <v>18</v>
      </c>
      <c r="D1369" s="177" t="s">
        <v>121</v>
      </c>
      <c r="E1369" s="143" t="s">
        <v>1337</v>
      </c>
      <c r="F1369" s="143">
        <v>112</v>
      </c>
      <c r="G1369" s="143">
        <v>5</v>
      </c>
    </row>
    <row r="1370" spans="2:7" x14ac:dyDescent="0.2">
      <c r="B1370" s="143" t="s">
        <v>43</v>
      </c>
      <c r="C1370" s="143" t="s">
        <v>18</v>
      </c>
      <c r="D1370" s="177" t="s">
        <v>122</v>
      </c>
      <c r="E1370" s="143" t="s">
        <v>1338</v>
      </c>
      <c r="F1370" s="143">
        <v>124</v>
      </c>
      <c r="G1370" s="143">
        <v>16</v>
      </c>
    </row>
    <row r="1371" spans="2:7" x14ac:dyDescent="0.2">
      <c r="B1371" s="143" t="s">
        <v>43</v>
      </c>
      <c r="C1371" s="143" t="s">
        <v>18</v>
      </c>
      <c r="D1371" s="177" t="s">
        <v>123</v>
      </c>
      <c r="E1371" s="143" t="s">
        <v>1339</v>
      </c>
      <c r="F1371" s="143">
        <v>125</v>
      </c>
      <c r="G1371" s="143">
        <v>23</v>
      </c>
    </row>
    <row r="1372" spans="2:7" x14ac:dyDescent="0.2">
      <c r="B1372" s="143" t="s">
        <v>43</v>
      </c>
      <c r="C1372" s="143" t="s">
        <v>18</v>
      </c>
      <c r="D1372" s="177" t="s">
        <v>124</v>
      </c>
      <c r="E1372" s="143" t="s">
        <v>1340</v>
      </c>
      <c r="F1372" s="143">
        <v>162</v>
      </c>
      <c r="G1372" s="143">
        <v>24</v>
      </c>
    </row>
    <row r="1373" spans="2:7" x14ac:dyDescent="0.2">
      <c r="B1373" s="143" t="s">
        <v>43</v>
      </c>
      <c r="C1373" s="143" t="s">
        <v>18</v>
      </c>
      <c r="D1373" s="177" t="s">
        <v>125</v>
      </c>
      <c r="E1373" s="143" t="s">
        <v>1341</v>
      </c>
      <c r="F1373" s="143">
        <v>191</v>
      </c>
      <c r="G1373" s="143">
        <v>43</v>
      </c>
    </row>
    <row r="1374" spans="2:7" x14ac:dyDescent="0.2">
      <c r="B1374" s="143" t="s">
        <v>43</v>
      </c>
      <c r="C1374" s="143" t="s">
        <v>18</v>
      </c>
      <c r="D1374" s="177" t="s">
        <v>126</v>
      </c>
      <c r="E1374" s="143" t="s">
        <v>1342</v>
      </c>
      <c r="F1374" s="143">
        <v>189</v>
      </c>
      <c r="G1374" s="143">
        <v>53</v>
      </c>
    </row>
    <row r="1375" spans="2:7" x14ac:dyDescent="0.2">
      <c r="B1375" s="143" t="s">
        <v>43</v>
      </c>
      <c r="C1375" s="143" t="s">
        <v>18</v>
      </c>
      <c r="D1375" s="177" t="s">
        <v>127</v>
      </c>
      <c r="E1375" s="143" t="s">
        <v>1343</v>
      </c>
      <c r="F1375" s="143">
        <v>249</v>
      </c>
      <c r="G1375" s="143">
        <v>73</v>
      </c>
    </row>
    <row r="1376" spans="2:7" x14ac:dyDescent="0.2">
      <c r="B1376" s="143" t="s">
        <v>43</v>
      </c>
      <c r="C1376" s="143" t="s">
        <v>18</v>
      </c>
      <c r="D1376" s="177" t="s">
        <v>128</v>
      </c>
      <c r="E1376" s="143" t="s">
        <v>1344</v>
      </c>
      <c r="F1376" s="143">
        <v>293</v>
      </c>
      <c r="G1376" s="143">
        <v>101</v>
      </c>
    </row>
    <row r="1377" spans="2:7" x14ac:dyDescent="0.2">
      <c r="B1377" s="143" t="s">
        <v>43</v>
      </c>
      <c r="C1377" s="143" t="s">
        <v>18</v>
      </c>
      <c r="D1377" s="177" t="s">
        <v>129</v>
      </c>
      <c r="E1377" s="143" t="s">
        <v>1345</v>
      </c>
      <c r="F1377" s="143">
        <v>305</v>
      </c>
      <c r="G1377" s="143">
        <v>86</v>
      </c>
    </row>
    <row r="1378" spans="2:7" x14ac:dyDescent="0.2">
      <c r="B1378" s="143" t="s">
        <v>43</v>
      </c>
      <c r="C1378" s="143" t="s">
        <v>18</v>
      </c>
      <c r="D1378" s="177" t="s">
        <v>130</v>
      </c>
      <c r="E1378" s="143" t="s">
        <v>1346</v>
      </c>
      <c r="F1378" s="143">
        <v>292</v>
      </c>
      <c r="G1378" s="143">
        <v>98</v>
      </c>
    </row>
    <row r="1379" spans="2:7" x14ac:dyDescent="0.2">
      <c r="B1379" s="143" t="s">
        <v>43</v>
      </c>
      <c r="C1379" s="143" t="s">
        <v>18</v>
      </c>
      <c r="D1379" s="177" t="s">
        <v>131</v>
      </c>
      <c r="E1379" s="143" t="s">
        <v>1347</v>
      </c>
      <c r="F1379" s="143">
        <v>310</v>
      </c>
      <c r="G1379" s="143">
        <v>82</v>
      </c>
    </row>
    <row r="1380" spans="2:7" x14ac:dyDescent="0.2">
      <c r="B1380" s="143" t="s">
        <v>43</v>
      </c>
      <c r="C1380" s="143" t="s">
        <v>18</v>
      </c>
      <c r="D1380" s="177" t="s">
        <v>132</v>
      </c>
      <c r="E1380" s="143" t="s">
        <v>1348</v>
      </c>
      <c r="F1380" s="143">
        <v>262</v>
      </c>
      <c r="G1380" s="143">
        <v>82</v>
      </c>
    </row>
    <row r="1381" spans="2:7" x14ac:dyDescent="0.2">
      <c r="B1381" s="143" t="s">
        <v>43</v>
      </c>
      <c r="C1381" s="143" t="s">
        <v>18</v>
      </c>
      <c r="D1381" s="177" t="s">
        <v>133</v>
      </c>
      <c r="E1381" s="143" t="s">
        <v>1349</v>
      </c>
      <c r="F1381" s="143">
        <v>179</v>
      </c>
      <c r="G1381" s="143">
        <v>56</v>
      </c>
    </row>
    <row r="1382" spans="2:7" x14ac:dyDescent="0.2">
      <c r="B1382" s="143" t="s">
        <v>43</v>
      </c>
      <c r="C1382" s="143" t="s">
        <v>18</v>
      </c>
      <c r="D1382" s="177" t="s">
        <v>8</v>
      </c>
      <c r="E1382" s="143" t="s">
        <v>1350</v>
      </c>
      <c r="F1382" s="143">
        <v>175</v>
      </c>
      <c r="G1382" s="143">
        <v>36</v>
      </c>
    </row>
    <row r="1383" spans="2:7" x14ac:dyDescent="0.2">
      <c r="B1383" s="143" t="s">
        <v>64</v>
      </c>
      <c r="C1383" s="143" t="s">
        <v>70</v>
      </c>
      <c r="D1383" s="177" t="s">
        <v>1661</v>
      </c>
      <c r="E1383" s="143" t="s">
        <v>1351</v>
      </c>
      <c r="F1383" s="143">
        <v>529</v>
      </c>
      <c r="G1383" s="143">
        <v>0</v>
      </c>
    </row>
    <row r="1384" spans="2:7" x14ac:dyDescent="0.2">
      <c r="B1384" s="143" t="s">
        <v>64</v>
      </c>
      <c r="C1384" s="143" t="s">
        <v>70</v>
      </c>
      <c r="D1384" s="177" t="s">
        <v>1657</v>
      </c>
      <c r="E1384" s="143" t="s">
        <v>1800</v>
      </c>
      <c r="F1384" s="143">
        <v>73</v>
      </c>
      <c r="G1384" s="143">
        <v>3</v>
      </c>
    </row>
    <row r="1385" spans="2:7" x14ac:dyDescent="0.2">
      <c r="B1385" s="143" t="s">
        <v>64</v>
      </c>
      <c r="C1385" s="143" t="s">
        <v>70</v>
      </c>
      <c r="D1385" s="177" t="s">
        <v>1658</v>
      </c>
      <c r="E1385" s="143" t="s">
        <v>1801</v>
      </c>
      <c r="F1385" s="143">
        <v>38</v>
      </c>
      <c r="G1385" s="143">
        <v>0</v>
      </c>
    </row>
    <row r="1386" spans="2:7" x14ac:dyDescent="0.2">
      <c r="B1386" s="143" t="s">
        <v>64</v>
      </c>
      <c r="C1386" s="143" t="s">
        <v>70</v>
      </c>
      <c r="D1386" s="177" t="s">
        <v>118</v>
      </c>
      <c r="E1386" s="143" t="s">
        <v>1352</v>
      </c>
      <c r="F1386" s="143">
        <v>55</v>
      </c>
      <c r="G1386" s="143">
        <v>1</v>
      </c>
    </row>
    <row r="1387" spans="2:7" x14ac:dyDescent="0.2">
      <c r="B1387" s="143" t="s">
        <v>64</v>
      </c>
      <c r="C1387" s="143" t="s">
        <v>70</v>
      </c>
      <c r="D1387" s="177" t="s">
        <v>119</v>
      </c>
      <c r="E1387" s="143" t="s">
        <v>1353</v>
      </c>
      <c r="F1387" s="143">
        <v>128</v>
      </c>
      <c r="G1387" s="143">
        <v>2</v>
      </c>
    </row>
    <row r="1388" spans="2:7" x14ac:dyDescent="0.2">
      <c r="B1388" s="143" t="s">
        <v>64</v>
      </c>
      <c r="C1388" s="143" t="s">
        <v>70</v>
      </c>
      <c r="D1388" s="177" t="s">
        <v>120</v>
      </c>
      <c r="E1388" s="143" t="s">
        <v>1354</v>
      </c>
      <c r="F1388" s="143">
        <v>203</v>
      </c>
      <c r="G1388" s="143">
        <v>8</v>
      </c>
    </row>
    <row r="1389" spans="2:7" x14ac:dyDescent="0.2">
      <c r="B1389" s="143" t="s">
        <v>64</v>
      </c>
      <c r="C1389" s="143" t="s">
        <v>70</v>
      </c>
      <c r="D1389" s="177" t="s">
        <v>121</v>
      </c>
      <c r="E1389" s="143" t="s">
        <v>1355</v>
      </c>
      <c r="F1389" s="143">
        <v>299</v>
      </c>
      <c r="G1389" s="143">
        <v>17</v>
      </c>
    </row>
    <row r="1390" spans="2:7" x14ac:dyDescent="0.2">
      <c r="B1390" s="143" t="s">
        <v>64</v>
      </c>
      <c r="C1390" s="143" t="s">
        <v>70</v>
      </c>
      <c r="D1390" s="177" t="s">
        <v>122</v>
      </c>
      <c r="E1390" s="143" t="s">
        <v>1356</v>
      </c>
      <c r="F1390" s="143">
        <v>396</v>
      </c>
      <c r="G1390" s="143">
        <v>23</v>
      </c>
    </row>
    <row r="1391" spans="2:7" x14ac:dyDescent="0.2">
      <c r="B1391" s="143" t="s">
        <v>64</v>
      </c>
      <c r="C1391" s="143" t="s">
        <v>70</v>
      </c>
      <c r="D1391" s="177" t="s">
        <v>123</v>
      </c>
      <c r="E1391" s="143" t="s">
        <v>1357</v>
      </c>
      <c r="F1391" s="143">
        <v>580</v>
      </c>
      <c r="G1391" s="143">
        <v>57</v>
      </c>
    </row>
    <row r="1392" spans="2:7" x14ac:dyDescent="0.2">
      <c r="B1392" s="143" t="s">
        <v>64</v>
      </c>
      <c r="C1392" s="143" t="s">
        <v>70</v>
      </c>
      <c r="D1392" s="177" t="s">
        <v>124</v>
      </c>
      <c r="E1392" s="143" t="s">
        <v>1358</v>
      </c>
      <c r="F1392" s="143">
        <v>784</v>
      </c>
      <c r="G1392" s="143">
        <v>69</v>
      </c>
    </row>
    <row r="1393" spans="2:7" x14ac:dyDescent="0.2">
      <c r="B1393" s="143" t="s">
        <v>64</v>
      </c>
      <c r="C1393" s="143" t="s">
        <v>70</v>
      </c>
      <c r="D1393" s="177" t="s">
        <v>125</v>
      </c>
      <c r="E1393" s="143" t="s">
        <v>1359</v>
      </c>
      <c r="F1393" s="143">
        <v>1038</v>
      </c>
      <c r="G1393" s="143">
        <v>99</v>
      </c>
    </row>
    <row r="1394" spans="2:7" x14ac:dyDescent="0.2">
      <c r="B1394" s="143" t="s">
        <v>64</v>
      </c>
      <c r="C1394" s="143" t="s">
        <v>70</v>
      </c>
      <c r="D1394" s="177" t="s">
        <v>126</v>
      </c>
      <c r="E1394" s="143" t="s">
        <v>1360</v>
      </c>
      <c r="F1394" s="143">
        <v>1489</v>
      </c>
      <c r="G1394" s="143">
        <v>139</v>
      </c>
    </row>
    <row r="1395" spans="2:7" x14ac:dyDescent="0.2">
      <c r="B1395" s="143" t="s">
        <v>64</v>
      </c>
      <c r="C1395" s="143" t="s">
        <v>70</v>
      </c>
      <c r="D1395" s="177" t="s">
        <v>127</v>
      </c>
      <c r="E1395" s="143" t="s">
        <v>1361</v>
      </c>
      <c r="F1395" s="143">
        <v>2184</v>
      </c>
      <c r="G1395" s="143">
        <v>200</v>
      </c>
    </row>
    <row r="1396" spans="2:7" x14ac:dyDescent="0.2">
      <c r="B1396" s="143" t="s">
        <v>64</v>
      </c>
      <c r="C1396" s="143" t="s">
        <v>70</v>
      </c>
      <c r="D1396" s="177" t="s">
        <v>128</v>
      </c>
      <c r="E1396" s="143" t="s">
        <v>1362</v>
      </c>
      <c r="F1396" s="143">
        <v>3175</v>
      </c>
      <c r="G1396" s="143">
        <v>369</v>
      </c>
    </row>
    <row r="1397" spans="2:7" x14ac:dyDescent="0.2">
      <c r="B1397" s="143" t="s">
        <v>64</v>
      </c>
      <c r="C1397" s="143" t="s">
        <v>70</v>
      </c>
      <c r="D1397" s="177" t="s">
        <v>129</v>
      </c>
      <c r="E1397" s="143" t="s">
        <v>1363</v>
      </c>
      <c r="F1397" s="143">
        <v>3836</v>
      </c>
      <c r="G1397" s="143">
        <v>440</v>
      </c>
    </row>
    <row r="1398" spans="2:7" x14ac:dyDescent="0.2">
      <c r="B1398" s="143" t="s">
        <v>64</v>
      </c>
      <c r="C1398" s="143" t="s">
        <v>70</v>
      </c>
      <c r="D1398" s="177" t="s">
        <v>130</v>
      </c>
      <c r="E1398" s="143" t="s">
        <v>1364</v>
      </c>
      <c r="F1398" s="143">
        <v>4608</v>
      </c>
      <c r="G1398" s="143">
        <v>522</v>
      </c>
    </row>
    <row r="1399" spans="2:7" x14ac:dyDescent="0.2">
      <c r="B1399" s="143" t="s">
        <v>64</v>
      </c>
      <c r="C1399" s="143" t="s">
        <v>70</v>
      </c>
      <c r="D1399" s="177" t="s">
        <v>131</v>
      </c>
      <c r="E1399" s="143" t="s">
        <v>1365</v>
      </c>
      <c r="F1399" s="143">
        <v>5146</v>
      </c>
      <c r="G1399" s="143">
        <v>511</v>
      </c>
    </row>
    <row r="1400" spans="2:7" x14ac:dyDescent="0.2">
      <c r="B1400" s="143" t="s">
        <v>64</v>
      </c>
      <c r="C1400" s="143" t="s">
        <v>70</v>
      </c>
      <c r="D1400" s="177" t="s">
        <v>132</v>
      </c>
      <c r="E1400" s="143" t="s">
        <v>1366</v>
      </c>
      <c r="F1400" s="143">
        <v>5923</v>
      </c>
      <c r="G1400" s="143">
        <v>523</v>
      </c>
    </row>
    <row r="1401" spans="2:7" x14ac:dyDescent="0.2">
      <c r="B1401" s="143" t="s">
        <v>64</v>
      </c>
      <c r="C1401" s="143" t="s">
        <v>70</v>
      </c>
      <c r="D1401" s="177" t="s">
        <v>133</v>
      </c>
      <c r="E1401" s="143" t="s">
        <v>1367</v>
      </c>
      <c r="F1401" s="143">
        <v>5856</v>
      </c>
      <c r="G1401" s="143">
        <v>507</v>
      </c>
    </row>
    <row r="1402" spans="2:7" x14ac:dyDescent="0.2">
      <c r="B1402" s="143" t="s">
        <v>64</v>
      </c>
      <c r="C1402" s="143" t="s">
        <v>70</v>
      </c>
      <c r="D1402" s="177" t="s">
        <v>8</v>
      </c>
      <c r="E1402" s="143" t="s">
        <v>1368</v>
      </c>
      <c r="F1402" s="143">
        <v>6214</v>
      </c>
      <c r="G1402" s="143">
        <v>399</v>
      </c>
    </row>
    <row r="1403" spans="2:7" x14ac:dyDescent="0.2">
      <c r="B1403" s="143" t="s">
        <v>64</v>
      </c>
      <c r="C1403" s="143" t="s">
        <v>71</v>
      </c>
      <c r="D1403" s="177" t="s">
        <v>1661</v>
      </c>
      <c r="E1403" s="143" t="s">
        <v>1369</v>
      </c>
      <c r="F1403" s="143">
        <v>595</v>
      </c>
      <c r="G1403" s="143">
        <v>4</v>
      </c>
    </row>
    <row r="1404" spans="2:7" x14ac:dyDescent="0.2">
      <c r="B1404" s="143" t="s">
        <v>64</v>
      </c>
      <c r="C1404" s="143" t="s">
        <v>71</v>
      </c>
      <c r="D1404" s="177" t="s">
        <v>1657</v>
      </c>
      <c r="E1404" s="143" t="s">
        <v>1802</v>
      </c>
      <c r="F1404" s="143">
        <v>83</v>
      </c>
      <c r="G1404" s="143">
        <v>0</v>
      </c>
    </row>
    <row r="1405" spans="2:7" x14ac:dyDescent="0.2">
      <c r="B1405" s="143" t="s">
        <v>64</v>
      </c>
      <c r="C1405" s="143" t="s">
        <v>71</v>
      </c>
      <c r="D1405" s="177" t="s">
        <v>1658</v>
      </c>
      <c r="E1405" s="143" t="s">
        <v>1803</v>
      </c>
      <c r="F1405" s="143">
        <v>48</v>
      </c>
      <c r="G1405" s="143">
        <v>1</v>
      </c>
    </row>
    <row r="1406" spans="2:7" x14ac:dyDescent="0.2">
      <c r="B1406" s="143" t="s">
        <v>64</v>
      </c>
      <c r="C1406" s="143" t="s">
        <v>71</v>
      </c>
      <c r="D1406" s="177" t="s">
        <v>118</v>
      </c>
      <c r="E1406" s="143" t="s">
        <v>1370</v>
      </c>
      <c r="F1406" s="143">
        <v>68</v>
      </c>
      <c r="G1406" s="143">
        <v>1</v>
      </c>
    </row>
    <row r="1407" spans="2:7" x14ac:dyDescent="0.2">
      <c r="B1407" s="143" t="s">
        <v>64</v>
      </c>
      <c r="C1407" s="143" t="s">
        <v>71</v>
      </c>
      <c r="D1407" s="177" t="s">
        <v>119</v>
      </c>
      <c r="E1407" s="143" t="s">
        <v>1371</v>
      </c>
      <c r="F1407" s="143">
        <v>443</v>
      </c>
      <c r="G1407" s="143">
        <v>6</v>
      </c>
    </row>
    <row r="1408" spans="2:7" x14ac:dyDescent="0.2">
      <c r="B1408" s="143" t="s">
        <v>64</v>
      </c>
      <c r="C1408" s="143" t="s">
        <v>71</v>
      </c>
      <c r="D1408" s="177" t="s">
        <v>120</v>
      </c>
      <c r="E1408" s="143" t="s">
        <v>1372</v>
      </c>
      <c r="F1408" s="143">
        <v>871</v>
      </c>
      <c r="G1408" s="143">
        <v>10</v>
      </c>
    </row>
    <row r="1409" spans="2:7" x14ac:dyDescent="0.2">
      <c r="B1409" s="143" t="s">
        <v>64</v>
      </c>
      <c r="C1409" s="143" t="s">
        <v>71</v>
      </c>
      <c r="D1409" s="177" t="s">
        <v>121</v>
      </c>
      <c r="E1409" s="143" t="s">
        <v>1373</v>
      </c>
      <c r="F1409" s="143">
        <v>815</v>
      </c>
      <c r="G1409" s="143">
        <v>22</v>
      </c>
    </row>
    <row r="1410" spans="2:7" x14ac:dyDescent="0.2">
      <c r="B1410" s="143" t="s">
        <v>64</v>
      </c>
      <c r="C1410" s="143" t="s">
        <v>71</v>
      </c>
      <c r="D1410" s="177" t="s">
        <v>122</v>
      </c>
      <c r="E1410" s="143" t="s">
        <v>1374</v>
      </c>
      <c r="F1410" s="143">
        <v>851</v>
      </c>
      <c r="G1410" s="143">
        <v>38</v>
      </c>
    </row>
    <row r="1411" spans="2:7" x14ac:dyDescent="0.2">
      <c r="B1411" s="143" t="s">
        <v>64</v>
      </c>
      <c r="C1411" s="143" t="s">
        <v>71</v>
      </c>
      <c r="D1411" s="177" t="s">
        <v>123</v>
      </c>
      <c r="E1411" s="143" t="s">
        <v>1375</v>
      </c>
      <c r="F1411" s="143">
        <v>1069</v>
      </c>
      <c r="G1411" s="143">
        <v>74</v>
      </c>
    </row>
    <row r="1412" spans="2:7" x14ac:dyDescent="0.2">
      <c r="B1412" s="143" t="s">
        <v>64</v>
      </c>
      <c r="C1412" s="143" t="s">
        <v>71</v>
      </c>
      <c r="D1412" s="177" t="s">
        <v>124</v>
      </c>
      <c r="E1412" s="143" t="s">
        <v>1376</v>
      </c>
      <c r="F1412" s="143">
        <v>1369</v>
      </c>
      <c r="G1412" s="143">
        <v>90</v>
      </c>
    </row>
    <row r="1413" spans="2:7" x14ac:dyDescent="0.2">
      <c r="B1413" s="143" t="s">
        <v>64</v>
      </c>
      <c r="C1413" s="143" t="s">
        <v>71</v>
      </c>
      <c r="D1413" s="177" t="s">
        <v>125</v>
      </c>
      <c r="E1413" s="143" t="s">
        <v>1377</v>
      </c>
      <c r="F1413" s="143">
        <v>1784</v>
      </c>
      <c r="G1413" s="143">
        <v>150</v>
      </c>
    </row>
    <row r="1414" spans="2:7" x14ac:dyDescent="0.2">
      <c r="B1414" s="143" t="s">
        <v>64</v>
      </c>
      <c r="C1414" s="143" t="s">
        <v>71</v>
      </c>
      <c r="D1414" s="177" t="s">
        <v>126</v>
      </c>
      <c r="E1414" s="143" t="s">
        <v>1378</v>
      </c>
      <c r="F1414" s="143">
        <v>2618</v>
      </c>
      <c r="G1414" s="143">
        <v>234</v>
      </c>
    </row>
    <row r="1415" spans="2:7" x14ac:dyDescent="0.2">
      <c r="B1415" s="143" t="s">
        <v>64</v>
      </c>
      <c r="C1415" s="143" t="s">
        <v>71</v>
      </c>
      <c r="D1415" s="177" t="s">
        <v>127</v>
      </c>
      <c r="E1415" s="143" t="s">
        <v>1379</v>
      </c>
      <c r="F1415" s="143">
        <v>3824</v>
      </c>
      <c r="G1415" s="143">
        <v>354</v>
      </c>
    </row>
    <row r="1416" spans="2:7" x14ac:dyDescent="0.2">
      <c r="B1416" s="143" t="s">
        <v>64</v>
      </c>
      <c r="C1416" s="143" t="s">
        <v>71</v>
      </c>
      <c r="D1416" s="177" t="s">
        <v>128</v>
      </c>
      <c r="E1416" s="143" t="s">
        <v>1380</v>
      </c>
      <c r="F1416" s="143">
        <v>5126</v>
      </c>
      <c r="G1416" s="143">
        <v>512</v>
      </c>
    </row>
    <row r="1417" spans="2:7" x14ac:dyDescent="0.2">
      <c r="B1417" s="143" t="s">
        <v>64</v>
      </c>
      <c r="C1417" s="143" t="s">
        <v>71</v>
      </c>
      <c r="D1417" s="177" t="s">
        <v>129</v>
      </c>
      <c r="E1417" s="143" t="s">
        <v>1381</v>
      </c>
      <c r="F1417" s="143">
        <v>5920</v>
      </c>
      <c r="G1417" s="143">
        <v>659</v>
      </c>
    </row>
    <row r="1418" spans="2:7" x14ac:dyDescent="0.2">
      <c r="B1418" s="143" t="s">
        <v>64</v>
      </c>
      <c r="C1418" s="143" t="s">
        <v>71</v>
      </c>
      <c r="D1418" s="177" t="s">
        <v>130</v>
      </c>
      <c r="E1418" s="143" t="s">
        <v>1382</v>
      </c>
      <c r="F1418" s="143">
        <v>6138</v>
      </c>
      <c r="G1418" s="143">
        <v>790</v>
      </c>
    </row>
    <row r="1419" spans="2:7" x14ac:dyDescent="0.2">
      <c r="B1419" s="143" t="s">
        <v>64</v>
      </c>
      <c r="C1419" s="143" t="s">
        <v>71</v>
      </c>
      <c r="D1419" s="177" t="s">
        <v>131</v>
      </c>
      <c r="E1419" s="143" t="s">
        <v>1383</v>
      </c>
      <c r="F1419" s="143">
        <v>6049</v>
      </c>
      <c r="G1419" s="143">
        <v>667</v>
      </c>
    </row>
    <row r="1420" spans="2:7" x14ac:dyDescent="0.2">
      <c r="B1420" s="143" t="s">
        <v>64</v>
      </c>
      <c r="C1420" s="143" t="s">
        <v>71</v>
      </c>
      <c r="D1420" s="177" t="s">
        <v>132</v>
      </c>
      <c r="E1420" s="143" t="s">
        <v>1384</v>
      </c>
      <c r="F1420" s="143">
        <v>5404</v>
      </c>
      <c r="G1420" s="143">
        <v>588</v>
      </c>
    </row>
    <row r="1421" spans="2:7" x14ac:dyDescent="0.2">
      <c r="B1421" s="143" t="s">
        <v>64</v>
      </c>
      <c r="C1421" s="143" t="s">
        <v>71</v>
      </c>
      <c r="D1421" s="177" t="s">
        <v>133</v>
      </c>
      <c r="E1421" s="143" t="s">
        <v>1385</v>
      </c>
      <c r="F1421" s="143">
        <v>3852</v>
      </c>
      <c r="G1421" s="143">
        <v>379</v>
      </c>
    </row>
    <row r="1422" spans="2:7" x14ac:dyDescent="0.2">
      <c r="B1422" s="143" t="s">
        <v>64</v>
      </c>
      <c r="C1422" s="143" t="s">
        <v>71</v>
      </c>
      <c r="D1422" s="177" t="s">
        <v>8</v>
      </c>
      <c r="E1422" s="143" t="s">
        <v>1386</v>
      </c>
      <c r="F1422" s="143">
        <v>2764</v>
      </c>
      <c r="G1422" s="143">
        <v>238</v>
      </c>
    </row>
    <row r="1423" spans="2:7" x14ac:dyDescent="0.2">
      <c r="B1423" s="143" t="s">
        <v>64</v>
      </c>
      <c r="C1423" s="143" t="s">
        <v>18</v>
      </c>
      <c r="D1423" s="177" t="s">
        <v>1661</v>
      </c>
      <c r="E1423" s="143" t="s">
        <v>1387</v>
      </c>
      <c r="F1423" s="143">
        <v>1124</v>
      </c>
      <c r="G1423" s="143">
        <v>4</v>
      </c>
    </row>
    <row r="1424" spans="2:7" x14ac:dyDescent="0.2">
      <c r="B1424" s="143" t="s">
        <v>64</v>
      </c>
      <c r="C1424" s="143" t="s">
        <v>18</v>
      </c>
      <c r="D1424" s="177" t="s">
        <v>1657</v>
      </c>
      <c r="E1424" s="143" t="s">
        <v>1804</v>
      </c>
      <c r="F1424" s="143">
        <v>156</v>
      </c>
      <c r="G1424" s="143">
        <v>3</v>
      </c>
    </row>
    <row r="1425" spans="2:7" x14ac:dyDescent="0.2">
      <c r="B1425" s="143" t="s">
        <v>64</v>
      </c>
      <c r="C1425" s="143" t="s">
        <v>18</v>
      </c>
      <c r="D1425" s="177" t="s">
        <v>1658</v>
      </c>
      <c r="E1425" s="143" t="s">
        <v>1805</v>
      </c>
      <c r="F1425" s="143">
        <v>86</v>
      </c>
      <c r="G1425" s="143">
        <v>1</v>
      </c>
    </row>
    <row r="1426" spans="2:7" x14ac:dyDescent="0.2">
      <c r="B1426" s="143" t="s">
        <v>64</v>
      </c>
      <c r="C1426" s="143" t="s">
        <v>18</v>
      </c>
      <c r="D1426" s="177" t="s">
        <v>118</v>
      </c>
      <c r="E1426" s="143" t="s">
        <v>1388</v>
      </c>
      <c r="F1426" s="143">
        <v>123</v>
      </c>
      <c r="G1426" s="143">
        <v>2</v>
      </c>
    </row>
    <row r="1427" spans="2:7" x14ac:dyDescent="0.2">
      <c r="B1427" s="143" t="s">
        <v>64</v>
      </c>
      <c r="C1427" s="143" t="s">
        <v>18</v>
      </c>
      <c r="D1427" s="177" t="s">
        <v>119</v>
      </c>
      <c r="E1427" s="143" t="s">
        <v>1389</v>
      </c>
      <c r="F1427" s="143">
        <v>571</v>
      </c>
      <c r="G1427" s="143">
        <v>8</v>
      </c>
    </row>
    <row r="1428" spans="2:7" x14ac:dyDescent="0.2">
      <c r="B1428" s="143" t="s">
        <v>64</v>
      </c>
      <c r="C1428" s="143" t="s">
        <v>18</v>
      </c>
      <c r="D1428" s="177" t="s">
        <v>120</v>
      </c>
      <c r="E1428" s="143" t="s">
        <v>1390</v>
      </c>
      <c r="F1428" s="143">
        <v>1074</v>
      </c>
      <c r="G1428" s="143">
        <v>18</v>
      </c>
    </row>
    <row r="1429" spans="2:7" x14ac:dyDescent="0.2">
      <c r="B1429" s="143" t="s">
        <v>64</v>
      </c>
      <c r="C1429" s="143" t="s">
        <v>18</v>
      </c>
      <c r="D1429" s="177" t="s">
        <v>121</v>
      </c>
      <c r="E1429" s="143" t="s">
        <v>1391</v>
      </c>
      <c r="F1429" s="143">
        <v>1114</v>
      </c>
      <c r="G1429" s="143">
        <v>39</v>
      </c>
    </row>
    <row r="1430" spans="2:7" x14ac:dyDescent="0.2">
      <c r="B1430" s="143" t="s">
        <v>64</v>
      </c>
      <c r="C1430" s="143" t="s">
        <v>18</v>
      </c>
      <c r="D1430" s="177" t="s">
        <v>122</v>
      </c>
      <c r="E1430" s="143" t="s">
        <v>1392</v>
      </c>
      <c r="F1430" s="143">
        <v>1247</v>
      </c>
      <c r="G1430" s="143">
        <v>61</v>
      </c>
    </row>
    <row r="1431" spans="2:7" x14ac:dyDescent="0.2">
      <c r="B1431" s="143" t="s">
        <v>64</v>
      </c>
      <c r="C1431" s="143" t="s">
        <v>18</v>
      </c>
      <c r="D1431" s="177" t="s">
        <v>123</v>
      </c>
      <c r="E1431" s="143" t="s">
        <v>1393</v>
      </c>
      <c r="F1431" s="143">
        <v>1649</v>
      </c>
      <c r="G1431" s="143">
        <v>131</v>
      </c>
    </row>
    <row r="1432" spans="2:7" x14ac:dyDescent="0.2">
      <c r="B1432" s="143" t="s">
        <v>64</v>
      </c>
      <c r="C1432" s="143" t="s">
        <v>18</v>
      </c>
      <c r="D1432" s="177" t="s">
        <v>124</v>
      </c>
      <c r="E1432" s="143" t="s">
        <v>1394</v>
      </c>
      <c r="F1432" s="143">
        <v>2153</v>
      </c>
      <c r="G1432" s="143">
        <v>159</v>
      </c>
    </row>
    <row r="1433" spans="2:7" x14ac:dyDescent="0.2">
      <c r="B1433" s="143" t="s">
        <v>64</v>
      </c>
      <c r="C1433" s="143" t="s">
        <v>18</v>
      </c>
      <c r="D1433" s="177" t="s">
        <v>125</v>
      </c>
      <c r="E1433" s="143" t="s">
        <v>1395</v>
      </c>
      <c r="F1433" s="143">
        <v>2822</v>
      </c>
      <c r="G1433" s="143">
        <v>249</v>
      </c>
    </row>
    <row r="1434" spans="2:7" x14ac:dyDescent="0.2">
      <c r="B1434" s="143" t="s">
        <v>64</v>
      </c>
      <c r="C1434" s="143" t="s">
        <v>18</v>
      </c>
      <c r="D1434" s="177" t="s">
        <v>126</v>
      </c>
      <c r="E1434" s="143" t="s">
        <v>1396</v>
      </c>
      <c r="F1434" s="143">
        <v>4107</v>
      </c>
      <c r="G1434" s="143">
        <v>373</v>
      </c>
    </row>
    <row r="1435" spans="2:7" x14ac:dyDescent="0.2">
      <c r="B1435" s="143" t="s">
        <v>64</v>
      </c>
      <c r="C1435" s="143" t="s">
        <v>18</v>
      </c>
      <c r="D1435" s="177" t="s">
        <v>127</v>
      </c>
      <c r="E1435" s="143" t="s">
        <v>1397</v>
      </c>
      <c r="F1435" s="143">
        <v>6008</v>
      </c>
      <c r="G1435" s="143">
        <v>554</v>
      </c>
    </row>
    <row r="1436" spans="2:7" x14ac:dyDescent="0.2">
      <c r="B1436" s="143" t="s">
        <v>64</v>
      </c>
      <c r="C1436" s="143" t="s">
        <v>18</v>
      </c>
      <c r="D1436" s="177" t="s">
        <v>128</v>
      </c>
      <c r="E1436" s="143" t="s">
        <v>1398</v>
      </c>
      <c r="F1436" s="143">
        <v>8301</v>
      </c>
      <c r="G1436" s="143">
        <v>881</v>
      </c>
    </row>
    <row r="1437" spans="2:7" x14ac:dyDescent="0.2">
      <c r="B1437" s="143" t="s">
        <v>64</v>
      </c>
      <c r="C1437" s="143" t="s">
        <v>18</v>
      </c>
      <c r="D1437" s="177" t="s">
        <v>129</v>
      </c>
      <c r="E1437" s="143" t="s">
        <v>1399</v>
      </c>
      <c r="F1437" s="143">
        <v>9756</v>
      </c>
      <c r="G1437" s="143">
        <v>1099</v>
      </c>
    </row>
    <row r="1438" spans="2:7" x14ac:dyDescent="0.2">
      <c r="B1438" s="143" t="s">
        <v>64</v>
      </c>
      <c r="C1438" s="143" t="s">
        <v>18</v>
      </c>
      <c r="D1438" s="177" t="s">
        <v>130</v>
      </c>
      <c r="E1438" s="143" t="s">
        <v>1400</v>
      </c>
      <c r="F1438" s="143">
        <v>10746</v>
      </c>
      <c r="G1438" s="143">
        <v>1312</v>
      </c>
    </row>
    <row r="1439" spans="2:7" x14ac:dyDescent="0.2">
      <c r="B1439" s="143" t="s">
        <v>64</v>
      </c>
      <c r="C1439" s="143" t="s">
        <v>18</v>
      </c>
      <c r="D1439" s="177" t="s">
        <v>131</v>
      </c>
      <c r="E1439" s="143" t="s">
        <v>1401</v>
      </c>
      <c r="F1439" s="143">
        <v>11195</v>
      </c>
      <c r="G1439" s="143">
        <v>1178</v>
      </c>
    </row>
    <row r="1440" spans="2:7" x14ac:dyDescent="0.2">
      <c r="B1440" s="143" t="s">
        <v>64</v>
      </c>
      <c r="C1440" s="143" t="s">
        <v>18</v>
      </c>
      <c r="D1440" s="177" t="s">
        <v>132</v>
      </c>
      <c r="E1440" s="143" t="s">
        <v>1402</v>
      </c>
      <c r="F1440" s="143">
        <v>11327</v>
      </c>
      <c r="G1440" s="143">
        <v>1111</v>
      </c>
    </row>
    <row r="1441" spans="2:7" x14ac:dyDescent="0.2">
      <c r="B1441" s="143" t="s">
        <v>64</v>
      </c>
      <c r="C1441" s="143" t="s">
        <v>18</v>
      </c>
      <c r="D1441" s="177" t="s">
        <v>133</v>
      </c>
      <c r="E1441" s="143" t="s">
        <v>1403</v>
      </c>
      <c r="F1441" s="143">
        <v>9708</v>
      </c>
      <c r="G1441" s="143">
        <v>886</v>
      </c>
    </row>
    <row r="1442" spans="2:7" x14ac:dyDescent="0.2">
      <c r="B1442" s="143" t="s">
        <v>64</v>
      </c>
      <c r="C1442" s="143" t="s">
        <v>18</v>
      </c>
      <c r="D1442" s="177" t="s">
        <v>8</v>
      </c>
      <c r="E1442" s="143" t="s">
        <v>1404</v>
      </c>
      <c r="F1442" s="143">
        <v>8978</v>
      </c>
      <c r="G1442" s="143">
        <v>637</v>
      </c>
    </row>
    <row r="1443" spans="2:7" x14ac:dyDescent="0.2">
      <c r="B1443" s="143" t="s">
        <v>63</v>
      </c>
      <c r="C1443" s="143" t="s">
        <v>70</v>
      </c>
      <c r="D1443" s="177" t="s">
        <v>1661</v>
      </c>
      <c r="E1443" s="143" t="s">
        <v>1405</v>
      </c>
      <c r="F1443" s="143">
        <v>381</v>
      </c>
      <c r="G1443" s="143">
        <v>2</v>
      </c>
    </row>
    <row r="1444" spans="2:7" x14ac:dyDescent="0.2">
      <c r="B1444" s="143" t="s">
        <v>63</v>
      </c>
      <c r="C1444" s="143" t="s">
        <v>70</v>
      </c>
      <c r="D1444" s="177" t="s">
        <v>1657</v>
      </c>
      <c r="E1444" s="143" t="s">
        <v>1806</v>
      </c>
      <c r="F1444" s="143">
        <v>50</v>
      </c>
      <c r="G1444" s="143">
        <v>3</v>
      </c>
    </row>
    <row r="1445" spans="2:7" x14ac:dyDescent="0.2">
      <c r="B1445" s="143" t="s">
        <v>63</v>
      </c>
      <c r="C1445" s="143" t="s">
        <v>70</v>
      </c>
      <c r="D1445" s="177" t="s">
        <v>1658</v>
      </c>
      <c r="E1445" s="143" t="s">
        <v>1807</v>
      </c>
      <c r="F1445" s="143">
        <v>20</v>
      </c>
      <c r="G1445" s="143">
        <v>0</v>
      </c>
    </row>
    <row r="1446" spans="2:7" x14ac:dyDescent="0.2">
      <c r="B1446" s="143" t="s">
        <v>63</v>
      </c>
      <c r="C1446" s="143" t="s">
        <v>70</v>
      </c>
      <c r="D1446" s="177" t="s">
        <v>118</v>
      </c>
      <c r="E1446" s="143" t="s">
        <v>1406</v>
      </c>
      <c r="F1446" s="143">
        <v>42</v>
      </c>
      <c r="G1446" s="143">
        <v>1</v>
      </c>
    </row>
    <row r="1447" spans="2:7" x14ac:dyDescent="0.2">
      <c r="B1447" s="143" t="s">
        <v>63</v>
      </c>
      <c r="C1447" s="143" t="s">
        <v>70</v>
      </c>
      <c r="D1447" s="177" t="s">
        <v>119</v>
      </c>
      <c r="E1447" s="143" t="s">
        <v>1407</v>
      </c>
      <c r="F1447" s="143">
        <v>73</v>
      </c>
      <c r="G1447" s="143">
        <v>4</v>
      </c>
    </row>
    <row r="1448" spans="2:7" x14ac:dyDescent="0.2">
      <c r="B1448" s="143" t="s">
        <v>63</v>
      </c>
      <c r="C1448" s="143" t="s">
        <v>70</v>
      </c>
      <c r="D1448" s="177" t="s">
        <v>120</v>
      </c>
      <c r="E1448" s="143" t="s">
        <v>1408</v>
      </c>
      <c r="F1448" s="143">
        <v>147</v>
      </c>
      <c r="G1448" s="143">
        <v>9</v>
      </c>
    </row>
    <row r="1449" spans="2:7" x14ac:dyDescent="0.2">
      <c r="B1449" s="143" t="s">
        <v>63</v>
      </c>
      <c r="C1449" s="143" t="s">
        <v>70</v>
      </c>
      <c r="D1449" s="177" t="s">
        <v>121</v>
      </c>
      <c r="E1449" s="143" t="s">
        <v>1409</v>
      </c>
      <c r="F1449" s="143">
        <v>168</v>
      </c>
      <c r="G1449" s="143">
        <v>13</v>
      </c>
    </row>
    <row r="1450" spans="2:7" x14ac:dyDescent="0.2">
      <c r="B1450" s="143" t="s">
        <v>63</v>
      </c>
      <c r="C1450" s="143" t="s">
        <v>70</v>
      </c>
      <c r="D1450" s="177" t="s">
        <v>122</v>
      </c>
      <c r="E1450" s="143" t="s">
        <v>1410</v>
      </c>
      <c r="F1450" s="143">
        <v>223</v>
      </c>
      <c r="G1450" s="143">
        <v>10</v>
      </c>
    </row>
    <row r="1451" spans="2:7" x14ac:dyDescent="0.2">
      <c r="B1451" s="143" t="s">
        <v>63</v>
      </c>
      <c r="C1451" s="143" t="s">
        <v>70</v>
      </c>
      <c r="D1451" s="177" t="s">
        <v>123</v>
      </c>
      <c r="E1451" s="143" t="s">
        <v>1411</v>
      </c>
      <c r="F1451" s="143">
        <v>339</v>
      </c>
      <c r="G1451" s="143">
        <v>19</v>
      </c>
    </row>
    <row r="1452" spans="2:7" x14ac:dyDescent="0.2">
      <c r="B1452" s="143" t="s">
        <v>63</v>
      </c>
      <c r="C1452" s="143" t="s">
        <v>70</v>
      </c>
      <c r="D1452" s="177" t="s">
        <v>124</v>
      </c>
      <c r="E1452" s="143" t="s">
        <v>1412</v>
      </c>
      <c r="F1452" s="143">
        <v>417</v>
      </c>
      <c r="G1452" s="143">
        <v>34</v>
      </c>
    </row>
    <row r="1453" spans="2:7" x14ac:dyDescent="0.2">
      <c r="B1453" s="143" t="s">
        <v>63</v>
      </c>
      <c r="C1453" s="143" t="s">
        <v>70</v>
      </c>
      <c r="D1453" s="177" t="s">
        <v>125</v>
      </c>
      <c r="E1453" s="143" t="s">
        <v>1413</v>
      </c>
      <c r="F1453" s="143">
        <v>588</v>
      </c>
      <c r="G1453" s="143">
        <v>48</v>
      </c>
    </row>
    <row r="1454" spans="2:7" x14ac:dyDescent="0.2">
      <c r="B1454" s="143" t="s">
        <v>63</v>
      </c>
      <c r="C1454" s="143" t="s">
        <v>70</v>
      </c>
      <c r="D1454" s="177" t="s">
        <v>126</v>
      </c>
      <c r="E1454" s="143" t="s">
        <v>1414</v>
      </c>
      <c r="F1454" s="143">
        <v>838</v>
      </c>
      <c r="G1454" s="143">
        <v>94</v>
      </c>
    </row>
    <row r="1455" spans="2:7" x14ac:dyDescent="0.2">
      <c r="B1455" s="143" t="s">
        <v>63</v>
      </c>
      <c r="C1455" s="143" t="s">
        <v>70</v>
      </c>
      <c r="D1455" s="177" t="s">
        <v>127</v>
      </c>
      <c r="E1455" s="143" t="s">
        <v>1415</v>
      </c>
      <c r="F1455" s="143">
        <v>1233</v>
      </c>
      <c r="G1455" s="143">
        <v>137</v>
      </c>
    </row>
    <row r="1456" spans="2:7" x14ac:dyDescent="0.2">
      <c r="B1456" s="143" t="s">
        <v>63</v>
      </c>
      <c r="C1456" s="143" t="s">
        <v>70</v>
      </c>
      <c r="D1456" s="177" t="s">
        <v>128</v>
      </c>
      <c r="E1456" s="143" t="s">
        <v>1416</v>
      </c>
      <c r="F1456" s="143">
        <v>1514</v>
      </c>
      <c r="G1456" s="143">
        <v>200</v>
      </c>
    </row>
    <row r="1457" spans="2:7" x14ac:dyDescent="0.2">
      <c r="B1457" s="143" t="s">
        <v>63</v>
      </c>
      <c r="C1457" s="143" t="s">
        <v>70</v>
      </c>
      <c r="D1457" s="177" t="s">
        <v>129</v>
      </c>
      <c r="E1457" s="143" t="s">
        <v>1417</v>
      </c>
      <c r="F1457" s="143">
        <v>1741</v>
      </c>
      <c r="G1457" s="143">
        <v>205</v>
      </c>
    </row>
    <row r="1458" spans="2:7" x14ac:dyDescent="0.2">
      <c r="B1458" s="143" t="s">
        <v>63</v>
      </c>
      <c r="C1458" s="143" t="s">
        <v>70</v>
      </c>
      <c r="D1458" s="177" t="s">
        <v>130</v>
      </c>
      <c r="E1458" s="143" t="s">
        <v>1418</v>
      </c>
      <c r="F1458" s="143">
        <v>2075</v>
      </c>
      <c r="G1458" s="143">
        <v>270</v>
      </c>
    </row>
    <row r="1459" spans="2:7" x14ac:dyDescent="0.2">
      <c r="B1459" s="143" t="s">
        <v>63</v>
      </c>
      <c r="C1459" s="143" t="s">
        <v>70</v>
      </c>
      <c r="D1459" s="177" t="s">
        <v>131</v>
      </c>
      <c r="E1459" s="143" t="s">
        <v>1419</v>
      </c>
      <c r="F1459" s="143">
        <v>2263</v>
      </c>
      <c r="G1459" s="143">
        <v>244</v>
      </c>
    </row>
    <row r="1460" spans="2:7" x14ac:dyDescent="0.2">
      <c r="B1460" s="143" t="s">
        <v>63</v>
      </c>
      <c r="C1460" s="143" t="s">
        <v>70</v>
      </c>
      <c r="D1460" s="177" t="s">
        <v>132</v>
      </c>
      <c r="E1460" s="143" t="s">
        <v>1420</v>
      </c>
      <c r="F1460" s="143">
        <v>2537</v>
      </c>
      <c r="G1460" s="143">
        <v>278</v>
      </c>
    </row>
    <row r="1461" spans="2:7" x14ac:dyDescent="0.2">
      <c r="B1461" s="143" t="s">
        <v>63</v>
      </c>
      <c r="C1461" s="143" t="s">
        <v>70</v>
      </c>
      <c r="D1461" s="177" t="s">
        <v>133</v>
      </c>
      <c r="E1461" s="143" t="s">
        <v>1421</v>
      </c>
      <c r="F1461" s="143">
        <v>2396</v>
      </c>
      <c r="G1461" s="143">
        <v>208</v>
      </c>
    </row>
    <row r="1462" spans="2:7" x14ac:dyDescent="0.2">
      <c r="B1462" s="143" t="s">
        <v>63</v>
      </c>
      <c r="C1462" s="143" t="s">
        <v>70</v>
      </c>
      <c r="D1462" s="177" t="s">
        <v>8</v>
      </c>
      <c r="E1462" s="143" t="s">
        <v>1422</v>
      </c>
      <c r="F1462" s="143">
        <v>2328</v>
      </c>
      <c r="G1462" s="143">
        <v>182</v>
      </c>
    </row>
    <row r="1463" spans="2:7" x14ac:dyDescent="0.2">
      <c r="B1463" s="143" t="s">
        <v>63</v>
      </c>
      <c r="C1463" s="143" t="s">
        <v>71</v>
      </c>
      <c r="D1463" s="177" t="s">
        <v>1661</v>
      </c>
      <c r="E1463" s="143" t="s">
        <v>1423</v>
      </c>
      <c r="F1463" s="143">
        <v>519</v>
      </c>
      <c r="G1463" s="143">
        <v>0</v>
      </c>
    </row>
    <row r="1464" spans="2:7" x14ac:dyDescent="0.2">
      <c r="B1464" s="143" t="s">
        <v>63</v>
      </c>
      <c r="C1464" s="143" t="s">
        <v>71</v>
      </c>
      <c r="D1464" s="177" t="s">
        <v>1657</v>
      </c>
      <c r="E1464" s="143" t="s">
        <v>1808</v>
      </c>
      <c r="F1464" s="143">
        <v>67</v>
      </c>
      <c r="G1464" s="143">
        <v>1</v>
      </c>
    </row>
    <row r="1465" spans="2:7" x14ac:dyDescent="0.2">
      <c r="B1465" s="143" t="s">
        <v>63</v>
      </c>
      <c r="C1465" s="143" t="s">
        <v>71</v>
      </c>
      <c r="D1465" s="177" t="s">
        <v>1658</v>
      </c>
      <c r="E1465" s="143" t="s">
        <v>1809</v>
      </c>
      <c r="F1465" s="143">
        <v>33</v>
      </c>
      <c r="G1465" s="143">
        <v>1</v>
      </c>
    </row>
    <row r="1466" spans="2:7" x14ac:dyDescent="0.2">
      <c r="B1466" s="143" t="s">
        <v>63</v>
      </c>
      <c r="C1466" s="143" t="s">
        <v>71</v>
      </c>
      <c r="D1466" s="177" t="s">
        <v>118</v>
      </c>
      <c r="E1466" s="143" t="s">
        <v>1424</v>
      </c>
      <c r="F1466" s="143">
        <v>56</v>
      </c>
      <c r="G1466" s="143">
        <v>1</v>
      </c>
    </row>
    <row r="1467" spans="2:7" x14ac:dyDescent="0.2">
      <c r="B1467" s="143" t="s">
        <v>63</v>
      </c>
      <c r="C1467" s="143" t="s">
        <v>71</v>
      </c>
      <c r="D1467" s="177" t="s">
        <v>119</v>
      </c>
      <c r="E1467" s="143" t="s">
        <v>1425</v>
      </c>
      <c r="F1467" s="143">
        <v>255</v>
      </c>
      <c r="G1467" s="143">
        <v>2</v>
      </c>
    </row>
    <row r="1468" spans="2:7" x14ac:dyDescent="0.2">
      <c r="B1468" s="143" t="s">
        <v>63</v>
      </c>
      <c r="C1468" s="143" t="s">
        <v>71</v>
      </c>
      <c r="D1468" s="177" t="s">
        <v>120</v>
      </c>
      <c r="E1468" s="143" t="s">
        <v>1426</v>
      </c>
      <c r="F1468" s="143">
        <v>452</v>
      </c>
      <c r="G1468" s="143">
        <v>5</v>
      </c>
    </row>
    <row r="1469" spans="2:7" x14ac:dyDescent="0.2">
      <c r="B1469" s="143" t="s">
        <v>63</v>
      </c>
      <c r="C1469" s="143" t="s">
        <v>71</v>
      </c>
      <c r="D1469" s="177" t="s">
        <v>121</v>
      </c>
      <c r="E1469" s="143" t="s">
        <v>1427</v>
      </c>
      <c r="F1469" s="143">
        <v>459</v>
      </c>
      <c r="G1469" s="143">
        <v>9</v>
      </c>
    </row>
    <row r="1470" spans="2:7" x14ac:dyDescent="0.2">
      <c r="B1470" s="143" t="s">
        <v>63</v>
      </c>
      <c r="C1470" s="143" t="s">
        <v>71</v>
      </c>
      <c r="D1470" s="177" t="s">
        <v>122</v>
      </c>
      <c r="E1470" s="143" t="s">
        <v>1428</v>
      </c>
      <c r="F1470" s="143">
        <v>516</v>
      </c>
      <c r="G1470" s="143">
        <v>23</v>
      </c>
    </row>
    <row r="1471" spans="2:7" x14ac:dyDescent="0.2">
      <c r="B1471" s="143" t="s">
        <v>63</v>
      </c>
      <c r="C1471" s="143" t="s">
        <v>71</v>
      </c>
      <c r="D1471" s="177" t="s">
        <v>123</v>
      </c>
      <c r="E1471" s="143" t="s">
        <v>1429</v>
      </c>
      <c r="F1471" s="143">
        <v>600</v>
      </c>
      <c r="G1471" s="143">
        <v>35</v>
      </c>
    </row>
    <row r="1472" spans="2:7" x14ac:dyDescent="0.2">
      <c r="B1472" s="143" t="s">
        <v>63</v>
      </c>
      <c r="C1472" s="143" t="s">
        <v>71</v>
      </c>
      <c r="D1472" s="177" t="s">
        <v>124</v>
      </c>
      <c r="E1472" s="143" t="s">
        <v>1430</v>
      </c>
      <c r="F1472" s="143">
        <v>730</v>
      </c>
      <c r="G1472" s="143">
        <v>65</v>
      </c>
    </row>
    <row r="1473" spans="2:7" x14ac:dyDescent="0.2">
      <c r="B1473" s="143" t="s">
        <v>63</v>
      </c>
      <c r="C1473" s="143" t="s">
        <v>71</v>
      </c>
      <c r="D1473" s="177" t="s">
        <v>125</v>
      </c>
      <c r="E1473" s="143" t="s">
        <v>1431</v>
      </c>
      <c r="F1473" s="143">
        <v>1052</v>
      </c>
      <c r="G1473" s="143">
        <v>114</v>
      </c>
    </row>
    <row r="1474" spans="2:7" x14ac:dyDescent="0.2">
      <c r="B1474" s="143" t="s">
        <v>63</v>
      </c>
      <c r="C1474" s="143" t="s">
        <v>71</v>
      </c>
      <c r="D1474" s="177" t="s">
        <v>126</v>
      </c>
      <c r="E1474" s="143" t="s">
        <v>1432</v>
      </c>
      <c r="F1474" s="143">
        <v>1583</v>
      </c>
      <c r="G1474" s="143">
        <v>135</v>
      </c>
    </row>
    <row r="1475" spans="2:7" x14ac:dyDescent="0.2">
      <c r="B1475" s="143" t="s">
        <v>63</v>
      </c>
      <c r="C1475" s="143" t="s">
        <v>71</v>
      </c>
      <c r="D1475" s="177" t="s">
        <v>127</v>
      </c>
      <c r="E1475" s="143" t="s">
        <v>1433</v>
      </c>
      <c r="F1475" s="143">
        <v>2094</v>
      </c>
      <c r="G1475" s="143">
        <v>224</v>
      </c>
    </row>
    <row r="1476" spans="2:7" x14ac:dyDescent="0.2">
      <c r="B1476" s="143" t="s">
        <v>63</v>
      </c>
      <c r="C1476" s="143" t="s">
        <v>71</v>
      </c>
      <c r="D1476" s="177" t="s">
        <v>128</v>
      </c>
      <c r="E1476" s="143" t="s">
        <v>1434</v>
      </c>
      <c r="F1476" s="143">
        <v>2564</v>
      </c>
      <c r="G1476" s="143">
        <v>320</v>
      </c>
    </row>
    <row r="1477" spans="2:7" x14ac:dyDescent="0.2">
      <c r="B1477" s="143" t="s">
        <v>63</v>
      </c>
      <c r="C1477" s="143" t="s">
        <v>71</v>
      </c>
      <c r="D1477" s="177" t="s">
        <v>129</v>
      </c>
      <c r="E1477" s="143" t="s">
        <v>1435</v>
      </c>
      <c r="F1477" s="143">
        <v>2944</v>
      </c>
      <c r="G1477" s="143">
        <v>441</v>
      </c>
    </row>
    <row r="1478" spans="2:7" x14ac:dyDescent="0.2">
      <c r="B1478" s="143" t="s">
        <v>63</v>
      </c>
      <c r="C1478" s="143" t="s">
        <v>71</v>
      </c>
      <c r="D1478" s="177" t="s">
        <v>130</v>
      </c>
      <c r="E1478" s="143" t="s">
        <v>1436</v>
      </c>
      <c r="F1478" s="143">
        <v>3048</v>
      </c>
      <c r="G1478" s="143">
        <v>433</v>
      </c>
    </row>
    <row r="1479" spans="2:7" x14ac:dyDescent="0.2">
      <c r="B1479" s="143" t="s">
        <v>63</v>
      </c>
      <c r="C1479" s="143" t="s">
        <v>71</v>
      </c>
      <c r="D1479" s="177" t="s">
        <v>131</v>
      </c>
      <c r="E1479" s="143" t="s">
        <v>1437</v>
      </c>
      <c r="F1479" s="143">
        <v>2716</v>
      </c>
      <c r="G1479" s="143">
        <v>366</v>
      </c>
    </row>
    <row r="1480" spans="2:7" x14ac:dyDescent="0.2">
      <c r="B1480" s="143" t="s">
        <v>63</v>
      </c>
      <c r="C1480" s="143" t="s">
        <v>71</v>
      </c>
      <c r="D1480" s="177" t="s">
        <v>132</v>
      </c>
      <c r="E1480" s="143" t="s">
        <v>1438</v>
      </c>
      <c r="F1480" s="143">
        <v>2651</v>
      </c>
      <c r="G1480" s="143">
        <v>331</v>
      </c>
    </row>
    <row r="1481" spans="2:7" x14ac:dyDescent="0.2">
      <c r="B1481" s="143" t="s">
        <v>63</v>
      </c>
      <c r="C1481" s="143" t="s">
        <v>71</v>
      </c>
      <c r="D1481" s="177" t="s">
        <v>133</v>
      </c>
      <c r="E1481" s="143" t="s">
        <v>1439</v>
      </c>
      <c r="F1481" s="143">
        <v>1771</v>
      </c>
      <c r="G1481" s="143">
        <v>213</v>
      </c>
    </row>
    <row r="1482" spans="2:7" x14ac:dyDescent="0.2">
      <c r="B1482" s="143" t="s">
        <v>63</v>
      </c>
      <c r="C1482" s="143" t="s">
        <v>71</v>
      </c>
      <c r="D1482" s="177" t="s">
        <v>8</v>
      </c>
      <c r="E1482" s="143" t="s">
        <v>1440</v>
      </c>
      <c r="F1482" s="143">
        <v>1273</v>
      </c>
      <c r="G1482" s="143">
        <v>112</v>
      </c>
    </row>
    <row r="1483" spans="2:7" x14ac:dyDescent="0.2">
      <c r="B1483" s="143" t="s">
        <v>63</v>
      </c>
      <c r="C1483" s="143" t="s">
        <v>18</v>
      </c>
      <c r="D1483" s="177" t="s">
        <v>1661</v>
      </c>
      <c r="E1483" s="143" t="s">
        <v>1441</v>
      </c>
      <c r="F1483" s="143">
        <v>900</v>
      </c>
      <c r="G1483" s="143">
        <v>2</v>
      </c>
    </row>
    <row r="1484" spans="2:7" x14ac:dyDescent="0.2">
      <c r="B1484" s="143" t="s">
        <v>63</v>
      </c>
      <c r="C1484" s="143" t="s">
        <v>18</v>
      </c>
      <c r="D1484" s="177" t="s">
        <v>1657</v>
      </c>
      <c r="E1484" s="143" t="s">
        <v>1810</v>
      </c>
      <c r="F1484" s="143">
        <v>117</v>
      </c>
      <c r="G1484" s="143">
        <v>4</v>
      </c>
    </row>
    <row r="1485" spans="2:7" x14ac:dyDescent="0.2">
      <c r="B1485" s="143" t="s">
        <v>63</v>
      </c>
      <c r="C1485" s="143" t="s">
        <v>18</v>
      </c>
      <c r="D1485" s="177" t="s">
        <v>1658</v>
      </c>
      <c r="E1485" s="143" t="s">
        <v>1811</v>
      </c>
      <c r="F1485" s="143">
        <v>53</v>
      </c>
      <c r="G1485" s="143">
        <v>1</v>
      </c>
    </row>
    <row r="1486" spans="2:7" x14ac:dyDescent="0.2">
      <c r="B1486" s="143" t="s">
        <v>63</v>
      </c>
      <c r="C1486" s="143" t="s">
        <v>18</v>
      </c>
      <c r="D1486" s="177" t="s">
        <v>118</v>
      </c>
      <c r="E1486" s="143" t="s">
        <v>1442</v>
      </c>
      <c r="F1486" s="143">
        <v>98</v>
      </c>
      <c r="G1486" s="143">
        <v>2</v>
      </c>
    </row>
    <row r="1487" spans="2:7" x14ac:dyDescent="0.2">
      <c r="B1487" s="143" t="s">
        <v>63</v>
      </c>
      <c r="C1487" s="143" t="s">
        <v>18</v>
      </c>
      <c r="D1487" s="177" t="s">
        <v>119</v>
      </c>
      <c r="E1487" s="143" t="s">
        <v>1443</v>
      </c>
      <c r="F1487" s="143">
        <v>328</v>
      </c>
      <c r="G1487" s="143">
        <v>6</v>
      </c>
    </row>
    <row r="1488" spans="2:7" x14ac:dyDescent="0.2">
      <c r="B1488" s="143" t="s">
        <v>63</v>
      </c>
      <c r="C1488" s="143" t="s">
        <v>18</v>
      </c>
      <c r="D1488" s="177" t="s">
        <v>120</v>
      </c>
      <c r="E1488" s="143" t="s">
        <v>1444</v>
      </c>
      <c r="F1488" s="143">
        <v>599</v>
      </c>
      <c r="G1488" s="143">
        <v>14</v>
      </c>
    </row>
    <row r="1489" spans="2:7" x14ac:dyDescent="0.2">
      <c r="B1489" s="143" t="s">
        <v>63</v>
      </c>
      <c r="C1489" s="143" t="s">
        <v>18</v>
      </c>
      <c r="D1489" s="177" t="s">
        <v>121</v>
      </c>
      <c r="E1489" s="143" t="s">
        <v>1445</v>
      </c>
      <c r="F1489" s="143">
        <v>627</v>
      </c>
      <c r="G1489" s="143">
        <v>22</v>
      </c>
    </row>
    <row r="1490" spans="2:7" x14ac:dyDescent="0.2">
      <c r="B1490" s="143" t="s">
        <v>63</v>
      </c>
      <c r="C1490" s="143" t="s">
        <v>18</v>
      </c>
      <c r="D1490" s="177" t="s">
        <v>122</v>
      </c>
      <c r="E1490" s="143" t="s">
        <v>1446</v>
      </c>
      <c r="F1490" s="143">
        <v>739</v>
      </c>
      <c r="G1490" s="143">
        <v>33</v>
      </c>
    </row>
    <row r="1491" spans="2:7" x14ac:dyDescent="0.2">
      <c r="B1491" s="143" t="s">
        <v>63</v>
      </c>
      <c r="C1491" s="143" t="s">
        <v>18</v>
      </c>
      <c r="D1491" s="177" t="s">
        <v>123</v>
      </c>
      <c r="E1491" s="143" t="s">
        <v>1447</v>
      </c>
      <c r="F1491" s="143">
        <v>939</v>
      </c>
      <c r="G1491" s="143">
        <v>54</v>
      </c>
    </row>
    <row r="1492" spans="2:7" x14ac:dyDescent="0.2">
      <c r="B1492" s="143" t="s">
        <v>63</v>
      </c>
      <c r="C1492" s="143" t="s">
        <v>18</v>
      </c>
      <c r="D1492" s="177" t="s">
        <v>124</v>
      </c>
      <c r="E1492" s="143" t="s">
        <v>1448</v>
      </c>
      <c r="F1492" s="143">
        <v>1147</v>
      </c>
      <c r="G1492" s="143">
        <v>99</v>
      </c>
    </row>
    <row r="1493" spans="2:7" x14ac:dyDescent="0.2">
      <c r="B1493" s="143" t="s">
        <v>63</v>
      </c>
      <c r="C1493" s="143" t="s">
        <v>18</v>
      </c>
      <c r="D1493" s="177" t="s">
        <v>125</v>
      </c>
      <c r="E1493" s="143" t="s">
        <v>1449</v>
      </c>
      <c r="F1493" s="143">
        <v>1640</v>
      </c>
      <c r="G1493" s="143">
        <v>162</v>
      </c>
    </row>
    <row r="1494" spans="2:7" x14ac:dyDescent="0.2">
      <c r="B1494" s="143" t="s">
        <v>63</v>
      </c>
      <c r="C1494" s="143" t="s">
        <v>18</v>
      </c>
      <c r="D1494" s="177" t="s">
        <v>126</v>
      </c>
      <c r="E1494" s="143" t="s">
        <v>1450</v>
      </c>
      <c r="F1494" s="143">
        <v>2421</v>
      </c>
      <c r="G1494" s="143">
        <v>229</v>
      </c>
    </row>
    <row r="1495" spans="2:7" x14ac:dyDescent="0.2">
      <c r="B1495" s="143" t="s">
        <v>63</v>
      </c>
      <c r="C1495" s="143" t="s">
        <v>18</v>
      </c>
      <c r="D1495" s="177" t="s">
        <v>127</v>
      </c>
      <c r="E1495" s="143" t="s">
        <v>1451</v>
      </c>
      <c r="F1495" s="143">
        <v>3327</v>
      </c>
      <c r="G1495" s="143">
        <v>361</v>
      </c>
    </row>
    <row r="1496" spans="2:7" x14ac:dyDescent="0.2">
      <c r="B1496" s="143" t="s">
        <v>63</v>
      </c>
      <c r="C1496" s="143" t="s">
        <v>18</v>
      </c>
      <c r="D1496" s="177" t="s">
        <v>128</v>
      </c>
      <c r="E1496" s="143" t="s">
        <v>1452</v>
      </c>
      <c r="F1496" s="143">
        <v>4078</v>
      </c>
      <c r="G1496" s="143">
        <v>520</v>
      </c>
    </row>
    <row r="1497" spans="2:7" x14ac:dyDescent="0.2">
      <c r="B1497" s="143" t="s">
        <v>63</v>
      </c>
      <c r="C1497" s="143" t="s">
        <v>18</v>
      </c>
      <c r="D1497" s="177" t="s">
        <v>129</v>
      </c>
      <c r="E1497" s="143" t="s">
        <v>1453</v>
      </c>
      <c r="F1497" s="143">
        <v>4685</v>
      </c>
      <c r="G1497" s="143">
        <v>646</v>
      </c>
    </row>
    <row r="1498" spans="2:7" x14ac:dyDescent="0.2">
      <c r="B1498" s="143" t="s">
        <v>63</v>
      </c>
      <c r="C1498" s="143" t="s">
        <v>18</v>
      </c>
      <c r="D1498" s="177" t="s">
        <v>130</v>
      </c>
      <c r="E1498" s="143" t="s">
        <v>1454</v>
      </c>
      <c r="F1498" s="143">
        <v>5123</v>
      </c>
      <c r="G1498" s="143">
        <v>703</v>
      </c>
    </row>
    <row r="1499" spans="2:7" x14ac:dyDescent="0.2">
      <c r="B1499" s="143" t="s">
        <v>63</v>
      </c>
      <c r="C1499" s="143" t="s">
        <v>18</v>
      </c>
      <c r="D1499" s="177" t="s">
        <v>131</v>
      </c>
      <c r="E1499" s="143" t="s">
        <v>1455</v>
      </c>
      <c r="F1499" s="143">
        <v>4979</v>
      </c>
      <c r="G1499" s="143">
        <v>610</v>
      </c>
    </row>
    <row r="1500" spans="2:7" x14ac:dyDescent="0.2">
      <c r="B1500" s="143" t="s">
        <v>63</v>
      </c>
      <c r="C1500" s="143" t="s">
        <v>18</v>
      </c>
      <c r="D1500" s="177" t="s">
        <v>132</v>
      </c>
      <c r="E1500" s="143" t="s">
        <v>1456</v>
      </c>
      <c r="F1500" s="143">
        <v>5188</v>
      </c>
      <c r="G1500" s="143">
        <v>609</v>
      </c>
    </row>
    <row r="1501" spans="2:7" x14ac:dyDescent="0.2">
      <c r="B1501" s="143" t="s">
        <v>63</v>
      </c>
      <c r="C1501" s="143" t="s">
        <v>18</v>
      </c>
      <c r="D1501" s="177" t="s">
        <v>133</v>
      </c>
      <c r="E1501" s="143" t="s">
        <v>1457</v>
      </c>
      <c r="F1501" s="143">
        <v>4167</v>
      </c>
      <c r="G1501" s="143">
        <v>421</v>
      </c>
    </row>
    <row r="1502" spans="2:7" x14ac:dyDescent="0.2">
      <c r="B1502" s="143" t="s">
        <v>63</v>
      </c>
      <c r="C1502" s="143" t="s">
        <v>18</v>
      </c>
      <c r="D1502" s="177" t="s">
        <v>8</v>
      </c>
      <c r="E1502" s="143" t="s">
        <v>1458</v>
      </c>
      <c r="F1502" s="143">
        <v>3601</v>
      </c>
      <c r="G1502" s="143">
        <v>294</v>
      </c>
    </row>
    <row r="1503" spans="2:7" x14ac:dyDescent="0.2">
      <c r="B1503" s="143" t="s">
        <v>55</v>
      </c>
      <c r="C1503" s="143" t="s">
        <v>70</v>
      </c>
      <c r="D1503" s="177" t="s">
        <v>1661</v>
      </c>
      <c r="E1503" s="143" t="s">
        <v>1459</v>
      </c>
      <c r="F1503" s="143">
        <v>209</v>
      </c>
      <c r="G1503" s="143">
        <v>8</v>
      </c>
    </row>
    <row r="1504" spans="2:7" x14ac:dyDescent="0.2">
      <c r="B1504" s="143" t="s">
        <v>55</v>
      </c>
      <c r="C1504" s="143" t="s">
        <v>70</v>
      </c>
      <c r="D1504" s="177" t="s">
        <v>1657</v>
      </c>
      <c r="E1504" s="143" t="s">
        <v>1812</v>
      </c>
      <c r="F1504" s="143">
        <v>35</v>
      </c>
      <c r="G1504" s="143">
        <v>1</v>
      </c>
    </row>
    <row r="1505" spans="2:7" x14ac:dyDescent="0.2">
      <c r="B1505" s="143" t="s">
        <v>55</v>
      </c>
      <c r="C1505" s="143" t="s">
        <v>70</v>
      </c>
      <c r="D1505" s="177" t="s">
        <v>1658</v>
      </c>
      <c r="E1505" s="143" t="s">
        <v>1813</v>
      </c>
      <c r="F1505" s="143">
        <v>15</v>
      </c>
      <c r="G1505" s="143">
        <v>1</v>
      </c>
    </row>
    <row r="1506" spans="2:7" x14ac:dyDescent="0.2">
      <c r="B1506" s="143" t="s">
        <v>55</v>
      </c>
      <c r="C1506" s="143" t="s">
        <v>70</v>
      </c>
      <c r="D1506" s="177" t="s">
        <v>118</v>
      </c>
      <c r="E1506" s="143" t="s">
        <v>1460</v>
      </c>
      <c r="F1506" s="143">
        <v>13</v>
      </c>
      <c r="G1506" s="143">
        <v>1</v>
      </c>
    </row>
    <row r="1507" spans="2:7" x14ac:dyDescent="0.2">
      <c r="B1507" s="143" t="s">
        <v>55</v>
      </c>
      <c r="C1507" s="143" t="s">
        <v>70</v>
      </c>
      <c r="D1507" s="177" t="s">
        <v>119</v>
      </c>
      <c r="E1507" s="143" t="s">
        <v>1461</v>
      </c>
      <c r="F1507" s="143">
        <v>32</v>
      </c>
      <c r="G1507" s="143">
        <v>2</v>
      </c>
    </row>
    <row r="1508" spans="2:7" x14ac:dyDescent="0.2">
      <c r="B1508" s="143" t="s">
        <v>55</v>
      </c>
      <c r="C1508" s="143" t="s">
        <v>70</v>
      </c>
      <c r="D1508" s="177" t="s">
        <v>120</v>
      </c>
      <c r="E1508" s="143" t="s">
        <v>1462</v>
      </c>
      <c r="F1508" s="143">
        <v>53</v>
      </c>
      <c r="G1508" s="143">
        <v>9</v>
      </c>
    </row>
    <row r="1509" spans="2:7" x14ac:dyDescent="0.2">
      <c r="B1509" s="143" t="s">
        <v>55</v>
      </c>
      <c r="C1509" s="143" t="s">
        <v>70</v>
      </c>
      <c r="D1509" s="177" t="s">
        <v>121</v>
      </c>
      <c r="E1509" s="143" t="s">
        <v>1463</v>
      </c>
      <c r="F1509" s="143">
        <v>63</v>
      </c>
      <c r="G1509" s="143">
        <v>6</v>
      </c>
    </row>
    <row r="1510" spans="2:7" x14ac:dyDescent="0.2">
      <c r="B1510" s="143" t="s">
        <v>55</v>
      </c>
      <c r="C1510" s="143" t="s">
        <v>70</v>
      </c>
      <c r="D1510" s="177" t="s">
        <v>122</v>
      </c>
      <c r="E1510" s="143" t="s">
        <v>1464</v>
      </c>
      <c r="F1510" s="143">
        <v>80</v>
      </c>
      <c r="G1510" s="143">
        <v>14</v>
      </c>
    </row>
    <row r="1511" spans="2:7" x14ac:dyDescent="0.2">
      <c r="B1511" s="143" t="s">
        <v>55</v>
      </c>
      <c r="C1511" s="143" t="s">
        <v>70</v>
      </c>
      <c r="D1511" s="177" t="s">
        <v>123</v>
      </c>
      <c r="E1511" s="143" t="s">
        <v>1465</v>
      </c>
      <c r="F1511" s="143">
        <v>143</v>
      </c>
      <c r="G1511" s="143">
        <v>16</v>
      </c>
    </row>
    <row r="1512" spans="2:7" x14ac:dyDescent="0.2">
      <c r="B1512" s="143" t="s">
        <v>55</v>
      </c>
      <c r="C1512" s="143" t="s">
        <v>70</v>
      </c>
      <c r="D1512" s="177" t="s">
        <v>124</v>
      </c>
      <c r="E1512" s="143" t="s">
        <v>1466</v>
      </c>
      <c r="F1512" s="143">
        <v>163</v>
      </c>
      <c r="G1512" s="143">
        <v>20</v>
      </c>
    </row>
    <row r="1513" spans="2:7" x14ac:dyDescent="0.2">
      <c r="B1513" s="143" t="s">
        <v>55</v>
      </c>
      <c r="C1513" s="143" t="s">
        <v>70</v>
      </c>
      <c r="D1513" s="177" t="s">
        <v>125</v>
      </c>
      <c r="E1513" s="143" t="s">
        <v>1467</v>
      </c>
      <c r="F1513" s="143">
        <v>219</v>
      </c>
      <c r="G1513" s="143">
        <v>32</v>
      </c>
    </row>
    <row r="1514" spans="2:7" x14ac:dyDescent="0.2">
      <c r="B1514" s="143" t="s">
        <v>55</v>
      </c>
      <c r="C1514" s="143" t="s">
        <v>70</v>
      </c>
      <c r="D1514" s="177" t="s">
        <v>126</v>
      </c>
      <c r="E1514" s="143" t="s">
        <v>1468</v>
      </c>
      <c r="F1514" s="143">
        <v>347</v>
      </c>
      <c r="G1514" s="143">
        <v>60</v>
      </c>
    </row>
    <row r="1515" spans="2:7" x14ac:dyDescent="0.2">
      <c r="B1515" s="143" t="s">
        <v>55</v>
      </c>
      <c r="C1515" s="143" t="s">
        <v>70</v>
      </c>
      <c r="D1515" s="177" t="s">
        <v>127</v>
      </c>
      <c r="E1515" s="143" t="s">
        <v>1469</v>
      </c>
      <c r="F1515" s="143">
        <v>408</v>
      </c>
      <c r="G1515" s="143">
        <v>61</v>
      </c>
    </row>
    <row r="1516" spans="2:7" x14ac:dyDescent="0.2">
      <c r="B1516" s="143" t="s">
        <v>55</v>
      </c>
      <c r="C1516" s="143" t="s">
        <v>70</v>
      </c>
      <c r="D1516" s="177" t="s">
        <v>128</v>
      </c>
      <c r="E1516" s="143" t="s">
        <v>1470</v>
      </c>
      <c r="F1516" s="143">
        <v>511</v>
      </c>
      <c r="G1516" s="143">
        <v>76</v>
      </c>
    </row>
    <row r="1517" spans="2:7" x14ac:dyDescent="0.2">
      <c r="B1517" s="143" t="s">
        <v>55</v>
      </c>
      <c r="C1517" s="143" t="s">
        <v>70</v>
      </c>
      <c r="D1517" s="177" t="s">
        <v>129</v>
      </c>
      <c r="E1517" s="143" t="s">
        <v>1471</v>
      </c>
      <c r="F1517" s="143">
        <v>584</v>
      </c>
      <c r="G1517" s="143">
        <v>106</v>
      </c>
    </row>
    <row r="1518" spans="2:7" x14ac:dyDescent="0.2">
      <c r="B1518" s="143" t="s">
        <v>55</v>
      </c>
      <c r="C1518" s="143" t="s">
        <v>70</v>
      </c>
      <c r="D1518" s="177" t="s">
        <v>130</v>
      </c>
      <c r="E1518" s="143" t="s">
        <v>1472</v>
      </c>
      <c r="F1518" s="143">
        <v>638</v>
      </c>
      <c r="G1518" s="143">
        <v>110</v>
      </c>
    </row>
    <row r="1519" spans="2:7" x14ac:dyDescent="0.2">
      <c r="B1519" s="143" t="s">
        <v>55</v>
      </c>
      <c r="C1519" s="143" t="s">
        <v>70</v>
      </c>
      <c r="D1519" s="177" t="s">
        <v>131</v>
      </c>
      <c r="E1519" s="143" t="s">
        <v>1473</v>
      </c>
      <c r="F1519" s="143">
        <v>717</v>
      </c>
      <c r="G1519" s="143">
        <v>109</v>
      </c>
    </row>
    <row r="1520" spans="2:7" x14ac:dyDescent="0.2">
      <c r="B1520" s="143" t="s">
        <v>55</v>
      </c>
      <c r="C1520" s="143" t="s">
        <v>70</v>
      </c>
      <c r="D1520" s="177" t="s">
        <v>132</v>
      </c>
      <c r="E1520" s="143" t="s">
        <v>1474</v>
      </c>
      <c r="F1520" s="143">
        <v>782</v>
      </c>
      <c r="G1520" s="143">
        <v>116</v>
      </c>
    </row>
    <row r="1521" spans="2:7" x14ac:dyDescent="0.2">
      <c r="B1521" s="143" t="s">
        <v>55</v>
      </c>
      <c r="C1521" s="143" t="s">
        <v>70</v>
      </c>
      <c r="D1521" s="177" t="s">
        <v>133</v>
      </c>
      <c r="E1521" s="143" t="s">
        <v>1475</v>
      </c>
      <c r="F1521" s="143">
        <v>734</v>
      </c>
      <c r="G1521" s="143">
        <v>95</v>
      </c>
    </row>
    <row r="1522" spans="2:7" x14ac:dyDescent="0.2">
      <c r="B1522" s="143" t="s">
        <v>55</v>
      </c>
      <c r="C1522" s="143" t="s">
        <v>70</v>
      </c>
      <c r="D1522" s="177" t="s">
        <v>8</v>
      </c>
      <c r="E1522" s="143" t="s">
        <v>1476</v>
      </c>
      <c r="F1522" s="143">
        <v>906</v>
      </c>
      <c r="G1522" s="143">
        <v>89</v>
      </c>
    </row>
    <row r="1523" spans="2:7" x14ac:dyDescent="0.2">
      <c r="B1523" s="143" t="s">
        <v>55</v>
      </c>
      <c r="C1523" s="143" t="s">
        <v>71</v>
      </c>
      <c r="D1523" s="177" t="s">
        <v>1661</v>
      </c>
      <c r="E1523" s="143" t="s">
        <v>1477</v>
      </c>
      <c r="F1523" s="143">
        <v>287</v>
      </c>
      <c r="G1523" s="143">
        <v>6</v>
      </c>
    </row>
    <row r="1524" spans="2:7" x14ac:dyDescent="0.2">
      <c r="B1524" s="143" t="s">
        <v>55</v>
      </c>
      <c r="C1524" s="143" t="s">
        <v>71</v>
      </c>
      <c r="D1524" s="177" t="s">
        <v>1657</v>
      </c>
      <c r="E1524" s="143" t="s">
        <v>1814</v>
      </c>
      <c r="F1524" s="143">
        <v>28</v>
      </c>
      <c r="G1524" s="143">
        <v>4</v>
      </c>
    </row>
    <row r="1525" spans="2:7" x14ac:dyDescent="0.2">
      <c r="B1525" s="143" t="s">
        <v>55</v>
      </c>
      <c r="C1525" s="143" t="s">
        <v>71</v>
      </c>
      <c r="D1525" s="177" t="s">
        <v>1658</v>
      </c>
      <c r="E1525" s="143" t="s">
        <v>1815</v>
      </c>
      <c r="F1525" s="143">
        <v>14</v>
      </c>
      <c r="G1525" s="143">
        <v>3</v>
      </c>
    </row>
    <row r="1526" spans="2:7" x14ac:dyDescent="0.2">
      <c r="B1526" s="143" t="s">
        <v>55</v>
      </c>
      <c r="C1526" s="143" t="s">
        <v>71</v>
      </c>
      <c r="D1526" s="177" t="s">
        <v>118</v>
      </c>
      <c r="E1526" s="143" t="s">
        <v>1478</v>
      </c>
      <c r="F1526" s="143">
        <v>35</v>
      </c>
      <c r="G1526" s="143">
        <v>1</v>
      </c>
    </row>
    <row r="1527" spans="2:7" x14ac:dyDescent="0.2">
      <c r="B1527" s="143" t="s">
        <v>55</v>
      </c>
      <c r="C1527" s="143" t="s">
        <v>71</v>
      </c>
      <c r="D1527" s="177" t="s">
        <v>119</v>
      </c>
      <c r="E1527" s="143" t="s">
        <v>1479</v>
      </c>
      <c r="F1527" s="143">
        <v>213</v>
      </c>
      <c r="G1527" s="143">
        <v>6</v>
      </c>
    </row>
    <row r="1528" spans="2:7" x14ac:dyDescent="0.2">
      <c r="B1528" s="143" t="s">
        <v>55</v>
      </c>
      <c r="C1528" s="143" t="s">
        <v>71</v>
      </c>
      <c r="D1528" s="177" t="s">
        <v>120</v>
      </c>
      <c r="E1528" s="143" t="s">
        <v>1480</v>
      </c>
      <c r="F1528" s="143">
        <v>323</v>
      </c>
      <c r="G1528" s="143">
        <v>4</v>
      </c>
    </row>
    <row r="1529" spans="2:7" x14ac:dyDescent="0.2">
      <c r="B1529" s="143" t="s">
        <v>55</v>
      </c>
      <c r="C1529" s="143" t="s">
        <v>71</v>
      </c>
      <c r="D1529" s="177" t="s">
        <v>121</v>
      </c>
      <c r="E1529" s="143" t="s">
        <v>1481</v>
      </c>
      <c r="F1529" s="143">
        <v>305</v>
      </c>
      <c r="G1529" s="143">
        <v>10</v>
      </c>
    </row>
    <row r="1530" spans="2:7" x14ac:dyDescent="0.2">
      <c r="B1530" s="143" t="s">
        <v>55</v>
      </c>
      <c r="C1530" s="143" t="s">
        <v>71</v>
      </c>
      <c r="D1530" s="177" t="s">
        <v>122</v>
      </c>
      <c r="E1530" s="143" t="s">
        <v>1482</v>
      </c>
      <c r="F1530" s="143">
        <v>326</v>
      </c>
      <c r="G1530" s="143">
        <v>20</v>
      </c>
    </row>
    <row r="1531" spans="2:7" x14ac:dyDescent="0.2">
      <c r="B1531" s="143" t="s">
        <v>55</v>
      </c>
      <c r="C1531" s="143" t="s">
        <v>71</v>
      </c>
      <c r="D1531" s="177" t="s">
        <v>123</v>
      </c>
      <c r="E1531" s="143" t="s">
        <v>1483</v>
      </c>
      <c r="F1531" s="143">
        <v>323</v>
      </c>
      <c r="G1531" s="143">
        <v>42</v>
      </c>
    </row>
    <row r="1532" spans="2:7" x14ac:dyDescent="0.2">
      <c r="B1532" s="143" t="s">
        <v>55</v>
      </c>
      <c r="C1532" s="143" t="s">
        <v>71</v>
      </c>
      <c r="D1532" s="177" t="s">
        <v>124</v>
      </c>
      <c r="E1532" s="143" t="s">
        <v>1484</v>
      </c>
      <c r="F1532" s="143">
        <v>372</v>
      </c>
      <c r="G1532" s="143">
        <v>39</v>
      </c>
    </row>
    <row r="1533" spans="2:7" x14ac:dyDescent="0.2">
      <c r="B1533" s="143" t="s">
        <v>55</v>
      </c>
      <c r="C1533" s="143" t="s">
        <v>71</v>
      </c>
      <c r="D1533" s="177" t="s">
        <v>125</v>
      </c>
      <c r="E1533" s="143" t="s">
        <v>1485</v>
      </c>
      <c r="F1533" s="143">
        <v>429</v>
      </c>
      <c r="G1533" s="143">
        <v>56</v>
      </c>
    </row>
    <row r="1534" spans="2:7" x14ac:dyDescent="0.2">
      <c r="B1534" s="143" t="s">
        <v>55</v>
      </c>
      <c r="C1534" s="143" t="s">
        <v>71</v>
      </c>
      <c r="D1534" s="177" t="s">
        <v>126</v>
      </c>
      <c r="E1534" s="143" t="s">
        <v>1486</v>
      </c>
      <c r="F1534" s="143">
        <v>576</v>
      </c>
      <c r="G1534" s="143">
        <v>79</v>
      </c>
    </row>
    <row r="1535" spans="2:7" x14ac:dyDescent="0.2">
      <c r="B1535" s="143" t="s">
        <v>55</v>
      </c>
      <c r="C1535" s="143" t="s">
        <v>71</v>
      </c>
      <c r="D1535" s="177" t="s">
        <v>127</v>
      </c>
      <c r="E1535" s="143" t="s">
        <v>1487</v>
      </c>
      <c r="F1535" s="143">
        <v>649</v>
      </c>
      <c r="G1535" s="143">
        <v>76</v>
      </c>
    </row>
    <row r="1536" spans="2:7" x14ac:dyDescent="0.2">
      <c r="B1536" s="143" t="s">
        <v>55</v>
      </c>
      <c r="C1536" s="143" t="s">
        <v>71</v>
      </c>
      <c r="D1536" s="177" t="s">
        <v>128</v>
      </c>
      <c r="E1536" s="143" t="s">
        <v>1488</v>
      </c>
      <c r="F1536" s="143">
        <v>786</v>
      </c>
      <c r="G1536" s="143">
        <v>125</v>
      </c>
    </row>
    <row r="1537" spans="2:7" x14ac:dyDescent="0.2">
      <c r="B1537" s="143" t="s">
        <v>55</v>
      </c>
      <c r="C1537" s="143" t="s">
        <v>71</v>
      </c>
      <c r="D1537" s="177" t="s">
        <v>129</v>
      </c>
      <c r="E1537" s="143" t="s">
        <v>1489</v>
      </c>
      <c r="F1537" s="143">
        <v>827</v>
      </c>
      <c r="G1537" s="143">
        <v>143</v>
      </c>
    </row>
    <row r="1538" spans="2:7" x14ac:dyDescent="0.2">
      <c r="B1538" s="143" t="s">
        <v>55</v>
      </c>
      <c r="C1538" s="143" t="s">
        <v>71</v>
      </c>
      <c r="D1538" s="177" t="s">
        <v>130</v>
      </c>
      <c r="E1538" s="143" t="s">
        <v>1490</v>
      </c>
      <c r="F1538" s="143">
        <v>846</v>
      </c>
      <c r="G1538" s="143">
        <v>159</v>
      </c>
    </row>
    <row r="1539" spans="2:7" x14ac:dyDescent="0.2">
      <c r="B1539" s="143" t="s">
        <v>55</v>
      </c>
      <c r="C1539" s="143" t="s">
        <v>71</v>
      </c>
      <c r="D1539" s="177" t="s">
        <v>131</v>
      </c>
      <c r="E1539" s="143" t="s">
        <v>1491</v>
      </c>
      <c r="F1539" s="143">
        <v>827</v>
      </c>
      <c r="G1539" s="143">
        <v>167</v>
      </c>
    </row>
    <row r="1540" spans="2:7" x14ac:dyDescent="0.2">
      <c r="B1540" s="143" t="s">
        <v>55</v>
      </c>
      <c r="C1540" s="143" t="s">
        <v>71</v>
      </c>
      <c r="D1540" s="177" t="s">
        <v>132</v>
      </c>
      <c r="E1540" s="143" t="s">
        <v>1492</v>
      </c>
      <c r="F1540" s="143">
        <v>822</v>
      </c>
      <c r="G1540" s="143">
        <v>115</v>
      </c>
    </row>
    <row r="1541" spans="2:7" x14ac:dyDescent="0.2">
      <c r="B1541" s="143" t="s">
        <v>55</v>
      </c>
      <c r="C1541" s="143" t="s">
        <v>71</v>
      </c>
      <c r="D1541" s="177" t="s">
        <v>133</v>
      </c>
      <c r="E1541" s="143" t="s">
        <v>1493</v>
      </c>
      <c r="F1541" s="143">
        <v>560</v>
      </c>
      <c r="G1541" s="143">
        <v>89</v>
      </c>
    </row>
    <row r="1542" spans="2:7" x14ac:dyDescent="0.2">
      <c r="B1542" s="143" t="s">
        <v>55</v>
      </c>
      <c r="C1542" s="143" t="s">
        <v>71</v>
      </c>
      <c r="D1542" s="177" t="s">
        <v>8</v>
      </c>
      <c r="E1542" s="143" t="s">
        <v>1494</v>
      </c>
      <c r="F1542" s="143">
        <v>559</v>
      </c>
      <c r="G1542" s="143">
        <v>76</v>
      </c>
    </row>
    <row r="1543" spans="2:7" x14ac:dyDescent="0.2">
      <c r="B1543" s="143" t="s">
        <v>55</v>
      </c>
      <c r="C1543" s="143" t="s">
        <v>18</v>
      </c>
      <c r="D1543" s="177" t="s">
        <v>1661</v>
      </c>
      <c r="E1543" s="143" t="s">
        <v>1495</v>
      </c>
      <c r="F1543" s="143">
        <v>496</v>
      </c>
      <c r="G1543" s="143">
        <v>14</v>
      </c>
    </row>
    <row r="1544" spans="2:7" x14ac:dyDescent="0.2">
      <c r="B1544" s="143" t="s">
        <v>55</v>
      </c>
      <c r="C1544" s="143" t="s">
        <v>18</v>
      </c>
      <c r="D1544" s="177" t="s">
        <v>1657</v>
      </c>
      <c r="E1544" s="143" t="s">
        <v>1816</v>
      </c>
      <c r="F1544" s="143">
        <v>63</v>
      </c>
      <c r="G1544" s="143">
        <v>5</v>
      </c>
    </row>
    <row r="1545" spans="2:7" x14ac:dyDescent="0.2">
      <c r="B1545" s="143" t="s">
        <v>55</v>
      </c>
      <c r="C1545" s="143" t="s">
        <v>18</v>
      </c>
      <c r="D1545" s="177" t="s">
        <v>1658</v>
      </c>
      <c r="E1545" s="143" t="s">
        <v>1817</v>
      </c>
      <c r="F1545" s="143">
        <v>29</v>
      </c>
      <c r="G1545" s="143">
        <v>4</v>
      </c>
    </row>
    <row r="1546" spans="2:7" x14ac:dyDescent="0.2">
      <c r="B1546" s="143" t="s">
        <v>55</v>
      </c>
      <c r="C1546" s="143" t="s">
        <v>18</v>
      </c>
      <c r="D1546" s="177" t="s">
        <v>118</v>
      </c>
      <c r="E1546" s="143" t="s">
        <v>1496</v>
      </c>
      <c r="F1546" s="143">
        <v>48</v>
      </c>
      <c r="G1546" s="143">
        <v>2</v>
      </c>
    </row>
    <row r="1547" spans="2:7" x14ac:dyDescent="0.2">
      <c r="B1547" s="143" t="s">
        <v>55</v>
      </c>
      <c r="C1547" s="143" t="s">
        <v>18</v>
      </c>
      <c r="D1547" s="177" t="s">
        <v>119</v>
      </c>
      <c r="E1547" s="143" t="s">
        <v>1497</v>
      </c>
      <c r="F1547" s="143">
        <v>245</v>
      </c>
      <c r="G1547" s="143">
        <v>8</v>
      </c>
    </row>
    <row r="1548" spans="2:7" x14ac:dyDescent="0.2">
      <c r="B1548" s="143" t="s">
        <v>55</v>
      </c>
      <c r="C1548" s="143" t="s">
        <v>18</v>
      </c>
      <c r="D1548" s="177" t="s">
        <v>120</v>
      </c>
      <c r="E1548" s="143" t="s">
        <v>1498</v>
      </c>
      <c r="F1548" s="143">
        <v>376</v>
      </c>
      <c r="G1548" s="143">
        <v>13</v>
      </c>
    </row>
    <row r="1549" spans="2:7" x14ac:dyDescent="0.2">
      <c r="B1549" s="143" t="s">
        <v>55</v>
      </c>
      <c r="C1549" s="143" t="s">
        <v>18</v>
      </c>
      <c r="D1549" s="177" t="s">
        <v>121</v>
      </c>
      <c r="E1549" s="143" t="s">
        <v>1499</v>
      </c>
      <c r="F1549" s="143">
        <v>368</v>
      </c>
      <c r="G1549" s="143">
        <v>16</v>
      </c>
    </row>
    <row r="1550" spans="2:7" x14ac:dyDescent="0.2">
      <c r="B1550" s="143" t="s">
        <v>55</v>
      </c>
      <c r="C1550" s="143" t="s">
        <v>18</v>
      </c>
      <c r="D1550" s="177" t="s">
        <v>122</v>
      </c>
      <c r="E1550" s="143" t="s">
        <v>1500</v>
      </c>
      <c r="F1550" s="143">
        <v>406</v>
      </c>
      <c r="G1550" s="143">
        <v>34</v>
      </c>
    </row>
    <row r="1551" spans="2:7" x14ac:dyDescent="0.2">
      <c r="B1551" s="143" t="s">
        <v>55</v>
      </c>
      <c r="C1551" s="143" t="s">
        <v>18</v>
      </c>
      <c r="D1551" s="177" t="s">
        <v>123</v>
      </c>
      <c r="E1551" s="143" t="s">
        <v>1501</v>
      </c>
      <c r="F1551" s="143">
        <v>466</v>
      </c>
      <c r="G1551" s="143">
        <v>58</v>
      </c>
    </row>
    <row r="1552" spans="2:7" x14ac:dyDescent="0.2">
      <c r="B1552" s="143" t="s">
        <v>55</v>
      </c>
      <c r="C1552" s="143" t="s">
        <v>18</v>
      </c>
      <c r="D1552" s="177" t="s">
        <v>124</v>
      </c>
      <c r="E1552" s="143" t="s">
        <v>1502</v>
      </c>
      <c r="F1552" s="143">
        <v>535</v>
      </c>
      <c r="G1552" s="143">
        <v>59</v>
      </c>
    </row>
    <row r="1553" spans="2:7" x14ac:dyDescent="0.2">
      <c r="B1553" s="143" t="s">
        <v>55</v>
      </c>
      <c r="C1553" s="143" t="s">
        <v>18</v>
      </c>
      <c r="D1553" s="177" t="s">
        <v>125</v>
      </c>
      <c r="E1553" s="143" t="s">
        <v>1503</v>
      </c>
      <c r="F1553" s="143">
        <v>648</v>
      </c>
      <c r="G1553" s="143">
        <v>88</v>
      </c>
    </row>
    <row r="1554" spans="2:7" x14ac:dyDescent="0.2">
      <c r="B1554" s="143" t="s">
        <v>55</v>
      </c>
      <c r="C1554" s="143" t="s">
        <v>18</v>
      </c>
      <c r="D1554" s="177" t="s">
        <v>126</v>
      </c>
      <c r="E1554" s="143" t="s">
        <v>1504</v>
      </c>
      <c r="F1554" s="143">
        <v>923</v>
      </c>
      <c r="G1554" s="143">
        <v>139</v>
      </c>
    </row>
    <row r="1555" spans="2:7" x14ac:dyDescent="0.2">
      <c r="B1555" s="143" t="s">
        <v>55</v>
      </c>
      <c r="C1555" s="143" t="s">
        <v>18</v>
      </c>
      <c r="D1555" s="177" t="s">
        <v>127</v>
      </c>
      <c r="E1555" s="143" t="s">
        <v>1505</v>
      </c>
      <c r="F1555" s="143">
        <v>1057</v>
      </c>
      <c r="G1555" s="143">
        <v>137</v>
      </c>
    </row>
    <row r="1556" spans="2:7" x14ac:dyDescent="0.2">
      <c r="B1556" s="143" t="s">
        <v>55</v>
      </c>
      <c r="C1556" s="143" t="s">
        <v>18</v>
      </c>
      <c r="D1556" s="177" t="s">
        <v>128</v>
      </c>
      <c r="E1556" s="143" t="s">
        <v>1506</v>
      </c>
      <c r="F1556" s="143">
        <v>1297</v>
      </c>
      <c r="G1556" s="143">
        <v>201</v>
      </c>
    </row>
    <row r="1557" spans="2:7" x14ac:dyDescent="0.2">
      <c r="B1557" s="143" t="s">
        <v>55</v>
      </c>
      <c r="C1557" s="143" t="s">
        <v>18</v>
      </c>
      <c r="D1557" s="177" t="s">
        <v>129</v>
      </c>
      <c r="E1557" s="143" t="s">
        <v>1507</v>
      </c>
      <c r="F1557" s="143">
        <v>1411</v>
      </c>
      <c r="G1557" s="143">
        <v>249</v>
      </c>
    </row>
    <row r="1558" spans="2:7" x14ac:dyDescent="0.2">
      <c r="B1558" s="143" t="s">
        <v>55</v>
      </c>
      <c r="C1558" s="143" t="s">
        <v>18</v>
      </c>
      <c r="D1558" s="177" t="s">
        <v>130</v>
      </c>
      <c r="E1558" s="143" t="s">
        <v>1508</v>
      </c>
      <c r="F1558" s="143">
        <v>1484</v>
      </c>
      <c r="G1558" s="143">
        <v>269</v>
      </c>
    </row>
    <row r="1559" spans="2:7" x14ac:dyDescent="0.2">
      <c r="B1559" s="143" t="s">
        <v>55</v>
      </c>
      <c r="C1559" s="143" t="s">
        <v>18</v>
      </c>
      <c r="D1559" s="177" t="s">
        <v>131</v>
      </c>
      <c r="E1559" s="143" t="s">
        <v>1509</v>
      </c>
      <c r="F1559" s="143">
        <v>1544</v>
      </c>
      <c r="G1559" s="143">
        <v>276</v>
      </c>
    </row>
    <row r="1560" spans="2:7" x14ac:dyDescent="0.2">
      <c r="B1560" s="143" t="s">
        <v>55</v>
      </c>
      <c r="C1560" s="143" t="s">
        <v>18</v>
      </c>
      <c r="D1560" s="177" t="s">
        <v>132</v>
      </c>
      <c r="E1560" s="143" t="s">
        <v>1510</v>
      </c>
      <c r="F1560" s="143">
        <v>1604</v>
      </c>
      <c r="G1560" s="143">
        <v>231</v>
      </c>
    </row>
    <row r="1561" spans="2:7" x14ac:dyDescent="0.2">
      <c r="B1561" s="143" t="s">
        <v>55</v>
      </c>
      <c r="C1561" s="143" t="s">
        <v>18</v>
      </c>
      <c r="D1561" s="177" t="s">
        <v>133</v>
      </c>
      <c r="E1561" s="143" t="s">
        <v>1511</v>
      </c>
      <c r="F1561" s="143">
        <v>1294</v>
      </c>
      <c r="G1561" s="143">
        <v>184</v>
      </c>
    </row>
    <row r="1562" spans="2:7" x14ac:dyDescent="0.2">
      <c r="B1562" s="143" t="s">
        <v>55</v>
      </c>
      <c r="C1562" s="143" t="s">
        <v>18</v>
      </c>
      <c r="D1562" s="177" t="s">
        <v>8</v>
      </c>
      <c r="E1562" s="143" t="s">
        <v>1512</v>
      </c>
      <c r="F1562" s="143">
        <v>1465</v>
      </c>
      <c r="G1562" s="143">
        <v>165</v>
      </c>
    </row>
    <row r="1563" spans="2:7" x14ac:dyDescent="0.2">
      <c r="B1563" s="143" t="s">
        <v>13</v>
      </c>
      <c r="C1563" s="143" t="s">
        <v>70</v>
      </c>
      <c r="D1563" s="177" t="s">
        <v>1661</v>
      </c>
      <c r="E1563" s="143" t="s">
        <v>1513</v>
      </c>
      <c r="F1563" s="143">
        <v>2459</v>
      </c>
      <c r="G1563" s="143">
        <v>12</v>
      </c>
    </row>
    <row r="1564" spans="2:7" x14ac:dyDescent="0.2">
      <c r="B1564" s="143" t="s">
        <v>13</v>
      </c>
      <c r="C1564" s="143" t="s">
        <v>70</v>
      </c>
      <c r="D1564" s="177" t="s">
        <v>1657</v>
      </c>
      <c r="E1564" s="143" t="s">
        <v>1818</v>
      </c>
      <c r="F1564" s="143">
        <v>310</v>
      </c>
      <c r="G1564" s="143">
        <v>9</v>
      </c>
    </row>
    <row r="1565" spans="2:7" x14ac:dyDescent="0.2">
      <c r="B1565" s="143" t="s">
        <v>13</v>
      </c>
      <c r="C1565" s="143" t="s">
        <v>70</v>
      </c>
      <c r="D1565" s="177" t="s">
        <v>1658</v>
      </c>
      <c r="E1565" s="143" t="s">
        <v>1819</v>
      </c>
      <c r="F1565" s="143">
        <v>144</v>
      </c>
      <c r="G1565" s="143">
        <v>4</v>
      </c>
    </row>
    <row r="1566" spans="2:7" x14ac:dyDescent="0.2">
      <c r="B1566" s="143" t="s">
        <v>13</v>
      </c>
      <c r="C1566" s="143" t="s">
        <v>70</v>
      </c>
      <c r="D1566" s="177" t="s">
        <v>118</v>
      </c>
      <c r="E1566" s="143" t="s">
        <v>1514</v>
      </c>
      <c r="F1566" s="143">
        <v>237</v>
      </c>
      <c r="G1566" s="143">
        <v>9</v>
      </c>
    </row>
    <row r="1567" spans="2:7" x14ac:dyDescent="0.2">
      <c r="B1567" s="143" t="s">
        <v>13</v>
      </c>
      <c r="C1567" s="143" t="s">
        <v>70</v>
      </c>
      <c r="D1567" s="177" t="s">
        <v>119</v>
      </c>
      <c r="E1567" s="143" t="s">
        <v>1515</v>
      </c>
      <c r="F1567" s="143">
        <v>584</v>
      </c>
      <c r="G1567" s="143">
        <v>28</v>
      </c>
    </row>
    <row r="1568" spans="2:7" x14ac:dyDescent="0.2">
      <c r="B1568" s="143" t="s">
        <v>13</v>
      </c>
      <c r="C1568" s="143" t="s">
        <v>70</v>
      </c>
      <c r="D1568" s="177" t="s">
        <v>120</v>
      </c>
      <c r="E1568" s="143" t="s">
        <v>1516</v>
      </c>
      <c r="F1568" s="143">
        <v>968</v>
      </c>
      <c r="G1568" s="143">
        <v>56</v>
      </c>
    </row>
    <row r="1569" spans="2:7" x14ac:dyDescent="0.2">
      <c r="B1569" s="143" t="s">
        <v>13</v>
      </c>
      <c r="C1569" s="143" t="s">
        <v>70</v>
      </c>
      <c r="D1569" s="177" t="s">
        <v>121</v>
      </c>
      <c r="E1569" s="143" t="s">
        <v>1517</v>
      </c>
      <c r="F1569" s="143">
        <v>1123</v>
      </c>
      <c r="G1569" s="143">
        <v>99</v>
      </c>
    </row>
    <row r="1570" spans="2:7" x14ac:dyDescent="0.2">
      <c r="B1570" s="143" t="s">
        <v>13</v>
      </c>
      <c r="C1570" s="143" t="s">
        <v>70</v>
      </c>
      <c r="D1570" s="177" t="s">
        <v>122</v>
      </c>
      <c r="E1570" s="143" t="s">
        <v>1518</v>
      </c>
      <c r="F1570" s="143">
        <v>1597</v>
      </c>
      <c r="G1570" s="143">
        <v>174</v>
      </c>
    </row>
    <row r="1571" spans="2:7" x14ac:dyDescent="0.2">
      <c r="B1571" s="143" t="s">
        <v>13</v>
      </c>
      <c r="C1571" s="143" t="s">
        <v>70</v>
      </c>
      <c r="D1571" s="177" t="s">
        <v>123</v>
      </c>
      <c r="E1571" s="143" t="s">
        <v>1519</v>
      </c>
      <c r="F1571" s="143">
        <v>2359</v>
      </c>
      <c r="G1571" s="143">
        <v>313</v>
      </c>
    </row>
    <row r="1572" spans="2:7" x14ac:dyDescent="0.2">
      <c r="B1572" s="143" t="s">
        <v>13</v>
      </c>
      <c r="C1572" s="143" t="s">
        <v>70</v>
      </c>
      <c r="D1572" s="177" t="s">
        <v>124</v>
      </c>
      <c r="E1572" s="143" t="s">
        <v>1520</v>
      </c>
      <c r="F1572" s="143">
        <v>3464</v>
      </c>
      <c r="G1572" s="143">
        <v>465</v>
      </c>
    </row>
    <row r="1573" spans="2:7" x14ac:dyDescent="0.2">
      <c r="B1573" s="143" t="s">
        <v>13</v>
      </c>
      <c r="C1573" s="143" t="s">
        <v>70</v>
      </c>
      <c r="D1573" s="177" t="s">
        <v>125</v>
      </c>
      <c r="E1573" s="143" t="s">
        <v>1521</v>
      </c>
      <c r="F1573" s="143">
        <v>4527</v>
      </c>
      <c r="G1573" s="143">
        <v>636</v>
      </c>
    </row>
    <row r="1574" spans="2:7" x14ac:dyDescent="0.2">
      <c r="B1574" s="143" t="s">
        <v>13</v>
      </c>
      <c r="C1574" s="143" t="s">
        <v>70</v>
      </c>
      <c r="D1574" s="177" t="s">
        <v>126</v>
      </c>
      <c r="E1574" s="143" t="s">
        <v>1522</v>
      </c>
      <c r="F1574" s="143">
        <v>6157</v>
      </c>
      <c r="G1574" s="143">
        <v>867</v>
      </c>
    </row>
    <row r="1575" spans="2:7" x14ac:dyDescent="0.2">
      <c r="B1575" s="143" t="s">
        <v>13</v>
      </c>
      <c r="C1575" s="143" t="s">
        <v>70</v>
      </c>
      <c r="D1575" s="177" t="s">
        <v>127</v>
      </c>
      <c r="E1575" s="143" t="s">
        <v>1523</v>
      </c>
      <c r="F1575" s="143">
        <v>8999</v>
      </c>
      <c r="G1575" s="143">
        <v>1323</v>
      </c>
    </row>
    <row r="1576" spans="2:7" x14ac:dyDescent="0.2">
      <c r="B1576" s="143" t="s">
        <v>13</v>
      </c>
      <c r="C1576" s="143" t="s">
        <v>70</v>
      </c>
      <c r="D1576" s="177" t="s">
        <v>128</v>
      </c>
      <c r="E1576" s="143" t="s">
        <v>1524</v>
      </c>
      <c r="F1576" s="143">
        <v>12312</v>
      </c>
      <c r="G1576" s="143">
        <v>1909</v>
      </c>
    </row>
    <row r="1577" spans="2:7" x14ac:dyDescent="0.2">
      <c r="B1577" s="143" t="s">
        <v>13</v>
      </c>
      <c r="C1577" s="143" t="s">
        <v>70</v>
      </c>
      <c r="D1577" s="177" t="s">
        <v>129</v>
      </c>
      <c r="E1577" s="143" t="s">
        <v>1525</v>
      </c>
      <c r="F1577" s="143">
        <v>14865</v>
      </c>
      <c r="G1577" s="143">
        <v>2379</v>
      </c>
    </row>
    <row r="1578" spans="2:7" x14ac:dyDescent="0.2">
      <c r="B1578" s="143" t="s">
        <v>13</v>
      </c>
      <c r="C1578" s="143" t="s">
        <v>70</v>
      </c>
      <c r="D1578" s="177" t="s">
        <v>130</v>
      </c>
      <c r="E1578" s="143" t="s">
        <v>1526</v>
      </c>
      <c r="F1578" s="143">
        <v>16813</v>
      </c>
      <c r="G1578" s="143">
        <v>2528</v>
      </c>
    </row>
    <row r="1579" spans="2:7" x14ac:dyDescent="0.2">
      <c r="B1579" s="143" t="s">
        <v>13</v>
      </c>
      <c r="C1579" s="143" t="s">
        <v>70</v>
      </c>
      <c r="D1579" s="177" t="s">
        <v>131</v>
      </c>
      <c r="E1579" s="143" t="s">
        <v>1527</v>
      </c>
      <c r="F1579" s="143">
        <v>18125</v>
      </c>
      <c r="G1579" s="143">
        <v>2619</v>
      </c>
    </row>
    <row r="1580" spans="2:7" x14ac:dyDescent="0.2">
      <c r="B1580" s="143" t="s">
        <v>13</v>
      </c>
      <c r="C1580" s="143" t="s">
        <v>70</v>
      </c>
      <c r="D1580" s="177" t="s">
        <v>132</v>
      </c>
      <c r="E1580" s="143" t="s">
        <v>1528</v>
      </c>
      <c r="F1580" s="143">
        <v>20711</v>
      </c>
      <c r="G1580" s="143">
        <v>2622</v>
      </c>
    </row>
    <row r="1581" spans="2:7" x14ac:dyDescent="0.2">
      <c r="B1581" s="143" t="s">
        <v>13</v>
      </c>
      <c r="C1581" s="143" t="s">
        <v>70</v>
      </c>
      <c r="D1581" s="177" t="s">
        <v>133</v>
      </c>
      <c r="E1581" s="143" t="s">
        <v>1529</v>
      </c>
      <c r="F1581" s="143">
        <v>19553</v>
      </c>
      <c r="G1581" s="143">
        <v>2132</v>
      </c>
    </row>
    <row r="1582" spans="2:7" x14ac:dyDescent="0.2">
      <c r="B1582" s="143" t="s">
        <v>13</v>
      </c>
      <c r="C1582" s="143" t="s">
        <v>70</v>
      </c>
      <c r="D1582" s="177" t="s">
        <v>8</v>
      </c>
      <c r="E1582" s="143" t="s">
        <v>1530</v>
      </c>
      <c r="F1582" s="143">
        <v>22306</v>
      </c>
      <c r="G1582" s="143">
        <v>1997</v>
      </c>
    </row>
    <row r="1583" spans="2:7" x14ac:dyDescent="0.2">
      <c r="B1583" s="143" t="s">
        <v>13</v>
      </c>
      <c r="C1583" s="143" t="s">
        <v>71</v>
      </c>
      <c r="D1583" s="177" t="s">
        <v>1661</v>
      </c>
      <c r="E1583" s="143" t="s">
        <v>1531</v>
      </c>
      <c r="F1583" s="143">
        <v>2967</v>
      </c>
      <c r="G1583" s="143">
        <v>9</v>
      </c>
    </row>
    <row r="1584" spans="2:7" x14ac:dyDescent="0.2">
      <c r="B1584" s="143" t="s">
        <v>13</v>
      </c>
      <c r="C1584" s="143" t="s">
        <v>71</v>
      </c>
      <c r="D1584" s="177" t="s">
        <v>1657</v>
      </c>
      <c r="E1584" s="143" t="s">
        <v>1820</v>
      </c>
      <c r="F1584" s="143">
        <v>372</v>
      </c>
      <c r="G1584" s="143">
        <v>10</v>
      </c>
    </row>
    <row r="1585" spans="2:7" x14ac:dyDescent="0.2">
      <c r="B1585" s="143" t="s">
        <v>13</v>
      </c>
      <c r="C1585" s="143" t="s">
        <v>71</v>
      </c>
      <c r="D1585" s="177" t="s">
        <v>1658</v>
      </c>
      <c r="E1585" s="143" t="s">
        <v>1821</v>
      </c>
      <c r="F1585" s="143">
        <v>216</v>
      </c>
      <c r="G1585" s="143">
        <v>10</v>
      </c>
    </row>
    <row r="1586" spans="2:7" x14ac:dyDescent="0.2">
      <c r="B1586" s="143" t="s">
        <v>13</v>
      </c>
      <c r="C1586" s="143" t="s">
        <v>71</v>
      </c>
      <c r="D1586" s="177" t="s">
        <v>118</v>
      </c>
      <c r="E1586" s="143" t="s">
        <v>1532</v>
      </c>
      <c r="F1586" s="143">
        <v>303</v>
      </c>
      <c r="G1586" s="143">
        <v>14</v>
      </c>
    </row>
    <row r="1587" spans="2:7" x14ac:dyDescent="0.2">
      <c r="B1587" s="143" t="s">
        <v>13</v>
      </c>
      <c r="C1587" s="143" t="s">
        <v>71</v>
      </c>
      <c r="D1587" s="177" t="s">
        <v>119</v>
      </c>
      <c r="E1587" s="143" t="s">
        <v>1533</v>
      </c>
      <c r="F1587" s="143">
        <v>1594</v>
      </c>
      <c r="G1587" s="143">
        <v>18</v>
      </c>
    </row>
    <row r="1588" spans="2:7" x14ac:dyDescent="0.2">
      <c r="B1588" s="143" t="s">
        <v>13</v>
      </c>
      <c r="C1588" s="143" t="s">
        <v>71</v>
      </c>
      <c r="D1588" s="177" t="s">
        <v>120</v>
      </c>
      <c r="E1588" s="143" t="s">
        <v>1534</v>
      </c>
      <c r="F1588" s="143">
        <v>2866</v>
      </c>
      <c r="G1588" s="143">
        <v>54</v>
      </c>
    </row>
    <row r="1589" spans="2:7" x14ac:dyDescent="0.2">
      <c r="B1589" s="143" t="s">
        <v>13</v>
      </c>
      <c r="C1589" s="143" t="s">
        <v>71</v>
      </c>
      <c r="D1589" s="177" t="s">
        <v>121</v>
      </c>
      <c r="E1589" s="143" t="s">
        <v>1535</v>
      </c>
      <c r="F1589" s="143">
        <v>2917</v>
      </c>
      <c r="G1589" s="143">
        <v>119</v>
      </c>
    </row>
    <row r="1590" spans="2:7" x14ac:dyDescent="0.2">
      <c r="B1590" s="143" t="s">
        <v>13</v>
      </c>
      <c r="C1590" s="143" t="s">
        <v>71</v>
      </c>
      <c r="D1590" s="177" t="s">
        <v>122</v>
      </c>
      <c r="E1590" s="143" t="s">
        <v>1536</v>
      </c>
      <c r="F1590" s="143">
        <v>3805</v>
      </c>
      <c r="G1590" s="143">
        <v>288</v>
      </c>
    </row>
    <row r="1591" spans="2:7" x14ac:dyDescent="0.2">
      <c r="B1591" s="143" t="s">
        <v>13</v>
      </c>
      <c r="C1591" s="143" t="s">
        <v>71</v>
      </c>
      <c r="D1591" s="177" t="s">
        <v>123</v>
      </c>
      <c r="E1591" s="143" t="s">
        <v>1537</v>
      </c>
      <c r="F1591" s="143">
        <v>4949</v>
      </c>
      <c r="G1591" s="143">
        <v>496</v>
      </c>
    </row>
    <row r="1592" spans="2:7" x14ac:dyDescent="0.2">
      <c r="B1592" s="143" t="s">
        <v>13</v>
      </c>
      <c r="C1592" s="143" t="s">
        <v>71</v>
      </c>
      <c r="D1592" s="177" t="s">
        <v>124</v>
      </c>
      <c r="E1592" s="143" t="s">
        <v>1538</v>
      </c>
      <c r="F1592" s="143">
        <v>6308</v>
      </c>
      <c r="G1592" s="143">
        <v>789</v>
      </c>
    </row>
    <row r="1593" spans="2:7" x14ac:dyDescent="0.2">
      <c r="B1593" s="143" t="s">
        <v>13</v>
      </c>
      <c r="C1593" s="143" t="s">
        <v>71</v>
      </c>
      <c r="D1593" s="177" t="s">
        <v>125</v>
      </c>
      <c r="E1593" s="143" t="s">
        <v>1539</v>
      </c>
      <c r="F1593" s="143">
        <v>8228</v>
      </c>
      <c r="G1593" s="143">
        <v>1073</v>
      </c>
    </row>
    <row r="1594" spans="2:7" x14ac:dyDescent="0.2">
      <c r="B1594" s="143" t="s">
        <v>13</v>
      </c>
      <c r="C1594" s="143" t="s">
        <v>71</v>
      </c>
      <c r="D1594" s="177" t="s">
        <v>126</v>
      </c>
      <c r="E1594" s="143" t="s">
        <v>1540</v>
      </c>
      <c r="F1594" s="143">
        <v>11441</v>
      </c>
      <c r="G1594" s="143">
        <v>1560</v>
      </c>
    </row>
    <row r="1595" spans="2:7" x14ac:dyDescent="0.2">
      <c r="B1595" s="143" t="s">
        <v>13</v>
      </c>
      <c r="C1595" s="143" t="s">
        <v>71</v>
      </c>
      <c r="D1595" s="177" t="s">
        <v>127</v>
      </c>
      <c r="E1595" s="143" t="s">
        <v>1541</v>
      </c>
      <c r="F1595" s="143">
        <v>15234</v>
      </c>
      <c r="G1595" s="143">
        <v>2215</v>
      </c>
    </row>
    <row r="1596" spans="2:7" x14ac:dyDescent="0.2">
      <c r="B1596" s="143" t="s">
        <v>13</v>
      </c>
      <c r="C1596" s="143" t="s">
        <v>71</v>
      </c>
      <c r="D1596" s="177" t="s">
        <v>128</v>
      </c>
      <c r="E1596" s="143" t="s">
        <v>1542</v>
      </c>
      <c r="F1596" s="143">
        <v>19461</v>
      </c>
      <c r="G1596" s="143">
        <v>3165</v>
      </c>
    </row>
    <row r="1597" spans="2:7" x14ac:dyDescent="0.2">
      <c r="B1597" s="143" t="s">
        <v>13</v>
      </c>
      <c r="C1597" s="143" t="s">
        <v>71</v>
      </c>
      <c r="D1597" s="177" t="s">
        <v>129</v>
      </c>
      <c r="E1597" s="143" t="s">
        <v>1543</v>
      </c>
      <c r="F1597" s="143">
        <v>21861</v>
      </c>
      <c r="G1597" s="143">
        <v>3779</v>
      </c>
    </row>
    <row r="1598" spans="2:7" x14ac:dyDescent="0.2">
      <c r="B1598" s="143" t="s">
        <v>13</v>
      </c>
      <c r="C1598" s="143" t="s">
        <v>71</v>
      </c>
      <c r="D1598" s="177" t="s">
        <v>130</v>
      </c>
      <c r="E1598" s="143" t="s">
        <v>1544</v>
      </c>
      <c r="F1598" s="143">
        <v>21735</v>
      </c>
      <c r="G1598" s="143">
        <v>3819</v>
      </c>
    </row>
    <row r="1599" spans="2:7" x14ac:dyDescent="0.2">
      <c r="B1599" s="143" t="s">
        <v>13</v>
      </c>
      <c r="C1599" s="143" t="s">
        <v>71</v>
      </c>
      <c r="D1599" s="177" t="s">
        <v>131</v>
      </c>
      <c r="E1599" s="143" t="s">
        <v>1545</v>
      </c>
      <c r="F1599" s="143">
        <v>20587</v>
      </c>
      <c r="G1599" s="143">
        <v>3381</v>
      </c>
    </row>
    <row r="1600" spans="2:7" x14ac:dyDescent="0.2">
      <c r="B1600" s="143" t="s">
        <v>13</v>
      </c>
      <c r="C1600" s="143" t="s">
        <v>71</v>
      </c>
      <c r="D1600" s="177" t="s">
        <v>132</v>
      </c>
      <c r="E1600" s="143" t="s">
        <v>1546</v>
      </c>
      <c r="F1600" s="143">
        <v>19325</v>
      </c>
      <c r="G1600" s="143">
        <v>3013</v>
      </c>
    </row>
    <row r="1601" spans="2:7" x14ac:dyDescent="0.2">
      <c r="B1601" s="143" t="s">
        <v>13</v>
      </c>
      <c r="C1601" s="143" t="s">
        <v>71</v>
      </c>
      <c r="D1601" s="177" t="s">
        <v>133</v>
      </c>
      <c r="E1601" s="143" t="s">
        <v>1547</v>
      </c>
      <c r="F1601" s="143">
        <v>14706</v>
      </c>
      <c r="G1601" s="143">
        <v>2028</v>
      </c>
    </row>
    <row r="1602" spans="2:7" x14ac:dyDescent="0.2">
      <c r="B1602" s="143" t="s">
        <v>13</v>
      </c>
      <c r="C1602" s="143" t="s">
        <v>71</v>
      </c>
      <c r="D1602" s="177" t="s">
        <v>8</v>
      </c>
      <c r="E1602" s="143" t="s">
        <v>1548</v>
      </c>
      <c r="F1602" s="143">
        <v>11317</v>
      </c>
      <c r="G1602" s="143">
        <v>1310</v>
      </c>
    </row>
    <row r="1603" spans="2:7" x14ac:dyDescent="0.2">
      <c r="B1603" s="143" t="s">
        <v>13</v>
      </c>
      <c r="C1603" s="143" t="s">
        <v>18</v>
      </c>
      <c r="D1603" s="177" t="s">
        <v>1661</v>
      </c>
      <c r="E1603" s="143" t="s">
        <v>1549</v>
      </c>
      <c r="F1603" s="143">
        <v>5426</v>
      </c>
      <c r="G1603" s="143">
        <v>21</v>
      </c>
    </row>
    <row r="1604" spans="2:7" x14ac:dyDescent="0.2">
      <c r="B1604" s="143" t="s">
        <v>13</v>
      </c>
      <c r="C1604" s="143" t="s">
        <v>18</v>
      </c>
      <c r="D1604" s="177" t="s">
        <v>1657</v>
      </c>
      <c r="E1604" s="143" t="s">
        <v>1822</v>
      </c>
      <c r="F1604" s="143">
        <v>682</v>
      </c>
      <c r="G1604" s="143">
        <v>19</v>
      </c>
    </row>
    <row r="1605" spans="2:7" x14ac:dyDescent="0.2">
      <c r="B1605" s="143" t="s">
        <v>13</v>
      </c>
      <c r="C1605" s="143" t="s">
        <v>18</v>
      </c>
      <c r="D1605" s="177" t="s">
        <v>1658</v>
      </c>
      <c r="E1605" s="143" t="s">
        <v>1823</v>
      </c>
      <c r="F1605" s="143">
        <v>360</v>
      </c>
      <c r="G1605" s="143">
        <v>14</v>
      </c>
    </row>
    <row r="1606" spans="2:7" x14ac:dyDescent="0.2">
      <c r="B1606" s="143" t="s">
        <v>13</v>
      </c>
      <c r="C1606" s="143" t="s">
        <v>18</v>
      </c>
      <c r="D1606" s="177" t="s">
        <v>118</v>
      </c>
      <c r="E1606" s="143" t="s">
        <v>1550</v>
      </c>
      <c r="F1606" s="143">
        <v>540</v>
      </c>
      <c r="G1606" s="143">
        <v>23</v>
      </c>
    </row>
    <row r="1607" spans="2:7" x14ac:dyDescent="0.2">
      <c r="B1607" s="143" t="s">
        <v>13</v>
      </c>
      <c r="C1607" s="143" t="s">
        <v>18</v>
      </c>
      <c r="D1607" s="177" t="s">
        <v>119</v>
      </c>
      <c r="E1607" s="143" t="s">
        <v>1551</v>
      </c>
      <c r="F1607" s="143">
        <v>2178</v>
      </c>
      <c r="G1607" s="143">
        <v>46</v>
      </c>
    </row>
    <row r="1608" spans="2:7" x14ac:dyDescent="0.2">
      <c r="B1608" s="143" t="s">
        <v>13</v>
      </c>
      <c r="C1608" s="143" t="s">
        <v>18</v>
      </c>
      <c r="D1608" s="177" t="s">
        <v>120</v>
      </c>
      <c r="E1608" s="143" t="s">
        <v>1552</v>
      </c>
      <c r="F1608" s="143">
        <v>3834</v>
      </c>
      <c r="G1608" s="143">
        <v>110</v>
      </c>
    </row>
    <row r="1609" spans="2:7" x14ac:dyDescent="0.2">
      <c r="B1609" s="143" t="s">
        <v>13</v>
      </c>
      <c r="C1609" s="143" t="s">
        <v>18</v>
      </c>
      <c r="D1609" s="177" t="s">
        <v>121</v>
      </c>
      <c r="E1609" s="143" t="s">
        <v>1553</v>
      </c>
      <c r="F1609" s="143">
        <v>4040</v>
      </c>
      <c r="G1609" s="143">
        <v>218</v>
      </c>
    </row>
    <row r="1610" spans="2:7" x14ac:dyDescent="0.2">
      <c r="B1610" s="143" t="s">
        <v>13</v>
      </c>
      <c r="C1610" s="143" t="s">
        <v>18</v>
      </c>
      <c r="D1610" s="177" t="s">
        <v>122</v>
      </c>
      <c r="E1610" s="143" t="s">
        <v>1554</v>
      </c>
      <c r="F1610" s="143">
        <v>5402</v>
      </c>
      <c r="G1610" s="143">
        <v>462</v>
      </c>
    </row>
    <row r="1611" spans="2:7" x14ac:dyDescent="0.2">
      <c r="B1611" s="143" t="s">
        <v>13</v>
      </c>
      <c r="C1611" s="143" t="s">
        <v>18</v>
      </c>
      <c r="D1611" s="177" t="s">
        <v>123</v>
      </c>
      <c r="E1611" s="143" t="s">
        <v>1555</v>
      </c>
      <c r="F1611" s="143">
        <v>7308</v>
      </c>
      <c r="G1611" s="143">
        <v>809</v>
      </c>
    </row>
    <row r="1612" spans="2:7" x14ac:dyDescent="0.2">
      <c r="B1612" s="143" t="s">
        <v>13</v>
      </c>
      <c r="C1612" s="143" t="s">
        <v>18</v>
      </c>
      <c r="D1612" s="177" t="s">
        <v>124</v>
      </c>
      <c r="E1612" s="143" t="s">
        <v>1556</v>
      </c>
      <c r="F1612" s="143">
        <v>9772</v>
      </c>
      <c r="G1612" s="143">
        <v>1254</v>
      </c>
    </row>
    <row r="1613" spans="2:7" x14ac:dyDescent="0.2">
      <c r="B1613" s="143" t="s">
        <v>13</v>
      </c>
      <c r="C1613" s="143" t="s">
        <v>18</v>
      </c>
      <c r="D1613" s="177" t="s">
        <v>125</v>
      </c>
      <c r="E1613" s="143" t="s">
        <v>1557</v>
      </c>
      <c r="F1613" s="143">
        <v>12755</v>
      </c>
      <c r="G1613" s="143">
        <v>1709</v>
      </c>
    </row>
    <row r="1614" spans="2:7" x14ac:dyDescent="0.2">
      <c r="B1614" s="143" t="s">
        <v>13</v>
      </c>
      <c r="C1614" s="143" t="s">
        <v>18</v>
      </c>
      <c r="D1614" s="177" t="s">
        <v>126</v>
      </c>
      <c r="E1614" s="143" t="s">
        <v>1558</v>
      </c>
      <c r="F1614" s="143">
        <v>17598</v>
      </c>
      <c r="G1614" s="143">
        <v>2427</v>
      </c>
    </row>
    <row r="1615" spans="2:7" x14ac:dyDescent="0.2">
      <c r="B1615" s="143" t="s">
        <v>13</v>
      </c>
      <c r="C1615" s="143" t="s">
        <v>18</v>
      </c>
      <c r="D1615" s="177" t="s">
        <v>127</v>
      </c>
      <c r="E1615" s="143" t="s">
        <v>1559</v>
      </c>
      <c r="F1615" s="143">
        <v>24233</v>
      </c>
      <c r="G1615" s="143">
        <v>3538</v>
      </c>
    </row>
    <row r="1616" spans="2:7" x14ac:dyDescent="0.2">
      <c r="B1616" s="143" t="s">
        <v>13</v>
      </c>
      <c r="C1616" s="143" t="s">
        <v>18</v>
      </c>
      <c r="D1616" s="177" t="s">
        <v>128</v>
      </c>
      <c r="E1616" s="143" t="s">
        <v>1560</v>
      </c>
      <c r="F1616" s="143">
        <v>31773</v>
      </c>
      <c r="G1616" s="143">
        <v>5074</v>
      </c>
    </row>
    <row r="1617" spans="2:7" x14ac:dyDescent="0.2">
      <c r="B1617" s="143" t="s">
        <v>13</v>
      </c>
      <c r="C1617" s="143" t="s">
        <v>18</v>
      </c>
      <c r="D1617" s="177" t="s">
        <v>129</v>
      </c>
      <c r="E1617" s="143" t="s">
        <v>1561</v>
      </c>
      <c r="F1617" s="143">
        <v>36726</v>
      </c>
      <c r="G1617" s="143">
        <v>6158</v>
      </c>
    </row>
    <row r="1618" spans="2:7" x14ac:dyDescent="0.2">
      <c r="B1618" s="143" t="s">
        <v>13</v>
      </c>
      <c r="C1618" s="143" t="s">
        <v>18</v>
      </c>
      <c r="D1618" s="177" t="s">
        <v>130</v>
      </c>
      <c r="E1618" s="143" t="s">
        <v>1562</v>
      </c>
      <c r="F1618" s="143">
        <v>38548</v>
      </c>
      <c r="G1618" s="143">
        <v>6347</v>
      </c>
    </row>
    <row r="1619" spans="2:7" x14ac:dyDescent="0.2">
      <c r="B1619" s="143" t="s">
        <v>13</v>
      </c>
      <c r="C1619" s="143" t="s">
        <v>18</v>
      </c>
      <c r="D1619" s="177" t="s">
        <v>131</v>
      </c>
      <c r="E1619" s="143" t="s">
        <v>1563</v>
      </c>
      <c r="F1619" s="143">
        <v>38712</v>
      </c>
      <c r="G1619" s="143">
        <v>6000</v>
      </c>
    </row>
    <row r="1620" spans="2:7" x14ac:dyDescent="0.2">
      <c r="B1620" s="143" t="s">
        <v>13</v>
      </c>
      <c r="C1620" s="143" t="s">
        <v>18</v>
      </c>
      <c r="D1620" s="177" t="s">
        <v>132</v>
      </c>
      <c r="E1620" s="143" t="s">
        <v>1564</v>
      </c>
      <c r="F1620" s="143">
        <v>40036</v>
      </c>
      <c r="G1620" s="143">
        <v>5635</v>
      </c>
    </row>
    <row r="1621" spans="2:7" x14ac:dyDescent="0.2">
      <c r="B1621" s="143" t="s">
        <v>13</v>
      </c>
      <c r="C1621" s="143" t="s">
        <v>18</v>
      </c>
      <c r="D1621" s="177" t="s">
        <v>133</v>
      </c>
      <c r="E1621" s="143" t="s">
        <v>1565</v>
      </c>
      <c r="F1621" s="143">
        <v>34259</v>
      </c>
      <c r="G1621" s="143">
        <v>4160</v>
      </c>
    </row>
    <row r="1622" spans="2:7" x14ac:dyDescent="0.2">
      <c r="B1622" s="143" t="s">
        <v>13</v>
      </c>
      <c r="C1622" s="143" t="s">
        <v>18</v>
      </c>
      <c r="D1622" s="177" t="s">
        <v>8</v>
      </c>
      <c r="E1622" s="143" t="s">
        <v>1566</v>
      </c>
      <c r="F1622" s="143">
        <v>33623</v>
      </c>
      <c r="G1622" s="143">
        <v>3307</v>
      </c>
    </row>
    <row r="1623" spans="2:7" x14ac:dyDescent="0.2">
      <c r="B1623" s="143" t="s">
        <v>46</v>
      </c>
      <c r="C1623" s="143" t="s">
        <v>70</v>
      </c>
      <c r="D1623" s="177" t="s">
        <v>1661</v>
      </c>
      <c r="E1623" s="143" t="s">
        <v>1567</v>
      </c>
      <c r="F1623" s="143">
        <v>119</v>
      </c>
      <c r="G1623" s="143">
        <v>1</v>
      </c>
    </row>
    <row r="1624" spans="2:7" x14ac:dyDescent="0.2">
      <c r="B1624" s="143" t="s">
        <v>46</v>
      </c>
      <c r="C1624" s="143" t="s">
        <v>70</v>
      </c>
      <c r="D1624" s="177" t="s">
        <v>1657</v>
      </c>
      <c r="E1624" s="143" t="s">
        <v>1824</v>
      </c>
      <c r="F1624" s="143">
        <v>30</v>
      </c>
      <c r="G1624" s="143">
        <v>1</v>
      </c>
    </row>
    <row r="1625" spans="2:7" x14ac:dyDescent="0.2">
      <c r="B1625" s="143" t="s">
        <v>46</v>
      </c>
      <c r="C1625" s="143" t="s">
        <v>70</v>
      </c>
      <c r="D1625" s="177" t="s">
        <v>1658</v>
      </c>
      <c r="E1625" s="143" t="s">
        <v>1825</v>
      </c>
      <c r="F1625" s="143">
        <v>8</v>
      </c>
      <c r="G1625" s="143">
        <v>0</v>
      </c>
    </row>
    <row r="1626" spans="2:7" x14ac:dyDescent="0.2">
      <c r="B1626" s="143" t="s">
        <v>46</v>
      </c>
      <c r="C1626" s="143" t="s">
        <v>70</v>
      </c>
      <c r="D1626" s="177" t="s">
        <v>118</v>
      </c>
      <c r="E1626" s="143" t="s">
        <v>1654</v>
      </c>
      <c r="F1626" s="143">
        <v>12</v>
      </c>
      <c r="G1626" s="143">
        <v>0</v>
      </c>
    </row>
    <row r="1627" spans="2:7" x14ac:dyDescent="0.2">
      <c r="B1627" s="143" t="s">
        <v>46</v>
      </c>
      <c r="C1627" s="143" t="s">
        <v>70</v>
      </c>
      <c r="D1627" s="177" t="s">
        <v>119</v>
      </c>
      <c r="E1627" s="143" t="s">
        <v>1568</v>
      </c>
      <c r="F1627" s="143">
        <v>24</v>
      </c>
      <c r="G1627" s="143">
        <v>0</v>
      </c>
    </row>
    <row r="1628" spans="2:7" x14ac:dyDescent="0.2">
      <c r="B1628" s="143" t="s">
        <v>46</v>
      </c>
      <c r="C1628" s="143" t="s">
        <v>70</v>
      </c>
      <c r="D1628" s="177" t="s">
        <v>120</v>
      </c>
      <c r="E1628" s="143" t="s">
        <v>1569</v>
      </c>
      <c r="F1628" s="143">
        <v>53</v>
      </c>
      <c r="G1628" s="143">
        <v>7</v>
      </c>
    </row>
    <row r="1629" spans="2:7" x14ac:dyDescent="0.2">
      <c r="B1629" s="143" t="s">
        <v>46</v>
      </c>
      <c r="C1629" s="143" t="s">
        <v>70</v>
      </c>
      <c r="D1629" s="177" t="s">
        <v>121</v>
      </c>
      <c r="E1629" s="143" t="s">
        <v>1570</v>
      </c>
      <c r="F1629" s="143">
        <v>45</v>
      </c>
      <c r="G1629" s="143">
        <v>1</v>
      </c>
    </row>
    <row r="1630" spans="2:7" x14ac:dyDescent="0.2">
      <c r="B1630" s="143" t="s">
        <v>46</v>
      </c>
      <c r="C1630" s="143" t="s">
        <v>70</v>
      </c>
      <c r="D1630" s="177" t="s">
        <v>122</v>
      </c>
      <c r="E1630" s="143" t="s">
        <v>1571</v>
      </c>
      <c r="F1630" s="143">
        <v>52</v>
      </c>
      <c r="G1630" s="143">
        <v>8</v>
      </c>
    </row>
    <row r="1631" spans="2:7" x14ac:dyDescent="0.2">
      <c r="B1631" s="143" t="s">
        <v>46</v>
      </c>
      <c r="C1631" s="143" t="s">
        <v>70</v>
      </c>
      <c r="D1631" s="177" t="s">
        <v>123</v>
      </c>
      <c r="E1631" s="143" t="s">
        <v>1572</v>
      </c>
      <c r="F1631" s="143">
        <v>102</v>
      </c>
      <c r="G1631" s="143">
        <v>9</v>
      </c>
    </row>
    <row r="1632" spans="2:7" x14ac:dyDescent="0.2">
      <c r="B1632" s="143" t="s">
        <v>46</v>
      </c>
      <c r="C1632" s="143" t="s">
        <v>70</v>
      </c>
      <c r="D1632" s="177" t="s">
        <v>124</v>
      </c>
      <c r="E1632" s="143" t="s">
        <v>1573</v>
      </c>
      <c r="F1632" s="143">
        <v>110</v>
      </c>
      <c r="G1632" s="143">
        <v>22</v>
      </c>
    </row>
    <row r="1633" spans="2:7" x14ac:dyDescent="0.2">
      <c r="B1633" s="143" t="s">
        <v>46</v>
      </c>
      <c r="C1633" s="143" t="s">
        <v>70</v>
      </c>
      <c r="D1633" s="177" t="s">
        <v>125</v>
      </c>
      <c r="E1633" s="143" t="s">
        <v>1574</v>
      </c>
      <c r="F1633" s="143">
        <v>121</v>
      </c>
      <c r="G1633" s="143">
        <v>15</v>
      </c>
    </row>
    <row r="1634" spans="2:7" x14ac:dyDescent="0.2">
      <c r="B1634" s="143" t="s">
        <v>46</v>
      </c>
      <c r="C1634" s="143" t="s">
        <v>70</v>
      </c>
      <c r="D1634" s="177" t="s">
        <v>126</v>
      </c>
      <c r="E1634" s="143" t="s">
        <v>1575</v>
      </c>
      <c r="F1634" s="143">
        <v>149</v>
      </c>
      <c r="G1634" s="143">
        <v>9</v>
      </c>
    </row>
    <row r="1635" spans="2:7" x14ac:dyDescent="0.2">
      <c r="B1635" s="143" t="s">
        <v>46</v>
      </c>
      <c r="C1635" s="143" t="s">
        <v>70</v>
      </c>
      <c r="D1635" s="177" t="s">
        <v>127</v>
      </c>
      <c r="E1635" s="143" t="s">
        <v>1576</v>
      </c>
      <c r="F1635" s="143">
        <v>188</v>
      </c>
      <c r="G1635" s="143">
        <v>25</v>
      </c>
    </row>
    <row r="1636" spans="2:7" x14ac:dyDescent="0.2">
      <c r="B1636" s="143" t="s">
        <v>46</v>
      </c>
      <c r="C1636" s="143" t="s">
        <v>70</v>
      </c>
      <c r="D1636" s="177" t="s">
        <v>128</v>
      </c>
      <c r="E1636" s="143" t="s">
        <v>1577</v>
      </c>
      <c r="F1636" s="143">
        <v>255</v>
      </c>
      <c r="G1636" s="143">
        <v>45</v>
      </c>
    </row>
    <row r="1637" spans="2:7" x14ac:dyDescent="0.2">
      <c r="B1637" s="143" t="s">
        <v>46</v>
      </c>
      <c r="C1637" s="143" t="s">
        <v>70</v>
      </c>
      <c r="D1637" s="177" t="s">
        <v>129</v>
      </c>
      <c r="E1637" s="143" t="s">
        <v>1578</v>
      </c>
      <c r="F1637" s="143">
        <v>283</v>
      </c>
      <c r="G1637" s="143">
        <v>51</v>
      </c>
    </row>
    <row r="1638" spans="2:7" x14ac:dyDescent="0.2">
      <c r="B1638" s="143" t="s">
        <v>46</v>
      </c>
      <c r="C1638" s="143" t="s">
        <v>70</v>
      </c>
      <c r="D1638" s="177" t="s">
        <v>130</v>
      </c>
      <c r="E1638" s="143" t="s">
        <v>1579</v>
      </c>
      <c r="F1638" s="143">
        <v>348</v>
      </c>
      <c r="G1638" s="143">
        <v>59</v>
      </c>
    </row>
    <row r="1639" spans="2:7" x14ac:dyDescent="0.2">
      <c r="B1639" s="143" t="s">
        <v>46</v>
      </c>
      <c r="C1639" s="143" t="s">
        <v>70</v>
      </c>
      <c r="D1639" s="177" t="s">
        <v>131</v>
      </c>
      <c r="E1639" s="143" t="s">
        <v>1580</v>
      </c>
      <c r="F1639" s="143">
        <v>359</v>
      </c>
      <c r="G1639" s="143">
        <v>54</v>
      </c>
    </row>
    <row r="1640" spans="2:7" x14ac:dyDescent="0.2">
      <c r="B1640" s="143" t="s">
        <v>46</v>
      </c>
      <c r="C1640" s="143" t="s">
        <v>70</v>
      </c>
      <c r="D1640" s="177" t="s">
        <v>132</v>
      </c>
      <c r="E1640" s="143" t="s">
        <v>1581</v>
      </c>
      <c r="F1640" s="143">
        <v>408</v>
      </c>
      <c r="G1640" s="143">
        <v>58</v>
      </c>
    </row>
    <row r="1641" spans="2:7" x14ac:dyDescent="0.2">
      <c r="B1641" s="143" t="s">
        <v>46</v>
      </c>
      <c r="C1641" s="143" t="s">
        <v>70</v>
      </c>
      <c r="D1641" s="177" t="s">
        <v>133</v>
      </c>
      <c r="E1641" s="143" t="s">
        <v>1582</v>
      </c>
      <c r="F1641" s="143">
        <v>363</v>
      </c>
      <c r="G1641" s="143">
        <v>35</v>
      </c>
    </row>
    <row r="1642" spans="2:7" x14ac:dyDescent="0.2">
      <c r="B1642" s="143" t="s">
        <v>46</v>
      </c>
      <c r="C1642" s="143" t="s">
        <v>70</v>
      </c>
      <c r="D1642" s="177" t="s">
        <v>8</v>
      </c>
      <c r="E1642" s="143" t="s">
        <v>1583</v>
      </c>
      <c r="F1642" s="143">
        <v>382</v>
      </c>
      <c r="G1642" s="143">
        <v>35</v>
      </c>
    </row>
    <row r="1643" spans="2:7" x14ac:dyDescent="0.2">
      <c r="B1643" s="143" t="s">
        <v>46</v>
      </c>
      <c r="C1643" s="143" t="s">
        <v>71</v>
      </c>
      <c r="D1643" s="177" t="s">
        <v>1661</v>
      </c>
      <c r="E1643" s="143" t="s">
        <v>1584</v>
      </c>
      <c r="F1643" s="143">
        <v>123</v>
      </c>
      <c r="G1643" s="143">
        <v>0</v>
      </c>
    </row>
    <row r="1644" spans="2:7" x14ac:dyDescent="0.2">
      <c r="B1644" s="143" t="s">
        <v>46</v>
      </c>
      <c r="C1644" s="143" t="s">
        <v>71</v>
      </c>
      <c r="D1644" s="177" t="s">
        <v>1657</v>
      </c>
      <c r="E1644" s="143" t="s">
        <v>1826</v>
      </c>
      <c r="F1644" s="143">
        <v>28</v>
      </c>
      <c r="G1644" s="143">
        <v>0</v>
      </c>
    </row>
    <row r="1645" spans="2:7" x14ac:dyDescent="0.2">
      <c r="B1645" s="143" t="s">
        <v>46</v>
      </c>
      <c r="C1645" s="143" t="s">
        <v>71</v>
      </c>
      <c r="D1645" s="177" t="s">
        <v>1658</v>
      </c>
      <c r="E1645" s="143" t="s">
        <v>1827</v>
      </c>
      <c r="F1645" s="143">
        <v>22</v>
      </c>
      <c r="G1645" s="143">
        <v>0</v>
      </c>
    </row>
    <row r="1646" spans="2:7" x14ac:dyDescent="0.2">
      <c r="B1646" s="143" t="s">
        <v>46</v>
      </c>
      <c r="C1646" s="143" t="s">
        <v>71</v>
      </c>
      <c r="D1646" s="177" t="s">
        <v>118</v>
      </c>
      <c r="E1646" s="143" t="s">
        <v>1655</v>
      </c>
      <c r="F1646" s="143">
        <v>34</v>
      </c>
      <c r="G1646" s="143">
        <v>3</v>
      </c>
    </row>
    <row r="1647" spans="2:7" x14ac:dyDescent="0.2">
      <c r="B1647" s="143" t="s">
        <v>46</v>
      </c>
      <c r="C1647" s="143" t="s">
        <v>71</v>
      </c>
      <c r="D1647" s="177" t="s">
        <v>119</v>
      </c>
      <c r="E1647" s="143" t="s">
        <v>1585</v>
      </c>
      <c r="F1647" s="143">
        <v>125</v>
      </c>
      <c r="G1647" s="143">
        <v>2</v>
      </c>
    </row>
    <row r="1648" spans="2:7" x14ac:dyDescent="0.2">
      <c r="B1648" s="143" t="s">
        <v>46</v>
      </c>
      <c r="C1648" s="143" t="s">
        <v>71</v>
      </c>
      <c r="D1648" s="177" t="s">
        <v>120</v>
      </c>
      <c r="E1648" s="143" t="s">
        <v>1586</v>
      </c>
      <c r="F1648" s="143">
        <v>196</v>
      </c>
      <c r="G1648" s="143">
        <v>4</v>
      </c>
    </row>
    <row r="1649" spans="2:7" x14ac:dyDescent="0.2">
      <c r="B1649" s="143" t="s">
        <v>46</v>
      </c>
      <c r="C1649" s="143" t="s">
        <v>71</v>
      </c>
      <c r="D1649" s="177" t="s">
        <v>121</v>
      </c>
      <c r="E1649" s="143" t="s">
        <v>1587</v>
      </c>
      <c r="F1649" s="143">
        <v>168</v>
      </c>
      <c r="G1649" s="143">
        <v>2</v>
      </c>
    </row>
    <row r="1650" spans="2:7" x14ac:dyDescent="0.2">
      <c r="B1650" s="143" t="s">
        <v>46</v>
      </c>
      <c r="C1650" s="143" t="s">
        <v>71</v>
      </c>
      <c r="D1650" s="177" t="s">
        <v>122</v>
      </c>
      <c r="E1650" s="143" t="s">
        <v>1588</v>
      </c>
      <c r="F1650" s="143">
        <v>170</v>
      </c>
      <c r="G1650" s="143">
        <v>10</v>
      </c>
    </row>
    <row r="1651" spans="2:7" x14ac:dyDescent="0.2">
      <c r="B1651" s="143" t="s">
        <v>46</v>
      </c>
      <c r="C1651" s="143" t="s">
        <v>71</v>
      </c>
      <c r="D1651" s="177" t="s">
        <v>123</v>
      </c>
      <c r="E1651" s="143" t="s">
        <v>1589</v>
      </c>
      <c r="F1651" s="143">
        <v>224</v>
      </c>
      <c r="G1651" s="143">
        <v>16</v>
      </c>
    </row>
    <row r="1652" spans="2:7" x14ac:dyDescent="0.2">
      <c r="B1652" s="143" t="s">
        <v>46</v>
      </c>
      <c r="C1652" s="143" t="s">
        <v>71</v>
      </c>
      <c r="D1652" s="177" t="s">
        <v>124</v>
      </c>
      <c r="E1652" s="143" t="s">
        <v>1590</v>
      </c>
      <c r="F1652" s="143">
        <v>237</v>
      </c>
      <c r="G1652" s="143">
        <v>24</v>
      </c>
    </row>
    <row r="1653" spans="2:7" x14ac:dyDescent="0.2">
      <c r="B1653" s="143" t="s">
        <v>46</v>
      </c>
      <c r="C1653" s="143" t="s">
        <v>71</v>
      </c>
      <c r="D1653" s="177" t="s">
        <v>125</v>
      </c>
      <c r="E1653" s="143" t="s">
        <v>1591</v>
      </c>
      <c r="F1653" s="143">
        <v>259</v>
      </c>
      <c r="G1653" s="143">
        <v>33</v>
      </c>
    </row>
    <row r="1654" spans="2:7" x14ac:dyDescent="0.2">
      <c r="B1654" s="143" t="s">
        <v>46</v>
      </c>
      <c r="C1654" s="143" t="s">
        <v>71</v>
      </c>
      <c r="D1654" s="177" t="s">
        <v>126</v>
      </c>
      <c r="E1654" s="143" t="s">
        <v>1592</v>
      </c>
      <c r="F1654" s="143">
        <v>306</v>
      </c>
      <c r="G1654" s="143">
        <v>50</v>
      </c>
    </row>
    <row r="1655" spans="2:7" x14ac:dyDescent="0.2">
      <c r="B1655" s="143" t="s">
        <v>46</v>
      </c>
      <c r="C1655" s="143" t="s">
        <v>71</v>
      </c>
      <c r="D1655" s="177" t="s">
        <v>127</v>
      </c>
      <c r="E1655" s="143" t="s">
        <v>1593</v>
      </c>
      <c r="F1655" s="143">
        <v>374</v>
      </c>
      <c r="G1655" s="143">
        <v>61</v>
      </c>
    </row>
    <row r="1656" spans="2:7" x14ac:dyDescent="0.2">
      <c r="B1656" s="143" t="s">
        <v>46</v>
      </c>
      <c r="C1656" s="143" t="s">
        <v>71</v>
      </c>
      <c r="D1656" s="177" t="s">
        <v>128</v>
      </c>
      <c r="E1656" s="143" t="s">
        <v>1594</v>
      </c>
      <c r="F1656" s="143">
        <v>423</v>
      </c>
      <c r="G1656" s="143">
        <v>81</v>
      </c>
    </row>
    <row r="1657" spans="2:7" x14ac:dyDescent="0.2">
      <c r="B1657" s="143" t="s">
        <v>46</v>
      </c>
      <c r="C1657" s="143" t="s">
        <v>71</v>
      </c>
      <c r="D1657" s="177" t="s">
        <v>129</v>
      </c>
      <c r="E1657" s="143" t="s">
        <v>1595</v>
      </c>
      <c r="F1657" s="143">
        <v>520</v>
      </c>
      <c r="G1657" s="143">
        <v>91</v>
      </c>
    </row>
    <row r="1658" spans="2:7" x14ac:dyDescent="0.2">
      <c r="B1658" s="143" t="s">
        <v>46</v>
      </c>
      <c r="C1658" s="143" t="s">
        <v>71</v>
      </c>
      <c r="D1658" s="177" t="s">
        <v>130</v>
      </c>
      <c r="E1658" s="143" t="s">
        <v>1596</v>
      </c>
      <c r="F1658" s="143">
        <v>548</v>
      </c>
      <c r="G1658" s="143">
        <v>95</v>
      </c>
    </row>
    <row r="1659" spans="2:7" x14ac:dyDescent="0.2">
      <c r="B1659" s="143" t="s">
        <v>46</v>
      </c>
      <c r="C1659" s="143" t="s">
        <v>71</v>
      </c>
      <c r="D1659" s="177" t="s">
        <v>131</v>
      </c>
      <c r="E1659" s="143" t="s">
        <v>1597</v>
      </c>
      <c r="F1659" s="143">
        <v>542</v>
      </c>
      <c r="G1659" s="143">
        <v>106</v>
      </c>
    </row>
    <row r="1660" spans="2:7" x14ac:dyDescent="0.2">
      <c r="B1660" s="143" t="s">
        <v>46</v>
      </c>
      <c r="C1660" s="143" t="s">
        <v>71</v>
      </c>
      <c r="D1660" s="177" t="s">
        <v>132</v>
      </c>
      <c r="E1660" s="143" t="s">
        <v>1598</v>
      </c>
      <c r="F1660" s="143">
        <v>548</v>
      </c>
      <c r="G1660" s="143">
        <v>107</v>
      </c>
    </row>
    <row r="1661" spans="2:7" x14ac:dyDescent="0.2">
      <c r="B1661" s="143" t="s">
        <v>46</v>
      </c>
      <c r="C1661" s="143" t="s">
        <v>71</v>
      </c>
      <c r="D1661" s="177" t="s">
        <v>133</v>
      </c>
      <c r="E1661" s="143" t="s">
        <v>1599</v>
      </c>
      <c r="F1661" s="143">
        <v>411</v>
      </c>
      <c r="G1661" s="143">
        <v>58</v>
      </c>
    </row>
    <row r="1662" spans="2:7" x14ac:dyDescent="0.2">
      <c r="B1662" s="143" t="s">
        <v>46</v>
      </c>
      <c r="C1662" s="143" t="s">
        <v>71</v>
      </c>
      <c r="D1662" s="177" t="s">
        <v>8</v>
      </c>
      <c r="E1662" s="143" t="s">
        <v>1600</v>
      </c>
      <c r="F1662" s="143">
        <v>404</v>
      </c>
      <c r="G1662" s="143">
        <v>46</v>
      </c>
    </row>
    <row r="1663" spans="2:7" x14ac:dyDescent="0.2">
      <c r="B1663" s="143" t="s">
        <v>46</v>
      </c>
      <c r="C1663" s="143" t="s">
        <v>18</v>
      </c>
      <c r="D1663" s="177" t="s">
        <v>1661</v>
      </c>
      <c r="E1663" s="143" t="s">
        <v>1601</v>
      </c>
      <c r="F1663" s="143">
        <v>242</v>
      </c>
      <c r="G1663" s="143">
        <v>1</v>
      </c>
    </row>
    <row r="1664" spans="2:7" x14ac:dyDescent="0.2">
      <c r="B1664" s="143" t="s">
        <v>46</v>
      </c>
      <c r="C1664" s="143" t="s">
        <v>18</v>
      </c>
      <c r="D1664" s="177" t="s">
        <v>1657</v>
      </c>
      <c r="E1664" s="143" t="s">
        <v>1828</v>
      </c>
      <c r="F1664" s="143">
        <v>58</v>
      </c>
      <c r="G1664" s="143">
        <v>1</v>
      </c>
    </row>
    <row r="1665" spans="2:7" x14ac:dyDescent="0.2">
      <c r="B1665" s="143" t="s">
        <v>46</v>
      </c>
      <c r="C1665" s="143" t="s">
        <v>18</v>
      </c>
      <c r="D1665" s="177" t="s">
        <v>1658</v>
      </c>
      <c r="E1665" s="143" t="s">
        <v>1829</v>
      </c>
      <c r="F1665" s="143">
        <v>30</v>
      </c>
      <c r="G1665" s="143">
        <v>0</v>
      </c>
    </row>
    <row r="1666" spans="2:7" x14ac:dyDescent="0.2">
      <c r="B1666" s="143" t="s">
        <v>46</v>
      </c>
      <c r="C1666" s="143" t="s">
        <v>18</v>
      </c>
      <c r="D1666" s="177" t="s">
        <v>118</v>
      </c>
      <c r="E1666" s="143" t="s">
        <v>1656</v>
      </c>
      <c r="F1666" s="143">
        <v>46</v>
      </c>
      <c r="G1666" s="143">
        <v>3</v>
      </c>
    </row>
    <row r="1667" spans="2:7" x14ac:dyDescent="0.2">
      <c r="B1667" s="143" t="s">
        <v>46</v>
      </c>
      <c r="C1667" s="143" t="s">
        <v>18</v>
      </c>
      <c r="D1667" s="177" t="s">
        <v>119</v>
      </c>
      <c r="E1667" s="143" t="s">
        <v>1602</v>
      </c>
      <c r="F1667" s="143">
        <v>149</v>
      </c>
      <c r="G1667" s="143">
        <v>2</v>
      </c>
    </row>
    <row r="1668" spans="2:7" x14ac:dyDescent="0.2">
      <c r="B1668" s="143" t="s">
        <v>46</v>
      </c>
      <c r="C1668" s="143" t="s">
        <v>18</v>
      </c>
      <c r="D1668" s="177" t="s">
        <v>120</v>
      </c>
      <c r="E1668" s="143" t="s">
        <v>1603</v>
      </c>
      <c r="F1668" s="143">
        <v>249</v>
      </c>
      <c r="G1668" s="143">
        <v>11</v>
      </c>
    </row>
    <row r="1669" spans="2:7" x14ac:dyDescent="0.2">
      <c r="B1669" s="143" t="s">
        <v>46</v>
      </c>
      <c r="C1669" s="143" t="s">
        <v>18</v>
      </c>
      <c r="D1669" s="177" t="s">
        <v>121</v>
      </c>
      <c r="E1669" s="143" t="s">
        <v>1604</v>
      </c>
      <c r="F1669" s="143">
        <v>213</v>
      </c>
      <c r="G1669" s="143">
        <v>3</v>
      </c>
    </row>
    <row r="1670" spans="2:7" x14ac:dyDescent="0.2">
      <c r="B1670" s="143" t="s">
        <v>46</v>
      </c>
      <c r="C1670" s="143" t="s">
        <v>18</v>
      </c>
      <c r="D1670" s="177" t="s">
        <v>122</v>
      </c>
      <c r="E1670" s="143" t="s">
        <v>1605</v>
      </c>
      <c r="F1670" s="143">
        <v>222</v>
      </c>
      <c r="G1670" s="143">
        <v>18</v>
      </c>
    </row>
    <row r="1671" spans="2:7" x14ac:dyDescent="0.2">
      <c r="B1671" s="143" t="s">
        <v>46</v>
      </c>
      <c r="C1671" s="143" t="s">
        <v>18</v>
      </c>
      <c r="D1671" s="177" t="s">
        <v>123</v>
      </c>
      <c r="E1671" s="143" t="s">
        <v>1606</v>
      </c>
      <c r="F1671" s="143">
        <v>326</v>
      </c>
      <c r="G1671" s="143">
        <v>25</v>
      </c>
    </row>
    <row r="1672" spans="2:7" x14ac:dyDescent="0.2">
      <c r="B1672" s="143" t="s">
        <v>46</v>
      </c>
      <c r="C1672" s="143" t="s">
        <v>18</v>
      </c>
      <c r="D1672" s="177" t="s">
        <v>124</v>
      </c>
      <c r="E1672" s="143" t="s">
        <v>1607</v>
      </c>
      <c r="F1672" s="143">
        <v>347</v>
      </c>
      <c r="G1672" s="143">
        <v>46</v>
      </c>
    </row>
    <row r="1673" spans="2:7" x14ac:dyDescent="0.2">
      <c r="B1673" s="143" t="s">
        <v>46</v>
      </c>
      <c r="C1673" s="143" t="s">
        <v>18</v>
      </c>
      <c r="D1673" s="177" t="s">
        <v>125</v>
      </c>
      <c r="E1673" s="143" t="s">
        <v>1608</v>
      </c>
      <c r="F1673" s="143">
        <v>380</v>
      </c>
      <c r="G1673" s="143">
        <v>48</v>
      </c>
    </row>
    <row r="1674" spans="2:7" x14ac:dyDescent="0.2">
      <c r="B1674" s="143" t="s">
        <v>46</v>
      </c>
      <c r="C1674" s="143" t="s">
        <v>18</v>
      </c>
      <c r="D1674" s="177" t="s">
        <v>126</v>
      </c>
      <c r="E1674" s="143" t="s">
        <v>1609</v>
      </c>
      <c r="F1674" s="143">
        <v>455</v>
      </c>
      <c r="G1674" s="143">
        <v>59</v>
      </c>
    </row>
    <row r="1675" spans="2:7" x14ac:dyDescent="0.2">
      <c r="B1675" s="143" t="s">
        <v>46</v>
      </c>
      <c r="C1675" s="143" t="s">
        <v>18</v>
      </c>
      <c r="D1675" s="177" t="s">
        <v>127</v>
      </c>
      <c r="E1675" s="143" t="s">
        <v>1610</v>
      </c>
      <c r="F1675" s="143">
        <v>562</v>
      </c>
      <c r="G1675" s="143">
        <v>86</v>
      </c>
    </row>
    <row r="1676" spans="2:7" x14ac:dyDescent="0.2">
      <c r="B1676" s="143" t="s">
        <v>46</v>
      </c>
      <c r="C1676" s="143" t="s">
        <v>18</v>
      </c>
      <c r="D1676" s="177" t="s">
        <v>128</v>
      </c>
      <c r="E1676" s="143" t="s">
        <v>1611</v>
      </c>
      <c r="F1676" s="143">
        <v>678</v>
      </c>
      <c r="G1676" s="143">
        <v>126</v>
      </c>
    </row>
    <row r="1677" spans="2:7" x14ac:dyDescent="0.2">
      <c r="B1677" s="143" t="s">
        <v>46</v>
      </c>
      <c r="C1677" s="143" t="s">
        <v>18</v>
      </c>
      <c r="D1677" s="177" t="s">
        <v>129</v>
      </c>
      <c r="E1677" s="143" t="s">
        <v>1612</v>
      </c>
      <c r="F1677" s="143">
        <v>803</v>
      </c>
      <c r="G1677" s="143">
        <v>142</v>
      </c>
    </row>
    <row r="1678" spans="2:7" x14ac:dyDescent="0.2">
      <c r="B1678" s="143" t="s">
        <v>46</v>
      </c>
      <c r="C1678" s="143" t="s">
        <v>18</v>
      </c>
      <c r="D1678" s="177" t="s">
        <v>130</v>
      </c>
      <c r="E1678" s="143" t="s">
        <v>1613</v>
      </c>
      <c r="F1678" s="143">
        <v>896</v>
      </c>
      <c r="G1678" s="143">
        <v>154</v>
      </c>
    </row>
    <row r="1679" spans="2:7" x14ac:dyDescent="0.2">
      <c r="B1679" s="143" t="s">
        <v>46</v>
      </c>
      <c r="C1679" s="143" t="s">
        <v>18</v>
      </c>
      <c r="D1679" s="177" t="s">
        <v>131</v>
      </c>
      <c r="E1679" s="143" t="s">
        <v>1614</v>
      </c>
      <c r="F1679" s="143">
        <v>901</v>
      </c>
      <c r="G1679" s="143">
        <v>160</v>
      </c>
    </row>
    <row r="1680" spans="2:7" x14ac:dyDescent="0.2">
      <c r="B1680" s="143" t="s">
        <v>46</v>
      </c>
      <c r="C1680" s="143" t="s">
        <v>18</v>
      </c>
      <c r="D1680" s="177" t="s">
        <v>132</v>
      </c>
      <c r="E1680" s="143" t="s">
        <v>1615</v>
      </c>
      <c r="F1680" s="143">
        <v>956</v>
      </c>
      <c r="G1680" s="143">
        <v>165</v>
      </c>
    </row>
    <row r="1681" spans="2:7" x14ac:dyDescent="0.2">
      <c r="B1681" s="143" t="s">
        <v>46</v>
      </c>
      <c r="C1681" s="143" t="s">
        <v>18</v>
      </c>
      <c r="D1681" s="177" t="s">
        <v>133</v>
      </c>
      <c r="E1681" s="143" t="s">
        <v>1616</v>
      </c>
      <c r="F1681" s="143">
        <v>774</v>
      </c>
      <c r="G1681" s="143">
        <v>93</v>
      </c>
    </row>
    <row r="1682" spans="2:7" x14ac:dyDescent="0.2">
      <c r="B1682" s="143" t="s">
        <v>46</v>
      </c>
      <c r="C1682" s="143" t="s">
        <v>18</v>
      </c>
      <c r="D1682" s="177" t="s">
        <v>8</v>
      </c>
      <c r="E1682" s="143" t="s">
        <v>1617</v>
      </c>
      <c r="F1682" s="143">
        <v>786</v>
      </c>
      <c r="G1682" s="143">
        <v>81</v>
      </c>
    </row>
  </sheetData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15BAC3E-583D-7D4A-8E8C-5617D6B2C417}">
  <dimension ref="B2:F1683"/>
  <sheetViews>
    <sheetView workbookViewId="0">
      <pane xSplit="5" ySplit="3" topLeftCell="F4" activePane="bottomRight" state="frozen"/>
      <selection activeCell="R30" sqref="R30"/>
      <selection pane="topRight" activeCell="R30" sqref="R30"/>
      <selection pane="bottomLeft" activeCell="R30" sqref="R30"/>
      <selection pane="bottomRight" activeCell="B2" sqref="B2"/>
    </sheetView>
  </sheetViews>
  <sheetFormatPr baseColWidth="10" defaultRowHeight="16" x14ac:dyDescent="0.2"/>
  <cols>
    <col min="4" max="4" width="10.83203125" style="111"/>
    <col min="5" max="5" width="17" hidden="1" customWidth="1"/>
    <col min="6" max="6" width="15.83203125" customWidth="1"/>
  </cols>
  <sheetData>
    <row r="2" spans="2:6" x14ac:dyDescent="0.2">
      <c r="B2" s="14" t="s">
        <v>1840</v>
      </c>
    </row>
    <row r="3" spans="2:6" ht="17" x14ac:dyDescent="0.2">
      <c r="B3" s="176" t="s">
        <v>14</v>
      </c>
      <c r="C3" s="176" t="s">
        <v>17</v>
      </c>
      <c r="D3" s="176" t="s">
        <v>1833</v>
      </c>
      <c r="E3" s="176" t="s">
        <v>135</v>
      </c>
      <c r="F3" s="176" t="s">
        <v>1835</v>
      </c>
    </row>
    <row r="4" spans="2:6" x14ac:dyDescent="0.2">
      <c r="B4" t="s">
        <v>82</v>
      </c>
      <c r="C4" t="s">
        <v>70</v>
      </c>
      <c r="D4" s="111">
        <v>0</v>
      </c>
      <c r="E4" t="str">
        <f t="shared" ref="E4:E67" si="0">_xlfn.CONCAT(B4,C4,D4)</f>
        <v>BrazilFemale0</v>
      </c>
      <c r="F4">
        <v>15624</v>
      </c>
    </row>
    <row r="5" spans="2:6" x14ac:dyDescent="0.2">
      <c r="B5" t="s">
        <v>82</v>
      </c>
      <c r="C5" t="s">
        <v>70</v>
      </c>
      <c r="D5" s="142" t="s">
        <v>1657</v>
      </c>
      <c r="E5" t="str">
        <f t="shared" si="0"/>
        <v>BrazilFemale1-4</v>
      </c>
      <c r="F5">
        <v>2540</v>
      </c>
    </row>
    <row r="6" spans="2:6" x14ac:dyDescent="0.2">
      <c r="B6" t="s">
        <v>82</v>
      </c>
      <c r="C6" t="s">
        <v>70</v>
      </c>
      <c r="D6" s="142" t="s">
        <v>1658</v>
      </c>
      <c r="E6" t="str">
        <f t="shared" si="0"/>
        <v>BrazilFemale5-9</v>
      </c>
      <c r="F6">
        <v>1385</v>
      </c>
    </row>
    <row r="7" spans="2:6" x14ac:dyDescent="0.2">
      <c r="B7" t="s">
        <v>82</v>
      </c>
      <c r="C7" t="s">
        <v>70</v>
      </c>
      <c r="D7" s="142" t="s">
        <v>118</v>
      </c>
      <c r="E7" t="str">
        <f t="shared" si="0"/>
        <v>BrazilFemale10-14</v>
      </c>
      <c r="F7">
        <v>1705</v>
      </c>
    </row>
    <row r="8" spans="2:6" x14ac:dyDescent="0.2">
      <c r="B8" t="s">
        <v>82</v>
      </c>
      <c r="C8" t="s">
        <v>70</v>
      </c>
      <c r="D8" s="111" t="s">
        <v>119</v>
      </c>
      <c r="E8" t="str">
        <f t="shared" si="0"/>
        <v>BrazilFemale15-19</v>
      </c>
      <c r="F8">
        <v>3371</v>
      </c>
    </row>
    <row r="9" spans="2:6" x14ac:dyDescent="0.2">
      <c r="B9" t="s">
        <v>82</v>
      </c>
      <c r="C9" t="s">
        <v>70</v>
      </c>
      <c r="D9" s="111" t="s">
        <v>120</v>
      </c>
      <c r="E9" t="str">
        <f t="shared" si="0"/>
        <v>BrazilFemale20-24</v>
      </c>
      <c r="F9">
        <v>4614</v>
      </c>
    </row>
    <row r="10" spans="2:6" x14ac:dyDescent="0.2">
      <c r="B10" t="s">
        <v>82</v>
      </c>
      <c r="C10" t="s">
        <v>70</v>
      </c>
      <c r="D10" s="111" t="s">
        <v>121</v>
      </c>
      <c r="E10" t="str">
        <f t="shared" si="0"/>
        <v>BrazilFemale25-29</v>
      </c>
      <c r="F10">
        <v>5279</v>
      </c>
    </row>
    <row r="11" spans="2:6" x14ac:dyDescent="0.2">
      <c r="B11" t="s">
        <v>82</v>
      </c>
      <c r="C11" t="s">
        <v>70</v>
      </c>
      <c r="D11" s="111" t="s">
        <v>122</v>
      </c>
      <c r="E11" t="str">
        <f t="shared" si="0"/>
        <v>BrazilFemale30-34</v>
      </c>
      <c r="F11">
        <v>7237</v>
      </c>
    </row>
    <row r="12" spans="2:6" x14ac:dyDescent="0.2">
      <c r="B12" t="s">
        <v>82</v>
      </c>
      <c r="C12" t="s">
        <v>70</v>
      </c>
      <c r="D12" s="111" t="s">
        <v>123</v>
      </c>
      <c r="E12" t="str">
        <f t="shared" si="0"/>
        <v>BrazilFemale35-39</v>
      </c>
      <c r="F12">
        <v>10367</v>
      </c>
    </row>
    <row r="13" spans="2:6" x14ac:dyDescent="0.2">
      <c r="B13" t="s">
        <v>82</v>
      </c>
      <c r="C13" t="s">
        <v>70</v>
      </c>
      <c r="D13" s="111" t="s">
        <v>124</v>
      </c>
      <c r="E13" t="str">
        <f t="shared" si="0"/>
        <v>BrazilFemale40-44</v>
      </c>
      <c r="F13">
        <v>13756</v>
      </c>
    </row>
    <row r="14" spans="2:6" x14ac:dyDescent="0.2">
      <c r="B14" t="s">
        <v>82</v>
      </c>
      <c r="C14" t="s">
        <v>70</v>
      </c>
      <c r="D14" s="111" t="s">
        <v>125</v>
      </c>
      <c r="E14" t="str">
        <f t="shared" si="0"/>
        <v>BrazilFemale45-49</v>
      </c>
      <c r="F14">
        <v>17872</v>
      </c>
    </row>
    <row r="15" spans="2:6" x14ac:dyDescent="0.2">
      <c r="B15" t="s">
        <v>82</v>
      </c>
      <c r="C15" t="s">
        <v>70</v>
      </c>
      <c r="D15" s="111" t="s">
        <v>126</v>
      </c>
      <c r="E15" t="str">
        <f t="shared" si="0"/>
        <v>BrazilFemale50-54</v>
      </c>
      <c r="F15">
        <v>24735</v>
      </c>
    </row>
    <row r="16" spans="2:6" x14ac:dyDescent="0.2">
      <c r="B16" t="s">
        <v>82</v>
      </c>
      <c r="C16" t="s">
        <v>70</v>
      </c>
      <c r="D16" s="111" t="s">
        <v>127</v>
      </c>
      <c r="E16" t="str">
        <f t="shared" si="0"/>
        <v>BrazilFemale55-59</v>
      </c>
      <c r="F16">
        <v>33465</v>
      </c>
    </row>
    <row r="17" spans="2:6" x14ac:dyDescent="0.2">
      <c r="B17" t="s">
        <v>82</v>
      </c>
      <c r="C17" t="s">
        <v>70</v>
      </c>
      <c r="D17" s="111" t="s">
        <v>128</v>
      </c>
      <c r="E17" t="str">
        <f t="shared" si="0"/>
        <v>BrazilFemale60-64</v>
      </c>
      <c r="F17">
        <v>43379</v>
      </c>
    </row>
    <row r="18" spans="2:6" x14ac:dyDescent="0.2">
      <c r="B18" t="s">
        <v>82</v>
      </c>
      <c r="C18" t="s">
        <v>70</v>
      </c>
      <c r="D18" s="111" t="s">
        <v>129</v>
      </c>
      <c r="E18" t="str">
        <f t="shared" si="0"/>
        <v>BrazilFemale65-69</v>
      </c>
      <c r="F18">
        <v>52796</v>
      </c>
    </row>
    <row r="19" spans="2:6" x14ac:dyDescent="0.2">
      <c r="B19" t="s">
        <v>82</v>
      </c>
      <c r="C19" t="s">
        <v>70</v>
      </c>
      <c r="D19" s="111" t="s">
        <v>130</v>
      </c>
      <c r="E19" t="str">
        <f t="shared" si="0"/>
        <v>BrazilFemale70-74</v>
      </c>
      <c r="F19">
        <v>59661</v>
      </c>
    </row>
    <row r="20" spans="2:6" x14ac:dyDescent="0.2">
      <c r="B20" t="s">
        <v>82</v>
      </c>
      <c r="C20" t="s">
        <v>70</v>
      </c>
      <c r="D20" s="111" t="s">
        <v>131</v>
      </c>
      <c r="E20" t="str">
        <f t="shared" si="0"/>
        <v>BrazilFemale75-79</v>
      </c>
      <c r="F20">
        <v>69071</v>
      </c>
    </row>
    <row r="21" spans="2:6" x14ac:dyDescent="0.2">
      <c r="B21" t="s">
        <v>82</v>
      </c>
      <c r="C21" t="s">
        <v>70</v>
      </c>
      <c r="D21" s="111" t="s">
        <v>132</v>
      </c>
      <c r="E21" t="str">
        <f t="shared" si="0"/>
        <v>BrazilFemale80-84</v>
      </c>
      <c r="F21">
        <v>78043</v>
      </c>
    </row>
    <row r="22" spans="2:6" x14ac:dyDescent="0.2">
      <c r="B22" t="s">
        <v>82</v>
      </c>
      <c r="C22" t="s">
        <v>70</v>
      </c>
      <c r="D22" s="111" t="s">
        <v>133</v>
      </c>
      <c r="E22" t="str">
        <f t="shared" si="0"/>
        <v>BrazilFemale85-89</v>
      </c>
      <c r="F22">
        <v>74140</v>
      </c>
    </row>
    <row r="23" spans="2:6" x14ac:dyDescent="0.2">
      <c r="B23" t="s">
        <v>82</v>
      </c>
      <c r="C23" t="s">
        <v>70</v>
      </c>
      <c r="D23" s="111" t="s">
        <v>8</v>
      </c>
      <c r="E23" t="str">
        <f t="shared" si="0"/>
        <v>BrazilFemale90+</v>
      </c>
      <c r="F23">
        <v>83783</v>
      </c>
    </row>
    <row r="24" spans="2:6" x14ac:dyDescent="0.2">
      <c r="B24" t="s">
        <v>82</v>
      </c>
      <c r="C24" t="s">
        <v>71</v>
      </c>
      <c r="D24" s="111">
        <v>0</v>
      </c>
      <c r="E24" t="str">
        <f t="shared" si="0"/>
        <v>BrazilMale0</v>
      </c>
      <c r="F24">
        <v>19401</v>
      </c>
    </row>
    <row r="25" spans="2:6" x14ac:dyDescent="0.2">
      <c r="B25" t="s">
        <v>82</v>
      </c>
      <c r="C25" t="s">
        <v>71</v>
      </c>
      <c r="D25" s="142" t="s">
        <v>1657</v>
      </c>
      <c r="E25" t="str">
        <f t="shared" si="0"/>
        <v>BrazilMale1-4</v>
      </c>
      <c r="F25">
        <v>3267</v>
      </c>
    </row>
    <row r="26" spans="2:6" x14ac:dyDescent="0.2">
      <c r="B26" t="s">
        <v>82</v>
      </c>
      <c r="C26" t="s">
        <v>71</v>
      </c>
      <c r="D26" s="142" t="s">
        <v>1658</v>
      </c>
      <c r="E26" t="str">
        <f t="shared" si="0"/>
        <v>BrazilMale5-9</v>
      </c>
      <c r="F26">
        <v>1774</v>
      </c>
    </row>
    <row r="27" spans="2:6" x14ac:dyDescent="0.2">
      <c r="B27" t="s">
        <v>82</v>
      </c>
      <c r="C27" t="s">
        <v>71</v>
      </c>
      <c r="D27" s="142" t="s">
        <v>118</v>
      </c>
      <c r="E27" t="str">
        <f t="shared" si="0"/>
        <v>BrazilMale10-14</v>
      </c>
      <c r="F27">
        <v>2517</v>
      </c>
    </row>
    <row r="28" spans="2:6" x14ac:dyDescent="0.2">
      <c r="B28" t="s">
        <v>82</v>
      </c>
      <c r="C28" t="s">
        <v>71</v>
      </c>
      <c r="D28" s="111" t="s">
        <v>119</v>
      </c>
      <c r="E28" t="str">
        <f t="shared" si="0"/>
        <v>BrazilMale15-19</v>
      </c>
      <c r="F28">
        <v>13269</v>
      </c>
    </row>
    <row r="29" spans="2:6" x14ac:dyDescent="0.2">
      <c r="B29" t="s">
        <v>82</v>
      </c>
      <c r="C29" t="s">
        <v>71</v>
      </c>
      <c r="D29" s="111" t="s">
        <v>120</v>
      </c>
      <c r="E29" t="str">
        <f t="shared" si="0"/>
        <v>BrazilMale20-24</v>
      </c>
      <c r="F29">
        <v>20285</v>
      </c>
    </row>
    <row r="30" spans="2:6" x14ac:dyDescent="0.2">
      <c r="B30" t="s">
        <v>82</v>
      </c>
      <c r="C30" t="s">
        <v>71</v>
      </c>
      <c r="D30" s="111" t="s">
        <v>121</v>
      </c>
      <c r="E30" t="str">
        <f t="shared" si="0"/>
        <v>BrazilMale25-29</v>
      </c>
      <c r="F30">
        <v>18583</v>
      </c>
    </row>
    <row r="31" spans="2:6" x14ac:dyDescent="0.2">
      <c r="B31" t="s">
        <v>82</v>
      </c>
      <c r="C31" t="s">
        <v>71</v>
      </c>
      <c r="D31" s="111" t="s">
        <v>122</v>
      </c>
      <c r="E31" t="str">
        <f t="shared" si="0"/>
        <v>BrazilMale30-34</v>
      </c>
      <c r="F31">
        <v>19643</v>
      </c>
    </row>
    <row r="32" spans="2:6" x14ac:dyDescent="0.2">
      <c r="B32" t="s">
        <v>82</v>
      </c>
      <c r="C32" t="s">
        <v>71</v>
      </c>
      <c r="D32" s="111" t="s">
        <v>123</v>
      </c>
      <c r="E32" t="str">
        <f t="shared" si="0"/>
        <v>BrazilMale35-39</v>
      </c>
      <c r="F32">
        <v>22598</v>
      </c>
    </row>
    <row r="33" spans="2:6" x14ac:dyDescent="0.2">
      <c r="B33" t="s">
        <v>82</v>
      </c>
      <c r="C33" t="s">
        <v>71</v>
      </c>
      <c r="D33" s="111" t="s">
        <v>124</v>
      </c>
      <c r="E33" t="str">
        <f t="shared" si="0"/>
        <v>BrazilMale40-44</v>
      </c>
      <c r="F33">
        <v>25872</v>
      </c>
    </row>
    <row r="34" spans="2:6" x14ac:dyDescent="0.2">
      <c r="B34" t="s">
        <v>82</v>
      </c>
      <c r="C34" t="s">
        <v>71</v>
      </c>
      <c r="D34" s="111" t="s">
        <v>125</v>
      </c>
      <c r="E34" t="str">
        <f t="shared" si="0"/>
        <v>BrazilMale45-49</v>
      </c>
      <c r="F34">
        <v>31323</v>
      </c>
    </row>
    <row r="35" spans="2:6" x14ac:dyDescent="0.2">
      <c r="B35" t="s">
        <v>82</v>
      </c>
      <c r="C35" t="s">
        <v>71</v>
      </c>
      <c r="D35" s="111" t="s">
        <v>126</v>
      </c>
      <c r="E35" t="str">
        <f t="shared" si="0"/>
        <v>BrazilMale50-54</v>
      </c>
      <c r="F35">
        <v>42605</v>
      </c>
    </row>
    <row r="36" spans="2:6" x14ac:dyDescent="0.2">
      <c r="B36" t="s">
        <v>82</v>
      </c>
      <c r="C36" t="s">
        <v>71</v>
      </c>
      <c r="D36" s="111" t="s">
        <v>127</v>
      </c>
      <c r="E36" t="str">
        <f t="shared" si="0"/>
        <v>BrazilMale55-59</v>
      </c>
      <c r="F36">
        <v>54450</v>
      </c>
    </row>
    <row r="37" spans="2:6" x14ac:dyDescent="0.2">
      <c r="B37" t="s">
        <v>82</v>
      </c>
      <c r="C37" t="s">
        <v>71</v>
      </c>
      <c r="D37" s="111" t="s">
        <v>128</v>
      </c>
      <c r="E37" t="str">
        <f t="shared" si="0"/>
        <v>BrazilMale60-64</v>
      </c>
      <c r="F37">
        <v>66351</v>
      </c>
    </row>
    <row r="38" spans="2:6" x14ac:dyDescent="0.2">
      <c r="B38" t="s">
        <v>82</v>
      </c>
      <c r="C38" t="s">
        <v>71</v>
      </c>
      <c r="D38" s="111" t="s">
        <v>129</v>
      </c>
      <c r="E38" t="str">
        <f t="shared" si="0"/>
        <v>BrazilMale65-69</v>
      </c>
      <c r="F38">
        <v>74058</v>
      </c>
    </row>
    <row r="39" spans="2:6" x14ac:dyDescent="0.2">
      <c r="B39" t="s">
        <v>82</v>
      </c>
      <c r="C39" t="s">
        <v>71</v>
      </c>
      <c r="D39" s="111" t="s">
        <v>130</v>
      </c>
      <c r="E39" t="str">
        <f t="shared" si="0"/>
        <v>BrazilMale70-74</v>
      </c>
      <c r="F39">
        <v>76102</v>
      </c>
    </row>
    <row r="40" spans="2:6" x14ac:dyDescent="0.2">
      <c r="B40" t="s">
        <v>82</v>
      </c>
      <c r="C40" t="s">
        <v>71</v>
      </c>
      <c r="D40" s="111" t="s">
        <v>131</v>
      </c>
      <c r="E40" t="str">
        <f t="shared" si="0"/>
        <v>BrazilMale75-79</v>
      </c>
      <c r="F40">
        <v>76903</v>
      </c>
    </row>
    <row r="41" spans="2:6" x14ac:dyDescent="0.2">
      <c r="B41" t="s">
        <v>82</v>
      </c>
      <c r="C41" t="s">
        <v>71</v>
      </c>
      <c r="D41" s="111" t="s">
        <v>132</v>
      </c>
      <c r="E41" t="str">
        <f t="shared" si="0"/>
        <v>BrazilMale80-84</v>
      </c>
      <c r="F41">
        <v>71641</v>
      </c>
    </row>
    <row r="42" spans="2:6" x14ac:dyDescent="0.2">
      <c r="B42" t="s">
        <v>82</v>
      </c>
      <c r="C42" t="s">
        <v>71</v>
      </c>
      <c r="D42" s="111" t="s">
        <v>133</v>
      </c>
      <c r="E42" t="str">
        <f t="shared" si="0"/>
        <v>BrazilMale85-89</v>
      </c>
      <c r="F42">
        <v>55407</v>
      </c>
    </row>
    <row r="43" spans="2:6" x14ac:dyDescent="0.2">
      <c r="B43" t="s">
        <v>82</v>
      </c>
      <c r="C43" t="s">
        <v>71</v>
      </c>
      <c r="D43" s="111" t="s">
        <v>8</v>
      </c>
      <c r="E43" t="str">
        <f t="shared" si="0"/>
        <v>BrazilMale90+</v>
      </c>
      <c r="F43">
        <v>46671</v>
      </c>
    </row>
    <row r="44" spans="2:6" x14ac:dyDescent="0.2">
      <c r="B44" t="s">
        <v>82</v>
      </c>
      <c r="C44" t="s">
        <v>18</v>
      </c>
      <c r="D44" s="111">
        <v>0</v>
      </c>
      <c r="E44" t="str">
        <f t="shared" si="0"/>
        <v>BrazilTotal0</v>
      </c>
      <c r="F44">
        <v>35025</v>
      </c>
    </row>
    <row r="45" spans="2:6" x14ac:dyDescent="0.2">
      <c r="B45" t="s">
        <v>82</v>
      </c>
      <c r="C45" t="s">
        <v>18</v>
      </c>
      <c r="D45" s="142" t="s">
        <v>1657</v>
      </c>
      <c r="E45" t="str">
        <f t="shared" si="0"/>
        <v>BrazilTotal1-4</v>
      </c>
      <c r="F45">
        <v>5807</v>
      </c>
    </row>
    <row r="46" spans="2:6" x14ac:dyDescent="0.2">
      <c r="B46" t="s">
        <v>82</v>
      </c>
      <c r="C46" t="s">
        <v>18</v>
      </c>
      <c r="D46" s="142" t="s">
        <v>1658</v>
      </c>
      <c r="E46" t="str">
        <f t="shared" si="0"/>
        <v>BrazilTotal5-9</v>
      </c>
      <c r="F46">
        <v>3159</v>
      </c>
    </row>
    <row r="47" spans="2:6" x14ac:dyDescent="0.2">
      <c r="B47" t="s">
        <v>82</v>
      </c>
      <c r="C47" t="s">
        <v>18</v>
      </c>
      <c r="D47" s="142" t="s">
        <v>118</v>
      </c>
      <c r="E47" t="str">
        <f t="shared" si="0"/>
        <v>BrazilTotal10-14</v>
      </c>
      <c r="F47">
        <v>4222</v>
      </c>
    </row>
    <row r="48" spans="2:6" x14ac:dyDescent="0.2">
      <c r="B48" t="s">
        <v>82</v>
      </c>
      <c r="C48" t="s">
        <v>18</v>
      </c>
      <c r="D48" s="111" t="s">
        <v>119</v>
      </c>
      <c r="E48" t="str">
        <f t="shared" si="0"/>
        <v>BrazilTotal15-19</v>
      </c>
      <c r="F48">
        <v>16640</v>
      </c>
    </row>
    <row r="49" spans="2:6" x14ac:dyDescent="0.2">
      <c r="B49" t="s">
        <v>82</v>
      </c>
      <c r="C49" t="s">
        <v>18</v>
      </c>
      <c r="D49" s="111" t="s">
        <v>120</v>
      </c>
      <c r="E49" t="str">
        <f t="shared" si="0"/>
        <v>BrazilTotal20-24</v>
      </c>
      <c r="F49">
        <v>24899</v>
      </c>
    </row>
    <row r="50" spans="2:6" x14ac:dyDescent="0.2">
      <c r="B50" t="s">
        <v>82</v>
      </c>
      <c r="C50" t="s">
        <v>18</v>
      </c>
      <c r="D50" s="111" t="s">
        <v>121</v>
      </c>
      <c r="E50" t="str">
        <f t="shared" si="0"/>
        <v>BrazilTotal25-29</v>
      </c>
      <c r="F50">
        <v>23862</v>
      </c>
    </row>
    <row r="51" spans="2:6" x14ac:dyDescent="0.2">
      <c r="B51" t="s">
        <v>82</v>
      </c>
      <c r="C51" t="s">
        <v>18</v>
      </c>
      <c r="D51" s="111" t="s">
        <v>122</v>
      </c>
      <c r="E51" t="str">
        <f t="shared" si="0"/>
        <v>BrazilTotal30-34</v>
      </c>
      <c r="F51">
        <v>26880</v>
      </c>
    </row>
    <row r="52" spans="2:6" x14ac:dyDescent="0.2">
      <c r="B52" t="s">
        <v>82</v>
      </c>
      <c r="C52" t="s">
        <v>18</v>
      </c>
      <c r="D52" s="111" t="s">
        <v>123</v>
      </c>
      <c r="E52" t="str">
        <f t="shared" si="0"/>
        <v>BrazilTotal35-39</v>
      </c>
      <c r="F52">
        <v>32965</v>
      </c>
    </row>
    <row r="53" spans="2:6" x14ac:dyDescent="0.2">
      <c r="B53" t="s">
        <v>82</v>
      </c>
      <c r="C53" t="s">
        <v>18</v>
      </c>
      <c r="D53" s="111" t="s">
        <v>124</v>
      </c>
      <c r="E53" t="str">
        <f t="shared" si="0"/>
        <v>BrazilTotal40-44</v>
      </c>
      <c r="F53">
        <v>39628</v>
      </c>
    </row>
    <row r="54" spans="2:6" x14ac:dyDescent="0.2">
      <c r="B54" t="s">
        <v>82</v>
      </c>
      <c r="C54" t="s">
        <v>18</v>
      </c>
      <c r="D54" s="111" t="s">
        <v>125</v>
      </c>
      <c r="E54" t="str">
        <f t="shared" si="0"/>
        <v>BrazilTotal45-49</v>
      </c>
      <c r="F54">
        <v>49195</v>
      </c>
    </row>
    <row r="55" spans="2:6" x14ac:dyDescent="0.2">
      <c r="B55" t="s">
        <v>82</v>
      </c>
      <c r="C55" t="s">
        <v>18</v>
      </c>
      <c r="D55" s="111" t="s">
        <v>126</v>
      </c>
      <c r="E55" t="str">
        <f t="shared" si="0"/>
        <v>BrazilTotal50-54</v>
      </c>
      <c r="F55">
        <v>67340</v>
      </c>
    </row>
    <row r="56" spans="2:6" x14ac:dyDescent="0.2">
      <c r="B56" t="s">
        <v>82</v>
      </c>
      <c r="C56" t="s">
        <v>18</v>
      </c>
      <c r="D56" s="111" t="s">
        <v>127</v>
      </c>
      <c r="E56" t="str">
        <f t="shared" si="0"/>
        <v>BrazilTotal55-59</v>
      </c>
      <c r="F56">
        <v>87915</v>
      </c>
    </row>
    <row r="57" spans="2:6" x14ac:dyDescent="0.2">
      <c r="B57" t="s">
        <v>82</v>
      </c>
      <c r="C57" t="s">
        <v>18</v>
      </c>
      <c r="D57" s="111" t="s">
        <v>128</v>
      </c>
      <c r="E57" t="str">
        <f t="shared" si="0"/>
        <v>BrazilTotal60-64</v>
      </c>
      <c r="F57">
        <v>109730</v>
      </c>
    </row>
    <row r="58" spans="2:6" x14ac:dyDescent="0.2">
      <c r="B58" t="s">
        <v>82</v>
      </c>
      <c r="C58" t="s">
        <v>18</v>
      </c>
      <c r="D58" s="111" t="s">
        <v>129</v>
      </c>
      <c r="E58" t="str">
        <f t="shared" si="0"/>
        <v>BrazilTotal65-69</v>
      </c>
      <c r="F58">
        <v>126854</v>
      </c>
    </row>
    <row r="59" spans="2:6" x14ac:dyDescent="0.2">
      <c r="B59" t="s">
        <v>82</v>
      </c>
      <c r="C59" t="s">
        <v>18</v>
      </c>
      <c r="D59" s="111" t="s">
        <v>130</v>
      </c>
      <c r="E59" t="str">
        <f t="shared" si="0"/>
        <v>BrazilTotal70-74</v>
      </c>
      <c r="F59">
        <v>135763</v>
      </c>
    </row>
    <row r="60" spans="2:6" x14ac:dyDescent="0.2">
      <c r="B60" t="s">
        <v>82</v>
      </c>
      <c r="C60" t="s">
        <v>18</v>
      </c>
      <c r="D60" s="111" t="s">
        <v>131</v>
      </c>
      <c r="E60" t="str">
        <f t="shared" si="0"/>
        <v>BrazilTotal75-79</v>
      </c>
      <c r="F60">
        <v>145974</v>
      </c>
    </row>
    <row r="61" spans="2:6" x14ac:dyDescent="0.2">
      <c r="B61" t="s">
        <v>82</v>
      </c>
      <c r="C61" t="s">
        <v>18</v>
      </c>
      <c r="D61" s="111" t="s">
        <v>132</v>
      </c>
      <c r="E61" t="str">
        <f t="shared" si="0"/>
        <v>BrazilTotal80-84</v>
      </c>
      <c r="F61">
        <v>149684</v>
      </c>
    </row>
    <row r="62" spans="2:6" x14ac:dyDescent="0.2">
      <c r="B62" t="s">
        <v>82</v>
      </c>
      <c r="C62" t="s">
        <v>18</v>
      </c>
      <c r="D62" s="111" t="s">
        <v>133</v>
      </c>
      <c r="E62" t="str">
        <f t="shared" si="0"/>
        <v>BrazilTotal85-89</v>
      </c>
      <c r="F62">
        <v>129547</v>
      </c>
    </row>
    <row r="63" spans="2:6" x14ac:dyDescent="0.2">
      <c r="B63" t="s">
        <v>82</v>
      </c>
      <c r="C63" t="s">
        <v>18</v>
      </c>
      <c r="D63" s="111" t="s">
        <v>8</v>
      </c>
      <c r="E63" t="str">
        <f t="shared" si="0"/>
        <v>BrazilTotal90+</v>
      </c>
      <c r="F63">
        <v>130454</v>
      </c>
    </row>
    <row r="64" spans="2:6" x14ac:dyDescent="0.2">
      <c r="B64" t="s">
        <v>12</v>
      </c>
      <c r="C64" t="s">
        <v>70</v>
      </c>
      <c r="D64" s="111">
        <v>0</v>
      </c>
      <c r="E64" t="str">
        <f t="shared" si="0"/>
        <v>ACFemale0</v>
      </c>
      <c r="F64">
        <v>101</v>
      </c>
    </row>
    <row r="65" spans="2:6" x14ac:dyDescent="0.2">
      <c r="B65" t="s">
        <v>12</v>
      </c>
      <c r="C65" t="s">
        <v>70</v>
      </c>
      <c r="D65" s="142" t="s">
        <v>1657</v>
      </c>
      <c r="E65" t="str">
        <f t="shared" si="0"/>
        <v>ACFemale1-4</v>
      </c>
      <c r="F65">
        <v>24</v>
      </c>
    </row>
    <row r="66" spans="2:6" x14ac:dyDescent="0.2">
      <c r="B66" t="s">
        <v>12</v>
      </c>
      <c r="C66" t="s">
        <v>70</v>
      </c>
      <c r="D66" s="142" t="s">
        <v>1658</v>
      </c>
      <c r="E66" t="str">
        <f t="shared" si="0"/>
        <v>ACFemale5-9</v>
      </c>
      <c r="F66">
        <v>19</v>
      </c>
    </row>
    <row r="67" spans="2:6" x14ac:dyDescent="0.2">
      <c r="B67" t="s">
        <v>12</v>
      </c>
      <c r="C67" t="s">
        <v>70</v>
      </c>
      <c r="D67" s="142" t="s">
        <v>118</v>
      </c>
      <c r="E67" t="str">
        <f t="shared" si="0"/>
        <v>ACFemale10-14</v>
      </c>
      <c r="F67">
        <v>15</v>
      </c>
    </row>
    <row r="68" spans="2:6" x14ac:dyDescent="0.2">
      <c r="B68" t="s">
        <v>12</v>
      </c>
      <c r="C68" t="s">
        <v>70</v>
      </c>
      <c r="D68" s="111" t="s">
        <v>119</v>
      </c>
      <c r="E68" t="str">
        <f t="shared" ref="E68:E131" si="1">_xlfn.CONCAT(B68,C68,D68)</f>
        <v>ACFemale15-19</v>
      </c>
      <c r="F68">
        <v>26</v>
      </c>
    </row>
    <row r="69" spans="2:6" x14ac:dyDescent="0.2">
      <c r="B69" t="s">
        <v>12</v>
      </c>
      <c r="C69" t="s">
        <v>70</v>
      </c>
      <c r="D69" s="111" t="s">
        <v>120</v>
      </c>
      <c r="E69" t="str">
        <f t="shared" si="1"/>
        <v>ACFemale20-24</v>
      </c>
      <c r="F69">
        <v>20</v>
      </c>
    </row>
    <row r="70" spans="2:6" x14ac:dyDescent="0.2">
      <c r="B70" t="s">
        <v>12</v>
      </c>
      <c r="C70" t="s">
        <v>70</v>
      </c>
      <c r="D70" s="111" t="s">
        <v>121</v>
      </c>
      <c r="E70" t="str">
        <f t="shared" si="1"/>
        <v>ACFemale25-29</v>
      </c>
      <c r="F70">
        <v>33</v>
      </c>
    </row>
    <row r="71" spans="2:6" x14ac:dyDescent="0.2">
      <c r="B71" t="s">
        <v>12</v>
      </c>
      <c r="C71" t="s">
        <v>70</v>
      </c>
      <c r="D71" s="111" t="s">
        <v>122</v>
      </c>
      <c r="E71" t="str">
        <f t="shared" si="1"/>
        <v>ACFemale30-34</v>
      </c>
      <c r="F71">
        <v>33</v>
      </c>
    </row>
    <row r="72" spans="2:6" x14ac:dyDescent="0.2">
      <c r="B72" t="s">
        <v>12</v>
      </c>
      <c r="C72" t="s">
        <v>70</v>
      </c>
      <c r="D72" s="111" t="s">
        <v>123</v>
      </c>
      <c r="E72" t="str">
        <f t="shared" si="1"/>
        <v>ACFemale35-39</v>
      </c>
      <c r="F72">
        <v>44</v>
      </c>
    </row>
    <row r="73" spans="2:6" x14ac:dyDescent="0.2">
      <c r="B73" t="s">
        <v>12</v>
      </c>
      <c r="C73" t="s">
        <v>70</v>
      </c>
      <c r="D73" s="111" t="s">
        <v>124</v>
      </c>
      <c r="E73" t="str">
        <f t="shared" si="1"/>
        <v>ACFemale40-44</v>
      </c>
      <c r="F73">
        <v>46</v>
      </c>
    </row>
    <row r="74" spans="2:6" x14ac:dyDescent="0.2">
      <c r="B74" t="s">
        <v>12</v>
      </c>
      <c r="C74" t="s">
        <v>70</v>
      </c>
      <c r="D74" s="111" t="s">
        <v>125</v>
      </c>
      <c r="E74" t="str">
        <f t="shared" si="1"/>
        <v>ACFemale45-49</v>
      </c>
      <c r="F74">
        <v>69</v>
      </c>
    </row>
    <row r="75" spans="2:6" x14ac:dyDescent="0.2">
      <c r="B75" t="s">
        <v>12</v>
      </c>
      <c r="C75" t="s">
        <v>70</v>
      </c>
      <c r="D75" s="111" t="s">
        <v>126</v>
      </c>
      <c r="E75" t="str">
        <f t="shared" si="1"/>
        <v>ACFemale50-54</v>
      </c>
      <c r="F75">
        <v>62</v>
      </c>
    </row>
    <row r="76" spans="2:6" x14ac:dyDescent="0.2">
      <c r="B76" t="s">
        <v>12</v>
      </c>
      <c r="C76" t="s">
        <v>70</v>
      </c>
      <c r="D76" s="111" t="s">
        <v>127</v>
      </c>
      <c r="E76" t="str">
        <f t="shared" si="1"/>
        <v>ACFemale55-59</v>
      </c>
      <c r="F76">
        <v>97</v>
      </c>
    </row>
    <row r="77" spans="2:6" x14ac:dyDescent="0.2">
      <c r="B77" t="s">
        <v>12</v>
      </c>
      <c r="C77" t="s">
        <v>70</v>
      </c>
      <c r="D77" s="111" t="s">
        <v>128</v>
      </c>
      <c r="E77" t="str">
        <f t="shared" si="1"/>
        <v>ACFemale60-64</v>
      </c>
      <c r="F77">
        <v>111</v>
      </c>
    </row>
    <row r="78" spans="2:6" x14ac:dyDescent="0.2">
      <c r="B78" t="s">
        <v>12</v>
      </c>
      <c r="C78" t="s">
        <v>70</v>
      </c>
      <c r="D78" s="111" t="s">
        <v>129</v>
      </c>
      <c r="E78" t="str">
        <f t="shared" si="1"/>
        <v>ACFemale65-69</v>
      </c>
      <c r="F78">
        <v>128</v>
      </c>
    </row>
    <row r="79" spans="2:6" x14ac:dyDescent="0.2">
      <c r="B79" t="s">
        <v>12</v>
      </c>
      <c r="C79" t="s">
        <v>70</v>
      </c>
      <c r="D79" s="111" t="s">
        <v>130</v>
      </c>
      <c r="E79" t="str">
        <f t="shared" si="1"/>
        <v>ACFemale70-74</v>
      </c>
      <c r="F79">
        <v>132</v>
      </c>
    </row>
    <row r="80" spans="2:6" x14ac:dyDescent="0.2">
      <c r="B80" t="s">
        <v>12</v>
      </c>
      <c r="C80" t="s">
        <v>70</v>
      </c>
      <c r="D80" s="111" t="s">
        <v>131</v>
      </c>
      <c r="E80" t="str">
        <f t="shared" si="1"/>
        <v>ACFemale75-79</v>
      </c>
      <c r="F80">
        <v>162</v>
      </c>
    </row>
    <row r="81" spans="2:6" x14ac:dyDescent="0.2">
      <c r="B81" t="s">
        <v>12</v>
      </c>
      <c r="C81" t="s">
        <v>70</v>
      </c>
      <c r="D81" s="111" t="s">
        <v>132</v>
      </c>
      <c r="E81" t="str">
        <f t="shared" si="1"/>
        <v>ACFemale80-84</v>
      </c>
      <c r="F81">
        <v>155</v>
      </c>
    </row>
    <row r="82" spans="2:6" x14ac:dyDescent="0.2">
      <c r="B82" t="s">
        <v>12</v>
      </c>
      <c r="C82" t="s">
        <v>70</v>
      </c>
      <c r="D82" s="111" t="s">
        <v>133</v>
      </c>
      <c r="E82" t="str">
        <f t="shared" si="1"/>
        <v>ACFemale85-89</v>
      </c>
      <c r="F82">
        <v>123</v>
      </c>
    </row>
    <row r="83" spans="2:6" x14ac:dyDescent="0.2">
      <c r="B83" t="s">
        <v>12</v>
      </c>
      <c r="C83" t="s">
        <v>70</v>
      </c>
      <c r="D83" s="111" t="s">
        <v>8</v>
      </c>
      <c r="E83" t="str">
        <f t="shared" si="1"/>
        <v>ACFemale90+</v>
      </c>
      <c r="F83">
        <v>151</v>
      </c>
    </row>
    <row r="84" spans="2:6" x14ac:dyDescent="0.2">
      <c r="B84" t="s">
        <v>12</v>
      </c>
      <c r="C84" t="s">
        <v>71</v>
      </c>
      <c r="D84" s="111">
        <v>0</v>
      </c>
      <c r="E84" t="str">
        <f t="shared" si="1"/>
        <v>ACMale0</v>
      </c>
      <c r="F84">
        <v>157</v>
      </c>
    </row>
    <row r="85" spans="2:6" x14ac:dyDescent="0.2">
      <c r="B85" t="s">
        <v>12</v>
      </c>
      <c r="C85" t="s">
        <v>71</v>
      </c>
      <c r="D85" s="142" t="s">
        <v>1657</v>
      </c>
      <c r="E85" t="str">
        <f t="shared" si="1"/>
        <v>ACMale1-4</v>
      </c>
      <c r="F85">
        <v>33</v>
      </c>
    </row>
    <row r="86" spans="2:6" x14ac:dyDescent="0.2">
      <c r="B86" t="s">
        <v>12</v>
      </c>
      <c r="C86" t="s">
        <v>71</v>
      </c>
      <c r="D86" s="142" t="s">
        <v>1658</v>
      </c>
      <c r="E86" t="str">
        <f t="shared" si="1"/>
        <v>ACMale5-9</v>
      </c>
      <c r="F86">
        <v>19</v>
      </c>
    </row>
    <row r="87" spans="2:6" x14ac:dyDescent="0.2">
      <c r="B87" t="s">
        <v>12</v>
      </c>
      <c r="C87" t="s">
        <v>71</v>
      </c>
      <c r="D87" s="142" t="s">
        <v>118</v>
      </c>
      <c r="E87" t="str">
        <f t="shared" si="1"/>
        <v>ACMale10-14</v>
      </c>
      <c r="F87">
        <v>12</v>
      </c>
    </row>
    <row r="88" spans="2:6" x14ac:dyDescent="0.2">
      <c r="B88" t="s">
        <v>12</v>
      </c>
      <c r="C88" t="s">
        <v>71</v>
      </c>
      <c r="D88" s="111" t="s">
        <v>119</v>
      </c>
      <c r="E88" t="str">
        <f t="shared" si="1"/>
        <v>ACMale15-19</v>
      </c>
      <c r="F88">
        <v>77</v>
      </c>
    </row>
    <row r="89" spans="2:6" x14ac:dyDescent="0.2">
      <c r="B89" t="s">
        <v>12</v>
      </c>
      <c r="C89" t="s">
        <v>71</v>
      </c>
      <c r="D89" s="111" t="s">
        <v>120</v>
      </c>
      <c r="E89" t="str">
        <f t="shared" si="1"/>
        <v>ACMale20-24</v>
      </c>
      <c r="F89">
        <v>109</v>
      </c>
    </row>
    <row r="90" spans="2:6" x14ac:dyDescent="0.2">
      <c r="B90" t="s">
        <v>12</v>
      </c>
      <c r="C90" t="s">
        <v>71</v>
      </c>
      <c r="D90" s="111" t="s">
        <v>121</v>
      </c>
      <c r="E90" t="str">
        <f t="shared" si="1"/>
        <v>ACMale25-29</v>
      </c>
      <c r="F90">
        <v>99</v>
      </c>
    </row>
    <row r="91" spans="2:6" x14ac:dyDescent="0.2">
      <c r="B91" t="s">
        <v>12</v>
      </c>
      <c r="C91" t="s">
        <v>71</v>
      </c>
      <c r="D91" s="111" t="s">
        <v>122</v>
      </c>
      <c r="E91" t="str">
        <f t="shared" si="1"/>
        <v>ACMale30-34</v>
      </c>
      <c r="F91">
        <v>98</v>
      </c>
    </row>
    <row r="92" spans="2:6" x14ac:dyDescent="0.2">
      <c r="B92" t="s">
        <v>12</v>
      </c>
      <c r="C92" t="s">
        <v>71</v>
      </c>
      <c r="D92" s="111" t="s">
        <v>123</v>
      </c>
      <c r="E92" t="str">
        <f t="shared" si="1"/>
        <v>ACMale35-39</v>
      </c>
      <c r="F92">
        <v>103</v>
      </c>
    </row>
    <row r="93" spans="2:6" x14ac:dyDescent="0.2">
      <c r="B93" t="s">
        <v>12</v>
      </c>
      <c r="C93" t="s">
        <v>71</v>
      </c>
      <c r="D93" s="111" t="s">
        <v>124</v>
      </c>
      <c r="E93" t="str">
        <f t="shared" si="1"/>
        <v>ACMale40-44</v>
      </c>
      <c r="F93">
        <v>86</v>
      </c>
    </row>
    <row r="94" spans="2:6" x14ac:dyDescent="0.2">
      <c r="B94" t="s">
        <v>12</v>
      </c>
      <c r="C94" t="s">
        <v>71</v>
      </c>
      <c r="D94" s="111" t="s">
        <v>125</v>
      </c>
      <c r="E94" t="str">
        <f t="shared" si="1"/>
        <v>ACMale45-49</v>
      </c>
      <c r="F94">
        <v>121</v>
      </c>
    </row>
    <row r="95" spans="2:6" x14ac:dyDescent="0.2">
      <c r="B95" t="s">
        <v>12</v>
      </c>
      <c r="C95" t="s">
        <v>71</v>
      </c>
      <c r="D95" s="111" t="s">
        <v>126</v>
      </c>
      <c r="E95" t="str">
        <f t="shared" si="1"/>
        <v>ACMale50-54</v>
      </c>
      <c r="F95">
        <v>151</v>
      </c>
    </row>
    <row r="96" spans="2:6" x14ac:dyDescent="0.2">
      <c r="B96" t="s">
        <v>12</v>
      </c>
      <c r="C96" t="s">
        <v>71</v>
      </c>
      <c r="D96" s="111" t="s">
        <v>127</v>
      </c>
      <c r="E96" t="str">
        <f t="shared" si="1"/>
        <v>ACMale55-59</v>
      </c>
      <c r="F96">
        <v>147</v>
      </c>
    </row>
    <row r="97" spans="2:6" x14ac:dyDescent="0.2">
      <c r="B97" t="s">
        <v>12</v>
      </c>
      <c r="C97" t="s">
        <v>71</v>
      </c>
      <c r="D97" s="111" t="s">
        <v>128</v>
      </c>
      <c r="E97" t="str">
        <f t="shared" si="1"/>
        <v>ACMale60-64</v>
      </c>
      <c r="F97">
        <v>194</v>
      </c>
    </row>
    <row r="98" spans="2:6" x14ac:dyDescent="0.2">
      <c r="B98" t="s">
        <v>12</v>
      </c>
      <c r="C98" t="s">
        <v>71</v>
      </c>
      <c r="D98" s="111" t="s">
        <v>129</v>
      </c>
      <c r="E98" t="str">
        <f t="shared" si="1"/>
        <v>ACMale65-69</v>
      </c>
      <c r="F98">
        <v>197</v>
      </c>
    </row>
    <row r="99" spans="2:6" x14ac:dyDescent="0.2">
      <c r="B99" t="s">
        <v>12</v>
      </c>
      <c r="C99" t="s">
        <v>71</v>
      </c>
      <c r="D99" s="111" t="s">
        <v>130</v>
      </c>
      <c r="E99" t="str">
        <f t="shared" si="1"/>
        <v>ACMale70-74</v>
      </c>
      <c r="F99">
        <v>206</v>
      </c>
    </row>
    <row r="100" spans="2:6" x14ac:dyDescent="0.2">
      <c r="B100" t="s">
        <v>12</v>
      </c>
      <c r="C100" t="s">
        <v>71</v>
      </c>
      <c r="D100" s="111" t="s">
        <v>131</v>
      </c>
      <c r="E100" t="str">
        <f t="shared" si="1"/>
        <v>ACMale75-79</v>
      </c>
      <c r="F100">
        <v>230</v>
      </c>
    </row>
    <row r="101" spans="2:6" x14ac:dyDescent="0.2">
      <c r="B101" t="s">
        <v>12</v>
      </c>
      <c r="C101" t="s">
        <v>71</v>
      </c>
      <c r="D101" s="111" t="s">
        <v>132</v>
      </c>
      <c r="E101" t="str">
        <f t="shared" si="1"/>
        <v>ACMale80-84</v>
      </c>
      <c r="F101">
        <v>179</v>
      </c>
    </row>
    <row r="102" spans="2:6" x14ac:dyDescent="0.2">
      <c r="B102" t="s">
        <v>12</v>
      </c>
      <c r="C102" t="s">
        <v>71</v>
      </c>
      <c r="D102" s="111" t="s">
        <v>133</v>
      </c>
      <c r="E102" t="str">
        <f t="shared" si="1"/>
        <v>ACMale85-89</v>
      </c>
      <c r="F102">
        <v>144</v>
      </c>
    </row>
    <row r="103" spans="2:6" x14ac:dyDescent="0.2">
      <c r="B103" t="s">
        <v>12</v>
      </c>
      <c r="C103" t="s">
        <v>71</v>
      </c>
      <c r="D103" s="111" t="s">
        <v>8</v>
      </c>
      <c r="E103" t="str">
        <f t="shared" si="1"/>
        <v>ACMale90+</v>
      </c>
      <c r="F103">
        <v>163</v>
      </c>
    </row>
    <row r="104" spans="2:6" x14ac:dyDescent="0.2">
      <c r="B104" t="s">
        <v>54</v>
      </c>
      <c r="C104" t="s">
        <v>70</v>
      </c>
      <c r="D104" s="111">
        <v>0</v>
      </c>
      <c r="E104" t="str">
        <f t="shared" si="1"/>
        <v>ALFemale0</v>
      </c>
      <c r="F104">
        <v>286</v>
      </c>
    </row>
    <row r="105" spans="2:6" x14ac:dyDescent="0.2">
      <c r="B105" t="s">
        <v>54</v>
      </c>
      <c r="C105" t="s">
        <v>70</v>
      </c>
      <c r="D105" s="142" t="s">
        <v>1657</v>
      </c>
      <c r="E105" t="str">
        <f t="shared" si="1"/>
        <v>ALFemale1-4</v>
      </c>
      <c r="F105">
        <v>54</v>
      </c>
    </row>
    <row r="106" spans="2:6" x14ac:dyDescent="0.2">
      <c r="B106" t="s">
        <v>54</v>
      </c>
      <c r="C106" t="s">
        <v>70</v>
      </c>
      <c r="D106" s="142" t="s">
        <v>1658</v>
      </c>
      <c r="E106" t="str">
        <f t="shared" si="1"/>
        <v>ALFemale5-9</v>
      </c>
      <c r="F106">
        <v>32</v>
      </c>
    </row>
    <row r="107" spans="2:6" x14ac:dyDescent="0.2">
      <c r="B107" t="s">
        <v>54</v>
      </c>
      <c r="C107" t="s">
        <v>70</v>
      </c>
      <c r="D107" s="142" t="s">
        <v>118</v>
      </c>
      <c r="E107" t="str">
        <f t="shared" si="1"/>
        <v>ALFemale10-14</v>
      </c>
      <c r="F107">
        <v>30</v>
      </c>
    </row>
    <row r="108" spans="2:6" x14ac:dyDescent="0.2">
      <c r="B108" t="s">
        <v>54</v>
      </c>
      <c r="C108" t="s">
        <v>70</v>
      </c>
      <c r="D108" s="111" t="s">
        <v>119</v>
      </c>
      <c r="E108" t="str">
        <f t="shared" si="1"/>
        <v>ALFemale15-19</v>
      </c>
      <c r="F108">
        <v>72</v>
      </c>
    </row>
    <row r="109" spans="2:6" x14ac:dyDescent="0.2">
      <c r="B109" t="s">
        <v>54</v>
      </c>
      <c r="C109" t="s">
        <v>70</v>
      </c>
      <c r="D109" s="111" t="s">
        <v>120</v>
      </c>
      <c r="E109" t="str">
        <f t="shared" si="1"/>
        <v>ALFemale20-24</v>
      </c>
      <c r="F109">
        <v>100</v>
      </c>
    </row>
    <row r="110" spans="2:6" x14ac:dyDescent="0.2">
      <c r="B110" t="s">
        <v>54</v>
      </c>
      <c r="C110" t="s">
        <v>70</v>
      </c>
      <c r="D110" s="111" t="s">
        <v>121</v>
      </c>
      <c r="E110" t="str">
        <f t="shared" si="1"/>
        <v>ALFemale25-29</v>
      </c>
      <c r="F110">
        <v>92</v>
      </c>
    </row>
    <row r="111" spans="2:6" x14ac:dyDescent="0.2">
      <c r="B111" t="s">
        <v>54</v>
      </c>
      <c r="C111" t="s">
        <v>70</v>
      </c>
      <c r="D111" s="111" t="s">
        <v>122</v>
      </c>
      <c r="E111" t="str">
        <f t="shared" si="1"/>
        <v>ALFemale30-34</v>
      </c>
      <c r="F111">
        <v>99</v>
      </c>
    </row>
    <row r="112" spans="2:6" x14ac:dyDescent="0.2">
      <c r="B112" t="s">
        <v>54</v>
      </c>
      <c r="C112" t="s">
        <v>70</v>
      </c>
      <c r="D112" s="111" t="s">
        <v>123</v>
      </c>
      <c r="E112" t="str">
        <f t="shared" si="1"/>
        <v>ALFemale35-39</v>
      </c>
      <c r="F112">
        <v>171</v>
      </c>
    </row>
    <row r="113" spans="2:6" x14ac:dyDescent="0.2">
      <c r="B113" t="s">
        <v>54</v>
      </c>
      <c r="C113" t="s">
        <v>70</v>
      </c>
      <c r="D113" s="111" t="s">
        <v>124</v>
      </c>
      <c r="E113" t="str">
        <f t="shared" si="1"/>
        <v>ALFemale40-44</v>
      </c>
      <c r="F113">
        <v>245</v>
      </c>
    </row>
    <row r="114" spans="2:6" x14ac:dyDescent="0.2">
      <c r="B114" t="s">
        <v>54</v>
      </c>
      <c r="C114" t="s">
        <v>70</v>
      </c>
      <c r="D114" s="111" t="s">
        <v>125</v>
      </c>
      <c r="E114" t="str">
        <f t="shared" si="1"/>
        <v>ALFemale45-49</v>
      </c>
      <c r="F114">
        <v>305</v>
      </c>
    </row>
    <row r="115" spans="2:6" x14ac:dyDescent="0.2">
      <c r="B115" t="s">
        <v>54</v>
      </c>
      <c r="C115" t="s">
        <v>70</v>
      </c>
      <c r="D115" s="111" t="s">
        <v>126</v>
      </c>
      <c r="E115" t="str">
        <f t="shared" si="1"/>
        <v>ALFemale50-54</v>
      </c>
      <c r="F115">
        <v>471</v>
      </c>
    </row>
    <row r="116" spans="2:6" x14ac:dyDescent="0.2">
      <c r="B116" t="s">
        <v>54</v>
      </c>
      <c r="C116" t="s">
        <v>70</v>
      </c>
      <c r="D116" s="111" t="s">
        <v>127</v>
      </c>
      <c r="E116" t="str">
        <f t="shared" si="1"/>
        <v>ALFemale55-59</v>
      </c>
      <c r="F116">
        <v>540</v>
      </c>
    </row>
    <row r="117" spans="2:6" x14ac:dyDescent="0.2">
      <c r="B117" t="s">
        <v>54</v>
      </c>
      <c r="C117" t="s">
        <v>70</v>
      </c>
      <c r="D117" s="111" t="s">
        <v>128</v>
      </c>
      <c r="E117" t="str">
        <f t="shared" si="1"/>
        <v>ALFemale60-64</v>
      </c>
      <c r="F117">
        <v>718</v>
      </c>
    </row>
    <row r="118" spans="2:6" x14ac:dyDescent="0.2">
      <c r="B118" t="s">
        <v>54</v>
      </c>
      <c r="C118" t="s">
        <v>70</v>
      </c>
      <c r="D118" s="111" t="s">
        <v>129</v>
      </c>
      <c r="E118" t="str">
        <f t="shared" si="1"/>
        <v>ALFemale65-69</v>
      </c>
      <c r="F118">
        <v>897</v>
      </c>
    </row>
    <row r="119" spans="2:6" x14ac:dyDescent="0.2">
      <c r="B119" t="s">
        <v>54</v>
      </c>
      <c r="C119" t="s">
        <v>70</v>
      </c>
      <c r="D119" s="111" t="s">
        <v>130</v>
      </c>
      <c r="E119" t="str">
        <f t="shared" si="1"/>
        <v>ALFemale70-74</v>
      </c>
      <c r="F119">
        <v>978</v>
      </c>
    </row>
    <row r="120" spans="2:6" x14ac:dyDescent="0.2">
      <c r="B120" t="s">
        <v>54</v>
      </c>
      <c r="C120" t="s">
        <v>70</v>
      </c>
      <c r="D120" s="111" t="s">
        <v>131</v>
      </c>
      <c r="E120" t="str">
        <f t="shared" si="1"/>
        <v>ALFemale75-79</v>
      </c>
      <c r="F120">
        <v>1065</v>
      </c>
    </row>
    <row r="121" spans="2:6" x14ac:dyDescent="0.2">
      <c r="B121" t="s">
        <v>54</v>
      </c>
      <c r="C121" t="s">
        <v>70</v>
      </c>
      <c r="D121" s="111" t="s">
        <v>132</v>
      </c>
      <c r="E121" t="str">
        <f t="shared" si="1"/>
        <v>ALFemale80-84</v>
      </c>
      <c r="F121">
        <v>1098</v>
      </c>
    </row>
    <row r="122" spans="2:6" x14ac:dyDescent="0.2">
      <c r="B122" t="s">
        <v>54</v>
      </c>
      <c r="C122" t="s">
        <v>70</v>
      </c>
      <c r="D122" s="111" t="s">
        <v>133</v>
      </c>
      <c r="E122" t="str">
        <f t="shared" si="1"/>
        <v>ALFemale85-89</v>
      </c>
      <c r="F122">
        <v>925</v>
      </c>
    </row>
    <row r="123" spans="2:6" x14ac:dyDescent="0.2">
      <c r="B123" t="s">
        <v>54</v>
      </c>
      <c r="C123" t="s">
        <v>70</v>
      </c>
      <c r="D123" s="111" t="s">
        <v>8</v>
      </c>
      <c r="E123" t="str">
        <f t="shared" si="1"/>
        <v>ALFemale90+</v>
      </c>
      <c r="F123">
        <v>1012</v>
      </c>
    </row>
    <row r="124" spans="2:6" x14ac:dyDescent="0.2">
      <c r="B124" t="s">
        <v>54</v>
      </c>
      <c r="C124" t="s">
        <v>71</v>
      </c>
      <c r="D124" s="111">
        <v>0</v>
      </c>
      <c r="E124" t="str">
        <f t="shared" si="1"/>
        <v>ALMale0</v>
      </c>
      <c r="F124">
        <v>367</v>
      </c>
    </row>
    <row r="125" spans="2:6" x14ac:dyDescent="0.2">
      <c r="B125" t="s">
        <v>54</v>
      </c>
      <c r="C125" t="s">
        <v>71</v>
      </c>
      <c r="D125" s="142" t="s">
        <v>1657</v>
      </c>
      <c r="E125" t="str">
        <f t="shared" si="1"/>
        <v>ALMale1-4</v>
      </c>
      <c r="F125">
        <v>68</v>
      </c>
    </row>
    <row r="126" spans="2:6" x14ac:dyDescent="0.2">
      <c r="B126" t="s">
        <v>54</v>
      </c>
      <c r="C126" t="s">
        <v>71</v>
      </c>
      <c r="D126" s="142" t="s">
        <v>1658</v>
      </c>
      <c r="E126" t="str">
        <f t="shared" si="1"/>
        <v>ALMale5-9</v>
      </c>
      <c r="F126">
        <v>41</v>
      </c>
    </row>
    <row r="127" spans="2:6" x14ac:dyDescent="0.2">
      <c r="B127" t="s">
        <v>54</v>
      </c>
      <c r="C127" t="s">
        <v>71</v>
      </c>
      <c r="D127" s="142" t="s">
        <v>118</v>
      </c>
      <c r="E127" t="str">
        <f t="shared" si="1"/>
        <v>ALMale10-14</v>
      </c>
      <c r="F127">
        <v>64</v>
      </c>
    </row>
    <row r="128" spans="2:6" x14ac:dyDescent="0.2">
      <c r="B128" t="s">
        <v>54</v>
      </c>
      <c r="C128" t="s">
        <v>71</v>
      </c>
      <c r="D128" s="111" t="s">
        <v>119</v>
      </c>
      <c r="E128" t="str">
        <f t="shared" si="1"/>
        <v>ALMale15-19</v>
      </c>
      <c r="F128">
        <v>309</v>
      </c>
    </row>
    <row r="129" spans="2:6" x14ac:dyDescent="0.2">
      <c r="B129" t="s">
        <v>54</v>
      </c>
      <c r="C129" t="s">
        <v>71</v>
      </c>
      <c r="D129" s="111" t="s">
        <v>120</v>
      </c>
      <c r="E129" t="str">
        <f t="shared" si="1"/>
        <v>ALMale20-24</v>
      </c>
      <c r="F129">
        <v>442</v>
      </c>
    </row>
    <row r="130" spans="2:6" x14ac:dyDescent="0.2">
      <c r="B130" t="s">
        <v>54</v>
      </c>
      <c r="C130" t="s">
        <v>71</v>
      </c>
      <c r="D130" s="111" t="s">
        <v>121</v>
      </c>
      <c r="E130" t="str">
        <f t="shared" si="1"/>
        <v>ALMale25-29</v>
      </c>
      <c r="F130">
        <v>348</v>
      </c>
    </row>
    <row r="131" spans="2:6" x14ac:dyDescent="0.2">
      <c r="B131" t="s">
        <v>54</v>
      </c>
      <c r="C131" t="s">
        <v>71</v>
      </c>
      <c r="D131" s="111" t="s">
        <v>122</v>
      </c>
      <c r="E131" t="str">
        <f t="shared" si="1"/>
        <v>ALMale30-34</v>
      </c>
      <c r="F131">
        <v>354</v>
      </c>
    </row>
    <row r="132" spans="2:6" x14ac:dyDescent="0.2">
      <c r="B132" t="s">
        <v>54</v>
      </c>
      <c r="C132" t="s">
        <v>71</v>
      </c>
      <c r="D132" s="111" t="s">
        <v>123</v>
      </c>
      <c r="E132" t="str">
        <f t="shared" ref="E132:E195" si="2">_xlfn.CONCAT(B132,C132,D132)</f>
        <v>ALMale35-39</v>
      </c>
      <c r="F132">
        <v>387</v>
      </c>
    </row>
    <row r="133" spans="2:6" x14ac:dyDescent="0.2">
      <c r="B133" t="s">
        <v>54</v>
      </c>
      <c r="C133" t="s">
        <v>71</v>
      </c>
      <c r="D133" s="111" t="s">
        <v>124</v>
      </c>
      <c r="E133" t="str">
        <f t="shared" si="2"/>
        <v>ALMale40-44</v>
      </c>
      <c r="F133">
        <v>432</v>
      </c>
    </row>
    <row r="134" spans="2:6" x14ac:dyDescent="0.2">
      <c r="B134" t="s">
        <v>54</v>
      </c>
      <c r="C134" t="s">
        <v>71</v>
      </c>
      <c r="D134" s="111" t="s">
        <v>125</v>
      </c>
      <c r="E134" t="str">
        <f t="shared" si="2"/>
        <v>ALMale45-49</v>
      </c>
      <c r="F134">
        <v>516</v>
      </c>
    </row>
    <row r="135" spans="2:6" x14ac:dyDescent="0.2">
      <c r="B135" t="s">
        <v>54</v>
      </c>
      <c r="C135" t="s">
        <v>71</v>
      </c>
      <c r="D135" s="111" t="s">
        <v>126</v>
      </c>
      <c r="E135" t="str">
        <f t="shared" si="2"/>
        <v>ALMale50-54</v>
      </c>
      <c r="F135">
        <v>649</v>
      </c>
    </row>
    <row r="136" spans="2:6" x14ac:dyDescent="0.2">
      <c r="B136" t="s">
        <v>54</v>
      </c>
      <c r="C136" t="s">
        <v>71</v>
      </c>
      <c r="D136" s="111" t="s">
        <v>127</v>
      </c>
      <c r="E136" t="str">
        <f t="shared" si="2"/>
        <v>ALMale55-59</v>
      </c>
      <c r="F136">
        <v>780</v>
      </c>
    </row>
    <row r="137" spans="2:6" x14ac:dyDescent="0.2">
      <c r="B137" t="s">
        <v>54</v>
      </c>
      <c r="C137" t="s">
        <v>71</v>
      </c>
      <c r="D137" s="111" t="s">
        <v>128</v>
      </c>
      <c r="E137" t="str">
        <f t="shared" si="2"/>
        <v>ALMale60-64</v>
      </c>
      <c r="F137">
        <v>861</v>
      </c>
    </row>
    <row r="138" spans="2:6" x14ac:dyDescent="0.2">
      <c r="B138" t="s">
        <v>54</v>
      </c>
      <c r="C138" t="s">
        <v>71</v>
      </c>
      <c r="D138" s="111" t="s">
        <v>129</v>
      </c>
      <c r="E138" t="str">
        <f t="shared" si="2"/>
        <v>ALMale65-69</v>
      </c>
      <c r="F138">
        <v>1019</v>
      </c>
    </row>
    <row r="139" spans="2:6" x14ac:dyDescent="0.2">
      <c r="B139" t="s">
        <v>54</v>
      </c>
      <c r="C139" t="s">
        <v>71</v>
      </c>
      <c r="D139" s="111" t="s">
        <v>130</v>
      </c>
      <c r="E139" t="str">
        <f t="shared" si="2"/>
        <v>ALMale70-74</v>
      </c>
      <c r="F139">
        <v>1107</v>
      </c>
    </row>
    <row r="140" spans="2:6" x14ac:dyDescent="0.2">
      <c r="B140" t="s">
        <v>54</v>
      </c>
      <c r="C140" t="s">
        <v>71</v>
      </c>
      <c r="D140" s="111" t="s">
        <v>131</v>
      </c>
      <c r="E140" t="str">
        <f t="shared" si="2"/>
        <v>ALMale75-79</v>
      </c>
      <c r="F140">
        <v>1055</v>
      </c>
    </row>
    <row r="141" spans="2:6" x14ac:dyDescent="0.2">
      <c r="B141" t="s">
        <v>54</v>
      </c>
      <c r="C141" t="s">
        <v>71</v>
      </c>
      <c r="D141" s="111" t="s">
        <v>132</v>
      </c>
      <c r="E141" t="str">
        <f t="shared" si="2"/>
        <v>ALMale80-84</v>
      </c>
      <c r="F141">
        <v>931</v>
      </c>
    </row>
    <row r="142" spans="2:6" x14ac:dyDescent="0.2">
      <c r="B142" t="s">
        <v>54</v>
      </c>
      <c r="C142" t="s">
        <v>71</v>
      </c>
      <c r="D142" s="111" t="s">
        <v>133</v>
      </c>
      <c r="E142" t="str">
        <f t="shared" si="2"/>
        <v>ALMale85-89</v>
      </c>
      <c r="F142">
        <v>715</v>
      </c>
    </row>
    <row r="143" spans="2:6" x14ac:dyDescent="0.2">
      <c r="B143" t="s">
        <v>54</v>
      </c>
      <c r="C143" t="s">
        <v>71</v>
      </c>
      <c r="D143" s="111" t="s">
        <v>8</v>
      </c>
      <c r="E143" t="str">
        <f t="shared" si="2"/>
        <v>ALMale90+</v>
      </c>
      <c r="F143">
        <v>617</v>
      </c>
    </row>
    <row r="144" spans="2:6" x14ac:dyDescent="0.2">
      <c r="B144" t="s">
        <v>15</v>
      </c>
      <c r="C144" t="s">
        <v>70</v>
      </c>
      <c r="D144" s="111">
        <v>0</v>
      </c>
      <c r="E144" t="str">
        <f t="shared" si="2"/>
        <v>AMFemale0</v>
      </c>
      <c r="F144">
        <v>515</v>
      </c>
    </row>
    <row r="145" spans="2:6" x14ac:dyDescent="0.2">
      <c r="B145" t="s">
        <v>15</v>
      </c>
      <c r="C145" t="s">
        <v>70</v>
      </c>
      <c r="D145" s="142" t="s">
        <v>1657</v>
      </c>
      <c r="E145" t="str">
        <f t="shared" si="2"/>
        <v>AMFemale1-4</v>
      </c>
      <c r="F145">
        <v>111</v>
      </c>
    </row>
    <row r="146" spans="2:6" x14ac:dyDescent="0.2">
      <c r="B146" t="s">
        <v>15</v>
      </c>
      <c r="C146" t="s">
        <v>70</v>
      </c>
      <c r="D146" s="142" t="s">
        <v>1658</v>
      </c>
      <c r="E146" t="str">
        <f t="shared" si="2"/>
        <v>AMFemale5-9</v>
      </c>
      <c r="F146">
        <v>49</v>
      </c>
    </row>
    <row r="147" spans="2:6" x14ac:dyDescent="0.2">
      <c r="B147" t="s">
        <v>15</v>
      </c>
      <c r="C147" t="s">
        <v>70</v>
      </c>
      <c r="D147" s="142" t="s">
        <v>118</v>
      </c>
      <c r="E147" t="str">
        <f t="shared" si="2"/>
        <v>AMFemale10-14</v>
      </c>
      <c r="F147">
        <v>51</v>
      </c>
    </row>
    <row r="148" spans="2:6" x14ac:dyDescent="0.2">
      <c r="B148" t="s">
        <v>15</v>
      </c>
      <c r="C148" t="s">
        <v>70</v>
      </c>
      <c r="D148" s="111" t="s">
        <v>119</v>
      </c>
      <c r="E148" t="str">
        <f t="shared" si="2"/>
        <v>AMFemale15-19</v>
      </c>
      <c r="F148">
        <v>119</v>
      </c>
    </row>
    <row r="149" spans="2:6" x14ac:dyDescent="0.2">
      <c r="B149" t="s">
        <v>15</v>
      </c>
      <c r="C149" t="s">
        <v>70</v>
      </c>
      <c r="D149" s="111" t="s">
        <v>120</v>
      </c>
      <c r="E149" t="str">
        <f t="shared" si="2"/>
        <v>AMFemale20-24</v>
      </c>
      <c r="F149">
        <v>121</v>
      </c>
    </row>
    <row r="150" spans="2:6" x14ac:dyDescent="0.2">
      <c r="B150" t="s">
        <v>15</v>
      </c>
      <c r="C150" t="s">
        <v>70</v>
      </c>
      <c r="D150" s="111" t="s">
        <v>121</v>
      </c>
      <c r="E150" t="str">
        <f t="shared" si="2"/>
        <v>AMFemale25-29</v>
      </c>
      <c r="F150">
        <v>138</v>
      </c>
    </row>
    <row r="151" spans="2:6" x14ac:dyDescent="0.2">
      <c r="B151" t="s">
        <v>15</v>
      </c>
      <c r="C151" t="s">
        <v>70</v>
      </c>
      <c r="D151" s="111" t="s">
        <v>122</v>
      </c>
      <c r="E151" t="str">
        <f t="shared" si="2"/>
        <v>AMFemale30-34</v>
      </c>
      <c r="F151">
        <v>154</v>
      </c>
    </row>
    <row r="152" spans="2:6" x14ac:dyDescent="0.2">
      <c r="B152" t="s">
        <v>15</v>
      </c>
      <c r="C152" t="s">
        <v>70</v>
      </c>
      <c r="D152" s="111" t="s">
        <v>123</v>
      </c>
      <c r="E152" t="str">
        <f t="shared" si="2"/>
        <v>AMFemale35-39</v>
      </c>
      <c r="F152">
        <v>186</v>
      </c>
    </row>
    <row r="153" spans="2:6" x14ac:dyDescent="0.2">
      <c r="B153" t="s">
        <v>15</v>
      </c>
      <c r="C153" t="s">
        <v>70</v>
      </c>
      <c r="D153" s="111" t="s">
        <v>124</v>
      </c>
      <c r="E153" t="str">
        <f t="shared" si="2"/>
        <v>AMFemale40-44</v>
      </c>
      <c r="F153">
        <v>270</v>
      </c>
    </row>
    <row r="154" spans="2:6" x14ac:dyDescent="0.2">
      <c r="B154" t="s">
        <v>15</v>
      </c>
      <c r="C154" t="s">
        <v>70</v>
      </c>
      <c r="D154" s="111" t="s">
        <v>125</v>
      </c>
      <c r="E154" t="str">
        <f t="shared" si="2"/>
        <v>AMFemale45-49</v>
      </c>
      <c r="F154">
        <v>282</v>
      </c>
    </row>
    <row r="155" spans="2:6" x14ac:dyDescent="0.2">
      <c r="B155" t="s">
        <v>15</v>
      </c>
      <c r="C155" t="s">
        <v>70</v>
      </c>
      <c r="D155" s="111" t="s">
        <v>126</v>
      </c>
      <c r="E155" t="str">
        <f t="shared" si="2"/>
        <v>AMFemale50-54</v>
      </c>
      <c r="F155">
        <v>325</v>
      </c>
    </row>
    <row r="156" spans="2:6" x14ac:dyDescent="0.2">
      <c r="B156" t="s">
        <v>15</v>
      </c>
      <c r="C156" t="s">
        <v>70</v>
      </c>
      <c r="D156" s="111" t="s">
        <v>127</v>
      </c>
      <c r="E156" t="str">
        <f t="shared" si="2"/>
        <v>AMFemale55-59</v>
      </c>
      <c r="F156">
        <v>418</v>
      </c>
    </row>
    <row r="157" spans="2:6" x14ac:dyDescent="0.2">
      <c r="B157" t="s">
        <v>15</v>
      </c>
      <c r="C157" t="s">
        <v>70</v>
      </c>
      <c r="D157" s="111" t="s">
        <v>128</v>
      </c>
      <c r="E157" t="str">
        <f t="shared" si="2"/>
        <v>AMFemale60-64</v>
      </c>
      <c r="F157">
        <v>470</v>
      </c>
    </row>
    <row r="158" spans="2:6" x14ac:dyDescent="0.2">
      <c r="B158" t="s">
        <v>15</v>
      </c>
      <c r="C158" t="s">
        <v>70</v>
      </c>
      <c r="D158" s="111" t="s">
        <v>129</v>
      </c>
      <c r="E158" t="str">
        <f t="shared" si="2"/>
        <v>AMFemale65-69</v>
      </c>
      <c r="F158">
        <v>603</v>
      </c>
    </row>
    <row r="159" spans="2:6" x14ac:dyDescent="0.2">
      <c r="B159" t="s">
        <v>15</v>
      </c>
      <c r="C159" t="s">
        <v>70</v>
      </c>
      <c r="D159" s="111" t="s">
        <v>130</v>
      </c>
      <c r="E159" t="str">
        <f t="shared" si="2"/>
        <v>AMFemale70-74</v>
      </c>
      <c r="F159">
        <v>622</v>
      </c>
    </row>
    <row r="160" spans="2:6" x14ac:dyDescent="0.2">
      <c r="B160" t="s">
        <v>15</v>
      </c>
      <c r="C160" t="s">
        <v>70</v>
      </c>
      <c r="D160" s="111" t="s">
        <v>131</v>
      </c>
      <c r="E160" t="str">
        <f t="shared" si="2"/>
        <v>AMFemale75-79</v>
      </c>
      <c r="F160">
        <v>677</v>
      </c>
    </row>
    <row r="161" spans="2:6" x14ac:dyDescent="0.2">
      <c r="B161" t="s">
        <v>15</v>
      </c>
      <c r="C161" t="s">
        <v>70</v>
      </c>
      <c r="D161" s="111" t="s">
        <v>132</v>
      </c>
      <c r="E161" t="str">
        <f t="shared" si="2"/>
        <v>AMFemale80-84</v>
      </c>
      <c r="F161">
        <v>725</v>
      </c>
    </row>
    <row r="162" spans="2:6" x14ac:dyDescent="0.2">
      <c r="B162" t="s">
        <v>15</v>
      </c>
      <c r="C162" t="s">
        <v>70</v>
      </c>
      <c r="D162" s="111" t="s">
        <v>133</v>
      </c>
      <c r="E162" t="str">
        <f t="shared" si="2"/>
        <v>AMFemale85-89</v>
      </c>
      <c r="F162">
        <v>586</v>
      </c>
    </row>
    <row r="163" spans="2:6" x14ac:dyDescent="0.2">
      <c r="B163" t="s">
        <v>15</v>
      </c>
      <c r="C163" t="s">
        <v>70</v>
      </c>
      <c r="D163" s="111" t="s">
        <v>8</v>
      </c>
      <c r="E163" t="str">
        <f t="shared" si="2"/>
        <v>AMFemale90+</v>
      </c>
      <c r="F163">
        <v>699</v>
      </c>
    </row>
    <row r="164" spans="2:6" x14ac:dyDescent="0.2">
      <c r="B164" t="s">
        <v>15</v>
      </c>
      <c r="C164" t="s">
        <v>71</v>
      </c>
      <c r="D164" s="111">
        <v>0</v>
      </c>
      <c r="E164" t="str">
        <f t="shared" si="2"/>
        <v>AMMale0</v>
      </c>
      <c r="F164">
        <v>717</v>
      </c>
    </row>
    <row r="165" spans="2:6" x14ac:dyDescent="0.2">
      <c r="B165" t="s">
        <v>15</v>
      </c>
      <c r="C165" t="s">
        <v>71</v>
      </c>
      <c r="D165" s="142" t="s">
        <v>1657</v>
      </c>
      <c r="E165" t="str">
        <f t="shared" si="2"/>
        <v>AMMale1-4</v>
      </c>
      <c r="F165">
        <v>131</v>
      </c>
    </row>
    <row r="166" spans="2:6" x14ac:dyDescent="0.2">
      <c r="B166" t="s">
        <v>15</v>
      </c>
      <c r="C166" t="s">
        <v>71</v>
      </c>
      <c r="D166" s="142" t="s">
        <v>1658</v>
      </c>
      <c r="E166" t="str">
        <f t="shared" si="2"/>
        <v>AMMale5-9</v>
      </c>
      <c r="F166">
        <v>61</v>
      </c>
    </row>
    <row r="167" spans="2:6" x14ac:dyDescent="0.2">
      <c r="B167" t="s">
        <v>15</v>
      </c>
      <c r="C167" t="s">
        <v>71</v>
      </c>
      <c r="D167" s="142" t="s">
        <v>118</v>
      </c>
      <c r="E167" t="str">
        <f t="shared" si="2"/>
        <v>AMMale10-14</v>
      </c>
      <c r="F167">
        <v>106</v>
      </c>
    </row>
    <row r="168" spans="2:6" x14ac:dyDescent="0.2">
      <c r="B168" t="s">
        <v>15</v>
      </c>
      <c r="C168" t="s">
        <v>71</v>
      </c>
      <c r="D168" s="111" t="s">
        <v>119</v>
      </c>
      <c r="E168" t="str">
        <f t="shared" si="2"/>
        <v>AMMale15-19</v>
      </c>
      <c r="F168">
        <v>388</v>
      </c>
    </row>
    <row r="169" spans="2:6" x14ac:dyDescent="0.2">
      <c r="B169" t="s">
        <v>15</v>
      </c>
      <c r="C169" t="s">
        <v>71</v>
      </c>
      <c r="D169" s="111" t="s">
        <v>120</v>
      </c>
      <c r="E169" t="str">
        <f t="shared" si="2"/>
        <v>AMMale20-24</v>
      </c>
      <c r="F169">
        <v>633</v>
      </c>
    </row>
    <row r="170" spans="2:6" x14ac:dyDescent="0.2">
      <c r="B170" t="s">
        <v>15</v>
      </c>
      <c r="C170" t="s">
        <v>71</v>
      </c>
      <c r="D170" s="111" t="s">
        <v>121</v>
      </c>
      <c r="E170" t="str">
        <f t="shared" si="2"/>
        <v>AMMale25-29</v>
      </c>
      <c r="F170">
        <v>577</v>
      </c>
    </row>
    <row r="171" spans="2:6" x14ac:dyDescent="0.2">
      <c r="B171" t="s">
        <v>15</v>
      </c>
      <c r="C171" t="s">
        <v>71</v>
      </c>
      <c r="D171" s="111" t="s">
        <v>122</v>
      </c>
      <c r="E171" t="str">
        <f t="shared" si="2"/>
        <v>AMMale30-34</v>
      </c>
      <c r="F171">
        <v>489</v>
      </c>
    </row>
    <row r="172" spans="2:6" x14ac:dyDescent="0.2">
      <c r="B172" t="s">
        <v>15</v>
      </c>
      <c r="C172" t="s">
        <v>71</v>
      </c>
      <c r="D172" s="111" t="s">
        <v>123</v>
      </c>
      <c r="E172" t="str">
        <f t="shared" si="2"/>
        <v>AMMale35-39</v>
      </c>
      <c r="F172">
        <v>462</v>
      </c>
    </row>
    <row r="173" spans="2:6" x14ac:dyDescent="0.2">
      <c r="B173" t="s">
        <v>15</v>
      </c>
      <c r="C173" t="s">
        <v>71</v>
      </c>
      <c r="D173" s="111" t="s">
        <v>124</v>
      </c>
      <c r="E173" t="str">
        <f t="shared" si="2"/>
        <v>AMMale40-44</v>
      </c>
      <c r="F173">
        <v>458</v>
      </c>
    </row>
    <row r="174" spans="2:6" x14ac:dyDescent="0.2">
      <c r="B174" t="s">
        <v>15</v>
      </c>
      <c r="C174" t="s">
        <v>71</v>
      </c>
      <c r="D174" s="111" t="s">
        <v>125</v>
      </c>
      <c r="E174" t="str">
        <f t="shared" si="2"/>
        <v>AMMale45-49</v>
      </c>
      <c r="F174">
        <v>463</v>
      </c>
    </row>
    <row r="175" spans="2:6" x14ac:dyDescent="0.2">
      <c r="B175" t="s">
        <v>15</v>
      </c>
      <c r="C175" t="s">
        <v>71</v>
      </c>
      <c r="D175" s="111" t="s">
        <v>126</v>
      </c>
      <c r="E175" t="str">
        <f t="shared" si="2"/>
        <v>AMMale50-54</v>
      </c>
      <c r="F175">
        <v>550</v>
      </c>
    </row>
    <row r="176" spans="2:6" x14ac:dyDescent="0.2">
      <c r="B176" t="s">
        <v>15</v>
      </c>
      <c r="C176" t="s">
        <v>71</v>
      </c>
      <c r="D176" s="111" t="s">
        <v>127</v>
      </c>
      <c r="E176" t="str">
        <f t="shared" si="2"/>
        <v>AMMale55-59</v>
      </c>
      <c r="F176">
        <v>687</v>
      </c>
    </row>
    <row r="177" spans="2:6" x14ac:dyDescent="0.2">
      <c r="B177" t="s">
        <v>15</v>
      </c>
      <c r="C177" t="s">
        <v>71</v>
      </c>
      <c r="D177" s="111" t="s">
        <v>128</v>
      </c>
      <c r="E177" t="str">
        <f t="shared" si="2"/>
        <v>AMMale60-64</v>
      </c>
      <c r="F177">
        <v>835</v>
      </c>
    </row>
    <row r="178" spans="2:6" x14ac:dyDescent="0.2">
      <c r="B178" t="s">
        <v>15</v>
      </c>
      <c r="C178" t="s">
        <v>71</v>
      </c>
      <c r="D178" s="111" t="s">
        <v>129</v>
      </c>
      <c r="E178" t="str">
        <f t="shared" si="2"/>
        <v>AMMale65-69</v>
      </c>
      <c r="F178">
        <v>904</v>
      </c>
    </row>
    <row r="179" spans="2:6" x14ac:dyDescent="0.2">
      <c r="B179" t="s">
        <v>15</v>
      </c>
      <c r="C179" t="s">
        <v>71</v>
      </c>
      <c r="D179" s="111" t="s">
        <v>130</v>
      </c>
      <c r="E179" t="str">
        <f t="shared" si="2"/>
        <v>AMMale70-74</v>
      </c>
      <c r="F179">
        <v>896</v>
      </c>
    </row>
    <row r="180" spans="2:6" x14ac:dyDescent="0.2">
      <c r="B180" t="s">
        <v>15</v>
      </c>
      <c r="C180" t="s">
        <v>71</v>
      </c>
      <c r="D180" s="111" t="s">
        <v>131</v>
      </c>
      <c r="E180" t="str">
        <f t="shared" si="2"/>
        <v>AMMale75-79</v>
      </c>
      <c r="F180">
        <v>896</v>
      </c>
    </row>
    <row r="181" spans="2:6" x14ac:dyDescent="0.2">
      <c r="B181" t="s">
        <v>15</v>
      </c>
      <c r="C181" t="s">
        <v>71</v>
      </c>
      <c r="D181" s="111" t="s">
        <v>132</v>
      </c>
      <c r="E181" t="str">
        <f t="shared" si="2"/>
        <v>AMMale80-84</v>
      </c>
      <c r="F181">
        <v>783</v>
      </c>
    </row>
    <row r="182" spans="2:6" x14ac:dyDescent="0.2">
      <c r="B182" t="s">
        <v>15</v>
      </c>
      <c r="C182" t="s">
        <v>71</v>
      </c>
      <c r="D182" s="111" t="s">
        <v>133</v>
      </c>
      <c r="E182" t="str">
        <f t="shared" si="2"/>
        <v>AMMale85-89</v>
      </c>
      <c r="F182">
        <v>575</v>
      </c>
    </row>
    <row r="183" spans="2:6" x14ac:dyDescent="0.2">
      <c r="B183" t="s">
        <v>15</v>
      </c>
      <c r="C183" t="s">
        <v>71</v>
      </c>
      <c r="D183" s="111" t="s">
        <v>8</v>
      </c>
      <c r="E183" t="str">
        <f t="shared" si="2"/>
        <v>AMMale90+</v>
      </c>
      <c r="F183">
        <v>523</v>
      </c>
    </row>
    <row r="184" spans="2:6" x14ac:dyDescent="0.2">
      <c r="B184" t="s">
        <v>45</v>
      </c>
      <c r="C184" t="s">
        <v>70</v>
      </c>
      <c r="D184" s="111">
        <v>0</v>
      </c>
      <c r="E184" t="str">
        <f t="shared" si="2"/>
        <v>APFemale0</v>
      </c>
      <c r="F184">
        <v>130</v>
      </c>
    </row>
    <row r="185" spans="2:6" x14ac:dyDescent="0.2">
      <c r="B185" t="s">
        <v>45</v>
      </c>
      <c r="C185" t="s">
        <v>70</v>
      </c>
      <c r="D185" s="142" t="s">
        <v>1657</v>
      </c>
      <c r="E185" t="str">
        <f t="shared" si="2"/>
        <v>APFemale1-4</v>
      </c>
      <c r="F185">
        <v>28</v>
      </c>
    </row>
    <row r="186" spans="2:6" x14ac:dyDescent="0.2">
      <c r="B186" t="s">
        <v>45</v>
      </c>
      <c r="C186" t="s">
        <v>70</v>
      </c>
      <c r="D186" s="142" t="s">
        <v>1658</v>
      </c>
      <c r="E186" t="str">
        <f t="shared" si="2"/>
        <v>APFemale5-9</v>
      </c>
      <c r="F186">
        <v>13</v>
      </c>
    </row>
    <row r="187" spans="2:6" x14ac:dyDescent="0.2">
      <c r="B187" t="s">
        <v>45</v>
      </c>
      <c r="C187" t="s">
        <v>70</v>
      </c>
      <c r="D187" s="142" t="s">
        <v>118</v>
      </c>
      <c r="E187" t="str">
        <f t="shared" si="2"/>
        <v>APFemale10-14</v>
      </c>
      <c r="F187">
        <v>14</v>
      </c>
    </row>
    <row r="188" spans="2:6" x14ac:dyDescent="0.2">
      <c r="B188" t="s">
        <v>45</v>
      </c>
      <c r="C188" t="s">
        <v>70</v>
      </c>
      <c r="D188" s="111" t="s">
        <v>119</v>
      </c>
      <c r="E188" t="str">
        <f t="shared" si="2"/>
        <v>APFemale15-19</v>
      </c>
      <c r="F188">
        <v>20</v>
      </c>
    </row>
    <row r="189" spans="2:6" x14ac:dyDescent="0.2">
      <c r="B189" t="s">
        <v>45</v>
      </c>
      <c r="C189" t="s">
        <v>70</v>
      </c>
      <c r="D189" s="111" t="s">
        <v>120</v>
      </c>
      <c r="E189" t="str">
        <f t="shared" si="2"/>
        <v>APFemale20-24</v>
      </c>
      <c r="F189">
        <v>28</v>
      </c>
    </row>
    <row r="190" spans="2:6" x14ac:dyDescent="0.2">
      <c r="B190" t="s">
        <v>45</v>
      </c>
      <c r="C190" t="s">
        <v>70</v>
      </c>
      <c r="D190" s="111" t="s">
        <v>121</v>
      </c>
      <c r="E190" t="str">
        <f t="shared" si="2"/>
        <v>APFemale25-29</v>
      </c>
      <c r="F190">
        <v>24</v>
      </c>
    </row>
    <row r="191" spans="2:6" x14ac:dyDescent="0.2">
      <c r="B191" t="s">
        <v>45</v>
      </c>
      <c r="C191" t="s">
        <v>70</v>
      </c>
      <c r="D191" s="111" t="s">
        <v>122</v>
      </c>
      <c r="E191" t="str">
        <f t="shared" si="2"/>
        <v>APFemale30-34</v>
      </c>
      <c r="F191">
        <v>26</v>
      </c>
    </row>
    <row r="192" spans="2:6" x14ac:dyDescent="0.2">
      <c r="B192" t="s">
        <v>45</v>
      </c>
      <c r="C192" t="s">
        <v>70</v>
      </c>
      <c r="D192" s="111" t="s">
        <v>123</v>
      </c>
      <c r="E192" t="str">
        <f t="shared" si="2"/>
        <v>APFemale35-39</v>
      </c>
      <c r="F192">
        <v>39</v>
      </c>
    </row>
    <row r="193" spans="2:6" x14ac:dyDescent="0.2">
      <c r="B193" t="s">
        <v>45</v>
      </c>
      <c r="C193" t="s">
        <v>70</v>
      </c>
      <c r="D193" s="111" t="s">
        <v>124</v>
      </c>
      <c r="E193" t="str">
        <f t="shared" si="2"/>
        <v>APFemale40-44</v>
      </c>
      <c r="F193">
        <v>54</v>
      </c>
    </row>
    <row r="194" spans="2:6" x14ac:dyDescent="0.2">
      <c r="B194" t="s">
        <v>45</v>
      </c>
      <c r="C194" t="s">
        <v>70</v>
      </c>
      <c r="D194" s="111" t="s">
        <v>125</v>
      </c>
      <c r="E194" t="str">
        <f t="shared" si="2"/>
        <v>APFemale45-49</v>
      </c>
      <c r="F194">
        <v>53</v>
      </c>
    </row>
    <row r="195" spans="2:6" x14ac:dyDescent="0.2">
      <c r="B195" t="s">
        <v>45</v>
      </c>
      <c r="C195" t="s">
        <v>70</v>
      </c>
      <c r="D195" s="111" t="s">
        <v>126</v>
      </c>
      <c r="E195" t="str">
        <f t="shared" si="2"/>
        <v>APFemale50-54</v>
      </c>
      <c r="F195">
        <v>73</v>
      </c>
    </row>
    <row r="196" spans="2:6" x14ac:dyDescent="0.2">
      <c r="B196" t="s">
        <v>45</v>
      </c>
      <c r="C196" t="s">
        <v>70</v>
      </c>
      <c r="D196" s="111" t="s">
        <v>127</v>
      </c>
      <c r="E196" t="str">
        <f t="shared" ref="E196:E259" si="3">_xlfn.CONCAT(B196,C196,D196)</f>
        <v>APFemale55-59</v>
      </c>
      <c r="F196">
        <v>80</v>
      </c>
    </row>
    <row r="197" spans="2:6" x14ac:dyDescent="0.2">
      <c r="B197" t="s">
        <v>45</v>
      </c>
      <c r="C197" t="s">
        <v>70</v>
      </c>
      <c r="D197" s="111" t="s">
        <v>128</v>
      </c>
      <c r="E197" t="str">
        <f t="shared" si="3"/>
        <v>APFemale60-64</v>
      </c>
      <c r="F197">
        <v>91</v>
      </c>
    </row>
    <row r="198" spans="2:6" x14ac:dyDescent="0.2">
      <c r="B198" t="s">
        <v>45</v>
      </c>
      <c r="C198" t="s">
        <v>70</v>
      </c>
      <c r="D198" s="111" t="s">
        <v>129</v>
      </c>
      <c r="E198" t="str">
        <f t="shared" si="3"/>
        <v>APFemale65-69</v>
      </c>
      <c r="F198">
        <v>106</v>
      </c>
    </row>
    <row r="199" spans="2:6" x14ac:dyDescent="0.2">
      <c r="B199" t="s">
        <v>45</v>
      </c>
      <c r="C199" t="s">
        <v>70</v>
      </c>
      <c r="D199" s="111" t="s">
        <v>130</v>
      </c>
      <c r="E199" t="str">
        <f t="shared" si="3"/>
        <v>APFemale70-74</v>
      </c>
      <c r="F199">
        <v>111</v>
      </c>
    </row>
    <row r="200" spans="2:6" x14ac:dyDescent="0.2">
      <c r="B200" t="s">
        <v>45</v>
      </c>
      <c r="C200" t="s">
        <v>70</v>
      </c>
      <c r="D200" s="111" t="s">
        <v>131</v>
      </c>
      <c r="E200" t="str">
        <f t="shared" si="3"/>
        <v>APFemale75-79</v>
      </c>
      <c r="F200">
        <v>118</v>
      </c>
    </row>
    <row r="201" spans="2:6" x14ac:dyDescent="0.2">
      <c r="B201" t="s">
        <v>45</v>
      </c>
      <c r="C201" t="s">
        <v>70</v>
      </c>
      <c r="D201" s="111" t="s">
        <v>132</v>
      </c>
      <c r="E201" t="str">
        <f t="shared" si="3"/>
        <v>APFemale80-84</v>
      </c>
      <c r="F201">
        <v>126</v>
      </c>
    </row>
    <row r="202" spans="2:6" x14ac:dyDescent="0.2">
      <c r="B202" t="s">
        <v>45</v>
      </c>
      <c r="C202" t="s">
        <v>70</v>
      </c>
      <c r="D202" s="111" t="s">
        <v>133</v>
      </c>
      <c r="E202" t="str">
        <f t="shared" si="3"/>
        <v>APFemale85-89</v>
      </c>
      <c r="F202">
        <v>115</v>
      </c>
    </row>
    <row r="203" spans="2:6" x14ac:dyDescent="0.2">
      <c r="B203" t="s">
        <v>45</v>
      </c>
      <c r="C203" t="s">
        <v>70</v>
      </c>
      <c r="D203" s="111" t="s">
        <v>8</v>
      </c>
      <c r="E203" t="str">
        <f t="shared" si="3"/>
        <v>APFemale90+</v>
      </c>
      <c r="F203">
        <v>140</v>
      </c>
    </row>
    <row r="204" spans="2:6" x14ac:dyDescent="0.2">
      <c r="B204" t="s">
        <v>45</v>
      </c>
      <c r="C204" t="s">
        <v>71</v>
      </c>
      <c r="D204" s="111">
        <v>0</v>
      </c>
      <c r="E204" t="str">
        <f t="shared" si="3"/>
        <v>APMale0</v>
      </c>
      <c r="F204">
        <v>158</v>
      </c>
    </row>
    <row r="205" spans="2:6" x14ac:dyDescent="0.2">
      <c r="B205" t="s">
        <v>45</v>
      </c>
      <c r="C205" t="s">
        <v>71</v>
      </c>
      <c r="D205" s="142" t="s">
        <v>1657</v>
      </c>
      <c r="E205" t="str">
        <f t="shared" si="3"/>
        <v>APMale1-4</v>
      </c>
      <c r="F205">
        <v>30</v>
      </c>
    </row>
    <row r="206" spans="2:6" x14ac:dyDescent="0.2">
      <c r="B206" t="s">
        <v>45</v>
      </c>
      <c r="C206" t="s">
        <v>71</v>
      </c>
      <c r="D206" s="142" t="s">
        <v>1658</v>
      </c>
      <c r="E206" t="str">
        <f t="shared" si="3"/>
        <v>APMale5-9</v>
      </c>
      <c r="F206">
        <v>16</v>
      </c>
    </row>
    <row r="207" spans="2:6" x14ac:dyDescent="0.2">
      <c r="B207" t="s">
        <v>45</v>
      </c>
      <c r="C207" t="s">
        <v>71</v>
      </c>
      <c r="D207" s="142" t="s">
        <v>118</v>
      </c>
      <c r="E207" t="str">
        <f t="shared" si="3"/>
        <v>APMale10-14</v>
      </c>
      <c r="F207">
        <v>17</v>
      </c>
    </row>
    <row r="208" spans="2:6" x14ac:dyDescent="0.2">
      <c r="B208" t="s">
        <v>45</v>
      </c>
      <c r="C208" t="s">
        <v>71</v>
      </c>
      <c r="D208" s="111" t="s">
        <v>119</v>
      </c>
      <c r="E208" t="str">
        <f t="shared" si="3"/>
        <v>APMale15-19</v>
      </c>
      <c r="F208">
        <v>136</v>
      </c>
    </row>
    <row r="209" spans="2:6" x14ac:dyDescent="0.2">
      <c r="B209" t="s">
        <v>45</v>
      </c>
      <c r="C209" t="s">
        <v>71</v>
      </c>
      <c r="D209" s="111" t="s">
        <v>120</v>
      </c>
      <c r="E209" t="str">
        <f t="shared" si="3"/>
        <v>APMale20-24</v>
      </c>
      <c r="F209">
        <v>155</v>
      </c>
    </row>
    <row r="210" spans="2:6" x14ac:dyDescent="0.2">
      <c r="B210" t="s">
        <v>45</v>
      </c>
      <c r="C210" t="s">
        <v>71</v>
      </c>
      <c r="D210" s="111" t="s">
        <v>121</v>
      </c>
      <c r="E210" t="str">
        <f t="shared" si="3"/>
        <v>APMale25-29</v>
      </c>
      <c r="F210">
        <v>96</v>
      </c>
    </row>
    <row r="211" spans="2:6" x14ac:dyDescent="0.2">
      <c r="B211" t="s">
        <v>45</v>
      </c>
      <c r="C211" t="s">
        <v>71</v>
      </c>
      <c r="D211" s="111" t="s">
        <v>122</v>
      </c>
      <c r="E211" t="str">
        <f t="shared" si="3"/>
        <v>APMale30-34</v>
      </c>
      <c r="F211">
        <v>89</v>
      </c>
    </row>
    <row r="212" spans="2:6" x14ac:dyDescent="0.2">
      <c r="B212" t="s">
        <v>45</v>
      </c>
      <c r="C212" t="s">
        <v>71</v>
      </c>
      <c r="D212" s="111" t="s">
        <v>123</v>
      </c>
      <c r="E212" t="str">
        <f t="shared" si="3"/>
        <v>APMale35-39</v>
      </c>
      <c r="F212">
        <v>72</v>
      </c>
    </row>
    <row r="213" spans="2:6" x14ac:dyDescent="0.2">
      <c r="B213" t="s">
        <v>45</v>
      </c>
      <c r="C213" t="s">
        <v>71</v>
      </c>
      <c r="D213" s="111" t="s">
        <v>124</v>
      </c>
      <c r="E213" t="str">
        <f t="shared" si="3"/>
        <v>APMale40-44</v>
      </c>
      <c r="F213">
        <v>78</v>
      </c>
    </row>
    <row r="214" spans="2:6" x14ac:dyDescent="0.2">
      <c r="B214" t="s">
        <v>45</v>
      </c>
      <c r="C214" t="s">
        <v>71</v>
      </c>
      <c r="D214" s="111" t="s">
        <v>125</v>
      </c>
      <c r="E214" t="str">
        <f t="shared" si="3"/>
        <v>APMale45-49</v>
      </c>
      <c r="F214">
        <v>91</v>
      </c>
    </row>
    <row r="215" spans="2:6" x14ac:dyDescent="0.2">
      <c r="B215" t="s">
        <v>45</v>
      </c>
      <c r="C215" t="s">
        <v>71</v>
      </c>
      <c r="D215" s="111" t="s">
        <v>126</v>
      </c>
      <c r="E215" t="str">
        <f t="shared" si="3"/>
        <v>APMale50-54</v>
      </c>
      <c r="F215">
        <v>108</v>
      </c>
    </row>
    <row r="216" spans="2:6" x14ac:dyDescent="0.2">
      <c r="B216" t="s">
        <v>45</v>
      </c>
      <c r="C216" t="s">
        <v>71</v>
      </c>
      <c r="D216" s="111" t="s">
        <v>127</v>
      </c>
      <c r="E216" t="str">
        <f t="shared" si="3"/>
        <v>APMale55-59</v>
      </c>
      <c r="F216">
        <v>141</v>
      </c>
    </row>
    <row r="217" spans="2:6" x14ac:dyDescent="0.2">
      <c r="B217" t="s">
        <v>45</v>
      </c>
      <c r="C217" t="s">
        <v>71</v>
      </c>
      <c r="D217" s="111" t="s">
        <v>128</v>
      </c>
      <c r="E217" t="str">
        <f t="shared" si="3"/>
        <v>APMale60-64</v>
      </c>
      <c r="F217">
        <v>164</v>
      </c>
    </row>
    <row r="218" spans="2:6" x14ac:dyDescent="0.2">
      <c r="B218" t="s">
        <v>45</v>
      </c>
      <c r="C218" t="s">
        <v>71</v>
      </c>
      <c r="D218" s="111" t="s">
        <v>129</v>
      </c>
      <c r="E218" t="str">
        <f t="shared" si="3"/>
        <v>APMale65-69</v>
      </c>
      <c r="F218">
        <v>160</v>
      </c>
    </row>
    <row r="219" spans="2:6" x14ac:dyDescent="0.2">
      <c r="B219" t="s">
        <v>45</v>
      </c>
      <c r="C219" t="s">
        <v>71</v>
      </c>
      <c r="D219" s="111" t="s">
        <v>130</v>
      </c>
      <c r="E219" t="str">
        <f t="shared" si="3"/>
        <v>APMale70-74</v>
      </c>
      <c r="F219">
        <v>162</v>
      </c>
    </row>
    <row r="220" spans="2:6" x14ac:dyDescent="0.2">
      <c r="B220" t="s">
        <v>45</v>
      </c>
      <c r="C220" t="s">
        <v>71</v>
      </c>
      <c r="D220" s="111" t="s">
        <v>131</v>
      </c>
      <c r="E220" t="str">
        <f t="shared" si="3"/>
        <v>APMale75-79</v>
      </c>
      <c r="F220">
        <v>151</v>
      </c>
    </row>
    <row r="221" spans="2:6" x14ac:dyDescent="0.2">
      <c r="B221" t="s">
        <v>45</v>
      </c>
      <c r="C221" t="s">
        <v>71</v>
      </c>
      <c r="D221" s="111" t="s">
        <v>132</v>
      </c>
      <c r="E221" t="str">
        <f t="shared" si="3"/>
        <v>APMale80-84</v>
      </c>
      <c r="F221">
        <v>122</v>
      </c>
    </row>
    <row r="222" spans="2:6" x14ac:dyDescent="0.2">
      <c r="B222" t="s">
        <v>45</v>
      </c>
      <c r="C222" t="s">
        <v>71</v>
      </c>
      <c r="D222" s="111" t="s">
        <v>133</v>
      </c>
      <c r="E222" t="str">
        <f t="shared" si="3"/>
        <v>APMale85-89</v>
      </c>
      <c r="F222">
        <v>98</v>
      </c>
    </row>
    <row r="223" spans="2:6" x14ac:dyDescent="0.2">
      <c r="B223" t="s">
        <v>45</v>
      </c>
      <c r="C223" t="s">
        <v>71</v>
      </c>
      <c r="D223" s="111" t="s">
        <v>8</v>
      </c>
      <c r="E223" t="str">
        <f t="shared" si="3"/>
        <v>APMale90+</v>
      </c>
      <c r="F223">
        <v>72</v>
      </c>
    </row>
    <row r="224" spans="2:6" x14ac:dyDescent="0.2">
      <c r="B224" t="s">
        <v>56</v>
      </c>
      <c r="C224" t="s">
        <v>70</v>
      </c>
      <c r="D224" s="111">
        <v>0</v>
      </c>
      <c r="E224" t="str">
        <f t="shared" si="3"/>
        <v>BAFemale0</v>
      </c>
      <c r="F224">
        <v>1269</v>
      </c>
    </row>
    <row r="225" spans="2:6" x14ac:dyDescent="0.2">
      <c r="B225" t="s">
        <v>56</v>
      </c>
      <c r="C225" t="s">
        <v>70</v>
      </c>
      <c r="D225" s="142" t="s">
        <v>1657</v>
      </c>
      <c r="E225" t="str">
        <f t="shared" si="3"/>
        <v>BAFemale1-4</v>
      </c>
      <c r="F225">
        <v>184</v>
      </c>
    </row>
    <row r="226" spans="2:6" x14ac:dyDescent="0.2">
      <c r="B226" t="s">
        <v>56</v>
      </c>
      <c r="C226" t="s">
        <v>70</v>
      </c>
      <c r="D226" s="142" t="s">
        <v>1658</v>
      </c>
      <c r="E226" t="str">
        <f t="shared" si="3"/>
        <v>BAFemale5-9</v>
      </c>
      <c r="F226">
        <v>107</v>
      </c>
    </row>
    <row r="227" spans="2:6" x14ac:dyDescent="0.2">
      <c r="B227" t="s">
        <v>56</v>
      </c>
      <c r="C227" t="s">
        <v>70</v>
      </c>
      <c r="D227" s="142" t="s">
        <v>118</v>
      </c>
      <c r="E227" t="str">
        <f t="shared" si="3"/>
        <v>BAFemale10-14</v>
      </c>
      <c r="F227">
        <v>141</v>
      </c>
    </row>
    <row r="228" spans="2:6" x14ac:dyDescent="0.2">
      <c r="B228" t="s">
        <v>56</v>
      </c>
      <c r="C228" t="s">
        <v>70</v>
      </c>
      <c r="D228" s="111" t="s">
        <v>119</v>
      </c>
      <c r="E228" t="str">
        <f t="shared" si="3"/>
        <v>BAFemale15-19</v>
      </c>
      <c r="F228">
        <v>276</v>
      </c>
    </row>
    <row r="229" spans="2:6" x14ac:dyDescent="0.2">
      <c r="B229" t="s">
        <v>56</v>
      </c>
      <c r="C229" t="s">
        <v>70</v>
      </c>
      <c r="D229" s="111" t="s">
        <v>120</v>
      </c>
      <c r="E229" t="str">
        <f t="shared" si="3"/>
        <v>BAFemale20-24</v>
      </c>
      <c r="F229">
        <v>339</v>
      </c>
    </row>
    <row r="230" spans="2:6" x14ac:dyDescent="0.2">
      <c r="B230" t="s">
        <v>56</v>
      </c>
      <c r="C230" t="s">
        <v>70</v>
      </c>
      <c r="D230" s="111" t="s">
        <v>121</v>
      </c>
      <c r="E230" t="str">
        <f t="shared" si="3"/>
        <v>BAFemale25-29</v>
      </c>
      <c r="F230">
        <v>418</v>
      </c>
    </row>
    <row r="231" spans="2:6" x14ac:dyDescent="0.2">
      <c r="B231" t="s">
        <v>56</v>
      </c>
      <c r="C231" t="s">
        <v>70</v>
      </c>
      <c r="D231" s="111" t="s">
        <v>122</v>
      </c>
      <c r="E231" t="str">
        <f t="shared" si="3"/>
        <v>BAFemale30-34</v>
      </c>
      <c r="F231">
        <v>572</v>
      </c>
    </row>
    <row r="232" spans="2:6" x14ac:dyDescent="0.2">
      <c r="B232" t="s">
        <v>56</v>
      </c>
      <c r="C232" t="s">
        <v>70</v>
      </c>
      <c r="D232" s="111" t="s">
        <v>123</v>
      </c>
      <c r="E232" t="str">
        <f t="shared" si="3"/>
        <v>BAFemale35-39</v>
      </c>
      <c r="F232">
        <v>821</v>
      </c>
    </row>
    <row r="233" spans="2:6" x14ac:dyDescent="0.2">
      <c r="B233" t="s">
        <v>56</v>
      </c>
      <c r="C233" t="s">
        <v>70</v>
      </c>
      <c r="D233" s="111" t="s">
        <v>124</v>
      </c>
      <c r="E233" t="str">
        <f t="shared" si="3"/>
        <v>BAFemale40-44</v>
      </c>
      <c r="F233">
        <v>1147</v>
      </c>
    </row>
    <row r="234" spans="2:6" x14ac:dyDescent="0.2">
      <c r="B234" t="s">
        <v>56</v>
      </c>
      <c r="C234" t="s">
        <v>70</v>
      </c>
      <c r="D234" s="111" t="s">
        <v>125</v>
      </c>
      <c r="E234" t="str">
        <f t="shared" si="3"/>
        <v>BAFemale45-49</v>
      </c>
      <c r="F234">
        <v>1214</v>
      </c>
    </row>
    <row r="235" spans="2:6" x14ac:dyDescent="0.2">
      <c r="B235" t="s">
        <v>56</v>
      </c>
      <c r="C235" t="s">
        <v>70</v>
      </c>
      <c r="D235" s="111" t="s">
        <v>126</v>
      </c>
      <c r="E235" t="str">
        <f t="shared" si="3"/>
        <v>BAFemale50-54</v>
      </c>
      <c r="F235">
        <v>1730</v>
      </c>
    </row>
    <row r="236" spans="2:6" x14ac:dyDescent="0.2">
      <c r="B236" t="s">
        <v>56</v>
      </c>
      <c r="C236" t="s">
        <v>70</v>
      </c>
      <c r="D236" s="111" t="s">
        <v>127</v>
      </c>
      <c r="E236" t="str">
        <f t="shared" si="3"/>
        <v>BAFemale55-59</v>
      </c>
      <c r="F236">
        <v>2129</v>
      </c>
    </row>
    <row r="237" spans="2:6" x14ac:dyDescent="0.2">
      <c r="B237" t="s">
        <v>56</v>
      </c>
      <c r="C237" t="s">
        <v>70</v>
      </c>
      <c r="D237" s="111" t="s">
        <v>128</v>
      </c>
      <c r="E237" t="str">
        <f t="shared" si="3"/>
        <v>BAFemale60-64</v>
      </c>
      <c r="F237">
        <v>2658</v>
      </c>
    </row>
    <row r="238" spans="2:6" x14ac:dyDescent="0.2">
      <c r="B238" t="s">
        <v>56</v>
      </c>
      <c r="C238" t="s">
        <v>70</v>
      </c>
      <c r="D238" s="111" t="s">
        <v>129</v>
      </c>
      <c r="E238" t="str">
        <f t="shared" si="3"/>
        <v>BAFemale65-69</v>
      </c>
      <c r="F238">
        <v>3182</v>
      </c>
    </row>
    <row r="239" spans="2:6" x14ac:dyDescent="0.2">
      <c r="B239" t="s">
        <v>56</v>
      </c>
      <c r="C239" t="s">
        <v>70</v>
      </c>
      <c r="D239" s="111" t="s">
        <v>130</v>
      </c>
      <c r="E239" t="str">
        <f t="shared" si="3"/>
        <v>BAFemale70-74</v>
      </c>
      <c r="F239">
        <v>3533</v>
      </c>
    </row>
    <row r="240" spans="2:6" x14ac:dyDescent="0.2">
      <c r="B240" t="s">
        <v>56</v>
      </c>
      <c r="C240" t="s">
        <v>70</v>
      </c>
      <c r="D240" s="111" t="s">
        <v>131</v>
      </c>
      <c r="E240" t="str">
        <f t="shared" si="3"/>
        <v>BAFemale75-79</v>
      </c>
      <c r="F240">
        <v>4354</v>
      </c>
    </row>
    <row r="241" spans="2:6" x14ac:dyDescent="0.2">
      <c r="B241" t="s">
        <v>56</v>
      </c>
      <c r="C241" t="s">
        <v>70</v>
      </c>
      <c r="D241" s="111" t="s">
        <v>132</v>
      </c>
      <c r="E241" t="str">
        <f t="shared" si="3"/>
        <v>BAFemale80-84</v>
      </c>
      <c r="F241">
        <v>4766</v>
      </c>
    </row>
    <row r="242" spans="2:6" x14ac:dyDescent="0.2">
      <c r="B242" t="s">
        <v>56</v>
      </c>
      <c r="C242" t="s">
        <v>70</v>
      </c>
      <c r="D242" s="111" t="s">
        <v>133</v>
      </c>
      <c r="E242" t="str">
        <f t="shared" si="3"/>
        <v>BAFemale85-89</v>
      </c>
      <c r="F242">
        <v>4516</v>
      </c>
    </row>
    <row r="243" spans="2:6" x14ac:dyDescent="0.2">
      <c r="B243" t="s">
        <v>56</v>
      </c>
      <c r="C243" t="s">
        <v>70</v>
      </c>
      <c r="D243" s="111" t="s">
        <v>8</v>
      </c>
      <c r="E243" t="str">
        <f t="shared" si="3"/>
        <v>BAFemale90+</v>
      </c>
      <c r="F243">
        <v>6255</v>
      </c>
    </row>
    <row r="244" spans="2:6" x14ac:dyDescent="0.2">
      <c r="B244" t="s">
        <v>56</v>
      </c>
      <c r="C244" t="s">
        <v>71</v>
      </c>
      <c r="D244" s="111">
        <v>0</v>
      </c>
      <c r="E244" t="str">
        <f t="shared" si="3"/>
        <v>BAMale0</v>
      </c>
      <c r="F244">
        <v>1666</v>
      </c>
    </row>
    <row r="245" spans="2:6" x14ac:dyDescent="0.2">
      <c r="B245" t="s">
        <v>56</v>
      </c>
      <c r="C245" t="s">
        <v>71</v>
      </c>
      <c r="D245" s="142" t="s">
        <v>1657</v>
      </c>
      <c r="E245" t="str">
        <f t="shared" si="3"/>
        <v>BAMale1-4</v>
      </c>
      <c r="F245">
        <v>226</v>
      </c>
    </row>
    <row r="246" spans="2:6" x14ac:dyDescent="0.2">
      <c r="B246" t="s">
        <v>56</v>
      </c>
      <c r="C246" t="s">
        <v>71</v>
      </c>
      <c r="D246" s="142" t="s">
        <v>1658</v>
      </c>
      <c r="E246" t="str">
        <f t="shared" si="3"/>
        <v>BAMale5-9</v>
      </c>
      <c r="F246">
        <v>144</v>
      </c>
    </row>
    <row r="247" spans="2:6" x14ac:dyDescent="0.2">
      <c r="B247" t="s">
        <v>56</v>
      </c>
      <c r="C247" t="s">
        <v>71</v>
      </c>
      <c r="D247" s="142" t="s">
        <v>118</v>
      </c>
      <c r="E247" t="str">
        <f t="shared" si="3"/>
        <v>BAMale10-14</v>
      </c>
      <c r="F247">
        <v>237</v>
      </c>
    </row>
    <row r="248" spans="2:6" x14ac:dyDescent="0.2">
      <c r="B248" t="s">
        <v>56</v>
      </c>
      <c r="C248" t="s">
        <v>71</v>
      </c>
      <c r="D248" s="111" t="s">
        <v>119</v>
      </c>
      <c r="E248" t="str">
        <f t="shared" si="3"/>
        <v>BAMale15-19</v>
      </c>
      <c r="F248">
        <v>1554</v>
      </c>
    </row>
    <row r="249" spans="2:6" x14ac:dyDescent="0.2">
      <c r="B249" t="s">
        <v>56</v>
      </c>
      <c r="C249" t="s">
        <v>71</v>
      </c>
      <c r="D249" s="111" t="s">
        <v>120</v>
      </c>
      <c r="E249" t="str">
        <f t="shared" si="3"/>
        <v>BAMale20-24</v>
      </c>
      <c r="F249">
        <v>2330</v>
      </c>
    </row>
    <row r="250" spans="2:6" x14ac:dyDescent="0.2">
      <c r="B250" t="s">
        <v>56</v>
      </c>
      <c r="C250" t="s">
        <v>71</v>
      </c>
      <c r="D250" s="111" t="s">
        <v>121</v>
      </c>
      <c r="E250" t="str">
        <f t="shared" si="3"/>
        <v>BAMale25-29</v>
      </c>
      <c r="F250">
        <v>1820</v>
      </c>
    </row>
    <row r="251" spans="2:6" x14ac:dyDescent="0.2">
      <c r="B251" t="s">
        <v>56</v>
      </c>
      <c r="C251" t="s">
        <v>71</v>
      </c>
      <c r="D251" s="111" t="s">
        <v>122</v>
      </c>
      <c r="E251" t="str">
        <f t="shared" si="3"/>
        <v>BAMale30-34</v>
      </c>
      <c r="F251">
        <v>1842</v>
      </c>
    </row>
    <row r="252" spans="2:6" x14ac:dyDescent="0.2">
      <c r="B252" t="s">
        <v>56</v>
      </c>
      <c r="C252" t="s">
        <v>71</v>
      </c>
      <c r="D252" s="111" t="s">
        <v>123</v>
      </c>
      <c r="E252" t="str">
        <f t="shared" si="3"/>
        <v>BAMale35-39</v>
      </c>
      <c r="F252">
        <v>2008</v>
      </c>
    </row>
    <row r="253" spans="2:6" x14ac:dyDescent="0.2">
      <c r="B253" t="s">
        <v>56</v>
      </c>
      <c r="C253" t="s">
        <v>71</v>
      </c>
      <c r="D253" s="111" t="s">
        <v>124</v>
      </c>
      <c r="E253" t="str">
        <f t="shared" si="3"/>
        <v>BAMale40-44</v>
      </c>
      <c r="F253">
        <v>2087</v>
      </c>
    </row>
    <row r="254" spans="2:6" x14ac:dyDescent="0.2">
      <c r="B254" t="s">
        <v>56</v>
      </c>
      <c r="C254" t="s">
        <v>71</v>
      </c>
      <c r="D254" s="111" t="s">
        <v>125</v>
      </c>
      <c r="E254" t="str">
        <f t="shared" si="3"/>
        <v>BAMale45-49</v>
      </c>
      <c r="F254">
        <v>2357</v>
      </c>
    </row>
    <row r="255" spans="2:6" x14ac:dyDescent="0.2">
      <c r="B255" t="s">
        <v>56</v>
      </c>
      <c r="C255" t="s">
        <v>71</v>
      </c>
      <c r="D255" s="111" t="s">
        <v>126</v>
      </c>
      <c r="E255" t="str">
        <f t="shared" si="3"/>
        <v>BAMale50-54</v>
      </c>
      <c r="F255">
        <v>3028</v>
      </c>
    </row>
    <row r="256" spans="2:6" x14ac:dyDescent="0.2">
      <c r="B256" t="s">
        <v>56</v>
      </c>
      <c r="C256" t="s">
        <v>71</v>
      </c>
      <c r="D256" s="111" t="s">
        <v>127</v>
      </c>
      <c r="E256" t="str">
        <f t="shared" si="3"/>
        <v>BAMale55-59</v>
      </c>
      <c r="F256">
        <v>3600</v>
      </c>
    </row>
    <row r="257" spans="2:6" x14ac:dyDescent="0.2">
      <c r="B257" t="s">
        <v>56</v>
      </c>
      <c r="C257" t="s">
        <v>71</v>
      </c>
      <c r="D257" s="111" t="s">
        <v>128</v>
      </c>
      <c r="E257" t="str">
        <f t="shared" si="3"/>
        <v>BAMale60-64</v>
      </c>
      <c r="F257">
        <v>4183</v>
      </c>
    </row>
    <row r="258" spans="2:6" x14ac:dyDescent="0.2">
      <c r="B258" t="s">
        <v>56</v>
      </c>
      <c r="C258" t="s">
        <v>71</v>
      </c>
      <c r="D258" s="111" t="s">
        <v>129</v>
      </c>
      <c r="E258" t="str">
        <f t="shared" si="3"/>
        <v>BAMale65-69</v>
      </c>
      <c r="F258">
        <v>4493</v>
      </c>
    </row>
    <row r="259" spans="2:6" x14ac:dyDescent="0.2">
      <c r="B259" t="s">
        <v>56</v>
      </c>
      <c r="C259" t="s">
        <v>71</v>
      </c>
      <c r="D259" s="111" t="s">
        <v>130</v>
      </c>
      <c r="E259" t="str">
        <f t="shared" si="3"/>
        <v>BAMale70-74</v>
      </c>
      <c r="F259">
        <v>4704</v>
      </c>
    </row>
    <row r="260" spans="2:6" x14ac:dyDescent="0.2">
      <c r="B260" t="s">
        <v>56</v>
      </c>
      <c r="C260" t="s">
        <v>71</v>
      </c>
      <c r="D260" s="111" t="s">
        <v>131</v>
      </c>
      <c r="E260" t="str">
        <f t="shared" ref="E260:E323" si="4">_xlfn.CONCAT(B260,C260,D260)</f>
        <v>BAMale75-79</v>
      </c>
      <c r="F260">
        <v>5008</v>
      </c>
    </row>
    <row r="261" spans="2:6" x14ac:dyDescent="0.2">
      <c r="B261" t="s">
        <v>56</v>
      </c>
      <c r="C261" t="s">
        <v>71</v>
      </c>
      <c r="D261" s="111" t="s">
        <v>132</v>
      </c>
      <c r="E261" t="str">
        <f t="shared" si="4"/>
        <v>BAMale80-84</v>
      </c>
      <c r="F261">
        <v>4375</v>
      </c>
    </row>
    <row r="262" spans="2:6" x14ac:dyDescent="0.2">
      <c r="B262" t="s">
        <v>56</v>
      </c>
      <c r="C262" t="s">
        <v>71</v>
      </c>
      <c r="D262" s="111" t="s">
        <v>133</v>
      </c>
      <c r="E262" t="str">
        <f t="shared" si="4"/>
        <v>BAMale85-89</v>
      </c>
      <c r="F262">
        <v>3726</v>
      </c>
    </row>
    <row r="263" spans="2:6" x14ac:dyDescent="0.2">
      <c r="B263" t="s">
        <v>56</v>
      </c>
      <c r="C263" t="s">
        <v>71</v>
      </c>
      <c r="D263" s="111" t="s">
        <v>8</v>
      </c>
      <c r="E263" t="str">
        <f t="shared" si="4"/>
        <v>BAMale90+</v>
      </c>
      <c r="F263">
        <v>4041</v>
      </c>
    </row>
    <row r="264" spans="2:6" x14ac:dyDescent="0.2">
      <c r="B264" t="s">
        <v>50</v>
      </c>
      <c r="C264" t="s">
        <v>70</v>
      </c>
      <c r="D264" s="111">
        <v>0</v>
      </c>
      <c r="E264" t="str">
        <f t="shared" si="4"/>
        <v>CEFemale0</v>
      </c>
      <c r="F264">
        <v>718</v>
      </c>
    </row>
    <row r="265" spans="2:6" x14ac:dyDescent="0.2">
      <c r="B265" t="s">
        <v>50</v>
      </c>
      <c r="C265" t="s">
        <v>70</v>
      </c>
      <c r="D265" s="142" t="s">
        <v>1657</v>
      </c>
      <c r="E265" t="str">
        <f t="shared" si="4"/>
        <v>CEFemale1-4</v>
      </c>
      <c r="F265">
        <v>103</v>
      </c>
    </row>
    <row r="266" spans="2:6" x14ac:dyDescent="0.2">
      <c r="B266" t="s">
        <v>50</v>
      </c>
      <c r="C266" t="s">
        <v>70</v>
      </c>
      <c r="D266" s="142" t="s">
        <v>1658</v>
      </c>
      <c r="E266" t="str">
        <f t="shared" si="4"/>
        <v>CEFemale5-9</v>
      </c>
      <c r="F266">
        <v>76</v>
      </c>
    </row>
    <row r="267" spans="2:6" x14ac:dyDescent="0.2">
      <c r="B267" t="s">
        <v>50</v>
      </c>
      <c r="C267" t="s">
        <v>70</v>
      </c>
      <c r="D267" s="142" t="s">
        <v>118</v>
      </c>
      <c r="E267" t="str">
        <f t="shared" si="4"/>
        <v>CEFemale10-14</v>
      </c>
      <c r="F267">
        <v>90</v>
      </c>
    </row>
    <row r="268" spans="2:6" x14ac:dyDescent="0.2">
      <c r="B268" t="s">
        <v>50</v>
      </c>
      <c r="C268" t="s">
        <v>70</v>
      </c>
      <c r="D268" s="111" t="s">
        <v>119</v>
      </c>
      <c r="E268" t="str">
        <f t="shared" si="4"/>
        <v>CEFemale15-19</v>
      </c>
      <c r="F268">
        <v>157</v>
      </c>
    </row>
    <row r="269" spans="2:6" x14ac:dyDescent="0.2">
      <c r="B269" t="s">
        <v>50</v>
      </c>
      <c r="C269" t="s">
        <v>70</v>
      </c>
      <c r="D269" s="111" t="s">
        <v>120</v>
      </c>
      <c r="E269" t="str">
        <f t="shared" si="4"/>
        <v>CEFemale20-24</v>
      </c>
      <c r="F269">
        <v>231</v>
      </c>
    </row>
    <row r="270" spans="2:6" x14ac:dyDescent="0.2">
      <c r="B270" t="s">
        <v>50</v>
      </c>
      <c r="C270" t="s">
        <v>70</v>
      </c>
      <c r="D270" s="111" t="s">
        <v>121</v>
      </c>
      <c r="E270" t="str">
        <f t="shared" si="4"/>
        <v>CEFemale25-29</v>
      </c>
      <c r="F270">
        <v>241</v>
      </c>
    </row>
    <row r="271" spans="2:6" x14ac:dyDescent="0.2">
      <c r="B271" t="s">
        <v>50</v>
      </c>
      <c r="C271" t="s">
        <v>70</v>
      </c>
      <c r="D271" s="111" t="s">
        <v>122</v>
      </c>
      <c r="E271" t="str">
        <f t="shared" si="4"/>
        <v>CEFemale30-34</v>
      </c>
      <c r="F271">
        <v>323</v>
      </c>
    </row>
    <row r="272" spans="2:6" x14ac:dyDescent="0.2">
      <c r="B272" t="s">
        <v>50</v>
      </c>
      <c r="C272" t="s">
        <v>70</v>
      </c>
      <c r="D272" s="111" t="s">
        <v>123</v>
      </c>
      <c r="E272" t="str">
        <f t="shared" si="4"/>
        <v>CEFemale35-39</v>
      </c>
      <c r="F272">
        <v>402</v>
      </c>
    </row>
    <row r="273" spans="2:6" x14ac:dyDescent="0.2">
      <c r="B273" t="s">
        <v>50</v>
      </c>
      <c r="C273" t="s">
        <v>70</v>
      </c>
      <c r="D273" s="111" t="s">
        <v>124</v>
      </c>
      <c r="E273" t="str">
        <f t="shared" si="4"/>
        <v>CEFemale40-44</v>
      </c>
      <c r="F273">
        <v>530</v>
      </c>
    </row>
    <row r="274" spans="2:6" x14ac:dyDescent="0.2">
      <c r="B274" t="s">
        <v>50</v>
      </c>
      <c r="C274" t="s">
        <v>70</v>
      </c>
      <c r="D274" s="111" t="s">
        <v>125</v>
      </c>
      <c r="E274" t="str">
        <f t="shared" si="4"/>
        <v>CEFemale45-49</v>
      </c>
      <c r="F274">
        <v>656</v>
      </c>
    </row>
    <row r="275" spans="2:6" x14ac:dyDescent="0.2">
      <c r="B275" t="s">
        <v>50</v>
      </c>
      <c r="C275" t="s">
        <v>70</v>
      </c>
      <c r="D275" s="111" t="s">
        <v>126</v>
      </c>
      <c r="E275" t="str">
        <f t="shared" si="4"/>
        <v>CEFemale50-54</v>
      </c>
      <c r="F275">
        <v>934</v>
      </c>
    </row>
    <row r="276" spans="2:6" x14ac:dyDescent="0.2">
      <c r="B276" t="s">
        <v>50</v>
      </c>
      <c r="C276" t="s">
        <v>70</v>
      </c>
      <c r="D276" s="111" t="s">
        <v>127</v>
      </c>
      <c r="E276" t="str">
        <f t="shared" si="4"/>
        <v>CEFemale55-59</v>
      </c>
      <c r="F276">
        <v>1239</v>
      </c>
    </row>
    <row r="277" spans="2:6" x14ac:dyDescent="0.2">
      <c r="B277" t="s">
        <v>50</v>
      </c>
      <c r="C277" t="s">
        <v>70</v>
      </c>
      <c r="D277" s="111" t="s">
        <v>128</v>
      </c>
      <c r="E277" t="str">
        <f t="shared" si="4"/>
        <v>CEFemale60-64</v>
      </c>
      <c r="F277">
        <v>1506</v>
      </c>
    </row>
    <row r="278" spans="2:6" x14ac:dyDescent="0.2">
      <c r="B278" t="s">
        <v>50</v>
      </c>
      <c r="C278" t="s">
        <v>70</v>
      </c>
      <c r="D278" s="111" t="s">
        <v>129</v>
      </c>
      <c r="E278" t="str">
        <f t="shared" si="4"/>
        <v>CEFemale65-69</v>
      </c>
      <c r="F278">
        <v>1964</v>
      </c>
    </row>
    <row r="279" spans="2:6" x14ac:dyDescent="0.2">
      <c r="B279" t="s">
        <v>50</v>
      </c>
      <c r="C279" t="s">
        <v>70</v>
      </c>
      <c r="D279" s="111" t="s">
        <v>130</v>
      </c>
      <c r="E279" t="str">
        <f t="shared" si="4"/>
        <v>CEFemale70-74</v>
      </c>
      <c r="F279">
        <v>2415</v>
      </c>
    </row>
    <row r="280" spans="2:6" x14ac:dyDescent="0.2">
      <c r="B280" t="s">
        <v>50</v>
      </c>
      <c r="C280" t="s">
        <v>70</v>
      </c>
      <c r="D280" s="111" t="s">
        <v>131</v>
      </c>
      <c r="E280" t="str">
        <f t="shared" si="4"/>
        <v>CEFemale75-79</v>
      </c>
      <c r="F280">
        <v>2960</v>
      </c>
    </row>
    <row r="281" spans="2:6" x14ac:dyDescent="0.2">
      <c r="B281" t="s">
        <v>50</v>
      </c>
      <c r="C281" t="s">
        <v>70</v>
      </c>
      <c r="D281" s="111" t="s">
        <v>132</v>
      </c>
      <c r="E281" t="str">
        <f t="shared" si="4"/>
        <v>CEFemale80-84</v>
      </c>
      <c r="F281">
        <v>3432</v>
      </c>
    </row>
    <row r="282" spans="2:6" x14ac:dyDescent="0.2">
      <c r="B282" t="s">
        <v>50</v>
      </c>
      <c r="C282" t="s">
        <v>70</v>
      </c>
      <c r="D282" s="111" t="s">
        <v>133</v>
      </c>
      <c r="E282" t="str">
        <f t="shared" si="4"/>
        <v>CEFemale85-89</v>
      </c>
      <c r="F282">
        <v>3001</v>
      </c>
    </row>
    <row r="283" spans="2:6" x14ac:dyDescent="0.2">
      <c r="B283" t="s">
        <v>50</v>
      </c>
      <c r="C283" t="s">
        <v>70</v>
      </c>
      <c r="D283" s="111" t="s">
        <v>8</v>
      </c>
      <c r="E283" t="str">
        <f t="shared" si="4"/>
        <v>CEFemale90+</v>
      </c>
      <c r="F283">
        <v>4432</v>
      </c>
    </row>
    <row r="284" spans="2:6" x14ac:dyDescent="0.2">
      <c r="B284" t="s">
        <v>50</v>
      </c>
      <c r="C284" t="s">
        <v>71</v>
      </c>
      <c r="D284" s="111">
        <v>0</v>
      </c>
      <c r="E284" t="str">
        <f t="shared" si="4"/>
        <v>CEMale0</v>
      </c>
      <c r="F284">
        <v>851</v>
      </c>
    </row>
    <row r="285" spans="2:6" x14ac:dyDescent="0.2">
      <c r="B285" t="s">
        <v>50</v>
      </c>
      <c r="C285" t="s">
        <v>71</v>
      </c>
      <c r="D285" s="142" t="s">
        <v>1657</v>
      </c>
      <c r="E285" t="str">
        <f t="shared" si="4"/>
        <v>CEMale1-4</v>
      </c>
      <c r="F285">
        <v>152</v>
      </c>
    </row>
    <row r="286" spans="2:6" x14ac:dyDescent="0.2">
      <c r="B286" t="s">
        <v>50</v>
      </c>
      <c r="C286" t="s">
        <v>71</v>
      </c>
      <c r="D286" s="142" t="s">
        <v>1658</v>
      </c>
      <c r="E286" t="str">
        <f t="shared" si="4"/>
        <v>CEMale5-9</v>
      </c>
      <c r="F286">
        <v>103</v>
      </c>
    </row>
    <row r="287" spans="2:6" x14ac:dyDescent="0.2">
      <c r="B287" t="s">
        <v>50</v>
      </c>
      <c r="C287" t="s">
        <v>71</v>
      </c>
      <c r="D287" s="142" t="s">
        <v>118</v>
      </c>
      <c r="E287" t="str">
        <f t="shared" si="4"/>
        <v>CEMale10-14</v>
      </c>
      <c r="F287">
        <v>129</v>
      </c>
    </row>
    <row r="288" spans="2:6" x14ac:dyDescent="0.2">
      <c r="B288" t="s">
        <v>50</v>
      </c>
      <c r="C288" t="s">
        <v>71</v>
      </c>
      <c r="D288" s="111" t="s">
        <v>119</v>
      </c>
      <c r="E288" t="str">
        <f t="shared" si="4"/>
        <v>CEMale15-19</v>
      </c>
      <c r="F288">
        <v>652</v>
      </c>
    </row>
    <row r="289" spans="2:6" x14ac:dyDescent="0.2">
      <c r="B289" t="s">
        <v>50</v>
      </c>
      <c r="C289" t="s">
        <v>71</v>
      </c>
      <c r="D289" s="111" t="s">
        <v>120</v>
      </c>
      <c r="E289" t="str">
        <f t="shared" si="4"/>
        <v>CEMale20-24</v>
      </c>
      <c r="F289">
        <v>976</v>
      </c>
    </row>
    <row r="290" spans="2:6" x14ac:dyDescent="0.2">
      <c r="B290" t="s">
        <v>50</v>
      </c>
      <c r="C290" t="s">
        <v>71</v>
      </c>
      <c r="D290" s="111" t="s">
        <v>121</v>
      </c>
      <c r="E290" t="str">
        <f t="shared" si="4"/>
        <v>CEMale25-29</v>
      </c>
      <c r="F290">
        <v>878</v>
      </c>
    </row>
    <row r="291" spans="2:6" x14ac:dyDescent="0.2">
      <c r="B291" t="s">
        <v>50</v>
      </c>
      <c r="C291" t="s">
        <v>71</v>
      </c>
      <c r="D291" s="111" t="s">
        <v>122</v>
      </c>
      <c r="E291" t="str">
        <f t="shared" si="4"/>
        <v>CEMale30-34</v>
      </c>
      <c r="F291">
        <v>991</v>
      </c>
    </row>
    <row r="292" spans="2:6" x14ac:dyDescent="0.2">
      <c r="B292" t="s">
        <v>50</v>
      </c>
      <c r="C292" t="s">
        <v>71</v>
      </c>
      <c r="D292" s="111" t="s">
        <v>123</v>
      </c>
      <c r="E292" t="str">
        <f t="shared" si="4"/>
        <v>CEMale35-39</v>
      </c>
      <c r="F292">
        <v>1050</v>
      </c>
    </row>
    <row r="293" spans="2:6" x14ac:dyDescent="0.2">
      <c r="B293" t="s">
        <v>50</v>
      </c>
      <c r="C293" t="s">
        <v>71</v>
      </c>
      <c r="D293" s="111" t="s">
        <v>124</v>
      </c>
      <c r="E293" t="str">
        <f t="shared" si="4"/>
        <v>CEMale40-44</v>
      </c>
      <c r="F293">
        <v>1149</v>
      </c>
    </row>
    <row r="294" spans="2:6" x14ac:dyDescent="0.2">
      <c r="B294" t="s">
        <v>50</v>
      </c>
      <c r="C294" t="s">
        <v>71</v>
      </c>
      <c r="D294" s="111" t="s">
        <v>125</v>
      </c>
      <c r="E294" t="str">
        <f t="shared" si="4"/>
        <v>CEMale45-49</v>
      </c>
      <c r="F294">
        <v>1392</v>
      </c>
    </row>
    <row r="295" spans="2:6" x14ac:dyDescent="0.2">
      <c r="B295" t="s">
        <v>50</v>
      </c>
      <c r="C295" t="s">
        <v>71</v>
      </c>
      <c r="D295" s="111" t="s">
        <v>126</v>
      </c>
      <c r="E295" t="str">
        <f t="shared" si="4"/>
        <v>CEMale50-54</v>
      </c>
      <c r="F295">
        <v>1748</v>
      </c>
    </row>
    <row r="296" spans="2:6" x14ac:dyDescent="0.2">
      <c r="B296" t="s">
        <v>50</v>
      </c>
      <c r="C296" t="s">
        <v>71</v>
      </c>
      <c r="D296" s="111" t="s">
        <v>127</v>
      </c>
      <c r="E296" t="str">
        <f t="shared" si="4"/>
        <v>CEMale55-59</v>
      </c>
      <c r="F296">
        <v>1975</v>
      </c>
    </row>
    <row r="297" spans="2:6" x14ac:dyDescent="0.2">
      <c r="B297" t="s">
        <v>50</v>
      </c>
      <c r="C297" t="s">
        <v>71</v>
      </c>
      <c r="D297" s="111" t="s">
        <v>128</v>
      </c>
      <c r="E297" t="str">
        <f t="shared" si="4"/>
        <v>CEMale60-64</v>
      </c>
      <c r="F297">
        <v>2228</v>
      </c>
    </row>
    <row r="298" spans="2:6" x14ac:dyDescent="0.2">
      <c r="B298" t="s">
        <v>50</v>
      </c>
      <c r="C298" t="s">
        <v>71</v>
      </c>
      <c r="D298" s="111" t="s">
        <v>129</v>
      </c>
      <c r="E298" t="str">
        <f t="shared" si="4"/>
        <v>CEMale65-69</v>
      </c>
      <c r="F298">
        <v>2548</v>
      </c>
    </row>
    <row r="299" spans="2:6" x14ac:dyDescent="0.2">
      <c r="B299" t="s">
        <v>50</v>
      </c>
      <c r="C299" t="s">
        <v>71</v>
      </c>
      <c r="D299" s="111" t="s">
        <v>130</v>
      </c>
      <c r="E299" t="str">
        <f t="shared" si="4"/>
        <v>CEMale70-74</v>
      </c>
      <c r="F299">
        <v>2761</v>
      </c>
    </row>
    <row r="300" spans="2:6" x14ac:dyDescent="0.2">
      <c r="B300" t="s">
        <v>50</v>
      </c>
      <c r="C300" t="s">
        <v>71</v>
      </c>
      <c r="D300" s="111" t="s">
        <v>131</v>
      </c>
      <c r="E300" t="str">
        <f t="shared" si="4"/>
        <v>CEMale75-79</v>
      </c>
      <c r="F300">
        <v>3058</v>
      </c>
    </row>
    <row r="301" spans="2:6" x14ac:dyDescent="0.2">
      <c r="B301" t="s">
        <v>50</v>
      </c>
      <c r="C301" t="s">
        <v>71</v>
      </c>
      <c r="D301" s="111" t="s">
        <v>132</v>
      </c>
      <c r="E301" t="str">
        <f t="shared" si="4"/>
        <v>CEMale80-84</v>
      </c>
      <c r="F301">
        <v>3081</v>
      </c>
    </row>
    <row r="302" spans="2:6" x14ac:dyDescent="0.2">
      <c r="B302" t="s">
        <v>50</v>
      </c>
      <c r="C302" t="s">
        <v>71</v>
      </c>
      <c r="D302" s="111" t="s">
        <v>133</v>
      </c>
      <c r="E302" t="str">
        <f t="shared" si="4"/>
        <v>CEMale85-89</v>
      </c>
      <c r="F302">
        <v>2424</v>
      </c>
    </row>
    <row r="303" spans="2:6" x14ac:dyDescent="0.2">
      <c r="B303" t="s">
        <v>50</v>
      </c>
      <c r="C303" t="s">
        <v>71</v>
      </c>
      <c r="D303" s="111" t="s">
        <v>8</v>
      </c>
      <c r="E303" t="str">
        <f t="shared" si="4"/>
        <v>CEMale90+</v>
      </c>
      <c r="F303">
        <v>2946</v>
      </c>
    </row>
    <row r="304" spans="2:6" x14ac:dyDescent="0.2">
      <c r="B304" t="s">
        <v>69</v>
      </c>
      <c r="C304" t="s">
        <v>70</v>
      </c>
      <c r="D304" s="111">
        <v>0</v>
      </c>
      <c r="E304" t="str">
        <f t="shared" si="4"/>
        <v>DFFemale0</v>
      </c>
      <c r="F304">
        <v>149</v>
      </c>
    </row>
    <row r="305" spans="2:6" x14ac:dyDescent="0.2">
      <c r="B305" t="s">
        <v>69</v>
      </c>
      <c r="C305" t="s">
        <v>70</v>
      </c>
      <c r="D305" s="142" t="s">
        <v>1657</v>
      </c>
      <c r="E305" t="str">
        <f t="shared" si="4"/>
        <v>DFFemale1-4</v>
      </c>
      <c r="F305">
        <v>31</v>
      </c>
    </row>
    <row r="306" spans="2:6" x14ac:dyDescent="0.2">
      <c r="B306" t="s">
        <v>69</v>
      </c>
      <c r="C306" t="s">
        <v>70</v>
      </c>
      <c r="D306" s="142" t="s">
        <v>1658</v>
      </c>
      <c r="E306" t="str">
        <f t="shared" si="4"/>
        <v>DFFemale5-9</v>
      </c>
      <c r="F306">
        <v>18</v>
      </c>
    </row>
    <row r="307" spans="2:6" x14ac:dyDescent="0.2">
      <c r="B307" t="s">
        <v>69</v>
      </c>
      <c r="C307" t="s">
        <v>70</v>
      </c>
      <c r="D307" s="142" t="s">
        <v>118</v>
      </c>
      <c r="E307" t="str">
        <f t="shared" si="4"/>
        <v>DFFemale10-14</v>
      </c>
      <c r="F307">
        <v>20</v>
      </c>
    </row>
    <row r="308" spans="2:6" x14ac:dyDescent="0.2">
      <c r="B308" t="s">
        <v>69</v>
      </c>
      <c r="C308" t="s">
        <v>70</v>
      </c>
      <c r="D308" s="111" t="s">
        <v>119</v>
      </c>
      <c r="E308" t="str">
        <f t="shared" si="4"/>
        <v>DFFemale15-19</v>
      </c>
      <c r="F308">
        <v>38</v>
      </c>
    </row>
    <row r="309" spans="2:6" x14ac:dyDescent="0.2">
      <c r="B309" t="s">
        <v>69</v>
      </c>
      <c r="C309" t="s">
        <v>70</v>
      </c>
      <c r="D309" s="111" t="s">
        <v>120</v>
      </c>
      <c r="E309" t="str">
        <f t="shared" si="4"/>
        <v>DFFemale20-24</v>
      </c>
      <c r="F309">
        <v>38</v>
      </c>
    </row>
    <row r="310" spans="2:6" x14ac:dyDescent="0.2">
      <c r="B310" t="s">
        <v>69</v>
      </c>
      <c r="C310" t="s">
        <v>70</v>
      </c>
      <c r="D310" s="111" t="s">
        <v>121</v>
      </c>
      <c r="E310" t="str">
        <f t="shared" si="4"/>
        <v>DFFemale25-29</v>
      </c>
      <c r="F310">
        <v>59</v>
      </c>
    </row>
    <row r="311" spans="2:6" x14ac:dyDescent="0.2">
      <c r="B311" t="s">
        <v>69</v>
      </c>
      <c r="C311" t="s">
        <v>70</v>
      </c>
      <c r="D311" s="111" t="s">
        <v>122</v>
      </c>
      <c r="E311" t="str">
        <f t="shared" si="4"/>
        <v>DFFemale30-34</v>
      </c>
      <c r="F311">
        <v>69</v>
      </c>
    </row>
    <row r="312" spans="2:6" x14ac:dyDescent="0.2">
      <c r="B312" t="s">
        <v>69</v>
      </c>
      <c r="C312" t="s">
        <v>70</v>
      </c>
      <c r="D312" s="111" t="s">
        <v>123</v>
      </c>
      <c r="E312" t="str">
        <f t="shared" si="4"/>
        <v>DFFemale35-39</v>
      </c>
      <c r="F312">
        <v>132</v>
      </c>
    </row>
    <row r="313" spans="2:6" x14ac:dyDescent="0.2">
      <c r="B313" t="s">
        <v>69</v>
      </c>
      <c r="C313" t="s">
        <v>70</v>
      </c>
      <c r="D313" s="111" t="s">
        <v>124</v>
      </c>
      <c r="E313" t="str">
        <f t="shared" si="4"/>
        <v>DFFemale40-44</v>
      </c>
      <c r="F313">
        <v>148</v>
      </c>
    </row>
    <row r="314" spans="2:6" x14ac:dyDescent="0.2">
      <c r="B314" t="s">
        <v>69</v>
      </c>
      <c r="C314" t="s">
        <v>70</v>
      </c>
      <c r="D314" s="111" t="s">
        <v>125</v>
      </c>
      <c r="E314" t="str">
        <f t="shared" si="4"/>
        <v>DFFemale45-49</v>
      </c>
      <c r="F314">
        <v>208</v>
      </c>
    </row>
    <row r="315" spans="2:6" x14ac:dyDescent="0.2">
      <c r="B315" t="s">
        <v>69</v>
      </c>
      <c r="C315" t="s">
        <v>70</v>
      </c>
      <c r="D315" s="111" t="s">
        <v>126</v>
      </c>
      <c r="E315" t="str">
        <f t="shared" si="4"/>
        <v>DFFemale50-54</v>
      </c>
      <c r="F315">
        <v>278</v>
      </c>
    </row>
    <row r="316" spans="2:6" x14ac:dyDescent="0.2">
      <c r="B316" t="s">
        <v>69</v>
      </c>
      <c r="C316" t="s">
        <v>70</v>
      </c>
      <c r="D316" s="111" t="s">
        <v>127</v>
      </c>
      <c r="E316" t="str">
        <f t="shared" si="4"/>
        <v>DFFemale55-59</v>
      </c>
      <c r="F316">
        <v>344</v>
      </c>
    </row>
    <row r="317" spans="2:6" x14ac:dyDescent="0.2">
      <c r="B317" t="s">
        <v>69</v>
      </c>
      <c r="C317" t="s">
        <v>70</v>
      </c>
      <c r="D317" s="111" t="s">
        <v>128</v>
      </c>
      <c r="E317" t="str">
        <f t="shared" si="4"/>
        <v>DFFemale60-64</v>
      </c>
      <c r="F317">
        <v>421</v>
      </c>
    </row>
    <row r="318" spans="2:6" x14ac:dyDescent="0.2">
      <c r="B318" t="s">
        <v>69</v>
      </c>
      <c r="C318" t="s">
        <v>70</v>
      </c>
      <c r="D318" s="111" t="s">
        <v>129</v>
      </c>
      <c r="E318" t="str">
        <f t="shared" si="4"/>
        <v>DFFemale65-69</v>
      </c>
      <c r="F318">
        <v>483</v>
      </c>
    </row>
    <row r="319" spans="2:6" x14ac:dyDescent="0.2">
      <c r="B319" t="s">
        <v>69</v>
      </c>
      <c r="C319" t="s">
        <v>70</v>
      </c>
      <c r="D319" s="111" t="s">
        <v>130</v>
      </c>
      <c r="E319" t="str">
        <f t="shared" si="4"/>
        <v>DFFemale70-74</v>
      </c>
      <c r="F319">
        <v>572</v>
      </c>
    </row>
    <row r="320" spans="2:6" x14ac:dyDescent="0.2">
      <c r="B320" t="s">
        <v>69</v>
      </c>
      <c r="C320" t="s">
        <v>70</v>
      </c>
      <c r="D320" s="111" t="s">
        <v>131</v>
      </c>
      <c r="E320" t="str">
        <f t="shared" si="4"/>
        <v>DFFemale75-79</v>
      </c>
      <c r="F320">
        <v>693</v>
      </c>
    </row>
    <row r="321" spans="2:6" x14ac:dyDescent="0.2">
      <c r="B321" t="s">
        <v>69</v>
      </c>
      <c r="C321" t="s">
        <v>70</v>
      </c>
      <c r="D321" s="111" t="s">
        <v>132</v>
      </c>
      <c r="E321" t="str">
        <f t="shared" si="4"/>
        <v>DFFemale80-84</v>
      </c>
      <c r="F321">
        <v>703</v>
      </c>
    </row>
    <row r="322" spans="2:6" x14ac:dyDescent="0.2">
      <c r="B322" t="s">
        <v>69</v>
      </c>
      <c r="C322" t="s">
        <v>70</v>
      </c>
      <c r="D322" s="111" t="s">
        <v>133</v>
      </c>
      <c r="E322" t="str">
        <f t="shared" si="4"/>
        <v>DFFemale85-89</v>
      </c>
      <c r="F322">
        <v>668</v>
      </c>
    </row>
    <row r="323" spans="2:6" x14ac:dyDescent="0.2">
      <c r="B323" t="s">
        <v>69</v>
      </c>
      <c r="C323" t="s">
        <v>70</v>
      </c>
      <c r="D323" s="111" t="s">
        <v>8</v>
      </c>
      <c r="E323" t="str">
        <f t="shared" si="4"/>
        <v>DFFemale90+</v>
      </c>
      <c r="F323">
        <v>698</v>
      </c>
    </row>
    <row r="324" spans="2:6" x14ac:dyDescent="0.2">
      <c r="B324" t="s">
        <v>69</v>
      </c>
      <c r="C324" t="s">
        <v>71</v>
      </c>
      <c r="D324" s="111">
        <v>0</v>
      </c>
      <c r="E324" t="str">
        <f t="shared" ref="E324:E387" si="5">_xlfn.CONCAT(B324,C324,D324)</f>
        <v>DFMale0</v>
      </c>
      <c r="F324">
        <v>212</v>
      </c>
    </row>
    <row r="325" spans="2:6" x14ac:dyDescent="0.2">
      <c r="B325" t="s">
        <v>69</v>
      </c>
      <c r="C325" t="s">
        <v>71</v>
      </c>
      <c r="D325" s="142" t="s">
        <v>1657</v>
      </c>
      <c r="E325" t="str">
        <f t="shared" si="5"/>
        <v>DFMale1-4</v>
      </c>
      <c r="F325">
        <v>43</v>
      </c>
    </row>
    <row r="326" spans="2:6" x14ac:dyDescent="0.2">
      <c r="B326" t="s">
        <v>69</v>
      </c>
      <c r="C326" t="s">
        <v>71</v>
      </c>
      <c r="D326" s="142" t="s">
        <v>1658</v>
      </c>
      <c r="E326" t="str">
        <f t="shared" si="5"/>
        <v>DFMale5-9</v>
      </c>
      <c r="F326">
        <v>17</v>
      </c>
    </row>
    <row r="327" spans="2:6" x14ac:dyDescent="0.2">
      <c r="B327" t="s">
        <v>69</v>
      </c>
      <c r="C327" t="s">
        <v>71</v>
      </c>
      <c r="D327" s="142" t="s">
        <v>118</v>
      </c>
      <c r="E327" t="str">
        <f t="shared" si="5"/>
        <v>DFMale10-14</v>
      </c>
      <c r="F327">
        <v>18</v>
      </c>
    </row>
    <row r="328" spans="2:6" x14ac:dyDescent="0.2">
      <c r="B328" t="s">
        <v>69</v>
      </c>
      <c r="C328" t="s">
        <v>71</v>
      </c>
      <c r="D328" s="111" t="s">
        <v>119</v>
      </c>
      <c r="E328" t="str">
        <f t="shared" si="5"/>
        <v>DFMale15-19</v>
      </c>
      <c r="F328">
        <v>126</v>
      </c>
    </row>
    <row r="329" spans="2:6" x14ac:dyDescent="0.2">
      <c r="B329" t="s">
        <v>69</v>
      </c>
      <c r="C329" t="s">
        <v>71</v>
      </c>
      <c r="D329" s="111" t="s">
        <v>120</v>
      </c>
      <c r="E329" t="str">
        <f t="shared" si="5"/>
        <v>DFMale20-24</v>
      </c>
      <c r="F329">
        <v>198</v>
      </c>
    </row>
    <row r="330" spans="2:6" x14ac:dyDescent="0.2">
      <c r="B330" t="s">
        <v>69</v>
      </c>
      <c r="C330" t="s">
        <v>71</v>
      </c>
      <c r="D330" s="111" t="s">
        <v>121</v>
      </c>
      <c r="E330" t="str">
        <f t="shared" si="5"/>
        <v>DFMale25-29</v>
      </c>
      <c r="F330">
        <v>193</v>
      </c>
    </row>
    <row r="331" spans="2:6" x14ac:dyDescent="0.2">
      <c r="B331" t="s">
        <v>69</v>
      </c>
      <c r="C331" t="s">
        <v>71</v>
      </c>
      <c r="D331" s="111" t="s">
        <v>122</v>
      </c>
      <c r="E331" t="str">
        <f t="shared" si="5"/>
        <v>DFMale30-34</v>
      </c>
      <c r="F331">
        <v>197</v>
      </c>
    </row>
    <row r="332" spans="2:6" x14ac:dyDescent="0.2">
      <c r="B332" t="s">
        <v>69</v>
      </c>
      <c r="C332" t="s">
        <v>71</v>
      </c>
      <c r="D332" s="111" t="s">
        <v>123</v>
      </c>
      <c r="E332" t="str">
        <f t="shared" si="5"/>
        <v>DFMale35-39</v>
      </c>
      <c r="F332">
        <v>285</v>
      </c>
    </row>
    <row r="333" spans="2:6" x14ac:dyDescent="0.2">
      <c r="B333" t="s">
        <v>69</v>
      </c>
      <c r="C333" t="s">
        <v>71</v>
      </c>
      <c r="D333" s="111" t="s">
        <v>124</v>
      </c>
      <c r="E333" t="str">
        <f t="shared" si="5"/>
        <v>DFMale40-44</v>
      </c>
      <c r="F333">
        <v>303</v>
      </c>
    </row>
    <row r="334" spans="2:6" x14ac:dyDescent="0.2">
      <c r="B334" t="s">
        <v>69</v>
      </c>
      <c r="C334" t="s">
        <v>71</v>
      </c>
      <c r="D334" s="111" t="s">
        <v>125</v>
      </c>
      <c r="E334" t="str">
        <f t="shared" si="5"/>
        <v>DFMale45-49</v>
      </c>
      <c r="F334">
        <v>348</v>
      </c>
    </row>
    <row r="335" spans="2:6" x14ac:dyDescent="0.2">
      <c r="B335" t="s">
        <v>69</v>
      </c>
      <c r="C335" t="s">
        <v>71</v>
      </c>
      <c r="D335" s="111" t="s">
        <v>126</v>
      </c>
      <c r="E335" t="str">
        <f t="shared" si="5"/>
        <v>DFMale50-54</v>
      </c>
      <c r="F335">
        <v>454</v>
      </c>
    </row>
    <row r="336" spans="2:6" x14ac:dyDescent="0.2">
      <c r="B336" t="s">
        <v>69</v>
      </c>
      <c r="C336" t="s">
        <v>71</v>
      </c>
      <c r="D336" s="111" t="s">
        <v>127</v>
      </c>
      <c r="E336" t="str">
        <f t="shared" si="5"/>
        <v>DFMale55-59</v>
      </c>
      <c r="F336">
        <v>521</v>
      </c>
    </row>
    <row r="337" spans="2:6" x14ac:dyDescent="0.2">
      <c r="B337" t="s">
        <v>69</v>
      </c>
      <c r="C337" t="s">
        <v>71</v>
      </c>
      <c r="D337" s="111" t="s">
        <v>128</v>
      </c>
      <c r="E337" t="str">
        <f t="shared" si="5"/>
        <v>DFMale60-64</v>
      </c>
      <c r="F337">
        <v>572</v>
      </c>
    </row>
    <row r="338" spans="2:6" x14ac:dyDescent="0.2">
      <c r="B338" t="s">
        <v>69</v>
      </c>
      <c r="C338" t="s">
        <v>71</v>
      </c>
      <c r="D338" s="111" t="s">
        <v>129</v>
      </c>
      <c r="E338" t="str">
        <f t="shared" si="5"/>
        <v>DFMale65-69</v>
      </c>
      <c r="F338">
        <v>649</v>
      </c>
    </row>
    <row r="339" spans="2:6" x14ac:dyDescent="0.2">
      <c r="B339" t="s">
        <v>69</v>
      </c>
      <c r="C339" t="s">
        <v>71</v>
      </c>
      <c r="D339" s="111" t="s">
        <v>130</v>
      </c>
      <c r="E339" t="str">
        <f t="shared" si="5"/>
        <v>DFMale70-74</v>
      </c>
      <c r="F339">
        <v>623</v>
      </c>
    </row>
    <row r="340" spans="2:6" x14ac:dyDescent="0.2">
      <c r="B340" t="s">
        <v>69</v>
      </c>
      <c r="C340" t="s">
        <v>71</v>
      </c>
      <c r="D340" s="111" t="s">
        <v>131</v>
      </c>
      <c r="E340" t="str">
        <f t="shared" si="5"/>
        <v>DFMale75-79</v>
      </c>
      <c r="F340">
        <v>663</v>
      </c>
    </row>
    <row r="341" spans="2:6" x14ac:dyDescent="0.2">
      <c r="B341" t="s">
        <v>69</v>
      </c>
      <c r="C341" t="s">
        <v>71</v>
      </c>
      <c r="D341" s="111" t="s">
        <v>132</v>
      </c>
      <c r="E341" t="str">
        <f t="shared" si="5"/>
        <v>DFMale80-84</v>
      </c>
      <c r="F341">
        <v>713</v>
      </c>
    </row>
    <row r="342" spans="2:6" x14ac:dyDescent="0.2">
      <c r="B342" t="s">
        <v>69</v>
      </c>
      <c r="C342" t="s">
        <v>71</v>
      </c>
      <c r="D342" s="111" t="s">
        <v>133</v>
      </c>
      <c r="E342" t="str">
        <f t="shared" si="5"/>
        <v>DFMale85-89</v>
      </c>
      <c r="F342">
        <v>443</v>
      </c>
    </row>
    <row r="343" spans="2:6" x14ac:dyDescent="0.2">
      <c r="B343" t="s">
        <v>69</v>
      </c>
      <c r="C343" t="s">
        <v>71</v>
      </c>
      <c r="D343" s="111" t="s">
        <v>8</v>
      </c>
      <c r="E343" t="str">
        <f t="shared" si="5"/>
        <v>DFMale90+</v>
      </c>
      <c r="F343">
        <v>446</v>
      </c>
    </row>
    <row r="344" spans="2:6" x14ac:dyDescent="0.2">
      <c r="B344" t="s">
        <v>59</v>
      </c>
      <c r="C344" t="s">
        <v>70</v>
      </c>
      <c r="D344" s="111">
        <v>0</v>
      </c>
      <c r="E344" t="str">
        <f t="shared" si="5"/>
        <v>ESFemale0</v>
      </c>
      <c r="F344">
        <v>258</v>
      </c>
    </row>
    <row r="345" spans="2:6" x14ac:dyDescent="0.2">
      <c r="B345" t="s">
        <v>59</v>
      </c>
      <c r="C345" t="s">
        <v>70</v>
      </c>
      <c r="D345" s="142" t="s">
        <v>1657</v>
      </c>
      <c r="E345" t="str">
        <f t="shared" si="5"/>
        <v>ESFemale1-4</v>
      </c>
      <c r="F345">
        <v>53</v>
      </c>
    </row>
    <row r="346" spans="2:6" x14ac:dyDescent="0.2">
      <c r="B346" t="s">
        <v>59</v>
      </c>
      <c r="C346" t="s">
        <v>70</v>
      </c>
      <c r="D346" s="142" t="s">
        <v>1658</v>
      </c>
      <c r="E346" t="str">
        <f t="shared" si="5"/>
        <v>ESFemale5-9</v>
      </c>
      <c r="F346">
        <v>18</v>
      </c>
    </row>
    <row r="347" spans="2:6" x14ac:dyDescent="0.2">
      <c r="B347" t="s">
        <v>59</v>
      </c>
      <c r="C347" t="s">
        <v>70</v>
      </c>
      <c r="D347" s="142" t="s">
        <v>118</v>
      </c>
      <c r="E347" t="str">
        <f t="shared" si="5"/>
        <v>ESFemale10-14</v>
      </c>
      <c r="F347">
        <v>36</v>
      </c>
    </row>
    <row r="348" spans="2:6" x14ac:dyDescent="0.2">
      <c r="B348" t="s">
        <v>59</v>
      </c>
      <c r="C348" t="s">
        <v>70</v>
      </c>
      <c r="D348" s="111" t="s">
        <v>119</v>
      </c>
      <c r="E348" t="str">
        <f t="shared" si="5"/>
        <v>ESFemale15-19</v>
      </c>
      <c r="F348">
        <v>61</v>
      </c>
    </row>
    <row r="349" spans="2:6" x14ac:dyDescent="0.2">
      <c r="B349" t="s">
        <v>59</v>
      </c>
      <c r="C349" t="s">
        <v>70</v>
      </c>
      <c r="D349" s="111" t="s">
        <v>120</v>
      </c>
      <c r="E349" t="str">
        <f t="shared" si="5"/>
        <v>ESFemale20-24</v>
      </c>
      <c r="F349">
        <v>79</v>
      </c>
    </row>
    <row r="350" spans="2:6" x14ac:dyDescent="0.2">
      <c r="B350" t="s">
        <v>59</v>
      </c>
      <c r="C350" t="s">
        <v>70</v>
      </c>
      <c r="D350" s="111" t="s">
        <v>121</v>
      </c>
      <c r="E350" t="str">
        <f t="shared" si="5"/>
        <v>ESFemale25-29</v>
      </c>
      <c r="F350">
        <v>96</v>
      </c>
    </row>
    <row r="351" spans="2:6" x14ac:dyDescent="0.2">
      <c r="B351" t="s">
        <v>59</v>
      </c>
      <c r="C351" t="s">
        <v>70</v>
      </c>
      <c r="D351" s="111" t="s">
        <v>122</v>
      </c>
      <c r="E351" t="str">
        <f t="shared" si="5"/>
        <v>ESFemale30-34</v>
      </c>
      <c r="F351">
        <v>120</v>
      </c>
    </row>
    <row r="352" spans="2:6" x14ac:dyDescent="0.2">
      <c r="B352" t="s">
        <v>59</v>
      </c>
      <c r="C352" t="s">
        <v>70</v>
      </c>
      <c r="D352" s="111" t="s">
        <v>123</v>
      </c>
      <c r="E352" t="str">
        <f t="shared" si="5"/>
        <v>ESFemale35-39</v>
      </c>
      <c r="F352">
        <v>200</v>
      </c>
    </row>
    <row r="353" spans="2:6" x14ac:dyDescent="0.2">
      <c r="B353" t="s">
        <v>59</v>
      </c>
      <c r="C353" t="s">
        <v>70</v>
      </c>
      <c r="D353" s="111" t="s">
        <v>124</v>
      </c>
      <c r="E353" t="str">
        <f t="shared" si="5"/>
        <v>ESFemale40-44</v>
      </c>
      <c r="F353">
        <v>258</v>
      </c>
    </row>
    <row r="354" spans="2:6" x14ac:dyDescent="0.2">
      <c r="B354" t="s">
        <v>59</v>
      </c>
      <c r="C354" t="s">
        <v>70</v>
      </c>
      <c r="D354" s="111" t="s">
        <v>125</v>
      </c>
      <c r="E354" t="str">
        <f t="shared" si="5"/>
        <v>ESFemale45-49</v>
      </c>
      <c r="F354">
        <v>327</v>
      </c>
    </row>
    <row r="355" spans="2:6" x14ac:dyDescent="0.2">
      <c r="B355" t="s">
        <v>59</v>
      </c>
      <c r="C355" t="s">
        <v>70</v>
      </c>
      <c r="D355" s="111" t="s">
        <v>126</v>
      </c>
      <c r="E355" t="str">
        <f t="shared" si="5"/>
        <v>ESFemale50-54</v>
      </c>
      <c r="F355">
        <v>468</v>
      </c>
    </row>
    <row r="356" spans="2:6" x14ac:dyDescent="0.2">
      <c r="B356" t="s">
        <v>59</v>
      </c>
      <c r="C356" t="s">
        <v>70</v>
      </c>
      <c r="D356" s="111" t="s">
        <v>127</v>
      </c>
      <c r="E356" t="str">
        <f t="shared" si="5"/>
        <v>ESFemale55-59</v>
      </c>
      <c r="F356">
        <v>612</v>
      </c>
    </row>
    <row r="357" spans="2:6" x14ac:dyDescent="0.2">
      <c r="B357" t="s">
        <v>59</v>
      </c>
      <c r="C357" t="s">
        <v>70</v>
      </c>
      <c r="D357" s="111" t="s">
        <v>128</v>
      </c>
      <c r="E357" t="str">
        <f t="shared" si="5"/>
        <v>ESFemale60-64</v>
      </c>
      <c r="F357">
        <v>753</v>
      </c>
    </row>
    <row r="358" spans="2:6" x14ac:dyDescent="0.2">
      <c r="B358" t="s">
        <v>59</v>
      </c>
      <c r="C358" t="s">
        <v>70</v>
      </c>
      <c r="D358" s="111" t="s">
        <v>129</v>
      </c>
      <c r="E358" t="str">
        <f t="shared" si="5"/>
        <v>ESFemale65-69</v>
      </c>
      <c r="F358">
        <v>913</v>
      </c>
    </row>
    <row r="359" spans="2:6" x14ac:dyDescent="0.2">
      <c r="B359" t="s">
        <v>59</v>
      </c>
      <c r="C359" t="s">
        <v>70</v>
      </c>
      <c r="D359" s="111" t="s">
        <v>130</v>
      </c>
      <c r="E359" t="str">
        <f t="shared" si="5"/>
        <v>ESFemale70-74</v>
      </c>
      <c r="F359">
        <v>941</v>
      </c>
    </row>
    <row r="360" spans="2:6" x14ac:dyDescent="0.2">
      <c r="B360" t="s">
        <v>59</v>
      </c>
      <c r="C360" t="s">
        <v>70</v>
      </c>
      <c r="D360" s="111" t="s">
        <v>131</v>
      </c>
      <c r="E360" t="str">
        <f t="shared" si="5"/>
        <v>ESFemale75-79</v>
      </c>
      <c r="F360">
        <v>1183</v>
      </c>
    </row>
    <row r="361" spans="2:6" x14ac:dyDescent="0.2">
      <c r="B361" t="s">
        <v>59</v>
      </c>
      <c r="C361" t="s">
        <v>70</v>
      </c>
      <c r="D361" s="111" t="s">
        <v>132</v>
      </c>
      <c r="E361" t="str">
        <f t="shared" si="5"/>
        <v>ESFemale80-84</v>
      </c>
      <c r="F361">
        <v>1329</v>
      </c>
    </row>
    <row r="362" spans="2:6" x14ac:dyDescent="0.2">
      <c r="B362" t="s">
        <v>59</v>
      </c>
      <c r="C362" t="s">
        <v>70</v>
      </c>
      <c r="D362" s="111" t="s">
        <v>133</v>
      </c>
      <c r="E362" t="str">
        <f t="shared" si="5"/>
        <v>ESFemale85-89</v>
      </c>
      <c r="F362">
        <v>1400</v>
      </c>
    </row>
    <row r="363" spans="2:6" x14ac:dyDescent="0.2">
      <c r="B363" t="s">
        <v>59</v>
      </c>
      <c r="C363" t="s">
        <v>70</v>
      </c>
      <c r="D363" s="111" t="s">
        <v>8</v>
      </c>
      <c r="E363" t="str">
        <f t="shared" si="5"/>
        <v>ESFemale90+</v>
      </c>
      <c r="F363">
        <v>1455</v>
      </c>
    </row>
    <row r="364" spans="2:6" x14ac:dyDescent="0.2">
      <c r="B364" t="s">
        <v>59</v>
      </c>
      <c r="C364" t="s">
        <v>71</v>
      </c>
      <c r="D364" s="111">
        <v>0</v>
      </c>
      <c r="E364" t="str">
        <f t="shared" si="5"/>
        <v>ESMale0</v>
      </c>
      <c r="F364">
        <v>320</v>
      </c>
    </row>
    <row r="365" spans="2:6" x14ac:dyDescent="0.2">
      <c r="B365" t="s">
        <v>59</v>
      </c>
      <c r="C365" t="s">
        <v>71</v>
      </c>
      <c r="D365" s="142" t="s">
        <v>1657</v>
      </c>
      <c r="E365" t="str">
        <f t="shared" si="5"/>
        <v>ESMale1-4</v>
      </c>
      <c r="F365">
        <v>55</v>
      </c>
    </row>
    <row r="366" spans="2:6" x14ac:dyDescent="0.2">
      <c r="B366" t="s">
        <v>59</v>
      </c>
      <c r="C366" t="s">
        <v>71</v>
      </c>
      <c r="D366" s="142" t="s">
        <v>1658</v>
      </c>
      <c r="E366" t="str">
        <f t="shared" si="5"/>
        <v>ESMale5-9</v>
      </c>
      <c r="F366">
        <v>22</v>
      </c>
    </row>
    <row r="367" spans="2:6" x14ac:dyDescent="0.2">
      <c r="B367" t="s">
        <v>59</v>
      </c>
      <c r="C367" t="s">
        <v>71</v>
      </c>
      <c r="D367" s="142" t="s">
        <v>118</v>
      </c>
      <c r="E367" t="str">
        <f t="shared" si="5"/>
        <v>ESMale10-14</v>
      </c>
      <c r="F367">
        <v>55</v>
      </c>
    </row>
    <row r="368" spans="2:6" x14ac:dyDescent="0.2">
      <c r="B368" t="s">
        <v>59</v>
      </c>
      <c r="C368" t="s">
        <v>71</v>
      </c>
      <c r="D368" s="111" t="s">
        <v>119</v>
      </c>
      <c r="E368" t="str">
        <f t="shared" si="5"/>
        <v>ESMale15-19</v>
      </c>
      <c r="F368">
        <v>326</v>
      </c>
    </row>
    <row r="369" spans="2:6" x14ac:dyDescent="0.2">
      <c r="B369" t="s">
        <v>59</v>
      </c>
      <c r="C369" t="s">
        <v>71</v>
      </c>
      <c r="D369" s="111" t="s">
        <v>120</v>
      </c>
      <c r="E369" t="str">
        <f t="shared" si="5"/>
        <v>ESMale20-24</v>
      </c>
      <c r="F369">
        <v>413</v>
      </c>
    </row>
    <row r="370" spans="2:6" x14ac:dyDescent="0.2">
      <c r="B370" t="s">
        <v>59</v>
      </c>
      <c r="C370" t="s">
        <v>71</v>
      </c>
      <c r="D370" s="111" t="s">
        <v>121</v>
      </c>
      <c r="E370" t="str">
        <f t="shared" si="5"/>
        <v>ESMale25-29</v>
      </c>
      <c r="F370">
        <v>353</v>
      </c>
    </row>
    <row r="371" spans="2:6" x14ac:dyDescent="0.2">
      <c r="B371" t="s">
        <v>59</v>
      </c>
      <c r="C371" t="s">
        <v>71</v>
      </c>
      <c r="D371" s="111" t="s">
        <v>122</v>
      </c>
      <c r="E371" t="str">
        <f t="shared" si="5"/>
        <v>ESMale30-34</v>
      </c>
      <c r="F371">
        <v>347</v>
      </c>
    </row>
    <row r="372" spans="2:6" x14ac:dyDescent="0.2">
      <c r="B372" t="s">
        <v>59</v>
      </c>
      <c r="C372" t="s">
        <v>71</v>
      </c>
      <c r="D372" s="111" t="s">
        <v>123</v>
      </c>
      <c r="E372" t="str">
        <f t="shared" si="5"/>
        <v>ESMale35-39</v>
      </c>
      <c r="F372">
        <v>409</v>
      </c>
    </row>
    <row r="373" spans="2:6" x14ac:dyDescent="0.2">
      <c r="B373" t="s">
        <v>59</v>
      </c>
      <c r="C373" t="s">
        <v>71</v>
      </c>
      <c r="D373" s="111" t="s">
        <v>124</v>
      </c>
      <c r="E373" t="str">
        <f t="shared" si="5"/>
        <v>ESMale40-44</v>
      </c>
      <c r="F373">
        <v>502</v>
      </c>
    </row>
    <row r="374" spans="2:6" x14ac:dyDescent="0.2">
      <c r="B374" t="s">
        <v>59</v>
      </c>
      <c r="C374" t="s">
        <v>71</v>
      </c>
      <c r="D374" s="111" t="s">
        <v>125</v>
      </c>
      <c r="E374" t="str">
        <f t="shared" si="5"/>
        <v>ESMale45-49</v>
      </c>
      <c r="F374">
        <v>585</v>
      </c>
    </row>
    <row r="375" spans="2:6" x14ac:dyDescent="0.2">
      <c r="B375" t="s">
        <v>59</v>
      </c>
      <c r="C375" t="s">
        <v>71</v>
      </c>
      <c r="D375" s="111" t="s">
        <v>126</v>
      </c>
      <c r="E375" t="str">
        <f t="shared" si="5"/>
        <v>ESMale50-54</v>
      </c>
      <c r="F375">
        <v>787</v>
      </c>
    </row>
    <row r="376" spans="2:6" x14ac:dyDescent="0.2">
      <c r="B376" t="s">
        <v>59</v>
      </c>
      <c r="C376" t="s">
        <v>71</v>
      </c>
      <c r="D376" s="111" t="s">
        <v>127</v>
      </c>
      <c r="E376" t="str">
        <f t="shared" si="5"/>
        <v>ESMale55-59</v>
      </c>
      <c r="F376">
        <v>1051</v>
      </c>
    </row>
    <row r="377" spans="2:6" x14ac:dyDescent="0.2">
      <c r="B377" t="s">
        <v>59</v>
      </c>
      <c r="C377" t="s">
        <v>71</v>
      </c>
      <c r="D377" s="111" t="s">
        <v>128</v>
      </c>
      <c r="E377" t="str">
        <f t="shared" si="5"/>
        <v>ESMale60-64</v>
      </c>
      <c r="F377">
        <v>1325</v>
      </c>
    </row>
    <row r="378" spans="2:6" x14ac:dyDescent="0.2">
      <c r="B378" t="s">
        <v>59</v>
      </c>
      <c r="C378" t="s">
        <v>71</v>
      </c>
      <c r="D378" s="111" t="s">
        <v>129</v>
      </c>
      <c r="E378" t="str">
        <f t="shared" si="5"/>
        <v>ESMale65-69</v>
      </c>
      <c r="F378">
        <v>1379</v>
      </c>
    </row>
    <row r="379" spans="2:6" x14ac:dyDescent="0.2">
      <c r="B379" t="s">
        <v>59</v>
      </c>
      <c r="C379" t="s">
        <v>71</v>
      </c>
      <c r="D379" s="111" t="s">
        <v>130</v>
      </c>
      <c r="E379" t="str">
        <f t="shared" si="5"/>
        <v>ESMale70-74</v>
      </c>
      <c r="F379">
        <v>1345</v>
      </c>
    </row>
    <row r="380" spans="2:6" x14ac:dyDescent="0.2">
      <c r="B380" t="s">
        <v>59</v>
      </c>
      <c r="C380" t="s">
        <v>71</v>
      </c>
      <c r="D380" s="111" t="s">
        <v>131</v>
      </c>
      <c r="E380" t="str">
        <f t="shared" si="5"/>
        <v>ESMale75-79</v>
      </c>
      <c r="F380">
        <v>1289</v>
      </c>
    </row>
    <row r="381" spans="2:6" x14ac:dyDescent="0.2">
      <c r="B381" t="s">
        <v>59</v>
      </c>
      <c r="C381" t="s">
        <v>71</v>
      </c>
      <c r="D381" s="111" t="s">
        <v>132</v>
      </c>
      <c r="E381" t="str">
        <f t="shared" si="5"/>
        <v>ESMale80-84</v>
      </c>
      <c r="F381">
        <v>1305</v>
      </c>
    </row>
    <row r="382" spans="2:6" x14ac:dyDescent="0.2">
      <c r="B382" t="s">
        <v>59</v>
      </c>
      <c r="C382" t="s">
        <v>71</v>
      </c>
      <c r="D382" s="111" t="s">
        <v>133</v>
      </c>
      <c r="E382" t="str">
        <f t="shared" si="5"/>
        <v>ESMale85-89</v>
      </c>
      <c r="F382">
        <v>1074</v>
      </c>
    </row>
    <row r="383" spans="2:6" x14ac:dyDescent="0.2">
      <c r="B383" t="s">
        <v>59</v>
      </c>
      <c r="C383" t="s">
        <v>71</v>
      </c>
      <c r="D383" s="111" t="s">
        <v>8</v>
      </c>
      <c r="E383" t="str">
        <f t="shared" si="5"/>
        <v>ESMale90+</v>
      </c>
      <c r="F383">
        <v>886</v>
      </c>
    </row>
    <row r="384" spans="2:6" x14ac:dyDescent="0.2">
      <c r="B384" t="s">
        <v>68</v>
      </c>
      <c r="C384" t="s">
        <v>70</v>
      </c>
      <c r="D384" s="111">
        <v>0</v>
      </c>
      <c r="E384" t="str">
        <f t="shared" si="5"/>
        <v>GOFemale0</v>
      </c>
      <c r="F384">
        <v>547</v>
      </c>
    </row>
    <row r="385" spans="2:6" x14ac:dyDescent="0.2">
      <c r="B385" t="s">
        <v>68</v>
      </c>
      <c r="C385" t="s">
        <v>70</v>
      </c>
      <c r="D385" s="142" t="s">
        <v>1657</v>
      </c>
      <c r="E385" t="str">
        <f t="shared" si="5"/>
        <v>GOFemale1-4</v>
      </c>
      <c r="F385">
        <v>93</v>
      </c>
    </row>
    <row r="386" spans="2:6" x14ac:dyDescent="0.2">
      <c r="B386" t="s">
        <v>68</v>
      </c>
      <c r="C386" t="s">
        <v>70</v>
      </c>
      <c r="D386" s="142" t="s">
        <v>1658</v>
      </c>
      <c r="E386" t="str">
        <f t="shared" si="5"/>
        <v>GOFemale5-9</v>
      </c>
      <c r="F386">
        <v>51</v>
      </c>
    </row>
    <row r="387" spans="2:6" x14ac:dyDescent="0.2">
      <c r="B387" t="s">
        <v>68</v>
      </c>
      <c r="C387" t="s">
        <v>70</v>
      </c>
      <c r="D387" s="142" t="s">
        <v>118</v>
      </c>
      <c r="E387" t="str">
        <f t="shared" si="5"/>
        <v>GOFemale10-14</v>
      </c>
      <c r="F387">
        <v>45</v>
      </c>
    </row>
    <row r="388" spans="2:6" x14ac:dyDescent="0.2">
      <c r="B388" t="s">
        <v>68</v>
      </c>
      <c r="C388" t="s">
        <v>70</v>
      </c>
      <c r="D388" s="111" t="s">
        <v>119</v>
      </c>
      <c r="E388" t="str">
        <f t="shared" ref="E388:E451" si="6">_xlfn.CONCAT(B388,C388,D388)</f>
        <v>GOFemale15-19</v>
      </c>
      <c r="F388">
        <v>110</v>
      </c>
    </row>
    <row r="389" spans="2:6" x14ac:dyDescent="0.2">
      <c r="B389" t="s">
        <v>68</v>
      </c>
      <c r="C389" t="s">
        <v>70</v>
      </c>
      <c r="D389" s="111" t="s">
        <v>120</v>
      </c>
      <c r="E389" t="str">
        <f t="shared" si="6"/>
        <v>GOFemale20-24</v>
      </c>
      <c r="F389">
        <v>176</v>
      </c>
    </row>
    <row r="390" spans="2:6" x14ac:dyDescent="0.2">
      <c r="B390" t="s">
        <v>68</v>
      </c>
      <c r="C390" t="s">
        <v>70</v>
      </c>
      <c r="D390" s="111" t="s">
        <v>121</v>
      </c>
      <c r="E390" t="str">
        <f t="shared" si="6"/>
        <v>GOFemale25-29</v>
      </c>
      <c r="F390">
        <v>161</v>
      </c>
    </row>
    <row r="391" spans="2:6" x14ac:dyDescent="0.2">
      <c r="B391" t="s">
        <v>68</v>
      </c>
      <c r="C391" t="s">
        <v>70</v>
      </c>
      <c r="D391" s="111" t="s">
        <v>122</v>
      </c>
      <c r="E391" t="str">
        <f t="shared" si="6"/>
        <v>GOFemale30-34</v>
      </c>
      <c r="F391">
        <v>265</v>
      </c>
    </row>
    <row r="392" spans="2:6" x14ac:dyDescent="0.2">
      <c r="B392" t="s">
        <v>68</v>
      </c>
      <c r="C392" t="s">
        <v>70</v>
      </c>
      <c r="D392" s="111" t="s">
        <v>123</v>
      </c>
      <c r="E392" t="str">
        <f t="shared" si="6"/>
        <v>GOFemale35-39</v>
      </c>
      <c r="F392">
        <v>351</v>
      </c>
    </row>
    <row r="393" spans="2:6" x14ac:dyDescent="0.2">
      <c r="B393" t="s">
        <v>68</v>
      </c>
      <c r="C393" t="s">
        <v>70</v>
      </c>
      <c r="D393" s="111" t="s">
        <v>124</v>
      </c>
      <c r="E393" t="str">
        <f t="shared" si="6"/>
        <v>GOFemale40-44</v>
      </c>
      <c r="F393">
        <v>443</v>
      </c>
    </row>
    <row r="394" spans="2:6" x14ac:dyDescent="0.2">
      <c r="B394" t="s">
        <v>68</v>
      </c>
      <c r="C394" t="s">
        <v>70</v>
      </c>
      <c r="D394" s="111" t="s">
        <v>125</v>
      </c>
      <c r="E394" t="str">
        <f t="shared" si="6"/>
        <v>GOFemale45-49</v>
      </c>
      <c r="F394">
        <v>626</v>
      </c>
    </row>
    <row r="395" spans="2:6" x14ac:dyDescent="0.2">
      <c r="B395" t="s">
        <v>68</v>
      </c>
      <c r="C395" t="s">
        <v>70</v>
      </c>
      <c r="D395" s="111" t="s">
        <v>126</v>
      </c>
      <c r="E395" t="str">
        <f t="shared" si="6"/>
        <v>GOFemale50-54</v>
      </c>
      <c r="F395">
        <v>797</v>
      </c>
    </row>
    <row r="396" spans="2:6" x14ac:dyDescent="0.2">
      <c r="B396" t="s">
        <v>68</v>
      </c>
      <c r="C396" t="s">
        <v>70</v>
      </c>
      <c r="D396" s="111" t="s">
        <v>127</v>
      </c>
      <c r="E396" t="str">
        <f t="shared" si="6"/>
        <v>GOFemale55-59</v>
      </c>
      <c r="F396">
        <v>1022</v>
      </c>
    </row>
    <row r="397" spans="2:6" x14ac:dyDescent="0.2">
      <c r="B397" t="s">
        <v>68</v>
      </c>
      <c r="C397" t="s">
        <v>70</v>
      </c>
      <c r="D397" s="111" t="s">
        <v>128</v>
      </c>
      <c r="E397" t="str">
        <f t="shared" si="6"/>
        <v>GOFemale60-64</v>
      </c>
      <c r="F397">
        <v>1338</v>
      </c>
    </row>
    <row r="398" spans="2:6" x14ac:dyDescent="0.2">
      <c r="B398" t="s">
        <v>68</v>
      </c>
      <c r="C398" t="s">
        <v>70</v>
      </c>
      <c r="D398" s="111" t="s">
        <v>129</v>
      </c>
      <c r="E398" t="str">
        <f t="shared" si="6"/>
        <v>GOFemale65-69</v>
      </c>
      <c r="F398">
        <v>1559</v>
      </c>
    </row>
    <row r="399" spans="2:6" x14ac:dyDescent="0.2">
      <c r="B399" t="s">
        <v>68</v>
      </c>
      <c r="C399" t="s">
        <v>70</v>
      </c>
      <c r="D399" s="111" t="s">
        <v>130</v>
      </c>
      <c r="E399" t="str">
        <f t="shared" si="6"/>
        <v>GOFemale70-74</v>
      </c>
      <c r="F399">
        <v>1786</v>
      </c>
    </row>
    <row r="400" spans="2:6" x14ac:dyDescent="0.2">
      <c r="B400" t="s">
        <v>68</v>
      </c>
      <c r="C400" t="s">
        <v>70</v>
      </c>
      <c r="D400" s="111" t="s">
        <v>131</v>
      </c>
      <c r="E400" t="str">
        <f t="shared" si="6"/>
        <v>GOFemale75-79</v>
      </c>
      <c r="F400">
        <v>2000</v>
      </c>
    </row>
    <row r="401" spans="2:6" x14ac:dyDescent="0.2">
      <c r="B401" t="s">
        <v>68</v>
      </c>
      <c r="C401" t="s">
        <v>70</v>
      </c>
      <c r="D401" s="111" t="s">
        <v>132</v>
      </c>
      <c r="E401" t="str">
        <f t="shared" si="6"/>
        <v>GOFemale80-84</v>
      </c>
      <c r="F401">
        <v>2101</v>
      </c>
    </row>
    <row r="402" spans="2:6" x14ac:dyDescent="0.2">
      <c r="B402" t="s">
        <v>68</v>
      </c>
      <c r="C402" t="s">
        <v>70</v>
      </c>
      <c r="D402" s="111" t="s">
        <v>133</v>
      </c>
      <c r="E402" t="str">
        <f t="shared" si="6"/>
        <v>GOFemale85-89</v>
      </c>
      <c r="F402">
        <v>1821</v>
      </c>
    </row>
    <row r="403" spans="2:6" x14ac:dyDescent="0.2">
      <c r="B403" t="s">
        <v>68</v>
      </c>
      <c r="C403" t="s">
        <v>70</v>
      </c>
      <c r="D403" s="111" t="s">
        <v>8</v>
      </c>
      <c r="E403" t="str">
        <f t="shared" si="6"/>
        <v>GOFemale90+</v>
      </c>
      <c r="F403">
        <v>1783</v>
      </c>
    </row>
    <row r="404" spans="2:6" x14ac:dyDescent="0.2">
      <c r="B404" t="s">
        <v>68</v>
      </c>
      <c r="C404" t="s">
        <v>71</v>
      </c>
      <c r="D404" s="111">
        <v>0</v>
      </c>
      <c r="E404" t="str">
        <f t="shared" si="6"/>
        <v>GOMale0</v>
      </c>
      <c r="F404">
        <v>705</v>
      </c>
    </row>
    <row r="405" spans="2:6" x14ac:dyDescent="0.2">
      <c r="B405" t="s">
        <v>68</v>
      </c>
      <c r="C405" t="s">
        <v>71</v>
      </c>
      <c r="D405" s="142" t="s">
        <v>1657</v>
      </c>
      <c r="E405" t="str">
        <f t="shared" si="6"/>
        <v>GOMale1-4</v>
      </c>
      <c r="F405">
        <v>109</v>
      </c>
    </row>
    <row r="406" spans="2:6" x14ac:dyDescent="0.2">
      <c r="B406" t="s">
        <v>68</v>
      </c>
      <c r="C406" t="s">
        <v>71</v>
      </c>
      <c r="D406" s="142" t="s">
        <v>1658</v>
      </c>
      <c r="E406" t="str">
        <f t="shared" si="6"/>
        <v>GOMale5-9</v>
      </c>
      <c r="F406">
        <v>64</v>
      </c>
    </row>
    <row r="407" spans="2:6" x14ac:dyDescent="0.2">
      <c r="B407" t="s">
        <v>68</v>
      </c>
      <c r="C407" t="s">
        <v>71</v>
      </c>
      <c r="D407" s="142" t="s">
        <v>118</v>
      </c>
      <c r="E407" t="str">
        <f t="shared" si="6"/>
        <v>GOMale10-14</v>
      </c>
      <c r="F407">
        <v>89</v>
      </c>
    </row>
    <row r="408" spans="2:6" x14ac:dyDescent="0.2">
      <c r="B408" t="s">
        <v>68</v>
      </c>
      <c r="C408" t="s">
        <v>71</v>
      </c>
      <c r="D408" s="111" t="s">
        <v>119</v>
      </c>
      <c r="E408" t="str">
        <f t="shared" si="6"/>
        <v>GOMale15-19</v>
      </c>
      <c r="F408">
        <v>496</v>
      </c>
    </row>
    <row r="409" spans="2:6" x14ac:dyDescent="0.2">
      <c r="B409" t="s">
        <v>68</v>
      </c>
      <c r="C409" t="s">
        <v>71</v>
      </c>
      <c r="D409" s="111" t="s">
        <v>120</v>
      </c>
      <c r="E409" t="str">
        <f t="shared" si="6"/>
        <v>GOMale20-24</v>
      </c>
      <c r="F409">
        <v>815</v>
      </c>
    </row>
    <row r="410" spans="2:6" x14ac:dyDescent="0.2">
      <c r="B410" t="s">
        <v>68</v>
      </c>
      <c r="C410" t="s">
        <v>71</v>
      </c>
      <c r="D410" s="111" t="s">
        <v>121</v>
      </c>
      <c r="E410" t="str">
        <f t="shared" si="6"/>
        <v>GOMale25-29</v>
      </c>
      <c r="F410">
        <v>727</v>
      </c>
    </row>
    <row r="411" spans="2:6" x14ac:dyDescent="0.2">
      <c r="B411" t="s">
        <v>68</v>
      </c>
      <c r="C411" t="s">
        <v>71</v>
      </c>
      <c r="D411" s="111" t="s">
        <v>122</v>
      </c>
      <c r="E411" t="str">
        <f t="shared" si="6"/>
        <v>GOMale30-34</v>
      </c>
      <c r="F411">
        <v>738</v>
      </c>
    </row>
    <row r="412" spans="2:6" x14ac:dyDescent="0.2">
      <c r="B412" t="s">
        <v>68</v>
      </c>
      <c r="C412" t="s">
        <v>71</v>
      </c>
      <c r="D412" s="111" t="s">
        <v>123</v>
      </c>
      <c r="E412" t="str">
        <f t="shared" si="6"/>
        <v>GOMale35-39</v>
      </c>
      <c r="F412">
        <v>851</v>
      </c>
    </row>
    <row r="413" spans="2:6" x14ac:dyDescent="0.2">
      <c r="B413" t="s">
        <v>68</v>
      </c>
      <c r="C413" t="s">
        <v>71</v>
      </c>
      <c r="D413" s="111" t="s">
        <v>124</v>
      </c>
      <c r="E413" t="str">
        <f t="shared" si="6"/>
        <v>GOMale40-44</v>
      </c>
      <c r="F413">
        <v>985</v>
      </c>
    </row>
    <row r="414" spans="2:6" x14ac:dyDescent="0.2">
      <c r="B414" t="s">
        <v>68</v>
      </c>
      <c r="C414" t="s">
        <v>71</v>
      </c>
      <c r="D414" s="111" t="s">
        <v>125</v>
      </c>
      <c r="E414" t="str">
        <f t="shared" si="6"/>
        <v>GOMale45-49</v>
      </c>
      <c r="F414">
        <v>1100</v>
      </c>
    </row>
    <row r="415" spans="2:6" x14ac:dyDescent="0.2">
      <c r="B415" t="s">
        <v>68</v>
      </c>
      <c r="C415" t="s">
        <v>71</v>
      </c>
      <c r="D415" s="111" t="s">
        <v>126</v>
      </c>
      <c r="E415" t="str">
        <f t="shared" si="6"/>
        <v>GOMale50-54</v>
      </c>
      <c r="F415">
        <v>1383</v>
      </c>
    </row>
    <row r="416" spans="2:6" x14ac:dyDescent="0.2">
      <c r="B416" t="s">
        <v>68</v>
      </c>
      <c r="C416" t="s">
        <v>71</v>
      </c>
      <c r="D416" s="111" t="s">
        <v>127</v>
      </c>
      <c r="E416" t="str">
        <f t="shared" si="6"/>
        <v>GOMale55-59</v>
      </c>
      <c r="F416">
        <v>1700</v>
      </c>
    </row>
    <row r="417" spans="2:6" x14ac:dyDescent="0.2">
      <c r="B417" t="s">
        <v>68</v>
      </c>
      <c r="C417" t="s">
        <v>71</v>
      </c>
      <c r="D417" s="111" t="s">
        <v>128</v>
      </c>
      <c r="E417" t="str">
        <f t="shared" si="6"/>
        <v>GOMale60-64</v>
      </c>
      <c r="F417">
        <v>2024</v>
      </c>
    </row>
    <row r="418" spans="2:6" x14ac:dyDescent="0.2">
      <c r="B418" t="s">
        <v>68</v>
      </c>
      <c r="C418" t="s">
        <v>71</v>
      </c>
      <c r="D418" s="111" t="s">
        <v>129</v>
      </c>
      <c r="E418" t="str">
        <f t="shared" si="6"/>
        <v>GOMale65-69</v>
      </c>
      <c r="F418">
        <v>2183</v>
      </c>
    </row>
    <row r="419" spans="2:6" x14ac:dyDescent="0.2">
      <c r="B419" t="s">
        <v>68</v>
      </c>
      <c r="C419" t="s">
        <v>71</v>
      </c>
      <c r="D419" s="111" t="s">
        <v>130</v>
      </c>
      <c r="E419" t="str">
        <f t="shared" si="6"/>
        <v>GOMale70-74</v>
      </c>
      <c r="F419">
        <v>2317</v>
      </c>
    </row>
    <row r="420" spans="2:6" x14ac:dyDescent="0.2">
      <c r="B420" t="s">
        <v>68</v>
      </c>
      <c r="C420" t="s">
        <v>71</v>
      </c>
      <c r="D420" s="111" t="s">
        <v>131</v>
      </c>
      <c r="E420" t="str">
        <f t="shared" si="6"/>
        <v>GOMale75-79</v>
      </c>
      <c r="F420">
        <v>2386</v>
      </c>
    </row>
    <row r="421" spans="2:6" x14ac:dyDescent="0.2">
      <c r="B421" t="s">
        <v>68</v>
      </c>
      <c r="C421" t="s">
        <v>71</v>
      </c>
      <c r="D421" s="111" t="s">
        <v>132</v>
      </c>
      <c r="E421" t="str">
        <f t="shared" si="6"/>
        <v>GOMale80-84</v>
      </c>
      <c r="F421">
        <v>2191</v>
      </c>
    </row>
    <row r="422" spans="2:6" x14ac:dyDescent="0.2">
      <c r="B422" t="s">
        <v>68</v>
      </c>
      <c r="C422" t="s">
        <v>71</v>
      </c>
      <c r="D422" s="111" t="s">
        <v>133</v>
      </c>
      <c r="E422" t="str">
        <f t="shared" si="6"/>
        <v>GOMale85-89</v>
      </c>
      <c r="F422">
        <v>1593</v>
      </c>
    </row>
    <row r="423" spans="2:6" x14ac:dyDescent="0.2">
      <c r="B423" t="s">
        <v>68</v>
      </c>
      <c r="C423" t="s">
        <v>71</v>
      </c>
      <c r="D423" s="111" t="s">
        <v>8</v>
      </c>
      <c r="E423" t="str">
        <f t="shared" si="6"/>
        <v>GOMale90+</v>
      </c>
      <c r="F423">
        <v>1369</v>
      </c>
    </row>
    <row r="424" spans="2:6" x14ac:dyDescent="0.2">
      <c r="B424" t="s">
        <v>48</v>
      </c>
      <c r="C424" t="s">
        <v>70</v>
      </c>
      <c r="D424" s="111">
        <v>0</v>
      </c>
      <c r="E424" t="str">
        <f t="shared" si="6"/>
        <v>MAFemale0</v>
      </c>
      <c r="F424">
        <v>686</v>
      </c>
    </row>
    <row r="425" spans="2:6" x14ac:dyDescent="0.2">
      <c r="B425" t="s">
        <v>48</v>
      </c>
      <c r="C425" t="s">
        <v>70</v>
      </c>
      <c r="D425" s="142" t="s">
        <v>1657</v>
      </c>
      <c r="E425" t="str">
        <f t="shared" si="6"/>
        <v>MAFemale1-4</v>
      </c>
      <c r="F425">
        <v>118</v>
      </c>
    </row>
    <row r="426" spans="2:6" x14ac:dyDescent="0.2">
      <c r="B426" t="s">
        <v>48</v>
      </c>
      <c r="C426" t="s">
        <v>70</v>
      </c>
      <c r="D426" s="142" t="s">
        <v>1658</v>
      </c>
      <c r="E426" t="str">
        <f t="shared" si="6"/>
        <v>MAFemale5-9</v>
      </c>
      <c r="F426">
        <v>55</v>
      </c>
    </row>
    <row r="427" spans="2:6" x14ac:dyDescent="0.2">
      <c r="B427" t="s">
        <v>48</v>
      </c>
      <c r="C427" t="s">
        <v>70</v>
      </c>
      <c r="D427" s="142" t="s">
        <v>118</v>
      </c>
      <c r="E427" t="str">
        <f t="shared" si="6"/>
        <v>MAFemale10-14</v>
      </c>
      <c r="F427">
        <v>92</v>
      </c>
    </row>
    <row r="428" spans="2:6" x14ac:dyDescent="0.2">
      <c r="B428" t="s">
        <v>48</v>
      </c>
      <c r="C428" t="s">
        <v>70</v>
      </c>
      <c r="D428" s="111" t="s">
        <v>119</v>
      </c>
      <c r="E428" t="str">
        <f t="shared" si="6"/>
        <v>MAFemale15-19</v>
      </c>
      <c r="F428">
        <v>143</v>
      </c>
    </row>
    <row r="429" spans="2:6" x14ac:dyDescent="0.2">
      <c r="B429" t="s">
        <v>48</v>
      </c>
      <c r="C429" t="s">
        <v>70</v>
      </c>
      <c r="D429" s="111" t="s">
        <v>120</v>
      </c>
      <c r="E429" t="str">
        <f t="shared" si="6"/>
        <v>MAFemale20-24</v>
      </c>
      <c r="F429">
        <v>187</v>
      </c>
    </row>
    <row r="430" spans="2:6" x14ac:dyDescent="0.2">
      <c r="B430" t="s">
        <v>48</v>
      </c>
      <c r="C430" t="s">
        <v>70</v>
      </c>
      <c r="D430" s="111" t="s">
        <v>121</v>
      </c>
      <c r="E430" t="str">
        <f t="shared" si="6"/>
        <v>MAFemale25-29</v>
      </c>
      <c r="F430">
        <v>201</v>
      </c>
    </row>
    <row r="431" spans="2:6" x14ac:dyDescent="0.2">
      <c r="B431" t="s">
        <v>48</v>
      </c>
      <c r="C431" t="s">
        <v>70</v>
      </c>
      <c r="D431" s="111" t="s">
        <v>122</v>
      </c>
      <c r="E431" t="str">
        <f t="shared" si="6"/>
        <v>MAFemale30-34</v>
      </c>
      <c r="F431">
        <v>287</v>
      </c>
    </row>
    <row r="432" spans="2:6" x14ac:dyDescent="0.2">
      <c r="B432" t="s">
        <v>48</v>
      </c>
      <c r="C432" t="s">
        <v>70</v>
      </c>
      <c r="D432" s="111" t="s">
        <v>123</v>
      </c>
      <c r="E432" t="str">
        <f t="shared" si="6"/>
        <v>MAFemale35-39</v>
      </c>
      <c r="F432">
        <v>355</v>
      </c>
    </row>
    <row r="433" spans="2:6" x14ac:dyDescent="0.2">
      <c r="B433" t="s">
        <v>48</v>
      </c>
      <c r="C433" t="s">
        <v>70</v>
      </c>
      <c r="D433" s="111" t="s">
        <v>124</v>
      </c>
      <c r="E433" t="str">
        <f t="shared" si="6"/>
        <v>MAFemale40-44</v>
      </c>
      <c r="F433">
        <v>405</v>
      </c>
    </row>
    <row r="434" spans="2:6" x14ac:dyDescent="0.2">
      <c r="B434" t="s">
        <v>48</v>
      </c>
      <c r="C434" t="s">
        <v>70</v>
      </c>
      <c r="D434" s="111" t="s">
        <v>125</v>
      </c>
      <c r="E434" t="str">
        <f t="shared" si="6"/>
        <v>MAFemale45-49</v>
      </c>
      <c r="F434">
        <v>486</v>
      </c>
    </row>
    <row r="435" spans="2:6" x14ac:dyDescent="0.2">
      <c r="B435" t="s">
        <v>48</v>
      </c>
      <c r="C435" t="s">
        <v>70</v>
      </c>
      <c r="D435" s="111" t="s">
        <v>126</v>
      </c>
      <c r="E435" t="str">
        <f t="shared" si="6"/>
        <v>MAFemale50-54</v>
      </c>
      <c r="F435">
        <v>629</v>
      </c>
    </row>
    <row r="436" spans="2:6" x14ac:dyDescent="0.2">
      <c r="B436" t="s">
        <v>48</v>
      </c>
      <c r="C436" t="s">
        <v>70</v>
      </c>
      <c r="D436" s="111" t="s">
        <v>127</v>
      </c>
      <c r="E436" t="str">
        <f t="shared" si="6"/>
        <v>MAFemale55-59</v>
      </c>
      <c r="F436">
        <v>817</v>
      </c>
    </row>
    <row r="437" spans="2:6" x14ac:dyDescent="0.2">
      <c r="B437" t="s">
        <v>48</v>
      </c>
      <c r="C437" t="s">
        <v>70</v>
      </c>
      <c r="D437" s="111" t="s">
        <v>128</v>
      </c>
      <c r="E437" t="str">
        <f t="shared" si="6"/>
        <v>MAFemale60-64</v>
      </c>
      <c r="F437">
        <v>1008</v>
      </c>
    </row>
    <row r="438" spans="2:6" x14ac:dyDescent="0.2">
      <c r="B438" t="s">
        <v>48</v>
      </c>
      <c r="C438" t="s">
        <v>70</v>
      </c>
      <c r="D438" s="111" t="s">
        <v>129</v>
      </c>
      <c r="E438" t="str">
        <f t="shared" si="6"/>
        <v>MAFemale65-69</v>
      </c>
      <c r="F438">
        <v>1283</v>
      </c>
    </row>
    <row r="439" spans="2:6" x14ac:dyDescent="0.2">
      <c r="B439" t="s">
        <v>48</v>
      </c>
      <c r="C439" t="s">
        <v>70</v>
      </c>
      <c r="D439" s="111" t="s">
        <v>130</v>
      </c>
      <c r="E439" t="str">
        <f t="shared" si="6"/>
        <v>MAFemale70-74</v>
      </c>
      <c r="F439">
        <v>1429</v>
      </c>
    </row>
    <row r="440" spans="2:6" x14ac:dyDescent="0.2">
      <c r="B440" t="s">
        <v>48</v>
      </c>
      <c r="C440" t="s">
        <v>70</v>
      </c>
      <c r="D440" s="111" t="s">
        <v>131</v>
      </c>
      <c r="E440" t="str">
        <f t="shared" si="6"/>
        <v>MAFemale75-79</v>
      </c>
      <c r="F440">
        <v>1629</v>
      </c>
    </row>
    <row r="441" spans="2:6" x14ac:dyDescent="0.2">
      <c r="B441" t="s">
        <v>48</v>
      </c>
      <c r="C441" t="s">
        <v>70</v>
      </c>
      <c r="D441" s="111" t="s">
        <v>132</v>
      </c>
      <c r="E441" t="str">
        <f t="shared" si="6"/>
        <v>MAFemale80-84</v>
      </c>
      <c r="F441">
        <v>1706</v>
      </c>
    </row>
    <row r="442" spans="2:6" x14ac:dyDescent="0.2">
      <c r="B442" t="s">
        <v>48</v>
      </c>
      <c r="C442" t="s">
        <v>70</v>
      </c>
      <c r="D442" s="111" t="s">
        <v>133</v>
      </c>
      <c r="E442" t="str">
        <f t="shared" si="6"/>
        <v>MAFemale85-89</v>
      </c>
      <c r="F442">
        <v>1484</v>
      </c>
    </row>
    <row r="443" spans="2:6" x14ac:dyDescent="0.2">
      <c r="B443" t="s">
        <v>48</v>
      </c>
      <c r="C443" t="s">
        <v>70</v>
      </c>
      <c r="D443" s="111" t="s">
        <v>8</v>
      </c>
      <c r="E443" t="str">
        <f t="shared" si="6"/>
        <v>MAFemale90+</v>
      </c>
      <c r="F443">
        <v>1632</v>
      </c>
    </row>
    <row r="444" spans="2:6" x14ac:dyDescent="0.2">
      <c r="B444" t="s">
        <v>48</v>
      </c>
      <c r="C444" t="s">
        <v>71</v>
      </c>
      <c r="D444" s="111">
        <v>0</v>
      </c>
      <c r="E444" t="str">
        <f t="shared" si="6"/>
        <v>MAMale0</v>
      </c>
      <c r="F444">
        <v>929</v>
      </c>
    </row>
    <row r="445" spans="2:6" x14ac:dyDescent="0.2">
      <c r="B445" t="s">
        <v>48</v>
      </c>
      <c r="C445" t="s">
        <v>71</v>
      </c>
      <c r="D445" s="142" t="s">
        <v>1657</v>
      </c>
      <c r="E445" t="str">
        <f t="shared" si="6"/>
        <v>MAMale1-4</v>
      </c>
      <c r="F445">
        <v>174</v>
      </c>
    </row>
    <row r="446" spans="2:6" x14ac:dyDescent="0.2">
      <c r="B446" t="s">
        <v>48</v>
      </c>
      <c r="C446" t="s">
        <v>71</v>
      </c>
      <c r="D446" s="142" t="s">
        <v>1658</v>
      </c>
      <c r="E446" t="str">
        <f t="shared" si="6"/>
        <v>MAMale5-9</v>
      </c>
      <c r="F446">
        <v>93</v>
      </c>
    </row>
    <row r="447" spans="2:6" x14ac:dyDescent="0.2">
      <c r="B447" t="s">
        <v>48</v>
      </c>
      <c r="C447" t="s">
        <v>71</v>
      </c>
      <c r="D447" s="142" t="s">
        <v>118</v>
      </c>
      <c r="E447" t="str">
        <f t="shared" si="6"/>
        <v>MAMale10-14</v>
      </c>
      <c r="F447">
        <v>131</v>
      </c>
    </row>
    <row r="448" spans="2:6" x14ac:dyDescent="0.2">
      <c r="B448" t="s">
        <v>48</v>
      </c>
      <c r="C448" t="s">
        <v>71</v>
      </c>
      <c r="D448" s="111" t="s">
        <v>119</v>
      </c>
      <c r="E448" t="str">
        <f t="shared" si="6"/>
        <v>MAMale15-19</v>
      </c>
      <c r="F448">
        <v>465</v>
      </c>
    </row>
    <row r="449" spans="2:6" x14ac:dyDescent="0.2">
      <c r="B449" t="s">
        <v>48</v>
      </c>
      <c r="C449" t="s">
        <v>71</v>
      </c>
      <c r="D449" s="111" t="s">
        <v>120</v>
      </c>
      <c r="E449" t="str">
        <f t="shared" si="6"/>
        <v>MAMale20-24</v>
      </c>
      <c r="F449">
        <v>680</v>
      </c>
    </row>
    <row r="450" spans="2:6" x14ac:dyDescent="0.2">
      <c r="B450" t="s">
        <v>48</v>
      </c>
      <c r="C450" t="s">
        <v>71</v>
      </c>
      <c r="D450" s="111" t="s">
        <v>121</v>
      </c>
      <c r="E450" t="str">
        <f t="shared" si="6"/>
        <v>MAMale25-29</v>
      </c>
      <c r="F450">
        <v>704</v>
      </c>
    </row>
    <row r="451" spans="2:6" x14ac:dyDescent="0.2">
      <c r="B451" t="s">
        <v>48</v>
      </c>
      <c r="C451" t="s">
        <v>71</v>
      </c>
      <c r="D451" s="111" t="s">
        <v>122</v>
      </c>
      <c r="E451" t="str">
        <f t="shared" si="6"/>
        <v>MAMale30-34</v>
      </c>
      <c r="F451">
        <v>775</v>
      </c>
    </row>
    <row r="452" spans="2:6" x14ac:dyDescent="0.2">
      <c r="B452" t="s">
        <v>48</v>
      </c>
      <c r="C452" t="s">
        <v>71</v>
      </c>
      <c r="D452" s="111" t="s">
        <v>123</v>
      </c>
      <c r="E452" t="str">
        <f t="shared" ref="E452:E515" si="7">_xlfn.CONCAT(B452,C452,D452)</f>
        <v>MAMale35-39</v>
      </c>
      <c r="F452">
        <v>875</v>
      </c>
    </row>
    <row r="453" spans="2:6" x14ac:dyDescent="0.2">
      <c r="B453" t="s">
        <v>48</v>
      </c>
      <c r="C453" t="s">
        <v>71</v>
      </c>
      <c r="D453" s="111" t="s">
        <v>124</v>
      </c>
      <c r="E453" t="str">
        <f t="shared" si="7"/>
        <v>MAMale40-44</v>
      </c>
      <c r="F453">
        <v>844</v>
      </c>
    </row>
    <row r="454" spans="2:6" x14ac:dyDescent="0.2">
      <c r="B454" t="s">
        <v>48</v>
      </c>
      <c r="C454" t="s">
        <v>71</v>
      </c>
      <c r="D454" s="111" t="s">
        <v>125</v>
      </c>
      <c r="E454" t="str">
        <f t="shared" si="7"/>
        <v>MAMale45-49</v>
      </c>
      <c r="F454">
        <v>895</v>
      </c>
    </row>
    <row r="455" spans="2:6" x14ac:dyDescent="0.2">
      <c r="B455" t="s">
        <v>48</v>
      </c>
      <c r="C455" t="s">
        <v>71</v>
      </c>
      <c r="D455" s="111" t="s">
        <v>126</v>
      </c>
      <c r="E455" t="str">
        <f t="shared" si="7"/>
        <v>MAMale50-54</v>
      </c>
      <c r="F455">
        <v>988</v>
      </c>
    </row>
    <row r="456" spans="2:6" x14ac:dyDescent="0.2">
      <c r="B456" t="s">
        <v>48</v>
      </c>
      <c r="C456" t="s">
        <v>71</v>
      </c>
      <c r="D456" s="111" t="s">
        <v>127</v>
      </c>
      <c r="E456" t="str">
        <f t="shared" si="7"/>
        <v>MAMale55-59</v>
      </c>
      <c r="F456">
        <v>1199</v>
      </c>
    </row>
    <row r="457" spans="2:6" x14ac:dyDescent="0.2">
      <c r="B457" t="s">
        <v>48</v>
      </c>
      <c r="C457" t="s">
        <v>71</v>
      </c>
      <c r="D457" s="111" t="s">
        <v>128</v>
      </c>
      <c r="E457" t="str">
        <f t="shared" si="7"/>
        <v>MAMale60-64</v>
      </c>
      <c r="F457">
        <v>1400</v>
      </c>
    </row>
    <row r="458" spans="2:6" x14ac:dyDescent="0.2">
      <c r="B458" t="s">
        <v>48</v>
      </c>
      <c r="C458" t="s">
        <v>71</v>
      </c>
      <c r="D458" s="111" t="s">
        <v>129</v>
      </c>
      <c r="E458" t="str">
        <f t="shared" si="7"/>
        <v>MAMale65-69</v>
      </c>
      <c r="F458">
        <v>1766</v>
      </c>
    </row>
    <row r="459" spans="2:6" x14ac:dyDescent="0.2">
      <c r="B459" t="s">
        <v>48</v>
      </c>
      <c r="C459" t="s">
        <v>71</v>
      </c>
      <c r="D459" s="111" t="s">
        <v>130</v>
      </c>
      <c r="E459" t="str">
        <f t="shared" si="7"/>
        <v>MAMale70-74</v>
      </c>
      <c r="F459">
        <v>1800</v>
      </c>
    </row>
    <row r="460" spans="2:6" x14ac:dyDescent="0.2">
      <c r="B460" t="s">
        <v>48</v>
      </c>
      <c r="C460" t="s">
        <v>71</v>
      </c>
      <c r="D460" s="111" t="s">
        <v>131</v>
      </c>
      <c r="E460" t="str">
        <f t="shared" si="7"/>
        <v>MAMale75-79</v>
      </c>
      <c r="F460">
        <v>2106</v>
      </c>
    </row>
    <row r="461" spans="2:6" x14ac:dyDescent="0.2">
      <c r="B461" t="s">
        <v>48</v>
      </c>
      <c r="C461" t="s">
        <v>71</v>
      </c>
      <c r="D461" s="111" t="s">
        <v>132</v>
      </c>
      <c r="E461" t="str">
        <f t="shared" si="7"/>
        <v>MAMale80-84</v>
      </c>
      <c r="F461">
        <v>1839</v>
      </c>
    </row>
    <row r="462" spans="2:6" x14ac:dyDescent="0.2">
      <c r="B462" t="s">
        <v>48</v>
      </c>
      <c r="C462" t="s">
        <v>71</v>
      </c>
      <c r="D462" s="111" t="s">
        <v>133</v>
      </c>
      <c r="E462" t="str">
        <f t="shared" si="7"/>
        <v>MAMale85-89</v>
      </c>
      <c r="F462">
        <v>1372</v>
      </c>
    </row>
    <row r="463" spans="2:6" x14ac:dyDescent="0.2">
      <c r="B463" t="s">
        <v>48</v>
      </c>
      <c r="C463" t="s">
        <v>71</v>
      </c>
      <c r="D463" s="111" t="s">
        <v>8</v>
      </c>
      <c r="E463" t="str">
        <f t="shared" si="7"/>
        <v>MAMale90+</v>
      </c>
      <c r="F463">
        <v>1312</v>
      </c>
    </row>
    <row r="464" spans="2:6" x14ac:dyDescent="0.2">
      <c r="B464" t="s">
        <v>58</v>
      </c>
      <c r="C464" t="s">
        <v>70</v>
      </c>
      <c r="D464" s="111">
        <v>0</v>
      </c>
      <c r="E464" t="str">
        <f t="shared" si="7"/>
        <v>MGFemale0</v>
      </c>
      <c r="F464">
        <v>1303</v>
      </c>
    </row>
    <row r="465" spans="2:6" x14ac:dyDescent="0.2">
      <c r="B465" t="s">
        <v>58</v>
      </c>
      <c r="C465" t="s">
        <v>70</v>
      </c>
      <c r="D465" s="142" t="s">
        <v>1657</v>
      </c>
      <c r="E465" t="str">
        <f t="shared" si="7"/>
        <v>MGFemale1-4</v>
      </c>
      <c r="F465">
        <v>225</v>
      </c>
    </row>
    <row r="466" spans="2:6" x14ac:dyDescent="0.2">
      <c r="B466" t="s">
        <v>58</v>
      </c>
      <c r="C466" t="s">
        <v>70</v>
      </c>
      <c r="D466" s="142" t="s">
        <v>1658</v>
      </c>
      <c r="E466" t="str">
        <f t="shared" si="7"/>
        <v>MGFemale5-9</v>
      </c>
      <c r="F466">
        <v>106</v>
      </c>
    </row>
    <row r="467" spans="2:6" x14ac:dyDescent="0.2">
      <c r="B467" t="s">
        <v>58</v>
      </c>
      <c r="C467" t="s">
        <v>70</v>
      </c>
      <c r="D467" s="142" t="s">
        <v>118</v>
      </c>
      <c r="E467" t="str">
        <f t="shared" si="7"/>
        <v>MGFemale10-14</v>
      </c>
      <c r="F467">
        <v>148</v>
      </c>
    </row>
    <row r="468" spans="2:6" x14ac:dyDescent="0.2">
      <c r="B468" t="s">
        <v>58</v>
      </c>
      <c r="C468" t="s">
        <v>70</v>
      </c>
      <c r="D468" s="111" t="s">
        <v>119</v>
      </c>
      <c r="E468" t="str">
        <f t="shared" si="7"/>
        <v>MGFemale15-19</v>
      </c>
      <c r="F468">
        <v>279</v>
      </c>
    </row>
    <row r="469" spans="2:6" x14ac:dyDescent="0.2">
      <c r="B469" t="s">
        <v>58</v>
      </c>
      <c r="C469" t="s">
        <v>70</v>
      </c>
      <c r="D469" s="111" t="s">
        <v>120</v>
      </c>
      <c r="E469" t="str">
        <f t="shared" si="7"/>
        <v>MGFemale20-24</v>
      </c>
      <c r="F469">
        <v>420</v>
      </c>
    </row>
    <row r="470" spans="2:6" x14ac:dyDescent="0.2">
      <c r="B470" t="s">
        <v>58</v>
      </c>
      <c r="C470" t="s">
        <v>70</v>
      </c>
      <c r="D470" s="111" t="s">
        <v>121</v>
      </c>
      <c r="E470" t="str">
        <f t="shared" si="7"/>
        <v>MGFemale25-29</v>
      </c>
      <c r="F470">
        <v>433</v>
      </c>
    </row>
    <row r="471" spans="2:6" x14ac:dyDescent="0.2">
      <c r="B471" t="s">
        <v>58</v>
      </c>
      <c r="C471" t="s">
        <v>70</v>
      </c>
      <c r="D471" s="111" t="s">
        <v>122</v>
      </c>
      <c r="E471" t="str">
        <f t="shared" si="7"/>
        <v>MGFemale30-34</v>
      </c>
      <c r="F471">
        <v>667</v>
      </c>
    </row>
    <row r="472" spans="2:6" x14ac:dyDescent="0.2">
      <c r="B472" t="s">
        <v>58</v>
      </c>
      <c r="C472" t="s">
        <v>70</v>
      </c>
      <c r="D472" s="111" t="s">
        <v>123</v>
      </c>
      <c r="E472" t="str">
        <f t="shared" si="7"/>
        <v>MGFemale35-39</v>
      </c>
      <c r="F472">
        <v>1090</v>
      </c>
    </row>
    <row r="473" spans="2:6" x14ac:dyDescent="0.2">
      <c r="B473" t="s">
        <v>58</v>
      </c>
      <c r="C473" t="s">
        <v>70</v>
      </c>
      <c r="D473" s="111" t="s">
        <v>124</v>
      </c>
      <c r="E473" t="str">
        <f t="shared" si="7"/>
        <v>MGFemale40-44</v>
      </c>
      <c r="F473">
        <v>1337</v>
      </c>
    </row>
    <row r="474" spans="2:6" x14ac:dyDescent="0.2">
      <c r="B474" t="s">
        <v>58</v>
      </c>
      <c r="C474" t="s">
        <v>70</v>
      </c>
      <c r="D474" s="111" t="s">
        <v>125</v>
      </c>
      <c r="E474" t="str">
        <f t="shared" si="7"/>
        <v>MGFemale45-49</v>
      </c>
      <c r="F474">
        <v>1921</v>
      </c>
    </row>
    <row r="475" spans="2:6" x14ac:dyDescent="0.2">
      <c r="B475" t="s">
        <v>58</v>
      </c>
      <c r="C475" t="s">
        <v>70</v>
      </c>
      <c r="D475" s="111" t="s">
        <v>126</v>
      </c>
      <c r="E475" t="str">
        <f t="shared" si="7"/>
        <v>MGFemale50-54</v>
      </c>
      <c r="F475">
        <v>2600</v>
      </c>
    </row>
    <row r="476" spans="2:6" x14ac:dyDescent="0.2">
      <c r="B476" t="s">
        <v>58</v>
      </c>
      <c r="C476" t="s">
        <v>70</v>
      </c>
      <c r="D476" s="111" t="s">
        <v>127</v>
      </c>
      <c r="E476" t="str">
        <f t="shared" si="7"/>
        <v>MGFemale55-59</v>
      </c>
      <c r="F476">
        <v>3521</v>
      </c>
    </row>
    <row r="477" spans="2:6" x14ac:dyDescent="0.2">
      <c r="B477" t="s">
        <v>58</v>
      </c>
      <c r="C477" t="s">
        <v>70</v>
      </c>
      <c r="D477" s="111" t="s">
        <v>128</v>
      </c>
      <c r="E477" t="str">
        <f t="shared" si="7"/>
        <v>MGFemale60-64</v>
      </c>
      <c r="F477">
        <v>4590</v>
      </c>
    </row>
    <row r="478" spans="2:6" x14ac:dyDescent="0.2">
      <c r="B478" t="s">
        <v>58</v>
      </c>
      <c r="C478" t="s">
        <v>70</v>
      </c>
      <c r="D478" s="111" t="s">
        <v>129</v>
      </c>
      <c r="E478" t="str">
        <f t="shared" si="7"/>
        <v>MGFemale65-69</v>
      </c>
      <c r="F478">
        <v>5276</v>
      </c>
    </row>
    <row r="479" spans="2:6" x14ac:dyDescent="0.2">
      <c r="B479" t="s">
        <v>58</v>
      </c>
      <c r="C479" t="s">
        <v>70</v>
      </c>
      <c r="D479" s="111" t="s">
        <v>130</v>
      </c>
      <c r="E479" t="str">
        <f t="shared" si="7"/>
        <v>MGFemale70-74</v>
      </c>
      <c r="F479">
        <v>6047</v>
      </c>
    </row>
    <row r="480" spans="2:6" x14ac:dyDescent="0.2">
      <c r="B480" t="s">
        <v>58</v>
      </c>
      <c r="C480" t="s">
        <v>70</v>
      </c>
      <c r="D480" s="111" t="s">
        <v>131</v>
      </c>
      <c r="E480" t="str">
        <f t="shared" si="7"/>
        <v>MGFemale75-79</v>
      </c>
      <c r="F480">
        <v>7404</v>
      </c>
    </row>
    <row r="481" spans="2:6" x14ac:dyDescent="0.2">
      <c r="B481" t="s">
        <v>58</v>
      </c>
      <c r="C481" t="s">
        <v>70</v>
      </c>
      <c r="D481" s="111" t="s">
        <v>132</v>
      </c>
      <c r="E481" t="str">
        <f t="shared" si="7"/>
        <v>MGFemale80-84</v>
      </c>
      <c r="F481">
        <v>8338</v>
      </c>
    </row>
    <row r="482" spans="2:6" x14ac:dyDescent="0.2">
      <c r="B482" t="s">
        <v>58</v>
      </c>
      <c r="C482" t="s">
        <v>70</v>
      </c>
      <c r="D482" s="111" t="s">
        <v>133</v>
      </c>
      <c r="E482" t="str">
        <f t="shared" si="7"/>
        <v>MGFemale85-89</v>
      </c>
      <c r="F482">
        <v>8351</v>
      </c>
    </row>
    <row r="483" spans="2:6" x14ac:dyDescent="0.2">
      <c r="B483" t="s">
        <v>58</v>
      </c>
      <c r="C483" t="s">
        <v>70</v>
      </c>
      <c r="D483" s="111" t="s">
        <v>8</v>
      </c>
      <c r="E483" t="str">
        <f t="shared" si="7"/>
        <v>MGFemale90+</v>
      </c>
      <c r="F483">
        <v>9269</v>
      </c>
    </row>
    <row r="484" spans="2:6" x14ac:dyDescent="0.2">
      <c r="B484" t="s">
        <v>58</v>
      </c>
      <c r="C484" t="s">
        <v>71</v>
      </c>
      <c r="D484" s="111">
        <v>0</v>
      </c>
      <c r="E484" t="str">
        <f t="shared" si="7"/>
        <v>MGMale0</v>
      </c>
      <c r="F484">
        <v>1627</v>
      </c>
    </row>
    <row r="485" spans="2:6" x14ac:dyDescent="0.2">
      <c r="B485" t="s">
        <v>58</v>
      </c>
      <c r="C485" t="s">
        <v>71</v>
      </c>
      <c r="D485" s="142" t="s">
        <v>1657</v>
      </c>
      <c r="E485" t="str">
        <f t="shared" si="7"/>
        <v>MGMale1-4</v>
      </c>
      <c r="F485">
        <v>275</v>
      </c>
    </row>
    <row r="486" spans="2:6" x14ac:dyDescent="0.2">
      <c r="B486" t="s">
        <v>58</v>
      </c>
      <c r="C486" t="s">
        <v>71</v>
      </c>
      <c r="D486" s="142" t="s">
        <v>1658</v>
      </c>
      <c r="E486" t="str">
        <f t="shared" si="7"/>
        <v>MGMale5-9</v>
      </c>
      <c r="F486">
        <v>163</v>
      </c>
    </row>
    <row r="487" spans="2:6" x14ac:dyDescent="0.2">
      <c r="B487" t="s">
        <v>58</v>
      </c>
      <c r="C487" t="s">
        <v>71</v>
      </c>
      <c r="D487" s="142" t="s">
        <v>118</v>
      </c>
      <c r="E487" t="str">
        <f t="shared" si="7"/>
        <v>MGMale10-14</v>
      </c>
      <c r="F487">
        <v>199</v>
      </c>
    </row>
    <row r="488" spans="2:6" x14ac:dyDescent="0.2">
      <c r="B488" t="s">
        <v>58</v>
      </c>
      <c r="C488" t="s">
        <v>71</v>
      </c>
      <c r="D488" s="111" t="s">
        <v>119</v>
      </c>
      <c r="E488" t="str">
        <f t="shared" si="7"/>
        <v>MGMale15-19</v>
      </c>
      <c r="F488">
        <v>949</v>
      </c>
    </row>
    <row r="489" spans="2:6" x14ac:dyDescent="0.2">
      <c r="B489" t="s">
        <v>58</v>
      </c>
      <c r="C489" t="s">
        <v>71</v>
      </c>
      <c r="D489" s="111" t="s">
        <v>120</v>
      </c>
      <c r="E489" t="str">
        <f t="shared" si="7"/>
        <v>MGMale20-24</v>
      </c>
      <c r="F489">
        <v>1478</v>
      </c>
    </row>
    <row r="490" spans="2:6" x14ac:dyDescent="0.2">
      <c r="B490" t="s">
        <v>58</v>
      </c>
      <c r="C490" t="s">
        <v>71</v>
      </c>
      <c r="D490" s="111" t="s">
        <v>121</v>
      </c>
      <c r="E490" t="str">
        <f t="shared" si="7"/>
        <v>MGMale25-29</v>
      </c>
      <c r="F490">
        <v>1436</v>
      </c>
    </row>
    <row r="491" spans="2:6" x14ac:dyDescent="0.2">
      <c r="B491" t="s">
        <v>58</v>
      </c>
      <c r="C491" t="s">
        <v>71</v>
      </c>
      <c r="D491" s="111" t="s">
        <v>122</v>
      </c>
      <c r="E491" t="str">
        <f t="shared" si="7"/>
        <v>MGMale30-34</v>
      </c>
      <c r="F491">
        <v>1797</v>
      </c>
    </row>
    <row r="492" spans="2:6" x14ac:dyDescent="0.2">
      <c r="B492" t="s">
        <v>58</v>
      </c>
      <c r="C492" t="s">
        <v>71</v>
      </c>
      <c r="D492" s="111" t="s">
        <v>123</v>
      </c>
      <c r="E492" t="str">
        <f t="shared" si="7"/>
        <v>MGMale35-39</v>
      </c>
      <c r="F492">
        <v>2275</v>
      </c>
    </row>
    <row r="493" spans="2:6" x14ac:dyDescent="0.2">
      <c r="B493" t="s">
        <v>58</v>
      </c>
      <c r="C493" t="s">
        <v>71</v>
      </c>
      <c r="D493" s="111" t="s">
        <v>124</v>
      </c>
      <c r="E493" t="str">
        <f t="shared" si="7"/>
        <v>MGMale40-44</v>
      </c>
      <c r="F493">
        <v>2698</v>
      </c>
    </row>
    <row r="494" spans="2:6" x14ac:dyDescent="0.2">
      <c r="B494" t="s">
        <v>58</v>
      </c>
      <c r="C494" t="s">
        <v>71</v>
      </c>
      <c r="D494" s="111" t="s">
        <v>125</v>
      </c>
      <c r="E494" t="str">
        <f t="shared" si="7"/>
        <v>MGMale45-49</v>
      </c>
      <c r="F494">
        <v>3402</v>
      </c>
    </row>
    <row r="495" spans="2:6" x14ac:dyDescent="0.2">
      <c r="B495" t="s">
        <v>58</v>
      </c>
      <c r="C495" t="s">
        <v>71</v>
      </c>
      <c r="D495" s="111" t="s">
        <v>126</v>
      </c>
      <c r="E495" t="str">
        <f t="shared" si="7"/>
        <v>MGMale50-54</v>
      </c>
      <c r="F495">
        <v>4703</v>
      </c>
    </row>
    <row r="496" spans="2:6" x14ac:dyDescent="0.2">
      <c r="B496" t="s">
        <v>58</v>
      </c>
      <c r="C496" t="s">
        <v>71</v>
      </c>
      <c r="D496" s="111" t="s">
        <v>127</v>
      </c>
      <c r="E496" t="str">
        <f t="shared" si="7"/>
        <v>MGMale55-59</v>
      </c>
      <c r="F496">
        <v>5844</v>
      </c>
    </row>
    <row r="497" spans="2:6" x14ac:dyDescent="0.2">
      <c r="B497" t="s">
        <v>58</v>
      </c>
      <c r="C497" t="s">
        <v>71</v>
      </c>
      <c r="D497" s="111" t="s">
        <v>128</v>
      </c>
      <c r="E497" t="str">
        <f t="shared" si="7"/>
        <v>MGMale60-64</v>
      </c>
      <c r="F497">
        <v>6899</v>
      </c>
    </row>
    <row r="498" spans="2:6" x14ac:dyDescent="0.2">
      <c r="B498" t="s">
        <v>58</v>
      </c>
      <c r="C498" t="s">
        <v>71</v>
      </c>
      <c r="D498" s="111" t="s">
        <v>129</v>
      </c>
      <c r="E498" t="str">
        <f t="shared" si="7"/>
        <v>MGMale65-69</v>
      </c>
      <c r="F498">
        <v>7882</v>
      </c>
    </row>
    <row r="499" spans="2:6" x14ac:dyDescent="0.2">
      <c r="B499" t="s">
        <v>58</v>
      </c>
      <c r="C499" t="s">
        <v>71</v>
      </c>
      <c r="D499" s="111" t="s">
        <v>130</v>
      </c>
      <c r="E499" t="str">
        <f t="shared" si="7"/>
        <v>MGMale70-74</v>
      </c>
      <c r="F499">
        <v>7758</v>
      </c>
    </row>
    <row r="500" spans="2:6" x14ac:dyDescent="0.2">
      <c r="B500" t="s">
        <v>58</v>
      </c>
      <c r="C500" t="s">
        <v>71</v>
      </c>
      <c r="D500" s="111" t="s">
        <v>131</v>
      </c>
      <c r="E500" t="str">
        <f t="shared" si="7"/>
        <v>MGMale75-79</v>
      </c>
      <c r="F500">
        <v>8308</v>
      </c>
    </row>
    <row r="501" spans="2:6" x14ac:dyDescent="0.2">
      <c r="B501" t="s">
        <v>58</v>
      </c>
      <c r="C501" t="s">
        <v>71</v>
      </c>
      <c r="D501" s="111" t="s">
        <v>132</v>
      </c>
      <c r="E501" t="str">
        <f t="shared" si="7"/>
        <v>MGMale80-84</v>
      </c>
      <c r="F501">
        <v>8018</v>
      </c>
    </row>
    <row r="502" spans="2:6" x14ac:dyDescent="0.2">
      <c r="B502" t="s">
        <v>58</v>
      </c>
      <c r="C502" t="s">
        <v>71</v>
      </c>
      <c r="D502" s="111" t="s">
        <v>133</v>
      </c>
      <c r="E502" t="str">
        <f t="shared" si="7"/>
        <v>MGMale85-89</v>
      </c>
      <c r="F502">
        <v>6370</v>
      </c>
    </row>
    <row r="503" spans="2:6" x14ac:dyDescent="0.2">
      <c r="B503" t="s">
        <v>58</v>
      </c>
      <c r="C503" t="s">
        <v>71</v>
      </c>
      <c r="D503" s="111" t="s">
        <v>8</v>
      </c>
      <c r="E503" t="str">
        <f t="shared" si="7"/>
        <v>MGMale90+</v>
      </c>
      <c r="F503">
        <v>5219</v>
      </c>
    </row>
    <row r="504" spans="2:6" x14ac:dyDescent="0.2">
      <c r="B504" t="s">
        <v>66</v>
      </c>
      <c r="C504" t="s">
        <v>70</v>
      </c>
      <c r="D504" s="111">
        <v>0</v>
      </c>
      <c r="E504" t="str">
        <f t="shared" si="7"/>
        <v>MSFemale0</v>
      </c>
      <c r="F504">
        <v>235</v>
      </c>
    </row>
    <row r="505" spans="2:6" x14ac:dyDescent="0.2">
      <c r="B505" t="s">
        <v>66</v>
      </c>
      <c r="C505" t="s">
        <v>70</v>
      </c>
      <c r="D505" s="142" t="s">
        <v>1657</v>
      </c>
      <c r="E505" t="str">
        <f t="shared" si="7"/>
        <v>MSFemale1-4</v>
      </c>
      <c r="F505">
        <v>38</v>
      </c>
    </row>
    <row r="506" spans="2:6" x14ac:dyDescent="0.2">
      <c r="B506" t="s">
        <v>66</v>
      </c>
      <c r="C506" t="s">
        <v>70</v>
      </c>
      <c r="D506" s="142" t="s">
        <v>1658</v>
      </c>
      <c r="E506" t="str">
        <f t="shared" si="7"/>
        <v>MSFemale5-9</v>
      </c>
      <c r="F506">
        <v>24</v>
      </c>
    </row>
    <row r="507" spans="2:6" x14ac:dyDescent="0.2">
      <c r="B507" t="s">
        <v>66</v>
      </c>
      <c r="C507" t="s">
        <v>70</v>
      </c>
      <c r="D507" s="142" t="s">
        <v>118</v>
      </c>
      <c r="E507" t="str">
        <f t="shared" si="7"/>
        <v>MSFemale10-14</v>
      </c>
      <c r="F507">
        <v>28</v>
      </c>
    </row>
    <row r="508" spans="2:6" x14ac:dyDescent="0.2">
      <c r="B508" t="s">
        <v>66</v>
      </c>
      <c r="C508" t="s">
        <v>70</v>
      </c>
      <c r="D508" s="111" t="s">
        <v>119</v>
      </c>
      <c r="E508" t="str">
        <f t="shared" si="7"/>
        <v>MSFemale15-19</v>
      </c>
      <c r="F508">
        <v>46</v>
      </c>
    </row>
    <row r="509" spans="2:6" x14ac:dyDescent="0.2">
      <c r="B509" t="s">
        <v>66</v>
      </c>
      <c r="C509" t="s">
        <v>70</v>
      </c>
      <c r="D509" s="111" t="s">
        <v>120</v>
      </c>
      <c r="E509" t="str">
        <f t="shared" si="7"/>
        <v>MSFemale20-24</v>
      </c>
      <c r="F509">
        <v>61</v>
      </c>
    </row>
    <row r="510" spans="2:6" x14ac:dyDescent="0.2">
      <c r="B510" t="s">
        <v>66</v>
      </c>
      <c r="C510" t="s">
        <v>70</v>
      </c>
      <c r="D510" s="111" t="s">
        <v>121</v>
      </c>
      <c r="E510" t="str">
        <f t="shared" si="7"/>
        <v>MSFemale25-29</v>
      </c>
      <c r="F510">
        <v>99</v>
      </c>
    </row>
    <row r="511" spans="2:6" x14ac:dyDescent="0.2">
      <c r="B511" t="s">
        <v>66</v>
      </c>
      <c r="C511" t="s">
        <v>70</v>
      </c>
      <c r="D511" s="111" t="s">
        <v>122</v>
      </c>
      <c r="E511" t="str">
        <f t="shared" si="7"/>
        <v>MSFemale30-34</v>
      </c>
      <c r="F511">
        <v>97</v>
      </c>
    </row>
    <row r="512" spans="2:6" x14ac:dyDescent="0.2">
      <c r="B512" t="s">
        <v>66</v>
      </c>
      <c r="C512" t="s">
        <v>70</v>
      </c>
      <c r="D512" s="111" t="s">
        <v>123</v>
      </c>
      <c r="E512" t="str">
        <f t="shared" si="7"/>
        <v>MSFemale35-39</v>
      </c>
      <c r="F512">
        <v>147</v>
      </c>
    </row>
    <row r="513" spans="2:6" x14ac:dyDescent="0.2">
      <c r="B513" t="s">
        <v>66</v>
      </c>
      <c r="C513" t="s">
        <v>70</v>
      </c>
      <c r="D513" s="111" t="s">
        <v>124</v>
      </c>
      <c r="E513" t="str">
        <f t="shared" si="7"/>
        <v>MSFemale40-44</v>
      </c>
      <c r="F513">
        <v>186</v>
      </c>
    </row>
    <row r="514" spans="2:6" x14ac:dyDescent="0.2">
      <c r="B514" t="s">
        <v>66</v>
      </c>
      <c r="C514" t="s">
        <v>70</v>
      </c>
      <c r="D514" s="111" t="s">
        <v>125</v>
      </c>
      <c r="E514" t="str">
        <f t="shared" si="7"/>
        <v>MSFemale45-49</v>
      </c>
      <c r="F514">
        <v>246</v>
      </c>
    </row>
    <row r="515" spans="2:6" x14ac:dyDescent="0.2">
      <c r="B515" t="s">
        <v>66</v>
      </c>
      <c r="C515" t="s">
        <v>70</v>
      </c>
      <c r="D515" s="111" t="s">
        <v>126</v>
      </c>
      <c r="E515" t="str">
        <f t="shared" si="7"/>
        <v>MSFemale50-54</v>
      </c>
      <c r="F515">
        <v>341</v>
      </c>
    </row>
    <row r="516" spans="2:6" x14ac:dyDescent="0.2">
      <c r="B516" t="s">
        <v>66</v>
      </c>
      <c r="C516" t="s">
        <v>70</v>
      </c>
      <c r="D516" s="111" t="s">
        <v>127</v>
      </c>
      <c r="E516" t="str">
        <f t="shared" ref="E516:E579" si="8">_xlfn.CONCAT(B516,C516,D516)</f>
        <v>MSFemale55-59</v>
      </c>
      <c r="F516">
        <v>442</v>
      </c>
    </row>
    <row r="517" spans="2:6" x14ac:dyDescent="0.2">
      <c r="B517" t="s">
        <v>66</v>
      </c>
      <c r="C517" t="s">
        <v>70</v>
      </c>
      <c r="D517" s="111" t="s">
        <v>128</v>
      </c>
      <c r="E517" t="str">
        <f t="shared" si="8"/>
        <v>MSFemale60-64</v>
      </c>
      <c r="F517">
        <v>501</v>
      </c>
    </row>
    <row r="518" spans="2:6" x14ac:dyDescent="0.2">
      <c r="B518" t="s">
        <v>66</v>
      </c>
      <c r="C518" t="s">
        <v>70</v>
      </c>
      <c r="D518" s="111" t="s">
        <v>129</v>
      </c>
      <c r="E518" t="str">
        <f t="shared" si="8"/>
        <v>MSFemale65-69</v>
      </c>
      <c r="F518">
        <v>640</v>
      </c>
    </row>
    <row r="519" spans="2:6" x14ac:dyDescent="0.2">
      <c r="B519" t="s">
        <v>66</v>
      </c>
      <c r="C519" t="s">
        <v>70</v>
      </c>
      <c r="D519" s="111" t="s">
        <v>130</v>
      </c>
      <c r="E519" t="str">
        <f t="shared" si="8"/>
        <v>MSFemale70-74</v>
      </c>
      <c r="F519">
        <v>774</v>
      </c>
    </row>
    <row r="520" spans="2:6" x14ac:dyDescent="0.2">
      <c r="B520" t="s">
        <v>66</v>
      </c>
      <c r="C520" t="s">
        <v>70</v>
      </c>
      <c r="D520" s="111" t="s">
        <v>131</v>
      </c>
      <c r="E520" t="str">
        <f t="shared" si="8"/>
        <v>MSFemale75-79</v>
      </c>
      <c r="F520">
        <v>812</v>
      </c>
    </row>
    <row r="521" spans="2:6" x14ac:dyDescent="0.2">
      <c r="B521" t="s">
        <v>66</v>
      </c>
      <c r="C521" t="s">
        <v>70</v>
      </c>
      <c r="D521" s="111" t="s">
        <v>132</v>
      </c>
      <c r="E521" t="str">
        <f t="shared" si="8"/>
        <v>MSFemale80-84</v>
      </c>
      <c r="F521">
        <v>857</v>
      </c>
    </row>
    <row r="522" spans="2:6" x14ac:dyDescent="0.2">
      <c r="B522" t="s">
        <v>66</v>
      </c>
      <c r="C522" t="s">
        <v>70</v>
      </c>
      <c r="D522" s="111" t="s">
        <v>133</v>
      </c>
      <c r="E522" t="str">
        <f t="shared" si="8"/>
        <v>MSFemale85-89</v>
      </c>
      <c r="F522">
        <v>761</v>
      </c>
    </row>
    <row r="523" spans="2:6" x14ac:dyDescent="0.2">
      <c r="B523" t="s">
        <v>66</v>
      </c>
      <c r="C523" t="s">
        <v>70</v>
      </c>
      <c r="D523" s="111" t="s">
        <v>8</v>
      </c>
      <c r="E523" t="str">
        <f t="shared" si="8"/>
        <v>MSFemale90+</v>
      </c>
      <c r="F523">
        <v>792</v>
      </c>
    </row>
    <row r="524" spans="2:6" x14ac:dyDescent="0.2">
      <c r="B524" t="s">
        <v>66</v>
      </c>
      <c r="C524" t="s">
        <v>71</v>
      </c>
      <c r="D524" s="111">
        <v>0</v>
      </c>
      <c r="E524" t="str">
        <f t="shared" si="8"/>
        <v>MSMale0</v>
      </c>
      <c r="F524">
        <v>249</v>
      </c>
    </row>
    <row r="525" spans="2:6" x14ac:dyDescent="0.2">
      <c r="B525" t="s">
        <v>66</v>
      </c>
      <c r="C525" t="s">
        <v>71</v>
      </c>
      <c r="D525" s="142" t="s">
        <v>1657</v>
      </c>
      <c r="E525" t="str">
        <f t="shared" si="8"/>
        <v>MSMale1-4</v>
      </c>
      <c r="F525">
        <v>49</v>
      </c>
    </row>
    <row r="526" spans="2:6" x14ac:dyDescent="0.2">
      <c r="B526" t="s">
        <v>66</v>
      </c>
      <c r="C526" t="s">
        <v>71</v>
      </c>
      <c r="D526" s="142" t="s">
        <v>1658</v>
      </c>
      <c r="E526" t="str">
        <f t="shared" si="8"/>
        <v>MSMale5-9</v>
      </c>
      <c r="F526">
        <v>29</v>
      </c>
    </row>
    <row r="527" spans="2:6" x14ac:dyDescent="0.2">
      <c r="B527" t="s">
        <v>66</v>
      </c>
      <c r="C527" t="s">
        <v>71</v>
      </c>
      <c r="D527" s="142" t="s">
        <v>118</v>
      </c>
      <c r="E527" t="str">
        <f t="shared" si="8"/>
        <v>MSMale10-14</v>
      </c>
      <c r="F527">
        <v>46</v>
      </c>
    </row>
    <row r="528" spans="2:6" x14ac:dyDescent="0.2">
      <c r="B528" t="s">
        <v>66</v>
      </c>
      <c r="C528" t="s">
        <v>71</v>
      </c>
      <c r="D528" s="111" t="s">
        <v>119</v>
      </c>
      <c r="E528" t="str">
        <f t="shared" si="8"/>
        <v>MSMale15-19</v>
      </c>
      <c r="F528">
        <v>163</v>
      </c>
    </row>
    <row r="529" spans="2:6" x14ac:dyDescent="0.2">
      <c r="B529" t="s">
        <v>66</v>
      </c>
      <c r="C529" t="s">
        <v>71</v>
      </c>
      <c r="D529" s="111" t="s">
        <v>120</v>
      </c>
      <c r="E529" t="str">
        <f t="shared" si="8"/>
        <v>MSMale20-24</v>
      </c>
      <c r="F529">
        <v>205</v>
      </c>
    </row>
    <row r="530" spans="2:6" x14ac:dyDescent="0.2">
      <c r="B530" t="s">
        <v>66</v>
      </c>
      <c r="C530" t="s">
        <v>71</v>
      </c>
      <c r="D530" s="111" t="s">
        <v>121</v>
      </c>
      <c r="E530" t="str">
        <f t="shared" si="8"/>
        <v>MSMale25-29</v>
      </c>
      <c r="F530">
        <v>235</v>
      </c>
    </row>
    <row r="531" spans="2:6" x14ac:dyDescent="0.2">
      <c r="B531" t="s">
        <v>66</v>
      </c>
      <c r="C531" t="s">
        <v>71</v>
      </c>
      <c r="D531" s="111" t="s">
        <v>122</v>
      </c>
      <c r="E531" t="str">
        <f t="shared" si="8"/>
        <v>MSMale30-34</v>
      </c>
      <c r="F531">
        <v>242</v>
      </c>
    </row>
    <row r="532" spans="2:6" x14ac:dyDescent="0.2">
      <c r="B532" t="s">
        <v>66</v>
      </c>
      <c r="C532" t="s">
        <v>71</v>
      </c>
      <c r="D532" s="111" t="s">
        <v>123</v>
      </c>
      <c r="E532" t="str">
        <f t="shared" si="8"/>
        <v>MSMale35-39</v>
      </c>
      <c r="F532">
        <v>308</v>
      </c>
    </row>
    <row r="533" spans="2:6" x14ac:dyDescent="0.2">
      <c r="B533" t="s">
        <v>66</v>
      </c>
      <c r="C533" t="s">
        <v>71</v>
      </c>
      <c r="D533" s="111" t="s">
        <v>124</v>
      </c>
      <c r="E533" t="str">
        <f t="shared" si="8"/>
        <v>MSMale40-44</v>
      </c>
      <c r="F533">
        <v>332</v>
      </c>
    </row>
    <row r="534" spans="2:6" x14ac:dyDescent="0.2">
      <c r="B534" t="s">
        <v>66</v>
      </c>
      <c r="C534" t="s">
        <v>71</v>
      </c>
      <c r="D534" s="111" t="s">
        <v>125</v>
      </c>
      <c r="E534" t="str">
        <f t="shared" si="8"/>
        <v>MSMale45-49</v>
      </c>
      <c r="F534">
        <v>425</v>
      </c>
    </row>
    <row r="535" spans="2:6" x14ac:dyDescent="0.2">
      <c r="B535" t="s">
        <v>66</v>
      </c>
      <c r="C535" t="s">
        <v>71</v>
      </c>
      <c r="D535" s="111" t="s">
        <v>126</v>
      </c>
      <c r="E535" t="str">
        <f t="shared" si="8"/>
        <v>MSMale50-54</v>
      </c>
      <c r="F535">
        <v>601</v>
      </c>
    </row>
    <row r="536" spans="2:6" x14ac:dyDescent="0.2">
      <c r="B536" t="s">
        <v>66</v>
      </c>
      <c r="C536" t="s">
        <v>71</v>
      </c>
      <c r="D536" s="111" t="s">
        <v>127</v>
      </c>
      <c r="E536" t="str">
        <f t="shared" si="8"/>
        <v>MSMale55-59</v>
      </c>
      <c r="F536">
        <v>709</v>
      </c>
    </row>
    <row r="537" spans="2:6" x14ac:dyDescent="0.2">
      <c r="B537" t="s">
        <v>66</v>
      </c>
      <c r="C537" t="s">
        <v>71</v>
      </c>
      <c r="D537" s="111" t="s">
        <v>128</v>
      </c>
      <c r="E537" t="str">
        <f t="shared" si="8"/>
        <v>MSMale60-64</v>
      </c>
      <c r="F537">
        <v>852</v>
      </c>
    </row>
    <row r="538" spans="2:6" x14ac:dyDescent="0.2">
      <c r="B538" t="s">
        <v>66</v>
      </c>
      <c r="C538" t="s">
        <v>71</v>
      </c>
      <c r="D538" s="111" t="s">
        <v>129</v>
      </c>
      <c r="E538" t="str">
        <f t="shared" si="8"/>
        <v>MSMale65-69</v>
      </c>
      <c r="F538">
        <v>969</v>
      </c>
    </row>
    <row r="539" spans="2:6" x14ac:dyDescent="0.2">
      <c r="B539" t="s">
        <v>66</v>
      </c>
      <c r="C539" t="s">
        <v>71</v>
      </c>
      <c r="D539" s="111" t="s">
        <v>130</v>
      </c>
      <c r="E539" t="str">
        <f t="shared" si="8"/>
        <v>MSMale70-74</v>
      </c>
      <c r="F539">
        <v>990</v>
      </c>
    </row>
    <row r="540" spans="2:6" x14ac:dyDescent="0.2">
      <c r="B540" t="s">
        <v>66</v>
      </c>
      <c r="C540" t="s">
        <v>71</v>
      </c>
      <c r="D540" s="111" t="s">
        <v>131</v>
      </c>
      <c r="E540" t="str">
        <f t="shared" si="8"/>
        <v>MSMale75-79</v>
      </c>
      <c r="F540">
        <v>959</v>
      </c>
    </row>
    <row r="541" spans="2:6" x14ac:dyDescent="0.2">
      <c r="B541" t="s">
        <v>66</v>
      </c>
      <c r="C541" t="s">
        <v>71</v>
      </c>
      <c r="D541" s="111" t="s">
        <v>132</v>
      </c>
      <c r="E541" t="str">
        <f t="shared" si="8"/>
        <v>MSMale80-84</v>
      </c>
      <c r="F541">
        <v>1009</v>
      </c>
    </row>
    <row r="542" spans="2:6" x14ac:dyDescent="0.2">
      <c r="B542" t="s">
        <v>66</v>
      </c>
      <c r="C542" t="s">
        <v>71</v>
      </c>
      <c r="D542" s="111" t="s">
        <v>133</v>
      </c>
      <c r="E542" t="str">
        <f t="shared" si="8"/>
        <v>MSMale85-89</v>
      </c>
      <c r="F542">
        <v>696</v>
      </c>
    </row>
    <row r="543" spans="2:6" x14ac:dyDescent="0.2">
      <c r="B543" t="s">
        <v>66</v>
      </c>
      <c r="C543" t="s">
        <v>71</v>
      </c>
      <c r="D543" s="111" t="s">
        <v>8</v>
      </c>
      <c r="E543" t="str">
        <f t="shared" si="8"/>
        <v>MSMale90+</v>
      </c>
      <c r="F543">
        <v>565</v>
      </c>
    </row>
    <row r="544" spans="2:6" x14ac:dyDescent="0.2">
      <c r="B544" t="s">
        <v>67</v>
      </c>
      <c r="C544" t="s">
        <v>70</v>
      </c>
      <c r="D544" s="111">
        <v>0</v>
      </c>
      <c r="E544" t="str">
        <f t="shared" si="8"/>
        <v>MTFemale0</v>
      </c>
      <c r="F544">
        <v>328</v>
      </c>
    </row>
    <row r="545" spans="2:6" x14ac:dyDescent="0.2">
      <c r="B545" t="s">
        <v>67</v>
      </c>
      <c r="C545" t="s">
        <v>70</v>
      </c>
      <c r="D545" s="142" t="s">
        <v>1657</v>
      </c>
      <c r="E545" t="str">
        <f t="shared" si="8"/>
        <v>MTFemale1-4</v>
      </c>
      <c r="F545">
        <v>69</v>
      </c>
    </row>
    <row r="546" spans="2:6" x14ac:dyDescent="0.2">
      <c r="B546" t="s">
        <v>67</v>
      </c>
      <c r="C546" t="s">
        <v>70</v>
      </c>
      <c r="D546" s="142" t="s">
        <v>1658</v>
      </c>
      <c r="E546" t="str">
        <f t="shared" si="8"/>
        <v>MTFemale5-9</v>
      </c>
      <c r="F546">
        <v>29</v>
      </c>
    </row>
    <row r="547" spans="2:6" x14ac:dyDescent="0.2">
      <c r="B547" t="s">
        <v>67</v>
      </c>
      <c r="C547" t="s">
        <v>70</v>
      </c>
      <c r="D547" s="142" t="s">
        <v>118</v>
      </c>
      <c r="E547" t="str">
        <f t="shared" si="8"/>
        <v>MTFemale10-14</v>
      </c>
      <c r="F547">
        <v>46</v>
      </c>
    </row>
    <row r="548" spans="2:6" x14ac:dyDescent="0.2">
      <c r="B548" t="s">
        <v>67</v>
      </c>
      <c r="C548" t="s">
        <v>70</v>
      </c>
      <c r="D548" s="111" t="s">
        <v>119</v>
      </c>
      <c r="E548" t="str">
        <f t="shared" si="8"/>
        <v>MTFemale15-19</v>
      </c>
      <c r="F548">
        <v>73</v>
      </c>
    </row>
    <row r="549" spans="2:6" x14ac:dyDescent="0.2">
      <c r="B549" t="s">
        <v>67</v>
      </c>
      <c r="C549" t="s">
        <v>70</v>
      </c>
      <c r="D549" s="111" t="s">
        <v>120</v>
      </c>
      <c r="E549" t="str">
        <f t="shared" si="8"/>
        <v>MTFemale20-24</v>
      </c>
      <c r="F549">
        <v>87</v>
      </c>
    </row>
    <row r="550" spans="2:6" x14ac:dyDescent="0.2">
      <c r="B550" t="s">
        <v>67</v>
      </c>
      <c r="C550" t="s">
        <v>70</v>
      </c>
      <c r="D550" s="111" t="s">
        <v>121</v>
      </c>
      <c r="E550" t="str">
        <f t="shared" si="8"/>
        <v>MTFemale25-29</v>
      </c>
      <c r="F550">
        <v>104</v>
      </c>
    </row>
    <row r="551" spans="2:6" x14ac:dyDescent="0.2">
      <c r="B551" t="s">
        <v>67</v>
      </c>
      <c r="C551" t="s">
        <v>70</v>
      </c>
      <c r="D551" s="111" t="s">
        <v>122</v>
      </c>
      <c r="E551" t="str">
        <f t="shared" si="8"/>
        <v>MTFemale30-34</v>
      </c>
      <c r="F551">
        <v>143</v>
      </c>
    </row>
    <row r="552" spans="2:6" x14ac:dyDescent="0.2">
      <c r="B552" t="s">
        <v>67</v>
      </c>
      <c r="C552" t="s">
        <v>70</v>
      </c>
      <c r="D552" s="111" t="s">
        <v>123</v>
      </c>
      <c r="E552" t="str">
        <f t="shared" si="8"/>
        <v>MTFemale35-39</v>
      </c>
      <c r="F552">
        <v>181</v>
      </c>
    </row>
    <row r="553" spans="2:6" x14ac:dyDescent="0.2">
      <c r="B553" t="s">
        <v>67</v>
      </c>
      <c r="C553" t="s">
        <v>70</v>
      </c>
      <c r="D553" s="111" t="s">
        <v>124</v>
      </c>
      <c r="E553" t="str">
        <f t="shared" si="8"/>
        <v>MTFemale40-44</v>
      </c>
      <c r="F553">
        <v>230</v>
      </c>
    </row>
    <row r="554" spans="2:6" x14ac:dyDescent="0.2">
      <c r="B554" t="s">
        <v>67</v>
      </c>
      <c r="C554" t="s">
        <v>70</v>
      </c>
      <c r="D554" s="111" t="s">
        <v>125</v>
      </c>
      <c r="E554" t="str">
        <f t="shared" si="8"/>
        <v>MTFemale45-49</v>
      </c>
      <c r="F554">
        <v>285</v>
      </c>
    </row>
    <row r="555" spans="2:6" x14ac:dyDescent="0.2">
      <c r="B555" t="s">
        <v>67</v>
      </c>
      <c r="C555" t="s">
        <v>70</v>
      </c>
      <c r="D555" s="111" t="s">
        <v>126</v>
      </c>
      <c r="E555" t="str">
        <f t="shared" si="8"/>
        <v>MTFemale50-54</v>
      </c>
      <c r="F555">
        <v>372</v>
      </c>
    </row>
    <row r="556" spans="2:6" x14ac:dyDescent="0.2">
      <c r="B556" t="s">
        <v>67</v>
      </c>
      <c r="C556" t="s">
        <v>70</v>
      </c>
      <c r="D556" s="111" t="s">
        <v>127</v>
      </c>
      <c r="E556" t="str">
        <f t="shared" si="8"/>
        <v>MTFemale55-59</v>
      </c>
      <c r="F556">
        <v>433</v>
      </c>
    </row>
    <row r="557" spans="2:6" x14ac:dyDescent="0.2">
      <c r="B557" t="s">
        <v>67</v>
      </c>
      <c r="C557" t="s">
        <v>70</v>
      </c>
      <c r="D557" s="111" t="s">
        <v>128</v>
      </c>
      <c r="E557" t="str">
        <f t="shared" si="8"/>
        <v>MTFemale60-64</v>
      </c>
      <c r="F557">
        <v>551</v>
      </c>
    </row>
    <row r="558" spans="2:6" x14ac:dyDescent="0.2">
      <c r="B558" t="s">
        <v>67</v>
      </c>
      <c r="C558" t="s">
        <v>70</v>
      </c>
      <c r="D558" s="111" t="s">
        <v>129</v>
      </c>
      <c r="E558" t="str">
        <f t="shared" si="8"/>
        <v>MTFemale65-69</v>
      </c>
      <c r="F558">
        <v>623</v>
      </c>
    </row>
    <row r="559" spans="2:6" x14ac:dyDescent="0.2">
      <c r="B559" t="s">
        <v>67</v>
      </c>
      <c r="C559" t="s">
        <v>70</v>
      </c>
      <c r="D559" s="111" t="s">
        <v>130</v>
      </c>
      <c r="E559" t="str">
        <f t="shared" si="8"/>
        <v>MTFemale70-74</v>
      </c>
      <c r="F559">
        <v>684</v>
      </c>
    </row>
    <row r="560" spans="2:6" x14ac:dyDescent="0.2">
      <c r="B560" t="s">
        <v>67</v>
      </c>
      <c r="C560" t="s">
        <v>70</v>
      </c>
      <c r="D560" s="111" t="s">
        <v>131</v>
      </c>
      <c r="E560" t="str">
        <f t="shared" si="8"/>
        <v>MTFemale75-79</v>
      </c>
      <c r="F560">
        <v>752</v>
      </c>
    </row>
    <row r="561" spans="2:6" x14ac:dyDescent="0.2">
      <c r="B561" t="s">
        <v>67</v>
      </c>
      <c r="C561" t="s">
        <v>70</v>
      </c>
      <c r="D561" s="111" t="s">
        <v>132</v>
      </c>
      <c r="E561" t="str">
        <f t="shared" si="8"/>
        <v>MTFemale80-84</v>
      </c>
      <c r="F561">
        <v>748</v>
      </c>
    </row>
    <row r="562" spans="2:6" x14ac:dyDescent="0.2">
      <c r="B562" t="s">
        <v>67</v>
      </c>
      <c r="C562" t="s">
        <v>70</v>
      </c>
      <c r="D562" s="111" t="s">
        <v>133</v>
      </c>
      <c r="E562" t="str">
        <f t="shared" si="8"/>
        <v>MTFemale85-89</v>
      </c>
      <c r="F562">
        <v>628</v>
      </c>
    </row>
    <row r="563" spans="2:6" x14ac:dyDescent="0.2">
      <c r="B563" t="s">
        <v>67</v>
      </c>
      <c r="C563" t="s">
        <v>70</v>
      </c>
      <c r="D563" s="111" t="s">
        <v>8</v>
      </c>
      <c r="E563" t="str">
        <f t="shared" si="8"/>
        <v>MTFemale90+</v>
      </c>
      <c r="F563">
        <v>629</v>
      </c>
    </row>
    <row r="564" spans="2:6" x14ac:dyDescent="0.2">
      <c r="B564" t="s">
        <v>67</v>
      </c>
      <c r="C564" t="s">
        <v>71</v>
      </c>
      <c r="D564" s="111">
        <v>0</v>
      </c>
      <c r="E564" t="str">
        <f t="shared" si="8"/>
        <v>MTMale0</v>
      </c>
      <c r="F564">
        <v>414</v>
      </c>
    </row>
    <row r="565" spans="2:6" x14ac:dyDescent="0.2">
      <c r="B565" t="s">
        <v>67</v>
      </c>
      <c r="C565" t="s">
        <v>71</v>
      </c>
      <c r="D565" s="142" t="s">
        <v>1657</v>
      </c>
      <c r="E565" t="str">
        <f t="shared" si="8"/>
        <v>MTMale1-4</v>
      </c>
      <c r="F565">
        <v>73</v>
      </c>
    </row>
    <row r="566" spans="2:6" x14ac:dyDescent="0.2">
      <c r="B566" t="s">
        <v>67</v>
      </c>
      <c r="C566" t="s">
        <v>71</v>
      </c>
      <c r="D566" s="142" t="s">
        <v>1658</v>
      </c>
      <c r="E566" t="str">
        <f t="shared" si="8"/>
        <v>MTMale5-9</v>
      </c>
      <c r="F566">
        <v>31</v>
      </c>
    </row>
    <row r="567" spans="2:6" x14ac:dyDescent="0.2">
      <c r="B567" t="s">
        <v>67</v>
      </c>
      <c r="C567" t="s">
        <v>71</v>
      </c>
      <c r="D567" s="142" t="s">
        <v>118</v>
      </c>
      <c r="E567" t="str">
        <f t="shared" si="8"/>
        <v>MTMale10-14</v>
      </c>
      <c r="F567">
        <v>56</v>
      </c>
    </row>
    <row r="568" spans="2:6" x14ac:dyDescent="0.2">
      <c r="B568" t="s">
        <v>67</v>
      </c>
      <c r="C568" t="s">
        <v>71</v>
      </c>
      <c r="D568" s="111" t="s">
        <v>119</v>
      </c>
      <c r="E568" t="str">
        <f t="shared" si="8"/>
        <v>MTMale15-19</v>
      </c>
      <c r="F568">
        <v>232</v>
      </c>
    </row>
    <row r="569" spans="2:6" x14ac:dyDescent="0.2">
      <c r="B569" t="s">
        <v>67</v>
      </c>
      <c r="C569" t="s">
        <v>71</v>
      </c>
      <c r="D569" s="111" t="s">
        <v>120</v>
      </c>
      <c r="E569" t="str">
        <f t="shared" si="8"/>
        <v>MTMale20-24</v>
      </c>
      <c r="F569">
        <v>337</v>
      </c>
    </row>
    <row r="570" spans="2:6" x14ac:dyDescent="0.2">
      <c r="B570" t="s">
        <v>67</v>
      </c>
      <c r="C570" t="s">
        <v>71</v>
      </c>
      <c r="D570" s="111" t="s">
        <v>121</v>
      </c>
      <c r="E570" t="str">
        <f t="shared" si="8"/>
        <v>MTMale25-29</v>
      </c>
      <c r="F570">
        <v>370</v>
      </c>
    </row>
    <row r="571" spans="2:6" x14ac:dyDescent="0.2">
      <c r="B571" t="s">
        <v>67</v>
      </c>
      <c r="C571" t="s">
        <v>71</v>
      </c>
      <c r="D571" s="111" t="s">
        <v>122</v>
      </c>
      <c r="E571" t="str">
        <f t="shared" si="8"/>
        <v>MTMale30-34</v>
      </c>
      <c r="F571">
        <v>354</v>
      </c>
    </row>
    <row r="572" spans="2:6" x14ac:dyDescent="0.2">
      <c r="B572" t="s">
        <v>67</v>
      </c>
      <c r="C572" t="s">
        <v>71</v>
      </c>
      <c r="D572" s="111" t="s">
        <v>123</v>
      </c>
      <c r="E572" t="str">
        <f t="shared" si="8"/>
        <v>MTMale35-39</v>
      </c>
      <c r="F572">
        <v>413</v>
      </c>
    </row>
    <row r="573" spans="2:6" x14ac:dyDescent="0.2">
      <c r="B573" t="s">
        <v>67</v>
      </c>
      <c r="C573" t="s">
        <v>71</v>
      </c>
      <c r="D573" s="111" t="s">
        <v>124</v>
      </c>
      <c r="E573" t="str">
        <f t="shared" si="8"/>
        <v>MTMale40-44</v>
      </c>
      <c r="F573">
        <v>516</v>
      </c>
    </row>
    <row r="574" spans="2:6" x14ac:dyDescent="0.2">
      <c r="B574" t="s">
        <v>67</v>
      </c>
      <c r="C574" t="s">
        <v>71</v>
      </c>
      <c r="D574" s="111" t="s">
        <v>125</v>
      </c>
      <c r="E574" t="str">
        <f t="shared" si="8"/>
        <v>MTMale45-49</v>
      </c>
      <c r="F574">
        <v>580</v>
      </c>
    </row>
    <row r="575" spans="2:6" x14ac:dyDescent="0.2">
      <c r="B575" t="s">
        <v>67</v>
      </c>
      <c r="C575" t="s">
        <v>71</v>
      </c>
      <c r="D575" s="111" t="s">
        <v>126</v>
      </c>
      <c r="E575" t="str">
        <f t="shared" si="8"/>
        <v>MTMale50-54</v>
      </c>
      <c r="F575">
        <v>714</v>
      </c>
    </row>
    <row r="576" spans="2:6" x14ac:dyDescent="0.2">
      <c r="B576" t="s">
        <v>67</v>
      </c>
      <c r="C576" t="s">
        <v>71</v>
      </c>
      <c r="D576" s="111" t="s">
        <v>127</v>
      </c>
      <c r="E576" t="str">
        <f t="shared" si="8"/>
        <v>MTMale55-59</v>
      </c>
      <c r="F576">
        <v>878</v>
      </c>
    </row>
    <row r="577" spans="2:6" x14ac:dyDescent="0.2">
      <c r="B577" t="s">
        <v>67</v>
      </c>
      <c r="C577" t="s">
        <v>71</v>
      </c>
      <c r="D577" s="111" t="s">
        <v>128</v>
      </c>
      <c r="E577" t="str">
        <f t="shared" si="8"/>
        <v>MTMale60-64</v>
      </c>
      <c r="F577">
        <v>1004</v>
      </c>
    </row>
    <row r="578" spans="2:6" x14ac:dyDescent="0.2">
      <c r="B578" t="s">
        <v>67</v>
      </c>
      <c r="C578" t="s">
        <v>71</v>
      </c>
      <c r="D578" s="111" t="s">
        <v>129</v>
      </c>
      <c r="E578" t="str">
        <f t="shared" si="8"/>
        <v>MTMale65-69</v>
      </c>
      <c r="F578">
        <v>1107</v>
      </c>
    </row>
    <row r="579" spans="2:6" x14ac:dyDescent="0.2">
      <c r="B579" t="s">
        <v>67</v>
      </c>
      <c r="C579" t="s">
        <v>71</v>
      </c>
      <c r="D579" s="111" t="s">
        <v>130</v>
      </c>
      <c r="E579" t="str">
        <f t="shared" si="8"/>
        <v>MTMale70-74</v>
      </c>
      <c r="F579">
        <v>1056</v>
      </c>
    </row>
    <row r="580" spans="2:6" x14ac:dyDescent="0.2">
      <c r="B580" t="s">
        <v>67</v>
      </c>
      <c r="C580" t="s">
        <v>71</v>
      </c>
      <c r="D580" s="111" t="s">
        <v>131</v>
      </c>
      <c r="E580" t="str">
        <f t="shared" ref="E580:E643" si="9">_xlfn.CONCAT(B580,C580,D580)</f>
        <v>MTMale75-79</v>
      </c>
      <c r="F580">
        <v>1075</v>
      </c>
    </row>
    <row r="581" spans="2:6" x14ac:dyDescent="0.2">
      <c r="B581" t="s">
        <v>67</v>
      </c>
      <c r="C581" t="s">
        <v>71</v>
      </c>
      <c r="D581" s="111" t="s">
        <v>132</v>
      </c>
      <c r="E581" t="str">
        <f t="shared" si="9"/>
        <v>MTMale80-84</v>
      </c>
      <c r="F581">
        <v>916</v>
      </c>
    </row>
    <row r="582" spans="2:6" x14ac:dyDescent="0.2">
      <c r="B582" t="s">
        <v>67</v>
      </c>
      <c r="C582" t="s">
        <v>71</v>
      </c>
      <c r="D582" s="111" t="s">
        <v>133</v>
      </c>
      <c r="E582" t="str">
        <f t="shared" si="9"/>
        <v>MTMale85-89</v>
      </c>
      <c r="F582">
        <v>689</v>
      </c>
    </row>
    <row r="583" spans="2:6" x14ac:dyDescent="0.2">
      <c r="B583" t="s">
        <v>67</v>
      </c>
      <c r="C583" t="s">
        <v>71</v>
      </c>
      <c r="D583" s="111" t="s">
        <v>8</v>
      </c>
      <c r="E583" t="str">
        <f t="shared" si="9"/>
        <v>MTMale90+</v>
      </c>
      <c r="F583">
        <v>453</v>
      </c>
    </row>
    <row r="584" spans="2:6" x14ac:dyDescent="0.2">
      <c r="B584" t="s">
        <v>44</v>
      </c>
      <c r="C584" t="s">
        <v>70</v>
      </c>
      <c r="D584" s="111">
        <v>0</v>
      </c>
      <c r="E584" t="str">
        <f t="shared" si="9"/>
        <v>PAFemale0</v>
      </c>
      <c r="F584">
        <v>902</v>
      </c>
    </row>
    <row r="585" spans="2:6" x14ac:dyDescent="0.2">
      <c r="B585" t="s">
        <v>44</v>
      </c>
      <c r="C585" t="s">
        <v>70</v>
      </c>
      <c r="D585" s="142" t="s">
        <v>1657</v>
      </c>
      <c r="E585" t="str">
        <f t="shared" si="9"/>
        <v>PAFemale1-4</v>
      </c>
      <c r="F585">
        <v>181</v>
      </c>
    </row>
    <row r="586" spans="2:6" x14ac:dyDescent="0.2">
      <c r="B586" t="s">
        <v>44</v>
      </c>
      <c r="C586" t="s">
        <v>70</v>
      </c>
      <c r="D586" s="142" t="s">
        <v>1658</v>
      </c>
      <c r="E586" t="str">
        <f t="shared" si="9"/>
        <v>PAFemale5-9</v>
      </c>
      <c r="F586">
        <v>84</v>
      </c>
    </row>
    <row r="587" spans="2:6" x14ac:dyDescent="0.2">
      <c r="B587" t="s">
        <v>44</v>
      </c>
      <c r="C587" t="s">
        <v>70</v>
      </c>
      <c r="D587" s="142" t="s">
        <v>118</v>
      </c>
      <c r="E587" t="str">
        <f t="shared" si="9"/>
        <v>PAFemale10-14</v>
      </c>
      <c r="F587">
        <v>108</v>
      </c>
    </row>
    <row r="588" spans="2:6" x14ac:dyDescent="0.2">
      <c r="B588" t="s">
        <v>44</v>
      </c>
      <c r="C588" t="s">
        <v>70</v>
      </c>
      <c r="D588" s="111" t="s">
        <v>119</v>
      </c>
      <c r="E588" t="str">
        <f t="shared" si="9"/>
        <v>PAFemale15-19</v>
      </c>
      <c r="F588">
        <v>195</v>
      </c>
    </row>
    <row r="589" spans="2:6" x14ac:dyDescent="0.2">
      <c r="B589" t="s">
        <v>44</v>
      </c>
      <c r="C589" t="s">
        <v>70</v>
      </c>
      <c r="D589" s="111" t="s">
        <v>120</v>
      </c>
      <c r="E589" t="str">
        <f t="shared" si="9"/>
        <v>PAFemale20-24</v>
      </c>
      <c r="F589">
        <v>250</v>
      </c>
    </row>
    <row r="590" spans="2:6" x14ac:dyDescent="0.2">
      <c r="B590" t="s">
        <v>44</v>
      </c>
      <c r="C590" t="s">
        <v>70</v>
      </c>
      <c r="D590" s="111" t="s">
        <v>121</v>
      </c>
      <c r="E590" t="str">
        <f t="shared" si="9"/>
        <v>PAFemale25-29</v>
      </c>
      <c r="F590">
        <v>291</v>
      </c>
    </row>
    <row r="591" spans="2:6" x14ac:dyDescent="0.2">
      <c r="B591" t="s">
        <v>44</v>
      </c>
      <c r="C591" t="s">
        <v>70</v>
      </c>
      <c r="D591" s="111" t="s">
        <v>122</v>
      </c>
      <c r="E591" t="str">
        <f t="shared" si="9"/>
        <v>PAFemale30-34</v>
      </c>
      <c r="F591">
        <v>307</v>
      </c>
    </row>
    <row r="592" spans="2:6" x14ac:dyDescent="0.2">
      <c r="B592" t="s">
        <v>44</v>
      </c>
      <c r="C592" t="s">
        <v>70</v>
      </c>
      <c r="D592" s="111" t="s">
        <v>123</v>
      </c>
      <c r="E592" t="str">
        <f t="shared" si="9"/>
        <v>PAFemale35-39</v>
      </c>
      <c r="F592">
        <v>458</v>
      </c>
    </row>
    <row r="593" spans="2:6" x14ac:dyDescent="0.2">
      <c r="B593" t="s">
        <v>44</v>
      </c>
      <c r="C593" t="s">
        <v>70</v>
      </c>
      <c r="D593" s="111" t="s">
        <v>124</v>
      </c>
      <c r="E593" t="str">
        <f t="shared" si="9"/>
        <v>PAFemale40-44</v>
      </c>
      <c r="F593">
        <v>497</v>
      </c>
    </row>
    <row r="594" spans="2:6" x14ac:dyDescent="0.2">
      <c r="B594" t="s">
        <v>44</v>
      </c>
      <c r="C594" t="s">
        <v>70</v>
      </c>
      <c r="D594" s="111" t="s">
        <v>125</v>
      </c>
      <c r="E594" t="str">
        <f t="shared" si="9"/>
        <v>PAFemale45-49</v>
      </c>
      <c r="F594">
        <v>549</v>
      </c>
    </row>
    <row r="595" spans="2:6" x14ac:dyDescent="0.2">
      <c r="B595" t="s">
        <v>44</v>
      </c>
      <c r="C595" t="s">
        <v>70</v>
      </c>
      <c r="D595" s="111" t="s">
        <v>126</v>
      </c>
      <c r="E595" t="str">
        <f t="shared" si="9"/>
        <v>PAFemale50-54</v>
      </c>
      <c r="F595">
        <v>703</v>
      </c>
    </row>
    <row r="596" spans="2:6" x14ac:dyDescent="0.2">
      <c r="B596" t="s">
        <v>44</v>
      </c>
      <c r="C596" t="s">
        <v>70</v>
      </c>
      <c r="D596" s="111" t="s">
        <v>127</v>
      </c>
      <c r="E596" t="str">
        <f t="shared" si="9"/>
        <v>PAFemale55-59</v>
      </c>
      <c r="F596">
        <v>910</v>
      </c>
    </row>
    <row r="597" spans="2:6" x14ac:dyDescent="0.2">
      <c r="B597" t="s">
        <v>44</v>
      </c>
      <c r="C597" t="s">
        <v>70</v>
      </c>
      <c r="D597" s="111" t="s">
        <v>128</v>
      </c>
      <c r="E597" t="str">
        <f t="shared" si="9"/>
        <v>PAFemale60-64</v>
      </c>
      <c r="F597">
        <v>1142</v>
      </c>
    </row>
    <row r="598" spans="2:6" x14ac:dyDescent="0.2">
      <c r="B598" t="s">
        <v>44</v>
      </c>
      <c r="C598" t="s">
        <v>70</v>
      </c>
      <c r="D598" s="111" t="s">
        <v>129</v>
      </c>
      <c r="E598" t="str">
        <f t="shared" si="9"/>
        <v>PAFemale65-69</v>
      </c>
      <c r="F598">
        <v>1318</v>
      </c>
    </row>
    <row r="599" spans="2:6" x14ac:dyDescent="0.2">
      <c r="B599" t="s">
        <v>44</v>
      </c>
      <c r="C599" t="s">
        <v>70</v>
      </c>
      <c r="D599" s="111" t="s">
        <v>130</v>
      </c>
      <c r="E599" t="str">
        <f t="shared" si="9"/>
        <v>PAFemale70-74</v>
      </c>
      <c r="F599">
        <v>1487</v>
      </c>
    </row>
    <row r="600" spans="2:6" x14ac:dyDescent="0.2">
      <c r="B600" t="s">
        <v>44</v>
      </c>
      <c r="C600" t="s">
        <v>70</v>
      </c>
      <c r="D600" s="111" t="s">
        <v>131</v>
      </c>
      <c r="E600" t="str">
        <f t="shared" si="9"/>
        <v>PAFemale75-79</v>
      </c>
      <c r="F600">
        <v>1671</v>
      </c>
    </row>
    <row r="601" spans="2:6" x14ac:dyDescent="0.2">
      <c r="B601" t="s">
        <v>44</v>
      </c>
      <c r="C601" t="s">
        <v>70</v>
      </c>
      <c r="D601" s="111" t="s">
        <v>132</v>
      </c>
      <c r="E601" t="str">
        <f t="shared" si="9"/>
        <v>PAFemale80-84</v>
      </c>
      <c r="F601">
        <v>1682</v>
      </c>
    </row>
    <row r="602" spans="2:6" x14ac:dyDescent="0.2">
      <c r="B602" t="s">
        <v>44</v>
      </c>
      <c r="C602" t="s">
        <v>70</v>
      </c>
      <c r="D602" s="111" t="s">
        <v>133</v>
      </c>
      <c r="E602" t="str">
        <f t="shared" si="9"/>
        <v>PAFemale85-89</v>
      </c>
      <c r="F602">
        <v>1464</v>
      </c>
    </row>
    <row r="603" spans="2:6" x14ac:dyDescent="0.2">
      <c r="B603" t="s">
        <v>44</v>
      </c>
      <c r="C603" t="s">
        <v>70</v>
      </c>
      <c r="D603" s="111" t="s">
        <v>8</v>
      </c>
      <c r="E603" t="str">
        <f t="shared" si="9"/>
        <v>PAFemale90+</v>
      </c>
      <c r="F603">
        <v>1670</v>
      </c>
    </row>
    <row r="604" spans="2:6" x14ac:dyDescent="0.2">
      <c r="B604" t="s">
        <v>44</v>
      </c>
      <c r="C604" t="s">
        <v>71</v>
      </c>
      <c r="D604" s="111">
        <v>0</v>
      </c>
      <c r="E604" t="str">
        <f t="shared" si="9"/>
        <v>PAMale0</v>
      </c>
      <c r="F604">
        <v>1167</v>
      </c>
    </row>
    <row r="605" spans="2:6" x14ac:dyDescent="0.2">
      <c r="B605" t="s">
        <v>44</v>
      </c>
      <c r="C605" t="s">
        <v>71</v>
      </c>
      <c r="D605" s="142" t="s">
        <v>1657</v>
      </c>
      <c r="E605" t="str">
        <f t="shared" si="9"/>
        <v>PAMale1-4</v>
      </c>
      <c r="F605">
        <v>216</v>
      </c>
    </row>
    <row r="606" spans="2:6" x14ac:dyDescent="0.2">
      <c r="B606" t="s">
        <v>44</v>
      </c>
      <c r="C606" t="s">
        <v>71</v>
      </c>
      <c r="D606" s="142" t="s">
        <v>1658</v>
      </c>
      <c r="E606" t="str">
        <f t="shared" si="9"/>
        <v>PAMale5-9</v>
      </c>
      <c r="F606">
        <v>118</v>
      </c>
    </row>
    <row r="607" spans="2:6" x14ac:dyDescent="0.2">
      <c r="B607" t="s">
        <v>44</v>
      </c>
      <c r="C607" t="s">
        <v>71</v>
      </c>
      <c r="D607" s="142" t="s">
        <v>118</v>
      </c>
      <c r="E607" t="str">
        <f t="shared" si="9"/>
        <v>PAMale10-14</v>
      </c>
      <c r="F607">
        <v>156</v>
      </c>
    </row>
    <row r="608" spans="2:6" x14ac:dyDescent="0.2">
      <c r="B608" t="s">
        <v>44</v>
      </c>
      <c r="C608" t="s">
        <v>71</v>
      </c>
      <c r="D608" s="111" t="s">
        <v>119</v>
      </c>
      <c r="E608" t="str">
        <f t="shared" si="9"/>
        <v>PAMale15-19</v>
      </c>
      <c r="F608">
        <v>823</v>
      </c>
    </row>
    <row r="609" spans="2:6" x14ac:dyDescent="0.2">
      <c r="B609" t="s">
        <v>44</v>
      </c>
      <c r="C609" t="s">
        <v>71</v>
      </c>
      <c r="D609" s="111" t="s">
        <v>120</v>
      </c>
      <c r="E609" t="str">
        <f t="shared" si="9"/>
        <v>PAMale20-24</v>
      </c>
      <c r="F609">
        <v>1224</v>
      </c>
    </row>
    <row r="610" spans="2:6" x14ac:dyDescent="0.2">
      <c r="B610" t="s">
        <v>44</v>
      </c>
      <c r="C610" t="s">
        <v>71</v>
      </c>
      <c r="D610" s="111" t="s">
        <v>121</v>
      </c>
      <c r="E610" t="str">
        <f t="shared" si="9"/>
        <v>PAMale25-29</v>
      </c>
      <c r="F610">
        <v>1095</v>
      </c>
    </row>
    <row r="611" spans="2:6" x14ac:dyDescent="0.2">
      <c r="B611" t="s">
        <v>44</v>
      </c>
      <c r="C611" t="s">
        <v>71</v>
      </c>
      <c r="D611" s="111" t="s">
        <v>122</v>
      </c>
      <c r="E611" t="str">
        <f t="shared" si="9"/>
        <v>PAMale30-34</v>
      </c>
      <c r="F611">
        <v>1045</v>
      </c>
    </row>
    <row r="612" spans="2:6" x14ac:dyDescent="0.2">
      <c r="B612" t="s">
        <v>44</v>
      </c>
      <c r="C612" t="s">
        <v>71</v>
      </c>
      <c r="D612" s="111" t="s">
        <v>123</v>
      </c>
      <c r="E612" t="str">
        <f t="shared" si="9"/>
        <v>PAMale35-39</v>
      </c>
      <c r="F612">
        <v>1039</v>
      </c>
    </row>
    <row r="613" spans="2:6" x14ac:dyDescent="0.2">
      <c r="B613" t="s">
        <v>44</v>
      </c>
      <c r="C613" t="s">
        <v>71</v>
      </c>
      <c r="D613" s="111" t="s">
        <v>124</v>
      </c>
      <c r="E613" t="str">
        <f t="shared" si="9"/>
        <v>PAMale40-44</v>
      </c>
      <c r="F613">
        <v>1010</v>
      </c>
    </row>
    <row r="614" spans="2:6" x14ac:dyDescent="0.2">
      <c r="B614" t="s">
        <v>44</v>
      </c>
      <c r="C614" t="s">
        <v>71</v>
      </c>
      <c r="D614" s="111" t="s">
        <v>125</v>
      </c>
      <c r="E614" t="str">
        <f t="shared" si="9"/>
        <v>PAMale45-49</v>
      </c>
      <c r="F614">
        <v>1003</v>
      </c>
    </row>
    <row r="615" spans="2:6" x14ac:dyDescent="0.2">
      <c r="B615" t="s">
        <v>44</v>
      </c>
      <c r="C615" t="s">
        <v>71</v>
      </c>
      <c r="D615" s="111" t="s">
        <v>126</v>
      </c>
      <c r="E615" t="str">
        <f t="shared" si="9"/>
        <v>PAMale50-54</v>
      </c>
      <c r="F615">
        <v>1250</v>
      </c>
    </row>
    <row r="616" spans="2:6" x14ac:dyDescent="0.2">
      <c r="B616" t="s">
        <v>44</v>
      </c>
      <c r="C616" t="s">
        <v>71</v>
      </c>
      <c r="D616" s="111" t="s">
        <v>127</v>
      </c>
      <c r="E616" t="str">
        <f t="shared" si="9"/>
        <v>PAMale55-59</v>
      </c>
      <c r="F616">
        <v>1526</v>
      </c>
    </row>
    <row r="617" spans="2:6" x14ac:dyDescent="0.2">
      <c r="B617" t="s">
        <v>44</v>
      </c>
      <c r="C617" t="s">
        <v>71</v>
      </c>
      <c r="D617" s="111" t="s">
        <v>128</v>
      </c>
      <c r="E617" t="str">
        <f t="shared" si="9"/>
        <v>PAMale60-64</v>
      </c>
      <c r="F617">
        <v>1824</v>
      </c>
    </row>
    <row r="618" spans="2:6" x14ac:dyDescent="0.2">
      <c r="B618" t="s">
        <v>44</v>
      </c>
      <c r="C618" t="s">
        <v>71</v>
      </c>
      <c r="D618" s="111" t="s">
        <v>129</v>
      </c>
      <c r="E618" t="str">
        <f t="shared" si="9"/>
        <v>PAMale65-69</v>
      </c>
      <c r="F618">
        <v>2101</v>
      </c>
    </row>
    <row r="619" spans="2:6" x14ac:dyDescent="0.2">
      <c r="B619" t="s">
        <v>44</v>
      </c>
      <c r="C619" t="s">
        <v>71</v>
      </c>
      <c r="D619" s="111" t="s">
        <v>130</v>
      </c>
      <c r="E619" t="str">
        <f t="shared" si="9"/>
        <v>PAMale70-74</v>
      </c>
      <c r="F619">
        <v>2135</v>
      </c>
    </row>
    <row r="620" spans="2:6" x14ac:dyDescent="0.2">
      <c r="B620" t="s">
        <v>44</v>
      </c>
      <c r="C620" t="s">
        <v>71</v>
      </c>
      <c r="D620" s="111" t="s">
        <v>131</v>
      </c>
      <c r="E620" t="str">
        <f t="shared" si="9"/>
        <v>PAMale75-79</v>
      </c>
      <c r="F620">
        <v>2266</v>
      </c>
    </row>
    <row r="621" spans="2:6" x14ac:dyDescent="0.2">
      <c r="B621" t="s">
        <v>44</v>
      </c>
      <c r="C621" t="s">
        <v>71</v>
      </c>
      <c r="D621" s="111" t="s">
        <v>132</v>
      </c>
      <c r="E621" t="str">
        <f t="shared" si="9"/>
        <v>PAMale80-84</v>
      </c>
      <c r="F621">
        <v>1851</v>
      </c>
    </row>
    <row r="622" spans="2:6" x14ac:dyDescent="0.2">
      <c r="B622" t="s">
        <v>44</v>
      </c>
      <c r="C622" t="s">
        <v>71</v>
      </c>
      <c r="D622" s="111" t="s">
        <v>133</v>
      </c>
      <c r="E622" t="str">
        <f t="shared" si="9"/>
        <v>PAMale85-89</v>
      </c>
      <c r="F622">
        <v>1419</v>
      </c>
    </row>
    <row r="623" spans="2:6" x14ac:dyDescent="0.2">
      <c r="B623" t="s">
        <v>44</v>
      </c>
      <c r="C623" t="s">
        <v>71</v>
      </c>
      <c r="D623" s="111" t="s">
        <v>8</v>
      </c>
      <c r="E623" t="str">
        <f t="shared" si="9"/>
        <v>PAMale90+</v>
      </c>
      <c r="F623">
        <v>1159</v>
      </c>
    </row>
    <row r="624" spans="2:6" x14ac:dyDescent="0.2">
      <c r="B624" t="s">
        <v>52</v>
      </c>
      <c r="C624" t="s">
        <v>70</v>
      </c>
      <c r="D624" s="111">
        <v>0</v>
      </c>
      <c r="E624" t="str">
        <f t="shared" si="9"/>
        <v>PBFemale0</v>
      </c>
      <c r="F624">
        <v>350</v>
      </c>
    </row>
    <row r="625" spans="2:6" x14ac:dyDescent="0.2">
      <c r="B625" t="s">
        <v>52</v>
      </c>
      <c r="C625" t="s">
        <v>70</v>
      </c>
      <c r="D625" s="142" t="s">
        <v>1657</v>
      </c>
      <c r="E625" t="str">
        <f t="shared" si="9"/>
        <v>PBFemale1-4</v>
      </c>
      <c r="F625">
        <v>55</v>
      </c>
    </row>
    <row r="626" spans="2:6" x14ac:dyDescent="0.2">
      <c r="B626" t="s">
        <v>52</v>
      </c>
      <c r="C626" t="s">
        <v>70</v>
      </c>
      <c r="D626" s="142" t="s">
        <v>1658</v>
      </c>
      <c r="E626" t="str">
        <f t="shared" si="9"/>
        <v>PBFemale5-9</v>
      </c>
      <c r="F626">
        <v>29</v>
      </c>
    </row>
    <row r="627" spans="2:6" x14ac:dyDescent="0.2">
      <c r="B627" t="s">
        <v>52</v>
      </c>
      <c r="C627" t="s">
        <v>70</v>
      </c>
      <c r="D627" s="142" t="s">
        <v>118</v>
      </c>
      <c r="E627" t="str">
        <f t="shared" si="9"/>
        <v>PBFemale10-14</v>
      </c>
      <c r="F627">
        <v>41</v>
      </c>
    </row>
    <row r="628" spans="2:6" x14ac:dyDescent="0.2">
      <c r="B628" t="s">
        <v>52</v>
      </c>
      <c r="C628" t="s">
        <v>70</v>
      </c>
      <c r="D628" s="111" t="s">
        <v>119</v>
      </c>
      <c r="E628" t="str">
        <f t="shared" si="9"/>
        <v>PBFemale15-19</v>
      </c>
      <c r="F628">
        <v>49</v>
      </c>
    </row>
    <row r="629" spans="2:6" x14ac:dyDescent="0.2">
      <c r="B629" t="s">
        <v>52</v>
      </c>
      <c r="C629" t="s">
        <v>70</v>
      </c>
      <c r="D629" s="111" t="s">
        <v>120</v>
      </c>
      <c r="E629" t="str">
        <f t="shared" si="9"/>
        <v>PBFemale20-24</v>
      </c>
      <c r="F629">
        <v>91</v>
      </c>
    </row>
    <row r="630" spans="2:6" x14ac:dyDescent="0.2">
      <c r="B630" t="s">
        <v>52</v>
      </c>
      <c r="C630" t="s">
        <v>70</v>
      </c>
      <c r="D630" s="111" t="s">
        <v>121</v>
      </c>
      <c r="E630" t="str">
        <f t="shared" si="9"/>
        <v>PBFemale25-29</v>
      </c>
      <c r="F630">
        <v>91</v>
      </c>
    </row>
    <row r="631" spans="2:6" x14ac:dyDescent="0.2">
      <c r="B631" t="s">
        <v>52</v>
      </c>
      <c r="C631" t="s">
        <v>70</v>
      </c>
      <c r="D631" s="111" t="s">
        <v>122</v>
      </c>
      <c r="E631" t="str">
        <f t="shared" si="9"/>
        <v>PBFemale30-34</v>
      </c>
      <c r="F631">
        <v>140</v>
      </c>
    </row>
    <row r="632" spans="2:6" x14ac:dyDescent="0.2">
      <c r="B632" t="s">
        <v>52</v>
      </c>
      <c r="C632" t="s">
        <v>70</v>
      </c>
      <c r="D632" s="111" t="s">
        <v>123</v>
      </c>
      <c r="E632" t="str">
        <f t="shared" si="9"/>
        <v>PBFemale35-39</v>
      </c>
      <c r="F632">
        <v>212</v>
      </c>
    </row>
    <row r="633" spans="2:6" x14ac:dyDescent="0.2">
      <c r="B633" t="s">
        <v>52</v>
      </c>
      <c r="C633" t="s">
        <v>70</v>
      </c>
      <c r="D633" s="111" t="s">
        <v>124</v>
      </c>
      <c r="E633" t="str">
        <f t="shared" si="9"/>
        <v>PBFemale40-44</v>
      </c>
      <c r="F633">
        <v>270</v>
      </c>
    </row>
    <row r="634" spans="2:6" x14ac:dyDescent="0.2">
      <c r="B634" t="s">
        <v>52</v>
      </c>
      <c r="C634" t="s">
        <v>70</v>
      </c>
      <c r="D634" s="111" t="s">
        <v>125</v>
      </c>
      <c r="E634" t="str">
        <f t="shared" si="9"/>
        <v>PBFemale45-49</v>
      </c>
      <c r="F634">
        <v>376</v>
      </c>
    </row>
    <row r="635" spans="2:6" x14ac:dyDescent="0.2">
      <c r="B635" t="s">
        <v>52</v>
      </c>
      <c r="C635" t="s">
        <v>70</v>
      </c>
      <c r="D635" s="111" t="s">
        <v>126</v>
      </c>
      <c r="E635" t="str">
        <f t="shared" si="9"/>
        <v>PBFemale50-54</v>
      </c>
      <c r="F635">
        <v>458</v>
      </c>
    </row>
    <row r="636" spans="2:6" x14ac:dyDescent="0.2">
      <c r="B636" t="s">
        <v>52</v>
      </c>
      <c r="C636" t="s">
        <v>70</v>
      </c>
      <c r="D636" s="111" t="s">
        <v>127</v>
      </c>
      <c r="E636" t="str">
        <f t="shared" si="9"/>
        <v>PBFemale55-59</v>
      </c>
      <c r="F636">
        <v>595</v>
      </c>
    </row>
    <row r="637" spans="2:6" x14ac:dyDescent="0.2">
      <c r="B637" t="s">
        <v>52</v>
      </c>
      <c r="C637" t="s">
        <v>70</v>
      </c>
      <c r="D637" s="111" t="s">
        <v>128</v>
      </c>
      <c r="E637" t="str">
        <f t="shared" si="9"/>
        <v>PBFemale60-64</v>
      </c>
      <c r="F637">
        <v>769</v>
      </c>
    </row>
    <row r="638" spans="2:6" x14ac:dyDescent="0.2">
      <c r="B638" t="s">
        <v>52</v>
      </c>
      <c r="C638" t="s">
        <v>70</v>
      </c>
      <c r="D638" s="111" t="s">
        <v>129</v>
      </c>
      <c r="E638" t="str">
        <f t="shared" si="9"/>
        <v>PBFemale65-69</v>
      </c>
      <c r="F638">
        <v>1038</v>
      </c>
    </row>
    <row r="639" spans="2:6" x14ac:dyDescent="0.2">
      <c r="B639" t="s">
        <v>52</v>
      </c>
      <c r="C639" t="s">
        <v>70</v>
      </c>
      <c r="D639" s="111" t="s">
        <v>130</v>
      </c>
      <c r="E639" t="str">
        <f t="shared" si="9"/>
        <v>PBFemale70-74</v>
      </c>
      <c r="F639">
        <v>1183</v>
      </c>
    </row>
    <row r="640" spans="2:6" x14ac:dyDescent="0.2">
      <c r="B640" t="s">
        <v>52</v>
      </c>
      <c r="C640" t="s">
        <v>70</v>
      </c>
      <c r="D640" s="111" t="s">
        <v>131</v>
      </c>
      <c r="E640" t="str">
        <f t="shared" si="9"/>
        <v>PBFemale75-79</v>
      </c>
      <c r="F640">
        <v>1460</v>
      </c>
    </row>
    <row r="641" spans="2:6" x14ac:dyDescent="0.2">
      <c r="B641" t="s">
        <v>52</v>
      </c>
      <c r="C641" t="s">
        <v>70</v>
      </c>
      <c r="D641" s="111" t="s">
        <v>132</v>
      </c>
      <c r="E641" t="str">
        <f t="shared" si="9"/>
        <v>PBFemale80-84</v>
      </c>
      <c r="F641">
        <v>1743</v>
      </c>
    </row>
    <row r="642" spans="2:6" x14ac:dyDescent="0.2">
      <c r="B642" t="s">
        <v>52</v>
      </c>
      <c r="C642" t="s">
        <v>70</v>
      </c>
      <c r="D642" s="111" t="s">
        <v>133</v>
      </c>
      <c r="E642" t="str">
        <f t="shared" si="9"/>
        <v>PBFemale85-89</v>
      </c>
      <c r="F642">
        <v>1546</v>
      </c>
    </row>
    <row r="643" spans="2:6" x14ac:dyDescent="0.2">
      <c r="B643" t="s">
        <v>52</v>
      </c>
      <c r="C643" t="s">
        <v>70</v>
      </c>
      <c r="D643" s="111" t="s">
        <v>8</v>
      </c>
      <c r="E643" t="str">
        <f t="shared" si="9"/>
        <v>PBFemale90+</v>
      </c>
      <c r="F643">
        <v>2075</v>
      </c>
    </row>
    <row r="644" spans="2:6" x14ac:dyDescent="0.2">
      <c r="B644" t="s">
        <v>52</v>
      </c>
      <c r="C644" t="s">
        <v>71</v>
      </c>
      <c r="D644" s="111">
        <v>0</v>
      </c>
      <c r="E644" t="str">
        <f t="shared" ref="E644:E707" si="10">_xlfn.CONCAT(B644,C644,D644)</f>
        <v>PBMale0</v>
      </c>
      <c r="F644">
        <v>396</v>
      </c>
    </row>
    <row r="645" spans="2:6" x14ac:dyDescent="0.2">
      <c r="B645" t="s">
        <v>52</v>
      </c>
      <c r="C645" t="s">
        <v>71</v>
      </c>
      <c r="D645" s="142" t="s">
        <v>1657</v>
      </c>
      <c r="E645" t="str">
        <f t="shared" si="10"/>
        <v>PBMale1-4</v>
      </c>
      <c r="F645">
        <v>66</v>
      </c>
    </row>
    <row r="646" spans="2:6" x14ac:dyDescent="0.2">
      <c r="B646" t="s">
        <v>52</v>
      </c>
      <c r="C646" t="s">
        <v>71</v>
      </c>
      <c r="D646" s="142" t="s">
        <v>1658</v>
      </c>
      <c r="E646" t="str">
        <f t="shared" si="10"/>
        <v>PBMale5-9</v>
      </c>
      <c r="F646">
        <v>39</v>
      </c>
    </row>
    <row r="647" spans="2:6" x14ac:dyDescent="0.2">
      <c r="B647" t="s">
        <v>52</v>
      </c>
      <c r="C647" t="s">
        <v>71</v>
      </c>
      <c r="D647" s="142" t="s">
        <v>118</v>
      </c>
      <c r="E647" t="str">
        <f t="shared" si="10"/>
        <v>PBMale10-14</v>
      </c>
      <c r="F647">
        <v>50</v>
      </c>
    </row>
    <row r="648" spans="2:6" x14ac:dyDescent="0.2">
      <c r="B648" t="s">
        <v>52</v>
      </c>
      <c r="C648" t="s">
        <v>71</v>
      </c>
      <c r="D648" s="111" t="s">
        <v>119</v>
      </c>
      <c r="E648" t="str">
        <f t="shared" si="10"/>
        <v>PBMale15-19</v>
      </c>
      <c r="F648">
        <v>246</v>
      </c>
    </row>
    <row r="649" spans="2:6" x14ac:dyDescent="0.2">
      <c r="B649" t="s">
        <v>52</v>
      </c>
      <c r="C649" t="s">
        <v>71</v>
      </c>
      <c r="D649" s="111" t="s">
        <v>120</v>
      </c>
      <c r="E649" t="str">
        <f t="shared" si="10"/>
        <v>PBMale20-24</v>
      </c>
      <c r="F649">
        <v>351</v>
      </c>
    </row>
    <row r="650" spans="2:6" x14ac:dyDescent="0.2">
      <c r="B650" t="s">
        <v>52</v>
      </c>
      <c r="C650" t="s">
        <v>71</v>
      </c>
      <c r="D650" s="111" t="s">
        <v>121</v>
      </c>
      <c r="E650" t="str">
        <f t="shared" si="10"/>
        <v>PBMale25-29</v>
      </c>
      <c r="F650">
        <v>373</v>
      </c>
    </row>
    <row r="651" spans="2:6" x14ac:dyDescent="0.2">
      <c r="B651" t="s">
        <v>52</v>
      </c>
      <c r="C651" t="s">
        <v>71</v>
      </c>
      <c r="D651" s="111" t="s">
        <v>122</v>
      </c>
      <c r="E651" t="str">
        <f t="shared" si="10"/>
        <v>PBMale30-34</v>
      </c>
      <c r="F651">
        <v>425</v>
      </c>
    </row>
    <row r="652" spans="2:6" x14ac:dyDescent="0.2">
      <c r="B652" t="s">
        <v>52</v>
      </c>
      <c r="C652" t="s">
        <v>71</v>
      </c>
      <c r="D652" s="111" t="s">
        <v>123</v>
      </c>
      <c r="E652" t="str">
        <f t="shared" si="10"/>
        <v>PBMale35-39</v>
      </c>
      <c r="F652">
        <v>463</v>
      </c>
    </row>
    <row r="653" spans="2:6" x14ac:dyDescent="0.2">
      <c r="B653" t="s">
        <v>52</v>
      </c>
      <c r="C653" t="s">
        <v>71</v>
      </c>
      <c r="D653" s="111" t="s">
        <v>124</v>
      </c>
      <c r="E653" t="str">
        <f t="shared" si="10"/>
        <v>PBMale40-44</v>
      </c>
      <c r="F653">
        <v>550</v>
      </c>
    </row>
    <row r="654" spans="2:6" x14ac:dyDescent="0.2">
      <c r="B654" t="s">
        <v>52</v>
      </c>
      <c r="C654" t="s">
        <v>71</v>
      </c>
      <c r="D654" s="111" t="s">
        <v>125</v>
      </c>
      <c r="E654" t="str">
        <f t="shared" si="10"/>
        <v>PBMale45-49</v>
      </c>
      <c r="F654">
        <v>668</v>
      </c>
    </row>
    <row r="655" spans="2:6" x14ac:dyDescent="0.2">
      <c r="B655" t="s">
        <v>52</v>
      </c>
      <c r="C655" t="s">
        <v>71</v>
      </c>
      <c r="D655" s="111" t="s">
        <v>126</v>
      </c>
      <c r="E655" t="str">
        <f t="shared" si="10"/>
        <v>PBMale50-54</v>
      </c>
      <c r="F655">
        <v>846</v>
      </c>
    </row>
    <row r="656" spans="2:6" x14ac:dyDescent="0.2">
      <c r="B656" t="s">
        <v>52</v>
      </c>
      <c r="C656" t="s">
        <v>71</v>
      </c>
      <c r="D656" s="111" t="s">
        <v>127</v>
      </c>
      <c r="E656" t="str">
        <f t="shared" si="10"/>
        <v>PBMale55-59</v>
      </c>
      <c r="F656">
        <v>973</v>
      </c>
    </row>
    <row r="657" spans="2:6" x14ac:dyDescent="0.2">
      <c r="B657" t="s">
        <v>52</v>
      </c>
      <c r="C657" t="s">
        <v>71</v>
      </c>
      <c r="D657" s="111" t="s">
        <v>128</v>
      </c>
      <c r="E657" t="str">
        <f t="shared" si="10"/>
        <v>PBMale60-64</v>
      </c>
      <c r="F657">
        <v>1092</v>
      </c>
    </row>
    <row r="658" spans="2:6" x14ac:dyDescent="0.2">
      <c r="B658" t="s">
        <v>52</v>
      </c>
      <c r="C658" t="s">
        <v>71</v>
      </c>
      <c r="D658" s="111" t="s">
        <v>129</v>
      </c>
      <c r="E658" t="str">
        <f t="shared" si="10"/>
        <v>PBMale65-69</v>
      </c>
      <c r="F658">
        <v>1273</v>
      </c>
    </row>
    <row r="659" spans="2:6" x14ac:dyDescent="0.2">
      <c r="B659" t="s">
        <v>52</v>
      </c>
      <c r="C659" t="s">
        <v>71</v>
      </c>
      <c r="D659" s="111" t="s">
        <v>130</v>
      </c>
      <c r="E659" t="str">
        <f t="shared" si="10"/>
        <v>PBMale70-74</v>
      </c>
      <c r="F659">
        <v>1468</v>
      </c>
    </row>
    <row r="660" spans="2:6" x14ac:dyDescent="0.2">
      <c r="B660" t="s">
        <v>52</v>
      </c>
      <c r="C660" t="s">
        <v>71</v>
      </c>
      <c r="D660" s="111" t="s">
        <v>131</v>
      </c>
      <c r="E660" t="str">
        <f t="shared" si="10"/>
        <v>PBMale75-79</v>
      </c>
      <c r="F660">
        <v>1517</v>
      </c>
    </row>
    <row r="661" spans="2:6" x14ac:dyDescent="0.2">
      <c r="B661" t="s">
        <v>52</v>
      </c>
      <c r="C661" t="s">
        <v>71</v>
      </c>
      <c r="D661" s="111" t="s">
        <v>132</v>
      </c>
      <c r="E661" t="str">
        <f t="shared" si="10"/>
        <v>PBMale80-84</v>
      </c>
      <c r="F661">
        <v>1444</v>
      </c>
    </row>
    <row r="662" spans="2:6" x14ac:dyDescent="0.2">
      <c r="B662" t="s">
        <v>52</v>
      </c>
      <c r="C662" t="s">
        <v>71</v>
      </c>
      <c r="D662" s="111" t="s">
        <v>133</v>
      </c>
      <c r="E662" t="str">
        <f t="shared" si="10"/>
        <v>PBMale85-89</v>
      </c>
      <c r="F662">
        <v>1126</v>
      </c>
    </row>
    <row r="663" spans="2:6" x14ac:dyDescent="0.2">
      <c r="B663" t="s">
        <v>52</v>
      </c>
      <c r="C663" t="s">
        <v>71</v>
      </c>
      <c r="D663" s="111" t="s">
        <v>8</v>
      </c>
      <c r="E663" t="str">
        <f t="shared" si="10"/>
        <v>PBMale90+</v>
      </c>
      <c r="F663">
        <v>1344</v>
      </c>
    </row>
    <row r="664" spans="2:6" x14ac:dyDescent="0.2">
      <c r="B664" t="s">
        <v>53</v>
      </c>
      <c r="C664" t="s">
        <v>70</v>
      </c>
      <c r="D664" s="111">
        <v>0</v>
      </c>
      <c r="E664" t="str">
        <f t="shared" si="10"/>
        <v>PEFemale0</v>
      </c>
      <c r="F664">
        <v>721</v>
      </c>
    </row>
    <row r="665" spans="2:6" x14ac:dyDescent="0.2">
      <c r="B665" t="s">
        <v>53</v>
      </c>
      <c r="C665" t="s">
        <v>70</v>
      </c>
      <c r="D665" s="142" t="s">
        <v>1657</v>
      </c>
      <c r="E665" t="str">
        <f t="shared" si="10"/>
        <v>PEFemale1-4</v>
      </c>
      <c r="F665">
        <v>117</v>
      </c>
    </row>
    <row r="666" spans="2:6" x14ac:dyDescent="0.2">
      <c r="B666" t="s">
        <v>53</v>
      </c>
      <c r="C666" t="s">
        <v>70</v>
      </c>
      <c r="D666" s="142" t="s">
        <v>1658</v>
      </c>
      <c r="E666" t="str">
        <f t="shared" si="10"/>
        <v>PEFemale5-9</v>
      </c>
      <c r="F666">
        <v>70</v>
      </c>
    </row>
    <row r="667" spans="2:6" x14ac:dyDescent="0.2">
      <c r="B667" t="s">
        <v>53</v>
      </c>
      <c r="C667" t="s">
        <v>70</v>
      </c>
      <c r="D667" s="142" t="s">
        <v>118</v>
      </c>
      <c r="E667" t="str">
        <f t="shared" si="10"/>
        <v>PEFemale10-14</v>
      </c>
      <c r="F667">
        <v>80</v>
      </c>
    </row>
    <row r="668" spans="2:6" x14ac:dyDescent="0.2">
      <c r="B668" t="s">
        <v>53</v>
      </c>
      <c r="C668" t="s">
        <v>70</v>
      </c>
      <c r="D668" s="111" t="s">
        <v>119</v>
      </c>
      <c r="E668" t="str">
        <f t="shared" si="10"/>
        <v>PEFemale15-19</v>
      </c>
      <c r="F668">
        <v>159</v>
      </c>
    </row>
    <row r="669" spans="2:6" x14ac:dyDescent="0.2">
      <c r="B669" t="s">
        <v>53</v>
      </c>
      <c r="C669" t="s">
        <v>70</v>
      </c>
      <c r="D669" s="111" t="s">
        <v>120</v>
      </c>
      <c r="E669" t="str">
        <f t="shared" si="10"/>
        <v>PEFemale20-24</v>
      </c>
      <c r="F669">
        <v>222</v>
      </c>
    </row>
    <row r="670" spans="2:6" x14ac:dyDescent="0.2">
      <c r="B670" t="s">
        <v>53</v>
      </c>
      <c r="C670" t="s">
        <v>70</v>
      </c>
      <c r="D670" s="111" t="s">
        <v>121</v>
      </c>
      <c r="E670" t="str">
        <f t="shared" si="10"/>
        <v>PEFemale25-29</v>
      </c>
      <c r="F670">
        <v>250</v>
      </c>
    </row>
    <row r="671" spans="2:6" x14ac:dyDescent="0.2">
      <c r="B671" t="s">
        <v>53</v>
      </c>
      <c r="C671" t="s">
        <v>70</v>
      </c>
      <c r="D671" s="111" t="s">
        <v>122</v>
      </c>
      <c r="E671" t="str">
        <f t="shared" si="10"/>
        <v>PEFemale30-34</v>
      </c>
      <c r="F671">
        <v>353</v>
      </c>
    </row>
    <row r="672" spans="2:6" x14ac:dyDescent="0.2">
      <c r="B672" t="s">
        <v>53</v>
      </c>
      <c r="C672" t="s">
        <v>70</v>
      </c>
      <c r="D672" s="111" t="s">
        <v>123</v>
      </c>
      <c r="E672" t="str">
        <f t="shared" si="10"/>
        <v>PEFemale35-39</v>
      </c>
      <c r="F672">
        <v>476</v>
      </c>
    </row>
    <row r="673" spans="2:6" x14ac:dyDescent="0.2">
      <c r="B673" t="s">
        <v>53</v>
      </c>
      <c r="C673" t="s">
        <v>70</v>
      </c>
      <c r="D673" s="111" t="s">
        <v>124</v>
      </c>
      <c r="E673" t="str">
        <f t="shared" si="10"/>
        <v>PEFemale40-44</v>
      </c>
      <c r="F673">
        <v>724</v>
      </c>
    </row>
    <row r="674" spans="2:6" x14ac:dyDescent="0.2">
      <c r="B674" t="s">
        <v>53</v>
      </c>
      <c r="C674" t="s">
        <v>70</v>
      </c>
      <c r="D674" s="111" t="s">
        <v>125</v>
      </c>
      <c r="E674" t="str">
        <f t="shared" si="10"/>
        <v>PEFemale45-49</v>
      </c>
      <c r="F674">
        <v>860</v>
      </c>
    </row>
    <row r="675" spans="2:6" x14ac:dyDescent="0.2">
      <c r="B675" t="s">
        <v>53</v>
      </c>
      <c r="C675" t="s">
        <v>70</v>
      </c>
      <c r="D675" s="111" t="s">
        <v>126</v>
      </c>
      <c r="E675" t="str">
        <f t="shared" si="10"/>
        <v>PEFemale50-54</v>
      </c>
      <c r="F675">
        <v>1255</v>
      </c>
    </row>
    <row r="676" spans="2:6" x14ac:dyDescent="0.2">
      <c r="B676" t="s">
        <v>53</v>
      </c>
      <c r="C676" t="s">
        <v>70</v>
      </c>
      <c r="D676" s="111" t="s">
        <v>127</v>
      </c>
      <c r="E676" t="str">
        <f t="shared" si="10"/>
        <v>PEFemale55-59</v>
      </c>
      <c r="F676">
        <v>1647</v>
      </c>
    </row>
    <row r="677" spans="2:6" x14ac:dyDescent="0.2">
      <c r="B677" t="s">
        <v>53</v>
      </c>
      <c r="C677" t="s">
        <v>70</v>
      </c>
      <c r="D677" s="111" t="s">
        <v>128</v>
      </c>
      <c r="E677" t="str">
        <f t="shared" si="10"/>
        <v>PEFemale60-64</v>
      </c>
      <c r="F677">
        <v>1947</v>
      </c>
    </row>
    <row r="678" spans="2:6" x14ac:dyDescent="0.2">
      <c r="B678" t="s">
        <v>53</v>
      </c>
      <c r="C678" t="s">
        <v>70</v>
      </c>
      <c r="D678" s="111" t="s">
        <v>129</v>
      </c>
      <c r="E678" t="str">
        <f t="shared" si="10"/>
        <v>PEFemale65-69</v>
      </c>
      <c r="F678">
        <v>2558</v>
      </c>
    </row>
    <row r="679" spans="2:6" x14ac:dyDescent="0.2">
      <c r="B679" t="s">
        <v>53</v>
      </c>
      <c r="C679" t="s">
        <v>70</v>
      </c>
      <c r="D679" s="111" t="s">
        <v>130</v>
      </c>
      <c r="E679" t="str">
        <f t="shared" si="10"/>
        <v>PEFemale70-74</v>
      </c>
      <c r="F679">
        <v>3016</v>
      </c>
    </row>
    <row r="680" spans="2:6" x14ac:dyDescent="0.2">
      <c r="B680" t="s">
        <v>53</v>
      </c>
      <c r="C680" t="s">
        <v>70</v>
      </c>
      <c r="D680" s="111" t="s">
        <v>131</v>
      </c>
      <c r="E680" t="str">
        <f t="shared" si="10"/>
        <v>PEFemale75-79</v>
      </c>
      <c r="F680">
        <v>3504</v>
      </c>
    </row>
    <row r="681" spans="2:6" x14ac:dyDescent="0.2">
      <c r="B681" t="s">
        <v>53</v>
      </c>
      <c r="C681" t="s">
        <v>70</v>
      </c>
      <c r="D681" s="111" t="s">
        <v>132</v>
      </c>
      <c r="E681" t="str">
        <f t="shared" si="10"/>
        <v>PEFemale80-84</v>
      </c>
      <c r="F681">
        <v>3874</v>
      </c>
    </row>
    <row r="682" spans="2:6" x14ac:dyDescent="0.2">
      <c r="B682" t="s">
        <v>53</v>
      </c>
      <c r="C682" t="s">
        <v>70</v>
      </c>
      <c r="D682" s="111" t="s">
        <v>133</v>
      </c>
      <c r="E682" t="str">
        <f t="shared" si="10"/>
        <v>PEFemale85-89</v>
      </c>
      <c r="F682">
        <v>3324</v>
      </c>
    </row>
    <row r="683" spans="2:6" x14ac:dyDescent="0.2">
      <c r="B683" t="s">
        <v>53</v>
      </c>
      <c r="C683" t="s">
        <v>70</v>
      </c>
      <c r="D683" s="111" t="s">
        <v>8</v>
      </c>
      <c r="E683" t="str">
        <f t="shared" si="10"/>
        <v>PEFemale90+</v>
      </c>
      <c r="F683">
        <v>4011</v>
      </c>
    </row>
    <row r="684" spans="2:6" x14ac:dyDescent="0.2">
      <c r="B684" t="s">
        <v>53</v>
      </c>
      <c r="C684" t="s">
        <v>71</v>
      </c>
      <c r="D684" s="111">
        <v>0</v>
      </c>
      <c r="E684" t="str">
        <f t="shared" si="10"/>
        <v>PEMale0</v>
      </c>
      <c r="F684">
        <v>888</v>
      </c>
    </row>
    <row r="685" spans="2:6" x14ac:dyDescent="0.2">
      <c r="B685" t="s">
        <v>53</v>
      </c>
      <c r="C685" t="s">
        <v>71</v>
      </c>
      <c r="D685" s="142" t="s">
        <v>1657</v>
      </c>
      <c r="E685" t="str">
        <f t="shared" si="10"/>
        <v>PEMale1-4</v>
      </c>
      <c r="F685">
        <v>131</v>
      </c>
    </row>
    <row r="686" spans="2:6" x14ac:dyDescent="0.2">
      <c r="B686" t="s">
        <v>53</v>
      </c>
      <c r="C686" t="s">
        <v>71</v>
      </c>
      <c r="D686" s="142" t="s">
        <v>1658</v>
      </c>
      <c r="E686" t="str">
        <f t="shared" si="10"/>
        <v>PEMale5-9</v>
      </c>
      <c r="F686">
        <v>68</v>
      </c>
    </row>
    <row r="687" spans="2:6" x14ac:dyDescent="0.2">
      <c r="B687" t="s">
        <v>53</v>
      </c>
      <c r="C687" t="s">
        <v>71</v>
      </c>
      <c r="D687" s="142" t="s">
        <v>118</v>
      </c>
      <c r="E687" t="str">
        <f t="shared" si="10"/>
        <v>PEMale10-14</v>
      </c>
      <c r="F687">
        <v>150</v>
      </c>
    </row>
    <row r="688" spans="2:6" x14ac:dyDescent="0.2">
      <c r="B688" t="s">
        <v>53</v>
      </c>
      <c r="C688" t="s">
        <v>71</v>
      </c>
      <c r="D688" s="111" t="s">
        <v>119</v>
      </c>
      <c r="E688" t="str">
        <f t="shared" si="10"/>
        <v>PEMale15-19</v>
      </c>
      <c r="F688">
        <v>803</v>
      </c>
    </row>
    <row r="689" spans="2:6" x14ac:dyDescent="0.2">
      <c r="B689" t="s">
        <v>53</v>
      </c>
      <c r="C689" t="s">
        <v>71</v>
      </c>
      <c r="D689" s="111" t="s">
        <v>120</v>
      </c>
      <c r="E689" t="str">
        <f t="shared" si="10"/>
        <v>PEMale20-24</v>
      </c>
      <c r="F689">
        <v>1175</v>
      </c>
    </row>
    <row r="690" spans="2:6" x14ac:dyDescent="0.2">
      <c r="B690" t="s">
        <v>53</v>
      </c>
      <c r="C690" t="s">
        <v>71</v>
      </c>
      <c r="D690" s="111" t="s">
        <v>121</v>
      </c>
      <c r="E690" t="str">
        <f t="shared" si="10"/>
        <v>PEMale25-29</v>
      </c>
      <c r="F690">
        <v>1072</v>
      </c>
    </row>
    <row r="691" spans="2:6" x14ac:dyDescent="0.2">
      <c r="B691" t="s">
        <v>53</v>
      </c>
      <c r="C691" t="s">
        <v>71</v>
      </c>
      <c r="D691" s="111" t="s">
        <v>122</v>
      </c>
      <c r="E691" t="str">
        <f t="shared" si="10"/>
        <v>PEMale30-34</v>
      </c>
      <c r="F691">
        <v>1120</v>
      </c>
    </row>
    <row r="692" spans="2:6" x14ac:dyDescent="0.2">
      <c r="B692" t="s">
        <v>53</v>
      </c>
      <c r="C692" t="s">
        <v>71</v>
      </c>
      <c r="D692" s="111" t="s">
        <v>123</v>
      </c>
      <c r="E692" t="str">
        <f t="shared" si="10"/>
        <v>PEMale35-39</v>
      </c>
      <c r="F692">
        <v>1174</v>
      </c>
    </row>
    <row r="693" spans="2:6" x14ac:dyDescent="0.2">
      <c r="B693" t="s">
        <v>53</v>
      </c>
      <c r="C693" t="s">
        <v>71</v>
      </c>
      <c r="D693" s="111" t="s">
        <v>124</v>
      </c>
      <c r="E693" t="str">
        <f t="shared" si="10"/>
        <v>PEMale40-44</v>
      </c>
      <c r="F693">
        <v>1376</v>
      </c>
    </row>
    <row r="694" spans="2:6" x14ac:dyDescent="0.2">
      <c r="B694" t="s">
        <v>53</v>
      </c>
      <c r="C694" t="s">
        <v>71</v>
      </c>
      <c r="D694" s="111" t="s">
        <v>125</v>
      </c>
      <c r="E694" t="str">
        <f t="shared" si="10"/>
        <v>PEMale45-49</v>
      </c>
      <c r="F694">
        <v>1545</v>
      </c>
    </row>
    <row r="695" spans="2:6" x14ac:dyDescent="0.2">
      <c r="B695" t="s">
        <v>53</v>
      </c>
      <c r="C695" t="s">
        <v>71</v>
      </c>
      <c r="D695" s="111" t="s">
        <v>126</v>
      </c>
      <c r="E695" t="str">
        <f t="shared" si="10"/>
        <v>PEMale50-54</v>
      </c>
      <c r="F695">
        <v>2079</v>
      </c>
    </row>
    <row r="696" spans="2:6" x14ac:dyDescent="0.2">
      <c r="B696" t="s">
        <v>53</v>
      </c>
      <c r="C696" t="s">
        <v>71</v>
      </c>
      <c r="D696" s="111" t="s">
        <v>127</v>
      </c>
      <c r="E696" t="str">
        <f t="shared" si="10"/>
        <v>PEMale55-59</v>
      </c>
      <c r="F696">
        <v>2444</v>
      </c>
    </row>
    <row r="697" spans="2:6" x14ac:dyDescent="0.2">
      <c r="B697" t="s">
        <v>53</v>
      </c>
      <c r="C697" t="s">
        <v>71</v>
      </c>
      <c r="D697" s="111" t="s">
        <v>128</v>
      </c>
      <c r="E697" t="str">
        <f t="shared" si="10"/>
        <v>PEMale60-64</v>
      </c>
      <c r="F697">
        <v>2750</v>
      </c>
    </row>
    <row r="698" spans="2:6" x14ac:dyDescent="0.2">
      <c r="B698" t="s">
        <v>53</v>
      </c>
      <c r="C698" t="s">
        <v>71</v>
      </c>
      <c r="D698" s="111" t="s">
        <v>129</v>
      </c>
      <c r="E698" t="str">
        <f t="shared" si="10"/>
        <v>PEMale65-69</v>
      </c>
      <c r="F698">
        <v>3147</v>
      </c>
    </row>
    <row r="699" spans="2:6" x14ac:dyDescent="0.2">
      <c r="B699" t="s">
        <v>53</v>
      </c>
      <c r="C699" t="s">
        <v>71</v>
      </c>
      <c r="D699" s="111" t="s">
        <v>130</v>
      </c>
      <c r="E699" t="str">
        <f t="shared" si="10"/>
        <v>PEMale70-74</v>
      </c>
      <c r="F699">
        <v>3401</v>
      </c>
    </row>
    <row r="700" spans="2:6" x14ac:dyDescent="0.2">
      <c r="B700" t="s">
        <v>53</v>
      </c>
      <c r="C700" t="s">
        <v>71</v>
      </c>
      <c r="D700" s="111" t="s">
        <v>131</v>
      </c>
      <c r="E700" t="str">
        <f t="shared" si="10"/>
        <v>PEMale75-79</v>
      </c>
      <c r="F700">
        <v>3538</v>
      </c>
    </row>
    <row r="701" spans="2:6" x14ac:dyDescent="0.2">
      <c r="B701" t="s">
        <v>53</v>
      </c>
      <c r="C701" t="s">
        <v>71</v>
      </c>
      <c r="D701" s="111" t="s">
        <v>132</v>
      </c>
      <c r="E701" t="str">
        <f t="shared" si="10"/>
        <v>PEMale80-84</v>
      </c>
      <c r="F701">
        <v>3168</v>
      </c>
    </row>
    <row r="702" spans="2:6" x14ac:dyDescent="0.2">
      <c r="B702" t="s">
        <v>53</v>
      </c>
      <c r="C702" t="s">
        <v>71</v>
      </c>
      <c r="D702" s="111" t="s">
        <v>133</v>
      </c>
      <c r="E702" t="str">
        <f t="shared" si="10"/>
        <v>PEMale85-89</v>
      </c>
      <c r="F702">
        <v>2333</v>
      </c>
    </row>
    <row r="703" spans="2:6" x14ac:dyDescent="0.2">
      <c r="B703" t="s">
        <v>53</v>
      </c>
      <c r="C703" t="s">
        <v>71</v>
      </c>
      <c r="D703" s="111" t="s">
        <v>8</v>
      </c>
      <c r="E703" t="str">
        <f t="shared" si="10"/>
        <v>PEMale90+</v>
      </c>
      <c r="F703">
        <v>2367</v>
      </c>
    </row>
    <row r="704" spans="2:6" x14ac:dyDescent="0.2">
      <c r="B704" t="s">
        <v>49</v>
      </c>
      <c r="C704" t="s">
        <v>70</v>
      </c>
      <c r="D704" s="111">
        <v>0</v>
      </c>
      <c r="E704" t="str">
        <f t="shared" si="10"/>
        <v>PIFemale0</v>
      </c>
      <c r="F704">
        <v>320</v>
      </c>
    </row>
    <row r="705" spans="2:6" x14ac:dyDescent="0.2">
      <c r="B705" t="s">
        <v>49</v>
      </c>
      <c r="C705" t="s">
        <v>70</v>
      </c>
      <c r="D705" s="142" t="s">
        <v>1657</v>
      </c>
      <c r="E705" t="str">
        <f t="shared" si="10"/>
        <v>PIFemale1-4</v>
      </c>
      <c r="F705">
        <v>43</v>
      </c>
    </row>
    <row r="706" spans="2:6" x14ac:dyDescent="0.2">
      <c r="B706" t="s">
        <v>49</v>
      </c>
      <c r="C706" t="s">
        <v>70</v>
      </c>
      <c r="D706" s="142" t="s">
        <v>1658</v>
      </c>
      <c r="E706" t="str">
        <f t="shared" si="10"/>
        <v>PIFemale5-9</v>
      </c>
      <c r="F706">
        <v>21</v>
      </c>
    </row>
    <row r="707" spans="2:6" x14ac:dyDescent="0.2">
      <c r="B707" t="s">
        <v>49</v>
      </c>
      <c r="C707" t="s">
        <v>70</v>
      </c>
      <c r="D707" s="142" t="s">
        <v>118</v>
      </c>
      <c r="E707" t="str">
        <f t="shared" si="10"/>
        <v>PIFemale10-14</v>
      </c>
      <c r="F707">
        <v>34</v>
      </c>
    </row>
    <row r="708" spans="2:6" x14ac:dyDescent="0.2">
      <c r="B708" t="s">
        <v>49</v>
      </c>
      <c r="C708" t="s">
        <v>70</v>
      </c>
      <c r="D708" s="111" t="s">
        <v>119</v>
      </c>
      <c r="E708" t="str">
        <f t="shared" ref="E708:E771" si="11">_xlfn.CONCAT(B708,C708,D708)</f>
        <v>PIFemale15-19</v>
      </c>
      <c r="F708">
        <v>71</v>
      </c>
    </row>
    <row r="709" spans="2:6" x14ac:dyDescent="0.2">
      <c r="B709" t="s">
        <v>49</v>
      </c>
      <c r="C709" t="s">
        <v>70</v>
      </c>
      <c r="D709" s="111" t="s">
        <v>120</v>
      </c>
      <c r="E709" t="str">
        <f t="shared" si="11"/>
        <v>PIFemale20-24</v>
      </c>
      <c r="F709">
        <v>81</v>
      </c>
    </row>
    <row r="710" spans="2:6" x14ac:dyDescent="0.2">
      <c r="B710" t="s">
        <v>49</v>
      </c>
      <c r="C710" t="s">
        <v>70</v>
      </c>
      <c r="D710" s="111" t="s">
        <v>121</v>
      </c>
      <c r="E710" t="str">
        <f t="shared" si="11"/>
        <v>PIFemale25-29</v>
      </c>
      <c r="F710">
        <v>96</v>
      </c>
    </row>
    <row r="711" spans="2:6" x14ac:dyDescent="0.2">
      <c r="B711" t="s">
        <v>49</v>
      </c>
      <c r="C711" t="s">
        <v>70</v>
      </c>
      <c r="D711" s="111" t="s">
        <v>122</v>
      </c>
      <c r="E711" t="str">
        <f t="shared" si="11"/>
        <v>PIFemale30-34</v>
      </c>
      <c r="F711">
        <v>117</v>
      </c>
    </row>
    <row r="712" spans="2:6" x14ac:dyDescent="0.2">
      <c r="B712" t="s">
        <v>49</v>
      </c>
      <c r="C712" t="s">
        <v>70</v>
      </c>
      <c r="D712" s="111" t="s">
        <v>123</v>
      </c>
      <c r="E712" t="str">
        <f t="shared" si="11"/>
        <v>PIFemale35-39</v>
      </c>
      <c r="F712">
        <v>170</v>
      </c>
    </row>
    <row r="713" spans="2:6" x14ac:dyDescent="0.2">
      <c r="B713" t="s">
        <v>49</v>
      </c>
      <c r="C713" t="s">
        <v>70</v>
      </c>
      <c r="D713" s="111" t="s">
        <v>124</v>
      </c>
      <c r="E713" t="str">
        <f t="shared" si="11"/>
        <v>PIFemale40-44</v>
      </c>
      <c r="F713">
        <v>211</v>
      </c>
    </row>
    <row r="714" spans="2:6" x14ac:dyDescent="0.2">
      <c r="B714" t="s">
        <v>49</v>
      </c>
      <c r="C714" t="s">
        <v>70</v>
      </c>
      <c r="D714" s="111" t="s">
        <v>125</v>
      </c>
      <c r="E714" t="str">
        <f t="shared" si="11"/>
        <v>PIFemale45-49</v>
      </c>
      <c r="F714">
        <v>264</v>
      </c>
    </row>
    <row r="715" spans="2:6" x14ac:dyDescent="0.2">
      <c r="B715" t="s">
        <v>49</v>
      </c>
      <c r="C715" t="s">
        <v>70</v>
      </c>
      <c r="D715" s="111" t="s">
        <v>126</v>
      </c>
      <c r="E715" t="str">
        <f t="shared" si="11"/>
        <v>PIFemale50-54</v>
      </c>
      <c r="F715">
        <v>360</v>
      </c>
    </row>
    <row r="716" spans="2:6" x14ac:dyDescent="0.2">
      <c r="B716" t="s">
        <v>49</v>
      </c>
      <c r="C716" t="s">
        <v>70</v>
      </c>
      <c r="D716" s="111" t="s">
        <v>127</v>
      </c>
      <c r="E716" t="str">
        <f t="shared" si="11"/>
        <v>PIFemale55-59</v>
      </c>
      <c r="F716">
        <v>432</v>
      </c>
    </row>
    <row r="717" spans="2:6" x14ac:dyDescent="0.2">
      <c r="B717" t="s">
        <v>49</v>
      </c>
      <c r="C717" t="s">
        <v>70</v>
      </c>
      <c r="D717" s="111" t="s">
        <v>128</v>
      </c>
      <c r="E717" t="str">
        <f t="shared" si="11"/>
        <v>PIFemale60-64</v>
      </c>
      <c r="F717">
        <v>541</v>
      </c>
    </row>
    <row r="718" spans="2:6" x14ac:dyDescent="0.2">
      <c r="B718" t="s">
        <v>49</v>
      </c>
      <c r="C718" t="s">
        <v>70</v>
      </c>
      <c r="D718" s="111" t="s">
        <v>129</v>
      </c>
      <c r="E718" t="str">
        <f t="shared" si="11"/>
        <v>PIFemale65-69</v>
      </c>
      <c r="F718">
        <v>765</v>
      </c>
    </row>
    <row r="719" spans="2:6" x14ac:dyDescent="0.2">
      <c r="B719" t="s">
        <v>49</v>
      </c>
      <c r="C719" t="s">
        <v>70</v>
      </c>
      <c r="D719" s="111" t="s">
        <v>130</v>
      </c>
      <c r="E719" t="str">
        <f t="shared" si="11"/>
        <v>PIFemale70-74</v>
      </c>
      <c r="F719">
        <v>803</v>
      </c>
    </row>
    <row r="720" spans="2:6" x14ac:dyDescent="0.2">
      <c r="B720" t="s">
        <v>49</v>
      </c>
      <c r="C720" t="s">
        <v>70</v>
      </c>
      <c r="D720" s="111" t="s">
        <v>131</v>
      </c>
      <c r="E720" t="str">
        <f t="shared" si="11"/>
        <v>PIFemale75-79</v>
      </c>
      <c r="F720">
        <v>1043</v>
      </c>
    </row>
    <row r="721" spans="2:6" x14ac:dyDescent="0.2">
      <c r="B721" t="s">
        <v>49</v>
      </c>
      <c r="C721" t="s">
        <v>70</v>
      </c>
      <c r="D721" s="111" t="s">
        <v>132</v>
      </c>
      <c r="E721" t="str">
        <f t="shared" si="11"/>
        <v>PIFemale80-84</v>
      </c>
      <c r="F721">
        <v>1177</v>
      </c>
    </row>
    <row r="722" spans="2:6" x14ac:dyDescent="0.2">
      <c r="B722" t="s">
        <v>49</v>
      </c>
      <c r="C722" t="s">
        <v>70</v>
      </c>
      <c r="D722" s="111" t="s">
        <v>133</v>
      </c>
      <c r="E722" t="str">
        <f t="shared" si="11"/>
        <v>PIFemale85-89</v>
      </c>
      <c r="F722">
        <v>1069</v>
      </c>
    </row>
    <row r="723" spans="2:6" x14ac:dyDescent="0.2">
      <c r="B723" t="s">
        <v>49</v>
      </c>
      <c r="C723" t="s">
        <v>70</v>
      </c>
      <c r="D723" s="111" t="s">
        <v>8</v>
      </c>
      <c r="E723" t="str">
        <f t="shared" si="11"/>
        <v>PIFemale90+</v>
      </c>
      <c r="F723">
        <v>1367</v>
      </c>
    </row>
    <row r="724" spans="2:6" x14ac:dyDescent="0.2">
      <c r="B724" t="s">
        <v>49</v>
      </c>
      <c r="C724" t="s">
        <v>71</v>
      </c>
      <c r="D724" s="111">
        <v>0</v>
      </c>
      <c r="E724" t="str">
        <f t="shared" si="11"/>
        <v>PIMale0</v>
      </c>
      <c r="F724">
        <v>374</v>
      </c>
    </row>
    <row r="725" spans="2:6" x14ac:dyDescent="0.2">
      <c r="B725" t="s">
        <v>49</v>
      </c>
      <c r="C725" t="s">
        <v>71</v>
      </c>
      <c r="D725" s="142" t="s">
        <v>1657</v>
      </c>
      <c r="E725" t="str">
        <f t="shared" si="11"/>
        <v>PIMale1-4</v>
      </c>
      <c r="F725">
        <v>58</v>
      </c>
    </row>
    <row r="726" spans="2:6" x14ac:dyDescent="0.2">
      <c r="B726" t="s">
        <v>49</v>
      </c>
      <c r="C726" t="s">
        <v>71</v>
      </c>
      <c r="D726" s="142" t="s">
        <v>1658</v>
      </c>
      <c r="E726" t="str">
        <f t="shared" si="11"/>
        <v>PIMale5-9</v>
      </c>
      <c r="F726">
        <v>31</v>
      </c>
    </row>
    <row r="727" spans="2:6" x14ac:dyDescent="0.2">
      <c r="B727" t="s">
        <v>49</v>
      </c>
      <c r="C727" t="s">
        <v>71</v>
      </c>
      <c r="D727" s="142" t="s">
        <v>118</v>
      </c>
      <c r="E727" t="str">
        <f t="shared" si="11"/>
        <v>PIMale10-14</v>
      </c>
      <c r="F727">
        <v>49</v>
      </c>
    </row>
    <row r="728" spans="2:6" x14ac:dyDescent="0.2">
      <c r="B728" t="s">
        <v>49</v>
      </c>
      <c r="C728" t="s">
        <v>71</v>
      </c>
      <c r="D728" s="111" t="s">
        <v>119</v>
      </c>
      <c r="E728" t="str">
        <f t="shared" si="11"/>
        <v>PIMale15-19</v>
      </c>
      <c r="F728">
        <v>194</v>
      </c>
    </row>
    <row r="729" spans="2:6" x14ac:dyDescent="0.2">
      <c r="B729" t="s">
        <v>49</v>
      </c>
      <c r="C729" t="s">
        <v>71</v>
      </c>
      <c r="D729" s="111" t="s">
        <v>120</v>
      </c>
      <c r="E729" t="str">
        <f t="shared" si="11"/>
        <v>PIMale20-24</v>
      </c>
      <c r="F729">
        <v>307</v>
      </c>
    </row>
    <row r="730" spans="2:6" x14ac:dyDescent="0.2">
      <c r="B730" t="s">
        <v>49</v>
      </c>
      <c r="C730" t="s">
        <v>71</v>
      </c>
      <c r="D730" s="111" t="s">
        <v>121</v>
      </c>
      <c r="E730" t="str">
        <f t="shared" si="11"/>
        <v>PIMale25-29</v>
      </c>
      <c r="F730">
        <v>317</v>
      </c>
    </row>
    <row r="731" spans="2:6" x14ac:dyDescent="0.2">
      <c r="B731" t="s">
        <v>49</v>
      </c>
      <c r="C731" t="s">
        <v>71</v>
      </c>
      <c r="D731" s="111" t="s">
        <v>122</v>
      </c>
      <c r="E731" t="str">
        <f t="shared" si="11"/>
        <v>PIMale30-34</v>
      </c>
      <c r="F731">
        <v>395</v>
      </c>
    </row>
    <row r="732" spans="2:6" x14ac:dyDescent="0.2">
      <c r="B732" t="s">
        <v>49</v>
      </c>
      <c r="C732" t="s">
        <v>71</v>
      </c>
      <c r="D732" s="111" t="s">
        <v>123</v>
      </c>
      <c r="E732" t="str">
        <f t="shared" si="11"/>
        <v>PIMale35-39</v>
      </c>
      <c r="F732">
        <v>412</v>
      </c>
    </row>
    <row r="733" spans="2:6" x14ac:dyDescent="0.2">
      <c r="B733" t="s">
        <v>49</v>
      </c>
      <c r="C733" t="s">
        <v>71</v>
      </c>
      <c r="D733" s="111" t="s">
        <v>124</v>
      </c>
      <c r="E733" t="str">
        <f t="shared" si="11"/>
        <v>PIMale40-44</v>
      </c>
      <c r="F733">
        <v>462</v>
      </c>
    </row>
    <row r="734" spans="2:6" x14ac:dyDescent="0.2">
      <c r="B734" t="s">
        <v>49</v>
      </c>
      <c r="C734" t="s">
        <v>71</v>
      </c>
      <c r="D734" s="111" t="s">
        <v>125</v>
      </c>
      <c r="E734" t="str">
        <f t="shared" si="11"/>
        <v>PIMale45-49</v>
      </c>
      <c r="F734">
        <v>457</v>
      </c>
    </row>
    <row r="735" spans="2:6" x14ac:dyDescent="0.2">
      <c r="B735" t="s">
        <v>49</v>
      </c>
      <c r="C735" t="s">
        <v>71</v>
      </c>
      <c r="D735" s="111" t="s">
        <v>126</v>
      </c>
      <c r="E735" t="str">
        <f t="shared" si="11"/>
        <v>PIMale50-54</v>
      </c>
      <c r="F735">
        <v>619</v>
      </c>
    </row>
    <row r="736" spans="2:6" x14ac:dyDescent="0.2">
      <c r="B736" t="s">
        <v>49</v>
      </c>
      <c r="C736" t="s">
        <v>71</v>
      </c>
      <c r="D736" s="111" t="s">
        <v>127</v>
      </c>
      <c r="E736" t="str">
        <f t="shared" si="11"/>
        <v>PIMale55-59</v>
      </c>
      <c r="F736">
        <v>689</v>
      </c>
    </row>
    <row r="737" spans="2:6" x14ac:dyDescent="0.2">
      <c r="B737" t="s">
        <v>49</v>
      </c>
      <c r="C737" t="s">
        <v>71</v>
      </c>
      <c r="D737" s="111" t="s">
        <v>128</v>
      </c>
      <c r="E737" t="str">
        <f t="shared" si="11"/>
        <v>PIMale60-64</v>
      </c>
      <c r="F737">
        <v>745</v>
      </c>
    </row>
    <row r="738" spans="2:6" x14ac:dyDescent="0.2">
      <c r="B738" t="s">
        <v>49</v>
      </c>
      <c r="C738" t="s">
        <v>71</v>
      </c>
      <c r="D738" s="111" t="s">
        <v>129</v>
      </c>
      <c r="E738" t="str">
        <f t="shared" si="11"/>
        <v>PIMale65-69</v>
      </c>
      <c r="F738">
        <v>968</v>
      </c>
    </row>
    <row r="739" spans="2:6" x14ac:dyDescent="0.2">
      <c r="B739" t="s">
        <v>49</v>
      </c>
      <c r="C739" t="s">
        <v>71</v>
      </c>
      <c r="D739" s="111" t="s">
        <v>130</v>
      </c>
      <c r="E739" t="str">
        <f t="shared" si="11"/>
        <v>PIMale70-74</v>
      </c>
      <c r="F739">
        <v>1048</v>
      </c>
    </row>
    <row r="740" spans="2:6" x14ac:dyDescent="0.2">
      <c r="B740" t="s">
        <v>49</v>
      </c>
      <c r="C740" t="s">
        <v>71</v>
      </c>
      <c r="D740" s="111" t="s">
        <v>131</v>
      </c>
      <c r="E740" t="str">
        <f t="shared" si="11"/>
        <v>PIMale75-79</v>
      </c>
      <c r="F740">
        <v>1147</v>
      </c>
    </row>
    <row r="741" spans="2:6" x14ac:dyDescent="0.2">
      <c r="B741" t="s">
        <v>49</v>
      </c>
      <c r="C741" t="s">
        <v>71</v>
      </c>
      <c r="D741" s="111" t="s">
        <v>132</v>
      </c>
      <c r="E741" t="str">
        <f t="shared" si="11"/>
        <v>PIMale80-84</v>
      </c>
      <c r="F741">
        <v>1164</v>
      </c>
    </row>
    <row r="742" spans="2:6" x14ac:dyDescent="0.2">
      <c r="B742" t="s">
        <v>49</v>
      </c>
      <c r="C742" t="s">
        <v>71</v>
      </c>
      <c r="D742" s="111" t="s">
        <v>133</v>
      </c>
      <c r="E742" t="str">
        <f t="shared" si="11"/>
        <v>PIMale85-89</v>
      </c>
      <c r="F742">
        <v>963</v>
      </c>
    </row>
    <row r="743" spans="2:6" x14ac:dyDescent="0.2">
      <c r="B743" t="s">
        <v>49</v>
      </c>
      <c r="C743" t="s">
        <v>71</v>
      </c>
      <c r="D743" s="111" t="s">
        <v>8</v>
      </c>
      <c r="E743" t="str">
        <f t="shared" si="11"/>
        <v>PIMale90+</v>
      </c>
      <c r="F743">
        <v>1006</v>
      </c>
    </row>
    <row r="744" spans="2:6" x14ac:dyDescent="0.2">
      <c r="B744" t="s">
        <v>62</v>
      </c>
      <c r="C744" t="s">
        <v>70</v>
      </c>
      <c r="D744" s="111">
        <v>0</v>
      </c>
      <c r="E744" t="str">
        <f t="shared" si="11"/>
        <v>PRFemale0</v>
      </c>
      <c r="F744">
        <v>709</v>
      </c>
    </row>
    <row r="745" spans="2:6" x14ac:dyDescent="0.2">
      <c r="B745" t="s">
        <v>62</v>
      </c>
      <c r="C745" t="s">
        <v>70</v>
      </c>
      <c r="D745" s="142" t="s">
        <v>1657</v>
      </c>
      <c r="E745" t="str">
        <f t="shared" si="11"/>
        <v>PRFemale1-4</v>
      </c>
      <c r="F745">
        <v>128</v>
      </c>
    </row>
    <row r="746" spans="2:6" x14ac:dyDescent="0.2">
      <c r="B746" t="s">
        <v>62</v>
      </c>
      <c r="C746" t="s">
        <v>70</v>
      </c>
      <c r="D746" s="142" t="s">
        <v>1658</v>
      </c>
      <c r="E746" t="str">
        <f t="shared" si="11"/>
        <v>PRFemale5-9</v>
      </c>
      <c r="F746">
        <v>67</v>
      </c>
    </row>
    <row r="747" spans="2:6" x14ac:dyDescent="0.2">
      <c r="B747" t="s">
        <v>62</v>
      </c>
      <c r="C747" t="s">
        <v>70</v>
      </c>
      <c r="D747" s="142" t="s">
        <v>118</v>
      </c>
      <c r="E747" t="str">
        <f t="shared" si="11"/>
        <v>PRFemale10-14</v>
      </c>
      <c r="F747">
        <v>85</v>
      </c>
    </row>
    <row r="748" spans="2:6" x14ac:dyDescent="0.2">
      <c r="B748" t="s">
        <v>62</v>
      </c>
      <c r="C748" t="s">
        <v>70</v>
      </c>
      <c r="D748" s="111" t="s">
        <v>119</v>
      </c>
      <c r="E748" t="str">
        <f t="shared" si="11"/>
        <v>PRFemale15-19</v>
      </c>
      <c r="F748">
        <v>176</v>
      </c>
    </row>
    <row r="749" spans="2:6" x14ac:dyDescent="0.2">
      <c r="B749" t="s">
        <v>62</v>
      </c>
      <c r="C749" t="s">
        <v>70</v>
      </c>
      <c r="D749" s="111" t="s">
        <v>120</v>
      </c>
      <c r="E749" t="str">
        <f t="shared" si="11"/>
        <v>PRFemale20-24</v>
      </c>
      <c r="F749">
        <v>222</v>
      </c>
    </row>
    <row r="750" spans="2:6" x14ac:dyDescent="0.2">
      <c r="B750" t="s">
        <v>62</v>
      </c>
      <c r="C750" t="s">
        <v>70</v>
      </c>
      <c r="D750" s="111" t="s">
        <v>121</v>
      </c>
      <c r="E750" t="str">
        <f t="shared" si="11"/>
        <v>PRFemale25-29</v>
      </c>
      <c r="F750">
        <v>257</v>
      </c>
    </row>
    <row r="751" spans="2:6" x14ac:dyDescent="0.2">
      <c r="B751" t="s">
        <v>62</v>
      </c>
      <c r="C751" t="s">
        <v>70</v>
      </c>
      <c r="D751" s="111" t="s">
        <v>122</v>
      </c>
      <c r="E751" t="str">
        <f t="shared" si="11"/>
        <v>PRFemale30-34</v>
      </c>
      <c r="F751">
        <v>364</v>
      </c>
    </row>
    <row r="752" spans="2:6" x14ac:dyDescent="0.2">
      <c r="B752" t="s">
        <v>62</v>
      </c>
      <c r="C752" t="s">
        <v>70</v>
      </c>
      <c r="D752" s="111" t="s">
        <v>123</v>
      </c>
      <c r="E752" t="str">
        <f t="shared" si="11"/>
        <v>PRFemale35-39</v>
      </c>
      <c r="F752">
        <v>506</v>
      </c>
    </row>
    <row r="753" spans="2:6" x14ac:dyDescent="0.2">
      <c r="B753" t="s">
        <v>62</v>
      </c>
      <c r="C753" t="s">
        <v>70</v>
      </c>
      <c r="D753" s="111" t="s">
        <v>124</v>
      </c>
      <c r="E753" t="str">
        <f t="shared" si="11"/>
        <v>PRFemale40-44</v>
      </c>
      <c r="F753">
        <v>668</v>
      </c>
    </row>
    <row r="754" spans="2:6" x14ac:dyDescent="0.2">
      <c r="B754" t="s">
        <v>62</v>
      </c>
      <c r="C754" t="s">
        <v>70</v>
      </c>
      <c r="D754" s="111" t="s">
        <v>125</v>
      </c>
      <c r="E754" t="str">
        <f t="shared" si="11"/>
        <v>PRFemale45-49</v>
      </c>
      <c r="F754">
        <v>1020</v>
      </c>
    </row>
    <row r="755" spans="2:6" x14ac:dyDescent="0.2">
      <c r="B755" t="s">
        <v>62</v>
      </c>
      <c r="C755" t="s">
        <v>70</v>
      </c>
      <c r="D755" s="111" t="s">
        <v>126</v>
      </c>
      <c r="E755" t="str">
        <f t="shared" si="11"/>
        <v>PRFemale50-54</v>
      </c>
      <c r="F755">
        <v>1334</v>
      </c>
    </row>
    <row r="756" spans="2:6" x14ac:dyDescent="0.2">
      <c r="B756" t="s">
        <v>62</v>
      </c>
      <c r="C756" t="s">
        <v>70</v>
      </c>
      <c r="D756" s="111" t="s">
        <v>127</v>
      </c>
      <c r="E756" t="str">
        <f t="shared" si="11"/>
        <v>PRFemale55-59</v>
      </c>
      <c r="F756">
        <v>1876</v>
      </c>
    </row>
    <row r="757" spans="2:6" x14ac:dyDescent="0.2">
      <c r="B757" t="s">
        <v>62</v>
      </c>
      <c r="C757" t="s">
        <v>70</v>
      </c>
      <c r="D757" s="111" t="s">
        <v>128</v>
      </c>
      <c r="E757" t="str">
        <f t="shared" si="11"/>
        <v>PRFemale60-64</v>
      </c>
      <c r="F757">
        <v>2387</v>
      </c>
    </row>
    <row r="758" spans="2:6" x14ac:dyDescent="0.2">
      <c r="B758" t="s">
        <v>62</v>
      </c>
      <c r="C758" t="s">
        <v>70</v>
      </c>
      <c r="D758" s="111" t="s">
        <v>129</v>
      </c>
      <c r="E758" t="str">
        <f t="shared" si="11"/>
        <v>PRFemale65-69</v>
      </c>
      <c r="F758">
        <v>2985</v>
      </c>
    </row>
    <row r="759" spans="2:6" x14ac:dyDescent="0.2">
      <c r="B759" t="s">
        <v>62</v>
      </c>
      <c r="C759" t="s">
        <v>70</v>
      </c>
      <c r="D759" s="111" t="s">
        <v>130</v>
      </c>
      <c r="E759" t="str">
        <f t="shared" si="11"/>
        <v>PRFemale70-74</v>
      </c>
      <c r="F759">
        <v>3455</v>
      </c>
    </row>
    <row r="760" spans="2:6" x14ac:dyDescent="0.2">
      <c r="B760" t="s">
        <v>62</v>
      </c>
      <c r="C760" t="s">
        <v>70</v>
      </c>
      <c r="D760" s="111" t="s">
        <v>131</v>
      </c>
      <c r="E760" t="str">
        <f t="shared" si="11"/>
        <v>PRFemale75-79</v>
      </c>
      <c r="F760">
        <v>3963</v>
      </c>
    </row>
    <row r="761" spans="2:6" x14ac:dyDescent="0.2">
      <c r="B761" t="s">
        <v>62</v>
      </c>
      <c r="C761" t="s">
        <v>70</v>
      </c>
      <c r="D761" s="111" t="s">
        <v>132</v>
      </c>
      <c r="E761" t="str">
        <f t="shared" si="11"/>
        <v>PRFemale80-84</v>
      </c>
      <c r="F761">
        <v>4358</v>
      </c>
    </row>
    <row r="762" spans="2:6" x14ac:dyDescent="0.2">
      <c r="B762" t="s">
        <v>62</v>
      </c>
      <c r="C762" t="s">
        <v>70</v>
      </c>
      <c r="D762" s="111" t="s">
        <v>133</v>
      </c>
      <c r="E762" t="str">
        <f t="shared" si="11"/>
        <v>PRFemale85-89</v>
      </c>
      <c r="F762">
        <v>4032</v>
      </c>
    </row>
    <row r="763" spans="2:6" x14ac:dyDescent="0.2">
      <c r="B763" t="s">
        <v>62</v>
      </c>
      <c r="C763" t="s">
        <v>70</v>
      </c>
      <c r="D763" s="111" t="s">
        <v>8</v>
      </c>
      <c r="E763" t="str">
        <f t="shared" si="11"/>
        <v>PRFemale90+</v>
      </c>
      <c r="F763">
        <v>3771</v>
      </c>
    </row>
    <row r="764" spans="2:6" x14ac:dyDescent="0.2">
      <c r="B764" t="s">
        <v>62</v>
      </c>
      <c r="C764" t="s">
        <v>71</v>
      </c>
      <c r="D764" s="111">
        <v>0</v>
      </c>
      <c r="E764" t="str">
        <f t="shared" si="11"/>
        <v>PRMale0</v>
      </c>
      <c r="F764">
        <v>866</v>
      </c>
    </row>
    <row r="765" spans="2:6" x14ac:dyDescent="0.2">
      <c r="B765" t="s">
        <v>62</v>
      </c>
      <c r="C765" t="s">
        <v>71</v>
      </c>
      <c r="D765" s="142" t="s">
        <v>1657</v>
      </c>
      <c r="E765" t="str">
        <f t="shared" si="11"/>
        <v>PRMale1-4</v>
      </c>
      <c r="F765">
        <v>155</v>
      </c>
    </row>
    <row r="766" spans="2:6" x14ac:dyDescent="0.2">
      <c r="B766" t="s">
        <v>62</v>
      </c>
      <c r="C766" t="s">
        <v>71</v>
      </c>
      <c r="D766" s="142" t="s">
        <v>1658</v>
      </c>
      <c r="E766" t="str">
        <f t="shared" si="11"/>
        <v>PRMale5-9</v>
      </c>
      <c r="F766">
        <v>79</v>
      </c>
    </row>
    <row r="767" spans="2:6" x14ac:dyDescent="0.2">
      <c r="B767" t="s">
        <v>62</v>
      </c>
      <c r="C767" t="s">
        <v>71</v>
      </c>
      <c r="D767" s="142" t="s">
        <v>118</v>
      </c>
      <c r="E767" t="str">
        <f t="shared" si="11"/>
        <v>PRMale10-14</v>
      </c>
      <c r="F767">
        <v>102</v>
      </c>
    </row>
    <row r="768" spans="2:6" x14ac:dyDescent="0.2">
      <c r="B768" t="s">
        <v>62</v>
      </c>
      <c r="C768" t="s">
        <v>71</v>
      </c>
      <c r="D768" s="111" t="s">
        <v>119</v>
      </c>
      <c r="E768" t="str">
        <f t="shared" si="11"/>
        <v>PRMale15-19</v>
      </c>
      <c r="F768">
        <v>574</v>
      </c>
    </row>
    <row r="769" spans="2:6" x14ac:dyDescent="0.2">
      <c r="B769" t="s">
        <v>62</v>
      </c>
      <c r="C769" t="s">
        <v>71</v>
      </c>
      <c r="D769" s="111" t="s">
        <v>120</v>
      </c>
      <c r="E769" t="str">
        <f t="shared" si="11"/>
        <v>PRMale20-24</v>
      </c>
      <c r="F769">
        <v>1022</v>
      </c>
    </row>
    <row r="770" spans="2:6" x14ac:dyDescent="0.2">
      <c r="B770" t="s">
        <v>62</v>
      </c>
      <c r="C770" t="s">
        <v>71</v>
      </c>
      <c r="D770" s="111" t="s">
        <v>121</v>
      </c>
      <c r="E770" t="str">
        <f t="shared" si="11"/>
        <v>PRMale25-29</v>
      </c>
      <c r="F770">
        <v>1008</v>
      </c>
    </row>
    <row r="771" spans="2:6" x14ac:dyDescent="0.2">
      <c r="B771" t="s">
        <v>62</v>
      </c>
      <c r="C771" t="s">
        <v>71</v>
      </c>
      <c r="D771" s="111" t="s">
        <v>122</v>
      </c>
      <c r="E771" t="str">
        <f t="shared" si="11"/>
        <v>PRMale30-34</v>
      </c>
      <c r="F771">
        <v>940</v>
      </c>
    </row>
    <row r="772" spans="2:6" x14ac:dyDescent="0.2">
      <c r="B772" t="s">
        <v>62</v>
      </c>
      <c r="C772" t="s">
        <v>71</v>
      </c>
      <c r="D772" s="111" t="s">
        <v>123</v>
      </c>
      <c r="E772" t="str">
        <f t="shared" ref="E772:E835" si="12">_xlfn.CONCAT(B772,C772,D772)</f>
        <v>PRMale35-39</v>
      </c>
      <c r="F772">
        <v>1163</v>
      </c>
    </row>
    <row r="773" spans="2:6" x14ac:dyDescent="0.2">
      <c r="B773" t="s">
        <v>62</v>
      </c>
      <c r="C773" t="s">
        <v>71</v>
      </c>
      <c r="D773" s="111" t="s">
        <v>124</v>
      </c>
      <c r="E773" t="str">
        <f t="shared" si="12"/>
        <v>PRMale40-44</v>
      </c>
      <c r="F773">
        <v>1328</v>
      </c>
    </row>
    <row r="774" spans="2:6" x14ac:dyDescent="0.2">
      <c r="B774" t="s">
        <v>62</v>
      </c>
      <c r="C774" t="s">
        <v>71</v>
      </c>
      <c r="D774" s="111" t="s">
        <v>125</v>
      </c>
      <c r="E774" t="str">
        <f t="shared" si="12"/>
        <v>PRMale45-49</v>
      </c>
      <c r="F774">
        <v>1762</v>
      </c>
    </row>
    <row r="775" spans="2:6" x14ac:dyDescent="0.2">
      <c r="B775" t="s">
        <v>62</v>
      </c>
      <c r="C775" t="s">
        <v>71</v>
      </c>
      <c r="D775" s="111" t="s">
        <v>126</v>
      </c>
      <c r="E775" t="str">
        <f t="shared" si="12"/>
        <v>PRMale50-54</v>
      </c>
      <c r="F775">
        <v>2404</v>
      </c>
    </row>
    <row r="776" spans="2:6" x14ac:dyDescent="0.2">
      <c r="B776" t="s">
        <v>62</v>
      </c>
      <c r="C776" t="s">
        <v>71</v>
      </c>
      <c r="D776" s="111" t="s">
        <v>127</v>
      </c>
      <c r="E776" t="str">
        <f t="shared" si="12"/>
        <v>PRMale55-59</v>
      </c>
      <c r="F776">
        <v>3138</v>
      </c>
    </row>
    <row r="777" spans="2:6" x14ac:dyDescent="0.2">
      <c r="B777" t="s">
        <v>62</v>
      </c>
      <c r="C777" t="s">
        <v>71</v>
      </c>
      <c r="D777" s="111" t="s">
        <v>128</v>
      </c>
      <c r="E777" t="str">
        <f t="shared" si="12"/>
        <v>PRMale60-64</v>
      </c>
      <c r="F777">
        <v>3925</v>
      </c>
    </row>
    <row r="778" spans="2:6" x14ac:dyDescent="0.2">
      <c r="B778" t="s">
        <v>62</v>
      </c>
      <c r="C778" t="s">
        <v>71</v>
      </c>
      <c r="D778" s="111" t="s">
        <v>129</v>
      </c>
      <c r="E778" t="str">
        <f t="shared" si="12"/>
        <v>PRMale65-69</v>
      </c>
      <c r="F778">
        <v>4278</v>
      </c>
    </row>
    <row r="779" spans="2:6" x14ac:dyDescent="0.2">
      <c r="B779" t="s">
        <v>62</v>
      </c>
      <c r="C779" t="s">
        <v>71</v>
      </c>
      <c r="D779" s="111" t="s">
        <v>130</v>
      </c>
      <c r="E779" t="str">
        <f t="shared" si="12"/>
        <v>PRMale70-74</v>
      </c>
      <c r="F779">
        <v>4699</v>
      </c>
    </row>
    <row r="780" spans="2:6" x14ac:dyDescent="0.2">
      <c r="B780" t="s">
        <v>62</v>
      </c>
      <c r="C780" t="s">
        <v>71</v>
      </c>
      <c r="D780" s="111" t="s">
        <v>131</v>
      </c>
      <c r="E780" t="str">
        <f t="shared" si="12"/>
        <v>PRMale75-79</v>
      </c>
      <c r="F780">
        <v>4699</v>
      </c>
    </row>
    <row r="781" spans="2:6" x14ac:dyDescent="0.2">
      <c r="B781" t="s">
        <v>62</v>
      </c>
      <c r="C781" t="s">
        <v>71</v>
      </c>
      <c r="D781" s="111" t="s">
        <v>132</v>
      </c>
      <c r="E781" t="str">
        <f t="shared" si="12"/>
        <v>PRMale80-84</v>
      </c>
      <c r="F781">
        <v>4401</v>
      </c>
    </row>
    <row r="782" spans="2:6" x14ac:dyDescent="0.2">
      <c r="B782" t="s">
        <v>62</v>
      </c>
      <c r="C782" t="s">
        <v>71</v>
      </c>
      <c r="D782" s="111" t="s">
        <v>133</v>
      </c>
      <c r="E782" t="str">
        <f t="shared" si="12"/>
        <v>PRMale85-89</v>
      </c>
      <c r="F782">
        <v>3264</v>
      </c>
    </row>
    <row r="783" spans="2:6" x14ac:dyDescent="0.2">
      <c r="B783" t="s">
        <v>62</v>
      </c>
      <c r="C783" t="s">
        <v>71</v>
      </c>
      <c r="D783" s="111" t="s">
        <v>8</v>
      </c>
      <c r="E783" t="str">
        <f t="shared" si="12"/>
        <v>PRMale90+</v>
      </c>
      <c r="F783">
        <v>2249</v>
      </c>
    </row>
    <row r="784" spans="2:6" x14ac:dyDescent="0.2">
      <c r="B784" t="s">
        <v>60</v>
      </c>
      <c r="C784" t="s">
        <v>70</v>
      </c>
      <c r="D784" s="111">
        <v>0</v>
      </c>
      <c r="E784" t="str">
        <f t="shared" si="12"/>
        <v>RJFemale0</v>
      </c>
      <c r="F784">
        <v>1243</v>
      </c>
    </row>
    <row r="785" spans="2:6" x14ac:dyDescent="0.2">
      <c r="B785" t="s">
        <v>60</v>
      </c>
      <c r="C785" t="s">
        <v>70</v>
      </c>
      <c r="D785" s="142" t="s">
        <v>1657</v>
      </c>
      <c r="E785" t="str">
        <f t="shared" si="12"/>
        <v>RJFemale1-4</v>
      </c>
      <c r="F785">
        <v>192</v>
      </c>
    </row>
    <row r="786" spans="2:6" x14ac:dyDescent="0.2">
      <c r="B786" t="s">
        <v>60</v>
      </c>
      <c r="C786" t="s">
        <v>70</v>
      </c>
      <c r="D786" s="142" t="s">
        <v>1658</v>
      </c>
      <c r="E786" t="str">
        <f t="shared" si="12"/>
        <v>RJFemale5-9</v>
      </c>
      <c r="F786">
        <v>110</v>
      </c>
    </row>
    <row r="787" spans="2:6" x14ac:dyDescent="0.2">
      <c r="B787" t="s">
        <v>60</v>
      </c>
      <c r="C787" t="s">
        <v>70</v>
      </c>
      <c r="D787" s="142" t="s">
        <v>118</v>
      </c>
      <c r="E787" t="str">
        <f t="shared" si="12"/>
        <v>RJFemale10-14</v>
      </c>
      <c r="F787">
        <v>114</v>
      </c>
    </row>
    <row r="788" spans="2:6" x14ac:dyDescent="0.2">
      <c r="B788" t="s">
        <v>60</v>
      </c>
      <c r="C788" t="s">
        <v>70</v>
      </c>
      <c r="D788" s="111" t="s">
        <v>119</v>
      </c>
      <c r="E788" t="str">
        <f t="shared" si="12"/>
        <v>RJFemale15-19</v>
      </c>
      <c r="F788">
        <v>288</v>
      </c>
    </row>
    <row r="789" spans="2:6" x14ac:dyDescent="0.2">
      <c r="B789" t="s">
        <v>60</v>
      </c>
      <c r="C789" t="s">
        <v>70</v>
      </c>
      <c r="D789" s="111" t="s">
        <v>120</v>
      </c>
      <c r="E789" t="str">
        <f t="shared" si="12"/>
        <v>RJFemale20-24</v>
      </c>
      <c r="F789">
        <v>426</v>
      </c>
    </row>
    <row r="790" spans="2:6" x14ac:dyDescent="0.2">
      <c r="B790" t="s">
        <v>60</v>
      </c>
      <c r="C790" t="s">
        <v>70</v>
      </c>
      <c r="D790" s="111" t="s">
        <v>121</v>
      </c>
      <c r="E790" t="str">
        <f t="shared" si="12"/>
        <v>RJFemale25-29</v>
      </c>
      <c r="F790">
        <v>529</v>
      </c>
    </row>
    <row r="791" spans="2:6" x14ac:dyDescent="0.2">
      <c r="B791" t="s">
        <v>60</v>
      </c>
      <c r="C791" t="s">
        <v>70</v>
      </c>
      <c r="D791" s="111" t="s">
        <v>122</v>
      </c>
      <c r="E791" t="str">
        <f t="shared" si="12"/>
        <v>RJFemale30-34</v>
      </c>
      <c r="F791">
        <v>722</v>
      </c>
    </row>
    <row r="792" spans="2:6" x14ac:dyDescent="0.2">
      <c r="B792" t="s">
        <v>60</v>
      </c>
      <c r="C792" t="s">
        <v>70</v>
      </c>
      <c r="D792" s="111" t="s">
        <v>123</v>
      </c>
      <c r="E792" t="str">
        <f t="shared" si="12"/>
        <v>RJFemale35-39</v>
      </c>
      <c r="F792">
        <v>1060</v>
      </c>
    </row>
    <row r="793" spans="2:6" x14ac:dyDescent="0.2">
      <c r="B793" t="s">
        <v>60</v>
      </c>
      <c r="C793" t="s">
        <v>70</v>
      </c>
      <c r="D793" s="111" t="s">
        <v>124</v>
      </c>
      <c r="E793" t="str">
        <f t="shared" si="12"/>
        <v>RJFemale40-44</v>
      </c>
      <c r="F793">
        <v>1445</v>
      </c>
    </row>
    <row r="794" spans="2:6" x14ac:dyDescent="0.2">
      <c r="B794" t="s">
        <v>60</v>
      </c>
      <c r="C794" t="s">
        <v>70</v>
      </c>
      <c r="D794" s="111" t="s">
        <v>125</v>
      </c>
      <c r="E794" t="str">
        <f t="shared" si="12"/>
        <v>RJFemale45-49</v>
      </c>
      <c r="F794">
        <v>1985</v>
      </c>
    </row>
    <row r="795" spans="2:6" x14ac:dyDescent="0.2">
      <c r="B795" t="s">
        <v>60</v>
      </c>
      <c r="C795" t="s">
        <v>70</v>
      </c>
      <c r="D795" s="111" t="s">
        <v>126</v>
      </c>
      <c r="E795" t="str">
        <f t="shared" si="12"/>
        <v>RJFemale50-54</v>
      </c>
      <c r="F795">
        <v>2793</v>
      </c>
    </row>
    <row r="796" spans="2:6" x14ac:dyDescent="0.2">
      <c r="B796" t="s">
        <v>60</v>
      </c>
      <c r="C796" t="s">
        <v>70</v>
      </c>
      <c r="D796" s="111" t="s">
        <v>127</v>
      </c>
      <c r="E796" t="str">
        <f t="shared" si="12"/>
        <v>RJFemale55-59</v>
      </c>
      <c r="F796">
        <v>4031</v>
      </c>
    </row>
    <row r="797" spans="2:6" x14ac:dyDescent="0.2">
      <c r="B797" t="s">
        <v>60</v>
      </c>
      <c r="C797" t="s">
        <v>70</v>
      </c>
      <c r="D797" s="111" t="s">
        <v>128</v>
      </c>
      <c r="E797" t="str">
        <f t="shared" si="12"/>
        <v>RJFemale60-64</v>
      </c>
      <c r="F797">
        <v>5486</v>
      </c>
    </row>
    <row r="798" spans="2:6" x14ac:dyDescent="0.2">
      <c r="B798" t="s">
        <v>60</v>
      </c>
      <c r="C798" t="s">
        <v>70</v>
      </c>
      <c r="D798" s="111" t="s">
        <v>129</v>
      </c>
      <c r="E798" t="str">
        <f t="shared" si="12"/>
        <v>RJFemale65-69</v>
      </c>
      <c r="F798">
        <v>6455</v>
      </c>
    </row>
    <row r="799" spans="2:6" x14ac:dyDescent="0.2">
      <c r="B799" t="s">
        <v>60</v>
      </c>
      <c r="C799" t="s">
        <v>70</v>
      </c>
      <c r="D799" s="111" t="s">
        <v>130</v>
      </c>
      <c r="E799" t="str">
        <f t="shared" si="12"/>
        <v>RJFemale70-74</v>
      </c>
      <c r="F799">
        <v>7228</v>
      </c>
    </row>
    <row r="800" spans="2:6" x14ac:dyDescent="0.2">
      <c r="B800" t="s">
        <v>60</v>
      </c>
      <c r="C800" t="s">
        <v>70</v>
      </c>
      <c r="D800" s="111" t="s">
        <v>131</v>
      </c>
      <c r="E800" t="str">
        <f t="shared" si="12"/>
        <v>RJFemale75-79</v>
      </c>
      <c r="F800">
        <v>7768</v>
      </c>
    </row>
    <row r="801" spans="2:6" x14ac:dyDescent="0.2">
      <c r="B801" t="s">
        <v>60</v>
      </c>
      <c r="C801" t="s">
        <v>70</v>
      </c>
      <c r="D801" s="111" t="s">
        <v>132</v>
      </c>
      <c r="E801" t="str">
        <f t="shared" si="12"/>
        <v>RJFemale80-84</v>
      </c>
      <c r="F801">
        <v>8867</v>
      </c>
    </row>
    <row r="802" spans="2:6" x14ac:dyDescent="0.2">
      <c r="B802" t="s">
        <v>60</v>
      </c>
      <c r="C802" t="s">
        <v>70</v>
      </c>
      <c r="D802" s="111" t="s">
        <v>133</v>
      </c>
      <c r="E802" t="str">
        <f t="shared" si="12"/>
        <v>RJFemale85-89</v>
      </c>
      <c r="F802">
        <v>8856</v>
      </c>
    </row>
    <row r="803" spans="2:6" x14ac:dyDescent="0.2">
      <c r="B803" t="s">
        <v>60</v>
      </c>
      <c r="C803" t="s">
        <v>70</v>
      </c>
      <c r="D803" s="111" t="s">
        <v>8</v>
      </c>
      <c r="E803" t="str">
        <f t="shared" si="12"/>
        <v>RJFemale90+</v>
      </c>
      <c r="F803">
        <v>9656</v>
      </c>
    </row>
    <row r="804" spans="2:6" x14ac:dyDescent="0.2">
      <c r="B804" t="s">
        <v>60</v>
      </c>
      <c r="C804" t="s">
        <v>71</v>
      </c>
      <c r="D804" s="111">
        <v>0</v>
      </c>
      <c r="E804" t="str">
        <f t="shared" si="12"/>
        <v>RJMale0</v>
      </c>
      <c r="F804">
        <v>1485</v>
      </c>
    </row>
    <row r="805" spans="2:6" x14ac:dyDescent="0.2">
      <c r="B805" t="s">
        <v>60</v>
      </c>
      <c r="C805" t="s">
        <v>71</v>
      </c>
      <c r="D805" s="142" t="s">
        <v>1657</v>
      </c>
      <c r="E805" t="str">
        <f t="shared" si="12"/>
        <v>RJMale1-4</v>
      </c>
      <c r="F805">
        <v>252</v>
      </c>
    </row>
    <row r="806" spans="2:6" x14ac:dyDescent="0.2">
      <c r="B806" t="s">
        <v>60</v>
      </c>
      <c r="C806" t="s">
        <v>71</v>
      </c>
      <c r="D806" s="142" t="s">
        <v>1658</v>
      </c>
      <c r="E806" t="str">
        <f t="shared" si="12"/>
        <v>RJMale5-9</v>
      </c>
      <c r="F806">
        <v>125</v>
      </c>
    </row>
    <row r="807" spans="2:6" x14ac:dyDescent="0.2">
      <c r="B807" t="s">
        <v>60</v>
      </c>
      <c r="C807" t="s">
        <v>71</v>
      </c>
      <c r="D807" s="142" t="s">
        <v>118</v>
      </c>
      <c r="E807" t="str">
        <f t="shared" si="12"/>
        <v>RJMale10-14</v>
      </c>
      <c r="F807">
        <v>178</v>
      </c>
    </row>
    <row r="808" spans="2:6" x14ac:dyDescent="0.2">
      <c r="B808" t="s">
        <v>60</v>
      </c>
      <c r="C808" t="s">
        <v>71</v>
      </c>
      <c r="D808" s="111" t="s">
        <v>119</v>
      </c>
      <c r="E808" t="str">
        <f t="shared" si="12"/>
        <v>RJMale15-19</v>
      </c>
      <c r="F808">
        <v>1549</v>
      </c>
    </row>
    <row r="809" spans="2:6" x14ac:dyDescent="0.2">
      <c r="B809" t="s">
        <v>60</v>
      </c>
      <c r="C809" t="s">
        <v>71</v>
      </c>
      <c r="D809" s="111" t="s">
        <v>120</v>
      </c>
      <c r="E809" t="str">
        <f t="shared" si="12"/>
        <v>RJMale20-24</v>
      </c>
      <c r="F809">
        <v>2232</v>
      </c>
    </row>
    <row r="810" spans="2:6" x14ac:dyDescent="0.2">
      <c r="B810" t="s">
        <v>60</v>
      </c>
      <c r="C810" t="s">
        <v>71</v>
      </c>
      <c r="D810" s="111" t="s">
        <v>121</v>
      </c>
      <c r="E810" t="str">
        <f t="shared" si="12"/>
        <v>RJMale25-29</v>
      </c>
      <c r="F810">
        <v>1904</v>
      </c>
    </row>
    <row r="811" spans="2:6" x14ac:dyDescent="0.2">
      <c r="B811" t="s">
        <v>60</v>
      </c>
      <c r="C811" t="s">
        <v>71</v>
      </c>
      <c r="D811" s="111" t="s">
        <v>122</v>
      </c>
      <c r="E811" t="str">
        <f t="shared" si="12"/>
        <v>RJMale30-34</v>
      </c>
      <c r="F811">
        <v>1723</v>
      </c>
    </row>
    <row r="812" spans="2:6" x14ac:dyDescent="0.2">
      <c r="B812" t="s">
        <v>60</v>
      </c>
      <c r="C812" t="s">
        <v>71</v>
      </c>
      <c r="D812" s="111" t="s">
        <v>123</v>
      </c>
      <c r="E812" t="str">
        <f t="shared" si="12"/>
        <v>RJMale35-39</v>
      </c>
      <c r="F812">
        <v>1919</v>
      </c>
    </row>
    <row r="813" spans="2:6" x14ac:dyDescent="0.2">
      <c r="B813" t="s">
        <v>60</v>
      </c>
      <c r="C813" t="s">
        <v>71</v>
      </c>
      <c r="D813" s="111" t="s">
        <v>124</v>
      </c>
      <c r="E813" t="str">
        <f t="shared" si="12"/>
        <v>RJMale40-44</v>
      </c>
      <c r="F813">
        <v>2188</v>
      </c>
    </row>
    <row r="814" spans="2:6" x14ac:dyDescent="0.2">
      <c r="B814" t="s">
        <v>60</v>
      </c>
      <c r="C814" t="s">
        <v>71</v>
      </c>
      <c r="D814" s="111" t="s">
        <v>125</v>
      </c>
      <c r="E814" t="str">
        <f t="shared" si="12"/>
        <v>RJMale45-49</v>
      </c>
      <c r="F814">
        <v>2848</v>
      </c>
    </row>
    <row r="815" spans="2:6" x14ac:dyDescent="0.2">
      <c r="B815" t="s">
        <v>60</v>
      </c>
      <c r="C815" t="s">
        <v>71</v>
      </c>
      <c r="D815" s="111" t="s">
        <v>126</v>
      </c>
      <c r="E815" t="str">
        <f t="shared" si="12"/>
        <v>RJMale50-54</v>
      </c>
      <c r="F815">
        <v>4084</v>
      </c>
    </row>
    <row r="816" spans="2:6" x14ac:dyDescent="0.2">
      <c r="B816" t="s">
        <v>60</v>
      </c>
      <c r="C816" t="s">
        <v>71</v>
      </c>
      <c r="D816" s="111" t="s">
        <v>127</v>
      </c>
      <c r="E816" t="str">
        <f t="shared" si="12"/>
        <v>RJMale55-59</v>
      </c>
      <c r="F816">
        <v>5636</v>
      </c>
    </row>
    <row r="817" spans="2:6" x14ac:dyDescent="0.2">
      <c r="B817" t="s">
        <v>60</v>
      </c>
      <c r="C817" t="s">
        <v>71</v>
      </c>
      <c r="D817" s="111" t="s">
        <v>128</v>
      </c>
      <c r="E817" t="str">
        <f t="shared" si="12"/>
        <v>RJMale60-64</v>
      </c>
      <c r="F817">
        <v>7518</v>
      </c>
    </row>
    <row r="818" spans="2:6" x14ac:dyDescent="0.2">
      <c r="B818" t="s">
        <v>60</v>
      </c>
      <c r="C818" t="s">
        <v>71</v>
      </c>
      <c r="D818" s="111" t="s">
        <v>129</v>
      </c>
      <c r="E818" t="str">
        <f t="shared" si="12"/>
        <v>RJMale65-69</v>
      </c>
      <c r="F818">
        <v>8436</v>
      </c>
    </row>
    <row r="819" spans="2:6" x14ac:dyDescent="0.2">
      <c r="B819" t="s">
        <v>60</v>
      </c>
      <c r="C819" t="s">
        <v>71</v>
      </c>
      <c r="D819" s="111" t="s">
        <v>130</v>
      </c>
      <c r="E819" t="str">
        <f t="shared" si="12"/>
        <v>RJMale70-74</v>
      </c>
      <c r="F819">
        <v>8287</v>
      </c>
    </row>
    <row r="820" spans="2:6" x14ac:dyDescent="0.2">
      <c r="B820" t="s">
        <v>60</v>
      </c>
      <c r="C820" t="s">
        <v>71</v>
      </c>
      <c r="D820" s="111" t="s">
        <v>131</v>
      </c>
      <c r="E820" t="str">
        <f t="shared" si="12"/>
        <v>RJMale75-79</v>
      </c>
      <c r="F820">
        <v>7578</v>
      </c>
    </row>
    <row r="821" spans="2:6" x14ac:dyDescent="0.2">
      <c r="B821" t="s">
        <v>60</v>
      </c>
      <c r="C821" t="s">
        <v>71</v>
      </c>
      <c r="D821" s="111" t="s">
        <v>132</v>
      </c>
      <c r="E821" t="str">
        <f t="shared" si="12"/>
        <v>RJMale80-84</v>
      </c>
      <c r="F821">
        <v>7101</v>
      </c>
    </row>
    <row r="822" spans="2:6" x14ac:dyDescent="0.2">
      <c r="B822" t="s">
        <v>60</v>
      </c>
      <c r="C822" t="s">
        <v>71</v>
      </c>
      <c r="D822" s="111" t="s">
        <v>133</v>
      </c>
      <c r="E822" t="str">
        <f t="shared" si="12"/>
        <v>RJMale85-89</v>
      </c>
      <c r="F822">
        <v>5438</v>
      </c>
    </row>
    <row r="823" spans="2:6" x14ac:dyDescent="0.2">
      <c r="B823" t="s">
        <v>60</v>
      </c>
      <c r="C823" t="s">
        <v>71</v>
      </c>
      <c r="D823" s="111" t="s">
        <v>8</v>
      </c>
      <c r="E823" t="str">
        <f t="shared" si="12"/>
        <v>RJMale90+</v>
      </c>
      <c r="F823">
        <v>4090</v>
      </c>
    </row>
    <row r="824" spans="2:6" x14ac:dyDescent="0.2">
      <c r="B824" t="s">
        <v>51</v>
      </c>
      <c r="C824" t="s">
        <v>70</v>
      </c>
      <c r="D824" s="111">
        <v>0</v>
      </c>
      <c r="E824" t="str">
        <f t="shared" si="12"/>
        <v>RNFemale0</v>
      </c>
      <c r="F824">
        <v>251</v>
      </c>
    </row>
    <row r="825" spans="2:6" x14ac:dyDescent="0.2">
      <c r="B825" t="s">
        <v>51</v>
      </c>
      <c r="C825" t="s">
        <v>70</v>
      </c>
      <c r="D825" s="142" t="s">
        <v>1657</v>
      </c>
      <c r="E825" t="str">
        <f t="shared" si="12"/>
        <v>RNFemale1-4</v>
      </c>
      <c r="F825">
        <v>33</v>
      </c>
    </row>
    <row r="826" spans="2:6" x14ac:dyDescent="0.2">
      <c r="B826" t="s">
        <v>51</v>
      </c>
      <c r="C826" t="s">
        <v>70</v>
      </c>
      <c r="D826" s="142" t="s">
        <v>1658</v>
      </c>
      <c r="E826" t="str">
        <f t="shared" si="12"/>
        <v>RNFemale5-9</v>
      </c>
      <c r="F826">
        <v>23</v>
      </c>
    </row>
    <row r="827" spans="2:6" x14ac:dyDescent="0.2">
      <c r="B827" t="s">
        <v>51</v>
      </c>
      <c r="C827" t="s">
        <v>70</v>
      </c>
      <c r="D827" s="142" t="s">
        <v>118</v>
      </c>
      <c r="E827" t="str">
        <f t="shared" si="12"/>
        <v>RNFemale10-14</v>
      </c>
      <c r="F827">
        <v>30</v>
      </c>
    </row>
    <row r="828" spans="2:6" x14ac:dyDescent="0.2">
      <c r="B828" t="s">
        <v>51</v>
      </c>
      <c r="C828" t="s">
        <v>70</v>
      </c>
      <c r="D828" s="111" t="s">
        <v>119</v>
      </c>
      <c r="E828" t="str">
        <f t="shared" si="12"/>
        <v>RNFemale15-19</v>
      </c>
      <c r="F828">
        <v>48</v>
      </c>
    </row>
    <row r="829" spans="2:6" x14ac:dyDescent="0.2">
      <c r="B829" t="s">
        <v>51</v>
      </c>
      <c r="C829" t="s">
        <v>70</v>
      </c>
      <c r="D829" s="111" t="s">
        <v>120</v>
      </c>
      <c r="E829" t="str">
        <f t="shared" si="12"/>
        <v>RNFemale20-24</v>
      </c>
      <c r="F829">
        <v>85</v>
      </c>
    </row>
    <row r="830" spans="2:6" x14ac:dyDescent="0.2">
      <c r="B830" t="s">
        <v>51</v>
      </c>
      <c r="C830" t="s">
        <v>70</v>
      </c>
      <c r="D830" s="111" t="s">
        <v>121</v>
      </c>
      <c r="E830" t="str">
        <f t="shared" si="12"/>
        <v>RNFemale25-29</v>
      </c>
      <c r="F830">
        <v>84</v>
      </c>
    </row>
    <row r="831" spans="2:6" x14ac:dyDescent="0.2">
      <c r="B831" t="s">
        <v>51</v>
      </c>
      <c r="C831" t="s">
        <v>70</v>
      </c>
      <c r="D831" s="111" t="s">
        <v>122</v>
      </c>
      <c r="E831" t="str">
        <f t="shared" si="12"/>
        <v>RNFemale30-34</v>
      </c>
      <c r="F831">
        <v>128</v>
      </c>
    </row>
    <row r="832" spans="2:6" x14ac:dyDescent="0.2">
      <c r="B832" t="s">
        <v>51</v>
      </c>
      <c r="C832" t="s">
        <v>70</v>
      </c>
      <c r="D832" s="111" t="s">
        <v>123</v>
      </c>
      <c r="E832" t="str">
        <f t="shared" si="12"/>
        <v>RNFemale35-39</v>
      </c>
      <c r="F832">
        <v>161</v>
      </c>
    </row>
    <row r="833" spans="2:6" x14ac:dyDescent="0.2">
      <c r="B833" t="s">
        <v>51</v>
      </c>
      <c r="C833" t="s">
        <v>70</v>
      </c>
      <c r="D833" s="111" t="s">
        <v>124</v>
      </c>
      <c r="E833" t="str">
        <f t="shared" si="12"/>
        <v>RNFemale40-44</v>
      </c>
      <c r="F833">
        <v>185</v>
      </c>
    </row>
    <row r="834" spans="2:6" x14ac:dyDescent="0.2">
      <c r="B834" t="s">
        <v>51</v>
      </c>
      <c r="C834" t="s">
        <v>70</v>
      </c>
      <c r="D834" s="111" t="s">
        <v>125</v>
      </c>
      <c r="E834" t="str">
        <f t="shared" si="12"/>
        <v>RNFemale45-49</v>
      </c>
      <c r="F834">
        <v>283</v>
      </c>
    </row>
    <row r="835" spans="2:6" x14ac:dyDescent="0.2">
      <c r="B835" t="s">
        <v>51</v>
      </c>
      <c r="C835" t="s">
        <v>70</v>
      </c>
      <c r="D835" s="111" t="s">
        <v>126</v>
      </c>
      <c r="E835" t="str">
        <f t="shared" si="12"/>
        <v>RNFemale50-54</v>
      </c>
      <c r="F835">
        <v>406</v>
      </c>
    </row>
    <row r="836" spans="2:6" x14ac:dyDescent="0.2">
      <c r="B836" t="s">
        <v>51</v>
      </c>
      <c r="C836" t="s">
        <v>70</v>
      </c>
      <c r="D836" s="111" t="s">
        <v>127</v>
      </c>
      <c r="E836" t="str">
        <f t="shared" ref="E836:E899" si="13">_xlfn.CONCAT(B836,C836,D836)</f>
        <v>RNFemale55-59</v>
      </c>
      <c r="F836">
        <v>514</v>
      </c>
    </row>
    <row r="837" spans="2:6" x14ac:dyDescent="0.2">
      <c r="B837" t="s">
        <v>51</v>
      </c>
      <c r="C837" t="s">
        <v>70</v>
      </c>
      <c r="D837" s="111" t="s">
        <v>128</v>
      </c>
      <c r="E837" t="str">
        <f t="shared" si="13"/>
        <v>RNFemale60-64</v>
      </c>
      <c r="F837">
        <v>576</v>
      </c>
    </row>
    <row r="838" spans="2:6" x14ac:dyDescent="0.2">
      <c r="B838" t="s">
        <v>51</v>
      </c>
      <c r="C838" t="s">
        <v>70</v>
      </c>
      <c r="D838" s="111" t="s">
        <v>129</v>
      </c>
      <c r="E838" t="str">
        <f t="shared" si="13"/>
        <v>RNFemale65-69</v>
      </c>
      <c r="F838">
        <v>745</v>
      </c>
    </row>
    <row r="839" spans="2:6" x14ac:dyDescent="0.2">
      <c r="B839" t="s">
        <v>51</v>
      </c>
      <c r="C839" t="s">
        <v>70</v>
      </c>
      <c r="D839" s="111" t="s">
        <v>130</v>
      </c>
      <c r="E839" t="str">
        <f t="shared" si="13"/>
        <v>RNFemale70-74</v>
      </c>
      <c r="F839">
        <v>903</v>
      </c>
    </row>
    <row r="840" spans="2:6" x14ac:dyDescent="0.2">
      <c r="B840" t="s">
        <v>51</v>
      </c>
      <c r="C840" t="s">
        <v>70</v>
      </c>
      <c r="D840" s="111" t="s">
        <v>131</v>
      </c>
      <c r="E840" t="str">
        <f t="shared" si="13"/>
        <v>RNFemale75-79</v>
      </c>
      <c r="F840">
        <v>1161</v>
      </c>
    </row>
    <row r="841" spans="2:6" x14ac:dyDescent="0.2">
      <c r="B841" t="s">
        <v>51</v>
      </c>
      <c r="C841" t="s">
        <v>70</v>
      </c>
      <c r="D841" s="111" t="s">
        <v>132</v>
      </c>
      <c r="E841" t="str">
        <f t="shared" si="13"/>
        <v>RNFemale80-84</v>
      </c>
      <c r="F841">
        <v>1230</v>
      </c>
    </row>
    <row r="842" spans="2:6" x14ac:dyDescent="0.2">
      <c r="B842" t="s">
        <v>51</v>
      </c>
      <c r="C842" t="s">
        <v>70</v>
      </c>
      <c r="D842" s="111" t="s">
        <v>133</v>
      </c>
      <c r="E842" t="str">
        <f t="shared" si="13"/>
        <v>RNFemale85-89</v>
      </c>
      <c r="F842">
        <v>1089</v>
      </c>
    </row>
    <row r="843" spans="2:6" x14ac:dyDescent="0.2">
      <c r="B843" t="s">
        <v>51</v>
      </c>
      <c r="C843" t="s">
        <v>70</v>
      </c>
      <c r="D843" s="111" t="s">
        <v>8</v>
      </c>
      <c r="E843" t="str">
        <f t="shared" si="13"/>
        <v>RNFemale90+</v>
      </c>
      <c r="F843">
        <v>1684</v>
      </c>
    </row>
    <row r="844" spans="2:6" x14ac:dyDescent="0.2">
      <c r="B844" t="s">
        <v>51</v>
      </c>
      <c r="C844" t="s">
        <v>71</v>
      </c>
      <c r="D844" s="111">
        <v>0</v>
      </c>
      <c r="E844" t="str">
        <f t="shared" si="13"/>
        <v>RNMale0</v>
      </c>
      <c r="F844">
        <v>284</v>
      </c>
    </row>
    <row r="845" spans="2:6" x14ac:dyDescent="0.2">
      <c r="B845" t="s">
        <v>51</v>
      </c>
      <c r="C845" t="s">
        <v>71</v>
      </c>
      <c r="D845" s="142" t="s">
        <v>1657</v>
      </c>
      <c r="E845" t="str">
        <f t="shared" si="13"/>
        <v>RNMale1-4</v>
      </c>
      <c r="F845">
        <v>50</v>
      </c>
    </row>
    <row r="846" spans="2:6" x14ac:dyDescent="0.2">
      <c r="B846" t="s">
        <v>51</v>
      </c>
      <c r="C846" t="s">
        <v>71</v>
      </c>
      <c r="D846" s="142" t="s">
        <v>1658</v>
      </c>
      <c r="E846" t="str">
        <f t="shared" si="13"/>
        <v>RNMale5-9</v>
      </c>
      <c r="F846">
        <v>32</v>
      </c>
    </row>
    <row r="847" spans="2:6" x14ac:dyDescent="0.2">
      <c r="B847" t="s">
        <v>51</v>
      </c>
      <c r="C847" t="s">
        <v>71</v>
      </c>
      <c r="D847" s="142" t="s">
        <v>118</v>
      </c>
      <c r="E847" t="str">
        <f t="shared" si="13"/>
        <v>RNMale10-14</v>
      </c>
      <c r="F847">
        <v>38</v>
      </c>
    </row>
    <row r="848" spans="2:6" x14ac:dyDescent="0.2">
      <c r="B848" t="s">
        <v>51</v>
      </c>
      <c r="C848" t="s">
        <v>71</v>
      </c>
      <c r="D848" s="111" t="s">
        <v>119</v>
      </c>
      <c r="E848" t="str">
        <f t="shared" si="13"/>
        <v>RNMale15-19</v>
      </c>
      <c r="F848">
        <v>333</v>
      </c>
    </row>
    <row r="849" spans="2:6" x14ac:dyDescent="0.2">
      <c r="B849" t="s">
        <v>51</v>
      </c>
      <c r="C849" t="s">
        <v>71</v>
      </c>
      <c r="D849" s="111" t="s">
        <v>120</v>
      </c>
      <c r="E849" t="str">
        <f t="shared" si="13"/>
        <v>RNMale20-24</v>
      </c>
      <c r="F849">
        <v>439</v>
      </c>
    </row>
    <row r="850" spans="2:6" x14ac:dyDescent="0.2">
      <c r="B850" t="s">
        <v>51</v>
      </c>
      <c r="C850" t="s">
        <v>71</v>
      </c>
      <c r="D850" s="111" t="s">
        <v>121</v>
      </c>
      <c r="E850" t="str">
        <f t="shared" si="13"/>
        <v>RNMale25-29</v>
      </c>
      <c r="F850">
        <v>406</v>
      </c>
    </row>
    <row r="851" spans="2:6" x14ac:dyDescent="0.2">
      <c r="B851" t="s">
        <v>51</v>
      </c>
      <c r="C851" t="s">
        <v>71</v>
      </c>
      <c r="D851" s="111" t="s">
        <v>122</v>
      </c>
      <c r="E851" t="str">
        <f t="shared" si="13"/>
        <v>RNMale30-34</v>
      </c>
      <c r="F851">
        <v>367</v>
      </c>
    </row>
    <row r="852" spans="2:6" x14ac:dyDescent="0.2">
      <c r="B852" t="s">
        <v>51</v>
      </c>
      <c r="C852" t="s">
        <v>71</v>
      </c>
      <c r="D852" s="111" t="s">
        <v>123</v>
      </c>
      <c r="E852" t="str">
        <f t="shared" si="13"/>
        <v>RNMale35-39</v>
      </c>
      <c r="F852">
        <v>407</v>
      </c>
    </row>
    <row r="853" spans="2:6" x14ac:dyDescent="0.2">
      <c r="B853" t="s">
        <v>51</v>
      </c>
      <c r="C853" t="s">
        <v>71</v>
      </c>
      <c r="D853" s="111" t="s">
        <v>124</v>
      </c>
      <c r="E853" t="str">
        <f t="shared" si="13"/>
        <v>RNMale40-44</v>
      </c>
      <c r="F853">
        <v>455</v>
      </c>
    </row>
    <row r="854" spans="2:6" x14ac:dyDescent="0.2">
      <c r="B854" t="s">
        <v>51</v>
      </c>
      <c r="C854" t="s">
        <v>71</v>
      </c>
      <c r="D854" s="111" t="s">
        <v>125</v>
      </c>
      <c r="E854" t="str">
        <f t="shared" si="13"/>
        <v>RNMale45-49</v>
      </c>
      <c r="F854">
        <v>524</v>
      </c>
    </row>
    <row r="855" spans="2:6" x14ac:dyDescent="0.2">
      <c r="B855" t="s">
        <v>51</v>
      </c>
      <c r="C855" t="s">
        <v>71</v>
      </c>
      <c r="D855" s="111" t="s">
        <v>126</v>
      </c>
      <c r="E855" t="str">
        <f t="shared" si="13"/>
        <v>RNMale50-54</v>
      </c>
      <c r="F855">
        <v>696</v>
      </c>
    </row>
    <row r="856" spans="2:6" x14ac:dyDescent="0.2">
      <c r="B856" t="s">
        <v>51</v>
      </c>
      <c r="C856" t="s">
        <v>71</v>
      </c>
      <c r="D856" s="111" t="s">
        <v>127</v>
      </c>
      <c r="E856" t="str">
        <f t="shared" si="13"/>
        <v>RNMale55-59</v>
      </c>
      <c r="F856">
        <v>828</v>
      </c>
    </row>
    <row r="857" spans="2:6" x14ac:dyDescent="0.2">
      <c r="B857" t="s">
        <v>51</v>
      </c>
      <c r="C857" t="s">
        <v>71</v>
      </c>
      <c r="D857" s="111" t="s">
        <v>128</v>
      </c>
      <c r="E857" t="str">
        <f t="shared" si="13"/>
        <v>RNMale60-64</v>
      </c>
      <c r="F857">
        <v>870</v>
      </c>
    </row>
    <row r="858" spans="2:6" x14ac:dyDescent="0.2">
      <c r="B858" t="s">
        <v>51</v>
      </c>
      <c r="C858" t="s">
        <v>71</v>
      </c>
      <c r="D858" s="111" t="s">
        <v>129</v>
      </c>
      <c r="E858" t="str">
        <f t="shared" si="13"/>
        <v>RNMale65-69</v>
      </c>
      <c r="F858">
        <v>1014</v>
      </c>
    </row>
    <row r="859" spans="2:6" x14ac:dyDescent="0.2">
      <c r="B859" t="s">
        <v>51</v>
      </c>
      <c r="C859" t="s">
        <v>71</v>
      </c>
      <c r="D859" s="111" t="s">
        <v>130</v>
      </c>
      <c r="E859" t="str">
        <f t="shared" si="13"/>
        <v>RNMale70-74</v>
      </c>
      <c r="F859">
        <v>1138</v>
      </c>
    </row>
    <row r="860" spans="2:6" x14ac:dyDescent="0.2">
      <c r="B860" t="s">
        <v>51</v>
      </c>
      <c r="C860" t="s">
        <v>71</v>
      </c>
      <c r="D860" s="111" t="s">
        <v>131</v>
      </c>
      <c r="E860" t="str">
        <f t="shared" si="13"/>
        <v>RNMale75-79</v>
      </c>
      <c r="F860">
        <v>1150</v>
      </c>
    </row>
    <row r="861" spans="2:6" x14ac:dyDescent="0.2">
      <c r="B861" t="s">
        <v>51</v>
      </c>
      <c r="C861" t="s">
        <v>71</v>
      </c>
      <c r="D861" s="111" t="s">
        <v>132</v>
      </c>
      <c r="E861" t="str">
        <f t="shared" si="13"/>
        <v>RNMale80-84</v>
      </c>
      <c r="F861">
        <v>1112</v>
      </c>
    </row>
    <row r="862" spans="2:6" x14ac:dyDescent="0.2">
      <c r="B862" t="s">
        <v>51</v>
      </c>
      <c r="C862" t="s">
        <v>71</v>
      </c>
      <c r="D862" s="111" t="s">
        <v>133</v>
      </c>
      <c r="E862" t="str">
        <f t="shared" si="13"/>
        <v>RNMale85-89</v>
      </c>
      <c r="F862">
        <v>914</v>
      </c>
    </row>
    <row r="863" spans="2:6" x14ac:dyDescent="0.2">
      <c r="B863" t="s">
        <v>51</v>
      </c>
      <c r="C863" t="s">
        <v>71</v>
      </c>
      <c r="D863" s="111" t="s">
        <v>8</v>
      </c>
      <c r="E863" t="str">
        <f t="shared" si="13"/>
        <v>RNMale90+</v>
      </c>
      <c r="F863">
        <v>1085</v>
      </c>
    </row>
    <row r="864" spans="2:6" x14ac:dyDescent="0.2">
      <c r="B864" t="s">
        <v>42</v>
      </c>
      <c r="C864" t="s">
        <v>70</v>
      </c>
      <c r="D864" s="111">
        <v>0</v>
      </c>
      <c r="E864" t="str">
        <f t="shared" si="13"/>
        <v>ROFemale0</v>
      </c>
      <c r="F864">
        <v>150</v>
      </c>
    </row>
    <row r="865" spans="2:6" x14ac:dyDescent="0.2">
      <c r="B865" t="s">
        <v>42</v>
      </c>
      <c r="C865" t="s">
        <v>70</v>
      </c>
      <c r="D865" s="142" t="s">
        <v>1657</v>
      </c>
      <c r="E865" t="str">
        <f t="shared" si="13"/>
        <v>ROFemale1-4</v>
      </c>
      <c r="F865">
        <v>29</v>
      </c>
    </row>
    <row r="866" spans="2:6" x14ac:dyDescent="0.2">
      <c r="B866" t="s">
        <v>42</v>
      </c>
      <c r="C866" t="s">
        <v>70</v>
      </c>
      <c r="D866" s="142" t="s">
        <v>1658</v>
      </c>
      <c r="E866" t="str">
        <f t="shared" si="13"/>
        <v>ROFemale5-9</v>
      </c>
      <c r="F866">
        <v>8</v>
      </c>
    </row>
    <row r="867" spans="2:6" x14ac:dyDescent="0.2">
      <c r="B867" t="s">
        <v>42</v>
      </c>
      <c r="C867" t="s">
        <v>70</v>
      </c>
      <c r="D867" s="142" t="s">
        <v>118</v>
      </c>
      <c r="E867" t="str">
        <f t="shared" si="13"/>
        <v>ROFemale10-14</v>
      </c>
      <c r="F867">
        <v>16</v>
      </c>
    </row>
    <row r="868" spans="2:6" x14ac:dyDescent="0.2">
      <c r="B868" t="s">
        <v>42</v>
      </c>
      <c r="C868" t="s">
        <v>70</v>
      </c>
      <c r="D868" s="111" t="s">
        <v>119</v>
      </c>
      <c r="E868" t="str">
        <f t="shared" si="13"/>
        <v>ROFemale15-19</v>
      </c>
      <c r="F868">
        <v>29</v>
      </c>
    </row>
    <row r="869" spans="2:6" x14ac:dyDescent="0.2">
      <c r="B869" t="s">
        <v>42</v>
      </c>
      <c r="C869" t="s">
        <v>70</v>
      </c>
      <c r="D869" s="111" t="s">
        <v>120</v>
      </c>
      <c r="E869" t="str">
        <f t="shared" si="13"/>
        <v>ROFemale20-24</v>
      </c>
      <c r="F869">
        <v>30</v>
      </c>
    </row>
    <row r="870" spans="2:6" x14ac:dyDescent="0.2">
      <c r="B870" t="s">
        <v>42</v>
      </c>
      <c r="C870" t="s">
        <v>70</v>
      </c>
      <c r="D870" s="111" t="s">
        <v>121</v>
      </c>
      <c r="E870" t="str">
        <f t="shared" si="13"/>
        <v>ROFemale25-29</v>
      </c>
      <c r="F870">
        <v>42</v>
      </c>
    </row>
    <row r="871" spans="2:6" x14ac:dyDescent="0.2">
      <c r="B871" t="s">
        <v>42</v>
      </c>
      <c r="C871" t="s">
        <v>70</v>
      </c>
      <c r="D871" s="111" t="s">
        <v>122</v>
      </c>
      <c r="E871" t="str">
        <f t="shared" si="13"/>
        <v>ROFemale30-34</v>
      </c>
      <c r="F871">
        <v>68</v>
      </c>
    </row>
    <row r="872" spans="2:6" x14ac:dyDescent="0.2">
      <c r="B872" t="s">
        <v>42</v>
      </c>
      <c r="C872" t="s">
        <v>70</v>
      </c>
      <c r="D872" s="111" t="s">
        <v>123</v>
      </c>
      <c r="E872" t="str">
        <f t="shared" si="13"/>
        <v>ROFemale35-39</v>
      </c>
      <c r="F872">
        <v>99</v>
      </c>
    </row>
    <row r="873" spans="2:6" x14ac:dyDescent="0.2">
      <c r="B873" t="s">
        <v>42</v>
      </c>
      <c r="C873" t="s">
        <v>70</v>
      </c>
      <c r="D873" s="111" t="s">
        <v>124</v>
      </c>
      <c r="E873" t="str">
        <f t="shared" si="13"/>
        <v>ROFemale40-44</v>
      </c>
      <c r="F873">
        <v>101</v>
      </c>
    </row>
    <row r="874" spans="2:6" x14ac:dyDescent="0.2">
      <c r="B874" t="s">
        <v>42</v>
      </c>
      <c r="C874" t="s">
        <v>70</v>
      </c>
      <c r="D874" s="111" t="s">
        <v>125</v>
      </c>
      <c r="E874" t="str">
        <f t="shared" si="13"/>
        <v>ROFemale45-49</v>
      </c>
      <c r="F874">
        <v>117</v>
      </c>
    </row>
    <row r="875" spans="2:6" x14ac:dyDescent="0.2">
      <c r="B875" t="s">
        <v>42</v>
      </c>
      <c r="C875" t="s">
        <v>70</v>
      </c>
      <c r="D875" s="111" t="s">
        <v>126</v>
      </c>
      <c r="E875" t="str">
        <f t="shared" si="13"/>
        <v>ROFemale50-54</v>
      </c>
      <c r="F875">
        <v>164</v>
      </c>
    </row>
    <row r="876" spans="2:6" x14ac:dyDescent="0.2">
      <c r="B876" t="s">
        <v>42</v>
      </c>
      <c r="C876" t="s">
        <v>70</v>
      </c>
      <c r="D876" s="111" t="s">
        <v>127</v>
      </c>
      <c r="E876" t="str">
        <f t="shared" si="13"/>
        <v>ROFemale55-59</v>
      </c>
      <c r="F876">
        <v>210</v>
      </c>
    </row>
    <row r="877" spans="2:6" x14ac:dyDescent="0.2">
      <c r="B877" t="s">
        <v>42</v>
      </c>
      <c r="C877" t="s">
        <v>70</v>
      </c>
      <c r="D877" s="111" t="s">
        <v>128</v>
      </c>
      <c r="E877" t="str">
        <f t="shared" si="13"/>
        <v>ROFemale60-64</v>
      </c>
      <c r="F877">
        <v>270</v>
      </c>
    </row>
    <row r="878" spans="2:6" x14ac:dyDescent="0.2">
      <c r="B878" t="s">
        <v>42</v>
      </c>
      <c r="C878" t="s">
        <v>70</v>
      </c>
      <c r="D878" s="111" t="s">
        <v>129</v>
      </c>
      <c r="E878" t="str">
        <f t="shared" si="13"/>
        <v>ROFemale65-69</v>
      </c>
      <c r="F878">
        <v>301</v>
      </c>
    </row>
    <row r="879" spans="2:6" x14ac:dyDescent="0.2">
      <c r="B879" t="s">
        <v>42</v>
      </c>
      <c r="C879" t="s">
        <v>70</v>
      </c>
      <c r="D879" s="111" t="s">
        <v>130</v>
      </c>
      <c r="E879" t="str">
        <f t="shared" si="13"/>
        <v>ROFemale70-74</v>
      </c>
      <c r="F879">
        <v>338</v>
      </c>
    </row>
    <row r="880" spans="2:6" x14ac:dyDescent="0.2">
      <c r="B880" t="s">
        <v>42</v>
      </c>
      <c r="C880" t="s">
        <v>70</v>
      </c>
      <c r="D880" s="111" t="s">
        <v>131</v>
      </c>
      <c r="E880" t="str">
        <f t="shared" si="13"/>
        <v>ROFemale75-79</v>
      </c>
      <c r="F880">
        <v>319</v>
      </c>
    </row>
    <row r="881" spans="2:6" x14ac:dyDescent="0.2">
      <c r="B881" t="s">
        <v>42</v>
      </c>
      <c r="C881" t="s">
        <v>70</v>
      </c>
      <c r="D881" s="111" t="s">
        <v>132</v>
      </c>
      <c r="E881" t="str">
        <f t="shared" si="13"/>
        <v>ROFemale80-84</v>
      </c>
      <c r="F881">
        <v>363</v>
      </c>
    </row>
    <row r="882" spans="2:6" x14ac:dyDescent="0.2">
      <c r="B882" t="s">
        <v>42</v>
      </c>
      <c r="C882" t="s">
        <v>70</v>
      </c>
      <c r="D882" s="111" t="s">
        <v>133</v>
      </c>
      <c r="E882" t="str">
        <f t="shared" si="13"/>
        <v>ROFemale85-89</v>
      </c>
      <c r="F882">
        <v>315</v>
      </c>
    </row>
    <row r="883" spans="2:6" x14ac:dyDescent="0.2">
      <c r="B883" t="s">
        <v>42</v>
      </c>
      <c r="C883" t="s">
        <v>70</v>
      </c>
      <c r="D883" s="111" t="s">
        <v>8</v>
      </c>
      <c r="E883" t="str">
        <f t="shared" si="13"/>
        <v>ROFemale90+</v>
      </c>
      <c r="F883">
        <v>236</v>
      </c>
    </row>
    <row r="884" spans="2:6" x14ac:dyDescent="0.2">
      <c r="B884" t="s">
        <v>42</v>
      </c>
      <c r="C884" t="s">
        <v>71</v>
      </c>
      <c r="D884" s="111">
        <v>0</v>
      </c>
      <c r="E884" t="str">
        <f t="shared" si="13"/>
        <v>ROMale0</v>
      </c>
      <c r="F884">
        <v>159</v>
      </c>
    </row>
    <row r="885" spans="2:6" x14ac:dyDescent="0.2">
      <c r="B885" t="s">
        <v>42</v>
      </c>
      <c r="C885" t="s">
        <v>71</v>
      </c>
      <c r="D885" s="142" t="s">
        <v>1657</v>
      </c>
      <c r="E885" t="str">
        <f t="shared" si="13"/>
        <v>ROMale1-4</v>
      </c>
      <c r="F885">
        <v>27</v>
      </c>
    </row>
    <row r="886" spans="2:6" x14ac:dyDescent="0.2">
      <c r="B886" t="s">
        <v>42</v>
      </c>
      <c r="C886" t="s">
        <v>71</v>
      </c>
      <c r="D886" s="142" t="s">
        <v>1658</v>
      </c>
      <c r="E886" t="str">
        <f t="shared" si="13"/>
        <v>ROMale5-9</v>
      </c>
      <c r="F886">
        <v>25</v>
      </c>
    </row>
    <row r="887" spans="2:6" x14ac:dyDescent="0.2">
      <c r="B887" t="s">
        <v>42</v>
      </c>
      <c r="C887" t="s">
        <v>71</v>
      </c>
      <c r="D887" s="142" t="s">
        <v>118</v>
      </c>
      <c r="E887" t="str">
        <f t="shared" si="13"/>
        <v>ROMale10-14</v>
      </c>
      <c r="F887">
        <v>21</v>
      </c>
    </row>
    <row r="888" spans="2:6" x14ac:dyDescent="0.2">
      <c r="B888" t="s">
        <v>42</v>
      </c>
      <c r="C888" t="s">
        <v>71</v>
      </c>
      <c r="D888" s="111" t="s">
        <v>119</v>
      </c>
      <c r="E888" t="str">
        <f t="shared" si="13"/>
        <v>ROMale15-19</v>
      </c>
      <c r="F888">
        <v>106</v>
      </c>
    </row>
    <row r="889" spans="2:6" x14ac:dyDescent="0.2">
      <c r="B889" t="s">
        <v>42</v>
      </c>
      <c r="C889" t="s">
        <v>71</v>
      </c>
      <c r="D889" s="111" t="s">
        <v>120</v>
      </c>
      <c r="E889" t="str">
        <f t="shared" si="13"/>
        <v>ROMale20-24</v>
      </c>
      <c r="F889">
        <v>159</v>
      </c>
    </row>
    <row r="890" spans="2:6" x14ac:dyDescent="0.2">
      <c r="B890" t="s">
        <v>42</v>
      </c>
      <c r="C890" t="s">
        <v>71</v>
      </c>
      <c r="D890" s="111" t="s">
        <v>121</v>
      </c>
      <c r="E890" t="str">
        <f t="shared" si="13"/>
        <v>ROMale25-29</v>
      </c>
      <c r="F890">
        <v>152</v>
      </c>
    </row>
    <row r="891" spans="2:6" x14ac:dyDescent="0.2">
      <c r="B891" t="s">
        <v>42</v>
      </c>
      <c r="C891" t="s">
        <v>71</v>
      </c>
      <c r="D891" s="111" t="s">
        <v>122</v>
      </c>
      <c r="E891" t="str">
        <f t="shared" si="13"/>
        <v>ROMale30-34</v>
      </c>
      <c r="F891">
        <v>172</v>
      </c>
    </row>
    <row r="892" spans="2:6" x14ac:dyDescent="0.2">
      <c r="B892" t="s">
        <v>42</v>
      </c>
      <c r="C892" t="s">
        <v>71</v>
      </c>
      <c r="D892" s="111" t="s">
        <v>123</v>
      </c>
      <c r="E892" t="str">
        <f t="shared" si="13"/>
        <v>ROMale35-39</v>
      </c>
      <c r="F892">
        <v>177</v>
      </c>
    </row>
    <row r="893" spans="2:6" x14ac:dyDescent="0.2">
      <c r="B893" t="s">
        <v>42</v>
      </c>
      <c r="C893" t="s">
        <v>71</v>
      </c>
      <c r="D893" s="111" t="s">
        <v>124</v>
      </c>
      <c r="E893" t="str">
        <f t="shared" si="13"/>
        <v>ROMale40-44</v>
      </c>
      <c r="F893">
        <v>229</v>
      </c>
    </row>
    <row r="894" spans="2:6" x14ac:dyDescent="0.2">
      <c r="B894" t="s">
        <v>42</v>
      </c>
      <c r="C894" t="s">
        <v>71</v>
      </c>
      <c r="D894" s="111" t="s">
        <v>125</v>
      </c>
      <c r="E894" t="str">
        <f t="shared" si="13"/>
        <v>ROMale45-49</v>
      </c>
      <c r="F894">
        <v>244</v>
      </c>
    </row>
    <row r="895" spans="2:6" x14ac:dyDescent="0.2">
      <c r="B895" t="s">
        <v>42</v>
      </c>
      <c r="C895" t="s">
        <v>71</v>
      </c>
      <c r="D895" s="111" t="s">
        <v>126</v>
      </c>
      <c r="E895" t="str">
        <f t="shared" si="13"/>
        <v>ROMale50-54</v>
      </c>
      <c r="F895">
        <v>323</v>
      </c>
    </row>
    <row r="896" spans="2:6" x14ac:dyDescent="0.2">
      <c r="B896" t="s">
        <v>42</v>
      </c>
      <c r="C896" t="s">
        <v>71</v>
      </c>
      <c r="D896" s="111" t="s">
        <v>127</v>
      </c>
      <c r="E896" t="str">
        <f t="shared" si="13"/>
        <v>ROMale55-59</v>
      </c>
      <c r="F896">
        <v>395</v>
      </c>
    </row>
    <row r="897" spans="2:6" x14ac:dyDescent="0.2">
      <c r="B897" t="s">
        <v>42</v>
      </c>
      <c r="C897" t="s">
        <v>71</v>
      </c>
      <c r="D897" s="111" t="s">
        <v>128</v>
      </c>
      <c r="E897" t="str">
        <f t="shared" si="13"/>
        <v>ROMale60-64</v>
      </c>
      <c r="F897">
        <v>422</v>
      </c>
    </row>
    <row r="898" spans="2:6" x14ac:dyDescent="0.2">
      <c r="B898" t="s">
        <v>42</v>
      </c>
      <c r="C898" t="s">
        <v>71</v>
      </c>
      <c r="D898" s="111" t="s">
        <v>129</v>
      </c>
      <c r="E898" t="str">
        <f t="shared" si="13"/>
        <v>ROMale65-69</v>
      </c>
      <c r="F898">
        <v>465</v>
      </c>
    </row>
    <row r="899" spans="2:6" x14ac:dyDescent="0.2">
      <c r="B899" t="s">
        <v>42</v>
      </c>
      <c r="C899" t="s">
        <v>71</v>
      </c>
      <c r="D899" s="111" t="s">
        <v>130</v>
      </c>
      <c r="E899" t="str">
        <f t="shared" si="13"/>
        <v>ROMale70-74</v>
      </c>
      <c r="F899">
        <v>468</v>
      </c>
    </row>
    <row r="900" spans="2:6" x14ac:dyDescent="0.2">
      <c r="B900" t="s">
        <v>42</v>
      </c>
      <c r="C900" t="s">
        <v>71</v>
      </c>
      <c r="D900" s="111" t="s">
        <v>131</v>
      </c>
      <c r="E900" t="str">
        <f t="shared" ref="E900:E963" si="14">_xlfn.CONCAT(B900,C900,D900)</f>
        <v>ROMale75-79</v>
      </c>
      <c r="F900">
        <v>521</v>
      </c>
    </row>
    <row r="901" spans="2:6" x14ac:dyDescent="0.2">
      <c r="B901" t="s">
        <v>42</v>
      </c>
      <c r="C901" t="s">
        <v>71</v>
      </c>
      <c r="D901" s="111" t="s">
        <v>132</v>
      </c>
      <c r="E901" t="str">
        <f t="shared" si="14"/>
        <v>ROMale80-84</v>
      </c>
      <c r="F901">
        <v>435</v>
      </c>
    </row>
    <row r="902" spans="2:6" x14ac:dyDescent="0.2">
      <c r="B902" t="s">
        <v>42</v>
      </c>
      <c r="C902" t="s">
        <v>71</v>
      </c>
      <c r="D902" s="111" t="s">
        <v>133</v>
      </c>
      <c r="E902" t="str">
        <f t="shared" si="14"/>
        <v>ROMale85-89</v>
      </c>
      <c r="F902">
        <v>348</v>
      </c>
    </row>
    <row r="903" spans="2:6" x14ac:dyDescent="0.2">
      <c r="B903" t="s">
        <v>42</v>
      </c>
      <c r="C903" t="s">
        <v>71</v>
      </c>
      <c r="D903" s="111" t="s">
        <v>8</v>
      </c>
      <c r="E903" t="str">
        <f t="shared" si="14"/>
        <v>ROMale90+</v>
      </c>
      <c r="F903">
        <v>251</v>
      </c>
    </row>
    <row r="904" spans="2:6" x14ac:dyDescent="0.2">
      <c r="B904" t="s">
        <v>43</v>
      </c>
      <c r="C904" t="s">
        <v>70</v>
      </c>
      <c r="D904" s="111">
        <v>0</v>
      </c>
      <c r="E904" t="str">
        <f t="shared" si="14"/>
        <v>RRFemale0</v>
      </c>
      <c r="F904">
        <v>118</v>
      </c>
    </row>
    <row r="905" spans="2:6" x14ac:dyDescent="0.2">
      <c r="B905" t="s">
        <v>43</v>
      </c>
      <c r="C905" t="s">
        <v>70</v>
      </c>
      <c r="D905" s="142" t="s">
        <v>1657</v>
      </c>
      <c r="E905" t="str">
        <f t="shared" si="14"/>
        <v>RRFemale1-4</v>
      </c>
      <c r="F905">
        <v>21</v>
      </c>
    </row>
    <row r="906" spans="2:6" x14ac:dyDescent="0.2">
      <c r="B906" t="s">
        <v>43</v>
      </c>
      <c r="C906" t="s">
        <v>70</v>
      </c>
      <c r="D906" s="142" t="s">
        <v>1658</v>
      </c>
      <c r="E906" t="str">
        <f t="shared" si="14"/>
        <v>RRFemale5-9</v>
      </c>
      <c r="F906">
        <v>17</v>
      </c>
    </row>
    <row r="907" spans="2:6" x14ac:dyDescent="0.2">
      <c r="B907" t="s">
        <v>43</v>
      </c>
      <c r="C907" t="s">
        <v>70</v>
      </c>
      <c r="D907" s="142" t="s">
        <v>118</v>
      </c>
      <c r="E907" t="str">
        <f t="shared" si="14"/>
        <v>RRFemale10-14</v>
      </c>
      <c r="F907">
        <v>11</v>
      </c>
    </row>
    <row r="908" spans="2:6" x14ac:dyDescent="0.2">
      <c r="B908" t="s">
        <v>43</v>
      </c>
      <c r="C908" t="s">
        <v>70</v>
      </c>
      <c r="D908" s="111" t="s">
        <v>119</v>
      </c>
      <c r="E908" t="str">
        <f t="shared" si="14"/>
        <v>RRFemale15-19</v>
      </c>
      <c r="F908">
        <v>30</v>
      </c>
    </row>
    <row r="909" spans="2:6" x14ac:dyDescent="0.2">
      <c r="B909" t="s">
        <v>43</v>
      </c>
      <c r="C909" t="s">
        <v>70</v>
      </c>
      <c r="D909" s="111" t="s">
        <v>120</v>
      </c>
      <c r="E909" t="str">
        <f t="shared" si="14"/>
        <v>RRFemale20-24</v>
      </c>
      <c r="F909">
        <v>30</v>
      </c>
    </row>
    <row r="910" spans="2:6" x14ac:dyDescent="0.2">
      <c r="B910" t="s">
        <v>43</v>
      </c>
      <c r="C910" t="s">
        <v>70</v>
      </c>
      <c r="D910" s="111" t="s">
        <v>121</v>
      </c>
      <c r="E910" t="str">
        <f t="shared" si="14"/>
        <v>RRFemale25-29</v>
      </c>
      <c r="F910">
        <v>23</v>
      </c>
    </row>
    <row r="911" spans="2:6" x14ac:dyDescent="0.2">
      <c r="B911" t="s">
        <v>43</v>
      </c>
      <c r="C911" t="s">
        <v>70</v>
      </c>
      <c r="D911" s="111" t="s">
        <v>122</v>
      </c>
      <c r="E911" t="str">
        <f t="shared" si="14"/>
        <v>RRFemale30-34</v>
      </c>
      <c r="F911">
        <v>23</v>
      </c>
    </row>
    <row r="912" spans="2:6" x14ac:dyDescent="0.2">
      <c r="B912" t="s">
        <v>43</v>
      </c>
      <c r="C912" t="s">
        <v>70</v>
      </c>
      <c r="D912" s="111" t="s">
        <v>123</v>
      </c>
      <c r="E912" t="str">
        <f t="shared" si="14"/>
        <v>RRFemale35-39</v>
      </c>
      <c r="F912">
        <v>37</v>
      </c>
    </row>
    <row r="913" spans="2:6" x14ac:dyDescent="0.2">
      <c r="B913" t="s">
        <v>43</v>
      </c>
      <c r="C913" t="s">
        <v>70</v>
      </c>
      <c r="D913" s="111" t="s">
        <v>124</v>
      </c>
      <c r="E913" t="str">
        <f t="shared" si="14"/>
        <v>RRFemale40-44</v>
      </c>
      <c r="F913">
        <v>50</v>
      </c>
    </row>
    <row r="914" spans="2:6" x14ac:dyDescent="0.2">
      <c r="B914" t="s">
        <v>43</v>
      </c>
      <c r="C914" t="s">
        <v>70</v>
      </c>
      <c r="D914" s="111" t="s">
        <v>125</v>
      </c>
      <c r="E914" t="str">
        <f t="shared" si="14"/>
        <v>RRFemale45-49</v>
      </c>
      <c r="F914">
        <v>37</v>
      </c>
    </row>
    <row r="915" spans="2:6" x14ac:dyDescent="0.2">
      <c r="B915" t="s">
        <v>43</v>
      </c>
      <c r="C915" t="s">
        <v>70</v>
      </c>
      <c r="D915" s="111" t="s">
        <v>126</v>
      </c>
      <c r="E915" t="str">
        <f t="shared" si="14"/>
        <v>RRFemale50-54</v>
      </c>
      <c r="F915">
        <v>51</v>
      </c>
    </row>
    <row r="916" spans="2:6" x14ac:dyDescent="0.2">
      <c r="B916" t="s">
        <v>43</v>
      </c>
      <c r="C916" t="s">
        <v>70</v>
      </c>
      <c r="D916" s="111" t="s">
        <v>127</v>
      </c>
      <c r="E916" t="str">
        <f t="shared" si="14"/>
        <v>RRFemale55-59</v>
      </c>
      <c r="F916">
        <v>67</v>
      </c>
    </row>
    <row r="917" spans="2:6" x14ac:dyDescent="0.2">
      <c r="B917" t="s">
        <v>43</v>
      </c>
      <c r="C917" t="s">
        <v>70</v>
      </c>
      <c r="D917" s="111" t="s">
        <v>128</v>
      </c>
      <c r="E917" t="str">
        <f t="shared" si="14"/>
        <v>RRFemale60-64</v>
      </c>
      <c r="F917">
        <v>51</v>
      </c>
    </row>
    <row r="918" spans="2:6" x14ac:dyDescent="0.2">
      <c r="B918" t="s">
        <v>43</v>
      </c>
      <c r="C918" t="s">
        <v>70</v>
      </c>
      <c r="D918" s="111" t="s">
        <v>129</v>
      </c>
      <c r="E918" t="str">
        <f t="shared" si="14"/>
        <v>RRFemale65-69</v>
      </c>
      <c r="F918">
        <v>74</v>
      </c>
    </row>
    <row r="919" spans="2:6" x14ac:dyDescent="0.2">
      <c r="B919" t="s">
        <v>43</v>
      </c>
      <c r="C919" t="s">
        <v>70</v>
      </c>
      <c r="D919" s="111" t="s">
        <v>130</v>
      </c>
      <c r="E919" t="str">
        <f t="shared" si="14"/>
        <v>RRFemale70-74</v>
      </c>
      <c r="F919">
        <v>85</v>
      </c>
    </row>
    <row r="920" spans="2:6" x14ac:dyDescent="0.2">
      <c r="B920" t="s">
        <v>43</v>
      </c>
      <c r="C920" t="s">
        <v>70</v>
      </c>
      <c r="D920" s="111" t="s">
        <v>131</v>
      </c>
      <c r="E920" t="str">
        <f t="shared" si="14"/>
        <v>RRFemale75-79</v>
      </c>
      <c r="F920">
        <v>77</v>
      </c>
    </row>
    <row r="921" spans="2:6" x14ac:dyDescent="0.2">
      <c r="B921" t="s">
        <v>43</v>
      </c>
      <c r="C921" t="s">
        <v>70</v>
      </c>
      <c r="D921" s="111" t="s">
        <v>132</v>
      </c>
      <c r="E921" t="str">
        <f t="shared" si="14"/>
        <v>RRFemale80-84</v>
      </c>
      <c r="F921">
        <v>63</v>
      </c>
    </row>
    <row r="922" spans="2:6" x14ac:dyDescent="0.2">
      <c r="B922" t="s">
        <v>43</v>
      </c>
      <c r="C922" t="s">
        <v>70</v>
      </c>
      <c r="D922" s="111" t="s">
        <v>133</v>
      </c>
      <c r="E922" t="str">
        <f t="shared" si="14"/>
        <v>RRFemale85-89</v>
      </c>
      <c r="F922">
        <v>68</v>
      </c>
    </row>
    <row r="923" spans="2:6" x14ac:dyDescent="0.2">
      <c r="B923" t="s">
        <v>43</v>
      </c>
      <c r="C923" t="s">
        <v>70</v>
      </c>
      <c r="D923" s="111" t="s">
        <v>8</v>
      </c>
      <c r="E923" t="str">
        <f t="shared" si="14"/>
        <v>RRFemale90+</v>
      </c>
      <c r="F923">
        <v>89</v>
      </c>
    </row>
    <row r="924" spans="2:6" x14ac:dyDescent="0.2">
      <c r="B924" t="s">
        <v>43</v>
      </c>
      <c r="C924" t="s">
        <v>71</v>
      </c>
      <c r="D924" s="111">
        <v>0</v>
      </c>
      <c r="E924" t="str">
        <f t="shared" si="14"/>
        <v>RRMale0</v>
      </c>
      <c r="F924">
        <v>122</v>
      </c>
    </row>
    <row r="925" spans="2:6" x14ac:dyDescent="0.2">
      <c r="B925" t="s">
        <v>43</v>
      </c>
      <c r="C925" t="s">
        <v>71</v>
      </c>
      <c r="D925" s="142" t="s">
        <v>1657</v>
      </c>
      <c r="E925" t="str">
        <f t="shared" si="14"/>
        <v>RRMale1-4</v>
      </c>
      <c r="F925">
        <v>38</v>
      </c>
    </row>
    <row r="926" spans="2:6" x14ac:dyDescent="0.2">
      <c r="B926" t="s">
        <v>43</v>
      </c>
      <c r="C926" t="s">
        <v>71</v>
      </c>
      <c r="D926" s="142" t="s">
        <v>1658</v>
      </c>
      <c r="E926" t="str">
        <f t="shared" si="14"/>
        <v>RRMale5-9</v>
      </c>
      <c r="F926">
        <v>16</v>
      </c>
    </row>
    <row r="927" spans="2:6" x14ac:dyDescent="0.2">
      <c r="B927" t="s">
        <v>43</v>
      </c>
      <c r="C927" t="s">
        <v>71</v>
      </c>
      <c r="D927" s="142" t="s">
        <v>118</v>
      </c>
      <c r="E927" t="str">
        <f t="shared" si="14"/>
        <v>RRMale10-14</v>
      </c>
      <c r="F927">
        <v>13</v>
      </c>
    </row>
    <row r="928" spans="2:6" x14ac:dyDescent="0.2">
      <c r="B928" t="s">
        <v>43</v>
      </c>
      <c r="C928" t="s">
        <v>71</v>
      </c>
      <c r="D928" s="111" t="s">
        <v>119</v>
      </c>
      <c r="E928" t="str">
        <f t="shared" si="14"/>
        <v>RRMale15-19</v>
      </c>
      <c r="F928">
        <v>58</v>
      </c>
    </row>
    <row r="929" spans="2:6" x14ac:dyDescent="0.2">
      <c r="B929" t="s">
        <v>43</v>
      </c>
      <c r="C929" t="s">
        <v>71</v>
      </c>
      <c r="D929" s="111" t="s">
        <v>120</v>
      </c>
      <c r="E929" t="str">
        <f t="shared" si="14"/>
        <v>RRMale20-24</v>
      </c>
      <c r="F929">
        <v>80</v>
      </c>
    </row>
    <row r="930" spans="2:6" x14ac:dyDescent="0.2">
      <c r="B930" t="s">
        <v>43</v>
      </c>
      <c r="C930" t="s">
        <v>71</v>
      </c>
      <c r="D930" s="111" t="s">
        <v>121</v>
      </c>
      <c r="E930" t="str">
        <f t="shared" si="14"/>
        <v>RRMale25-29</v>
      </c>
      <c r="F930">
        <v>74</v>
      </c>
    </row>
    <row r="931" spans="2:6" x14ac:dyDescent="0.2">
      <c r="B931" t="s">
        <v>43</v>
      </c>
      <c r="C931" t="s">
        <v>71</v>
      </c>
      <c r="D931" s="111" t="s">
        <v>122</v>
      </c>
      <c r="E931" t="str">
        <f t="shared" si="14"/>
        <v>RRMale30-34</v>
      </c>
      <c r="F931">
        <v>69</v>
      </c>
    </row>
    <row r="932" spans="2:6" x14ac:dyDescent="0.2">
      <c r="B932" t="s">
        <v>43</v>
      </c>
      <c r="C932" t="s">
        <v>71</v>
      </c>
      <c r="D932" s="111" t="s">
        <v>123</v>
      </c>
      <c r="E932" t="str">
        <f t="shared" si="14"/>
        <v>RRMale35-39</v>
      </c>
      <c r="F932">
        <v>81</v>
      </c>
    </row>
    <row r="933" spans="2:6" x14ac:dyDescent="0.2">
      <c r="B933" t="s">
        <v>43</v>
      </c>
      <c r="C933" t="s">
        <v>71</v>
      </c>
      <c r="D933" s="111" t="s">
        <v>124</v>
      </c>
      <c r="E933" t="str">
        <f t="shared" si="14"/>
        <v>RRMale40-44</v>
      </c>
      <c r="F933">
        <v>85</v>
      </c>
    </row>
    <row r="934" spans="2:6" x14ac:dyDescent="0.2">
      <c r="B934" t="s">
        <v>43</v>
      </c>
      <c r="C934" t="s">
        <v>71</v>
      </c>
      <c r="D934" s="111" t="s">
        <v>125</v>
      </c>
      <c r="E934" t="str">
        <f t="shared" si="14"/>
        <v>RRMale45-49</v>
      </c>
      <c r="F934">
        <v>74</v>
      </c>
    </row>
    <row r="935" spans="2:6" x14ac:dyDescent="0.2">
      <c r="B935" t="s">
        <v>43</v>
      </c>
      <c r="C935" t="s">
        <v>71</v>
      </c>
      <c r="D935" s="111" t="s">
        <v>126</v>
      </c>
      <c r="E935" t="str">
        <f t="shared" si="14"/>
        <v>RRMale50-54</v>
      </c>
      <c r="F935">
        <v>98</v>
      </c>
    </row>
    <row r="936" spans="2:6" x14ac:dyDescent="0.2">
      <c r="B936" t="s">
        <v>43</v>
      </c>
      <c r="C936" t="s">
        <v>71</v>
      </c>
      <c r="D936" s="111" t="s">
        <v>127</v>
      </c>
      <c r="E936" t="str">
        <f t="shared" si="14"/>
        <v>RRMale55-59</v>
      </c>
      <c r="F936">
        <v>119</v>
      </c>
    </row>
    <row r="937" spans="2:6" x14ac:dyDescent="0.2">
      <c r="B937" t="s">
        <v>43</v>
      </c>
      <c r="C937" t="s">
        <v>71</v>
      </c>
      <c r="D937" s="111" t="s">
        <v>128</v>
      </c>
      <c r="E937" t="str">
        <f t="shared" si="14"/>
        <v>RRMale60-64</v>
      </c>
      <c r="F937">
        <v>138</v>
      </c>
    </row>
    <row r="938" spans="2:6" x14ac:dyDescent="0.2">
      <c r="B938" t="s">
        <v>43</v>
      </c>
      <c r="C938" t="s">
        <v>71</v>
      </c>
      <c r="D938" s="111" t="s">
        <v>129</v>
      </c>
      <c r="E938" t="str">
        <f t="shared" si="14"/>
        <v>RRMale65-69</v>
      </c>
      <c r="F938">
        <v>139</v>
      </c>
    </row>
    <row r="939" spans="2:6" x14ac:dyDescent="0.2">
      <c r="B939" t="s">
        <v>43</v>
      </c>
      <c r="C939" t="s">
        <v>71</v>
      </c>
      <c r="D939" s="111" t="s">
        <v>130</v>
      </c>
      <c r="E939" t="str">
        <f t="shared" si="14"/>
        <v>RRMale70-74</v>
      </c>
      <c r="F939">
        <v>142</v>
      </c>
    </row>
    <row r="940" spans="2:6" x14ac:dyDescent="0.2">
      <c r="B940" t="s">
        <v>43</v>
      </c>
      <c r="C940" t="s">
        <v>71</v>
      </c>
      <c r="D940" s="111" t="s">
        <v>131</v>
      </c>
      <c r="E940" t="str">
        <f t="shared" si="14"/>
        <v>RRMale75-79</v>
      </c>
      <c r="F940">
        <v>127</v>
      </c>
    </row>
    <row r="941" spans="2:6" x14ac:dyDescent="0.2">
      <c r="B941" t="s">
        <v>43</v>
      </c>
      <c r="C941" t="s">
        <v>71</v>
      </c>
      <c r="D941" s="111" t="s">
        <v>132</v>
      </c>
      <c r="E941" t="str">
        <f t="shared" si="14"/>
        <v>RRMale80-84</v>
      </c>
      <c r="F941">
        <v>103</v>
      </c>
    </row>
    <row r="942" spans="2:6" x14ac:dyDescent="0.2">
      <c r="B942" t="s">
        <v>43</v>
      </c>
      <c r="C942" t="s">
        <v>71</v>
      </c>
      <c r="D942" s="111" t="s">
        <v>133</v>
      </c>
      <c r="E942" t="str">
        <f t="shared" si="14"/>
        <v>RRMale85-89</v>
      </c>
      <c r="F942">
        <v>68</v>
      </c>
    </row>
    <row r="943" spans="2:6" x14ac:dyDescent="0.2">
      <c r="B943" t="s">
        <v>43</v>
      </c>
      <c r="C943" t="s">
        <v>71</v>
      </c>
      <c r="D943" s="111" t="s">
        <v>8</v>
      </c>
      <c r="E943" t="str">
        <f t="shared" si="14"/>
        <v>RRMale90+</v>
      </c>
      <c r="F943">
        <v>52</v>
      </c>
    </row>
    <row r="944" spans="2:6" x14ac:dyDescent="0.2">
      <c r="B944" t="s">
        <v>64</v>
      </c>
      <c r="C944" t="s">
        <v>70</v>
      </c>
      <c r="D944" s="111">
        <v>0</v>
      </c>
      <c r="E944" t="str">
        <f t="shared" si="14"/>
        <v>RSFemale0</v>
      </c>
      <c r="F944">
        <v>635</v>
      </c>
    </row>
    <row r="945" spans="2:6" x14ac:dyDescent="0.2">
      <c r="B945" t="s">
        <v>64</v>
      </c>
      <c r="C945" t="s">
        <v>70</v>
      </c>
      <c r="D945" s="142" t="s">
        <v>1657</v>
      </c>
      <c r="E945" t="str">
        <f t="shared" si="14"/>
        <v>RSFemale1-4</v>
      </c>
      <c r="F945">
        <v>83</v>
      </c>
    </row>
    <row r="946" spans="2:6" x14ac:dyDescent="0.2">
      <c r="B946" t="s">
        <v>64</v>
      </c>
      <c r="C946" t="s">
        <v>70</v>
      </c>
      <c r="D946" s="142" t="s">
        <v>1658</v>
      </c>
      <c r="E946" t="str">
        <f t="shared" si="14"/>
        <v>RSFemale5-9</v>
      </c>
      <c r="F946">
        <v>53</v>
      </c>
    </row>
    <row r="947" spans="2:6" x14ac:dyDescent="0.2">
      <c r="B947" t="s">
        <v>64</v>
      </c>
      <c r="C947" t="s">
        <v>70</v>
      </c>
      <c r="D947" s="142" t="s">
        <v>118</v>
      </c>
      <c r="E947" t="str">
        <f t="shared" si="14"/>
        <v>RSFemale10-14</v>
      </c>
      <c r="F947">
        <v>81</v>
      </c>
    </row>
    <row r="948" spans="2:6" x14ac:dyDescent="0.2">
      <c r="B948" t="s">
        <v>64</v>
      </c>
      <c r="C948" t="s">
        <v>70</v>
      </c>
      <c r="D948" s="111" t="s">
        <v>119</v>
      </c>
      <c r="E948" t="str">
        <f t="shared" si="14"/>
        <v>RSFemale15-19</v>
      </c>
      <c r="F948">
        <v>149</v>
      </c>
    </row>
    <row r="949" spans="2:6" x14ac:dyDescent="0.2">
      <c r="B949" t="s">
        <v>64</v>
      </c>
      <c r="C949" t="s">
        <v>70</v>
      </c>
      <c r="D949" s="111" t="s">
        <v>120</v>
      </c>
      <c r="E949" t="str">
        <f t="shared" si="14"/>
        <v>RSFemale20-24</v>
      </c>
      <c r="F949">
        <v>195</v>
      </c>
    </row>
    <row r="950" spans="2:6" x14ac:dyDescent="0.2">
      <c r="B950" t="s">
        <v>64</v>
      </c>
      <c r="C950" t="s">
        <v>70</v>
      </c>
      <c r="D950" s="111" t="s">
        <v>121</v>
      </c>
      <c r="E950" t="str">
        <f t="shared" si="14"/>
        <v>RSFemale25-29</v>
      </c>
      <c r="F950">
        <v>252</v>
      </c>
    </row>
    <row r="951" spans="2:6" x14ac:dyDescent="0.2">
      <c r="B951" t="s">
        <v>64</v>
      </c>
      <c r="C951" t="s">
        <v>70</v>
      </c>
      <c r="D951" s="111" t="s">
        <v>122</v>
      </c>
      <c r="E951" t="str">
        <f t="shared" si="14"/>
        <v>RSFemale30-34</v>
      </c>
      <c r="F951">
        <v>349</v>
      </c>
    </row>
    <row r="952" spans="2:6" x14ac:dyDescent="0.2">
      <c r="B952" t="s">
        <v>64</v>
      </c>
      <c r="C952" t="s">
        <v>70</v>
      </c>
      <c r="D952" s="111" t="s">
        <v>123</v>
      </c>
      <c r="E952" t="str">
        <f t="shared" si="14"/>
        <v>RSFemale35-39</v>
      </c>
      <c r="F952">
        <v>557</v>
      </c>
    </row>
    <row r="953" spans="2:6" x14ac:dyDescent="0.2">
      <c r="B953" t="s">
        <v>64</v>
      </c>
      <c r="C953" t="s">
        <v>70</v>
      </c>
      <c r="D953" s="111" t="s">
        <v>124</v>
      </c>
      <c r="E953" t="str">
        <f t="shared" si="14"/>
        <v>RSFemale40-44</v>
      </c>
      <c r="F953">
        <v>752</v>
      </c>
    </row>
    <row r="954" spans="2:6" x14ac:dyDescent="0.2">
      <c r="B954" t="s">
        <v>64</v>
      </c>
      <c r="C954" t="s">
        <v>70</v>
      </c>
      <c r="D954" s="111" t="s">
        <v>125</v>
      </c>
      <c r="E954" t="str">
        <f t="shared" si="14"/>
        <v>RSFemale45-49</v>
      </c>
      <c r="F954">
        <v>1003</v>
      </c>
    </row>
    <row r="955" spans="2:6" x14ac:dyDescent="0.2">
      <c r="B955" t="s">
        <v>64</v>
      </c>
      <c r="C955" t="s">
        <v>70</v>
      </c>
      <c r="D955" s="111" t="s">
        <v>126</v>
      </c>
      <c r="E955" t="str">
        <f t="shared" si="14"/>
        <v>RSFemale50-54</v>
      </c>
      <c r="F955">
        <v>1492</v>
      </c>
    </row>
    <row r="956" spans="2:6" x14ac:dyDescent="0.2">
      <c r="B956" t="s">
        <v>64</v>
      </c>
      <c r="C956" t="s">
        <v>70</v>
      </c>
      <c r="D956" s="111" t="s">
        <v>127</v>
      </c>
      <c r="E956" t="str">
        <f t="shared" si="14"/>
        <v>RSFemale55-59</v>
      </c>
      <c r="F956">
        <v>2162</v>
      </c>
    </row>
    <row r="957" spans="2:6" x14ac:dyDescent="0.2">
      <c r="B957" t="s">
        <v>64</v>
      </c>
      <c r="C957" t="s">
        <v>70</v>
      </c>
      <c r="D957" s="111" t="s">
        <v>128</v>
      </c>
      <c r="E957" t="str">
        <f t="shared" si="14"/>
        <v>RSFemale60-64</v>
      </c>
      <c r="F957">
        <v>3018</v>
      </c>
    </row>
    <row r="958" spans="2:6" x14ac:dyDescent="0.2">
      <c r="B958" t="s">
        <v>64</v>
      </c>
      <c r="C958" t="s">
        <v>70</v>
      </c>
      <c r="D958" s="111" t="s">
        <v>129</v>
      </c>
      <c r="E958" t="str">
        <f t="shared" si="14"/>
        <v>RSFemale65-69</v>
      </c>
      <c r="F958">
        <v>3715</v>
      </c>
    </row>
    <row r="959" spans="2:6" x14ac:dyDescent="0.2">
      <c r="B959" t="s">
        <v>64</v>
      </c>
      <c r="C959" t="s">
        <v>70</v>
      </c>
      <c r="D959" s="111" t="s">
        <v>130</v>
      </c>
      <c r="E959" t="str">
        <f t="shared" si="14"/>
        <v>RSFemale70-74</v>
      </c>
      <c r="F959">
        <v>4305</v>
      </c>
    </row>
    <row r="960" spans="2:6" x14ac:dyDescent="0.2">
      <c r="B960" t="s">
        <v>64</v>
      </c>
      <c r="C960" t="s">
        <v>70</v>
      </c>
      <c r="D960" s="111" t="s">
        <v>131</v>
      </c>
      <c r="E960" t="str">
        <f t="shared" si="14"/>
        <v>RSFemale75-79</v>
      </c>
      <c r="F960">
        <v>5005</v>
      </c>
    </row>
    <row r="961" spans="2:6" x14ac:dyDescent="0.2">
      <c r="B961" t="s">
        <v>64</v>
      </c>
      <c r="C961" t="s">
        <v>70</v>
      </c>
      <c r="D961" s="111" t="s">
        <v>132</v>
      </c>
      <c r="E961" t="str">
        <f t="shared" si="14"/>
        <v>RSFemale80-84</v>
      </c>
      <c r="F961">
        <v>5983</v>
      </c>
    </row>
    <row r="962" spans="2:6" x14ac:dyDescent="0.2">
      <c r="B962" t="s">
        <v>64</v>
      </c>
      <c r="C962" t="s">
        <v>70</v>
      </c>
      <c r="D962" s="111" t="s">
        <v>133</v>
      </c>
      <c r="E962" t="str">
        <f t="shared" si="14"/>
        <v>RSFemale85-89</v>
      </c>
      <c r="F962">
        <v>5956</v>
      </c>
    </row>
    <row r="963" spans="2:6" x14ac:dyDescent="0.2">
      <c r="B963" t="s">
        <v>64</v>
      </c>
      <c r="C963" t="s">
        <v>70</v>
      </c>
      <c r="D963" s="111" t="s">
        <v>8</v>
      </c>
      <c r="E963" t="str">
        <f t="shared" si="14"/>
        <v>RSFemale90+</v>
      </c>
      <c r="F963">
        <v>6146</v>
      </c>
    </row>
    <row r="964" spans="2:6" x14ac:dyDescent="0.2">
      <c r="B964" t="s">
        <v>64</v>
      </c>
      <c r="C964" t="s">
        <v>71</v>
      </c>
      <c r="D964" s="111">
        <v>0</v>
      </c>
      <c r="E964" t="str">
        <f t="shared" ref="E964:E1027" si="15">_xlfn.CONCAT(B964,C964,D964)</f>
        <v>RSMale0</v>
      </c>
      <c r="F964">
        <v>786</v>
      </c>
    </row>
    <row r="965" spans="2:6" x14ac:dyDescent="0.2">
      <c r="B965" t="s">
        <v>64</v>
      </c>
      <c r="C965" t="s">
        <v>71</v>
      </c>
      <c r="D965" s="142" t="s">
        <v>1657</v>
      </c>
      <c r="E965" t="str">
        <f t="shared" si="15"/>
        <v>RSMale1-4</v>
      </c>
      <c r="F965">
        <v>114</v>
      </c>
    </row>
    <row r="966" spans="2:6" x14ac:dyDescent="0.2">
      <c r="B966" t="s">
        <v>64</v>
      </c>
      <c r="C966" t="s">
        <v>71</v>
      </c>
      <c r="D966" s="142" t="s">
        <v>1658</v>
      </c>
      <c r="E966" t="str">
        <f t="shared" si="15"/>
        <v>RSMale5-9</v>
      </c>
      <c r="F966">
        <v>88</v>
      </c>
    </row>
    <row r="967" spans="2:6" x14ac:dyDescent="0.2">
      <c r="B967" t="s">
        <v>64</v>
      </c>
      <c r="C967" t="s">
        <v>71</v>
      </c>
      <c r="D967" s="142" t="s">
        <v>118</v>
      </c>
      <c r="E967" t="str">
        <f t="shared" si="15"/>
        <v>RSMale10-14</v>
      </c>
      <c r="F967">
        <v>101</v>
      </c>
    </row>
    <row r="968" spans="2:6" x14ac:dyDescent="0.2">
      <c r="B968" t="s">
        <v>64</v>
      </c>
      <c r="C968" t="s">
        <v>71</v>
      </c>
      <c r="D968" s="111" t="s">
        <v>119</v>
      </c>
      <c r="E968" t="str">
        <f t="shared" si="15"/>
        <v>RSMale15-19</v>
      </c>
      <c r="F968">
        <v>539</v>
      </c>
    </row>
    <row r="969" spans="2:6" x14ac:dyDescent="0.2">
      <c r="B969" t="s">
        <v>64</v>
      </c>
      <c r="C969" t="s">
        <v>71</v>
      </c>
      <c r="D969" s="111" t="s">
        <v>120</v>
      </c>
      <c r="E969" t="str">
        <f t="shared" si="15"/>
        <v>RSMale20-24</v>
      </c>
      <c r="F969">
        <v>816</v>
      </c>
    </row>
    <row r="970" spans="2:6" x14ac:dyDescent="0.2">
      <c r="B970" t="s">
        <v>64</v>
      </c>
      <c r="C970" t="s">
        <v>71</v>
      </c>
      <c r="D970" s="111" t="s">
        <v>121</v>
      </c>
      <c r="E970" t="str">
        <f t="shared" si="15"/>
        <v>RSMale25-29</v>
      </c>
      <c r="F970">
        <v>804</v>
      </c>
    </row>
    <row r="971" spans="2:6" x14ac:dyDescent="0.2">
      <c r="B971" t="s">
        <v>64</v>
      </c>
      <c r="C971" t="s">
        <v>71</v>
      </c>
      <c r="D971" s="111" t="s">
        <v>122</v>
      </c>
      <c r="E971" t="str">
        <f t="shared" si="15"/>
        <v>RSMale30-34</v>
      </c>
      <c r="F971">
        <v>884</v>
      </c>
    </row>
    <row r="972" spans="2:6" x14ac:dyDescent="0.2">
      <c r="B972" t="s">
        <v>64</v>
      </c>
      <c r="C972" t="s">
        <v>71</v>
      </c>
      <c r="D972" s="111" t="s">
        <v>123</v>
      </c>
      <c r="E972" t="str">
        <f t="shared" si="15"/>
        <v>RSMale35-39</v>
      </c>
      <c r="F972">
        <v>1060</v>
      </c>
    </row>
    <row r="973" spans="2:6" x14ac:dyDescent="0.2">
      <c r="B973" t="s">
        <v>64</v>
      </c>
      <c r="C973" t="s">
        <v>71</v>
      </c>
      <c r="D973" s="111" t="s">
        <v>124</v>
      </c>
      <c r="E973" t="str">
        <f t="shared" si="15"/>
        <v>RSMale40-44</v>
      </c>
      <c r="F973">
        <v>1233</v>
      </c>
    </row>
    <row r="974" spans="2:6" x14ac:dyDescent="0.2">
      <c r="B974" t="s">
        <v>64</v>
      </c>
      <c r="C974" t="s">
        <v>71</v>
      </c>
      <c r="D974" s="111" t="s">
        <v>125</v>
      </c>
      <c r="E974" t="str">
        <f t="shared" si="15"/>
        <v>RSMale45-49</v>
      </c>
      <c r="F974">
        <v>1574</v>
      </c>
    </row>
    <row r="975" spans="2:6" x14ac:dyDescent="0.2">
      <c r="B975" t="s">
        <v>64</v>
      </c>
      <c r="C975" t="s">
        <v>71</v>
      </c>
      <c r="D975" s="111" t="s">
        <v>126</v>
      </c>
      <c r="E975" t="str">
        <f t="shared" si="15"/>
        <v>RSMale50-54</v>
      </c>
      <c r="F975">
        <v>2420</v>
      </c>
    </row>
    <row r="976" spans="2:6" x14ac:dyDescent="0.2">
      <c r="B976" t="s">
        <v>64</v>
      </c>
      <c r="C976" t="s">
        <v>71</v>
      </c>
      <c r="D976" s="111" t="s">
        <v>127</v>
      </c>
      <c r="E976" t="str">
        <f t="shared" si="15"/>
        <v>RSMale55-59</v>
      </c>
      <c r="F976">
        <v>3667</v>
      </c>
    </row>
    <row r="977" spans="2:6" x14ac:dyDescent="0.2">
      <c r="B977" t="s">
        <v>64</v>
      </c>
      <c r="C977" t="s">
        <v>71</v>
      </c>
      <c r="D977" s="111" t="s">
        <v>128</v>
      </c>
      <c r="E977" t="str">
        <f t="shared" si="15"/>
        <v>RSMale60-64</v>
      </c>
      <c r="F977">
        <v>4732</v>
      </c>
    </row>
    <row r="978" spans="2:6" x14ac:dyDescent="0.2">
      <c r="B978" t="s">
        <v>64</v>
      </c>
      <c r="C978" t="s">
        <v>71</v>
      </c>
      <c r="D978" s="111" t="s">
        <v>129</v>
      </c>
      <c r="E978" t="str">
        <f t="shared" si="15"/>
        <v>RSMale65-69</v>
      </c>
      <c r="F978">
        <v>5470</v>
      </c>
    </row>
    <row r="979" spans="2:6" x14ac:dyDescent="0.2">
      <c r="B979" t="s">
        <v>64</v>
      </c>
      <c r="C979" t="s">
        <v>71</v>
      </c>
      <c r="D979" s="111" t="s">
        <v>130</v>
      </c>
      <c r="E979" t="str">
        <f t="shared" si="15"/>
        <v>RSMale70-74</v>
      </c>
      <c r="F979">
        <v>5765</v>
      </c>
    </row>
    <row r="980" spans="2:6" x14ac:dyDescent="0.2">
      <c r="B980" t="s">
        <v>64</v>
      </c>
      <c r="C980" t="s">
        <v>71</v>
      </c>
      <c r="D980" s="111" t="s">
        <v>131</v>
      </c>
      <c r="E980" t="str">
        <f t="shared" si="15"/>
        <v>RSMale75-79</v>
      </c>
      <c r="F980">
        <v>5713</v>
      </c>
    </row>
    <row r="981" spans="2:6" x14ac:dyDescent="0.2">
      <c r="B981" t="s">
        <v>64</v>
      </c>
      <c r="C981" t="s">
        <v>71</v>
      </c>
      <c r="D981" s="111" t="s">
        <v>132</v>
      </c>
      <c r="E981" t="str">
        <f t="shared" si="15"/>
        <v>RSMale80-84</v>
      </c>
      <c r="F981">
        <v>4952</v>
      </c>
    </row>
    <row r="982" spans="2:6" x14ac:dyDescent="0.2">
      <c r="B982" t="s">
        <v>64</v>
      </c>
      <c r="C982" t="s">
        <v>71</v>
      </c>
      <c r="D982" s="111" t="s">
        <v>133</v>
      </c>
      <c r="E982" t="str">
        <f t="shared" si="15"/>
        <v>RSMale85-89</v>
      </c>
      <c r="F982">
        <v>3854</v>
      </c>
    </row>
    <row r="983" spans="2:6" x14ac:dyDescent="0.2">
      <c r="B983" t="s">
        <v>64</v>
      </c>
      <c r="C983" t="s">
        <v>71</v>
      </c>
      <c r="D983" s="111" t="s">
        <v>8</v>
      </c>
      <c r="E983" t="str">
        <f t="shared" si="15"/>
        <v>RSMale90+</v>
      </c>
      <c r="F983">
        <v>2559</v>
      </c>
    </row>
    <row r="984" spans="2:6" x14ac:dyDescent="0.2">
      <c r="B984" t="s">
        <v>63</v>
      </c>
      <c r="C984" t="s">
        <v>70</v>
      </c>
      <c r="D984" s="111">
        <v>0</v>
      </c>
      <c r="E984" t="str">
        <f t="shared" si="15"/>
        <v>SCFemale0</v>
      </c>
      <c r="F984">
        <v>427</v>
      </c>
    </row>
    <row r="985" spans="2:6" x14ac:dyDescent="0.2">
      <c r="B985" t="s">
        <v>63</v>
      </c>
      <c r="C985" t="s">
        <v>70</v>
      </c>
      <c r="D985" s="142" t="s">
        <v>1657</v>
      </c>
      <c r="E985" t="str">
        <f t="shared" si="15"/>
        <v>SCFemale1-4</v>
      </c>
      <c r="F985">
        <v>43</v>
      </c>
    </row>
    <row r="986" spans="2:6" x14ac:dyDescent="0.2">
      <c r="B986" t="s">
        <v>63</v>
      </c>
      <c r="C986" t="s">
        <v>70</v>
      </c>
      <c r="D986" s="142" t="s">
        <v>1658</v>
      </c>
      <c r="E986" t="str">
        <f t="shared" si="15"/>
        <v>SCFemale5-9</v>
      </c>
      <c r="F986">
        <v>54</v>
      </c>
    </row>
    <row r="987" spans="2:6" x14ac:dyDescent="0.2">
      <c r="B987" t="s">
        <v>63</v>
      </c>
      <c r="C987" t="s">
        <v>70</v>
      </c>
      <c r="D987" s="142" t="s">
        <v>118</v>
      </c>
      <c r="E987" t="str">
        <f t="shared" si="15"/>
        <v>SCFemale10-14</v>
      </c>
      <c r="F987">
        <v>46</v>
      </c>
    </row>
    <row r="988" spans="2:6" x14ac:dyDescent="0.2">
      <c r="B988" t="s">
        <v>63</v>
      </c>
      <c r="C988" t="s">
        <v>70</v>
      </c>
      <c r="D988" s="111" t="s">
        <v>119</v>
      </c>
      <c r="E988" t="str">
        <f t="shared" si="15"/>
        <v>SCFemale15-19</v>
      </c>
      <c r="F988">
        <v>96</v>
      </c>
    </row>
    <row r="989" spans="2:6" x14ac:dyDescent="0.2">
      <c r="B989" t="s">
        <v>63</v>
      </c>
      <c r="C989" t="s">
        <v>70</v>
      </c>
      <c r="D989" s="111" t="s">
        <v>120</v>
      </c>
      <c r="E989" t="str">
        <f t="shared" si="15"/>
        <v>SCFemale20-24</v>
      </c>
      <c r="F989">
        <v>121</v>
      </c>
    </row>
    <row r="990" spans="2:6" x14ac:dyDescent="0.2">
      <c r="B990" t="s">
        <v>63</v>
      </c>
      <c r="C990" t="s">
        <v>70</v>
      </c>
      <c r="D990" s="111" t="s">
        <v>121</v>
      </c>
      <c r="E990" t="str">
        <f t="shared" si="15"/>
        <v>SCFemale25-29</v>
      </c>
      <c r="F990">
        <v>153</v>
      </c>
    </row>
    <row r="991" spans="2:6" x14ac:dyDescent="0.2">
      <c r="B991" t="s">
        <v>63</v>
      </c>
      <c r="C991" t="s">
        <v>70</v>
      </c>
      <c r="D991" s="111" t="s">
        <v>122</v>
      </c>
      <c r="E991" t="str">
        <f t="shared" si="15"/>
        <v>SCFemale30-34</v>
      </c>
      <c r="F991">
        <v>204</v>
      </c>
    </row>
    <row r="992" spans="2:6" x14ac:dyDescent="0.2">
      <c r="B992" t="s">
        <v>63</v>
      </c>
      <c r="C992" t="s">
        <v>70</v>
      </c>
      <c r="D992" s="111" t="s">
        <v>123</v>
      </c>
      <c r="E992" t="str">
        <f t="shared" si="15"/>
        <v>SCFemale35-39</v>
      </c>
      <c r="F992">
        <v>304</v>
      </c>
    </row>
    <row r="993" spans="2:6" x14ac:dyDescent="0.2">
      <c r="B993" t="s">
        <v>63</v>
      </c>
      <c r="C993" t="s">
        <v>70</v>
      </c>
      <c r="D993" s="111" t="s">
        <v>124</v>
      </c>
      <c r="E993" t="str">
        <f t="shared" si="15"/>
        <v>SCFemale40-44</v>
      </c>
      <c r="F993">
        <v>396</v>
      </c>
    </row>
    <row r="994" spans="2:6" x14ac:dyDescent="0.2">
      <c r="B994" t="s">
        <v>63</v>
      </c>
      <c r="C994" t="s">
        <v>70</v>
      </c>
      <c r="D994" s="111" t="s">
        <v>125</v>
      </c>
      <c r="E994" t="str">
        <f t="shared" si="15"/>
        <v>SCFemale45-49</v>
      </c>
      <c r="F994">
        <v>558</v>
      </c>
    </row>
    <row r="995" spans="2:6" x14ac:dyDescent="0.2">
      <c r="B995" t="s">
        <v>63</v>
      </c>
      <c r="C995" t="s">
        <v>70</v>
      </c>
      <c r="D995" s="111" t="s">
        <v>126</v>
      </c>
      <c r="E995" t="str">
        <f t="shared" si="15"/>
        <v>SCFemale50-54</v>
      </c>
      <c r="F995">
        <v>857</v>
      </c>
    </row>
    <row r="996" spans="2:6" x14ac:dyDescent="0.2">
      <c r="B996" t="s">
        <v>63</v>
      </c>
      <c r="C996" t="s">
        <v>70</v>
      </c>
      <c r="D996" s="111" t="s">
        <v>127</v>
      </c>
      <c r="E996" t="str">
        <f t="shared" si="15"/>
        <v>SCFemale55-59</v>
      </c>
      <c r="F996">
        <v>1103</v>
      </c>
    </row>
    <row r="997" spans="2:6" x14ac:dyDescent="0.2">
      <c r="B997" t="s">
        <v>63</v>
      </c>
      <c r="C997" t="s">
        <v>70</v>
      </c>
      <c r="D997" s="111" t="s">
        <v>128</v>
      </c>
      <c r="E997" t="str">
        <f t="shared" si="15"/>
        <v>SCFemale60-64</v>
      </c>
      <c r="F997">
        <v>1413</v>
      </c>
    </row>
    <row r="998" spans="2:6" x14ac:dyDescent="0.2">
      <c r="B998" t="s">
        <v>63</v>
      </c>
      <c r="C998" t="s">
        <v>70</v>
      </c>
      <c r="D998" s="111" t="s">
        <v>129</v>
      </c>
      <c r="E998" t="str">
        <f t="shared" si="15"/>
        <v>SCFemale65-69</v>
      </c>
      <c r="F998">
        <v>1730</v>
      </c>
    </row>
    <row r="999" spans="2:6" x14ac:dyDescent="0.2">
      <c r="B999" t="s">
        <v>63</v>
      </c>
      <c r="C999" t="s">
        <v>70</v>
      </c>
      <c r="D999" s="111" t="s">
        <v>130</v>
      </c>
      <c r="E999" t="str">
        <f t="shared" si="15"/>
        <v>SCFemale70-74</v>
      </c>
      <c r="F999">
        <v>1924</v>
      </c>
    </row>
    <row r="1000" spans="2:6" x14ac:dyDescent="0.2">
      <c r="B1000" t="s">
        <v>63</v>
      </c>
      <c r="C1000" t="s">
        <v>70</v>
      </c>
      <c r="D1000" s="111" t="s">
        <v>131</v>
      </c>
      <c r="E1000" t="str">
        <f t="shared" si="15"/>
        <v>SCFemale75-79</v>
      </c>
      <c r="F1000">
        <v>2181</v>
      </c>
    </row>
    <row r="1001" spans="2:6" x14ac:dyDescent="0.2">
      <c r="B1001" t="s">
        <v>63</v>
      </c>
      <c r="C1001" t="s">
        <v>70</v>
      </c>
      <c r="D1001" s="111" t="s">
        <v>132</v>
      </c>
      <c r="E1001" t="str">
        <f t="shared" si="15"/>
        <v>SCFemale80-84</v>
      </c>
      <c r="F1001">
        <v>2532</v>
      </c>
    </row>
    <row r="1002" spans="2:6" x14ac:dyDescent="0.2">
      <c r="B1002" t="s">
        <v>63</v>
      </c>
      <c r="C1002" t="s">
        <v>70</v>
      </c>
      <c r="D1002" s="111" t="s">
        <v>133</v>
      </c>
      <c r="E1002" t="str">
        <f t="shared" si="15"/>
        <v>SCFemale85-89</v>
      </c>
      <c r="F1002">
        <v>2327</v>
      </c>
    </row>
    <row r="1003" spans="2:6" x14ac:dyDescent="0.2">
      <c r="B1003" t="s">
        <v>63</v>
      </c>
      <c r="C1003" t="s">
        <v>70</v>
      </c>
      <c r="D1003" s="111" t="s">
        <v>8</v>
      </c>
      <c r="E1003" t="str">
        <f t="shared" si="15"/>
        <v>SCFemale90+</v>
      </c>
      <c r="F1003">
        <v>2379</v>
      </c>
    </row>
    <row r="1004" spans="2:6" x14ac:dyDescent="0.2">
      <c r="B1004" t="s">
        <v>63</v>
      </c>
      <c r="C1004" t="s">
        <v>71</v>
      </c>
      <c r="D1004" s="111">
        <v>0</v>
      </c>
      <c r="E1004" t="str">
        <f t="shared" si="15"/>
        <v>SCMale0</v>
      </c>
      <c r="F1004">
        <v>512</v>
      </c>
    </row>
    <row r="1005" spans="2:6" x14ac:dyDescent="0.2">
      <c r="B1005" t="s">
        <v>63</v>
      </c>
      <c r="C1005" t="s">
        <v>71</v>
      </c>
      <c r="D1005" s="142" t="s">
        <v>1657</v>
      </c>
      <c r="E1005" t="str">
        <f t="shared" si="15"/>
        <v>SCMale1-4</v>
      </c>
      <c r="F1005">
        <v>83</v>
      </c>
    </row>
    <row r="1006" spans="2:6" x14ac:dyDescent="0.2">
      <c r="B1006" t="s">
        <v>63</v>
      </c>
      <c r="C1006" t="s">
        <v>71</v>
      </c>
      <c r="D1006" s="142" t="s">
        <v>1658</v>
      </c>
      <c r="E1006" t="str">
        <f t="shared" si="15"/>
        <v>SCMale5-9</v>
      </c>
      <c r="F1006">
        <v>35</v>
      </c>
    </row>
    <row r="1007" spans="2:6" x14ac:dyDescent="0.2">
      <c r="B1007" t="s">
        <v>63</v>
      </c>
      <c r="C1007" t="s">
        <v>71</v>
      </c>
      <c r="D1007" s="142" t="s">
        <v>118</v>
      </c>
      <c r="E1007" t="str">
        <f t="shared" si="15"/>
        <v>SCMale10-14</v>
      </c>
      <c r="F1007">
        <v>64</v>
      </c>
    </row>
    <row r="1008" spans="2:6" x14ac:dyDescent="0.2">
      <c r="B1008" t="s">
        <v>63</v>
      </c>
      <c r="C1008" t="s">
        <v>71</v>
      </c>
      <c r="D1008" s="111" t="s">
        <v>119</v>
      </c>
      <c r="E1008" t="str">
        <f t="shared" si="15"/>
        <v>SCMale15-19</v>
      </c>
      <c r="F1008">
        <v>281</v>
      </c>
    </row>
    <row r="1009" spans="2:6" x14ac:dyDescent="0.2">
      <c r="B1009" t="s">
        <v>63</v>
      </c>
      <c r="C1009" t="s">
        <v>71</v>
      </c>
      <c r="D1009" s="111" t="s">
        <v>120</v>
      </c>
      <c r="E1009" t="str">
        <f t="shared" si="15"/>
        <v>SCMale20-24</v>
      </c>
      <c r="F1009">
        <v>493</v>
      </c>
    </row>
    <row r="1010" spans="2:6" x14ac:dyDescent="0.2">
      <c r="B1010" t="s">
        <v>63</v>
      </c>
      <c r="C1010" t="s">
        <v>71</v>
      </c>
      <c r="D1010" s="111" t="s">
        <v>121</v>
      </c>
      <c r="E1010" t="str">
        <f t="shared" si="15"/>
        <v>SCMale25-29</v>
      </c>
      <c r="F1010">
        <v>447</v>
      </c>
    </row>
    <row r="1011" spans="2:6" x14ac:dyDescent="0.2">
      <c r="B1011" t="s">
        <v>63</v>
      </c>
      <c r="C1011" t="s">
        <v>71</v>
      </c>
      <c r="D1011" s="111" t="s">
        <v>122</v>
      </c>
      <c r="E1011" t="str">
        <f t="shared" si="15"/>
        <v>SCMale30-34</v>
      </c>
      <c r="F1011">
        <v>527</v>
      </c>
    </row>
    <row r="1012" spans="2:6" x14ac:dyDescent="0.2">
      <c r="B1012" t="s">
        <v>63</v>
      </c>
      <c r="C1012" t="s">
        <v>71</v>
      </c>
      <c r="D1012" s="111" t="s">
        <v>123</v>
      </c>
      <c r="E1012" t="str">
        <f t="shared" si="15"/>
        <v>SCMale35-39</v>
      </c>
      <c r="F1012">
        <v>543</v>
      </c>
    </row>
    <row r="1013" spans="2:6" x14ac:dyDescent="0.2">
      <c r="B1013" t="s">
        <v>63</v>
      </c>
      <c r="C1013" t="s">
        <v>71</v>
      </c>
      <c r="D1013" s="111" t="s">
        <v>124</v>
      </c>
      <c r="E1013" t="str">
        <f t="shared" si="15"/>
        <v>SCMale40-44</v>
      </c>
      <c r="F1013">
        <v>766</v>
      </c>
    </row>
    <row r="1014" spans="2:6" x14ac:dyDescent="0.2">
      <c r="B1014" t="s">
        <v>63</v>
      </c>
      <c r="C1014" t="s">
        <v>71</v>
      </c>
      <c r="D1014" s="111" t="s">
        <v>125</v>
      </c>
      <c r="E1014" t="str">
        <f t="shared" si="15"/>
        <v>SCMale45-49</v>
      </c>
      <c r="F1014">
        <v>960</v>
      </c>
    </row>
    <row r="1015" spans="2:6" x14ac:dyDescent="0.2">
      <c r="B1015" t="s">
        <v>63</v>
      </c>
      <c r="C1015" t="s">
        <v>71</v>
      </c>
      <c r="D1015" s="111" t="s">
        <v>126</v>
      </c>
      <c r="E1015" t="str">
        <f t="shared" si="15"/>
        <v>SCMale50-54</v>
      </c>
      <c r="F1015">
        <v>1436</v>
      </c>
    </row>
    <row r="1016" spans="2:6" x14ac:dyDescent="0.2">
      <c r="B1016" t="s">
        <v>63</v>
      </c>
      <c r="C1016" t="s">
        <v>71</v>
      </c>
      <c r="D1016" s="111" t="s">
        <v>127</v>
      </c>
      <c r="E1016" t="str">
        <f t="shared" si="15"/>
        <v>SCMale55-59</v>
      </c>
      <c r="F1016">
        <v>1895</v>
      </c>
    </row>
    <row r="1017" spans="2:6" x14ac:dyDescent="0.2">
      <c r="B1017" t="s">
        <v>63</v>
      </c>
      <c r="C1017" t="s">
        <v>71</v>
      </c>
      <c r="D1017" s="111" t="s">
        <v>128</v>
      </c>
      <c r="E1017" t="str">
        <f t="shared" si="15"/>
        <v>SCMale60-64</v>
      </c>
      <c r="F1017">
        <v>2294</v>
      </c>
    </row>
    <row r="1018" spans="2:6" x14ac:dyDescent="0.2">
      <c r="B1018" t="s">
        <v>63</v>
      </c>
      <c r="C1018" t="s">
        <v>71</v>
      </c>
      <c r="D1018" s="111" t="s">
        <v>129</v>
      </c>
      <c r="E1018" t="str">
        <f t="shared" si="15"/>
        <v>SCMale65-69</v>
      </c>
      <c r="F1018">
        <v>2624</v>
      </c>
    </row>
    <row r="1019" spans="2:6" x14ac:dyDescent="0.2">
      <c r="B1019" t="s">
        <v>63</v>
      </c>
      <c r="C1019" t="s">
        <v>71</v>
      </c>
      <c r="D1019" s="111" t="s">
        <v>130</v>
      </c>
      <c r="E1019" t="str">
        <f t="shared" si="15"/>
        <v>SCMale70-74</v>
      </c>
      <c r="F1019">
        <v>2683</v>
      </c>
    </row>
    <row r="1020" spans="2:6" x14ac:dyDescent="0.2">
      <c r="B1020" t="s">
        <v>63</v>
      </c>
      <c r="C1020" t="s">
        <v>71</v>
      </c>
      <c r="D1020" s="111" t="s">
        <v>131</v>
      </c>
      <c r="E1020" t="str">
        <f t="shared" si="15"/>
        <v>SCMale75-79</v>
      </c>
      <c r="F1020">
        <v>2536</v>
      </c>
    </row>
    <row r="1021" spans="2:6" x14ac:dyDescent="0.2">
      <c r="B1021" t="s">
        <v>63</v>
      </c>
      <c r="C1021" t="s">
        <v>71</v>
      </c>
      <c r="D1021" s="111" t="s">
        <v>132</v>
      </c>
      <c r="E1021" t="str">
        <f t="shared" si="15"/>
        <v>SCMale80-84</v>
      </c>
      <c r="F1021">
        <v>2318</v>
      </c>
    </row>
    <row r="1022" spans="2:6" x14ac:dyDescent="0.2">
      <c r="B1022" t="s">
        <v>63</v>
      </c>
      <c r="C1022" t="s">
        <v>71</v>
      </c>
      <c r="D1022" s="111" t="s">
        <v>133</v>
      </c>
      <c r="E1022" t="str">
        <f t="shared" si="15"/>
        <v>SCMale85-89</v>
      </c>
      <c r="F1022">
        <v>1714</v>
      </c>
    </row>
    <row r="1023" spans="2:6" x14ac:dyDescent="0.2">
      <c r="B1023" t="s">
        <v>63</v>
      </c>
      <c r="C1023" t="s">
        <v>71</v>
      </c>
      <c r="D1023" s="111" t="s">
        <v>8</v>
      </c>
      <c r="E1023" t="str">
        <f t="shared" si="15"/>
        <v>SCMale90+</v>
      </c>
      <c r="F1023">
        <v>1181</v>
      </c>
    </row>
    <row r="1024" spans="2:6" x14ac:dyDescent="0.2">
      <c r="B1024" t="s">
        <v>55</v>
      </c>
      <c r="C1024" t="s">
        <v>70</v>
      </c>
      <c r="D1024" s="111">
        <v>0</v>
      </c>
      <c r="E1024" t="str">
        <f t="shared" si="15"/>
        <v>SEFemale0</v>
      </c>
      <c r="F1024">
        <v>248</v>
      </c>
    </row>
    <row r="1025" spans="2:6" x14ac:dyDescent="0.2">
      <c r="B1025" t="s">
        <v>55</v>
      </c>
      <c r="C1025" t="s">
        <v>70</v>
      </c>
      <c r="D1025" s="142" t="s">
        <v>1657</v>
      </c>
      <c r="E1025" t="str">
        <f t="shared" si="15"/>
        <v>SEFemale1-4</v>
      </c>
      <c r="F1025">
        <v>23</v>
      </c>
    </row>
    <row r="1026" spans="2:6" x14ac:dyDescent="0.2">
      <c r="B1026" t="s">
        <v>55</v>
      </c>
      <c r="C1026" t="s">
        <v>70</v>
      </c>
      <c r="D1026" s="142" t="s">
        <v>1658</v>
      </c>
      <c r="E1026" t="str">
        <f t="shared" si="15"/>
        <v>SEFemale5-9</v>
      </c>
      <c r="F1026">
        <v>15</v>
      </c>
    </row>
    <row r="1027" spans="2:6" x14ac:dyDescent="0.2">
      <c r="B1027" t="s">
        <v>55</v>
      </c>
      <c r="C1027" t="s">
        <v>70</v>
      </c>
      <c r="D1027" s="142" t="s">
        <v>118</v>
      </c>
      <c r="E1027" t="str">
        <f t="shared" si="15"/>
        <v>SEFemale10-14</v>
      </c>
      <c r="F1027">
        <v>22</v>
      </c>
    </row>
    <row r="1028" spans="2:6" x14ac:dyDescent="0.2">
      <c r="B1028" t="s">
        <v>55</v>
      </c>
      <c r="C1028" t="s">
        <v>70</v>
      </c>
      <c r="D1028" s="111" t="s">
        <v>119</v>
      </c>
      <c r="E1028" t="str">
        <f t="shared" ref="E1028:E1091" si="16">_xlfn.CONCAT(B1028,C1028,D1028)</f>
        <v>SEFemale15-19</v>
      </c>
      <c r="F1028">
        <v>39</v>
      </c>
    </row>
    <row r="1029" spans="2:6" x14ac:dyDescent="0.2">
      <c r="B1029" t="s">
        <v>55</v>
      </c>
      <c r="C1029" t="s">
        <v>70</v>
      </c>
      <c r="D1029" s="111" t="s">
        <v>120</v>
      </c>
      <c r="E1029" t="str">
        <f t="shared" si="16"/>
        <v>SEFemale20-24</v>
      </c>
      <c r="F1029">
        <v>53</v>
      </c>
    </row>
    <row r="1030" spans="2:6" x14ac:dyDescent="0.2">
      <c r="B1030" t="s">
        <v>55</v>
      </c>
      <c r="C1030" t="s">
        <v>70</v>
      </c>
      <c r="D1030" s="111" t="s">
        <v>121</v>
      </c>
      <c r="E1030" t="str">
        <f t="shared" si="16"/>
        <v>SEFemale25-29</v>
      </c>
      <c r="F1030">
        <v>50</v>
      </c>
    </row>
    <row r="1031" spans="2:6" x14ac:dyDescent="0.2">
      <c r="B1031" t="s">
        <v>55</v>
      </c>
      <c r="C1031" t="s">
        <v>70</v>
      </c>
      <c r="D1031" s="111" t="s">
        <v>122</v>
      </c>
      <c r="E1031" t="str">
        <f t="shared" si="16"/>
        <v>SEFemale30-34</v>
      </c>
      <c r="F1031">
        <v>80</v>
      </c>
    </row>
    <row r="1032" spans="2:6" x14ac:dyDescent="0.2">
      <c r="B1032" t="s">
        <v>55</v>
      </c>
      <c r="C1032" t="s">
        <v>70</v>
      </c>
      <c r="D1032" s="111" t="s">
        <v>123</v>
      </c>
      <c r="E1032" t="str">
        <f t="shared" si="16"/>
        <v>SEFemale35-39</v>
      </c>
      <c r="F1032">
        <v>115</v>
      </c>
    </row>
    <row r="1033" spans="2:6" x14ac:dyDescent="0.2">
      <c r="B1033" t="s">
        <v>55</v>
      </c>
      <c r="C1033" t="s">
        <v>70</v>
      </c>
      <c r="D1033" s="111" t="s">
        <v>124</v>
      </c>
      <c r="E1033" t="str">
        <f t="shared" si="16"/>
        <v>SEFemale40-44</v>
      </c>
      <c r="F1033">
        <v>137</v>
      </c>
    </row>
    <row r="1034" spans="2:6" x14ac:dyDescent="0.2">
      <c r="B1034" t="s">
        <v>55</v>
      </c>
      <c r="C1034" t="s">
        <v>70</v>
      </c>
      <c r="D1034" s="111" t="s">
        <v>125</v>
      </c>
      <c r="E1034" t="str">
        <f t="shared" si="16"/>
        <v>SEFemale45-49</v>
      </c>
      <c r="F1034">
        <v>186</v>
      </c>
    </row>
    <row r="1035" spans="2:6" x14ac:dyDescent="0.2">
      <c r="B1035" t="s">
        <v>55</v>
      </c>
      <c r="C1035" t="s">
        <v>70</v>
      </c>
      <c r="D1035" s="111" t="s">
        <v>126</v>
      </c>
      <c r="E1035" t="str">
        <f t="shared" si="16"/>
        <v>SEFemale50-54</v>
      </c>
      <c r="F1035">
        <v>288</v>
      </c>
    </row>
    <row r="1036" spans="2:6" x14ac:dyDescent="0.2">
      <c r="B1036" t="s">
        <v>55</v>
      </c>
      <c r="C1036" t="s">
        <v>70</v>
      </c>
      <c r="D1036" s="111" t="s">
        <v>127</v>
      </c>
      <c r="E1036" t="str">
        <f t="shared" si="16"/>
        <v>SEFemale55-59</v>
      </c>
      <c r="F1036">
        <v>300</v>
      </c>
    </row>
    <row r="1037" spans="2:6" x14ac:dyDescent="0.2">
      <c r="B1037" t="s">
        <v>55</v>
      </c>
      <c r="C1037" t="s">
        <v>70</v>
      </c>
      <c r="D1037" s="111" t="s">
        <v>128</v>
      </c>
      <c r="E1037" t="str">
        <f t="shared" si="16"/>
        <v>SEFemale60-64</v>
      </c>
      <c r="F1037">
        <v>403</v>
      </c>
    </row>
    <row r="1038" spans="2:6" x14ac:dyDescent="0.2">
      <c r="B1038" t="s">
        <v>55</v>
      </c>
      <c r="C1038" t="s">
        <v>70</v>
      </c>
      <c r="D1038" s="111" t="s">
        <v>129</v>
      </c>
      <c r="E1038" t="str">
        <f t="shared" si="16"/>
        <v>SEFemale65-69</v>
      </c>
      <c r="F1038">
        <v>498</v>
      </c>
    </row>
    <row r="1039" spans="2:6" x14ac:dyDescent="0.2">
      <c r="B1039" t="s">
        <v>55</v>
      </c>
      <c r="C1039" t="s">
        <v>70</v>
      </c>
      <c r="D1039" s="111" t="s">
        <v>130</v>
      </c>
      <c r="E1039" t="str">
        <f t="shared" si="16"/>
        <v>SEFemale70-74</v>
      </c>
      <c r="F1039">
        <v>524</v>
      </c>
    </row>
    <row r="1040" spans="2:6" x14ac:dyDescent="0.2">
      <c r="B1040" t="s">
        <v>55</v>
      </c>
      <c r="C1040" t="s">
        <v>70</v>
      </c>
      <c r="D1040" s="111" t="s">
        <v>131</v>
      </c>
      <c r="E1040" t="str">
        <f t="shared" si="16"/>
        <v>SEFemale75-79</v>
      </c>
      <c r="F1040">
        <v>682</v>
      </c>
    </row>
    <row r="1041" spans="2:6" x14ac:dyDescent="0.2">
      <c r="B1041" t="s">
        <v>55</v>
      </c>
      <c r="C1041" t="s">
        <v>70</v>
      </c>
      <c r="D1041" s="111" t="s">
        <v>132</v>
      </c>
      <c r="E1041" t="str">
        <f t="shared" si="16"/>
        <v>SEFemale80-84</v>
      </c>
      <c r="F1041">
        <v>675</v>
      </c>
    </row>
    <row r="1042" spans="2:6" x14ac:dyDescent="0.2">
      <c r="B1042" t="s">
        <v>55</v>
      </c>
      <c r="C1042" t="s">
        <v>70</v>
      </c>
      <c r="D1042" s="111" t="s">
        <v>133</v>
      </c>
      <c r="E1042" t="str">
        <f t="shared" si="16"/>
        <v>SEFemale85-89</v>
      </c>
      <c r="F1042">
        <v>636</v>
      </c>
    </row>
    <row r="1043" spans="2:6" x14ac:dyDescent="0.2">
      <c r="B1043" t="s">
        <v>55</v>
      </c>
      <c r="C1043" t="s">
        <v>70</v>
      </c>
      <c r="D1043" s="111" t="s">
        <v>8</v>
      </c>
      <c r="E1043" t="str">
        <f t="shared" si="16"/>
        <v>SEFemale90+</v>
      </c>
      <c r="F1043">
        <v>843</v>
      </c>
    </row>
    <row r="1044" spans="2:6" x14ac:dyDescent="0.2">
      <c r="B1044" t="s">
        <v>55</v>
      </c>
      <c r="C1044" t="s">
        <v>71</v>
      </c>
      <c r="D1044" s="111">
        <v>0</v>
      </c>
      <c r="E1044" t="str">
        <f t="shared" si="16"/>
        <v>SEMale0</v>
      </c>
      <c r="F1044">
        <v>306</v>
      </c>
    </row>
    <row r="1045" spans="2:6" x14ac:dyDescent="0.2">
      <c r="B1045" t="s">
        <v>55</v>
      </c>
      <c r="C1045" t="s">
        <v>71</v>
      </c>
      <c r="D1045" s="142" t="s">
        <v>1657</v>
      </c>
      <c r="E1045" t="str">
        <f t="shared" si="16"/>
        <v>SEMale1-4</v>
      </c>
      <c r="F1045">
        <v>40</v>
      </c>
    </row>
    <row r="1046" spans="2:6" x14ac:dyDescent="0.2">
      <c r="B1046" t="s">
        <v>55</v>
      </c>
      <c r="C1046" t="s">
        <v>71</v>
      </c>
      <c r="D1046" s="142" t="s">
        <v>1658</v>
      </c>
      <c r="E1046" t="str">
        <f t="shared" si="16"/>
        <v>SEMale5-9</v>
      </c>
      <c r="F1046">
        <v>24</v>
      </c>
    </row>
    <row r="1047" spans="2:6" x14ac:dyDescent="0.2">
      <c r="B1047" t="s">
        <v>55</v>
      </c>
      <c r="C1047" t="s">
        <v>71</v>
      </c>
      <c r="D1047" s="142" t="s">
        <v>118</v>
      </c>
      <c r="E1047" t="str">
        <f t="shared" si="16"/>
        <v>SEMale10-14</v>
      </c>
      <c r="F1047">
        <v>35</v>
      </c>
    </row>
    <row r="1048" spans="2:6" x14ac:dyDescent="0.2">
      <c r="B1048" t="s">
        <v>55</v>
      </c>
      <c r="C1048" t="s">
        <v>71</v>
      </c>
      <c r="D1048" s="111" t="s">
        <v>119</v>
      </c>
      <c r="E1048" t="str">
        <f t="shared" si="16"/>
        <v>SEMale15-19</v>
      </c>
      <c r="F1048">
        <v>205</v>
      </c>
    </row>
    <row r="1049" spans="2:6" x14ac:dyDescent="0.2">
      <c r="B1049" t="s">
        <v>55</v>
      </c>
      <c r="C1049" t="s">
        <v>71</v>
      </c>
      <c r="D1049" s="111" t="s">
        <v>120</v>
      </c>
      <c r="E1049" t="str">
        <f t="shared" si="16"/>
        <v>SEMale20-24</v>
      </c>
      <c r="F1049">
        <v>347</v>
      </c>
    </row>
    <row r="1050" spans="2:6" x14ac:dyDescent="0.2">
      <c r="B1050" t="s">
        <v>55</v>
      </c>
      <c r="C1050" t="s">
        <v>71</v>
      </c>
      <c r="D1050" s="111" t="s">
        <v>121</v>
      </c>
      <c r="E1050" t="str">
        <f t="shared" si="16"/>
        <v>SEMale25-29</v>
      </c>
      <c r="F1050">
        <v>285</v>
      </c>
    </row>
    <row r="1051" spans="2:6" x14ac:dyDescent="0.2">
      <c r="B1051" t="s">
        <v>55</v>
      </c>
      <c r="C1051" t="s">
        <v>71</v>
      </c>
      <c r="D1051" s="111" t="s">
        <v>122</v>
      </c>
      <c r="E1051" t="str">
        <f t="shared" si="16"/>
        <v>SEMale30-34</v>
      </c>
      <c r="F1051">
        <v>258</v>
      </c>
    </row>
    <row r="1052" spans="2:6" x14ac:dyDescent="0.2">
      <c r="B1052" t="s">
        <v>55</v>
      </c>
      <c r="C1052" t="s">
        <v>71</v>
      </c>
      <c r="D1052" s="111" t="s">
        <v>123</v>
      </c>
      <c r="E1052" t="str">
        <f t="shared" si="16"/>
        <v>SEMale35-39</v>
      </c>
      <c r="F1052">
        <v>329</v>
      </c>
    </row>
    <row r="1053" spans="2:6" x14ac:dyDescent="0.2">
      <c r="B1053" t="s">
        <v>55</v>
      </c>
      <c r="C1053" t="s">
        <v>71</v>
      </c>
      <c r="D1053" s="111" t="s">
        <v>124</v>
      </c>
      <c r="E1053" t="str">
        <f t="shared" si="16"/>
        <v>SEMale40-44</v>
      </c>
      <c r="F1053">
        <v>329</v>
      </c>
    </row>
    <row r="1054" spans="2:6" x14ac:dyDescent="0.2">
      <c r="B1054" t="s">
        <v>55</v>
      </c>
      <c r="C1054" t="s">
        <v>71</v>
      </c>
      <c r="D1054" s="111" t="s">
        <v>125</v>
      </c>
      <c r="E1054" t="str">
        <f t="shared" si="16"/>
        <v>SEMale45-49</v>
      </c>
      <c r="F1054">
        <v>335</v>
      </c>
    </row>
    <row r="1055" spans="2:6" x14ac:dyDescent="0.2">
      <c r="B1055" t="s">
        <v>55</v>
      </c>
      <c r="C1055" t="s">
        <v>71</v>
      </c>
      <c r="D1055" s="111" t="s">
        <v>126</v>
      </c>
      <c r="E1055" t="str">
        <f t="shared" si="16"/>
        <v>SEMale50-54</v>
      </c>
      <c r="F1055">
        <v>427</v>
      </c>
    </row>
    <row r="1056" spans="2:6" x14ac:dyDescent="0.2">
      <c r="B1056" t="s">
        <v>55</v>
      </c>
      <c r="C1056" t="s">
        <v>71</v>
      </c>
      <c r="D1056" s="111" t="s">
        <v>127</v>
      </c>
      <c r="E1056" t="str">
        <f t="shared" si="16"/>
        <v>SEMale55-59</v>
      </c>
      <c r="F1056">
        <v>500</v>
      </c>
    </row>
    <row r="1057" spans="2:6" x14ac:dyDescent="0.2">
      <c r="B1057" t="s">
        <v>55</v>
      </c>
      <c r="C1057" t="s">
        <v>71</v>
      </c>
      <c r="D1057" s="111" t="s">
        <v>128</v>
      </c>
      <c r="E1057" t="str">
        <f t="shared" si="16"/>
        <v>SEMale60-64</v>
      </c>
      <c r="F1057">
        <v>573</v>
      </c>
    </row>
    <row r="1058" spans="2:6" x14ac:dyDescent="0.2">
      <c r="B1058" t="s">
        <v>55</v>
      </c>
      <c r="C1058" t="s">
        <v>71</v>
      </c>
      <c r="D1058" s="111" t="s">
        <v>129</v>
      </c>
      <c r="E1058" t="str">
        <f t="shared" si="16"/>
        <v>SEMale65-69</v>
      </c>
      <c r="F1058">
        <v>665</v>
      </c>
    </row>
    <row r="1059" spans="2:6" x14ac:dyDescent="0.2">
      <c r="B1059" t="s">
        <v>55</v>
      </c>
      <c r="C1059" t="s">
        <v>71</v>
      </c>
      <c r="D1059" s="111" t="s">
        <v>130</v>
      </c>
      <c r="E1059" t="str">
        <f t="shared" si="16"/>
        <v>SEMale70-74</v>
      </c>
      <c r="F1059">
        <v>660</v>
      </c>
    </row>
    <row r="1060" spans="2:6" x14ac:dyDescent="0.2">
      <c r="B1060" t="s">
        <v>55</v>
      </c>
      <c r="C1060" t="s">
        <v>71</v>
      </c>
      <c r="D1060" s="111" t="s">
        <v>131</v>
      </c>
      <c r="E1060" t="str">
        <f t="shared" si="16"/>
        <v>SEMale75-79</v>
      </c>
      <c r="F1060">
        <v>684</v>
      </c>
    </row>
    <row r="1061" spans="2:6" x14ac:dyDescent="0.2">
      <c r="B1061" t="s">
        <v>55</v>
      </c>
      <c r="C1061" t="s">
        <v>71</v>
      </c>
      <c r="D1061" s="111" t="s">
        <v>132</v>
      </c>
      <c r="E1061" t="str">
        <f t="shared" si="16"/>
        <v>SEMale80-84</v>
      </c>
      <c r="F1061">
        <v>618</v>
      </c>
    </row>
    <row r="1062" spans="2:6" x14ac:dyDescent="0.2">
      <c r="B1062" t="s">
        <v>55</v>
      </c>
      <c r="C1062" t="s">
        <v>71</v>
      </c>
      <c r="D1062" s="111" t="s">
        <v>133</v>
      </c>
      <c r="E1062" t="str">
        <f t="shared" si="16"/>
        <v>SEMale85-89</v>
      </c>
      <c r="F1062">
        <v>475</v>
      </c>
    </row>
    <row r="1063" spans="2:6" x14ac:dyDescent="0.2">
      <c r="B1063" t="s">
        <v>55</v>
      </c>
      <c r="C1063" t="s">
        <v>71</v>
      </c>
      <c r="D1063" s="111" t="s">
        <v>8</v>
      </c>
      <c r="E1063" t="str">
        <f t="shared" si="16"/>
        <v>SEMale90+</v>
      </c>
      <c r="F1063">
        <v>544</v>
      </c>
    </row>
    <row r="1064" spans="2:6" x14ac:dyDescent="0.2">
      <c r="B1064" t="s">
        <v>13</v>
      </c>
      <c r="C1064" t="s">
        <v>70</v>
      </c>
      <c r="D1064" s="111">
        <v>0</v>
      </c>
      <c r="E1064" t="str">
        <f t="shared" si="16"/>
        <v>SPFemale0</v>
      </c>
      <c r="F1064">
        <v>2888</v>
      </c>
    </row>
    <row r="1065" spans="2:6" x14ac:dyDescent="0.2">
      <c r="B1065" t="s">
        <v>13</v>
      </c>
      <c r="C1065" t="s">
        <v>70</v>
      </c>
      <c r="D1065" s="142" t="s">
        <v>1657</v>
      </c>
      <c r="E1065" t="str">
        <f t="shared" si="16"/>
        <v>SPFemale1-4</v>
      </c>
      <c r="F1065">
        <v>440</v>
      </c>
    </row>
    <row r="1066" spans="2:6" x14ac:dyDescent="0.2">
      <c r="B1066" t="s">
        <v>13</v>
      </c>
      <c r="C1066" t="s">
        <v>70</v>
      </c>
      <c r="D1066" s="142" t="s">
        <v>1658</v>
      </c>
      <c r="E1066" t="str">
        <f t="shared" si="16"/>
        <v>SPFemale5-9</v>
      </c>
      <c r="F1066">
        <v>224</v>
      </c>
    </row>
    <row r="1067" spans="2:6" x14ac:dyDescent="0.2">
      <c r="B1067" t="s">
        <v>13</v>
      </c>
      <c r="C1067" t="s">
        <v>70</v>
      </c>
      <c r="D1067" s="142" t="s">
        <v>118</v>
      </c>
      <c r="E1067" t="str">
        <f t="shared" si="16"/>
        <v>SPFemale10-14</v>
      </c>
      <c r="F1067">
        <v>259</v>
      </c>
    </row>
    <row r="1068" spans="2:6" x14ac:dyDescent="0.2">
      <c r="B1068" t="s">
        <v>13</v>
      </c>
      <c r="C1068" t="s">
        <v>70</v>
      </c>
      <c r="D1068" s="111" t="s">
        <v>119</v>
      </c>
      <c r="E1068" t="str">
        <f t="shared" si="16"/>
        <v>SPFemale15-19</v>
      </c>
      <c r="F1068">
        <v>597</v>
      </c>
    </row>
    <row r="1069" spans="2:6" x14ac:dyDescent="0.2">
      <c r="B1069" t="s">
        <v>13</v>
      </c>
      <c r="C1069" t="s">
        <v>70</v>
      </c>
      <c r="D1069" s="111" t="s">
        <v>120</v>
      </c>
      <c r="E1069" t="str">
        <f t="shared" si="16"/>
        <v>SPFemale20-24</v>
      </c>
      <c r="F1069">
        <v>898</v>
      </c>
    </row>
    <row r="1070" spans="2:6" x14ac:dyDescent="0.2">
      <c r="B1070" t="s">
        <v>13</v>
      </c>
      <c r="C1070" t="s">
        <v>70</v>
      </c>
      <c r="D1070" s="111" t="s">
        <v>121</v>
      </c>
      <c r="E1070" t="str">
        <f t="shared" si="16"/>
        <v>SPFemale25-29</v>
      </c>
      <c r="F1070">
        <v>1007</v>
      </c>
    </row>
    <row r="1071" spans="2:6" x14ac:dyDescent="0.2">
      <c r="B1071" t="s">
        <v>13</v>
      </c>
      <c r="C1071" t="s">
        <v>70</v>
      </c>
      <c r="D1071" s="111" t="s">
        <v>122</v>
      </c>
      <c r="E1071" t="str">
        <f t="shared" si="16"/>
        <v>SPFemale30-34</v>
      </c>
      <c r="F1071">
        <v>1456</v>
      </c>
    </row>
    <row r="1072" spans="2:6" x14ac:dyDescent="0.2">
      <c r="B1072" t="s">
        <v>13</v>
      </c>
      <c r="C1072" t="s">
        <v>70</v>
      </c>
      <c r="D1072" s="111" t="s">
        <v>123</v>
      </c>
      <c r="E1072" t="str">
        <f t="shared" si="16"/>
        <v>SPFemale35-39</v>
      </c>
      <c r="F1072">
        <v>2028</v>
      </c>
    </row>
    <row r="1073" spans="2:6" x14ac:dyDescent="0.2">
      <c r="B1073" t="s">
        <v>13</v>
      </c>
      <c r="C1073" t="s">
        <v>70</v>
      </c>
      <c r="D1073" s="111" t="s">
        <v>124</v>
      </c>
      <c r="E1073" t="str">
        <f t="shared" si="16"/>
        <v>SPFemale40-44</v>
      </c>
      <c r="F1073">
        <v>2929</v>
      </c>
    </row>
    <row r="1074" spans="2:6" x14ac:dyDescent="0.2">
      <c r="B1074" t="s">
        <v>13</v>
      </c>
      <c r="C1074" t="s">
        <v>70</v>
      </c>
      <c r="D1074" s="111" t="s">
        <v>125</v>
      </c>
      <c r="E1074" t="str">
        <f t="shared" si="16"/>
        <v>SPFemale45-49</v>
      </c>
      <c r="F1074">
        <v>3845</v>
      </c>
    </row>
    <row r="1075" spans="2:6" x14ac:dyDescent="0.2">
      <c r="B1075" t="s">
        <v>13</v>
      </c>
      <c r="C1075" t="s">
        <v>70</v>
      </c>
      <c r="D1075" s="111" t="s">
        <v>126</v>
      </c>
      <c r="E1075" t="str">
        <f t="shared" si="16"/>
        <v>SPFemale50-54</v>
      </c>
      <c r="F1075">
        <v>5371</v>
      </c>
    </row>
    <row r="1076" spans="2:6" x14ac:dyDescent="0.2">
      <c r="B1076" t="s">
        <v>13</v>
      </c>
      <c r="C1076" t="s">
        <v>70</v>
      </c>
      <c r="D1076" s="111" t="s">
        <v>127</v>
      </c>
      <c r="E1076" t="str">
        <f t="shared" si="16"/>
        <v>SPFemale55-59</v>
      </c>
      <c r="F1076">
        <v>7753</v>
      </c>
    </row>
    <row r="1077" spans="2:6" x14ac:dyDescent="0.2">
      <c r="B1077" t="s">
        <v>13</v>
      </c>
      <c r="C1077" t="s">
        <v>70</v>
      </c>
      <c r="D1077" s="111" t="s">
        <v>128</v>
      </c>
      <c r="E1077" t="str">
        <f t="shared" si="16"/>
        <v>SPFemale60-64</v>
      </c>
      <c r="F1077">
        <v>10435</v>
      </c>
    </row>
    <row r="1078" spans="2:6" x14ac:dyDescent="0.2">
      <c r="B1078" t="s">
        <v>13</v>
      </c>
      <c r="C1078" t="s">
        <v>70</v>
      </c>
      <c r="D1078" s="111" t="s">
        <v>129</v>
      </c>
      <c r="E1078" t="str">
        <f t="shared" si="16"/>
        <v>SPFemale65-69</v>
      </c>
      <c r="F1078">
        <v>12705</v>
      </c>
    </row>
    <row r="1079" spans="2:6" x14ac:dyDescent="0.2">
      <c r="B1079" t="s">
        <v>13</v>
      </c>
      <c r="C1079" t="s">
        <v>70</v>
      </c>
      <c r="D1079" s="111" t="s">
        <v>130</v>
      </c>
      <c r="E1079" t="str">
        <f t="shared" si="16"/>
        <v>SPFemale70-74</v>
      </c>
      <c r="F1079">
        <v>14133</v>
      </c>
    </row>
    <row r="1080" spans="2:6" x14ac:dyDescent="0.2">
      <c r="B1080" t="s">
        <v>13</v>
      </c>
      <c r="C1080" t="s">
        <v>70</v>
      </c>
      <c r="D1080" s="111" t="s">
        <v>131</v>
      </c>
      <c r="E1080" t="str">
        <f t="shared" si="16"/>
        <v>SPFemale75-79</v>
      </c>
      <c r="F1080">
        <v>16064</v>
      </c>
    </row>
    <row r="1081" spans="2:6" x14ac:dyDescent="0.2">
      <c r="B1081" t="s">
        <v>13</v>
      </c>
      <c r="C1081" t="s">
        <v>70</v>
      </c>
      <c r="D1081" s="111" t="s">
        <v>132</v>
      </c>
      <c r="E1081" t="str">
        <f t="shared" si="16"/>
        <v>SPFemale80-84</v>
      </c>
      <c r="F1081">
        <v>19033</v>
      </c>
    </row>
    <row r="1082" spans="2:6" x14ac:dyDescent="0.2">
      <c r="B1082" t="s">
        <v>13</v>
      </c>
      <c r="C1082" t="s">
        <v>70</v>
      </c>
      <c r="D1082" s="111" t="s">
        <v>133</v>
      </c>
      <c r="E1082" t="str">
        <f t="shared" si="16"/>
        <v>SPFemale85-89</v>
      </c>
      <c r="F1082">
        <v>18747</v>
      </c>
    </row>
    <row r="1083" spans="2:6" x14ac:dyDescent="0.2">
      <c r="B1083" t="s">
        <v>13</v>
      </c>
      <c r="C1083" t="s">
        <v>70</v>
      </c>
      <c r="D1083" s="111" t="s">
        <v>8</v>
      </c>
      <c r="E1083" t="str">
        <f t="shared" si="16"/>
        <v>SPFemale90+</v>
      </c>
      <c r="F1083">
        <v>20565</v>
      </c>
    </row>
    <row r="1084" spans="2:6" x14ac:dyDescent="0.2">
      <c r="B1084" t="s">
        <v>13</v>
      </c>
      <c r="C1084" t="s">
        <v>71</v>
      </c>
      <c r="D1084" s="111">
        <v>0</v>
      </c>
      <c r="E1084" t="str">
        <f t="shared" si="16"/>
        <v>SPMale0</v>
      </c>
      <c r="F1084">
        <v>3538</v>
      </c>
    </row>
    <row r="1085" spans="2:6" x14ac:dyDescent="0.2">
      <c r="B1085" t="s">
        <v>13</v>
      </c>
      <c r="C1085" t="s">
        <v>71</v>
      </c>
      <c r="D1085" s="142" t="s">
        <v>1657</v>
      </c>
      <c r="E1085" t="str">
        <f t="shared" si="16"/>
        <v>SPMale1-4</v>
      </c>
      <c r="F1085">
        <v>581</v>
      </c>
    </row>
    <row r="1086" spans="2:6" x14ac:dyDescent="0.2">
      <c r="B1086" t="s">
        <v>13</v>
      </c>
      <c r="C1086" t="s">
        <v>71</v>
      </c>
      <c r="D1086" s="142" t="s">
        <v>1658</v>
      </c>
      <c r="E1086" t="str">
        <f t="shared" si="16"/>
        <v>SPMale5-9</v>
      </c>
      <c r="F1086">
        <v>271</v>
      </c>
    </row>
    <row r="1087" spans="2:6" x14ac:dyDescent="0.2">
      <c r="B1087" t="s">
        <v>13</v>
      </c>
      <c r="C1087" t="s">
        <v>71</v>
      </c>
      <c r="D1087" s="142" t="s">
        <v>118</v>
      </c>
      <c r="E1087" t="str">
        <f t="shared" si="16"/>
        <v>SPMale10-14</v>
      </c>
      <c r="F1087">
        <v>364</v>
      </c>
    </row>
    <row r="1088" spans="2:6" x14ac:dyDescent="0.2">
      <c r="B1088" t="s">
        <v>13</v>
      </c>
      <c r="C1088" t="s">
        <v>71</v>
      </c>
      <c r="D1088" s="111" t="s">
        <v>119</v>
      </c>
      <c r="E1088" t="str">
        <f t="shared" si="16"/>
        <v>SPMale15-19</v>
      </c>
      <c r="F1088">
        <v>1544</v>
      </c>
    </row>
    <row r="1089" spans="2:6" x14ac:dyDescent="0.2">
      <c r="B1089" t="s">
        <v>13</v>
      </c>
      <c r="C1089" t="s">
        <v>71</v>
      </c>
      <c r="D1089" s="111" t="s">
        <v>120</v>
      </c>
      <c r="E1089" t="str">
        <f t="shared" si="16"/>
        <v>SPMale20-24</v>
      </c>
      <c r="F1089">
        <v>2701</v>
      </c>
    </row>
    <row r="1090" spans="2:6" x14ac:dyDescent="0.2">
      <c r="B1090" t="s">
        <v>13</v>
      </c>
      <c r="C1090" t="s">
        <v>71</v>
      </c>
      <c r="D1090" s="111" t="s">
        <v>121</v>
      </c>
      <c r="E1090" t="str">
        <f t="shared" si="16"/>
        <v>SPMale25-29</v>
      </c>
      <c r="F1090">
        <v>2651</v>
      </c>
    </row>
    <row r="1091" spans="2:6" x14ac:dyDescent="0.2">
      <c r="B1091" t="s">
        <v>13</v>
      </c>
      <c r="C1091" t="s">
        <v>71</v>
      </c>
      <c r="D1091" s="111" t="s">
        <v>122</v>
      </c>
      <c r="E1091" t="str">
        <f t="shared" si="16"/>
        <v>SPMale30-34</v>
      </c>
      <c r="F1091">
        <v>3231</v>
      </c>
    </row>
    <row r="1092" spans="2:6" x14ac:dyDescent="0.2">
      <c r="B1092" t="s">
        <v>13</v>
      </c>
      <c r="C1092" t="s">
        <v>71</v>
      </c>
      <c r="D1092" s="111" t="s">
        <v>123</v>
      </c>
      <c r="E1092" t="str">
        <f t="shared" ref="E1092:E1155" si="17">_xlfn.CONCAT(B1092,C1092,D1092)</f>
        <v>SPMale35-39</v>
      </c>
      <c r="F1092">
        <v>4137</v>
      </c>
    </row>
    <row r="1093" spans="2:6" x14ac:dyDescent="0.2">
      <c r="B1093" t="s">
        <v>13</v>
      </c>
      <c r="C1093" t="s">
        <v>71</v>
      </c>
      <c r="D1093" s="111" t="s">
        <v>124</v>
      </c>
      <c r="E1093" t="str">
        <f t="shared" si="17"/>
        <v>SPMale40-44</v>
      </c>
      <c r="F1093">
        <v>5197</v>
      </c>
    </row>
    <row r="1094" spans="2:6" x14ac:dyDescent="0.2">
      <c r="B1094" t="s">
        <v>13</v>
      </c>
      <c r="C1094" t="s">
        <v>71</v>
      </c>
      <c r="D1094" s="111" t="s">
        <v>125</v>
      </c>
      <c r="E1094" t="str">
        <f t="shared" si="17"/>
        <v>SPMale45-49</v>
      </c>
      <c r="F1094">
        <v>6836</v>
      </c>
    </row>
    <row r="1095" spans="2:6" x14ac:dyDescent="0.2">
      <c r="B1095" t="s">
        <v>13</v>
      </c>
      <c r="C1095" t="s">
        <v>71</v>
      </c>
      <c r="D1095" s="111" t="s">
        <v>126</v>
      </c>
      <c r="E1095" t="str">
        <f t="shared" si="17"/>
        <v>SPMale50-54</v>
      </c>
      <c r="F1095">
        <v>9784</v>
      </c>
    </row>
    <row r="1096" spans="2:6" x14ac:dyDescent="0.2">
      <c r="B1096" t="s">
        <v>13</v>
      </c>
      <c r="C1096" t="s">
        <v>71</v>
      </c>
      <c r="D1096" s="111" t="s">
        <v>127</v>
      </c>
      <c r="E1096" t="str">
        <f t="shared" si="17"/>
        <v>SPMale55-59</v>
      </c>
      <c r="F1096">
        <v>13114</v>
      </c>
    </row>
    <row r="1097" spans="2:6" x14ac:dyDescent="0.2">
      <c r="B1097" t="s">
        <v>13</v>
      </c>
      <c r="C1097" t="s">
        <v>71</v>
      </c>
      <c r="D1097" s="111" t="s">
        <v>128</v>
      </c>
      <c r="E1097" t="str">
        <f t="shared" si="17"/>
        <v>SPMale60-64</v>
      </c>
      <c r="F1097">
        <v>16555</v>
      </c>
    </row>
    <row r="1098" spans="2:6" x14ac:dyDescent="0.2">
      <c r="B1098" t="s">
        <v>13</v>
      </c>
      <c r="C1098" t="s">
        <v>71</v>
      </c>
      <c r="D1098" s="111" t="s">
        <v>129</v>
      </c>
      <c r="E1098" t="str">
        <f t="shared" si="17"/>
        <v>SPMale65-69</v>
      </c>
      <c r="F1098">
        <v>17832</v>
      </c>
    </row>
    <row r="1099" spans="2:6" x14ac:dyDescent="0.2">
      <c r="B1099" t="s">
        <v>13</v>
      </c>
      <c r="C1099" t="s">
        <v>71</v>
      </c>
      <c r="D1099" s="111" t="s">
        <v>130</v>
      </c>
      <c r="E1099" t="str">
        <f t="shared" si="17"/>
        <v>SPMale70-74</v>
      </c>
      <c r="F1099">
        <v>18074</v>
      </c>
    </row>
    <row r="1100" spans="2:6" x14ac:dyDescent="0.2">
      <c r="B1100" t="s">
        <v>13</v>
      </c>
      <c r="C1100" t="s">
        <v>71</v>
      </c>
      <c r="D1100" s="111" t="s">
        <v>131</v>
      </c>
      <c r="E1100" t="str">
        <f t="shared" si="17"/>
        <v>SPMale75-79</v>
      </c>
      <c r="F1100">
        <v>17781</v>
      </c>
    </row>
    <row r="1101" spans="2:6" x14ac:dyDescent="0.2">
      <c r="B1101" t="s">
        <v>13</v>
      </c>
      <c r="C1101" t="s">
        <v>71</v>
      </c>
      <c r="D1101" s="111" t="s">
        <v>132</v>
      </c>
      <c r="E1101" t="str">
        <f t="shared" si="17"/>
        <v>SPMale80-84</v>
      </c>
      <c r="F1101">
        <v>17015</v>
      </c>
    </row>
    <row r="1102" spans="2:6" x14ac:dyDescent="0.2">
      <c r="B1102" t="s">
        <v>13</v>
      </c>
      <c r="C1102" t="s">
        <v>71</v>
      </c>
      <c r="D1102" s="111" t="s">
        <v>133</v>
      </c>
      <c r="E1102" t="str">
        <f t="shared" si="17"/>
        <v>SPMale85-89</v>
      </c>
      <c r="F1102">
        <v>13192</v>
      </c>
    </row>
    <row r="1103" spans="2:6" x14ac:dyDescent="0.2">
      <c r="B1103" t="s">
        <v>13</v>
      </c>
      <c r="C1103" t="s">
        <v>71</v>
      </c>
      <c r="D1103" s="111" t="s">
        <v>8</v>
      </c>
      <c r="E1103" t="str">
        <f t="shared" si="17"/>
        <v>SPMale90+</v>
      </c>
      <c r="F1103">
        <v>9837</v>
      </c>
    </row>
    <row r="1104" spans="2:6" x14ac:dyDescent="0.2">
      <c r="B1104" t="s">
        <v>46</v>
      </c>
      <c r="C1104" t="s">
        <v>70</v>
      </c>
      <c r="D1104" s="111">
        <v>0</v>
      </c>
      <c r="E1104" t="str">
        <f t="shared" si="17"/>
        <v>TOFemale0</v>
      </c>
      <c r="F1104">
        <v>137</v>
      </c>
    </row>
    <row r="1105" spans="2:6" x14ac:dyDescent="0.2">
      <c r="B1105" t="s">
        <v>46</v>
      </c>
      <c r="C1105" t="s">
        <v>70</v>
      </c>
      <c r="D1105" s="142" t="s">
        <v>1657</v>
      </c>
      <c r="E1105" t="str">
        <f t="shared" si="17"/>
        <v>TOFemale1-4</v>
      </c>
      <c r="F1105">
        <v>21</v>
      </c>
    </row>
    <row r="1106" spans="2:6" x14ac:dyDescent="0.2">
      <c r="B1106" t="s">
        <v>46</v>
      </c>
      <c r="C1106" t="s">
        <v>70</v>
      </c>
      <c r="D1106" s="142" t="s">
        <v>1658</v>
      </c>
      <c r="E1106" t="str">
        <f t="shared" si="17"/>
        <v>TOFemale5-9</v>
      </c>
      <c r="F1106">
        <v>13</v>
      </c>
    </row>
    <row r="1107" spans="2:6" x14ac:dyDescent="0.2">
      <c r="B1107" t="s">
        <v>46</v>
      </c>
      <c r="C1107" t="s">
        <v>70</v>
      </c>
      <c r="D1107" s="142" t="s">
        <v>118</v>
      </c>
      <c r="E1107" t="str">
        <f t="shared" si="17"/>
        <v>TOFemale10-14</v>
      </c>
      <c r="F1107">
        <v>22</v>
      </c>
    </row>
    <row r="1108" spans="2:6" x14ac:dyDescent="0.2">
      <c r="B1108" t="s">
        <v>46</v>
      </c>
      <c r="C1108" t="s">
        <v>70</v>
      </c>
      <c r="D1108" s="111" t="s">
        <v>119</v>
      </c>
      <c r="E1108" t="str">
        <f t="shared" si="17"/>
        <v>TOFemale15-19</v>
      </c>
      <c r="F1108">
        <v>25</v>
      </c>
    </row>
    <row r="1109" spans="2:6" x14ac:dyDescent="0.2">
      <c r="B1109" t="s">
        <v>46</v>
      </c>
      <c r="C1109" t="s">
        <v>70</v>
      </c>
      <c r="D1109" s="111" t="s">
        <v>120</v>
      </c>
      <c r="E1109" t="str">
        <f t="shared" si="17"/>
        <v>TOFemale20-24</v>
      </c>
      <c r="F1109">
        <v>23</v>
      </c>
    </row>
    <row r="1110" spans="2:6" x14ac:dyDescent="0.2">
      <c r="B1110" t="s">
        <v>46</v>
      </c>
      <c r="C1110" t="s">
        <v>70</v>
      </c>
      <c r="D1110" s="111" t="s">
        <v>121</v>
      </c>
      <c r="E1110" t="str">
        <f t="shared" si="17"/>
        <v>TOFemale25-29</v>
      </c>
      <c r="F1110">
        <v>55</v>
      </c>
    </row>
    <row r="1111" spans="2:6" x14ac:dyDescent="0.2">
      <c r="B1111" t="s">
        <v>46</v>
      </c>
      <c r="C1111" t="s">
        <v>70</v>
      </c>
      <c r="D1111" s="111" t="s">
        <v>122</v>
      </c>
      <c r="E1111" t="str">
        <f t="shared" si="17"/>
        <v>TOFemale30-34</v>
      </c>
      <c r="F1111">
        <v>71</v>
      </c>
    </row>
    <row r="1112" spans="2:6" x14ac:dyDescent="0.2">
      <c r="B1112" t="s">
        <v>46</v>
      </c>
      <c r="C1112" t="s">
        <v>70</v>
      </c>
      <c r="D1112" s="111" t="s">
        <v>123</v>
      </c>
      <c r="E1112" t="str">
        <f t="shared" si="17"/>
        <v>TOFemale35-39</v>
      </c>
      <c r="F1112">
        <v>65</v>
      </c>
    </row>
    <row r="1113" spans="2:6" x14ac:dyDescent="0.2">
      <c r="B1113" t="s">
        <v>46</v>
      </c>
      <c r="C1113" t="s">
        <v>70</v>
      </c>
      <c r="D1113" s="111" t="s">
        <v>124</v>
      </c>
      <c r="E1113" t="str">
        <f t="shared" si="17"/>
        <v>TOFemale40-44</v>
      </c>
      <c r="F1113">
        <v>92</v>
      </c>
    </row>
    <row r="1114" spans="2:6" x14ac:dyDescent="0.2">
      <c r="B1114" t="s">
        <v>46</v>
      </c>
      <c r="C1114" t="s">
        <v>70</v>
      </c>
      <c r="D1114" s="111" t="s">
        <v>125</v>
      </c>
      <c r="E1114" t="str">
        <f t="shared" si="17"/>
        <v>TOFemale45-49</v>
      </c>
      <c r="F1114">
        <v>111</v>
      </c>
    </row>
    <row r="1115" spans="2:6" x14ac:dyDescent="0.2">
      <c r="B1115" t="s">
        <v>46</v>
      </c>
      <c r="C1115" t="s">
        <v>70</v>
      </c>
      <c r="D1115" s="111" t="s">
        <v>126</v>
      </c>
      <c r="E1115" t="str">
        <f t="shared" si="17"/>
        <v>TOFemale50-54</v>
      </c>
      <c r="F1115">
        <v>123</v>
      </c>
    </row>
    <row r="1116" spans="2:6" x14ac:dyDescent="0.2">
      <c r="B1116" t="s">
        <v>46</v>
      </c>
      <c r="C1116" t="s">
        <v>70</v>
      </c>
      <c r="D1116" s="111" t="s">
        <v>127</v>
      </c>
      <c r="E1116" t="str">
        <f t="shared" si="17"/>
        <v>TOFemale55-59</v>
      </c>
      <c r="F1116">
        <v>171</v>
      </c>
    </row>
    <row r="1117" spans="2:6" x14ac:dyDescent="0.2">
      <c r="B1117" t="s">
        <v>46</v>
      </c>
      <c r="C1117" t="s">
        <v>70</v>
      </c>
      <c r="D1117" s="111" t="s">
        <v>128</v>
      </c>
      <c r="E1117" t="str">
        <f t="shared" si="17"/>
        <v>TOFemale60-64</v>
      </c>
      <c r="F1117">
        <v>225</v>
      </c>
    </row>
    <row r="1118" spans="2:6" x14ac:dyDescent="0.2">
      <c r="B1118" t="s">
        <v>46</v>
      </c>
      <c r="C1118" t="s">
        <v>70</v>
      </c>
      <c r="D1118" s="111" t="s">
        <v>129</v>
      </c>
      <c r="E1118" t="str">
        <f t="shared" si="17"/>
        <v>TOFemale65-69</v>
      </c>
      <c r="F1118">
        <v>252</v>
      </c>
    </row>
    <row r="1119" spans="2:6" x14ac:dyDescent="0.2">
      <c r="B1119" t="s">
        <v>46</v>
      </c>
      <c r="C1119" t="s">
        <v>70</v>
      </c>
      <c r="D1119" s="111" t="s">
        <v>130</v>
      </c>
      <c r="E1119" t="str">
        <f t="shared" si="17"/>
        <v>TOFemale70-74</v>
      </c>
      <c r="F1119">
        <v>253</v>
      </c>
    </row>
    <row r="1120" spans="2:6" x14ac:dyDescent="0.2">
      <c r="B1120" t="s">
        <v>46</v>
      </c>
      <c r="C1120" t="s">
        <v>70</v>
      </c>
      <c r="D1120" s="111" t="s">
        <v>131</v>
      </c>
      <c r="E1120" t="str">
        <f t="shared" si="17"/>
        <v>TOFemale75-79</v>
      </c>
      <c r="F1120">
        <v>364</v>
      </c>
    </row>
    <row r="1121" spans="2:6" x14ac:dyDescent="0.2">
      <c r="B1121" t="s">
        <v>46</v>
      </c>
      <c r="C1121" t="s">
        <v>70</v>
      </c>
      <c r="D1121" s="111" t="s">
        <v>132</v>
      </c>
      <c r="E1121" t="str">
        <f t="shared" si="17"/>
        <v>TOFemale80-84</v>
      </c>
      <c r="F1121">
        <v>379</v>
      </c>
    </row>
    <row r="1122" spans="2:6" x14ac:dyDescent="0.2">
      <c r="B1122" t="s">
        <v>46</v>
      </c>
      <c r="C1122" t="s">
        <v>70</v>
      </c>
      <c r="D1122" s="111" t="s">
        <v>133</v>
      </c>
      <c r="E1122" t="str">
        <f t="shared" si="17"/>
        <v>TOFemale85-89</v>
      </c>
      <c r="F1122">
        <v>332</v>
      </c>
    </row>
    <row r="1123" spans="2:6" x14ac:dyDescent="0.2">
      <c r="B1123" t="s">
        <v>46</v>
      </c>
      <c r="C1123" t="s">
        <v>70</v>
      </c>
      <c r="D1123" s="111" t="s">
        <v>8</v>
      </c>
      <c r="E1123" t="str">
        <f t="shared" si="17"/>
        <v>TOFemale90+</v>
      </c>
      <c r="F1123">
        <v>344</v>
      </c>
    </row>
    <row r="1124" spans="2:6" x14ac:dyDescent="0.2">
      <c r="B1124" t="s">
        <v>46</v>
      </c>
      <c r="C1124" t="s">
        <v>71</v>
      </c>
      <c r="D1124" s="111">
        <v>0</v>
      </c>
      <c r="E1124" t="str">
        <f t="shared" si="17"/>
        <v>TOMale0</v>
      </c>
      <c r="F1124">
        <v>146</v>
      </c>
    </row>
    <row r="1125" spans="2:6" x14ac:dyDescent="0.2">
      <c r="B1125" t="s">
        <v>46</v>
      </c>
      <c r="C1125" t="s">
        <v>71</v>
      </c>
      <c r="D1125" s="142" t="s">
        <v>1657</v>
      </c>
      <c r="E1125" t="str">
        <f t="shared" si="17"/>
        <v>TOMale1-4</v>
      </c>
      <c r="F1125">
        <v>38</v>
      </c>
    </row>
    <row r="1126" spans="2:6" x14ac:dyDescent="0.2">
      <c r="B1126" t="s">
        <v>46</v>
      </c>
      <c r="C1126" t="s">
        <v>71</v>
      </c>
      <c r="D1126" s="142" t="s">
        <v>1658</v>
      </c>
      <c r="E1126" t="str">
        <f t="shared" si="17"/>
        <v>TOMale5-9</v>
      </c>
      <c r="F1126">
        <v>20</v>
      </c>
    </row>
    <row r="1127" spans="2:6" x14ac:dyDescent="0.2">
      <c r="B1127" t="s">
        <v>46</v>
      </c>
      <c r="C1127" t="s">
        <v>71</v>
      </c>
      <c r="D1127" s="142" t="s">
        <v>118</v>
      </c>
      <c r="E1127" t="str">
        <f t="shared" si="17"/>
        <v>TOMale10-14</v>
      </c>
      <c r="F1127">
        <v>37</v>
      </c>
    </row>
    <row r="1128" spans="2:6" x14ac:dyDescent="0.2">
      <c r="B1128" t="s">
        <v>46</v>
      </c>
      <c r="C1128" t="s">
        <v>71</v>
      </c>
      <c r="D1128" s="111" t="s">
        <v>119</v>
      </c>
      <c r="E1128" t="str">
        <f t="shared" si="17"/>
        <v>TOMale15-19</v>
      </c>
      <c r="F1128">
        <v>141</v>
      </c>
    </row>
    <row r="1129" spans="2:6" x14ac:dyDescent="0.2">
      <c r="B1129" t="s">
        <v>46</v>
      </c>
      <c r="C1129" t="s">
        <v>71</v>
      </c>
      <c r="D1129" s="111" t="s">
        <v>120</v>
      </c>
      <c r="E1129" t="str">
        <f t="shared" si="17"/>
        <v>TOMale20-24</v>
      </c>
      <c r="F1129">
        <v>168</v>
      </c>
    </row>
    <row r="1130" spans="2:6" x14ac:dyDescent="0.2">
      <c r="B1130" t="s">
        <v>46</v>
      </c>
      <c r="C1130" t="s">
        <v>71</v>
      </c>
      <c r="D1130" s="111" t="s">
        <v>121</v>
      </c>
      <c r="E1130" t="str">
        <f t="shared" si="17"/>
        <v>TOMale25-29</v>
      </c>
      <c r="F1130">
        <v>159</v>
      </c>
    </row>
    <row r="1131" spans="2:6" x14ac:dyDescent="0.2">
      <c r="B1131" t="s">
        <v>46</v>
      </c>
      <c r="C1131" t="s">
        <v>71</v>
      </c>
      <c r="D1131" s="111" t="s">
        <v>122</v>
      </c>
      <c r="E1131" t="str">
        <f t="shared" si="17"/>
        <v>TOMale30-34</v>
      </c>
      <c r="F1131">
        <v>174</v>
      </c>
    </row>
    <row r="1132" spans="2:6" x14ac:dyDescent="0.2">
      <c r="B1132" t="s">
        <v>46</v>
      </c>
      <c r="C1132" t="s">
        <v>71</v>
      </c>
      <c r="D1132" s="111" t="s">
        <v>123</v>
      </c>
      <c r="E1132" t="str">
        <f t="shared" si="17"/>
        <v>TOMale35-39</v>
      </c>
      <c r="F1132">
        <v>196</v>
      </c>
    </row>
    <row r="1133" spans="2:6" x14ac:dyDescent="0.2">
      <c r="B1133" t="s">
        <v>46</v>
      </c>
      <c r="C1133" t="s">
        <v>71</v>
      </c>
      <c r="D1133" s="111" t="s">
        <v>124</v>
      </c>
      <c r="E1133" t="str">
        <f t="shared" si="17"/>
        <v>TOMale40-44</v>
      </c>
      <c r="F1133">
        <v>194</v>
      </c>
    </row>
    <row r="1134" spans="2:6" x14ac:dyDescent="0.2">
      <c r="B1134" t="s">
        <v>46</v>
      </c>
      <c r="C1134" t="s">
        <v>71</v>
      </c>
      <c r="D1134" s="111" t="s">
        <v>125</v>
      </c>
      <c r="E1134" t="str">
        <f t="shared" si="17"/>
        <v>TOMale45-49</v>
      </c>
      <c r="F1134">
        <v>218</v>
      </c>
    </row>
    <row r="1135" spans="2:6" x14ac:dyDescent="0.2">
      <c r="B1135" t="s">
        <v>46</v>
      </c>
      <c r="C1135" t="s">
        <v>71</v>
      </c>
      <c r="D1135" s="111" t="s">
        <v>126</v>
      </c>
      <c r="E1135" t="str">
        <f t="shared" si="17"/>
        <v>TOMale50-54</v>
      </c>
      <c r="F1135">
        <v>275</v>
      </c>
    </row>
    <row r="1136" spans="2:6" x14ac:dyDescent="0.2">
      <c r="B1136" t="s">
        <v>46</v>
      </c>
      <c r="C1136" t="s">
        <v>71</v>
      </c>
      <c r="D1136" s="111" t="s">
        <v>127</v>
      </c>
      <c r="E1136" t="str">
        <f t="shared" si="17"/>
        <v>TOMale55-59</v>
      </c>
      <c r="F1136">
        <v>294</v>
      </c>
    </row>
    <row r="1137" spans="2:6" x14ac:dyDescent="0.2">
      <c r="B1137" t="s">
        <v>46</v>
      </c>
      <c r="C1137" t="s">
        <v>71</v>
      </c>
      <c r="D1137" s="111" t="s">
        <v>128</v>
      </c>
      <c r="E1137" t="str">
        <f t="shared" si="17"/>
        <v>TOMale60-64</v>
      </c>
      <c r="F1137">
        <v>372</v>
      </c>
    </row>
    <row r="1138" spans="2:6" x14ac:dyDescent="0.2">
      <c r="B1138" t="s">
        <v>46</v>
      </c>
      <c r="C1138" t="s">
        <v>71</v>
      </c>
      <c r="D1138" s="111" t="s">
        <v>129</v>
      </c>
      <c r="E1138" t="str">
        <f t="shared" si="17"/>
        <v>TOMale65-69</v>
      </c>
      <c r="F1138">
        <v>390</v>
      </c>
    </row>
    <row r="1139" spans="2:6" x14ac:dyDescent="0.2">
      <c r="B1139" t="s">
        <v>46</v>
      </c>
      <c r="C1139" t="s">
        <v>71</v>
      </c>
      <c r="D1139" s="111" t="s">
        <v>130</v>
      </c>
      <c r="E1139" t="str">
        <f t="shared" si="17"/>
        <v>TOMale70-74</v>
      </c>
      <c r="F1139">
        <v>409</v>
      </c>
    </row>
    <row r="1140" spans="2:6" x14ac:dyDescent="0.2">
      <c r="B1140" t="s">
        <v>46</v>
      </c>
      <c r="C1140" t="s">
        <v>71</v>
      </c>
      <c r="D1140" s="111" t="s">
        <v>131</v>
      </c>
      <c r="E1140" t="str">
        <f t="shared" si="17"/>
        <v>TOMale75-79</v>
      </c>
      <c r="F1140">
        <v>462</v>
      </c>
    </row>
    <row r="1141" spans="2:6" x14ac:dyDescent="0.2">
      <c r="B1141" t="s">
        <v>46</v>
      </c>
      <c r="C1141" t="s">
        <v>71</v>
      </c>
      <c r="D1141" s="111" t="s">
        <v>132</v>
      </c>
      <c r="E1141" t="str">
        <f t="shared" si="17"/>
        <v>TOMale80-84</v>
      </c>
      <c r="F1141">
        <v>497</v>
      </c>
    </row>
    <row r="1142" spans="2:6" x14ac:dyDescent="0.2">
      <c r="B1142" t="s">
        <v>46</v>
      </c>
      <c r="C1142" t="s">
        <v>71</v>
      </c>
      <c r="D1142" s="111" t="s">
        <v>133</v>
      </c>
      <c r="E1142" t="str">
        <f t="shared" si="17"/>
        <v>TOMale85-89</v>
      </c>
      <c r="F1142">
        <v>380</v>
      </c>
    </row>
    <row r="1143" spans="2:6" x14ac:dyDescent="0.2">
      <c r="B1143" t="s">
        <v>46</v>
      </c>
      <c r="C1143" t="s">
        <v>71</v>
      </c>
      <c r="D1143" s="111" t="s">
        <v>8</v>
      </c>
      <c r="E1143" t="str">
        <f t="shared" si="17"/>
        <v>TOMale90+</v>
      </c>
      <c r="F1143">
        <v>335</v>
      </c>
    </row>
    <row r="1144" spans="2:6" x14ac:dyDescent="0.2">
      <c r="B1144" t="s">
        <v>12</v>
      </c>
      <c r="C1144" t="s">
        <v>18</v>
      </c>
      <c r="D1144" s="111">
        <v>0</v>
      </c>
      <c r="E1144" t="str">
        <f t="shared" si="17"/>
        <v>ACTotal0</v>
      </c>
      <c r="F1144">
        <v>258</v>
      </c>
    </row>
    <row r="1145" spans="2:6" x14ac:dyDescent="0.2">
      <c r="B1145" t="s">
        <v>12</v>
      </c>
      <c r="C1145" t="s">
        <v>18</v>
      </c>
      <c r="D1145" s="142" t="s">
        <v>1657</v>
      </c>
      <c r="E1145" t="str">
        <f t="shared" si="17"/>
        <v>ACTotal1-4</v>
      </c>
      <c r="F1145">
        <v>57</v>
      </c>
    </row>
    <row r="1146" spans="2:6" x14ac:dyDescent="0.2">
      <c r="B1146" t="s">
        <v>12</v>
      </c>
      <c r="C1146" t="s">
        <v>18</v>
      </c>
      <c r="D1146" s="142" t="s">
        <v>1658</v>
      </c>
      <c r="E1146" t="str">
        <f t="shared" si="17"/>
        <v>ACTotal5-9</v>
      </c>
      <c r="F1146">
        <v>38</v>
      </c>
    </row>
    <row r="1147" spans="2:6" x14ac:dyDescent="0.2">
      <c r="B1147" t="s">
        <v>12</v>
      </c>
      <c r="C1147" t="s">
        <v>18</v>
      </c>
      <c r="D1147" s="142" t="s">
        <v>118</v>
      </c>
      <c r="E1147" t="str">
        <f t="shared" si="17"/>
        <v>ACTotal10-14</v>
      </c>
      <c r="F1147">
        <v>27</v>
      </c>
    </row>
    <row r="1148" spans="2:6" x14ac:dyDescent="0.2">
      <c r="B1148" t="s">
        <v>12</v>
      </c>
      <c r="C1148" t="s">
        <v>18</v>
      </c>
      <c r="D1148" s="111" t="s">
        <v>119</v>
      </c>
      <c r="E1148" t="str">
        <f t="shared" si="17"/>
        <v>ACTotal15-19</v>
      </c>
      <c r="F1148">
        <v>103</v>
      </c>
    </row>
    <row r="1149" spans="2:6" x14ac:dyDescent="0.2">
      <c r="B1149" t="s">
        <v>12</v>
      </c>
      <c r="C1149" t="s">
        <v>18</v>
      </c>
      <c r="D1149" s="111" t="s">
        <v>120</v>
      </c>
      <c r="E1149" t="str">
        <f t="shared" si="17"/>
        <v>ACTotal20-24</v>
      </c>
      <c r="F1149">
        <v>129</v>
      </c>
    </row>
    <row r="1150" spans="2:6" x14ac:dyDescent="0.2">
      <c r="B1150" t="s">
        <v>12</v>
      </c>
      <c r="C1150" t="s">
        <v>18</v>
      </c>
      <c r="D1150" s="111" t="s">
        <v>121</v>
      </c>
      <c r="E1150" t="str">
        <f t="shared" si="17"/>
        <v>ACTotal25-29</v>
      </c>
      <c r="F1150">
        <v>132</v>
      </c>
    </row>
    <row r="1151" spans="2:6" x14ac:dyDescent="0.2">
      <c r="B1151" t="s">
        <v>12</v>
      </c>
      <c r="C1151" t="s">
        <v>18</v>
      </c>
      <c r="D1151" s="111" t="s">
        <v>122</v>
      </c>
      <c r="E1151" t="str">
        <f t="shared" si="17"/>
        <v>ACTotal30-34</v>
      </c>
      <c r="F1151">
        <v>131</v>
      </c>
    </row>
    <row r="1152" spans="2:6" x14ac:dyDescent="0.2">
      <c r="B1152" t="s">
        <v>12</v>
      </c>
      <c r="C1152" t="s">
        <v>18</v>
      </c>
      <c r="D1152" s="111" t="s">
        <v>123</v>
      </c>
      <c r="E1152" t="str">
        <f t="shared" si="17"/>
        <v>ACTotal35-39</v>
      </c>
      <c r="F1152">
        <v>147</v>
      </c>
    </row>
    <row r="1153" spans="2:6" x14ac:dyDescent="0.2">
      <c r="B1153" t="s">
        <v>12</v>
      </c>
      <c r="C1153" t="s">
        <v>18</v>
      </c>
      <c r="D1153" s="111" t="s">
        <v>124</v>
      </c>
      <c r="E1153" t="str">
        <f t="shared" si="17"/>
        <v>ACTotal40-44</v>
      </c>
      <c r="F1153">
        <v>132</v>
      </c>
    </row>
    <row r="1154" spans="2:6" x14ac:dyDescent="0.2">
      <c r="B1154" t="s">
        <v>12</v>
      </c>
      <c r="C1154" t="s">
        <v>18</v>
      </c>
      <c r="D1154" s="111" t="s">
        <v>125</v>
      </c>
      <c r="E1154" t="str">
        <f t="shared" si="17"/>
        <v>ACTotal45-49</v>
      </c>
      <c r="F1154">
        <v>190</v>
      </c>
    </row>
    <row r="1155" spans="2:6" x14ac:dyDescent="0.2">
      <c r="B1155" t="s">
        <v>12</v>
      </c>
      <c r="C1155" t="s">
        <v>18</v>
      </c>
      <c r="D1155" s="111" t="s">
        <v>126</v>
      </c>
      <c r="E1155" t="str">
        <f t="shared" si="17"/>
        <v>ACTotal50-54</v>
      </c>
      <c r="F1155">
        <v>213</v>
      </c>
    </row>
    <row r="1156" spans="2:6" x14ac:dyDescent="0.2">
      <c r="B1156" t="s">
        <v>12</v>
      </c>
      <c r="C1156" t="s">
        <v>18</v>
      </c>
      <c r="D1156" s="111" t="s">
        <v>127</v>
      </c>
      <c r="E1156" t="str">
        <f t="shared" ref="E1156:E1219" si="18">_xlfn.CONCAT(B1156,C1156,D1156)</f>
        <v>ACTotal55-59</v>
      </c>
      <c r="F1156">
        <v>244</v>
      </c>
    </row>
    <row r="1157" spans="2:6" x14ac:dyDescent="0.2">
      <c r="B1157" t="s">
        <v>12</v>
      </c>
      <c r="C1157" t="s">
        <v>18</v>
      </c>
      <c r="D1157" s="111" t="s">
        <v>128</v>
      </c>
      <c r="E1157" t="str">
        <f t="shared" si="18"/>
        <v>ACTotal60-64</v>
      </c>
      <c r="F1157">
        <v>305</v>
      </c>
    </row>
    <row r="1158" spans="2:6" x14ac:dyDescent="0.2">
      <c r="B1158" t="s">
        <v>12</v>
      </c>
      <c r="C1158" t="s">
        <v>18</v>
      </c>
      <c r="D1158" s="111" t="s">
        <v>129</v>
      </c>
      <c r="E1158" t="str">
        <f t="shared" si="18"/>
        <v>ACTotal65-69</v>
      </c>
      <c r="F1158">
        <v>325</v>
      </c>
    </row>
    <row r="1159" spans="2:6" x14ac:dyDescent="0.2">
      <c r="B1159" t="s">
        <v>12</v>
      </c>
      <c r="C1159" t="s">
        <v>18</v>
      </c>
      <c r="D1159" s="111" t="s">
        <v>130</v>
      </c>
      <c r="E1159" t="str">
        <f t="shared" si="18"/>
        <v>ACTotal70-74</v>
      </c>
      <c r="F1159">
        <v>338</v>
      </c>
    </row>
    <row r="1160" spans="2:6" x14ac:dyDescent="0.2">
      <c r="B1160" t="s">
        <v>12</v>
      </c>
      <c r="C1160" t="s">
        <v>18</v>
      </c>
      <c r="D1160" s="111" t="s">
        <v>131</v>
      </c>
      <c r="E1160" t="str">
        <f t="shared" si="18"/>
        <v>ACTotal75-79</v>
      </c>
      <c r="F1160">
        <v>392</v>
      </c>
    </row>
    <row r="1161" spans="2:6" x14ac:dyDescent="0.2">
      <c r="B1161" t="s">
        <v>12</v>
      </c>
      <c r="C1161" t="s">
        <v>18</v>
      </c>
      <c r="D1161" s="111" t="s">
        <v>132</v>
      </c>
      <c r="E1161" t="str">
        <f t="shared" si="18"/>
        <v>ACTotal80-84</v>
      </c>
      <c r="F1161">
        <v>334</v>
      </c>
    </row>
    <row r="1162" spans="2:6" x14ac:dyDescent="0.2">
      <c r="B1162" t="s">
        <v>12</v>
      </c>
      <c r="C1162" t="s">
        <v>18</v>
      </c>
      <c r="D1162" s="111" t="s">
        <v>133</v>
      </c>
      <c r="E1162" t="str">
        <f t="shared" si="18"/>
        <v>ACTotal85-89</v>
      </c>
      <c r="F1162">
        <v>267</v>
      </c>
    </row>
    <row r="1163" spans="2:6" x14ac:dyDescent="0.2">
      <c r="B1163" t="s">
        <v>12</v>
      </c>
      <c r="C1163" t="s">
        <v>18</v>
      </c>
      <c r="D1163" s="111" t="s">
        <v>8</v>
      </c>
      <c r="E1163" t="str">
        <f t="shared" si="18"/>
        <v>ACTotal90+</v>
      </c>
      <c r="F1163">
        <v>314</v>
      </c>
    </row>
    <row r="1164" spans="2:6" x14ac:dyDescent="0.2">
      <c r="B1164" t="s">
        <v>54</v>
      </c>
      <c r="C1164" t="s">
        <v>18</v>
      </c>
      <c r="D1164" s="111">
        <v>0</v>
      </c>
      <c r="E1164" t="str">
        <f t="shared" si="18"/>
        <v>ALTotal0</v>
      </c>
      <c r="F1164">
        <v>653</v>
      </c>
    </row>
    <row r="1165" spans="2:6" x14ac:dyDescent="0.2">
      <c r="B1165" t="s">
        <v>54</v>
      </c>
      <c r="C1165" t="s">
        <v>18</v>
      </c>
      <c r="D1165" s="142" t="s">
        <v>1657</v>
      </c>
      <c r="E1165" t="str">
        <f t="shared" si="18"/>
        <v>ALTotal1-4</v>
      </c>
      <c r="F1165">
        <v>122</v>
      </c>
    </row>
    <row r="1166" spans="2:6" x14ac:dyDescent="0.2">
      <c r="B1166" t="s">
        <v>54</v>
      </c>
      <c r="C1166" t="s">
        <v>18</v>
      </c>
      <c r="D1166" s="142" t="s">
        <v>1658</v>
      </c>
      <c r="E1166" t="str">
        <f t="shared" si="18"/>
        <v>ALTotal5-9</v>
      </c>
      <c r="F1166">
        <v>73</v>
      </c>
    </row>
    <row r="1167" spans="2:6" x14ac:dyDescent="0.2">
      <c r="B1167" t="s">
        <v>54</v>
      </c>
      <c r="C1167" t="s">
        <v>18</v>
      </c>
      <c r="D1167" s="142" t="s">
        <v>118</v>
      </c>
      <c r="E1167" t="str">
        <f t="shared" si="18"/>
        <v>ALTotal10-14</v>
      </c>
      <c r="F1167">
        <v>94</v>
      </c>
    </row>
    <row r="1168" spans="2:6" x14ac:dyDescent="0.2">
      <c r="B1168" t="s">
        <v>54</v>
      </c>
      <c r="C1168" t="s">
        <v>18</v>
      </c>
      <c r="D1168" s="111" t="s">
        <v>119</v>
      </c>
      <c r="E1168" t="str">
        <f t="shared" si="18"/>
        <v>ALTotal15-19</v>
      </c>
      <c r="F1168">
        <v>381</v>
      </c>
    </row>
    <row r="1169" spans="2:6" x14ac:dyDescent="0.2">
      <c r="B1169" t="s">
        <v>54</v>
      </c>
      <c r="C1169" t="s">
        <v>18</v>
      </c>
      <c r="D1169" s="111" t="s">
        <v>120</v>
      </c>
      <c r="E1169" t="str">
        <f t="shared" si="18"/>
        <v>ALTotal20-24</v>
      </c>
      <c r="F1169">
        <v>542</v>
      </c>
    </row>
    <row r="1170" spans="2:6" x14ac:dyDescent="0.2">
      <c r="B1170" t="s">
        <v>54</v>
      </c>
      <c r="C1170" t="s">
        <v>18</v>
      </c>
      <c r="D1170" s="111" t="s">
        <v>121</v>
      </c>
      <c r="E1170" t="str">
        <f t="shared" si="18"/>
        <v>ALTotal25-29</v>
      </c>
      <c r="F1170">
        <v>440</v>
      </c>
    </row>
    <row r="1171" spans="2:6" x14ac:dyDescent="0.2">
      <c r="B1171" t="s">
        <v>54</v>
      </c>
      <c r="C1171" t="s">
        <v>18</v>
      </c>
      <c r="D1171" s="111" t="s">
        <v>122</v>
      </c>
      <c r="E1171" t="str">
        <f t="shared" si="18"/>
        <v>ALTotal30-34</v>
      </c>
      <c r="F1171">
        <v>453</v>
      </c>
    </row>
    <row r="1172" spans="2:6" x14ac:dyDescent="0.2">
      <c r="B1172" t="s">
        <v>54</v>
      </c>
      <c r="C1172" t="s">
        <v>18</v>
      </c>
      <c r="D1172" s="111" t="s">
        <v>123</v>
      </c>
      <c r="E1172" t="str">
        <f t="shared" si="18"/>
        <v>ALTotal35-39</v>
      </c>
      <c r="F1172">
        <v>558</v>
      </c>
    </row>
    <row r="1173" spans="2:6" x14ac:dyDescent="0.2">
      <c r="B1173" t="s">
        <v>54</v>
      </c>
      <c r="C1173" t="s">
        <v>18</v>
      </c>
      <c r="D1173" s="111" t="s">
        <v>124</v>
      </c>
      <c r="E1173" t="str">
        <f t="shared" si="18"/>
        <v>ALTotal40-44</v>
      </c>
      <c r="F1173">
        <v>677</v>
      </c>
    </row>
    <row r="1174" spans="2:6" x14ac:dyDescent="0.2">
      <c r="B1174" t="s">
        <v>54</v>
      </c>
      <c r="C1174" t="s">
        <v>18</v>
      </c>
      <c r="D1174" s="111" t="s">
        <v>125</v>
      </c>
      <c r="E1174" t="str">
        <f t="shared" si="18"/>
        <v>ALTotal45-49</v>
      </c>
      <c r="F1174">
        <v>821</v>
      </c>
    </row>
    <row r="1175" spans="2:6" x14ac:dyDescent="0.2">
      <c r="B1175" t="s">
        <v>54</v>
      </c>
      <c r="C1175" t="s">
        <v>18</v>
      </c>
      <c r="D1175" s="111" t="s">
        <v>126</v>
      </c>
      <c r="E1175" t="str">
        <f t="shared" si="18"/>
        <v>ALTotal50-54</v>
      </c>
      <c r="F1175">
        <v>1120</v>
      </c>
    </row>
    <row r="1176" spans="2:6" x14ac:dyDescent="0.2">
      <c r="B1176" t="s">
        <v>54</v>
      </c>
      <c r="C1176" t="s">
        <v>18</v>
      </c>
      <c r="D1176" s="111" t="s">
        <v>127</v>
      </c>
      <c r="E1176" t="str">
        <f t="shared" si="18"/>
        <v>ALTotal55-59</v>
      </c>
      <c r="F1176">
        <v>1320</v>
      </c>
    </row>
    <row r="1177" spans="2:6" x14ac:dyDescent="0.2">
      <c r="B1177" t="s">
        <v>54</v>
      </c>
      <c r="C1177" t="s">
        <v>18</v>
      </c>
      <c r="D1177" s="111" t="s">
        <v>128</v>
      </c>
      <c r="E1177" t="str">
        <f t="shared" si="18"/>
        <v>ALTotal60-64</v>
      </c>
      <c r="F1177">
        <v>1579</v>
      </c>
    </row>
    <row r="1178" spans="2:6" x14ac:dyDescent="0.2">
      <c r="B1178" t="s">
        <v>54</v>
      </c>
      <c r="C1178" t="s">
        <v>18</v>
      </c>
      <c r="D1178" s="111" t="s">
        <v>129</v>
      </c>
      <c r="E1178" t="str">
        <f t="shared" si="18"/>
        <v>ALTotal65-69</v>
      </c>
      <c r="F1178">
        <v>1916</v>
      </c>
    </row>
    <row r="1179" spans="2:6" x14ac:dyDescent="0.2">
      <c r="B1179" t="s">
        <v>54</v>
      </c>
      <c r="C1179" t="s">
        <v>18</v>
      </c>
      <c r="D1179" s="111" t="s">
        <v>130</v>
      </c>
      <c r="E1179" t="str">
        <f t="shared" si="18"/>
        <v>ALTotal70-74</v>
      </c>
      <c r="F1179">
        <v>2085</v>
      </c>
    </row>
    <row r="1180" spans="2:6" x14ac:dyDescent="0.2">
      <c r="B1180" t="s">
        <v>54</v>
      </c>
      <c r="C1180" t="s">
        <v>18</v>
      </c>
      <c r="D1180" s="111" t="s">
        <v>131</v>
      </c>
      <c r="E1180" t="str">
        <f t="shared" si="18"/>
        <v>ALTotal75-79</v>
      </c>
      <c r="F1180">
        <v>2120</v>
      </c>
    </row>
    <row r="1181" spans="2:6" x14ac:dyDescent="0.2">
      <c r="B1181" t="s">
        <v>54</v>
      </c>
      <c r="C1181" t="s">
        <v>18</v>
      </c>
      <c r="D1181" s="111" t="s">
        <v>132</v>
      </c>
      <c r="E1181" t="str">
        <f t="shared" si="18"/>
        <v>ALTotal80-84</v>
      </c>
      <c r="F1181">
        <v>2029</v>
      </c>
    </row>
    <row r="1182" spans="2:6" x14ac:dyDescent="0.2">
      <c r="B1182" t="s">
        <v>54</v>
      </c>
      <c r="C1182" t="s">
        <v>18</v>
      </c>
      <c r="D1182" s="111" t="s">
        <v>133</v>
      </c>
      <c r="E1182" t="str">
        <f t="shared" si="18"/>
        <v>ALTotal85-89</v>
      </c>
      <c r="F1182">
        <v>1640</v>
      </c>
    </row>
    <row r="1183" spans="2:6" x14ac:dyDescent="0.2">
      <c r="B1183" t="s">
        <v>54</v>
      </c>
      <c r="C1183" t="s">
        <v>18</v>
      </c>
      <c r="D1183" s="111" t="s">
        <v>8</v>
      </c>
      <c r="E1183" t="str">
        <f t="shared" si="18"/>
        <v>ALTotal90+</v>
      </c>
      <c r="F1183">
        <v>1629</v>
      </c>
    </row>
    <row r="1184" spans="2:6" x14ac:dyDescent="0.2">
      <c r="B1184" t="s">
        <v>15</v>
      </c>
      <c r="C1184" t="s">
        <v>18</v>
      </c>
      <c r="D1184" s="111">
        <v>0</v>
      </c>
      <c r="E1184" t="str">
        <f t="shared" si="18"/>
        <v>AMTotal0</v>
      </c>
      <c r="F1184">
        <v>1232</v>
      </c>
    </row>
    <row r="1185" spans="2:6" x14ac:dyDescent="0.2">
      <c r="B1185" t="s">
        <v>15</v>
      </c>
      <c r="C1185" t="s">
        <v>18</v>
      </c>
      <c r="D1185" s="142" t="s">
        <v>1657</v>
      </c>
      <c r="E1185" t="str">
        <f t="shared" si="18"/>
        <v>AMTotal1-4</v>
      </c>
      <c r="F1185">
        <v>242</v>
      </c>
    </row>
    <row r="1186" spans="2:6" x14ac:dyDescent="0.2">
      <c r="B1186" t="s">
        <v>15</v>
      </c>
      <c r="C1186" t="s">
        <v>18</v>
      </c>
      <c r="D1186" s="142" t="s">
        <v>1658</v>
      </c>
      <c r="E1186" t="str">
        <f t="shared" si="18"/>
        <v>AMTotal5-9</v>
      </c>
      <c r="F1186">
        <v>110</v>
      </c>
    </row>
    <row r="1187" spans="2:6" x14ac:dyDescent="0.2">
      <c r="B1187" t="s">
        <v>15</v>
      </c>
      <c r="C1187" t="s">
        <v>18</v>
      </c>
      <c r="D1187" s="142" t="s">
        <v>118</v>
      </c>
      <c r="E1187" t="str">
        <f t="shared" si="18"/>
        <v>AMTotal10-14</v>
      </c>
      <c r="F1187">
        <v>157</v>
      </c>
    </row>
    <row r="1188" spans="2:6" x14ac:dyDescent="0.2">
      <c r="B1188" t="s">
        <v>15</v>
      </c>
      <c r="C1188" t="s">
        <v>18</v>
      </c>
      <c r="D1188" s="111" t="s">
        <v>119</v>
      </c>
      <c r="E1188" t="str">
        <f t="shared" si="18"/>
        <v>AMTotal15-19</v>
      </c>
      <c r="F1188">
        <v>507</v>
      </c>
    </row>
    <row r="1189" spans="2:6" x14ac:dyDescent="0.2">
      <c r="B1189" t="s">
        <v>15</v>
      </c>
      <c r="C1189" t="s">
        <v>18</v>
      </c>
      <c r="D1189" s="111" t="s">
        <v>120</v>
      </c>
      <c r="E1189" t="str">
        <f t="shared" si="18"/>
        <v>AMTotal20-24</v>
      </c>
      <c r="F1189">
        <v>754</v>
      </c>
    </row>
    <row r="1190" spans="2:6" x14ac:dyDescent="0.2">
      <c r="B1190" t="s">
        <v>15</v>
      </c>
      <c r="C1190" t="s">
        <v>18</v>
      </c>
      <c r="D1190" s="111" t="s">
        <v>121</v>
      </c>
      <c r="E1190" t="str">
        <f t="shared" si="18"/>
        <v>AMTotal25-29</v>
      </c>
      <c r="F1190">
        <v>715</v>
      </c>
    </row>
    <row r="1191" spans="2:6" x14ac:dyDescent="0.2">
      <c r="B1191" t="s">
        <v>15</v>
      </c>
      <c r="C1191" t="s">
        <v>18</v>
      </c>
      <c r="D1191" s="111" t="s">
        <v>122</v>
      </c>
      <c r="E1191" t="str">
        <f t="shared" si="18"/>
        <v>AMTotal30-34</v>
      </c>
      <c r="F1191">
        <v>643</v>
      </c>
    </row>
    <row r="1192" spans="2:6" x14ac:dyDescent="0.2">
      <c r="B1192" t="s">
        <v>15</v>
      </c>
      <c r="C1192" t="s">
        <v>18</v>
      </c>
      <c r="D1192" s="111" t="s">
        <v>123</v>
      </c>
      <c r="E1192" t="str">
        <f t="shared" si="18"/>
        <v>AMTotal35-39</v>
      </c>
      <c r="F1192">
        <v>648</v>
      </c>
    </row>
    <row r="1193" spans="2:6" x14ac:dyDescent="0.2">
      <c r="B1193" t="s">
        <v>15</v>
      </c>
      <c r="C1193" t="s">
        <v>18</v>
      </c>
      <c r="D1193" s="111" t="s">
        <v>124</v>
      </c>
      <c r="E1193" t="str">
        <f t="shared" si="18"/>
        <v>AMTotal40-44</v>
      </c>
      <c r="F1193">
        <v>728</v>
      </c>
    </row>
    <row r="1194" spans="2:6" x14ac:dyDescent="0.2">
      <c r="B1194" t="s">
        <v>15</v>
      </c>
      <c r="C1194" t="s">
        <v>18</v>
      </c>
      <c r="D1194" s="111" t="s">
        <v>125</v>
      </c>
      <c r="E1194" t="str">
        <f t="shared" si="18"/>
        <v>AMTotal45-49</v>
      </c>
      <c r="F1194">
        <v>745</v>
      </c>
    </row>
    <row r="1195" spans="2:6" x14ac:dyDescent="0.2">
      <c r="B1195" t="s">
        <v>15</v>
      </c>
      <c r="C1195" t="s">
        <v>18</v>
      </c>
      <c r="D1195" s="111" t="s">
        <v>126</v>
      </c>
      <c r="E1195" t="str">
        <f t="shared" si="18"/>
        <v>AMTotal50-54</v>
      </c>
      <c r="F1195">
        <v>875</v>
      </c>
    </row>
    <row r="1196" spans="2:6" x14ac:dyDescent="0.2">
      <c r="B1196" t="s">
        <v>15</v>
      </c>
      <c r="C1196" t="s">
        <v>18</v>
      </c>
      <c r="D1196" s="111" t="s">
        <v>127</v>
      </c>
      <c r="E1196" t="str">
        <f t="shared" si="18"/>
        <v>AMTotal55-59</v>
      </c>
      <c r="F1196">
        <v>1105</v>
      </c>
    </row>
    <row r="1197" spans="2:6" x14ac:dyDescent="0.2">
      <c r="B1197" t="s">
        <v>15</v>
      </c>
      <c r="C1197" t="s">
        <v>18</v>
      </c>
      <c r="D1197" s="111" t="s">
        <v>128</v>
      </c>
      <c r="E1197" t="str">
        <f t="shared" si="18"/>
        <v>AMTotal60-64</v>
      </c>
      <c r="F1197">
        <v>1305</v>
      </c>
    </row>
    <row r="1198" spans="2:6" x14ac:dyDescent="0.2">
      <c r="B1198" t="s">
        <v>15</v>
      </c>
      <c r="C1198" t="s">
        <v>18</v>
      </c>
      <c r="D1198" s="111" t="s">
        <v>129</v>
      </c>
      <c r="E1198" t="str">
        <f t="shared" si="18"/>
        <v>AMTotal65-69</v>
      </c>
      <c r="F1198">
        <v>1507</v>
      </c>
    </row>
    <row r="1199" spans="2:6" x14ac:dyDescent="0.2">
      <c r="B1199" t="s">
        <v>15</v>
      </c>
      <c r="C1199" t="s">
        <v>18</v>
      </c>
      <c r="D1199" s="111" t="s">
        <v>130</v>
      </c>
      <c r="E1199" t="str">
        <f t="shared" si="18"/>
        <v>AMTotal70-74</v>
      </c>
      <c r="F1199">
        <v>1518</v>
      </c>
    </row>
    <row r="1200" spans="2:6" x14ac:dyDescent="0.2">
      <c r="B1200" t="s">
        <v>15</v>
      </c>
      <c r="C1200" t="s">
        <v>18</v>
      </c>
      <c r="D1200" s="111" t="s">
        <v>131</v>
      </c>
      <c r="E1200" t="str">
        <f t="shared" si="18"/>
        <v>AMTotal75-79</v>
      </c>
      <c r="F1200">
        <v>1573</v>
      </c>
    </row>
    <row r="1201" spans="2:6" x14ac:dyDescent="0.2">
      <c r="B1201" t="s">
        <v>15</v>
      </c>
      <c r="C1201" t="s">
        <v>18</v>
      </c>
      <c r="D1201" s="111" t="s">
        <v>132</v>
      </c>
      <c r="E1201" t="str">
        <f t="shared" si="18"/>
        <v>AMTotal80-84</v>
      </c>
      <c r="F1201">
        <v>1508</v>
      </c>
    </row>
    <row r="1202" spans="2:6" x14ac:dyDescent="0.2">
      <c r="B1202" t="s">
        <v>15</v>
      </c>
      <c r="C1202" t="s">
        <v>18</v>
      </c>
      <c r="D1202" s="111" t="s">
        <v>133</v>
      </c>
      <c r="E1202" t="str">
        <f t="shared" si="18"/>
        <v>AMTotal85-89</v>
      </c>
      <c r="F1202">
        <v>1161</v>
      </c>
    </row>
    <row r="1203" spans="2:6" x14ac:dyDescent="0.2">
      <c r="B1203" t="s">
        <v>15</v>
      </c>
      <c r="C1203" t="s">
        <v>18</v>
      </c>
      <c r="D1203" s="111" t="s">
        <v>8</v>
      </c>
      <c r="E1203" t="str">
        <f t="shared" si="18"/>
        <v>AMTotal90+</v>
      </c>
      <c r="F1203">
        <v>1222</v>
      </c>
    </row>
    <row r="1204" spans="2:6" x14ac:dyDescent="0.2">
      <c r="B1204" t="s">
        <v>45</v>
      </c>
      <c r="C1204" t="s">
        <v>18</v>
      </c>
      <c r="D1204" s="111">
        <v>0</v>
      </c>
      <c r="E1204" t="str">
        <f t="shared" si="18"/>
        <v>APTotal0</v>
      </c>
      <c r="F1204">
        <v>288</v>
      </c>
    </row>
    <row r="1205" spans="2:6" x14ac:dyDescent="0.2">
      <c r="B1205" t="s">
        <v>45</v>
      </c>
      <c r="C1205" t="s">
        <v>18</v>
      </c>
      <c r="D1205" s="142" t="s">
        <v>1657</v>
      </c>
      <c r="E1205" t="str">
        <f t="shared" si="18"/>
        <v>APTotal1-4</v>
      </c>
      <c r="F1205">
        <v>58</v>
      </c>
    </row>
    <row r="1206" spans="2:6" x14ac:dyDescent="0.2">
      <c r="B1206" t="s">
        <v>45</v>
      </c>
      <c r="C1206" t="s">
        <v>18</v>
      </c>
      <c r="D1206" s="142" t="s">
        <v>1658</v>
      </c>
      <c r="E1206" t="str">
        <f t="shared" si="18"/>
        <v>APTotal5-9</v>
      </c>
      <c r="F1206">
        <v>29</v>
      </c>
    </row>
    <row r="1207" spans="2:6" x14ac:dyDescent="0.2">
      <c r="B1207" t="s">
        <v>45</v>
      </c>
      <c r="C1207" t="s">
        <v>18</v>
      </c>
      <c r="D1207" s="142" t="s">
        <v>118</v>
      </c>
      <c r="E1207" t="str">
        <f t="shared" si="18"/>
        <v>APTotal10-14</v>
      </c>
      <c r="F1207">
        <v>31</v>
      </c>
    </row>
    <row r="1208" spans="2:6" x14ac:dyDescent="0.2">
      <c r="B1208" t="s">
        <v>45</v>
      </c>
      <c r="C1208" t="s">
        <v>18</v>
      </c>
      <c r="D1208" s="111" t="s">
        <v>119</v>
      </c>
      <c r="E1208" t="str">
        <f t="shared" si="18"/>
        <v>APTotal15-19</v>
      </c>
      <c r="F1208">
        <v>156</v>
      </c>
    </row>
    <row r="1209" spans="2:6" x14ac:dyDescent="0.2">
      <c r="B1209" t="s">
        <v>45</v>
      </c>
      <c r="C1209" t="s">
        <v>18</v>
      </c>
      <c r="D1209" s="111" t="s">
        <v>120</v>
      </c>
      <c r="E1209" t="str">
        <f t="shared" si="18"/>
        <v>APTotal20-24</v>
      </c>
      <c r="F1209">
        <v>183</v>
      </c>
    </row>
    <row r="1210" spans="2:6" x14ac:dyDescent="0.2">
      <c r="B1210" t="s">
        <v>45</v>
      </c>
      <c r="C1210" t="s">
        <v>18</v>
      </c>
      <c r="D1210" s="111" t="s">
        <v>121</v>
      </c>
      <c r="E1210" t="str">
        <f t="shared" si="18"/>
        <v>APTotal25-29</v>
      </c>
      <c r="F1210">
        <v>120</v>
      </c>
    </row>
    <row r="1211" spans="2:6" x14ac:dyDescent="0.2">
      <c r="B1211" t="s">
        <v>45</v>
      </c>
      <c r="C1211" t="s">
        <v>18</v>
      </c>
      <c r="D1211" s="111" t="s">
        <v>122</v>
      </c>
      <c r="E1211" t="str">
        <f t="shared" si="18"/>
        <v>APTotal30-34</v>
      </c>
      <c r="F1211">
        <v>115</v>
      </c>
    </row>
    <row r="1212" spans="2:6" x14ac:dyDescent="0.2">
      <c r="B1212" t="s">
        <v>45</v>
      </c>
      <c r="C1212" t="s">
        <v>18</v>
      </c>
      <c r="D1212" s="111" t="s">
        <v>123</v>
      </c>
      <c r="E1212" t="str">
        <f t="shared" si="18"/>
        <v>APTotal35-39</v>
      </c>
      <c r="F1212">
        <v>111</v>
      </c>
    </row>
    <row r="1213" spans="2:6" x14ac:dyDescent="0.2">
      <c r="B1213" t="s">
        <v>45</v>
      </c>
      <c r="C1213" t="s">
        <v>18</v>
      </c>
      <c r="D1213" s="111" t="s">
        <v>124</v>
      </c>
      <c r="E1213" t="str">
        <f t="shared" si="18"/>
        <v>APTotal40-44</v>
      </c>
      <c r="F1213">
        <v>132</v>
      </c>
    </row>
    <row r="1214" spans="2:6" x14ac:dyDescent="0.2">
      <c r="B1214" t="s">
        <v>45</v>
      </c>
      <c r="C1214" t="s">
        <v>18</v>
      </c>
      <c r="D1214" s="111" t="s">
        <v>125</v>
      </c>
      <c r="E1214" t="str">
        <f t="shared" si="18"/>
        <v>APTotal45-49</v>
      </c>
      <c r="F1214">
        <v>144</v>
      </c>
    </row>
    <row r="1215" spans="2:6" x14ac:dyDescent="0.2">
      <c r="B1215" t="s">
        <v>45</v>
      </c>
      <c r="C1215" t="s">
        <v>18</v>
      </c>
      <c r="D1215" s="111" t="s">
        <v>126</v>
      </c>
      <c r="E1215" t="str">
        <f t="shared" si="18"/>
        <v>APTotal50-54</v>
      </c>
      <c r="F1215">
        <v>181</v>
      </c>
    </row>
    <row r="1216" spans="2:6" x14ac:dyDescent="0.2">
      <c r="B1216" t="s">
        <v>45</v>
      </c>
      <c r="C1216" t="s">
        <v>18</v>
      </c>
      <c r="D1216" s="111" t="s">
        <v>127</v>
      </c>
      <c r="E1216" t="str">
        <f t="shared" si="18"/>
        <v>APTotal55-59</v>
      </c>
      <c r="F1216">
        <v>221</v>
      </c>
    </row>
    <row r="1217" spans="2:6" x14ac:dyDescent="0.2">
      <c r="B1217" t="s">
        <v>45</v>
      </c>
      <c r="C1217" t="s">
        <v>18</v>
      </c>
      <c r="D1217" s="111" t="s">
        <v>128</v>
      </c>
      <c r="E1217" t="str">
        <f t="shared" si="18"/>
        <v>APTotal60-64</v>
      </c>
      <c r="F1217">
        <v>255</v>
      </c>
    </row>
    <row r="1218" spans="2:6" x14ac:dyDescent="0.2">
      <c r="B1218" t="s">
        <v>45</v>
      </c>
      <c r="C1218" t="s">
        <v>18</v>
      </c>
      <c r="D1218" s="111" t="s">
        <v>129</v>
      </c>
      <c r="E1218" t="str">
        <f t="shared" si="18"/>
        <v>APTotal65-69</v>
      </c>
      <c r="F1218">
        <v>266</v>
      </c>
    </row>
    <row r="1219" spans="2:6" x14ac:dyDescent="0.2">
      <c r="B1219" t="s">
        <v>45</v>
      </c>
      <c r="C1219" t="s">
        <v>18</v>
      </c>
      <c r="D1219" s="111" t="s">
        <v>130</v>
      </c>
      <c r="E1219" t="str">
        <f t="shared" si="18"/>
        <v>APTotal70-74</v>
      </c>
      <c r="F1219">
        <v>273</v>
      </c>
    </row>
    <row r="1220" spans="2:6" x14ac:dyDescent="0.2">
      <c r="B1220" t="s">
        <v>45</v>
      </c>
      <c r="C1220" t="s">
        <v>18</v>
      </c>
      <c r="D1220" s="111" t="s">
        <v>131</v>
      </c>
      <c r="E1220" t="str">
        <f t="shared" ref="E1220:E1283" si="19">_xlfn.CONCAT(B1220,C1220,D1220)</f>
        <v>APTotal75-79</v>
      </c>
      <c r="F1220">
        <v>269</v>
      </c>
    </row>
    <row r="1221" spans="2:6" x14ac:dyDescent="0.2">
      <c r="B1221" t="s">
        <v>45</v>
      </c>
      <c r="C1221" t="s">
        <v>18</v>
      </c>
      <c r="D1221" s="111" t="s">
        <v>132</v>
      </c>
      <c r="E1221" t="str">
        <f t="shared" si="19"/>
        <v>APTotal80-84</v>
      </c>
      <c r="F1221">
        <v>248</v>
      </c>
    </row>
    <row r="1222" spans="2:6" x14ac:dyDescent="0.2">
      <c r="B1222" t="s">
        <v>45</v>
      </c>
      <c r="C1222" t="s">
        <v>18</v>
      </c>
      <c r="D1222" s="111" t="s">
        <v>133</v>
      </c>
      <c r="E1222" t="str">
        <f t="shared" si="19"/>
        <v>APTotal85-89</v>
      </c>
      <c r="F1222">
        <v>213</v>
      </c>
    </row>
    <row r="1223" spans="2:6" x14ac:dyDescent="0.2">
      <c r="B1223" t="s">
        <v>45</v>
      </c>
      <c r="C1223" t="s">
        <v>18</v>
      </c>
      <c r="D1223" s="111" t="s">
        <v>8</v>
      </c>
      <c r="E1223" t="str">
        <f t="shared" si="19"/>
        <v>APTotal90+</v>
      </c>
      <c r="F1223">
        <v>212</v>
      </c>
    </row>
    <row r="1224" spans="2:6" x14ac:dyDescent="0.2">
      <c r="B1224" t="s">
        <v>56</v>
      </c>
      <c r="C1224" t="s">
        <v>18</v>
      </c>
      <c r="D1224" s="111">
        <v>0</v>
      </c>
      <c r="E1224" t="str">
        <f t="shared" si="19"/>
        <v>BATotal0</v>
      </c>
      <c r="F1224">
        <v>2935</v>
      </c>
    </row>
    <row r="1225" spans="2:6" x14ac:dyDescent="0.2">
      <c r="B1225" t="s">
        <v>56</v>
      </c>
      <c r="C1225" t="s">
        <v>18</v>
      </c>
      <c r="D1225" s="142" t="s">
        <v>1657</v>
      </c>
      <c r="E1225" t="str">
        <f t="shared" si="19"/>
        <v>BATotal1-4</v>
      </c>
      <c r="F1225">
        <v>410</v>
      </c>
    </row>
    <row r="1226" spans="2:6" x14ac:dyDescent="0.2">
      <c r="B1226" t="s">
        <v>56</v>
      </c>
      <c r="C1226" t="s">
        <v>18</v>
      </c>
      <c r="D1226" s="142" t="s">
        <v>1658</v>
      </c>
      <c r="E1226" t="str">
        <f t="shared" si="19"/>
        <v>BATotal5-9</v>
      </c>
      <c r="F1226">
        <v>251</v>
      </c>
    </row>
    <row r="1227" spans="2:6" x14ac:dyDescent="0.2">
      <c r="B1227" t="s">
        <v>56</v>
      </c>
      <c r="C1227" t="s">
        <v>18</v>
      </c>
      <c r="D1227" s="142" t="s">
        <v>118</v>
      </c>
      <c r="E1227" t="str">
        <f t="shared" si="19"/>
        <v>BATotal10-14</v>
      </c>
      <c r="F1227">
        <v>378</v>
      </c>
    </row>
    <row r="1228" spans="2:6" x14ac:dyDescent="0.2">
      <c r="B1228" t="s">
        <v>56</v>
      </c>
      <c r="C1228" t="s">
        <v>18</v>
      </c>
      <c r="D1228" s="111" t="s">
        <v>119</v>
      </c>
      <c r="E1228" t="str">
        <f t="shared" si="19"/>
        <v>BATotal15-19</v>
      </c>
      <c r="F1228">
        <v>1830</v>
      </c>
    </row>
    <row r="1229" spans="2:6" x14ac:dyDescent="0.2">
      <c r="B1229" t="s">
        <v>56</v>
      </c>
      <c r="C1229" t="s">
        <v>18</v>
      </c>
      <c r="D1229" s="111" t="s">
        <v>120</v>
      </c>
      <c r="E1229" t="str">
        <f t="shared" si="19"/>
        <v>BATotal20-24</v>
      </c>
      <c r="F1229">
        <v>2669</v>
      </c>
    </row>
    <row r="1230" spans="2:6" x14ac:dyDescent="0.2">
      <c r="B1230" t="s">
        <v>56</v>
      </c>
      <c r="C1230" t="s">
        <v>18</v>
      </c>
      <c r="D1230" s="111" t="s">
        <v>121</v>
      </c>
      <c r="E1230" t="str">
        <f t="shared" si="19"/>
        <v>BATotal25-29</v>
      </c>
      <c r="F1230">
        <v>2238</v>
      </c>
    </row>
    <row r="1231" spans="2:6" x14ac:dyDescent="0.2">
      <c r="B1231" t="s">
        <v>56</v>
      </c>
      <c r="C1231" t="s">
        <v>18</v>
      </c>
      <c r="D1231" s="111" t="s">
        <v>122</v>
      </c>
      <c r="E1231" t="str">
        <f t="shared" si="19"/>
        <v>BATotal30-34</v>
      </c>
      <c r="F1231">
        <v>2414</v>
      </c>
    </row>
    <row r="1232" spans="2:6" x14ac:dyDescent="0.2">
      <c r="B1232" t="s">
        <v>56</v>
      </c>
      <c r="C1232" t="s">
        <v>18</v>
      </c>
      <c r="D1232" s="111" t="s">
        <v>123</v>
      </c>
      <c r="E1232" t="str">
        <f t="shared" si="19"/>
        <v>BATotal35-39</v>
      </c>
      <c r="F1232">
        <v>2829</v>
      </c>
    </row>
    <row r="1233" spans="2:6" x14ac:dyDescent="0.2">
      <c r="B1233" t="s">
        <v>56</v>
      </c>
      <c r="C1233" t="s">
        <v>18</v>
      </c>
      <c r="D1233" s="111" t="s">
        <v>124</v>
      </c>
      <c r="E1233" t="str">
        <f t="shared" si="19"/>
        <v>BATotal40-44</v>
      </c>
      <c r="F1233">
        <v>3234</v>
      </c>
    </row>
    <row r="1234" spans="2:6" x14ac:dyDescent="0.2">
      <c r="B1234" t="s">
        <v>56</v>
      </c>
      <c r="C1234" t="s">
        <v>18</v>
      </c>
      <c r="D1234" s="111" t="s">
        <v>125</v>
      </c>
      <c r="E1234" t="str">
        <f t="shared" si="19"/>
        <v>BATotal45-49</v>
      </c>
      <c r="F1234">
        <v>3571</v>
      </c>
    </row>
    <row r="1235" spans="2:6" x14ac:dyDescent="0.2">
      <c r="B1235" t="s">
        <v>56</v>
      </c>
      <c r="C1235" t="s">
        <v>18</v>
      </c>
      <c r="D1235" s="111" t="s">
        <v>126</v>
      </c>
      <c r="E1235" t="str">
        <f t="shared" si="19"/>
        <v>BATotal50-54</v>
      </c>
      <c r="F1235">
        <v>4758</v>
      </c>
    </row>
    <row r="1236" spans="2:6" x14ac:dyDescent="0.2">
      <c r="B1236" t="s">
        <v>56</v>
      </c>
      <c r="C1236" t="s">
        <v>18</v>
      </c>
      <c r="D1236" s="111" t="s">
        <v>127</v>
      </c>
      <c r="E1236" t="str">
        <f t="shared" si="19"/>
        <v>BATotal55-59</v>
      </c>
      <c r="F1236">
        <v>5729</v>
      </c>
    </row>
    <row r="1237" spans="2:6" x14ac:dyDescent="0.2">
      <c r="B1237" t="s">
        <v>56</v>
      </c>
      <c r="C1237" t="s">
        <v>18</v>
      </c>
      <c r="D1237" s="111" t="s">
        <v>128</v>
      </c>
      <c r="E1237" t="str">
        <f t="shared" si="19"/>
        <v>BATotal60-64</v>
      </c>
      <c r="F1237">
        <v>6841</v>
      </c>
    </row>
    <row r="1238" spans="2:6" x14ac:dyDescent="0.2">
      <c r="B1238" t="s">
        <v>56</v>
      </c>
      <c r="C1238" t="s">
        <v>18</v>
      </c>
      <c r="D1238" s="111" t="s">
        <v>129</v>
      </c>
      <c r="E1238" t="str">
        <f t="shared" si="19"/>
        <v>BATotal65-69</v>
      </c>
      <c r="F1238">
        <v>7675</v>
      </c>
    </row>
    <row r="1239" spans="2:6" x14ac:dyDescent="0.2">
      <c r="B1239" t="s">
        <v>56</v>
      </c>
      <c r="C1239" t="s">
        <v>18</v>
      </c>
      <c r="D1239" s="111" t="s">
        <v>130</v>
      </c>
      <c r="E1239" t="str">
        <f t="shared" si="19"/>
        <v>BATotal70-74</v>
      </c>
      <c r="F1239">
        <v>8237</v>
      </c>
    </row>
    <row r="1240" spans="2:6" x14ac:dyDescent="0.2">
      <c r="B1240" t="s">
        <v>56</v>
      </c>
      <c r="C1240" t="s">
        <v>18</v>
      </c>
      <c r="D1240" s="111" t="s">
        <v>131</v>
      </c>
      <c r="E1240" t="str">
        <f t="shared" si="19"/>
        <v>BATotal75-79</v>
      </c>
      <c r="F1240">
        <v>9362</v>
      </c>
    </row>
    <row r="1241" spans="2:6" x14ac:dyDescent="0.2">
      <c r="B1241" t="s">
        <v>56</v>
      </c>
      <c r="C1241" t="s">
        <v>18</v>
      </c>
      <c r="D1241" s="111" t="s">
        <v>132</v>
      </c>
      <c r="E1241" t="str">
        <f t="shared" si="19"/>
        <v>BATotal80-84</v>
      </c>
      <c r="F1241">
        <v>9141</v>
      </c>
    </row>
    <row r="1242" spans="2:6" x14ac:dyDescent="0.2">
      <c r="B1242" t="s">
        <v>56</v>
      </c>
      <c r="C1242" t="s">
        <v>18</v>
      </c>
      <c r="D1242" s="111" t="s">
        <v>133</v>
      </c>
      <c r="E1242" t="str">
        <f t="shared" si="19"/>
        <v>BATotal85-89</v>
      </c>
      <c r="F1242">
        <v>8242</v>
      </c>
    </row>
    <row r="1243" spans="2:6" x14ac:dyDescent="0.2">
      <c r="B1243" t="s">
        <v>56</v>
      </c>
      <c r="C1243" t="s">
        <v>18</v>
      </c>
      <c r="D1243" s="111" t="s">
        <v>8</v>
      </c>
      <c r="E1243" t="str">
        <f t="shared" si="19"/>
        <v>BATotal90+</v>
      </c>
      <c r="F1243">
        <v>10296</v>
      </c>
    </row>
    <row r="1244" spans="2:6" x14ac:dyDescent="0.2">
      <c r="B1244" t="s">
        <v>50</v>
      </c>
      <c r="C1244" t="s">
        <v>18</v>
      </c>
      <c r="D1244" s="111">
        <v>0</v>
      </c>
      <c r="E1244" t="str">
        <f t="shared" si="19"/>
        <v>CETotal0</v>
      </c>
      <c r="F1244">
        <v>1569</v>
      </c>
    </row>
    <row r="1245" spans="2:6" x14ac:dyDescent="0.2">
      <c r="B1245" t="s">
        <v>50</v>
      </c>
      <c r="C1245" t="s">
        <v>18</v>
      </c>
      <c r="D1245" s="142" t="s">
        <v>1657</v>
      </c>
      <c r="E1245" t="str">
        <f t="shared" si="19"/>
        <v>CETotal1-4</v>
      </c>
      <c r="F1245">
        <v>255</v>
      </c>
    </row>
    <row r="1246" spans="2:6" x14ac:dyDescent="0.2">
      <c r="B1246" t="s">
        <v>50</v>
      </c>
      <c r="C1246" t="s">
        <v>18</v>
      </c>
      <c r="D1246" s="142" t="s">
        <v>1658</v>
      </c>
      <c r="E1246" t="str">
        <f t="shared" si="19"/>
        <v>CETotal5-9</v>
      </c>
      <c r="F1246">
        <v>179</v>
      </c>
    </row>
    <row r="1247" spans="2:6" x14ac:dyDescent="0.2">
      <c r="B1247" t="s">
        <v>50</v>
      </c>
      <c r="C1247" t="s">
        <v>18</v>
      </c>
      <c r="D1247" s="142" t="s">
        <v>118</v>
      </c>
      <c r="E1247" t="str">
        <f t="shared" si="19"/>
        <v>CETotal10-14</v>
      </c>
      <c r="F1247">
        <v>219</v>
      </c>
    </row>
    <row r="1248" spans="2:6" x14ac:dyDescent="0.2">
      <c r="B1248" t="s">
        <v>50</v>
      </c>
      <c r="C1248" t="s">
        <v>18</v>
      </c>
      <c r="D1248" s="111" t="s">
        <v>119</v>
      </c>
      <c r="E1248" t="str">
        <f t="shared" si="19"/>
        <v>CETotal15-19</v>
      </c>
      <c r="F1248">
        <v>809</v>
      </c>
    </row>
    <row r="1249" spans="2:6" x14ac:dyDescent="0.2">
      <c r="B1249" t="s">
        <v>50</v>
      </c>
      <c r="C1249" t="s">
        <v>18</v>
      </c>
      <c r="D1249" s="111" t="s">
        <v>120</v>
      </c>
      <c r="E1249" t="str">
        <f t="shared" si="19"/>
        <v>CETotal20-24</v>
      </c>
      <c r="F1249">
        <v>1207</v>
      </c>
    </row>
    <row r="1250" spans="2:6" x14ac:dyDescent="0.2">
      <c r="B1250" t="s">
        <v>50</v>
      </c>
      <c r="C1250" t="s">
        <v>18</v>
      </c>
      <c r="D1250" s="111" t="s">
        <v>121</v>
      </c>
      <c r="E1250" t="str">
        <f t="shared" si="19"/>
        <v>CETotal25-29</v>
      </c>
      <c r="F1250">
        <v>1119</v>
      </c>
    </row>
    <row r="1251" spans="2:6" x14ac:dyDescent="0.2">
      <c r="B1251" t="s">
        <v>50</v>
      </c>
      <c r="C1251" t="s">
        <v>18</v>
      </c>
      <c r="D1251" s="111" t="s">
        <v>122</v>
      </c>
      <c r="E1251" t="str">
        <f t="shared" si="19"/>
        <v>CETotal30-34</v>
      </c>
      <c r="F1251">
        <v>1314</v>
      </c>
    </row>
    <row r="1252" spans="2:6" x14ac:dyDescent="0.2">
      <c r="B1252" t="s">
        <v>50</v>
      </c>
      <c r="C1252" t="s">
        <v>18</v>
      </c>
      <c r="D1252" s="111" t="s">
        <v>123</v>
      </c>
      <c r="E1252" t="str">
        <f t="shared" si="19"/>
        <v>CETotal35-39</v>
      </c>
      <c r="F1252">
        <v>1452</v>
      </c>
    </row>
    <row r="1253" spans="2:6" x14ac:dyDescent="0.2">
      <c r="B1253" t="s">
        <v>50</v>
      </c>
      <c r="C1253" t="s">
        <v>18</v>
      </c>
      <c r="D1253" s="111" t="s">
        <v>124</v>
      </c>
      <c r="E1253" t="str">
        <f t="shared" si="19"/>
        <v>CETotal40-44</v>
      </c>
      <c r="F1253">
        <v>1679</v>
      </c>
    </row>
    <row r="1254" spans="2:6" x14ac:dyDescent="0.2">
      <c r="B1254" t="s">
        <v>50</v>
      </c>
      <c r="C1254" t="s">
        <v>18</v>
      </c>
      <c r="D1254" s="111" t="s">
        <v>125</v>
      </c>
      <c r="E1254" t="str">
        <f t="shared" si="19"/>
        <v>CETotal45-49</v>
      </c>
      <c r="F1254">
        <v>2048</v>
      </c>
    </row>
    <row r="1255" spans="2:6" x14ac:dyDescent="0.2">
      <c r="B1255" t="s">
        <v>50</v>
      </c>
      <c r="C1255" t="s">
        <v>18</v>
      </c>
      <c r="D1255" s="111" t="s">
        <v>126</v>
      </c>
      <c r="E1255" t="str">
        <f t="shared" si="19"/>
        <v>CETotal50-54</v>
      </c>
      <c r="F1255">
        <v>2682</v>
      </c>
    </row>
    <row r="1256" spans="2:6" x14ac:dyDescent="0.2">
      <c r="B1256" t="s">
        <v>50</v>
      </c>
      <c r="C1256" t="s">
        <v>18</v>
      </c>
      <c r="D1256" s="111" t="s">
        <v>127</v>
      </c>
      <c r="E1256" t="str">
        <f t="shared" si="19"/>
        <v>CETotal55-59</v>
      </c>
      <c r="F1256">
        <v>3214</v>
      </c>
    </row>
    <row r="1257" spans="2:6" x14ac:dyDescent="0.2">
      <c r="B1257" t="s">
        <v>50</v>
      </c>
      <c r="C1257" t="s">
        <v>18</v>
      </c>
      <c r="D1257" s="111" t="s">
        <v>128</v>
      </c>
      <c r="E1257" t="str">
        <f t="shared" si="19"/>
        <v>CETotal60-64</v>
      </c>
      <c r="F1257">
        <v>3734</v>
      </c>
    </row>
    <row r="1258" spans="2:6" x14ac:dyDescent="0.2">
      <c r="B1258" t="s">
        <v>50</v>
      </c>
      <c r="C1258" t="s">
        <v>18</v>
      </c>
      <c r="D1258" s="111" t="s">
        <v>129</v>
      </c>
      <c r="E1258" t="str">
        <f t="shared" si="19"/>
        <v>CETotal65-69</v>
      </c>
      <c r="F1258">
        <v>4512</v>
      </c>
    </row>
    <row r="1259" spans="2:6" x14ac:dyDescent="0.2">
      <c r="B1259" t="s">
        <v>50</v>
      </c>
      <c r="C1259" t="s">
        <v>18</v>
      </c>
      <c r="D1259" s="111" t="s">
        <v>130</v>
      </c>
      <c r="E1259" t="str">
        <f t="shared" si="19"/>
        <v>CETotal70-74</v>
      </c>
      <c r="F1259">
        <v>5176</v>
      </c>
    </row>
    <row r="1260" spans="2:6" x14ac:dyDescent="0.2">
      <c r="B1260" t="s">
        <v>50</v>
      </c>
      <c r="C1260" t="s">
        <v>18</v>
      </c>
      <c r="D1260" s="111" t="s">
        <v>131</v>
      </c>
      <c r="E1260" t="str">
        <f t="shared" si="19"/>
        <v>CETotal75-79</v>
      </c>
      <c r="F1260">
        <v>6018</v>
      </c>
    </row>
    <row r="1261" spans="2:6" x14ac:dyDescent="0.2">
      <c r="B1261" t="s">
        <v>50</v>
      </c>
      <c r="C1261" t="s">
        <v>18</v>
      </c>
      <c r="D1261" s="111" t="s">
        <v>132</v>
      </c>
      <c r="E1261" t="str">
        <f t="shared" si="19"/>
        <v>CETotal80-84</v>
      </c>
      <c r="F1261">
        <v>6513</v>
      </c>
    </row>
    <row r="1262" spans="2:6" x14ac:dyDescent="0.2">
      <c r="B1262" t="s">
        <v>50</v>
      </c>
      <c r="C1262" t="s">
        <v>18</v>
      </c>
      <c r="D1262" s="111" t="s">
        <v>133</v>
      </c>
      <c r="E1262" t="str">
        <f t="shared" si="19"/>
        <v>CETotal85-89</v>
      </c>
      <c r="F1262">
        <v>5425</v>
      </c>
    </row>
    <row r="1263" spans="2:6" x14ac:dyDescent="0.2">
      <c r="B1263" t="s">
        <v>50</v>
      </c>
      <c r="C1263" t="s">
        <v>18</v>
      </c>
      <c r="D1263" s="111" t="s">
        <v>8</v>
      </c>
      <c r="E1263" t="str">
        <f t="shared" si="19"/>
        <v>CETotal90+</v>
      </c>
      <c r="F1263">
        <v>7378</v>
      </c>
    </row>
    <row r="1264" spans="2:6" x14ac:dyDescent="0.2">
      <c r="B1264" t="s">
        <v>69</v>
      </c>
      <c r="C1264" t="s">
        <v>18</v>
      </c>
      <c r="D1264" s="111">
        <v>0</v>
      </c>
      <c r="E1264" t="str">
        <f t="shared" si="19"/>
        <v>DFTotal0</v>
      </c>
      <c r="F1264">
        <v>361</v>
      </c>
    </row>
    <row r="1265" spans="2:6" x14ac:dyDescent="0.2">
      <c r="B1265" t="s">
        <v>69</v>
      </c>
      <c r="C1265" t="s">
        <v>18</v>
      </c>
      <c r="D1265" s="142" t="s">
        <v>1657</v>
      </c>
      <c r="E1265" t="str">
        <f t="shared" si="19"/>
        <v>DFTotal1-4</v>
      </c>
      <c r="F1265">
        <v>74</v>
      </c>
    </row>
    <row r="1266" spans="2:6" x14ac:dyDescent="0.2">
      <c r="B1266" t="s">
        <v>69</v>
      </c>
      <c r="C1266" t="s">
        <v>18</v>
      </c>
      <c r="D1266" s="142" t="s">
        <v>1658</v>
      </c>
      <c r="E1266" t="str">
        <f t="shared" si="19"/>
        <v>DFTotal5-9</v>
      </c>
      <c r="F1266">
        <v>35</v>
      </c>
    </row>
    <row r="1267" spans="2:6" x14ac:dyDescent="0.2">
      <c r="B1267" t="s">
        <v>69</v>
      </c>
      <c r="C1267" t="s">
        <v>18</v>
      </c>
      <c r="D1267" s="142" t="s">
        <v>118</v>
      </c>
      <c r="E1267" t="str">
        <f t="shared" si="19"/>
        <v>DFTotal10-14</v>
      </c>
      <c r="F1267">
        <v>38</v>
      </c>
    </row>
    <row r="1268" spans="2:6" x14ac:dyDescent="0.2">
      <c r="B1268" t="s">
        <v>69</v>
      </c>
      <c r="C1268" t="s">
        <v>18</v>
      </c>
      <c r="D1268" s="111" t="s">
        <v>119</v>
      </c>
      <c r="E1268" t="str">
        <f t="shared" si="19"/>
        <v>DFTotal15-19</v>
      </c>
      <c r="F1268">
        <v>164</v>
      </c>
    </row>
    <row r="1269" spans="2:6" x14ac:dyDescent="0.2">
      <c r="B1269" t="s">
        <v>69</v>
      </c>
      <c r="C1269" t="s">
        <v>18</v>
      </c>
      <c r="D1269" s="111" t="s">
        <v>120</v>
      </c>
      <c r="E1269" t="str">
        <f t="shared" si="19"/>
        <v>DFTotal20-24</v>
      </c>
      <c r="F1269">
        <v>236</v>
      </c>
    </row>
    <row r="1270" spans="2:6" x14ac:dyDescent="0.2">
      <c r="B1270" t="s">
        <v>69</v>
      </c>
      <c r="C1270" t="s">
        <v>18</v>
      </c>
      <c r="D1270" s="111" t="s">
        <v>121</v>
      </c>
      <c r="E1270" t="str">
        <f t="shared" si="19"/>
        <v>DFTotal25-29</v>
      </c>
      <c r="F1270">
        <v>252</v>
      </c>
    </row>
    <row r="1271" spans="2:6" x14ac:dyDescent="0.2">
      <c r="B1271" t="s">
        <v>69</v>
      </c>
      <c r="C1271" t="s">
        <v>18</v>
      </c>
      <c r="D1271" s="111" t="s">
        <v>122</v>
      </c>
      <c r="E1271" t="str">
        <f t="shared" si="19"/>
        <v>DFTotal30-34</v>
      </c>
      <c r="F1271">
        <v>266</v>
      </c>
    </row>
    <row r="1272" spans="2:6" x14ac:dyDescent="0.2">
      <c r="B1272" t="s">
        <v>69</v>
      </c>
      <c r="C1272" t="s">
        <v>18</v>
      </c>
      <c r="D1272" s="111" t="s">
        <v>123</v>
      </c>
      <c r="E1272" t="str">
        <f t="shared" si="19"/>
        <v>DFTotal35-39</v>
      </c>
      <c r="F1272">
        <v>417</v>
      </c>
    </row>
    <row r="1273" spans="2:6" x14ac:dyDescent="0.2">
      <c r="B1273" t="s">
        <v>69</v>
      </c>
      <c r="C1273" t="s">
        <v>18</v>
      </c>
      <c r="D1273" s="111" t="s">
        <v>124</v>
      </c>
      <c r="E1273" t="str">
        <f t="shared" si="19"/>
        <v>DFTotal40-44</v>
      </c>
      <c r="F1273">
        <v>451</v>
      </c>
    </row>
    <row r="1274" spans="2:6" x14ac:dyDescent="0.2">
      <c r="B1274" t="s">
        <v>69</v>
      </c>
      <c r="C1274" t="s">
        <v>18</v>
      </c>
      <c r="D1274" s="111" t="s">
        <v>125</v>
      </c>
      <c r="E1274" t="str">
        <f t="shared" si="19"/>
        <v>DFTotal45-49</v>
      </c>
      <c r="F1274">
        <v>556</v>
      </c>
    </row>
    <row r="1275" spans="2:6" x14ac:dyDescent="0.2">
      <c r="B1275" t="s">
        <v>69</v>
      </c>
      <c r="C1275" t="s">
        <v>18</v>
      </c>
      <c r="D1275" s="111" t="s">
        <v>126</v>
      </c>
      <c r="E1275" t="str">
        <f t="shared" si="19"/>
        <v>DFTotal50-54</v>
      </c>
      <c r="F1275">
        <v>732</v>
      </c>
    </row>
    <row r="1276" spans="2:6" x14ac:dyDescent="0.2">
      <c r="B1276" t="s">
        <v>69</v>
      </c>
      <c r="C1276" t="s">
        <v>18</v>
      </c>
      <c r="D1276" s="111" t="s">
        <v>127</v>
      </c>
      <c r="E1276" t="str">
        <f t="shared" si="19"/>
        <v>DFTotal55-59</v>
      </c>
      <c r="F1276">
        <v>865</v>
      </c>
    </row>
    <row r="1277" spans="2:6" x14ac:dyDescent="0.2">
      <c r="B1277" t="s">
        <v>69</v>
      </c>
      <c r="C1277" t="s">
        <v>18</v>
      </c>
      <c r="D1277" s="111" t="s">
        <v>128</v>
      </c>
      <c r="E1277" t="str">
        <f t="shared" si="19"/>
        <v>DFTotal60-64</v>
      </c>
      <c r="F1277">
        <v>993</v>
      </c>
    </row>
    <row r="1278" spans="2:6" x14ac:dyDescent="0.2">
      <c r="B1278" t="s">
        <v>69</v>
      </c>
      <c r="C1278" t="s">
        <v>18</v>
      </c>
      <c r="D1278" s="111" t="s">
        <v>129</v>
      </c>
      <c r="E1278" t="str">
        <f t="shared" si="19"/>
        <v>DFTotal65-69</v>
      </c>
      <c r="F1278">
        <v>1132</v>
      </c>
    </row>
    <row r="1279" spans="2:6" x14ac:dyDescent="0.2">
      <c r="B1279" t="s">
        <v>69</v>
      </c>
      <c r="C1279" t="s">
        <v>18</v>
      </c>
      <c r="D1279" s="111" t="s">
        <v>130</v>
      </c>
      <c r="E1279" t="str">
        <f t="shared" si="19"/>
        <v>DFTotal70-74</v>
      </c>
      <c r="F1279">
        <v>1195</v>
      </c>
    </row>
    <row r="1280" spans="2:6" x14ac:dyDescent="0.2">
      <c r="B1280" t="s">
        <v>69</v>
      </c>
      <c r="C1280" t="s">
        <v>18</v>
      </c>
      <c r="D1280" s="111" t="s">
        <v>131</v>
      </c>
      <c r="E1280" t="str">
        <f t="shared" si="19"/>
        <v>DFTotal75-79</v>
      </c>
      <c r="F1280">
        <v>1356</v>
      </c>
    </row>
    <row r="1281" spans="2:6" x14ac:dyDescent="0.2">
      <c r="B1281" t="s">
        <v>69</v>
      </c>
      <c r="C1281" t="s">
        <v>18</v>
      </c>
      <c r="D1281" s="111" t="s">
        <v>132</v>
      </c>
      <c r="E1281" t="str">
        <f t="shared" si="19"/>
        <v>DFTotal80-84</v>
      </c>
      <c r="F1281">
        <v>1416</v>
      </c>
    </row>
    <row r="1282" spans="2:6" x14ac:dyDescent="0.2">
      <c r="B1282" t="s">
        <v>69</v>
      </c>
      <c r="C1282" t="s">
        <v>18</v>
      </c>
      <c r="D1282" s="111" t="s">
        <v>133</v>
      </c>
      <c r="E1282" t="str">
        <f t="shared" si="19"/>
        <v>DFTotal85-89</v>
      </c>
      <c r="F1282">
        <v>1111</v>
      </c>
    </row>
    <row r="1283" spans="2:6" x14ac:dyDescent="0.2">
      <c r="B1283" t="s">
        <v>69</v>
      </c>
      <c r="C1283" t="s">
        <v>18</v>
      </c>
      <c r="D1283" s="111" t="s">
        <v>8</v>
      </c>
      <c r="E1283" t="str">
        <f t="shared" si="19"/>
        <v>DFTotal90+</v>
      </c>
      <c r="F1283">
        <v>1144</v>
      </c>
    </row>
    <row r="1284" spans="2:6" x14ac:dyDescent="0.2">
      <c r="B1284" t="s">
        <v>59</v>
      </c>
      <c r="C1284" t="s">
        <v>18</v>
      </c>
      <c r="D1284" s="111">
        <v>0</v>
      </c>
      <c r="E1284" t="str">
        <f t="shared" ref="E1284:E1347" si="20">_xlfn.CONCAT(B1284,C1284,D1284)</f>
        <v>ESTotal0</v>
      </c>
      <c r="F1284">
        <v>578</v>
      </c>
    </row>
    <row r="1285" spans="2:6" x14ac:dyDescent="0.2">
      <c r="B1285" t="s">
        <v>59</v>
      </c>
      <c r="C1285" t="s">
        <v>18</v>
      </c>
      <c r="D1285" s="142" t="s">
        <v>1657</v>
      </c>
      <c r="E1285" t="str">
        <f t="shared" si="20"/>
        <v>ESTotal1-4</v>
      </c>
      <c r="F1285">
        <v>108</v>
      </c>
    </row>
    <row r="1286" spans="2:6" x14ac:dyDescent="0.2">
      <c r="B1286" t="s">
        <v>59</v>
      </c>
      <c r="C1286" t="s">
        <v>18</v>
      </c>
      <c r="D1286" s="142" t="s">
        <v>1658</v>
      </c>
      <c r="E1286" t="str">
        <f t="shared" si="20"/>
        <v>ESTotal5-9</v>
      </c>
      <c r="F1286">
        <v>40</v>
      </c>
    </row>
    <row r="1287" spans="2:6" x14ac:dyDescent="0.2">
      <c r="B1287" t="s">
        <v>59</v>
      </c>
      <c r="C1287" t="s">
        <v>18</v>
      </c>
      <c r="D1287" s="142" t="s">
        <v>118</v>
      </c>
      <c r="E1287" t="str">
        <f t="shared" si="20"/>
        <v>ESTotal10-14</v>
      </c>
      <c r="F1287">
        <v>91</v>
      </c>
    </row>
    <row r="1288" spans="2:6" x14ac:dyDescent="0.2">
      <c r="B1288" t="s">
        <v>59</v>
      </c>
      <c r="C1288" t="s">
        <v>18</v>
      </c>
      <c r="D1288" s="111" t="s">
        <v>119</v>
      </c>
      <c r="E1288" t="str">
        <f t="shared" si="20"/>
        <v>ESTotal15-19</v>
      </c>
      <c r="F1288">
        <v>387</v>
      </c>
    </row>
    <row r="1289" spans="2:6" x14ac:dyDescent="0.2">
      <c r="B1289" t="s">
        <v>59</v>
      </c>
      <c r="C1289" t="s">
        <v>18</v>
      </c>
      <c r="D1289" s="111" t="s">
        <v>120</v>
      </c>
      <c r="E1289" t="str">
        <f t="shared" si="20"/>
        <v>ESTotal20-24</v>
      </c>
      <c r="F1289">
        <v>492</v>
      </c>
    </row>
    <row r="1290" spans="2:6" x14ac:dyDescent="0.2">
      <c r="B1290" t="s">
        <v>59</v>
      </c>
      <c r="C1290" t="s">
        <v>18</v>
      </c>
      <c r="D1290" s="111" t="s">
        <v>121</v>
      </c>
      <c r="E1290" t="str">
        <f t="shared" si="20"/>
        <v>ESTotal25-29</v>
      </c>
      <c r="F1290">
        <v>449</v>
      </c>
    </row>
    <row r="1291" spans="2:6" x14ac:dyDescent="0.2">
      <c r="B1291" t="s">
        <v>59</v>
      </c>
      <c r="C1291" t="s">
        <v>18</v>
      </c>
      <c r="D1291" s="111" t="s">
        <v>122</v>
      </c>
      <c r="E1291" t="str">
        <f t="shared" si="20"/>
        <v>ESTotal30-34</v>
      </c>
      <c r="F1291">
        <v>467</v>
      </c>
    </row>
    <row r="1292" spans="2:6" x14ac:dyDescent="0.2">
      <c r="B1292" t="s">
        <v>59</v>
      </c>
      <c r="C1292" t="s">
        <v>18</v>
      </c>
      <c r="D1292" s="111" t="s">
        <v>123</v>
      </c>
      <c r="E1292" t="str">
        <f t="shared" si="20"/>
        <v>ESTotal35-39</v>
      </c>
      <c r="F1292">
        <v>609</v>
      </c>
    </row>
    <row r="1293" spans="2:6" x14ac:dyDescent="0.2">
      <c r="B1293" t="s">
        <v>59</v>
      </c>
      <c r="C1293" t="s">
        <v>18</v>
      </c>
      <c r="D1293" s="111" t="s">
        <v>124</v>
      </c>
      <c r="E1293" t="str">
        <f t="shared" si="20"/>
        <v>ESTotal40-44</v>
      </c>
      <c r="F1293">
        <v>760</v>
      </c>
    </row>
    <row r="1294" spans="2:6" x14ac:dyDescent="0.2">
      <c r="B1294" t="s">
        <v>59</v>
      </c>
      <c r="C1294" t="s">
        <v>18</v>
      </c>
      <c r="D1294" s="111" t="s">
        <v>125</v>
      </c>
      <c r="E1294" t="str">
        <f t="shared" si="20"/>
        <v>ESTotal45-49</v>
      </c>
      <c r="F1294">
        <v>912</v>
      </c>
    </row>
    <row r="1295" spans="2:6" x14ac:dyDescent="0.2">
      <c r="B1295" t="s">
        <v>59</v>
      </c>
      <c r="C1295" t="s">
        <v>18</v>
      </c>
      <c r="D1295" s="111" t="s">
        <v>126</v>
      </c>
      <c r="E1295" t="str">
        <f t="shared" si="20"/>
        <v>ESTotal50-54</v>
      </c>
      <c r="F1295">
        <v>1255</v>
      </c>
    </row>
    <row r="1296" spans="2:6" x14ac:dyDescent="0.2">
      <c r="B1296" t="s">
        <v>59</v>
      </c>
      <c r="C1296" t="s">
        <v>18</v>
      </c>
      <c r="D1296" s="111" t="s">
        <v>127</v>
      </c>
      <c r="E1296" t="str">
        <f t="shared" si="20"/>
        <v>ESTotal55-59</v>
      </c>
      <c r="F1296">
        <v>1663</v>
      </c>
    </row>
    <row r="1297" spans="2:6" x14ac:dyDescent="0.2">
      <c r="B1297" t="s">
        <v>59</v>
      </c>
      <c r="C1297" t="s">
        <v>18</v>
      </c>
      <c r="D1297" s="111" t="s">
        <v>128</v>
      </c>
      <c r="E1297" t="str">
        <f t="shared" si="20"/>
        <v>ESTotal60-64</v>
      </c>
      <c r="F1297">
        <v>2078</v>
      </c>
    </row>
    <row r="1298" spans="2:6" x14ac:dyDescent="0.2">
      <c r="B1298" t="s">
        <v>59</v>
      </c>
      <c r="C1298" t="s">
        <v>18</v>
      </c>
      <c r="D1298" s="111" t="s">
        <v>129</v>
      </c>
      <c r="E1298" t="str">
        <f t="shared" si="20"/>
        <v>ESTotal65-69</v>
      </c>
      <c r="F1298">
        <v>2292</v>
      </c>
    </row>
    <row r="1299" spans="2:6" x14ac:dyDescent="0.2">
      <c r="B1299" t="s">
        <v>59</v>
      </c>
      <c r="C1299" t="s">
        <v>18</v>
      </c>
      <c r="D1299" s="111" t="s">
        <v>130</v>
      </c>
      <c r="E1299" t="str">
        <f t="shared" si="20"/>
        <v>ESTotal70-74</v>
      </c>
      <c r="F1299">
        <v>2286</v>
      </c>
    </row>
    <row r="1300" spans="2:6" x14ac:dyDescent="0.2">
      <c r="B1300" t="s">
        <v>59</v>
      </c>
      <c r="C1300" t="s">
        <v>18</v>
      </c>
      <c r="D1300" s="111" t="s">
        <v>131</v>
      </c>
      <c r="E1300" t="str">
        <f t="shared" si="20"/>
        <v>ESTotal75-79</v>
      </c>
      <c r="F1300">
        <v>2472</v>
      </c>
    </row>
    <row r="1301" spans="2:6" x14ac:dyDescent="0.2">
      <c r="B1301" t="s">
        <v>59</v>
      </c>
      <c r="C1301" t="s">
        <v>18</v>
      </c>
      <c r="D1301" s="111" t="s">
        <v>132</v>
      </c>
      <c r="E1301" t="str">
        <f t="shared" si="20"/>
        <v>ESTotal80-84</v>
      </c>
      <c r="F1301">
        <v>2634</v>
      </c>
    </row>
    <row r="1302" spans="2:6" x14ac:dyDescent="0.2">
      <c r="B1302" t="s">
        <v>59</v>
      </c>
      <c r="C1302" t="s">
        <v>18</v>
      </c>
      <c r="D1302" s="111" t="s">
        <v>133</v>
      </c>
      <c r="E1302" t="str">
        <f t="shared" si="20"/>
        <v>ESTotal85-89</v>
      </c>
      <c r="F1302">
        <v>2474</v>
      </c>
    </row>
    <row r="1303" spans="2:6" x14ac:dyDescent="0.2">
      <c r="B1303" t="s">
        <v>59</v>
      </c>
      <c r="C1303" t="s">
        <v>18</v>
      </c>
      <c r="D1303" s="111" t="s">
        <v>8</v>
      </c>
      <c r="E1303" t="str">
        <f t="shared" si="20"/>
        <v>ESTotal90+</v>
      </c>
      <c r="F1303">
        <v>2341</v>
      </c>
    </row>
    <row r="1304" spans="2:6" x14ac:dyDescent="0.2">
      <c r="B1304" t="s">
        <v>68</v>
      </c>
      <c r="C1304" t="s">
        <v>18</v>
      </c>
      <c r="D1304" s="111">
        <v>0</v>
      </c>
      <c r="E1304" t="str">
        <f t="shared" si="20"/>
        <v>GOTotal0</v>
      </c>
      <c r="F1304">
        <v>1252</v>
      </c>
    </row>
    <row r="1305" spans="2:6" x14ac:dyDescent="0.2">
      <c r="B1305" t="s">
        <v>68</v>
      </c>
      <c r="C1305" t="s">
        <v>18</v>
      </c>
      <c r="D1305" s="142" t="s">
        <v>1657</v>
      </c>
      <c r="E1305" t="str">
        <f t="shared" si="20"/>
        <v>GOTotal1-4</v>
      </c>
      <c r="F1305">
        <v>202</v>
      </c>
    </row>
    <row r="1306" spans="2:6" x14ac:dyDescent="0.2">
      <c r="B1306" t="s">
        <v>68</v>
      </c>
      <c r="C1306" t="s">
        <v>18</v>
      </c>
      <c r="D1306" s="142" t="s">
        <v>1658</v>
      </c>
      <c r="E1306" t="str">
        <f t="shared" si="20"/>
        <v>GOTotal5-9</v>
      </c>
      <c r="F1306">
        <v>115</v>
      </c>
    </row>
    <row r="1307" spans="2:6" x14ac:dyDescent="0.2">
      <c r="B1307" t="s">
        <v>68</v>
      </c>
      <c r="C1307" t="s">
        <v>18</v>
      </c>
      <c r="D1307" s="142" t="s">
        <v>118</v>
      </c>
      <c r="E1307" t="str">
        <f t="shared" si="20"/>
        <v>GOTotal10-14</v>
      </c>
      <c r="F1307">
        <v>134</v>
      </c>
    </row>
    <row r="1308" spans="2:6" x14ac:dyDescent="0.2">
      <c r="B1308" t="s">
        <v>68</v>
      </c>
      <c r="C1308" t="s">
        <v>18</v>
      </c>
      <c r="D1308" s="111" t="s">
        <v>119</v>
      </c>
      <c r="E1308" t="str">
        <f t="shared" si="20"/>
        <v>GOTotal15-19</v>
      </c>
      <c r="F1308">
        <v>606</v>
      </c>
    </row>
    <row r="1309" spans="2:6" x14ac:dyDescent="0.2">
      <c r="B1309" t="s">
        <v>68</v>
      </c>
      <c r="C1309" t="s">
        <v>18</v>
      </c>
      <c r="D1309" s="111" t="s">
        <v>120</v>
      </c>
      <c r="E1309" t="str">
        <f t="shared" si="20"/>
        <v>GOTotal20-24</v>
      </c>
      <c r="F1309">
        <v>991</v>
      </c>
    </row>
    <row r="1310" spans="2:6" x14ac:dyDescent="0.2">
      <c r="B1310" t="s">
        <v>68</v>
      </c>
      <c r="C1310" t="s">
        <v>18</v>
      </c>
      <c r="D1310" s="111" t="s">
        <v>121</v>
      </c>
      <c r="E1310" t="str">
        <f t="shared" si="20"/>
        <v>GOTotal25-29</v>
      </c>
      <c r="F1310">
        <v>888</v>
      </c>
    </row>
    <row r="1311" spans="2:6" x14ac:dyDescent="0.2">
      <c r="B1311" t="s">
        <v>68</v>
      </c>
      <c r="C1311" t="s">
        <v>18</v>
      </c>
      <c r="D1311" s="111" t="s">
        <v>122</v>
      </c>
      <c r="E1311" t="str">
        <f t="shared" si="20"/>
        <v>GOTotal30-34</v>
      </c>
      <c r="F1311">
        <v>1003</v>
      </c>
    </row>
    <row r="1312" spans="2:6" x14ac:dyDescent="0.2">
      <c r="B1312" t="s">
        <v>68</v>
      </c>
      <c r="C1312" t="s">
        <v>18</v>
      </c>
      <c r="D1312" s="111" t="s">
        <v>123</v>
      </c>
      <c r="E1312" t="str">
        <f t="shared" si="20"/>
        <v>GOTotal35-39</v>
      </c>
      <c r="F1312">
        <v>1202</v>
      </c>
    </row>
    <row r="1313" spans="2:6" x14ac:dyDescent="0.2">
      <c r="B1313" t="s">
        <v>68</v>
      </c>
      <c r="C1313" t="s">
        <v>18</v>
      </c>
      <c r="D1313" s="111" t="s">
        <v>124</v>
      </c>
      <c r="E1313" t="str">
        <f t="shared" si="20"/>
        <v>GOTotal40-44</v>
      </c>
      <c r="F1313">
        <v>1428</v>
      </c>
    </row>
    <row r="1314" spans="2:6" x14ac:dyDescent="0.2">
      <c r="B1314" t="s">
        <v>68</v>
      </c>
      <c r="C1314" t="s">
        <v>18</v>
      </c>
      <c r="D1314" s="111" t="s">
        <v>125</v>
      </c>
      <c r="E1314" t="str">
        <f t="shared" si="20"/>
        <v>GOTotal45-49</v>
      </c>
      <c r="F1314">
        <v>1726</v>
      </c>
    </row>
    <row r="1315" spans="2:6" x14ac:dyDescent="0.2">
      <c r="B1315" t="s">
        <v>68</v>
      </c>
      <c r="C1315" t="s">
        <v>18</v>
      </c>
      <c r="D1315" s="111" t="s">
        <v>126</v>
      </c>
      <c r="E1315" t="str">
        <f t="shared" si="20"/>
        <v>GOTotal50-54</v>
      </c>
      <c r="F1315">
        <v>2180</v>
      </c>
    </row>
    <row r="1316" spans="2:6" x14ac:dyDescent="0.2">
      <c r="B1316" t="s">
        <v>68</v>
      </c>
      <c r="C1316" t="s">
        <v>18</v>
      </c>
      <c r="D1316" s="111" t="s">
        <v>127</v>
      </c>
      <c r="E1316" t="str">
        <f t="shared" si="20"/>
        <v>GOTotal55-59</v>
      </c>
      <c r="F1316">
        <v>2722</v>
      </c>
    </row>
    <row r="1317" spans="2:6" x14ac:dyDescent="0.2">
      <c r="B1317" t="s">
        <v>68</v>
      </c>
      <c r="C1317" t="s">
        <v>18</v>
      </c>
      <c r="D1317" s="111" t="s">
        <v>128</v>
      </c>
      <c r="E1317" t="str">
        <f t="shared" si="20"/>
        <v>GOTotal60-64</v>
      </c>
      <c r="F1317">
        <v>3362</v>
      </c>
    </row>
    <row r="1318" spans="2:6" x14ac:dyDescent="0.2">
      <c r="B1318" t="s">
        <v>68</v>
      </c>
      <c r="C1318" t="s">
        <v>18</v>
      </c>
      <c r="D1318" s="111" t="s">
        <v>129</v>
      </c>
      <c r="E1318" t="str">
        <f t="shared" si="20"/>
        <v>GOTotal65-69</v>
      </c>
      <c r="F1318">
        <v>3742</v>
      </c>
    </row>
    <row r="1319" spans="2:6" x14ac:dyDescent="0.2">
      <c r="B1319" t="s">
        <v>68</v>
      </c>
      <c r="C1319" t="s">
        <v>18</v>
      </c>
      <c r="D1319" s="111" t="s">
        <v>130</v>
      </c>
      <c r="E1319" t="str">
        <f t="shared" si="20"/>
        <v>GOTotal70-74</v>
      </c>
      <c r="F1319">
        <v>4103</v>
      </c>
    </row>
    <row r="1320" spans="2:6" x14ac:dyDescent="0.2">
      <c r="B1320" t="s">
        <v>68</v>
      </c>
      <c r="C1320" t="s">
        <v>18</v>
      </c>
      <c r="D1320" s="111" t="s">
        <v>131</v>
      </c>
      <c r="E1320" t="str">
        <f t="shared" si="20"/>
        <v>GOTotal75-79</v>
      </c>
      <c r="F1320">
        <v>4386</v>
      </c>
    </row>
    <row r="1321" spans="2:6" x14ac:dyDescent="0.2">
      <c r="B1321" t="s">
        <v>68</v>
      </c>
      <c r="C1321" t="s">
        <v>18</v>
      </c>
      <c r="D1321" s="111" t="s">
        <v>132</v>
      </c>
      <c r="E1321" t="str">
        <f t="shared" si="20"/>
        <v>GOTotal80-84</v>
      </c>
      <c r="F1321">
        <v>4292</v>
      </c>
    </row>
    <row r="1322" spans="2:6" x14ac:dyDescent="0.2">
      <c r="B1322" t="s">
        <v>68</v>
      </c>
      <c r="C1322" t="s">
        <v>18</v>
      </c>
      <c r="D1322" s="111" t="s">
        <v>133</v>
      </c>
      <c r="E1322" t="str">
        <f t="shared" si="20"/>
        <v>GOTotal85-89</v>
      </c>
      <c r="F1322">
        <v>3414</v>
      </c>
    </row>
    <row r="1323" spans="2:6" x14ac:dyDescent="0.2">
      <c r="B1323" t="s">
        <v>68</v>
      </c>
      <c r="C1323" t="s">
        <v>18</v>
      </c>
      <c r="D1323" s="111" t="s">
        <v>8</v>
      </c>
      <c r="E1323" t="str">
        <f t="shared" si="20"/>
        <v>GOTotal90+</v>
      </c>
      <c r="F1323">
        <v>3152</v>
      </c>
    </row>
    <row r="1324" spans="2:6" x14ac:dyDescent="0.2">
      <c r="B1324" t="s">
        <v>48</v>
      </c>
      <c r="C1324" t="s">
        <v>18</v>
      </c>
      <c r="D1324" s="111">
        <v>0</v>
      </c>
      <c r="E1324" t="str">
        <f t="shared" si="20"/>
        <v>MATotal0</v>
      </c>
      <c r="F1324">
        <v>1615</v>
      </c>
    </row>
    <row r="1325" spans="2:6" x14ac:dyDescent="0.2">
      <c r="B1325" t="s">
        <v>48</v>
      </c>
      <c r="C1325" t="s">
        <v>18</v>
      </c>
      <c r="D1325" s="142" t="s">
        <v>1657</v>
      </c>
      <c r="E1325" t="str">
        <f t="shared" si="20"/>
        <v>MATotal1-4</v>
      </c>
      <c r="F1325">
        <v>292</v>
      </c>
    </row>
    <row r="1326" spans="2:6" x14ac:dyDescent="0.2">
      <c r="B1326" t="s">
        <v>48</v>
      </c>
      <c r="C1326" t="s">
        <v>18</v>
      </c>
      <c r="D1326" s="142" t="s">
        <v>1658</v>
      </c>
      <c r="E1326" t="str">
        <f t="shared" si="20"/>
        <v>MATotal5-9</v>
      </c>
      <c r="F1326">
        <v>148</v>
      </c>
    </row>
    <row r="1327" spans="2:6" x14ac:dyDescent="0.2">
      <c r="B1327" t="s">
        <v>48</v>
      </c>
      <c r="C1327" t="s">
        <v>18</v>
      </c>
      <c r="D1327" s="142" t="s">
        <v>118</v>
      </c>
      <c r="E1327" t="str">
        <f t="shared" si="20"/>
        <v>MATotal10-14</v>
      </c>
      <c r="F1327">
        <v>223</v>
      </c>
    </row>
    <row r="1328" spans="2:6" x14ac:dyDescent="0.2">
      <c r="B1328" t="s">
        <v>48</v>
      </c>
      <c r="C1328" t="s">
        <v>18</v>
      </c>
      <c r="D1328" s="111" t="s">
        <v>119</v>
      </c>
      <c r="E1328" t="str">
        <f t="shared" si="20"/>
        <v>MATotal15-19</v>
      </c>
      <c r="F1328">
        <v>608</v>
      </c>
    </row>
    <row r="1329" spans="2:6" x14ac:dyDescent="0.2">
      <c r="B1329" t="s">
        <v>48</v>
      </c>
      <c r="C1329" t="s">
        <v>18</v>
      </c>
      <c r="D1329" s="111" t="s">
        <v>120</v>
      </c>
      <c r="E1329" t="str">
        <f t="shared" si="20"/>
        <v>MATotal20-24</v>
      </c>
      <c r="F1329">
        <v>867</v>
      </c>
    </row>
    <row r="1330" spans="2:6" x14ac:dyDescent="0.2">
      <c r="B1330" t="s">
        <v>48</v>
      </c>
      <c r="C1330" t="s">
        <v>18</v>
      </c>
      <c r="D1330" s="111" t="s">
        <v>121</v>
      </c>
      <c r="E1330" t="str">
        <f t="shared" si="20"/>
        <v>MATotal25-29</v>
      </c>
      <c r="F1330">
        <v>905</v>
      </c>
    </row>
    <row r="1331" spans="2:6" x14ac:dyDescent="0.2">
      <c r="B1331" t="s">
        <v>48</v>
      </c>
      <c r="C1331" t="s">
        <v>18</v>
      </c>
      <c r="D1331" s="111" t="s">
        <v>122</v>
      </c>
      <c r="E1331" t="str">
        <f t="shared" si="20"/>
        <v>MATotal30-34</v>
      </c>
      <c r="F1331">
        <v>1062</v>
      </c>
    </row>
    <row r="1332" spans="2:6" x14ac:dyDescent="0.2">
      <c r="B1332" t="s">
        <v>48</v>
      </c>
      <c r="C1332" t="s">
        <v>18</v>
      </c>
      <c r="D1332" s="111" t="s">
        <v>123</v>
      </c>
      <c r="E1332" t="str">
        <f t="shared" si="20"/>
        <v>MATotal35-39</v>
      </c>
      <c r="F1332">
        <v>1230</v>
      </c>
    </row>
    <row r="1333" spans="2:6" x14ac:dyDescent="0.2">
      <c r="B1333" t="s">
        <v>48</v>
      </c>
      <c r="C1333" t="s">
        <v>18</v>
      </c>
      <c r="D1333" s="111" t="s">
        <v>124</v>
      </c>
      <c r="E1333" t="str">
        <f t="shared" si="20"/>
        <v>MATotal40-44</v>
      </c>
      <c r="F1333">
        <v>1249</v>
      </c>
    </row>
    <row r="1334" spans="2:6" x14ac:dyDescent="0.2">
      <c r="B1334" t="s">
        <v>48</v>
      </c>
      <c r="C1334" t="s">
        <v>18</v>
      </c>
      <c r="D1334" s="111" t="s">
        <v>125</v>
      </c>
      <c r="E1334" t="str">
        <f t="shared" si="20"/>
        <v>MATotal45-49</v>
      </c>
      <c r="F1334">
        <v>1381</v>
      </c>
    </row>
    <row r="1335" spans="2:6" x14ac:dyDescent="0.2">
      <c r="B1335" t="s">
        <v>48</v>
      </c>
      <c r="C1335" t="s">
        <v>18</v>
      </c>
      <c r="D1335" s="111" t="s">
        <v>126</v>
      </c>
      <c r="E1335" t="str">
        <f t="shared" si="20"/>
        <v>MATotal50-54</v>
      </c>
      <c r="F1335">
        <v>1617</v>
      </c>
    </row>
    <row r="1336" spans="2:6" x14ac:dyDescent="0.2">
      <c r="B1336" t="s">
        <v>48</v>
      </c>
      <c r="C1336" t="s">
        <v>18</v>
      </c>
      <c r="D1336" s="111" t="s">
        <v>127</v>
      </c>
      <c r="E1336" t="str">
        <f t="shared" si="20"/>
        <v>MATotal55-59</v>
      </c>
      <c r="F1336">
        <v>2016</v>
      </c>
    </row>
    <row r="1337" spans="2:6" x14ac:dyDescent="0.2">
      <c r="B1337" t="s">
        <v>48</v>
      </c>
      <c r="C1337" t="s">
        <v>18</v>
      </c>
      <c r="D1337" s="111" t="s">
        <v>128</v>
      </c>
      <c r="E1337" t="str">
        <f t="shared" si="20"/>
        <v>MATotal60-64</v>
      </c>
      <c r="F1337">
        <v>2408</v>
      </c>
    </row>
    <row r="1338" spans="2:6" x14ac:dyDescent="0.2">
      <c r="B1338" t="s">
        <v>48</v>
      </c>
      <c r="C1338" t="s">
        <v>18</v>
      </c>
      <c r="D1338" s="111" t="s">
        <v>129</v>
      </c>
      <c r="E1338" t="str">
        <f t="shared" si="20"/>
        <v>MATotal65-69</v>
      </c>
      <c r="F1338">
        <v>3049</v>
      </c>
    </row>
    <row r="1339" spans="2:6" x14ac:dyDescent="0.2">
      <c r="B1339" t="s">
        <v>48</v>
      </c>
      <c r="C1339" t="s">
        <v>18</v>
      </c>
      <c r="D1339" s="111" t="s">
        <v>130</v>
      </c>
      <c r="E1339" t="str">
        <f t="shared" si="20"/>
        <v>MATotal70-74</v>
      </c>
      <c r="F1339">
        <v>3229</v>
      </c>
    </row>
    <row r="1340" spans="2:6" x14ac:dyDescent="0.2">
      <c r="B1340" t="s">
        <v>48</v>
      </c>
      <c r="C1340" t="s">
        <v>18</v>
      </c>
      <c r="D1340" s="111" t="s">
        <v>131</v>
      </c>
      <c r="E1340" t="str">
        <f t="shared" si="20"/>
        <v>MATotal75-79</v>
      </c>
      <c r="F1340">
        <v>3735</v>
      </c>
    </row>
    <row r="1341" spans="2:6" x14ac:dyDescent="0.2">
      <c r="B1341" t="s">
        <v>48</v>
      </c>
      <c r="C1341" t="s">
        <v>18</v>
      </c>
      <c r="D1341" s="111" t="s">
        <v>132</v>
      </c>
      <c r="E1341" t="str">
        <f t="shared" si="20"/>
        <v>MATotal80-84</v>
      </c>
      <c r="F1341">
        <v>3545</v>
      </c>
    </row>
    <row r="1342" spans="2:6" x14ac:dyDescent="0.2">
      <c r="B1342" t="s">
        <v>48</v>
      </c>
      <c r="C1342" t="s">
        <v>18</v>
      </c>
      <c r="D1342" s="111" t="s">
        <v>133</v>
      </c>
      <c r="E1342" t="str">
        <f t="shared" si="20"/>
        <v>MATotal85-89</v>
      </c>
      <c r="F1342">
        <v>2856</v>
      </c>
    </row>
    <row r="1343" spans="2:6" x14ac:dyDescent="0.2">
      <c r="B1343" t="s">
        <v>48</v>
      </c>
      <c r="C1343" t="s">
        <v>18</v>
      </c>
      <c r="D1343" s="111" t="s">
        <v>8</v>
      </c>
      <c r="E1343" t="str">
        <f t="shared" si="20"/>
        <v>MATotal90+</v>
      </c>
      <c r="F1343">
        <v>2944</v>
      </c>
    </row>
    <row r="1344" spans="2:6" x14ac:dyDescent="0.2">
      <c r="B1344" t="s">
        <v>58</v>
      </c>
      <c r="C1344" t="s">
        <v>18</v>
      </c>
      <c r="D1344" s="111">
        <v>0</v>
      </c>
      <c r="E1344" t="str">
        <f t="shared" si="20"/>
        <v>MGTotal0</v>
      </c>
      <c r="F1344">
        <v>2930</v>
      </c>
    </row>
    <row r="1345" spans="2:6" x14ac:dyDescent="0.2">
      <c r="B1345" t="s">
        <v>58</v>
      </c>
      <c r="C1345" t="s">
        <v>18</v>
      </c>
      <c r="D1345" s="142" t="s">
        <v>1657</v>
      </c>
      <c r="E1345" t="str">
        <f t="shared" si="20"/>
        <v>MGTotal1-4</v>
      </c>
      <c r="F1345">
        <v>500</v>
      </c>
    </row>
    <row r="1346" spans="2:6" x14ac:dyDescent="0.2">
      <c r="B1346" t="s">
        <v>58</v>
      </c>
      <c r="C1346" t="s">
        <v>18</v>
      </c>
      <c r="D1346" s="142" t="s">
        <v>1658</v>
      </c>
      <c r="E1346" t="str">
        <f t="shared" si="20"/>
        <v>MGTotal5-9</v>
      </c>
      <c r="F1346">
        <v>269</v>
      </c>
    </row>
    <row r="1347" spans="2:6" x14ac:dyDescent="0.2">
      <c r="B1347" t="s">
        <v>58</v>
      </c>
      <c r="C1347" t="s">
        <v>18</v>
      </c>
      <c r="D1347" s="142" t="s">
        <v>118</v>
      </c>
      <c r="E1347" t="str">
        <f t="shared" si="20"/>
        <v>MGTotal10-14</v>
      </c>
      <c r="F1347">
        <v>347</v>
      </c>
    </row>
    <row r="1348" spans="2:6" x14ac:dyDescent="0.2">
      <c r="B1348" t="s">
        <v>58</v>
      </c>
      <c r="C1348" t="s">
        <v>18</v>
      </c>
      <c r="D1348" s="111" t="s">
        <v>119</v>
      </c>
      <c r="E1348" t="str">
        <f t="shared" ref="E1348:E1411" si="21">_xlfn.CONCAT(B1348,C1348,D1348)</f>
        <v>MGTotal15-19</v>
      </c>
      <c r="F1348">
        <v>1228</v>
      </c>
    </row>
    <row r="1349" spans="2:6" x14ac:dyDescent="0.2">
      <c r="B1349" t="s">
        <v>58</v>
      </c>
      <c r="C1349" t="s">
        <v>18</v>
      </c>
      <c r="D1349" s="111" t="s">
        <v>120</v>
      </c>
      <c r="E1349" t="str">
        <f t="shared" si="21"/>
        <v>MGTotal20-24</v>
      </c>
      <c r="F1349">
        <v>1898</v>
      </c>
    </row>
    <row r="1350" spans="2:6" x14ac:dyDescent="0.2">
      <c r="B1350" t="s">
        <v>58</v>
      </c>
      <c r="C1350" t="s">
        <v>18</v>
      </c>
      <c r="D1350" s="111" t="s">
        <v>121</v>
      </c>
      <c r="E1350" t="str">
        <f t="shared" si="21"/>
        <v>MGTotal25-29</v>
      </c>
      <c r="F1350">
        <v>1869</v>
      </c>
    </row>
    <row r="1351" spans="2:6" x14ac:dyDescent="0.2">
      <c r="B1351" t="s">
        <v>58</v>
      </c>
      <c r="C1351" t="s">
        <v>18</v>
      </c>
      <c r="D1351" s="111" t="s">
        <v>122</v>
      </c>
      <c r="E1351" t="str">
        <f t="shared" si="21"/>
        <v>MGTotal30-34</v>
      </c>
      <c r="F1351">
        <v>2464</v>
      </c>
    </row>
    <row r="1352" spans="2:6" x14ac:dyDescent="0.2">
      <c r="B1352" t="s">
        <v>58</v>
      </c>
      <c r="C1352" t="s">
        <v>18</v>
      </c>
      <c r="D1352" s="111" t="s">
        <v>123</v>
      </c>
      <c r="E1352" t="str">
        <f t="shared" si="21"/>
        <v>MGTotal35-39</v>
      </c>
      <c r="F1352">
        <v>3365</v>
      </c>
    </row>
    <row r="1353" spans="2:6" x14ac:dyDescent="0.2">
      <c r="B1353" t="s">
        <v>58</v>
      </c>
      <c r="C1353" t="s">
        <v>18</v>
      </c>
      <c r="D1353" s="111" t="s">
        <v>124</v>
      </c>
      <c r="E1353" t="str">
        <f t="shared" si="21"/>
        <v>MGTotal40-44</v>
      </c>
      <c r="F1353">
        <v>4035</v>
      </c>
    </row>
    <row r="1354" spans="2:6" x14ac:dyDescent="0.2">
      <c r="B1354" t="s">
        <v>58</v>
      </c>
      <c r="C1354" t="s">
        <v>18</v>
      </c>
      <c r="D1354" s="111" t="s">
        <v>125</v>
      </c>
      <c r="E1354" t="str">
        <f t="shared" si="21"/>
        <v>MGTotal45-49</v>
      </c>
      <c r="F1354">
        <v>5323</v>
      </c>
    </row>
    <row r="1355" spans="2:6" x14ac:dyDescent="0.2">
      <c r="B1355" t="s">
        <v>58</v>
      </c>
      <c r="C1355" t="s">
        <v>18</v>
      </c>
      <c r="D1355" s="111" t="s">
        <v>126</v>
      </c>
      <c r="E1355" t="str">
        <f t="shared" si="21"/>
        <v>MGTotal50-54</v>
      </c>
      <c r="F1355">
        <v>7303</v>
      </c>
    </row>
    <row r="1356" spans="2:6" x14ac:dyDescent="0.2">
      <c r="B1356" t="s">
        <v>58</v>
      </c>
      <c r="C1356" t="s">
        <v>18</v>
      </c>
      <c r="D1356" s="111" t="s">
        <v>127</v>
      </c>
      <c r="E1356" t="str">
        <f t="shared" si="21"/>
        <v>MGTotal55-59</v>
      </c>
      <c r="F1356">
        <v>9365</v>
      </c>
    </row>
    <row r="1357" spans="2:6" x14ac:dyDescent="0.2">
      <c r="B1357" t="s">
        <v>58</v>
      </c>
      <c r="C1357" t="s">
        <v>18</v>
      </c>
      <c r="D1357" s="111" t="s">
        <v>128</v>
      </c>
      <c r="E1357" t="str">
        <f t="shared" si="21"/>
        <v>MGTotal60-64</v>
      </c>
      <c r="F1357">
        <v>11489</v>
      </c>
    </row>
    <row r="1358" spans="2:6" x14ac:dyDescent="0.2">
      <c r="B1358" t="s">
        <v>58</v>
      </c>
      <c r="C1358" t="s">
        <v>18</v>
      </c>
      <c r="D1358" s="111" t="s">
        <v>129</v>
      </c>
      <c r="E1358" t="str">
        <f t="shared" si="21"/>
        <v>MGTotal65-69</v>
      </c>
      <c r="F1358">
        <v>13158</v>
      </c>
    </row>
    <row r="1359" spans="2:6" x14ac:dyDescent="0.2">
      <c r="B1359" t="s">
        <v>58</v>
      </c>
      <c r="C1359" t="s">
        <v>18</v>
      </c>
      <c r="D1359" s="111" t="s">
        <v>130</v>
      </c>
      <c r="E1359" t="str">
        <f t="shared" si="21"/>
        <v>MGTotal70-74</v>
      </c>
      <c r="F1359">
        <v>13805</v>
      </c>
    </row>
    <row r="1360" spans="2:6" x14ac:dyDescent="0.2">
      <c r="B1360" t="s">
        <v>58</v>
      </c>
      <c r="C1360" t="s">
        <v>18</v>
      </c>
      <c r="D1360" s="111" t="s">
        <v>131</v>
      </c>
      <c r="E1360" t="str">
        <f t="shared" si="21"/>
        <v>MGTotal75-79</v>
      </c>
      <c r="F1360">
        <v>15712</v>
      </c>
    </row>
    <row r="1361" spans="2:6" x14ac:dyDescent="0.2">
      <c r="B1361" t="s">
        <v>58</v>
      </c>
      <c r="C1361" t="s">
        <v>18</v>
      </c>
      <c r="D1361" s="111" t="s">
        <v>132</v>
      </c>
      <c r="E1361" t="str">
        <f t="shared" si="21"/>
        <v>MGTotal80-84</v>
      </c>
      <c r="F1361">
        <v>16356</v>
      </c>
    </row>
    <row r="1362" spans="2:6" x14ac:dyDescent="0.2">
      <c r="B1362" t="s">
        <v>58</v>
      </c>
      <c r="C1362" t="s">
        <v>18</v>
      </c>
      <c r="D1362" s="111" t="s">
        <v>133</v>
      </c>
      <c r="E1362" t="str">
        <f t="shared" si="21"/>
        <v>MGTotal85-89</v>
      </c>
      <c r="F1362">
        <v>14721</v>
      </c>
    </row>
    <row r="1363" spans="2:6" x14ac:dyDescent="0.2">
      <c r="B1363" t="s">
        <v>58</v>
      </c>
      <c r="C1363" t="s">
        <v>18</v>
      </c>
      <c r="D1363" s="111" t="s">
        <v>8</v>
      </c>
      <c r="E1363" t="str">
        <f t="shared" si="21"/>
        <v>MGTotal90+</v>
      </c>
      <c r="F1363">
        <v>14488</v>
      </c>
    </row>
    <row r="1364" spans="2:6" x14ac:dyDescent="0.2">
      <c r="B1364" t="s">
        <v>66</v>
      </c>
      <c r="C1364" t="s">
        <v>18</v>
      </c>
      <c r="D1364" s="111">
        <v>0</v>
      </c>
      <c r="E1364" t="str">
        <f t="shared" si="21"/>
        <v>MSTotal0</v>
      </c>
      <c r="F1364">
        <v>484</v>
      </c>
    </row>
    <row r="1365" spans="2:6" x14ac:dyDescent="0.2">
      <c r="B1365" t="s">
        <v>66</v>
      </c>
      <c r="C1365" t="s">
        <v>18</v>
      </c>
      <c r="D1365" s="142" t="s">
        <v>1657</v>
      </c>
      <c r="E1365" t="str">
        <f t="shared" si="21"/>
        <v>MSTotal1-4</v>
      </c>
      <c r="F1365">
        <v>87</v>
      </c>
    </row>
    <row r="1366" spans="2:6" x14ac:dyDescent="0.2">
      <c r="B1366" t="s">
        <v>66</v>
      </c>
      <c r="C1366" t="s">
        <v>18</v>
      </c>
      <c r="D1366" s="142" t="s">
        <v>1658</v>
      </c>
      <c r="E1366" t="str">
        <f t="shared" si="21"/>
        <v>MSTotal5-9</v>
      </c>
      <c r="F1366">
        <v>53</v>
      </c>
    </row>
    <row r="1367" spans="2:6" x14ac:dyDescent="0.2">
      <c r="B1367" t="s">
        <v>66</v>
      </c>
      <c r="C1367" t="s">
        <v>18</v>
      </c>
      <c r="D1367" s="142" t="s">
        <v>118</v>
      </c>
      <c r="E1367" t="str">
        <f t="shared" si="21"/>
        <v>MSTotal10-14</v>
      </c>
      <c r="F1367">
        <v>74</v>
      </c>
    </row>
    <row r="1368" spans="2:6" x14ac:dyDescent="0.2">
      <c r="B1368" t="s">
        <v>66</v>
      </c>
      <c r="C1368" t="s">
        <v>18</v>
      </c>
      <c r="D1368" s="111" t="s">
        <v>119</v>
      </c>
      <c r="E1368" t="str">
        <f t="shared" si="21"/>
        <v>MSTotal15-19</v>
      </c>
      <c r="F1368">
        <v>209</v>
      </c>
    </row>
    <row r="1369" spans="2:6" x14ac:dyDescent="0.2">
      <c r="B1369" t="s">
        <v>66</v>
      </c>
      <c r="C1369" t="s">
        <v>18</v>
      </c>
      <c r="D1369" s="111" t="s">
        <v>120</v>
      </c>
      <c r="E1369" t="str">
        <f t="shared" si="21"/>
        <v>MSTotal20-24</v>
      </c>
      <c r="F1369">
        <v>266</v>
      </c>
    </row>
    <row r="1370" spans="2:6" x14ac:dyDescent="0.2">
      <c r="B1370" t="s">
        <v>66</v>
      </c>
      <c r="C1370" t="s">
        <v>18</v>
      </c>
      <c r="D1370" s="111" t="s">
        <v>121</v>
      </c>
      <c r="E1370" t="str">
        <f t="shared" si="21"/>
        <v>MSTotal25-29</v>
      </c>
      <c r="F1370">
        <v>334</v>
      </c>
    </row>
    <row r="1371" spans="2:6" x14ac:dyDescent="0.2">
      <c r="B1371" t="s">
        <v>66</v>
      </c>
      <c r="C1371" t="s">
        <v>18</v>
      </c>
      <c r="D1371" s="111" t="s">
        <v>122</v>
      </c>
      <c r="E1371" t="str">
        <f t="shared" si="21"/>
        <v>MSTotal30-34</v>
      </c>
      <c r="F1371">
        <v>339</v>
      </c>
    </row>
    <row r="1372" spans="2:6" x14ac:dyDescent="0.2">
      <c r="B1372" t="s">
        <v>66</v>
      </c>
      <c r="C1372" t="s">
        <v>18</v>
      </c>
      <c r="D1372" s="111" t="s">
        <v>123</v>
      </c>
      <c r="E1372" t="str">
        <f t="shared" si="21"/>
        <v>MSTotal35-39</v>
      </c>
      <c r="F1372">
        <v>455</v>
      </c>
    </row>
    <row r="1373" spans="2:6" x14ac:dyDescent="0.2">
      <c r="B1373" t="s">
        <v>66</v>
      </c>
      <c r="C1373" t="s">
        <v>18</v>
      </c>
      <c r="D1373" s="111" t="s">
        <v>124</v>
      </c>
      <c r="E1373" t="str">
        <f t="shared" si="21"/>
        <v>MSTotal40-44</v>
      </c>
      <c r="F1373">
        <v>518</v>
      </c>
    </row>
    <row r="1374" spans="2:6" x14ac:dyDescent="0.2">
      <c r="B1374" t="s">
        <v>66</v>
      </c>
      <c r="C1374" t="s">
        <v>18</v>
      </c>
      <c r="D1374" s="111" t="s">
        <v>125</v>
      </c>
      <c r="E1374" t="str">
        <f t="shared" si="21"/>
        <v>MSTotal45-49</v>
      </c>
      <c r="F1374">
        <v>671</v>
      </c>
    </row>
    <row r="1375" spans="2:6" x14ac:dyDescent="0.2">
      <c r="B1375" t="s">
        <v>66</v>
      </c>
      <c r="C1375" t="s">
        <v>18</v>
      </c>
      <c r="D1375" s="111" t="s">
        <v>126</v>
      </c>
      <c r="E1375" t="str">
        <f t="shared" si="21"/>
        <v>MSTotal50-54</v>
      </c>
      <c r="F1375">
        <v>942</v>
      </c>
    </row>
    <row r="1376" spans="2:6" x14ac:dyDescent="0.2">
      <c r="B1376" t="s">
        <v>66</v>
      </c>
      <c r="C1376" t="s">
        <v>18</v>
      </c>
      <c r="D1376" s="111" t="s">
        <v>127</v>
      </c>
      <c r="E1376" t="str">
        <f t="shared" si="21"/>
        <v>MSTotal55-59</v>
      </c>
      <c r="F1376">
        <v>1151</v>
      </c>
    </row>
    <row r="1377" spans="2:6" x14ac:dyDescent="0.2">
      <c r="B1377" t="s">
        <v>66</v>
      </c>
      <c r="C1377" t="s">
        <v>18</v>
      </c>
      <c r="D1377" s="111" t="s">
        <v>128</v>
      </c>
      <c r="E1377" t="str">
        <f t="shared" si="21"/>
        <v>MSTotal60-64</v>
      </c>
      <c r="F1377">
        <v>1353</v>
      </c>
    </row>
    <row r="1378" spans="2:6" x14ac:dyDescent="0.2">
      <c r="B1378" t="s">
        <v>66</v>
      </c>
      <c r="C1378" t="s">
        <v>18</v>
      </c>
      <c r="D1378" s="111" t="s">
        <v>129</v>
      </c>
      <c r="E1378" t="str">
        <f t="shared" si="21"/>
        <v>MSTotal65-69</v>
      </c>
      <c r="F1378">
        <v>1609</v>
      </c>
    </row>
    <row r="1379" spans="2:6" x14ac:dyDescent="0.2">
      <c r="B1379" t="s">
        <v>66</v>
      </c>
      <c r="C1379" t="s">
        <v>18</v>
      </c>
      <c r="D1379" s="111" t="s">
        <v>130</v>
      </c>
      <c r="E1379" t="str">
        <f t="shared" si="21"/>
        <v>MSTotal70-74</v>
      </c>
      <c r="F1379">
        <v>1764</v>
      </c>
    </row>
    <row r="1380" spans="2:6" x14ac:dyDescent="0.2">
      <c r="B1380" t="s">
        <v>66</v>
      </c>
      <c r="C1380" t="s">
        <v>18</v>
      </c>
      <c r="D1380" s="111" t="s">
        <v>131</v>
      </c>
      <c r="E1380" t="str">
        <f t="shared" si="21"/>
        <v>MSTotal75-79</v>
      </c>
      <c r="F1380">
        <v>1771</v>
      </c>
    </row>
    <row r="1381" spans="2:6" x14ac:dyDescent="0.2">
      <c r="B1381" t="s">
        <v>66</v>
      </c>
      <c r="C1381" t="s">
        <v>18</v>
      </c>
      <c r="D1381" s="111" t="s">
        <v>132</v>
      </c>
      <c r="E1381" t="str">
        <f t="shared" si="21"/>
        <v>MSTotal80-84</v>
      </c>
      <c r="F1381">
        <v>1866</v>
      </c>
    </row>
    <row r="1382" spans="2:6" x14ac:dyDescent="0.2">
      <c r="B1382" t="s">
        <v>66</v>
      </c>
      <c r="C1382" t="s">
        <v>18</v>
      </c>
      <c r="D1382" s="111" t="s">
        <v>133</v>
      </c>
      <c r="E1382" t="str">
        <f t="shared" si="21"/>
        <v>MSTotal85-89</v>
      </c>
      <c r="F1382">
        <v>1457</v>
      </c>
    </row>
    <row r="1383" spans="2:6" x14ac:dyDescent="0.2">
      <c r="B1383" t="s">
        <v>66</v>
      </c>
      <c r="C1383" t="s">
        <v>18</v>
      </c>
      <c r="D1383" s="111" t="s">
        <v>8</v>
      </c>
      <c r="E1383" t="str">
        <f t="shared" si="21"/>
        <v>MSTotal90+</v>
      </c>
      <c r="F1383">
        <v>1357</v>
      </c>
    </row>
    <row r="1384" spans="2:6" x14ac:dyDescent="0.2">
      <c r="B1384" t="s">
        <v>67</v>
      </c>
      <c r="C1384" t="s">
        <v>18</v>
      </c>
      <c r="D1384" s="111">
        <v>0</v>
      </c>
      <c r="E1384" t="str">
        <f t="shared" si="21"/>
        <v>MTTotal0</v>
      </c>
      <c r="F1384">
        <v>742</v>
      </c>
    </row>
    <row r="1385" spans="2:6" x14ac:dyDescent="0.2">
      <c r="B1385" t="s">
        <v>67</v>
      </c>
      <c r="C1385" t="s">
        <v>18</v>
      </c>
      <c r="D1385" s="142" t="s">
        <v>1657</v>
      </c>
      <c r="E1385" t="str">
        <f t="shared" si="21"/>
        <v>MTTotal1-4</v>
      </c>
      <c r="F1385">
        <v>142</v>
      </c>
    </row>
    <row r="1386" spans="2:6" x14ac:dyDescent="0.2">
      <c r="B1386" t="s">
        <v>67</v>
      </c>
      <c r="C1386" t="s">
        <v>18</v>
      </c>
      <c r="D1386" s="142" t="s">
        <v>1658</v>
      </c>
      <c r="E1386" t="str">
        <f t="shared" si="21"/>
        <v>MTTotal5-9</v>
      </c>
      <c r="F1386">
        <v>60</v>
      </c>
    </row>
    <row r="1387" spans="2:6" x14ac:dyDescent="0.2">
      <c r="B1387" t="s">
        <v>67</v>
      </c>
      <c r="C1387" t="s">
        <v>18</v>
      </c>
      <c r="D1387" s="142" t="s">
        <v>118</v>
      </c>
      <c r="E1387" t="str">
        <f t="shared" si="21"/>
        <v>MTTotal10-14</v>
      </c>
      <c r="F1387">
        <v>102</v>
      </c>
    </row>
    <row r="1388" spans="2:6" x14ac:dyDescent="0.2">
      <c r="B1388" t="s">
        <v>67</v>
      </c>
      <c r="C1388" t="s">
        <v>18</v>
      </c>
      <c r="D1388" s="111" t="s">
        <v>119</v>
      </c>
      <c r="E1388" t="str">
        <f t="shared" si="21"/>
        <v>MTTotal15-19</v>
      </c>
      <c r="F1388">
        <v>305</v>
      </c>
    </row>
    <row r="1389" spans="2:6" x14ac:dyDescent="0.2">
      <c r="B1389" t="s">
        <v>67</v>
      </c>
      <c r="C1389" t="s">
        <v>18</v>
      </c>
      <c r="D1389" s="111" t="s">
        <v>120</v>
      </c>
      <c r="E1389" t="str">
        <f t="shared" si="21"/>
        <v>MTTotal20-24</v>
      </c>
      <c r="F1389">
        <v>424</v>
      </c>
    </row>
    <row r="1390" spans="2:6" x14ac:dyDescent="0.2">
      <c r="B1390" t="s">
        <v>67</v>
      </c>
      <c r="C1390" t="s">
        <v>18</v>
      </c>
      <c r="D1390" s="111" t="s">
        <v>121</v>
      </c>
      <c r="E1390" t="str">
        <f t="shared" si="21"/>
        <v>MTTotal25-29</v>
      </c>
      <c r="F1390">
        <v>474</v>
      </c>
    </row>
    <row r="1391" spans="2:6" x14ac:dyDescent="0.2">
      <c r="B1391" t="s">
        <v>67</v>
      </c>
      <c r="C1391" t="s">
        <v>18</v>
      </c>
      <c r="D1391" s="111" t="s">
        <v>122</v>
      </c>
      <c r="E1391" t="str">
        <f t="shared" si="21"/>
        <v>MTTotal30-34</v>
      </c>
      <c r="F1391">
        <v>497</v>
      </c>
    </row>
    <row r="1392" spans="2:6" x14ac:dyDescent="0.2">
      <c r="B1392" t="s">
        <v>67</v>
      </c>
      <c r="C1392" t="s">
        <v>18</v>
      </c>
      <c r="D1392" s="111" t="s">
        <v>123</v>
      </c>
      <c r="E1392" t="str">
        <f t="shared" si="21"/>
        <v>MTTotal35-39</v>
      </c>
      <c r="F1392">
        <v>594</v>
      </c>
    </row>
    <row r="1393" spans="2:6" x14ac:dyDescent="0.2">
      <c r="B1393" t="s">
        <v>67</v>
      </c>
      <c r="C1393" t="s">
        <v>18</v>
      </c>
      <c r="D1393" s="111" t="s">
        <v>124</v>
      </c>
      <c r="E1393" t="str">
        <f t="shared" si="21"/>
        <v>MTTotal40-44</v>
      </c>
      <c r="F1393">
        <v>746</v>
      </c>
    </row>
    <row r="1394" spans="2:6" x14ac:dyDescent="0.2">
      <c r="B1394" t="s">
        <v>67</v>
      </c>
      <c r="C1394" t="s">
        <v>18</v>
      </c>
      <c r="D1394" s="111" t="s">
        <v>125</v>
      </c>
      <c r="E1394" t="str">
        <f t="shared" si="21"/>
        <v>MTTotal45-49</v>
      </c>
      <c r="F1394">
        <v>865</v>
      </c>
    </row>
    <row r="1395" spans="2:6" x14ac:dyDescent="0.2">
      <c r="B1395" t="s">
        <v>67</v>
      </c>
      <c r="C1395" t="s">
        <v>18</v>
      </c>
      <c r="D1395" s="111" t="s">
        <v>126</v>
      </c>
      <c r="E1395" t="str">
        <f t="shared" si="21"/>
        <v>MTTotal50-54</v>
      </c>
      <c r="F1395">
        <v>1086</v>
      </c>
    </row>
    <row r="1396" spans="2:6" x14ac:dyDescent="0.2">
      <c r="B1396" t="s">
        <v>67</v>
      </c>
      <c r="C1396" t="s">
        <v>18</v>
      </c>
      <c r="D1396" s="111" t="s">
        <v>127</v>
      </c>
      <c r="E1396" t="str">
        <f t="shared" si="21"/>
        <v>MTTotal55-59</v>
      </c>
      <c r="F1396">
        <v>1311</v>
      </c>
    </row>
    <row r="1397" spans="2:6" x14ac:dyDescent="0.2">
      <c r="B1397" t="s">
        <v>67</v>
      </c>
      <c r="C1397" t="s">
        <v>18</v>
      </c>
      <c r="D1397" s="111" t="s">
        <v>128</v>
      </c>
      <c r="E1397" t="str">
        <f t="shared" si="21"/>
        <v>MTTotal60-64</v>
      </c>
      <c r="F1397">
        <v>1555</v>
      </c>
    </row>
    <row r="1398" spans="2:6" x14ac:dyDescent="0.2">
      <c r="B1398" t="s">
        <v>67</v>
      </c>
      <c r="C1398" t="s">
        <v>18</v>
      </c>
      <c r="D1398" s="111" t="s">
        <v>129</v>
      </c>
      <c r="E1398" t="str">
        <f t="shared" si="21"/>
        <v>MTTotal65-69</v>
      </c>
      <c r="F1398">
        <v>1730</v>
      </c>
    </row>
    <row r="1399" spans="2:6" x14ac:dyDescent="0.2">
      <c r="B1399" t="s">
        <v>67</v>
      </c>
      <c r="C1399" t="s">
        <v>18</v>
      </c>
      <c r="D1399" s="111" t="s">
        <v>130</v>
      </c>
      <c r="E1399" t="str">
        <f t="shared" si="21"/>
        <v>MTTotal70-74</v>
      </c>
      <c r="F1399">
        <v>1740</v>
      </c>
    </row>
    <row r="1400" spans="2:6" x14ac:dyDescent="0.2">
      <c r="B1400" t="s">
        <v>67</v>
      </c>
      <c r="C1400" t="s">
        <v>18</v>
      </c>
      <c r="D1400" s="111" t="s">
        <v>131</v>
      </c>
      <c r="E1400" t="str">
        <f t="shared" si="21"/>
        <v>MTTotal75-79</v>
      </c>
      <c r="F1400">
        <v>1827</v>
      </c>
    </row>
    <row r="1401" spans="2:6" x14ac:dyDescent="0.2">
      <c r="B1401" t="s">
        <v>67</v>
      </c>
      <c r="C1401" t="s">
        <v>18</v>
      </c>
      <c r="D1401" s="111" t="s">
        <v>132</v>
      </c>
      <c r="E1401" t="str">
        <f t="shared" si="21"/>
        <v>MTTotal80-84</v>
      </c>
      <c r="F1401">
        <v>1664</v>
      </c>
    </row>
    <row r="1402" spans="2:6" x14ac:dyDescent="0.2">
      <c r="B1402" t="s">
        <v>67</v>
      </c>
      <c r="C1402" t="s">
        <v>18</v>
      </c>
      <c r="D1402" s="111" t="s">
        <v>133</v>
      </c>
      <c r="E1402" t="str">
        <f t="shared" si="21"/>
        <v>MTTotal85-89</v>
      </c>
      <c r="F1402">
        <v>1317</v>
      </c>
    </row>
    <row r="1403" spans="2:6" x14ac:dyDescent="0.2">
      <c r="B1403" t="s">
        <v>67</v>
      </c>
      <c r="C1403" t="s">
        <v>18</v>
      </c>
      <c r="D1403" s="111" t="s">
        <v>8</v>
      </c>
      <c r="E1403" t="str">
        <f t="shared" si="21"/>
        <v>MTTotal90+</v>
      </c>
      <c r="F1403">
        <v>1082</v>
      </c>
    </row>
    <row r="1404" spans="2:6" x14ac:dyDescent="0.2">
      <c r="B1404" t="s">
        <v>44</v>
      </c>
      <c r="C1404" t="s">
        <v>18</v>
      </c>
      <c r="D1404" s="111">
        <v>0</v>
      </c>
      <c r="E1404" t="str">
        <f t="shared" si="21"/>
        <v>PATotal0</v>
      </c>
      <c r="F1404">
        <v>2069</v>
      </c>
    </row>
    <row r="1405" spans="2:6" x14ac:dyDescent="0.2">
      <c r="B1405" t="s">
        <v>44</v>
      </c>
      <c r="C1405" t="s">
        <v>18</v>
      </c>
      <c r="D1405" s="142" t="s">
        <v>1657</v>
      </c>
      <c r="E1405" t="str">
        <f t="shared" si="21"/>
        <v>PATotal1-4</v>
      </c>
      <c r="F1405">
        <v>397</v>
      </c>
    </row>
    <row r="1406" spans="2:6" x14ac:dyDescent="0.2">
      <c r="B1406" t="s">
        <v>44</v>
      </c>
      <c r="C1406" t="s">
        <v>18</v>
      </c>
      <c r="D1406" s="142" t="s">
        <v>1658</v>
      </c>
      <c r="E1406" t="str">
        <f t="shared" si="21"/>
        <v>PATotal5-9</v>
      </c>
      <c r="F1406">
        <v>202</v>
      </c>
    </row>
    <row r="1407" spans="2:6" x14ac:dyDescent="0.2">
      <c r="B1407" t="s">
        <v>44</v>
      </c>
      <c r="C1407" t="s">
        <v>18</v>
      </c>
      <c r="D1407" s="142" t="s">
        <v>118</v>
      </c>
      <c r="E1407" t="str">
        <f t="shared" si="21"/>
        <v>PATotal10-14</v>
      </c>
      <c r="F1407">
        <v>264</v>
      </c>
    </row>
    <row r="1408" spans="2:6" x14ac:dyDescent="0.2">
      <c r="B1408" t="s">
        <v>44</v>
      </c>
      <c r="C1408" t="s">
        <v>18</v>
      </c>
      <c r="D1408" s="111" t="s">
        <v>119</v>
      </c>
      <c r="E1408" t="str">
        <f t="shared" si="21"/>
        <v>PATotal15-19</v>
      </c>
      <c r="F1408">
        <v>1018</v>
      </c>
    </row>
    <row r="1409" spans="2:6" x14ac:dyDescent="0.2">
      <c r="B1409" t="s">
        <v>44</v>
      </c>
      <c r="C1409" t="s">
        <v>18</v>
      </c>
      <c r="D1409" s="111" t="s">
        <v>120</v>
      </c>
      <c r="E1409" t="str">
        <f t="shared" si="21"/>
        <v>PATotal20-24</v>
      </c>
      <c r="F1409">
        <v>1474</v>
      </c>
    </row>
    <row r="1410" spans="2:6" x14ac:dyDescent="0.2">
      <c r="B1410" t="s">
        <v>44</v>
      </c>
      <c r="C1410" t="s">
        <v>18</v>
      </c>
      <c r="D1410" s="111" t="s">
        <v>121</v>
      </c>
      <c r="E1410" t="str">
        <f t="shared" si="21"/>
        <v>PATotal25-29</v>
      </c>
      <c r="F1410">
        <v>1386</v>
      </c>
    </row>
    <row r="1411" spans="2:6" x14ac:dyDescent="0.2">
      <c r="B1411" t="s">
        <v>44</v>
      </c>
      <c r="C1411" t="s">
        <v>18</v>
      </c>
      <c r="D1411" s="111" t="s">
        <v>122</v>
      </c>
      <c r="E1411" t="str">
        <f t="shared" si="21"/>
        <v>PATotal30-34</v>
      </c>
      <c r="F1411">
        <v>1352</v>
      </c>
    </row>
    <row r="1412" spans="2:6" x14ac:dyDescent="0.2">
      <c r="B1412" t="s">
        <v>44</v>
      </c>
      <c r="C1412" t="s">
        <v>18</v>
      </c>
      <c r="D1412" s="111" t="s">
        <v>123</v>
      </c>
      <c r="E1412" t="str">
        <f t="shared" ref="E1412:E1475" si="22">_xlfn.CONCAT(B1412,C1412,D1412)</f>
        <v>PATotal35-39</v>
      </c>
      <c r="F1412">
        <v>1497</v>
      </c>
    </row>
    <row r="1413" spans="2:6" x14ac:dyDescent="0.2">
      <c r="B1413" t="s">
        <v>44</v>
      </c>
      <c r="C1413" t="s">
        <v>18</v>
      </c>
      <c r="D1413" s="111" t="s">
        <v>124</v>
      </c>
      <c r="E1413" t="str">
        <f t="shared" si="22"/>
        <v>PATotal40-44</v>
      </c>
      <c r="F1413">
        <v>1507</v>
      </c>
    </row>
    <row r="1414" spans="2:6" x14ac:dyDescent="0.2">
      <c r="B1414" t="s">
        <v>44</v>
      </c>
      <c r="C1414" t="s">
        <v>18</v>
      </c>
      <c r="D1414" s="111" t="s">
        <v>125</v>
      </c>
      <c r="E1414" t="str">
        <f t="shared" si="22"/>
        <v>PATotal45-49</v>
      </c>
      <c r="F1414">
        <v>1552</v>
      </c>
    </row>
    <row r="1415" spans="2:6" x14ac:dyDescent="0.2">
      <c r="B1415" t="s">
        <v>44</v>
      </c>
      <c r="C1415" t="s">
        <v>18</v>
      </c>
      <c r="D1415" s="111" t="s">
        <v>126</v>
      </c>
      <c r="E1415" t="str">
        <f t="shared" si="22"/>
        <v>PATotal50-54</v>
      </c>
      <c r="F1415">
        <v>1953</v>
      </c>
    </row>
    <row r="1416" spans="2:6" x14ac:dyDescent="0.2">
      <c r="B1416" t="s">
        <v>44</v>
      </c>
      <c r="C1416" t="s">
        <v>18</v>
      </c>
      <c r="D1416" s="111" t="s">
        <v>127</v>
      </c>
      <c r="E1416" t="str">
        <f t="shared" si="22"/>
        <v>PATotal55-59</v>
      </c>
      <c r="F1416">
        <v>2436</v>
      </c>
    </row>
    <row r="1417" spans="2:6" x14ac:dyDescent="0.2">
      <c r="B1417" t="s">
        <v>44</v>
      </c>
      <c r="C1417" t="s">
        <v>18</v>
      </c>
      <c r="D1417" s="111" t="s">
        <v>128</v>
      </c>
      <c r="E1417" t="str">
        <f t="shared" si="22"/>
        <v>PATotal60-64</v>
      </c>
      <c r="F1417">
        <v>2966</v>
      </c>
    </row>
    <row r="1418" spans="2:6" x14ac:dyDescent="0.2">
      <c r="B1418" t="s">
        <v>44</v>
      </c>
      <c r="C1418" t="s">
        <v>18</v>
      </c>
      <c r="D1418" s="111" t="s">
        <v>129</v>
      </c>
      <c r="E1418" t="str">
        <f t="shared" si="22"/>
        <v>PATotal65-69</v>
      </c>
      <c r="F1418">
        <v>3419</v>
      </c>
    </row>
    <row r="1419" spans="2:6" x14ac:dyDescent="0.2">
      <c r="B1419" t="s">
        <v>44</v>
      </c>
      <c r="C1419" t="s">
        <v>18</v>
      </c>
      <c r="D1419" s="111" t="s">
        <v>130</v>
      </c>
      <c r="E1419" t="str">
        <f t="shared" si="22"/>
        <v>PATotal70-74</v>
      </c>
      <c r="F1419">
        <v>3622</v>
      </c>
    </row>
    <row r="1420" spans="2:6" x14ac:dyDescent="0.2">
      <c r="B1420" t="s">
        <v>44</v>
      </c>
      <c r="C1420" t="s">
        <v>18</v>
      </c>
      <c r="D1420" s="111" t="s">
        <v>131</v>
      </c>
      <c r="E1420" t="str">
        <f t="shared" si="22"/>
        <v>PATotal75-79</v>
      </c>
      <c r="F1420">
        <v>3937</v>
      </c>
    </row>
    <row r="1421" spans="2:6" x14ac:dyDescent="0.2">
      <c r="B1421" t="s">
        <v>44</v>
      </c>
      <c r="C1421" t="s">
        <v>18</v>
      </c>
      <c r="D1421" s="111" t="s">
        <v>132</v>
      </c>
      <c r="E1421" t="str">
        <f t="shared" si="22"/>
        <v>PATotal80-84</v>
      </c>
      <c r="F1421">
        <v>3533</v>
      </c>
    </row>
    <row r="1422" spans="2:6" x14ac:dyDescent="0.2">
      <c r="B1422" t="s">
        <v>44</v>
      </c>
      <c r="C1422" t="s">
        <v>18</v>
      </c>
      <c r="D1422" s="111" t="s">
        <v>133</v>
      </c>
      <c r="E1422" t="str">
        <f t="shared" si="22"/>
        <v>PATotal85-89</v>
      </c>
      <c r="F1422">
        <v>2883</v>
      </c>
    </row>
    <row r="1423" spans="2:6" x14ac:dyDescent="0.2">
      <c r="B1423" t="s">
        <v>44</v>
      </c>
      <c r="C1423" t="s">
        <v>18</v>
      </c>
      <c r="D1423" s="111" t="s">
        <v>8</v>
      </c>
      <c r="E1423" t="str">
        <f t="shared" si="22"/>
        <v>PATotal90+</v>
      </c>
      <c r="F1423">
        <v>2829</v>
      </c>
    </row>
    <row r="1424" spans="2:6" x14ac:dyDescent="0.2">
      <c r="B1424" t="s">
        <v>52</v>
      </c>
      <c r="C1424" t="s">
        <v>18</v>
      </c>
      <c r="D1424" s="111">
        <v>0</v>
      </c>
      <c r="E1424" t="str">
        <f t="shared" si="22"/>
        <v>PBTotal0</v>
      </c>
      <c r="F1424">
        <v>746</v>
      </c>
    </row>
    <row r="1425" spans="2:6" x14ac:dyDescent="0.2">
      <c r="B1425" t="s">
        <v>52</v>
      </c>
      <c r="C1425" t="s">
        <v>18</v>
      </c>
      <c r="D1425" s="142" t="s">
        <v>1657</v>
      </c>
      <c r="E1425" t="str">
        <f t="shared" si="22"/>
        <v>PBTotal1-4</v>
      </c>
      <c r="F1425">
        <v>121</v>
      </c>
    </row>
    <row r="1426" spans="2:6" x14ac:dyDescent="0.2">
      <c r="B1426" t="s">
        <v>52</v>
      </c>
      <c r="C1426" t="s">
        <v>18</v>
      </c>
      <c r="D1426" s="142" t="s">
        <v>1658</v>
      </c>
      <c r="E1426" t="str">
        <f t="shared" si="22"/>
        <v>PBTotal5-9</v>
      </c>
      <c r="F1426">
        <v>68</v>
      </c>
    </row>
    <row r="1427" spans="2:6" x14ac:dyDescent="0.2">
      <c r="B1427" t="s">
        <v>52</v>
      </c>
      <c r="C1427" t="s">
        <v>18</v>
      </c>
      <c r="D1427" s="142" t="s">
        <v>118</v>
      </c>
      <c r="E1427" t="str">
        <f t="shared" si="22"/>
        <v>PBTotal10-14</v>
      </c>
      <c r="F1427">
        <v>91</v>
      </c>
    </row>
    <row r="1428" spans="2:6" x14ac:dyDescent="0.2">
      <c r="B1428" t="s">
        <v>52</v>
      </c>
      <c r="C1428" t="s">
        <v>18</v>
      </c>
      <c r="D1428" s="111" t="s">
        <v>119</v>
      </c>
      <c r="E1428" t="str">
        <f t="shared" si="22"/>
        <v>PBTotal15-19</v>
      </c>
      <c r="F1428">
        <v>295</v>
      </c>
    </row>
    <row r="1429" spans="2:6" x14ac:dyDescent="0.2">
      <c r="B1429" t="s">
        <v>52</v>
      </c>
      <c r="C1429" t="s">
        <v>18</v>
      </c>
      <c r="D1429" s="111" t="s">
        <v>120</v>
      </c>
      <c r="E1429" t="str">
        <f t="shared" si="22"/>
        <v>PBTotal20-24</v>
      </c>
      <c r="F1429">
        <v>442</v>
      </c>
    </row>
    <row r="1430" spans="2:6" x14ac:dyDescent="0.2">
      <c r="B1430" t="s">
        <v>52</v>
      </c>
      <c r="C1430" t="s">
        <v>18</v>
      </c>
      <c r="D1430" s="111" t="s">
        <v>121</v>
      </c>
      <c r="E1430" t="str">
        <f t="shared" si="22"/>
        <v>PBTotal25-29</v>
      </c>
      <c r="F1430">
        <v>464</v>
      </c>
    </row>
    <row r="1431" spans="2:6" x14ac:dyDescent="0.2">
      <c r="B1431" t="s">
        <v>52</v>
      </c>
      <c r="C1431" t="s">
        <v>18</v>
      </c>
      <c r="D1431" s="111" t="s">
        <v>122</v>
      </c>
      <c r="E1431" t="str">
        <f t="shared" si="22"/>
        <v>PBTotal30-34</v>
      </c>
      <c r="F1431">
        <v>565</v>
      </c>
    </row>
    <row r="1432" spans="2:6" x14ac:dyDescent="0.2">
      <c r="B1432" t="s">
        <v>52</v>
      </c>
      <c r="C1432" t="s">
        <v>18</v>
      </c>
      <c r="D1432" s="111" t="s">
        <v>123</v>
      </c>
      <c r="E1432" t="str">
        <f t="shared" si="22"/>
        <v>PBTotal35-39</v>
      </c>
      <c r="F1432">
        <v>675</v>
      </c>
    </row>
    <row r="1433" spans="2:6" x14ac:dyDescent="0.2">
      <c r="B1433" t="s">
        <v>52</v>
      </c>
      <c r="C1433" t="s">
        <v>18</v>
      </c>
      <c r="D1433" s="111" t="s">
        <v>124</v>
      </c>
      <c r="E1433" t="str">
        <f t="shared" si="22"/>
        <v>PBTotal40-44</v>
      </c>
      <c r="F1433">
        <v>820</v>
      </c>
    </row>
    <row r="1434" spans="2:6" x14ac:dyDescent="0.2">
      <c r="B1434" t="s">
        <v>52</v>
      </c>
      <c r="C1434" t="s">
        <v>18</v>
      </c>
      <c r="D1434" s="111" t="s">
        <v>125</v>
      </c>
      <c r="E1434" t="str">
        <f t="shared" si="22"/>
        <v>PBTotal45-49</v>
      </c>
      <c r="F1434">
        <v>1044</v>
      </c>
    </row>
    <row r="1435" spans="2:6" x14ac:dyDescent="0.2">
      <c r="B1435" t="s">
        <v>52</v>
      </c>
      <c r="C1435" t="s">
        <v>18</v>
      </c>
      <c r="D1435" s="111" t="s">
        <v>126</v>
      </c>
      <c r="E1435" t="str">
        <f t="shared" si="22"/>
        <v>PBTotal50-54</v>
      </c>
      <c r="F1435">
        <v>1304</v>
      </c>
    </row>
    <row r="1436" spans="2:6" x14ac:dyDescent="0.2">
      <c r="B1436" t="s">
        <v>52</v>
      </c>
      <c r="C1436" t="s">
        <v>18</v>
      </c>
      <c r="D1436" s="111" t="s">
        <v>127</v>
      </c>
      <c r="E1436" t="str">
        <f t="shared" si="22"/>
        <v>PBTotal55-59</v>
      </c>
      <c r="F1436">
        <v>1568</v>
      </c>
    </row>
    <row r="1437" spans="2:6" x14ac:dyDescent="0.2">
      <c r="B1437" t="s">
        <v>52</v>
      </c>
      <c r="C1437" t="s">
        <v>18</v>
      </c>
      <c r="D1437" s="111" t="s">
        <v>128</v>
      </c>
      <c r="E1437" t="str">
        <f t="shared" si="22"/>
        <v>PBTotal60-64</v>
      </c>
      <c r="F1437">
        <v>1861</v>
      </c>
    </row>
    <row r="1438" spans="2:6" x14ac:dyDescent="0.2">
      <c r="B1438" t="s">
        <v>52</v>
      </c>
      <c r="C1438" t="s">
        <v>18</v>
      </c>
      <c r="D1438" s="111" t="s">
        <v>129</v>
      </c>
      <c r="E1438" t="str">
        <f t="shared" si="22"/>
        <v>PBTotal65-69</v>
      </c>
      <c r="F1438">
        <v>2311</v>
      </c>
    </row>
    <row r="1439" spans="2:6" x14ac:dyDescent="0.2">
      <c r="B1439" t="s">
        <v>52</v>
      </c>
      <c r="C1439" t="s">
        <v>18</v>
      </c>
      <c r="D1439" s="111" t="s">
        <v>130</v>
      </c>
      <c r="E1439" t="str">
        <f t="shared" si="22"/>
        <v>PBTotal70-74</v>
      </c>
      <c r="F1439">
        <v>2651</v>
      </c>
    </row>
    <row r="1440" spans="2:6" x14ac:dyDescent="0.2">
      <c r="B1440" t="s">
        <v>52</v>
      </c>
      <c r="C1440" t="s">
        <v>18</v>
      </c>
      <c r="D1440" s="111" t="s">
        <v>131</v>
      </c>
      <c r="E1440" t="str">
        <f t="shared" si="22"/>
        <v>PBTotal75-79</v>
      </c>
      <c r="F1440">
        <v>2977</v>
      </c>
    </row>
    <row r="1441" spans="2:6" x14ac:dyDescent="0.2">
      <c r="B1441" t="s">
        <v>52</v>
      </c>
      <c r="C1441" t="s">
        <v>18</v>
      </c>
      <c r="D1441" s="111" t="s">
        <v>132</v>
      </c>
      <c r="E1441" t="str">
        <f t="shared" si="22"/>
        <v>PBTotal80-84</v>
      </c>
      <c r="F1441">
        <v>3187</v>
      </c>
    </row>
    <row r="1442" spans="2:6" x14ac:dyDescent="0.2">
      <c r="B1442" t="s">
        <v>52</v>
      </c>
      <c r="C1442" t="s">
        <v>18</v>
      </c>
      <c r="D1442" s="111" t="s">
        <v>133</v>
      </c>
      <c r="E1442" t="str">
        <f t="shared" si="22"/>
        <v>PBTotal85-89</v>
      </c>
      <c r="F1442">
        <v>2672</v>
      </c>
    </row>
    <row r="1443" spans="2:6" x14ac:dyDescent="0.2">
      <c r="B1443" t="s">
        <v>52</v>
      </c>
      <c r="C1443" t="s">
        <v>18</v>
      </c>
      <c r="D1443" s="111" t="s">
        <v>8</v>
      </c>
      <c r="E1443" t="str">
        <f t="shared" si="22"/>
        <v>PBTotal90+</v>
      </c>
      <c r="F1443">
        <v>3419</v>
      </c>
    </row>
    <row r="1444" spans="2:6" x14ac:dyDescent="0.2">
      <c r="B1444" t="s">
        <v>53</v>
      </c>
      <c r="C1444" t="s">
        <v>18</v>
      </c>
      <c r="D1444" s="111">
        <v>0</v>
      </c>
      <c r="E1444" t="str">
        <f t="shared" si="22"/>
        <v>PETotal0</v>
      </c>
      <c r="F1444">
        <v>1609</v>
      </c>
    </row>
    <row r="1445" spans="2:6" x14ac:dyDescent="0.2">
      <c r="B1445" t="s">
        <v>53</v>
      </c>
      <c r="C1445" t="s">
        <v>18</v>
      </c>
      <c r="D1445" s="142" t="s">
        <v>1657</v>
      </c>
      <c r="E1445" t="str">
        <f t="shared" si="22"/>
        <v>PETotal1-4</v>
      </c>
      <c r="F1445">
        <v>248</v>
      </c>
    </row>
    <row r="1446" spans="2:6" x14ac:dyDescent="0.2">
      <c r="B1446" t="s">
        <v>53</v>
      </c>
      <c r="C1446" t="s">
        <v>18</v>
      </c>
      <c r="D1446" s="142" t="s">
        <v>1658</v>
      </c>
      <c r="E1446" t="str">
        <f t="shared" si="22"/>
        <v>PETotal5-9</v>
      </c>
      <c r="F1446">
        <v>138</v>
      </c>
    </row>
    <row r="1447" spans="2:6" x14ac:dyDescent="0.2">
      <c r="B1447" t="s">
        <v>53</v>
      </c>
      <c r="C1447" t="s">
        <v>18</v>
      </c>
      <c r="D1447" s="142" t="s">
        <v>118</v>
      </c>
      <c r="E1447" t="str">
        <f t="shared" si="22"/>
        <v>PETotal10-14</v>
      </c>
      <c r="F1447">
        <v>230</v>
      </c>
    </row>
    <row r="1448" spans="2:6" x14ac:dyDescent="0.2">
      <c r="B1448" t="s">
        <v>53</v>
      </c>
      <c r="C1448" t="s">
        <v>18</v>
      </c>
      <c r="D1448" s="111" t="s">
        <v>119</v>
      </c>
      <c r="E1448" t="str">
        <f t="shared" si="22"/>
        <v>PETotal15-19</v>
      </c>
      <c r="F1448">
        <v>962</v>
      </c>
    </row>
    <row r="1449" spans="2:6" x14ac:dyDescent="0.2">
      <c r="B1449" t="s">
        <v>53</v>
      </c>
      <c r="C1449" t="s">
        <v>18</v>
      </c>
      <c r="D1449" s="111" t="s">
        <v>120</v>
      </c>
      <c r="E1449" t="str">
        <f t="shared" si="22"/>
        <v>PETotal20-24</v>
      </c>
      <c r="F1449">
        <v>1397</v>
      </c>
    </row>
    <row r="1450" spans="2:6" x14ac:dyDescent="0.2">
      <c r="B1450" t="s">
        <v>53</v>
      </c>
      <c r="C1450" t="s">
        <v>18</v>
      </c>
      <c r="D1450" s="111" t="s">
        <v>121</v>
      </c>
      <c r="E1450" t="str">
        <f t="shared" si="22"/>
        <v>PETotal25-29</v>
      </c>
      <c r="F1450">
        <v>1322</v>
      </c>
    </row>
    <row r="1451" spans="2:6" x14ac:dyDescent="0.2">
      <c r="B1451" t="s">
        <v>53</v>
      </c>
      <c r="C1451" t="s">
        <v>18</v>
      </c>
      <c r="D1451" s="111" t="s">
        <v>122</v>
      </c>
      <c r="E1451" t="str">
        <f t="shared" si="22"/>
        <v>PETotal30-34</v>
      </c>
      <c r="F1451">
        <v>1473</v>
      </c>
    </row>
    <row r="1452" spans="2:6" x14ac:dyDescent="0.2">
      <c r="B1452" t="s">
        <v>53</v>
      </c>
      <c r="C1452" t="s">
        <v>18</v>
      </c>
      <c r="D1452" s="111" t="s">
        <v>123</v>
      </c>
      <c r="E1452" t="str">
        <f t="shared" si="22"/>
        <v>PETotal35-39</v>
      </c>
      <c r="F1452">
        <v>1650</v>
      </c>
    </row>
    <row r="1453" spans="2:6" x14ac:dyDescent="0.2">
      <c r="B1453" t="s">
        <v>53</v>
      </c>
      <c r="C1453" t="s">
        <v>18</v>
      </c>
      <c r="D1453" s="111" t="s">
        <v>124</v>
      </c>
      <c r="E1453" t="str">
        <f t="shared" si="22"/>
        <v>PETotal40-44</v>
      </c>
      <c r="F1453">
        <v>2100</v>
      </c>
    </row>
    <row r="1454" spans="2:6" x14ac:dyDescent="0.2">
      <c r="B1454" t="s">
        <v>53</v>
      </c>
      <c r="C1454" t="s">
        <v>18</v>
      </c>
      <c r="D1454" s="111" t="s">
        <v>125</v>
      </c>
      <c r="E1454" t="str">
        <f t="shared" si="22"/>
        <v>PETotal45-49</v>
      </c>
      <c r="F1454">
        <v>2405</v>
      </c>
    </row>
    <row r="1455" spans="2:6" x14ac:dyDescent="0.2">
      <c r="B1455" t="s">
        <v>53</v>
      </c>
      <c r="C1455" t="s">
        <v>18</v>
      </c>
      <c r="D1455" s="111" t="s">
        <v>126</v>
      </c>
      <c r="E1455" t="str">
        <f t="shared" si="22"/>
        <v>PETotal50-54</v>
      </c>
      <c r="F1455">
        <v>3334</v>
      </c>
    </row>
    <row r="1456" spans="2:6" x14ac:dyDescent="0.2">
      <c r="B1456" t="s">
        <v>53</v>
      </c>
      <c r="C1456" t="s">
        <v>18</v>
      </c>
      <c r="D1456" s="111" t="s">
        <v>127</v>
      </c>
      <c r="E1456" t="str">
        <f t="shared" si="22"/>
        <v>PETotal55-59</v>
      </c>
      <c r="F1456">
        <v>4091</v>
      </c>
    </row>
    <row r="1457" spans="2:6" x14ac:dyDescent="0.2">
      <c r="B1457" t="s">
        <v>53</v>
      </c>
      <c r="C1457" t="s">
        <v>18</v>
      </c>
      <c r="D1457" s="111" t="s">
        <v>128</v>
      </c>
      <c r="E1457" t="str">
        <f t="shared" si="22"/>
        <v>PETotal60-64</v>
      </c>
      <c r="F1457">
        <v>4697</v>
      </c>
    </row>
    <row r="1458" spans="2:6" x14ac:dyDescent="0.2">
      <c r="B1458" t="s">
        <v>53</v>
      </c>
      <c r="C1458" t="s">
        <v>18</v>
      </c>
      <c r="D1458" s="111" t="s">
        <v>129</v>
      </c>
      <c r="E1458" t="str">
        <f t="shared" si="22"/>
        <v>PETotal65-69</v>
      </c>
      <c r="F1458">
        <v>5705</v>
      </c>
    </row>
    <row r="1459" spans="2:6" x14ac:dyDescent="0.2">
      <c r="B1459" t="s">
        <v>53</v>
      </c>
      <c r="C1459" t="s">
        <v>18</v>
      </c>
      <c r="D1459" s="111" t="s">
        <v>130</v>
      </c>
      <c r="E1459" t="str">
        <f t="shared" si="22"/>
        <v>PETotal70-74</v>
      </c>
      <c r="F1459">
        <v>6417</v>
      </c>
    </row>
    <row r="1460" spans="2:6" x14ac:dyDescent="0.2">
      <c r="B1460" t="s">
        <v>53</v>
      </c>
      <c r="C1460" t="s">
        <v>18</v>
      </c>
      <c r="D1460" s="111" t="s">
        <v>131</v>
      </c>
      <c r="E1460" t="str">
        <f t="shared" si="22"/>
        <v>PETotal75-79</v>
      </c>
      <c r="F1460">
        <v>7042</v>
      </c>
    </row>
    <row r="1461" spans="2:6" x14ac:dyDescent="0.2">
      <c r="B1461" t="s">
        <v>53</v>
      </c>
      <c r="C1461" t="s">
        <v>18</v>
      </c>
      <c r="D1461" s="111" t="s">
        <v>132</v>
      </c>
      <c r="E1461" t="str">
        <f t="shared" si="22"/>
        <v>PETotal80-84</v>
      </c>
      <c r="F1461">
        <v>7042</v>
      </c>
    </row>
    <row r="1462" spans="2:6" x14ac:dyDescent="0.2">
      <c r="B1462" t="s">
        <v>53</v>
      </c>
      <c r="C1462" t="s">
        <v>18</v>
      </c>
      <c r="D1462" s="111" t="s">
        <v>133</v>
      </c>
      <c r="E1462" t="str">
        <f t="shared" si="22"/>
        <v>PETotal85-89</v>
      </c>
      <c r="F1462">
        <v>5657</v>
      </c>
    </row>
    <row r="1463" spans="2:6" x14ac:dyDescent="0.2">
      <c r="B1463" t="s">
        <v>53</v>
      </c>
      <c r="C1463" t="s">
        <v>18</v>
      </c>
      <c r="D1463" s="111" t="s">
        <v>8</v>
      </c>
      <c r="E1463" t="str">
        <f t="shared" si="22"/>
        <v>PETotal90+</v>
      </c>
      <c r="F1463">
        <v>6378</v>
      </c>
    </row>
    <row r="1464" spans="2:6" x14ac:dyDescent="0.2">
      <c r="B1464" t="s">
        <v>49</v>
      </c>
      <c r="C1464" t="s">
        <v>18</v>
      </c>
      <c r="D1464" s="111">
        <v>0</v>
      </c>
      <c r="E1464" t="str">
        <f t="shared" si="22"/>
        <v>PITotal0</v>
      </c>
      <c r="F1464">
        <v>694</v>
      </c>
    </row>
    <row r="1465" spans="2:6" x14ac:dyDescent="0.2">
      <c r="B1465" t="s">
        <v>49</v>
      </c>
      <c r="C1465" t="s">
        <v>18</v>
      </c>
      <c r="D1465" s="142" t="s">
        <v>1657</v>
      </c>
      <c r="E1465" t="str">
        <f t="shared" si="22"/>
        <v>PITotal1-4</v>
      </c>
      <c r="F1465">
        <v>101</v>
      </c>
    </row>
    <row r="1466" spans="2:6" x14ac:dyDescent="0.2">
      <c r="B1466" t="s">
        <v>49</v>
      </c>
      <c r="C1466" t="s">
        <v>18</v>
      </c>
      <c r="D1466" s="142" t="s">
        <v>1658</v>
      </c>
      <c r="E1466" t="str">
        <f t="shared" si="22"/>
        <v>PITotal5-9</v>
      </c>
      <c r="F1466">
        <v>52</v>
      </c>
    </row>
    <row r="1467" spans="2:6" x14ac:dyDescent="0.2">
      <c r="B1467" t="s">
        <v>49</v>
      </c>
      <c r="C1467" t="s">
        <v>18</v>
      </c>
      <c r="D1467" s="142" t="s">
        <v>118</v>
      </c>
      <c r="E1467" t="str">
        <f t="shared" si="22"/>
        <v>PITotal10-14</v>
      </c>
      <c r="F1467">
        <v>83</v>
      </c>
    </row>
    <row r="1468" spans="2:6" x14ac:dyDescent="0.2">
      <c r="B1468" t="s">
        <v>49</v>
      </c>
      <c r="C1468" t="s">
        <v>18</v>
      </c>
      <c r="D1468" s="111" t="s">
        <v>119</v>
      </c>
      <c r="E1468" t="str">
        <f t="shared" si="22"/>
        <v>PITotal15-19</v>
      </c>
      <c r="F1468">
        <v>265</v>
      </c>
    </row>
    <row r="1469" spans="2:6" x14ac:dyDescent="0.2">
      <c r="B1469" t="s">
        <v>49</v>
      </c>
      <c r="C1469" t="s">
        <v>18</v>
      </c>
      <c r="D1469" s="111" t="s">
        <v>120</v>
      </c>
      <c r="E1469" t="str">
        <f t="shared" si="22"/>
        <v>PITotal20-24</v>
      </c>
      <c r="F1469">
        <v>388</v>
      </c>
    </row>
    <row r="1470" spans="2:6" x14ac:dyDescent="0.2">
      <c r="B1470" t="s">
        <v>49</v>
      </c>
      <c r="C1470" t="s">
        <v>18</v>
      </c>
      <c r="D1470" s="111" t="s">
        <v>121</v>
      </c>
      <c r="E1470" t="str">
        <f t="shared" si="22"/>
        <v>PITotal25-29</v>
      </c>
      <c r="F1470">
        <v>413</v>
      </c>
    </row>
    <row r="1471" spans="2:6" x14ac:dyDescent="0.2">
      <c r="B1471" t="s">
        <v>49</v>
      </c>
      <c r="C1471" t="s">
        <v>18</v>
      </c>
      <c r="D1471" s="111" t="s">
        <v>122</v>
      </c>
      <c r="E1471" t="str">
        <f t="shared" si="22"/>
        <v>PITotal30-34</v>
      </c>
      <c r="F1471">
        <v>512</v>
      </c>
    </row>
    <row r="1472" spans="2:6" x14ac:dyDescent="0.2">
      <c r="B1472" t="s">
        <v>49</v>
      </c>
      <c r="C1472" t="s">
        <v>18</v>
      </c>
      <c r="D1472" s="111" t="s">
        <v>123</v>
      </c>
      <c r="E1472" t="str">
        <f t="shared" si="22"/>
        <v>PITotal35-39</v>
      </c>
      <c r="F1472">
        <v>582</v>
      </c>
    </row>
    <row r="1473" spans="2:6" x14ac:dyDescent="0.2">
      <c r="B1473" t="s">
        <v>49</v>
      </c>
      <c r="C1473" t="s">
        <v>18</v>
      </c>
      <c r="D1473" s="111" t="s">
        <v>124</v>
      </c>
      <c r="E1473" t="str">
        <f t="shared" si="22"/>
        <v>PITotal40-44</v>
      </c>
      <c r="F1473">
        <v>673</v>
      </c>
    </row>
    <row r="1474" spans="2:6" x14ac:dyDescent="0.2">
      <c r="B1474" t="s">
        <v>49</v>
      </c>
      <c r="C1474" t="s">
        <v>18</v>
      </c>
      <c r="D1474" s="111" t="s">
        <v>125</v>
      </c>
      <c r="E1474" t="str">
        <f t="shared" si="22"/>
        <v>PITotal45-49</v>
      </c>
      <c r="F1474">
        <v>721</v>
      </c>
    </row>
    <row r="1475" spans="2:6" x14ac:dyDescent="0.2">
      <c r="B1475" t="s">
        <v>49</v>
      </c>
      <c r="C1475" t="s">
        <v>18</v>
      </c>
      <c r="D1475" s="111" t="s">
        <v>126</v>
      </c>
      <c r="E1475" t="str">
        <f t="shared" si="22"/>
        <v>PITotal50-54</v>
      </c>
      <c r="F1475">
        <v>979</v>
      </c>
    </row>
    <row r="1476" spans="2:6" x14ac:dyDescent="0.2">
      <c r="B1476" t="s">
        <v>49</v>
      </c>
      <c r="C1476" t="s">
        <v>18</v>
      </c>
      <c r="D1476" s="111" t="s">
        <v>127</v>
      </c>
      <c r="E1476" t="str">
        <f t="shared" ref="E1476:E1539" si="23">_xlfn.CONCAT(B1476,C1476,D1476)</f>
        <v>PITotal55-59</v>
      </c>
      <c r="F1476">
        <v>1121</v>
      </c>
    </row>
    <row r="1477" spans="2:6" x14ac:dyDescent="0.2">
      <c r="B1477" t="s">
        <v>49</v>
      </c>
      <c r="C1477" t="s">
        <v>18</v>
      </c>
      <c r="D1477" s="111" t="s">
        <v>128</v>
      </c>
      <c r="E1477" t="str">
        <f t="shared" si="23"/>
        <v>PITotal60-64</v>
      </c>
      <c r="F1477">
        <v>1286</v>
      </c>
    </row>
    <row r="1478" spans="2:6" x14ac:dyDescent="0.2">
      <c r="B1478" t="s">
        <v>49</v>
      </c>
      <c r="C1478" t="s">
        <v>18</v>
      </c>
      <c r="D1478" s="111" t="s">
        <v>129</v>
      </c>
      <c r="E1478" t="str">
        <f t="shared" si="23"/>
        <v>PITotal65-69</v>
      </c>
      <c r="F1478">
        <v>1733</v>
      </c>
    </row>
    <row r="1479" spans="2:6" x14ac:dyDescent="0.2">
      <c r="B1479" t="s">
        <v>49</v>
      </c>
      <c r="C1479" t="s">
        <v>18</v>
      </c>
      <c r="D1479" s="111" t="s">
        <v>130</v>
      </c>
      <c r="E1479" t="str">
        <f t="shared" si="23"/>
        <v>PITotal70-74</v>
      </c>
      <c r="F1479">
        <v>1851</v>
      </c>
    </row>
    <row r="1480" spans="2:6" x14ac:dyDescent="0.2">
      <c r="B1480" t="s">
        <v>49</v>
      </c>
      <c r="C1480" t="s">
        <v>18</v>
      </c>
      <c r="D1480" s="111" t="s">
        <v>131</v>
      </c>
      <c r="E1480" t="str">
        <f t="shared" si="23"/>
        <v>PITotal75-79</v>
      </c>
      <c r="F1480">
        <v>2190</v>
      </c>
    </row>
    <row r="1481" spans="2:6" x14ac:dyDescent="0.2">
      <c r="B1481" t="s">
        <v>49</v>
      </c>
      <c r="C1481" t="s">
        <v>18</v>
      </c>
      <c r="D1481" s="111" t="s">
        <v>132</v>
      </c>
      <c r="E1481" t="str">
        <f t="shared" si="23"/>
        <v>PITotal80-84</v>
      </c>
      <c r="F1481">
        <v>2341</v>
      </c>
    </row>
    <row r="1482" spans="2:6" x14ac:dyDescent="0.2">
      <c r="B1482" t="s">
        <v>49</v>
      </c>
      <c r="C1482" t="s">
        <v>18</v>
      </c>
      <c r="D1482" s="111" t="s">
        <v>133</v>
      </c>
      <c r="E1482" t="str">
        <f t="shared" si="23"/>
        <v>PITotal85-89</v>
      </c>
      <c r="F1482">
        <v>2032</v>
      </c>
    </row>
    <row r="1483" spans="2:6" x14ac:dyDescent="0.2">
      <c r="B1483" t="s">
        <v>49</v>
      </c>
      <c r="C1483" t="s">
        <v>18</v>
      </c>
      <c r="D1483" s="111" t="s">
        <v>8</v>
      </c>
      <c r="E1483" t="str">
        <f t="shared" si="23"/>
        <v>PITotal90+</v>
      </c>
      <c r="F1483">
        <v>2373</v>
      </c>
    </row>
    <row r="1484" spans="2:6" x14ac:dyDescent="0.2">
      <c r="B1484" t="s">
        <v>62</v>
      </c>
      <c r="C1484" t="s">
        <v>18</v>
      </c>
      <c r="D1484" s="111">
        <v>0</v>
      </c>
      <c r="E1484" t="str">
        <f t="shared" si="23"/>
        <v>PRTotal0</v>
      </c>
      <c r="F1484">
        <v>1575</v>
      </c>
    </row>
    <row r="1485" spans="2:6" x14ac:dyDescent="0.2">
      <c r="B1485" t="s">
        <v>62</v>
      </c>
      <c r="C1485" t="s">
        <v>18</v>
      </c>
      <c r="D1485" s="142" t="s">
        <v>1657</v>
      </c>
      <c r="E1485" t="str">
        <f t="shared" si="23"/>
        <v>PRTotal1-4</v>
      </c>
      <c r="F1485">
        <v>283</v>
      </c>
    </row>
    <row r="1486" spans="2:6" x14ac:dyDescent="0.2">
      <c r="B1486" t="s">
        <v>62</v>
      </c>
      <c r="C1486" t="s">
        <v>18</v>
      </c>
      <c r="D1486" s="142" t="s">
        <v>1658</v>
      </c>
      <c r="E1486" t="str">
        <f t="shared" si="23"/>
        <v>PRTotal5-9</v>
      </c>
      <c r="F1486">
        <v>146</v>
      </c>
    </row>
    <row r="1487" spans="2:6" x14ac:dyDescent="0.2">
      <c r="B1487" t="s">
        <v>62</v>
      </c>
      <c r="C1487" t="s">
        <v>18</v>
      </c>
      <c r="D1487" s="142" t="s">
        <v>118</v>
      </c>
      <c r="E1487" t="str">
        <f t="shared" si="23"/>
        <v>PRTotal10-14</v>
      </c>
      <c r="F1487">
        <v>187</v>
      </c>
    </row>
    <row r="1488" spans="2:6" x14ac:dyDescent="0.2">
      <c r="B1488" t="s">
        <v>62</v>
      </c>
      <c r="C1488" t="s">
        <v>18</v>
      </c>
      <c r="D1488" s="111" t="s">
        <v>119</v>
      </c>
      <c r="E1488" t="str">
        <f t="shared" si="23"/>
        <v>PRTotal15-19</v>
      </c>
      <c r="F1488">
        <v>750</v>
      </c>
    </row>
    <row r="1489" spans="2:6" x14ac:dyDescent="0.2">
      <c r="B1489" t="s">
        <v>62</v>
      </c>
      <c r="C1489" t="s">
        <v>18</v>
      </c>
      <c r="D1489" s="111" t="s">
        <v>120</v>
      </c>
      <c r="E1489" t="str">
        <f t="shared" si="23"/>
        <v>PRTotal20-24</v>
      </c>
      <c r="F1489">
        <v>1244</v>
      </c>
    </row>
    <row r="1490" spans="2:6" x14ac:dyDescent="0.2">
      <c r="B1490" t="s">
        <v>62</v>
      </c>
      <c r="C1490" t="s">
        <v>18</v>
      </c>
      <c r="D1490" s="111" t="s">
        <v>121</v>
      </c>
      <c r="E1490" t="str">
        <f t="shared" si="23"/>
        <v>PRTotal25-29</v>
      </c>
      <c r="F1490">
        <v>1265</v>
      </c>
    </row>
    <row r="1491" spans="2:6" x14ac:dyDescent="0.2">
      <c r="B1491" t="s">
        <v>62</v>
      </c>
      <c r="C1491" t="s">
        <v>18</v>
      </c>
      <c r="D1491" s="111" t="s">
        <v>122</v>
      </c>
      <c r="E1491" t="str">
        <f t="shared" si="23"/>
        <v>PRTotal30-34</v>
      </c>
      <c r="F1491">
        <v>1304</v>
      </c>
    </row>
    <row r="1492" spans="2:6" x14ac:dyDescent="0.2">
      <c r="B1492" t="s">
        <v>62</v>
      </c>
      <c r="C1492" t="s">
        <v>18</v>
      </c>
      <c r="D1492" s="111" t="s">
        <v>123</v>
      </c>
      <c r="E1492" t="str">
        <f t="shared" si="23"/>
        <v>PRTotal35-39</v>
      </c>
      <c r="F1492">
        <v>1669</v>
      </c>
    </row>
    <row r="1493" spans="2:6" x14ac:dyDescent="0.2">
      <c r="B1493" t="s">
        <v>62</v>
      </c>
      <c r="C1493" t="s">
        <v>18</v>
      </c>
      <c r="D1493" s="111" t="s">
        <v>124</v>
      </c>
      <c r="E1493" t="str">
        <f t="shared" si="23"/>
        <v>PRTotal40-44</v>
      </c>
      <c r="F1493">
        <v>1996</v>
      </c>
    </row>
    <row r="1494" spans="2:6" x14ac:dyDescent="0.2">
      <c r="B1494" t="s">
        <v>62</v>
      </c>
      <c r="C1494" t="s">
        <v>18</v>
      </c>
      <c r="D1494" s="111" t="s">
        <v>125</v>
      </c>
      <c r="E1494" t="str">
        <f t="shared" si="23"/>
        <v>PRTotal45-49</v>
      </c>
      <c r="F1494">
        <v>2782</v>
      </c>
    </row>
    <row r="1495" spans="2:6" x14ac:dyDescent="0.2">
      <c r="B1495" t="s">
        <v>62</v>
      </c>
      <c r="C1495" t="s">
        <v>18</v>
      </c>
      <c r="D1495" s="111" t="s">
        <v>126</v>
      </c>
      <c r="E1495" t="str">
        <f t="shared" si="23"/>
        <v>PRTotal50-54</v>
      </c>
      <c r="F1495">
        <v>3738</v>
      </c>
    </row>
    <row r="1496" spans="2:6" x14ac:dyDescent="0.2">
      <c r="B1496" t="s">
        <v>62</v>
      </c>
      <c r="C1496" t="s">
        <v>18</v>
      </c>
      <c r="D1496" s="111" t="s">
        <v>127</v>
      </c>
      <c r="E1496" t="str">
        <f t="shared" si="23"/>
        <v>PRTotal55-59</v>
      </c>
      <c r="F1496">
        <v>5014</v>
      </c>
    </row>
    <row r="1497" spans="2:6" x14ac:dyDescent="0.2">
      <c r="B1497" t="s">
        <v>62</v>
      </c>
      <c r="C1497" t="s">
        <v>18</v>
      </c>
      <c r="D1497" s="111" t="s">
        <v>128</v>
      </c>
      <c r="E1497" t="str">
        <f t="shared" si="23"/>
        <v>PRTotal60-64</v>
      </c>
      <c r="F1497">
        <v>6312</v>
      </c>
    </row>
    <row r="1498" spans="2:6" x14ac:dyDescent="0.2">
      <c r="B1498" t="s">
        <v>62</v>
      </c>
      <c r="C1498" t="s">
        <v>18</v>
      </c>
      <c r="D1498" s="111" t="s">
        <v>129</v>
      </c>
      <c r="E1498" t="str">
        <f t="shared" si="23"/>
        <v>PRTotal65-69</v>
      </c>
      <c r="F1498">
        <v>7263</v>
      </c>
    </row>
    <row r="1499" spans="2:6" x14ac:dyDescent="0.2">
      <c r="B1499" t="s">
        <v>62</v>
      </c>
      <c r="C1499" t="s">
        <v>18</v>
      </c>
      <c r="D1499" s="111" t="s">
        <v>130</v>
      </c>
      <c r="E1499" t="str">
        <f t="shared" si="23"/>
        <v>PRTotal70-74</v>
      </c>
      <c r="F1499">
        <v>8154</v>
      </c>
    </row>
    <row r="1500" spans="2:6" x14ac:dyDescent="0.2">
      <c r="B1500" t="s">
        <v>62</v>
      </c>
      <c r="C1500" t="s">
        <v>18</v>
      </c>
      <c r="D1500" s="111" t="s">
        <v>131</v>
      </c>
      <c r="E1500" t="str">
        <f t="shared" si="23"/>
        <v>PRTotal75-79</v>
      </c>
      <c r="F1500">
        <v>8662</v>
      </c>
    </row>
    <row r="1501" spans="2:6" x14ac:dyDescent="0.2">
      <c r="B1501" t="s">
        <v>62</v>
      </c>
      <c r="C1501" t="s">
        <v>18</v>
      </c>
      <c r="D1501" s="111" t="s">
        <v>132</v>
      </c>
      <c r="E1501" t="str">
        <f t="shared" si="23"/>
        <v>PRTotal80-84</v>
      </c>
      <c r="F1501">
        <v>8759</v>
      </c>
    </row>
    <row r="1502" spans="2:6" x14ac:dyDescent="0.2">
      <c r="B1502" t="s">
        <v>62</v>
      </c>
      <c r="C1502" t="s">
        <v>18</v>
      </c>
      <c r="D1502" s="111" t="s">
        <v>133</v>
      </c>
      <c r="E1502" t="str">
        <f t="shared" si="23"/>
        <v>PRTotal85-89</v>
      </c>
      <c r="F1502">
        <v>7296</v>
      </c>
    </row>
    <row r="1503" spans="2:6" x14ac:dyDescent="0.2">
      <c r="B1503" t="s">
        <v>62</v>
      </c>
      <c r="C1503" t="s">
        <v>18</v>
      </c>
      <c r="D1503" s="111" t="s">
        <v>8</v>
      </c>
      <c r="E1503" t="str">
        <f t="shared" si="23"/>
        <v>PRTotal90+</v>
      </c>
      <c r="F1503">
        <v>6020</v>
      </c>
    </row>
    <row r="1504" spans="2:6" x14ac:dyDescent="0.2">
      <c r="B1504" t="s">
        <v>60</v>
      </c>
      <c r="C1504" t="s">
        <v>18</v>
      </c>
      <c r="D1504" s="111">
        <v>0</v>
      </c>
      <c r="E1504" t="str">
        <f t="shared" si="23"/>
        <v>RJTotal0</v>
      </c>
      <c r="F1504">
        <v>2728</v>
      </c>
    </row>
    <row r="1505" spans="2:6" x14ac:dyDescent="0.2">
      <c r="B1505" t="s">
        <v>60</v>
      </c>
      <c r="C1505" t="s">
        <v>18</v>
      </c>
      <c r="D1505" s="142" t="s">
        <v>1657</v>
      </c>
      <c r="E1505" t="str">
        <f t="shared" si="23"/>
        <v>RJTotal1-4</v>
      </c>
      <c r="F1505">
        <v>444</v>
      </c>
    </row>
    <row r="1506" spans="2:6" x14ac:dyDescent="0.2">
      <c r="B1506" t="s">
        <v>60</v>
      </c>
      <c r="C1506" t="s">
        <v>18</v>
      </c>
      <c r="D1506" s="142" t="s">
        <v>1658</v>
      </c>
      <c r="E1506" t="str">
        <f t="shared" si="23"/>
        <v>RJTotal5-9</v>
      </c>
      <c r="F1506">
        <v>235</v>
      </c>
    </row>
    <row r="1507" spans="2:6" x14ac:dyDescent="0.2">
      <c r="B1507" t="s">
        <v>60</v>
      </c>
      <c r="C1507" t="s">
        <v>18</v>
      </c>
      <c r="D1507" s="142" t="s">
        <v>118</v>
      </c>
      <c r="E1507" t="str">
        <f t="shared" si="23"/>
        <v>RJTotal10-14</v>
      </c>
      <c r="F1507">
        <v>292</v>
      </c>
    </row>
    <row r="1508" spans="2:6" x14ac:dyDescent="0.2">
      <c r="B1508" t="s">
        <v>60</v>
      </c>
      <c r="C1508" t="s">
        <v>18</v>
      </c>
      <c r="D1508" s="111" t="s">
        <v>119</v>
      </c>
      <c r="E1508" t="str">
        <f t="shared" si="23"/>
        <v>RJTotal15-19</v>
      </c>
      <c r="F1508">
        <v>1837</v>
      </c>
    </row>
    <row r="1509" spans="2:6" x14ac:dyDescent="0.2">
      <c r="B1509" t="s">
        <v>60</v>
      </c>
      <c r="C1509" t="s">
        <v>18</v>
      </c>
      <c r="D1509" s="111" t="s">
        <v>120</v>
      </c>
      <c r="E1509" t="str">
        <f t="shared" si="23"/>
        <v>RJTotal20-24</v>
      </c>
      <c r="F1509">
        <v>2658</v>
      </c>
    </row>
    <row r="1510" spans="2:6" x14ac:dyDescent="0.2">
      <c r="B1510" t="s">
        <v>60</v>
      </c>
      <c r="C1510" t="s">
        <v>18</v>
      </c>
      <c r="D1510" s="111" t="s">
        <v>121</v>
      </c>
      <c r="E1510" t="str">
        <f t="shared" si="23"/>
        <v>RJTotal25-29</v>
      </c>
      <c r="F1510">
        <v>2433</v>
      </c>
    </row>
    <row r="1511" spans="2:6" x14ac:dyDescent="0.2">
      <c r="B1511" t="s">
        <v>60</v>
      </c>
      <c r="C1511" t="s">
        <v>18</v>
      </c>
      <c r="D1511" s="111" t="s">
        <v>122</v>
      </c>
      <c r="E1511" t="str">
        <f t="shared" si="23"/>
        <v>RJTotal30-34</v>
      </c>
      <c r="F1511">
        <v>2445</v>
      </c>
    </row>
    <row r="1512" spans="2:6" x14ac:dyDescent="0.2">
      <c r="B1512" t="s">
        <v>60</v>
      </c>
      <c r="C1512" t="s">
        <v>18</v>
      </c>
      <c r="D1512" s="111" t="s">
        <v>123</v>
      </c>
      <c r="E1512" t="str">
        <f t="shared" si="23"/>
        <v>RJTotal35-39</v>
      </c>
      <c r="F1512">
        <v>2979</v>
      </c>
    </row>
    <row r="1513" spans="2:6" x14ac:dyDescent="0.2">
      <c r="B1513" t="s">
        <v>60</v>
      </c>
      <c r="C1513" t="s">
        <v>18</v>
      </c>
      <c r="D1513" s="111" t="s">
        <v>124</v>
      </c>
      <c r="E1513" t="str">
        <f t="shared" si="23"/>
        <v>RJTotal40-44</v>
      </c>
      <c r="F1513">
        <v>3633</v>
      </c>
    </row>
    <row r="1514" spans="2:6" x14ac:dyDescent="0.2">
      <c r="B1514" t="s">
        <v>60</v>
      </c>
      <c r="C1514" t="s">
        <v>18</v>
      </c>
      <c r="D1514" s="111" t="s">
        <v>125</v>
      </c>
      <c r="E1514" t="str">
        <f t="shared" si="23"/>
        <v>RJTotal45-49</v>
      </c>
      <c r="F1514">
        <v>4833</v>
      </c>
    </row>
    <row r="1515" spans="2:6" x14ac:dyDescent="0.2">
      <c r="B1515" t="s">
        <v>60</v>
      </c>
      <c r="C1515" t="s">
        <v>18</v>
      </c>
      <c r="D1515" s="111" t="s">
        <v>126</v>
      </c>
      <c r="E1515" t="str">
        <f t="shared" si="23"/>
        <v>RJTotal50-54</v>
      </c>
      <c r="F1515">
        <v>6877</v>
      </c>
    </row>
    <row r="1516" spans="2:6" x14ac:dyDescent="0.2">
      <c r="B1516" t="s">
        <v>60</v>
      </c>
      <c r="C1516" t="s">
        <v>18</v>
      </c>
      <c r="D1516" s="111" t="s">
        <v>127</v>
      </c>
      <c r="E1516" t="str">
        <f t="shared" si="23"/>
        <v>RJTotal55-59</v>
      </c>
      <c r="F1516">
        <v>9667</v>
      </c>
    </row>
    <row r="1517" spans="2:6" x14ac:dyDescent="0.2">
      <c r="B1517" t="s">
        <v>60</v>
      </c>
      <c r="C1517" t="s">
        <v>18</v>
      </c>
      <c r="D1517" s="111" t="s">
        <v>128</v>
      </c>
      <c r="E1517" t="str">
        <f t="shared" si="23"/>
        <v>RJTotal60-64</v>
      </c>
      <c r="F1517">
        <v>13004</v>
      </c>
    </row>
    <row r="1518" spans="2:6" x14ac:dyDescent="0.2">
      <c r="B1518" t="s">
        <v>60</v>
      </c>
      <c r="C1518" t="s">
        <v>18</v>
      </c>
      <c r="D1518" s="111" t="s">
        <v>129</v>
      </c>
      <c r="E1518" t="str">
        <f t="shared" si="23"/>
        <v>RJTotal65-69</v>
      </c>
      <c r="F1518">
        <v>14891</v>
      </c>
    </row>
    <row r="1519" spans="2:6" x14ac:dyDescent="0.2">
      <c r="B1519" t="s">
        <v>60</v>
      </c>
      <c r="C1519" t="s">
        <v>18</v>
      </c>
      <c r="D1519" s="111" t="s">
        <v>130</v>
      </c>
      <c r="E1519" t="str">
        <f t="shared" si="23"/>
        <v>RJTotal70-74</v>
      </c>
      <c r="F1519">
        <v>15515</v>
      </c>
    </row>
    <row r="1520" spans="2:6" x14ac:dyDescent="0.2">
      <c r="B1520" t="s">
        <v>60</v>
      </c>
      <c r="C1520" t="s">
        <v>18</v>
      </c>
      <c r="D1520" s="111" t="s">
        <v>131</v>
      </c>
      <c r="E1520" t="str">
        <f t="shared" si="23"/>
        <v>RJTotal75-79</v>
      </c>
      <c r="F1520">
        <v>15346</v>
      </c>
    </row>
    <row r="1521" spans="2:6" x14ac:dyDescent="0.2">
      <c r="B1521" t="s">
        <v>60</v>
      </c>
      <c r="C1521" t="s">
        <v>18</v>
      </c>
      <c r="D1521" s="111" t="s">
        <v>132</v>
      </c>
      <c r="E1521" t="str">
        <f t="shared" si="23"/>
        <v>RJTotal80-84</v>
      </c>
      <c r="F1521">
        <v>15968</v>
      </c>
    </row>
    <row r="1522" spans="2:6" x14ac:dyDescent="0.2">
      <c r="B1522" t="s">
        <v>60</v>
      </c>
      <c r="C1522" t="s">
        <v>18</v>
      </c>
      <c r="D1522" s="111" t="s">
        <v>133</v>
      </c>
      <c r="E1522" t="str">
        <f t="shared" si="23"/>
        <v>RJTotal85-89</v>
      </c>
      <c r="F1522">
        <v>14294</v>
      </c>
    </row>
    <row r="1523" spans="2:6" x14ac:dyDescent="0.2">
      <c r="B1523" t="s">
        <v>60</v>
      </c>
      <c r="C1523" t="s">
        <v>18</v>
      </c>
      <c r="D1523" s="111" t="s">
        <v>8</v>
      </c>
      <c r="E1523" t="str">
        <f t="shared" si="23"/>
        <v>RJTotal90+</v>
      </c>
      <c r="F1523">
        <v>13746</v>
      </c>
    </row>
    <row r="1524" spans="2:6" x14ac:dyDescent="0.2">
      <c r="B1524" t="s">
        <v>51</v>
      </c>
      <c r="C1524" t="s">
        <v>18</v>
      </c>
      <c r="D1524" s="111">
        <v>0</v>
      </c>
      <c r="E1524" t="str">
        <f t="shared" si="23"/>
        <v>RNTotal0</v>
      </c>
      <c r="F1524">
        <v>535</v>
      </c>
    </row>
    <row r="1525" spans="2:6" x14ac:dyDescent="0.2">
      <c r="B1525" t="s">
        <v>51</v>
      </c>
      <c r="C1525" t="s">
        <v>18</v>
      </c>
      <c r="D1525" s="142" t="s">
        <v>1657</v>
      </c>
      <c r="E1525" t="str">
        <f t="shared" si="23"/>
        <v>RNTotal1-4</v>
      </c>
      <c r="F1525">
        <v>83</v>
      </c>
    </row>
    <row r="1526" spans="2:6" x14ac:dyDescent="0.2">
      <c r="B1526" t="s">
        <v>51</v>
      </c>
      <c r="C1526" t="s">
        <v>18</v>
      </c>
      <c r="D1526" s="142" t="s">
        <v>1658</v>
      </c>
      <c r="E1526" t="str">
        <f t="shared" si="23"/>
        <v>RNTotal5-9</v>
      </c>
      <c r="F1526">
        <v>55</v>
      </c>
    </row>
    <row r="1527" spans="2:6" x14ac:dyDescent="0.2">
      <c r="B1527" t="s">
        <v>51</v>
      </c>
      <c r="C1527" t="s">
        <v>18</v>
      </c>
      <c r="D1527" s="142" t="s">
        <v>118</v>
      </c>
      <c r="E1527" t="str">
        <f t="shared" si="23"/>
        <v>RNTotal10-14</v>
      </c>
      <c r="F1527">
        <v>68</v>
      </c>
    </row>
    <row r="1528" spans="2:6" x14ac:dyDescent="0.2">
      <c r="B1528" t="s">
        <v>51</v>
      </c>
      <c r="C1528" t="s">
        <v>18</v>
      </c>
      <c r="D1528" s="111" t="s">
        <v>119</v>
      </c>
      <c r="E1528" t="str">
        <f t="shared" si="23"/>
        <v>RNTotal15-19</v>
      </c>
      <c r="F1528">
        <v>381</v>
      </c>
    </row>
    <row r="1529" spans="2:6" x14ac:dyDescent="0.2">
      <c r="B1529" t="s">
        <v>51</v>
      </c>
      <c r="C1529" t="s">
        <v>18</v>
      </c>
      <c r="D1529" s="111" t="s">
        <v>120</v>
      </c>
      <c r="E1529" t="str">
        <f t="shared" si="23"/>
        <v>RNTotal20-24</v>
      </c>
      <c r="F1529">
        <v>524</v>
      </c>
    </row>
    <row r="1530" spans="2:6" x14ac:dyDescent="0.2">
      <c r="B1530" t="s">
        <v>51</v>
      </c>
      <c r="C1530" t="s">
        <v>18</v>
      </c>
      <c r="D1530" s="111" t="s">
        <v>121</v>
      </c>
      <c r="E1530" t="str">
        <f t="shared" si="23"/>
        <v>RNTotal25-29</v>
      </c>
      <c r="F1530">
        <v>490</v>
      </c>
    </row>
    <row r="1531" spans="2:6" x14ac:dyDescent="0.2">
      <c r="B1531" t="s">
        <v>51</v>
      </c>
      <c r="C1531" t="s">
        <v>18</v>
      </c>
      <c r="D1531" s="111" t="s">
        <v>122</v>
      </c>
      <c r="E1531" t="str">
        <f t="shared" si="23"/>
        <v>RNTotal30-34</v>
      </c>
      <c r="F1531">
        <v>495</v>
      </c>
    </row>
    <row r="1532" spans="2:6" x14ac:dyDescent="0.2">
      <c r="B1532" t="s">
        <v>51</v>
      </c>
      <c r="C1532" t="s">
        <v>18</v>
      </c>
      <c r="D1532" s="111" t="s">
        <v>123</v>
      </c>
      <c r="E1532" t="str">
        <f t="shared" si="23"/>
        <v>RNTotal35-39</v>
      </c>
      <c r="F1532">
        <v>568</v>
      </c>
    </row>
    <row r="1533" spans="2:6" x14ac:dyDescent="0.2">
      <c r="B1533" t="s">
        <v>51</v>
      </c>
      <c r="C1533" t="s">
        <v>18</v>
      </c>
      <c r="D1533" s="111" t="s">
        <v>124</v>
      </c>
      <c r="E1533" t="str">
        <f t="shared" si="23"/>
        <v>RNTotal40-44</v>
      </c>
      <c r="F1533">
        <v>640</v>
      </c>
    </row>
    <row r="1534" spans="2:6" x14ac:dyDescent="0.2">
      <c r="B1534" t="s">
        <v>51</v>
      </c>
      <c r="C1534" t="s">
        <v>18</v>
      </c>
      <c r="D1534" s="111" t="s">
        <v>125</v>
      </c>
      <c r="E1534" t="str">
        <f t="shared" si="23"/>
        <v>RNTotal45-49</v>
      </c>
      <c r="F1534">
        <v>807</v>
      </c>
    </row>
    <row r="1535" spans="2:6" x14ac:dyDescent="0.2">
      <c r="B1535" t="s">
        <v>51</v>
      </c>
      <c r="C1535" t="s">
        <v>18</v>
      </c>
      <c r="D1535" s="111" t="s">
        <v>126</v>
      </c>
      <c r="E1535" t="str">
        <f t="shared" si="23"/>
        <v>RNTotal50-54</v>
      </c>
      <c r="F1535">
        <v>1102</v>
      </c>
    </row>
    <row r="1536" spans="2:6" x14ac:dyDescent="0.2">
      <c r="B1536" t="s">
        <v>51</v>
      </c>
      <c r="C1536" t="s">
        <v>18</v>
      </c>
      <c r="D1536" s="111" t="s">
        <v>127</v>
      </c>
      <c r="E1536" t="str">
        <f t="shared" si="23"/>
        <v>RNTotal55-59</v>
      </c>
      <c r="F1536">
        <v>1342</v>
      </c>
    </row>
    <row r="1537" spans="2:6" x14ac:dyDescent="0.2">
      <c r="B1537" t="s">
        <v>51</v>
      </c>
      <c r="C1537" t="s">
        <v>18</v>
      </c>
      <c r="D1537" s="111" t="s">
        <v>128</v>
      </c>
      <c r="E1537" t="str">
        <f t="shared" si="23"/>
        <v>RNTotal60-64</v>
      </c>
      <c r="F1537">
        <v>1446</v>
      </c>
    </row>
    <row r="1538" spans="2:6" x14ac:dyDescent="0.2">
      <c r="B1538" t="s">
        <v>51</v>
      </c>
      <c r="C1538" t="s">
        <v>18</v>
      </c>
      <c r="D1538" s="111" t="s">
        <v>129</v>
      </c>
      <c r="E1538" t="str">
        <f t="shared" si="23"/>
        <v>RNTotal65-69</v>
      </c>
      <c r="F1538">
        <v>1759</v>
      </c>
    </row>
    <row r="1539" spans="2:6" x14ac:dyDescent="0.2">
      <c r="B1539" t="s">
        <v>51</v>
      </c>
      <c r="C1539" t="s">
        <v>18</v>
      </c>
      <c r="D1539" s="111" t="s">
        <v>130</v>
      </c>
      <c r="E1539" t="str">
        <f t="shared" si="23"/>
        <v>RNTotal70-74</v>
      </c>
      <c r="F1539">
        <v>2041</v>
      </c>
    </row>
    <row r="1540" spans="2:6" x14ac:dyDescent="0.2">
      <c r="B1540" t="s">
        <v>51</v>
      </c>
      <c r="C1540" t="s">
        <v>18</v>
      </c>
      <c r="D1540" s="111" t="s">
        <v>131</v>
      </c>
      <c r="E1540" t="str">
        <f t="shared" ref="E1540:E1603" si="24">_xlfn.CONCAT(B1540,C1540,D1540)</f>
        <v>RNTotal75-79</v>
      </c>
      <c r="F1540">
        <v>2311</v>
      </c>
    </row>
    <row r="1541" spans="2:6" x14ac:dyDescent="0.2">
      <c r="B1541" t="s">
        <v>51</v>
      </c>
      <c r="C1541" t="s">
        <v>18</v>
      </c>
      <c r="D1541" s="111" t="s">
        <v>132</v>
      </c>
      <c r="E1541" t="str">
        <f t="shared" si="24"/>
        <v>RNTotal80-84</v>
      </c>
      <c r="F1541">
        <v>2342</v>
      </c>
    </row>
    <row r="1542" spans="2:6" x14ac:dyDescent="0.2">
      <c r="B1542" t="s">
        <v>51</v>
      </c>
      <c r="C1542" t="s">
        <v>18</v>
      </c>
      <c r="D1542" s="111" t="s">
        <v>133</v>
      </c>
      <c r="E1542" t="str">
        <f t="shared" si="24"/>
        <v>RNTotal85-89</v>
      </c>
      <c r="F1542">
        <v>2003</v>
      </c>
    </row>
    <row r="1543" spans="2:6" x14ac:dyDescent="0.2">
      <c r="B1543" t="s">
        <v>51</v>
      </c>
      <c r="C1543" t="s">
        <v>18</v>
      </c>
      <c r="D1543" s="111" t="s">
        <v>8</v>
      </c>
      <c r="E1543" t="str">
        <f t="shared" si="24"/>
        <v>RNTotal90+</v>
      </c>
      <c r="F1543">
        <v>2769</v>
      </c>
    </row>
    <row r="1544" spans="2:6" x14ac:dyDescent="0.2">
      <c r="B1544" t="s">
        <v>42</v>
      </c>
      <c r="C1544" t="s">
        <v>18</v>
      </c>
      <c r="D1544" s="111">
        <v>0</v>
      </c>
      <c r="E1544" t="str">
        <f t="shared" si="24"/>
        <v>ROTotal0</v>
      </c>
      <c r="F1544">
        <v>309</v>
      </c>
    </row>
    <row r="1545" spans="2:6" x14ac:dyDescent="0.2">
      <c r="B1545" t="s">
        <v>42</v>
      </c>
      <c r="C1545" t="s">
        <v>18</v>
      </c>
      <c r="D1545" s="142" t="s">
        <v>1657</v>
      </c>
      <c r="E1545" t="str">
        <f t="shared" si="24"/>
        <v>ROTotal1-4</v>
      </c>
      <c r="F1545">
        <v>56</v>
      </c>
    </row>
    <row r="1546" spans="2:6" x14ac:dyDescent="0.2">
      <c r="B1546" t="s">
        <v>42</v>
      </c>
      <c r="C1546" t="s">
        <v>18</v>
      </c>
      <c r="D1546" s="142" t="s">
        <v>1658</v>
      </c>
      <c r="E1546" t="str">
        <f t="shared" si="24"/>
        <v>ROTotal5-9</v>
      </c>
      <c r="F1546">
        <v>33</v>
      </c>
    </row>
    <row r="1547" spans="2:6" x14ac:dyDescent="0.2">
      <c r="B1547" t="s">
        <v>42</v>
      </c>
      <c r="C1547" t="s">
        <v>18</v>
      </c>
      <c r="D1547" s="142" t="s">
        <v>118</v>
      </c>
      <c r="E1547" t="str">
        <f t="shared" si="24"/>
        <v>ROTotal10-14</v>
      </c>
      <c r="F1547">
        <v>37</v>
      </c>
    </row>
    <row r="1548" spans="2:6" x14ac:dyDescent="0.2">
      <c r="B1548" t="s">
        <v>42</v>
      </c>
      <c r="C1548" t="s">
        <v>18</v>
      </c>
      <c r="D1548" s="111" t="s">
        <v>119</v>
      </c>
      <c r="E1548" t="str">
        <f t="shared" si="24"/>
        <v>ROTotal15-19</v>
      </c>
      <c r="F1548">
        <v>135</v>
      </c>
    </row>
    <row r="1549" spans="2:6" x14ac:dyDescent="0.2">
      <c r="B1549" t="s">
        <v>42</v>
      </c>
      <c r="C1549" t="s">
        <v>18</v>
      </c>
      <c r="D1549" s="111" t="s">
        <v>120</v>
      </c>
      <c r="E1549" t="str">
        <f t="shared" si="24"/>
        <v>ROTotal20-24</v>
      </c>
      <c r="F1549">
        <v>189</v>
      </c>
    </row>
    <row r="1550" spans="2:6" x14ac:dyDescent="0.2">
      <c r="B1550" t="s">
        <v>42</v>
      </c>
      <c r="C1550" t="s">
        <v>18</v>
      </c>
      <c r="D1550" s="111" t="s">
        <v>121</v>
      </c>
      <c r="E1550" t="str">
        <f t="shared" si="24"/>
        <v>ROTotal25-29</v>
      </c>
      <c r="F1550">
        <v>194</v>
      </c>
    </row>
    <row r="1551" spans="2:6" x14ac:dyDescent="0.2">
      <c r="B1551" t="s">
        <v>42</v>
      </c>
      <c r="C1551" t="s">
        <v>18</v>
      </c>
      <c r="D1551" s="111" t="s">
        <v>122</v>
      </c>
      <c r="E1551" t="str">
        <f t="shared" si="24"/>
        <v>ROTotal30-34</v>
      </c>
      <c r="F1551">
        <v>240</v>
      </c>
    </row>
    <row r="1552" spans="2:6" x14ac:dyDescent="0.2">
      <c r="B1552" t="s">
        <v>42</v>
      </c>
      <c r="C1552" t="s">
        <v>18</v>
      </c>
      <c r="D1552" s="111" t="s">
        <v>123</v>
      </c>
      <c r="E1552" t="str">
        <f t="shared" si="24"/>
        <v>ROTotal35-39</v>
      </c>
      <c r="F1552">
        <v>276</v>
      </c>
    </row>
    <row r="1553" spans="2:6" x14ac:dyDescent="0.2">
      <c r="B1553" t="s">
        <v>42</v>
      </c>
      <c r="C1553" t="s">
        <v>18</v>
      </c>
      <c r="D1553" s="111" t="s">
        <v>124</v>
      </c>
      <c r="E1553" t="str">
        <f t="shared" si="24"/>
        <v>ROTotal40-44</v>
      </c>
      <c r="F1553">
        <v>330</v>
      </c>
    </row>
    <row r="1554" spans="2:6" x14ac:dyDescent="0.2">
      <c r="B1554" t="s">
        <v>42</v>
      </c>
      <c r="C1554" t="s">
        <v>18</v>
      </c>
      <c r="D1554" s="111" t="s">
        <v>125</v>
      </c>
      <c r="E1554" t="str">
        <f t="shared" si="24"/>
        <v>ROTotal45-49</v>
      </c>
      <c r="F1554">
        <v>361</v>
      </c>
    </row>
    <row r="1555" spans="2:6" x14ac:dyDescent="0.2">
      <c r="B1555" t="s">
        <v>42</v>
      </c>
      <c r="C1555" t="s">
        <v>18</v>
      </c>
      <c r="D1555" s="111" t="s">
        <v>126</v>
      </c>
      <c r="E1555" t="str">
        <f t="shared" si="24"/>
        <v>ROTotal50-54</v>
      </c>
      <c r="F1555">
        <v>487</v>
      </c>
    </row>
    <row r="1556" spans="2:6" x14ac:dyDescent="0.2">
      <c r="B1556" t="s">
        <v>42</v>
      </c>
      <c r="C1556" t="s">
        <v>18</v>
      </c>
      <c r="D1556" s="111" t="s">
        <v>127</v>
      </c>
      <c r="E1556" t="str">
        <f t="shared" si="24"/>
        <v>ROTotal55-59</v>
      </c>
      <c r="F1556">
        <v>605</v>
      </c>
    </row>
    <row r="1557" spans="2:6" x14ac:dyDescent="0.2">
      <c r="B1557" t="s">
        <v>42</v>
      </c>
      <c r="C1557" t="s">
        <v>18</v>
      </c>
      <c r="D1557" s="111" t="s">
        <v>128</v>
      </c>
      <c r="E1557" t="str">
        <f t="shared" si="24"/>
        <v>ROTotal60-64</v>
      </c>
      <c r="F1557">
        <v>692</v>
      </c>
    </row>
    <row r="1558" spans="2:6" x14ac:dyDescent="0.2">
      <c r="B1558" t="s">
        <v>42</v>
      </c>
      <c r="C1558" t="s">
        <v>18</v>
      </c>
      <c r="D1558" s="111" t="s">
        <v>129</v>
      </c>
      <c r="E1558" t="str">
        <f t="shared" si="24"/>
        <v>ROTotal65-69</v>
      </c>
      <c r="F1558">
        <v>766</v>
      </c>
    </row>
    <row r="1559" spans="2:6" x14ac:dyDescent="0.2">
      <c r="B1559" t="s">
        <v>42</v>
      </c>
      <c r="C1559" t="s">
        <v>18</v>
      </c>
      <c r="D1559" s="111" t="s">
        <v>130</v>
      </c>
      <c r="E1559" t="str">
        <f t="shared" si="24"/>
        <v>ROTotal70-74</v>
      </c>
      <c r="F1559">
        <v>806</v>
      </c>
    </row>
    <row r="1560" spans="2:6" x14ac:dyDescent="0.2">
      <c r="B1560" t="s">
        <v>42</v>
      </c>
      <c r="C1560" t="s">
        <v>18</v>
      </c>
      <c r="D1560" s="111" t="s">
        <v>131</v>
      </c>
      <c r="E1560" t="str">
        <f t="shared" si="24"/>
        <v>ROTotal75-79</v>
      </c>
      <c r="F1560">
        <v>840</v>
      </c>
    </row>
    <row r="1561" spans="2:6" x14ac:dyDescent="0.2">
      <c r="B1561" t="s">
        <v>42</v>
      </c>
      <c r="C1561" t="s">
        <v>18</v>
      </c>
      <c r="D1561" s="111" t="s">
        <v>132</v>
      </c>
      <c r="E1561" t="str">
        <f t="shared" si="24"/>
        <v>ROTotal80-84</v>
      </c>
      <c r="F1561">
        <v>798</v>
      </c>
    </row>
    <row r="1562" spans="2:6" x14ac:dyDescent="0.2">
      <c r="B1562" t="s">
        <v>42</v>
      </c>
      <c r="C1562" t="s">
        <v>18</v>
      </c>
      <c r="D1562" s="111" t="s">
        <v>133</v>
      </c>
      <c r="E1562" t="str">
        <f t="shared" si="24"/>
        <v>ROTotal85-89</v>
      </c>
      <c r="F1562">
        <v>663</v>
      </c>
    </row>
    <row r="1563" spans="2:6" x14ac:dyDescent="0.2">
      <c r="B1563" t="s">
        <v>42</v>
      </c>
      <c r="C1563" t="s">
        <v>18</v>
      </c>
      <c r="D1563" s="111" t="s">
        <v>8</v>
      </c>
      <c r="E1563" t="str">
        <f t="shared" si="24"/>
        <v>ROTotal90+</v>
      </c>
      <c r="F1563">
        <v>487</v>
      </c>
    </row>
    <row r="1564" spans="2:6" x14ac:dyDescent="0.2">
      <c r="B1564" t="s">
        <v>43</v>
      </c>
      <c r="C1564" t="s">
        <v>18</v>
      </c>
      <c r="D1564" s="111">
        <v>0</v>
      </c>
      <c r="E1564" t="str">
        <f t="shared" si="24"/>
        <v>RRTotal0</v>
      </c>
      <c r="F1564">
        <v>240</v>
      </c>
    </row>
    <row r="1565" spans="2:6" x14ac:dyDescent="0.2">
      <c r="B1565" t="s">
        <v>43</v>
      </c>
      <c r="C1565" t="s">
        <v>18</v>
      </c>
      <c r="D1565" s="142" t="s">
        <v>1657</v>
      </c>
      <c r="E1565" t="str">
        <f t="shared" si="24"/>
        <v>RRTotal1-4</v>
      </c>
      <c r="F1565">
        <v>59</v>
      </c>
    </row>
    <row r="1566" spans="2:6" x14ac:dyDescent="0.2">
      <c r="B1566" t="s">
        <v>43</v>
      </c>
      <c r="C1566" t="s">
        <v>18</v>
      </c>
      <c r="D1566" s="142" t="s">
        <v>1658</v>
      </c>
      <c r="E1566" t="str">
        <f t="shared" si="24"/>
        <v>RRTotal5-9</v>
      </c>
      <c r="F1566">
        <v>33</v>
      </c>
    </row>
    <row r="1567" spans="2:6" x14ac:dyDescent="0.2">
      <c r="B1567" t="s">
        <v>43</v>
      </c>
      <c r="C1567" t="s">
        <v>18</v>
      </c>
      <c r="D1567" s="142" t="s">
        <v>118</v>
      </c>
      <c r="E1567" t="str">
        <f t="shared" si="24"/>
        <v>RRTotal10-14</v>
      </c>
      <c r="F1567">
        <v>24</v>
      </c>
    </row>
    <row r="1568" spans="2:6" x14ac:dyDescent="0.2">
      <c r="B1568" t="s">
        <v>43</v>
      </c>
      <c r="C1568" t="s">
        <v>18</v>
      </c>
      <c r="D1568" s="111" t="s">
        <v>119</v>
      </c>
      <c r="E1568" t="str">
        <f t="shared" si="24"/>
        <v>RRTotal15-19</v>
      </c>
      <c r="F1568">
        <v>88</v>
      </c>
    </row>
    <row r="1569" spans="2:6" x14ac:dyDescent="0.2">
      <c r="B1569" t="s">
        <v>43</v>
      </c>
      <c r="C1569" t="s">
        <v>18</v>
      </c>
      <c r="D1569" s="111" t="s">
        <v>120</v>
      </c>
      <c r="E1569" t="str">
        <f t="shared" si="24"/>
        <v>RRTotal20-24</v>
      </c>
      <c r="F1569">
        <v>110</v>
      </c>
    </row>
    <row r="1570" spans="2:6" x14ac:dyDescent="0.2">
      <c r="B1570" t="s">
        <v>43</v>
      </c>
      <c r="C1570" t="s">
        <v>18</v>
      </c>
      <c r="D1570" s="111" t="s">
        <v>121</v>
      </c>
      <c r="E1570" t="str">
        <f t="shared" si="24"/>
        <v>RRTotal25-29</v>
      </c>
      <c r="F1570">
        <v>97</v>
      </c>
    </row>
    <row r="1571" spans="2:6" x14ac:dyDescent="0.2">
      <c r="B1571" t="s">
        <v>43</v>
      </c>
      <c r="C1571" t="s">
        <v>18</v>
      </c>
      <c r="D1571" s="111" t="s">
        <v>122</v>
      </c>
      <c r="E1571" t="str">
        <f t="shared" si="24"/>
        <v>RRTotal30-34</v>
      </c>
      <c r="F1571">
        <v>92</v>
      </c>
    </row>
    <row r="1572" spans="2:6" x14ac:dyDescent="0.2">
      <c r="B1572" t="s">
        <v>43</v>
      </c>
      <c r="C1572" t="s">
        <v>18</v>
      </c>
      <c r="D1572" s="111" t="s">
        <v>123</v>
      </c>
      <c r="E1572" t="str">
        <f t="shared" si="24"/>
        <v>RRTotal35-39</v>
      </c>
      <c r="F1572">
        <v>118</v>
      </c>
    </row>
    <row r="1573" spans="2:6" x14ac:dyDescent="0.2">
      <c r="B1573" t="s">
        <v>43</v>
      </c>
      <c r="C1573" t="s">
        <v>18</v>
      </c>
      <c r="D1573" s="111" t="s">
        <v>124</v>
      </c>
      <c r="E1573" t="str">
        <f t="shared" si="24"/>
        <v>RRTotal40-44</v>
      </c>
      <c r="F1573">
        <v>135</v>
      </c>
    </row>
    <row r="1574" spans="2:6" x14ac:dyDescent="0.2">
      <c r="B1574" t="s">
        <v>43</v>
      </c>
      <c r="C1574" t="s">
        <v>18</v>
      </c>
      <c r="D1574" s="111" t="s">
        <v>125</v>
      </c>
      <c r="E1574" t="str">
        <f t="shared" si="24"/>
        <v>RRTotal45-49</v>
      </c>
      <c r="F1574">
        <v>111</v>
      </c>
    </row>
    <row r="1575" spans="2:6" x14ac:dyDescent="0.2">
      <c r="B1575" t="s">
        <v>43</v>
      </c>
      <c r="C1575" t="s">
        <v>18</v>
      </c>
      <c r="D1575" s="111" t="s">
        <v>126</v>
      </c>
      <c r="E1575" t="str">
        <f t="shared" si="24"/>
        <v>RRTotal50-54</v>
      </c>
      <c r="F1575">
        <v>149</v>
      </c>
    </row>
    <row r="1576" spans="2:6" x14ac:dyDescent="0.2">
      <c r="B1576" t="s">
        <v>43</v>
      </c>
      <c r="C1576" t="s">
        <v>18</v>
      </c>
      <c r="D1576" s="111" t="s">
        <v>127</v>
      </c>
      <c r="E1576" t="str">
        <f t="shared" si="24"/>
        <v>RRTotal55-59</v>
      </c>
      <c r="F1576">
        <v>186</v>
      </c>
    </row>
    <row r="1577" spans="2:6" x14ac:dyDescent="0.2">
      <c r="B1577" t="s">
        <v>43</v>
      </c>
      <c r="C1577" t="s">
        <v>18</v>
      </c>
      <c r="D1577" s="111" t="s">
        <v>128</v>
      </c>
      <c r="E1577" t="str">
        <f t="shared" si="24"/>
        <v>RRTotal60-64</v>
      </c>
      <c r="F1577">
        <v>189</v>
      </c>
    </row>
    <row r="1578" spans="2:6" x14ac:dyDescent="0.2">
      <c r="B1578" t="s">
        <v>43</v>
      </c>
      <c r="C1578" t="s">
        <v>18</v>
      </c>
      <c r="D1578" s="111" t="s">
        <v>129</v>
      </c>
      <c r="E1578" t="str">
        <f t="shared" si="24"/>
        <v>RRTotal65-69</v>
      </c>
      <c r="F1578">
        <v>213</v>
      </c>
    </row>
    <row r="1579" spans="2:6" x14ac:dyDescent="0.2">
      <c r="B1579" t="s">
        <v>43</v>
      </c>
      <c r="C1579" t="s">
        <v>18</v>
      </c>
      <c r="D1579" s="111" t="s">
        <v>130</v>
      </c>
      <c r="E1579" t="str">
        <f t="shared" si="24"/>
        <v>RRTotal70-74</v>
      </c>
      <c r="F1579">
        <v>227</v>
      </c>
    </row>
    <row r="1580" spans="2:6" x14ac:dyDescent="0.2">
      <c r="B1580" t="s">
        <v>43</v>
      </c>
      <c r="C1580" t="s">
        <v>18</v>
      </c>
      <c r="D1580" s="111" t="s">
        <v>131</v>
      </c>
      <c r="E1580" t="str">
        <f t="shared" si="24"/>
        <v>RRTotal75-79</v>
      </c>
      <c r="F1580">
        <v>204</v>
      </c>
    </row>
    <row r="1581" spans="2:6" x14ac:dyDescent="0.2">
      <c r="B1581" t="s">
        <v>43</v>
      </c>
      <c r="C1581" t="s">
        <v>18</v>
      </c>
      <c r="D1581" s="111" t="s">
        <v>132</v>
      </c>
      <c r="E1581" t="str">
        <f t="shared" si="24"/>
        <v>RRTotal80-84</v>
      </c>
      <c r="F1581">
        <v>166</v>
      </c>
    </row>
    <row r="1582" spans="2:6" x14ac:dyDescent="0.2">
      <c r="B1582" t="s">
        <v>43</v>
      </c>
      <c r="C1582" t="s">
        <v>18</v>
      </c>
      <c r="D1582" s="111" t="s">
        <v>133</v>
      </c>
      <c r="E1582" t="str">
        <f t="shared" si="24"/>
        <v>RRTotal85-89</v>
      </c>
      <c r="F1582">
        <v>136</v>
      </c>
    </row>
    <row r="1583" spans="2:6" x14ac:dyDescent="0.2">
      <c r="B1583" t="s">
        <v>43</v>
      </c>
      <c r="C1583" t="s">
        <v>18</v>
      </c>
      <c r="D1583" s="111" t="s">
        <v>8</v>
      </c>
      <c r="E1583" t="str">
        <f t="shared" si="24"/>
        <v>RRTotal90+</v>
      </c>
      <c r="F1583">
        <v>141</v>
      </c>
    </row>
    <row r="1584" spans="2:6" x14ac:dyDescent="0.2">
      <c r="B1584" t="s">
        <v>64</v>
      </c>
      <c r="C1584" t="s">
        <v>18</v>
      </c>
      <c r="D1584" s="111">
        <v>0</v>
      </c>
      <c r="E1584" t="str">
        <f t="shared" si="24"/>
        <v>RSTotal0</v>
      </c>
      <c r="F1584">
        <v>1421</v>
      </c>
    </row>
    <row r="1585" spans="2:6" x14ac:dyDescent="0.2">
      <c r="B1585" t="s">
        <v>64</v>
      </c>
      <c r="C1585" t="s">
        <v>18</v>
      </c>
      <c r="D1585" s="142" t="s">
        <v>1657</v>
      </c>
      <c r="E1585" t="str">
        <f t="shared" si="24"/>
        <v>RSTotal1-4</v>
      </c>
      <c r="F1585">
        <v>197</v>
      </c>
    </row>
    <row r="1586" spans="2:6" x14ac:dyDescent="0.2">
      <c r="B1586" t="s">
        <v>64</v>
      </c>
      <c r="C1586" t="s">
        <v>18</v>
      </c>
      <c r="D1586" s="142" t="s">
        <v>1658</v>
      </c>
      <c r="E1586" t="str">
        <f t="shared" si="24"/>
        <v>RSTotal5-9</v>
      </c>
      <c r="F1586">
        <v>141</v>
      </c>
    </row>
    <row r="1587" spans="2:6" x14ac:dyDescent="0.2">
      <c r="B1587" t="s">
        <v>64</v>
      </c>
      <c r="C1587" t="s">
        <v>18</v>
      </c>
      <c r="D1587" s="142" t="s">
        <v>118</v>
      </c>
      <c r="E1587" t="str">
        <f t="shared" si="24"/>
        <v>RSTotal10-14</v>
      </c>
      <c r="F1587">
        <v>182</v>
      </c>
    </row>
    <row r="1588" spans="2:6" x14ac:dyDescent="0.2">
      <c r="B1588" t="s">
        <v>64</v>
      </c>
      <c r="C1588" t="s">
        <v>18</v>
      </c>
      <c r="D1588" s="111" t="s">
        <v>119</v>
      </c>
      <c r="E1588" t="str">
        <f t="shared" si="24"/>
        <v>RSTotal15-19</v>
      </c>
      <c r="F1588">
        <v>688</v>
      </c>
    </row>
    <row r="1589" spans="2:6" x14ac:dyDescent="0.2">
      <c r="B1589" t="s">
        <v>64</v>
      </c>
      <c r="C1589" t="s">
        <v>18</v>
      </c>
      <c r="D1589" s="111" t="s">
        <v>120</v>
      </c>
      <c r="E1589" t="str">
        <f t="shared" si="24"/>
        <v>RSTotal20-24</v>
      </c>
      <c r="F1589">
        <v>1011</v>
      </c>
    </row>
    <row r="1590" spans="2:6" x14ac:dyDescent="0.2">
      <c r="B1590" t="s">
        <v>64</v>
      </c>
      <c r="C1590" t="s">
        <v>18</v>
      </c>
      <c r="D1590" s="111" t="s">
        <v>121</v>
      </c>
      <c r="E1590" t="str">
        <f t="shared" si="24"/>
        <v>RSTotal25-29</v>
      </c>
      <c r="F1590">
        <v>1056</v>
      </c>
    </row>
    <row r="1591" spans="2:6" x14ac:dyDescent="0.2">
      <c r="B1591" t="s">
        <v>64</v>
      </c>
      <c r="C1591" t="s">
        <v>18</v>
      </c>
      <c r="D1591" s="111" t="s">
        <v>122</v>
      </c>
      <c r="E1591" t="str">
        <f t="shared" si="24"/>
        <v>RSTotal30-34</v>
      </c>
      <c r="F1591">
        <v>1233</v>
      </c>
    </row>
    <row r="1592" spans="2:6" x14ac:dyDescent="0.2">
      <c r="B1592" t="s">
        <v>64</v>
      </c>
      <c r="C1592" t="s">
        <v>18</v>
      </c>
      <c r="D1592" s="111" t="s">
        <v>123</v>
      </c>
      <c r="E1592" t="str">
        <f t="shared" si="24"/>
        <v>RSTotal35-39</v>
      </c>
      <c r="F1592">
        <v>1617</v>
      </c>
    </row>
    <row r="1593" spans="2:6" x14ac:dyDescent="0.2">
      <c r="B1593" t="s">
        <v>64</v>
      </c>
      <c r="C1593" t="s">
        <v>18</v>
      </c>
      <c r="D1593" s="111" t="s">
        <v>124</v>
      </c>
      <c r="E1593" t="str">
        <f t="shared" si="24"/>
        <v>RSTotal40-44</v>
      </c>
      <c r="F1593">
        <v>1985</v>
      </c>
    </row>
    <row r="1594" spans="2:6" x14ac:dyDescent="0.2">
      <c r="B1594" t="s">
        <v>64</v>
      </c>
      <c r="C1594" t="s">
        <v>18</v>
      </c>
      <c r="D1594" s="111" t="s">
        <v>125</v>
      </c>
      <c r="E1594" t="str">
        <f t="shared" si="24"/>
        <v>RSTotal45-49</v>
      </c>
      <c r="F1594">
        <v>2577</v>
      </c>
    </row>
    <row r="1595" spans="2:6" x14ac:dyDescent="0.2">
      <c r="B1595" t="s">
        <v>64</v>
      </c>
      <c r="C1595" t="s">
        <v>18</v>
      </c>
      <c r="D1595" s="111" t="s">
        <v>126</v>
      </c>
      <c r="E1595" t="str">
        <f t="shared" si="24"/>
        <v>RSTotal50-54</v>
      </c>
      <c r="F1595">
        <v>3912</v>
      </c>
    </row>
    <row r="1596" spans="2:6" x14ac:dyDescent="0.2">
      <c r="B1596" t="s">
        <v>64</v>
      </c>
      <c r="C1596" t="s">
        <v>18</v>
      </c>
      <c r="D1596" s="111" t="s">
        <v>127</v>
      </c>
      <c r="E1596" t="str">
        <f t="shared" si="24"/>
        <v>RSTotal55-59</v>
      </c>
      <c r="F1596">
        <v>5829</v>
      </c>
    </row>
    <row r="1597" spans="2:6" x14ac:dyDescent="0.2">
      <c r="B1597" t="s">
        <v>64</v>
      </c>
      <c r="C1597" t="s">
        <v>18</v>
      </c>
      <c r="D1597" s="111" t="s">
        <v>128</v>
      </c>
      <c r="E1597" t="str">
        <f t="shared" si="24"/>
        <v>RSTotal60-64</v>
      </c>
      <c r="F1597">
        <v>7750</v>
      </c>
    </row>
    <row r="1598" spans="2:6" x14ac:dyDescent="0.2">
      <c r="B1598" t="s">
        <v>64</v>
      </c>
      <c r="C1598" t="s">
        <v>18</v>
      </c>
      <c r="D1598" s="111" t="s">
        <v>129</v>
      </c>
      <c r="E1598" t="str">
        <f t="shared" si="24"/>
        <v>RSTotal65-69</v>
      </c>
      <c r="F1598">
        <v>9185</v>
      </c>
    </row>
    <row r="1599" spans="2:6" x14ac:dyDescent="0.2">
      <c r="B1599" t="s">
        <v>64</v>
      </c>
      <c r="C1599" t="s">
        <v>18</v>
      </c>
      <c r="D1599" s="111" t="s">
        <v>130</v>
      </c>
      <c r="E1599" t="str">
        <f t="shared" si="24"/>
        <v>RSTotal70-74</v>
      </c>
      <c r="F1599">
        <v>10070</v>
      </c>
    </row>
    <row r="1600" spans="2:6" x14ac:dyDescent="0.2">
      <c r="B1600" t="s">
        <v>64</v>
      </c>
      <c r="C1600" t="s">
        <v>18</v>
      </c>
      <c r="D1600" s="111" t="s">
        <v>131</v>
      </c>
      <c r="E1600" t="str">
        <f t="shared" si="24"/>
        <v>RSTotal75-79</v>
      </c>
      <c r="F1600">
        <v>10718</v>
      </c>
    </row>
    <row r="1601" spans="2:6" x14ac:dyDescent="0.2">
      <c r="B1601" t="s">
        <v>64</v>
      </c>
      <c r="C1601" t="s">
        <v>18</v>
      </c>
      <c r="D1601" s="111" t="s">
        <v>132</v>
      </c>
      <c r="E1601" t="str">
        <f t="shared" si="24"/>
        <v>RSTotal80-84</v>
      </c>
      <c r="F1601">
        <v>10935</v>
      </c>
    </row>
    <row r="1602" spans="2:6" x14ac:dyDescent="0.2">
      <c r="B1602" t="s">
        <v>64</v>
      </c>
      <c r="C1602" t="s">
        <v>18</v>
      </c>
      <c r="D1602" s="111" t="s">
        <v>133</v>
      </c>
      <c r="E1602" t="str">
        <f t="shared" si="24"/>
        <v>RSTotal85-89</v>
      </c>
      <c r="F1602">
        <v>9810</v>
      </c>
    </row>
    <row r="1603" spans="2:6" x14ac:dyDescent="0.2">
      <c r="B1603" t="s">
        <v>64</v>
      </c>
      <c r="C1603" t="s">
        <v>18</v>
      </c>
      <c r="D1603" s="111" t="s">
        <v>8</v>
      </c>
      <c r="E1603" t="str">
        <f t="shared" si="24"/>
        <v>RSTotal90+</v>
      </c>
      <c r="F1603">
        <v>8705</v>
      </c>
    </row>
    <row r="1604" spans="2:6" x14ac:dyDescent="0.2">
      <c r="B1604" t="s">
        <v>63</v>
      </c>
      <c r="C1604" t="s">
        <v>18</v>
      </c>
      <c r="D1604" s="111">
        <v>0</v>
      </c>
      <c r="E1604" t="str">
        <f t="shared" ref="E1604:E1667" si="25">_xlfn.CONCAT(B1604,C1604,D1604)</f>
        <v>SCTotal0</v>
      </c>
      <c r="F1604">
        <v>939</v>
      </c>
    </row>
    <row r="1605" spans="2:6" x14ac:dyDescent="0.2">
      <c r="B1605" t="s">
        <v>63</v>
      </c>
      <c r="C1605" t="s">
        <v>18</v>
      </c>
      <c r="D1605" s="142" t="s">
        <v>1657</v>
      </c>
      <c r="E1605" t="str">
        <f t="shared" si="25"/>
        <v>SCTotal1-4</v>
      </c>
      <c r="F1605">
        <v>126</v>
      </c>
    </row>
    <row r="1606" spans="2:6" x14ac:dyDescent="0.2">
      <c r="B1606" t="s">
        <v>63</v>
      </c>
      <c r="C1606" t="s">
        <v>18</v>
      </c>
      <c r="D1606" s="142" t="s">
        <v>1658</v>
      </c>
      <c r="E1606" t="str">
        <f t="shared" si="25"/>
        <v>SCTotal5-9</v>
      </c>
      <c r="F1606">
        <v>89</v>
      </c>
    </row>
    <row r="1607" spans="2:6" x14ac:dyDescent="0.2">
      <c r="B1607" t="s">
        <v>63</v>
      </c>
      <c r="C1607" t="s">
        <v>18</v>
      </c>
      <c r="D1607" s="142" t="s">
        <v>118</v>
      </c>
      <c r="E1607" t="str">
        <f t="shared" si="25"/>
        <v>SCTotal10-14</v>
      </c>
      <c r="F1607">
        <v>110</v>
      </c>
    </row>
    <row r="1608" spans="2:6" x14ac:dyDescent="0.2">
      <c r="B1608" t="s">
        <v>63</v>
      </c>
      <c r="C1608" t="s">
        <v>18</v>
      </c>
      <c r="D1608" s="111" t="s">
        <v>119</v>
      </c>
      <c r="E1608" t="str">
        <f t="shared" si="25"/>
        <v>SCTotal15-19</v>
      </c>
      <c r="F1608">
        <v>377</v>
      </c>
    </row>
    <row r="1609" spans="2:6" x14ac:dyDescent="0.2">
      <c r="B1609" t="s">
        <v>63</v>
      </c>
      <c r="C1609" t="s">
        <v>18</v>
      </c>
      <c r="D1609" s="111" t="s">
        <v>120</v>
      </c>
      <c r="E1609" t="str">
        <f t="shared" si="25"/>
        <v>SCTotal20-24</v>
      </c>
      <c r="F1609">
        <v>614</v>
      </c>
    </row>
    <row r="1610" spans="2:6" x14ac:dyDescent="0.2">
      <c r="B1610" t="s">
        <v>63</v>
      </c>
      <c r="C1610" t="s">
        <v>18</v>
      </c>
      <c r="D1610" s="111" t="s">
        <v>121</v>
      </c>
      <c r="E1610" t="str">
        <f t="shared" si="25"/>
        <v>SCTotal25-29</v>
      </c>
      <c r="F1610">
        <v>600</v>
      </c>
    </row>
    <row r="1611" spans="2:6" x14ac:dyDescent="0.2">
      <c r="B1611" t="s">
        <v>63</v>
      </c>
      <c r="C1611" t="s">
        <v>18</v>
      </c>
      <c r="D1611" s="111" t="s">
        <v>122</v>
      </c>
      <c r="E1611" t="str">
        <f t="shared" si="25"/>
        <v>SCTotal30-34</v>
      </c>
      <c r="F1611">
        <v>731</v>
      </c>
    </row>
    <row r="1612" spans="2:6" x14ac:dyDescent="0.2">
      <c r="B1612" t="s">
        <v>63</v>
      </c>
      <c r="C1612" t="s">
        <v>18</v>
      </c>
      <c r="D1612" s="111" t="s">
        <v>123</v>
      </c>
      <c r="E1612" t="str">
        <f t="shared" si="25"/>
        <v>SCTotal35-39</v>
      </c>
      <c r="F1612">
        <v>847</v>
      </c>
    </row>
    <row r="1613" spans="2:6" x14ac:dyDescent="0.2">
      <c r="B1613" t="s">
        <v>63</v>
      </c>
      <c r="C1613" t="s">
        <v>18</v>
      </c>
      <c r="D1613" s="111" t="s">
        <v>124</v>
      </c>
      <c r="E1613" t="str">
        <f t="shared" si="25"/>
        <v>SCTotal40-44</v>
      </c>
      <c r="F1613">
        <v>1162</v>
      </c>
    </row>
    <row r="1614" spans="2:6" x14ac:dyDescent="0.2">
      <c r="B1614" t="s">
        <v>63</v>
      </c>
      <c r="C1614" t="s">
        <v>18</v>
      </c>
      <c r="D1614" s="111" t="s">
        <v>125</v>
      </c>
      <c r="E1614" t="str">
        <f t="shared" si="25"/>
        <v>SCTotal45-49</v>
      </c>
      <c r="F1614">
        <v>1518</v>
      </c>
    </row>
    <row r="1615" spans="2:6" x14ac:dyDescent="0.2">
      <c r="B1615" t="s">
        <v>63</v>
      </c>
      <c r="C1615" t="s">
        <v>18</v>
      </c>
      <c r="D1615" s="111" t="s">
        <v>126</v>
      </c>
      <c r="E1615" t="str">
        <f t="shared" si="25"/>
        <v>SCTotal50-54</v>
      </c>
      <c r="F1615">
        <v>2293</v>
      </c>
    </row>
    <row r="1616" spans="2:6" x14ac:dyDescent="0.2">
      <c r="B1616" t="s">
        <v>63</v>
      </c>
      <c r="C1616" t="s">
        <v>18</v>
      </c>
      <c r="D1616" s="111" t="s">
        <v>127</v>
      </c>
      <c r="E1616" t="str">
        <f t="shared" si="25"/>
        <v>SCTotal55-59</v>
      </c>
      <c r="F1616">
        <v>2998</v>
      </c>
    </row>
    <row r="1617" spans="2:6" x14ac:dyDescent="0.2">
      <c r="B1617" t="s">
        <v>63</v>
      </c>
      <c r="C1617" t="s">
        <v>18</v>
      </c>
      <c r="D1617" s="111" t="s">
        <v>128</v>
      </c>
      <c r="E1617" t="str">
        <f t="shared" si="25"/>
        <v>SCTotal60-64</v>
      </c>
      <c r="F1617">
        <v>3707</v>
      </c>
    </row>
    <row r="1618" spans="2:6" x14ac:dyDescent="0.2">
      <c r="B1618" t="s">
        <v>63</v>
      </c>
      <c r="C1618" t="s">
        <v>18</v>
      </c>
      <c r="D1618" s="111" t="s">
        <v>129</v>
      </c>
      <c r="E1618" t="str">
        <f t="shared" si="25"/>
        <v>SCTotal65-69</v>
      </c>
      <c r="F1618">
        <v>4354</v>
      </c>
    </row>
    <row r="1619" spans="2:6" x14ac:dyDescent="0.2">
      <c r="B1619" t="s">
        <v>63</v>
      </c>
      <c r="C1619" t="s">
        <v>18</v>
      </c>
      <c r="D1619" s="111" t="s">
        <v>130</v>
      </c>
      <c r="E1619" t="str">
        <f t="shared" si="25"/>
        <v>SCTotal70-74</v>
      </c>
      <c r="F1619">
        <v>4607</v>
      </c>
    </row>
    <row r="1620" spans="2:6" x14ac:dyDescent="0.2">
      <c r="B1620" t="s">
        <v>63</v>
      </c>
      <c r="C1620" t="s">
        <v>18</v>
      </c>
      <c r="D1620" s="111" t="s">
        <v>131</v>
      </c>
      <c r="E1620" t="str">
        <f t="shared" si="25"/>
        <v>SCTotal75-79</v>
      </c>
      <c r="F1620">
        <v>4717</v>
      </c>
    </row>
    <row r="1621" spans="2:6" x14ac:dyDescent="0.2">
      <c r="B1621" t="s">
        <v>63</v>
      </c>
      <c r="C1621" t="s">
        <v>18</v>
      </c>
      <c r="D1621" s="111" t="s">
        <v>132</v>
      </c>
      <c r="E1621" t="str">
        <f t="shared" si="25"/>
        <v>SCTotal80-84</v>
      </c>
      <c r="F1621">
        <v>4850</v>
      </c>
    </row>
    <row r="1622" spans="2:6" x14ac:dyDescent="0.2">
      <c r="B1622" t="s">
        <v>63</v>
      </c>
      <c r="C1622" t="s">
        <v>18</v>
      </c>
      <c r="D1622" s="111" t="s">
        <v>133</v>
      </c>
      <c r="E1622" t="str">
        <f t="shared" si="25"/>
        <v>SCTotal85-89</v>
      </c>
      <c r="F1622">
        <v>4041</v>
      </c>
    </row>
    <row r="1623" spans="2:6" x14ac:dyDescent="0.2">
      <c r="B1623" t="s">
        <v>63</v>
      </c>
      <c r="C1623" t="s">
        <v>18</v>
      </c>
      <c r="D1623" s="111" t="s">
        <v>8</v>
      </c>
      <c r="E1623" t="str">
        <f t="shared" si="25"/>
        <v>SCTotal90+</v>
      </c>
      <c r="F1623">
        <v>3560</v>
      </c>
    </row>
    <row r="1624" spans="2:6" x14ac:dyDescent="0.2">
      <c r="B1624" t="s">
        <v>55</v>
      </c>
      <c r="C1624" t="s">
        <v>18</v>
      </c>
      <c r="D1624" s="111">
        <v>0</v>
      </c>
      <c r="E1624" t="str">
        <f t="shared" si="25"/>
        <v>SETotal0</v>
      </c>
      <c r="F1624">
        <v>554</v>
      </c>
    </row>
    <row r="1625" spans="2:6" x14ac:dyDescent="0.2">
      <c r="B1625" t="s">
        <v>55</v>
      </c>
      <c r="C1625" t="s">
        <v>18</v>
      </c>
      <c r="D1625" s="142" t="s">
        <v>1657</v>
      </c>
      <c r="E1625" t="str">
        <f t="shared" si="25"/>
        <v>SETotal1-4</v>
      </c>
      <c r="F1625">
        <v>63</v>
      </c>
    </row>
    <row r="1626" spans="2:6" x14ac:dyDescent="0.2">
      <c r="B1626" t="s">
        <v>55</v>
      </c>
      <c r="C1626" t="s">
        <v>18</v>
      </c>
      <c r="D1626" s="142" t="s">
        <v>1658</v>
      </c>
      <c r="E1626" t="str">
        <f t="shared" si="25"/>
        <v>SETotal5-9</v>
      </c>
      <c r="F1626">
        <v>39</v>
      </c>
    </row>
    <row r="1627" spans="2:6" x14ac:dyDescent="0.2">
      <c r="B1627" t="s">
        <v>55</v>
      </c>
      <c r="C1627" t="s">
        <v>18</v>
      </c>
      <c r="D1627" s="142" t="s">
        <v>118</v>
      </c>
      <c r="E1627" t="str">
        <f t="shared" si="25"/>
        <v>SETotal10-14</v>
      </c>
      <c r="F1627">
        <v>57</v>
      </c>
    </row>
    <row r="1628" spans="2:6" x14ac:dyDescent="0.2">
      <c r="B1628" t="s">
        <v>55</v>
      </c>
      <c r="C1628" t="s">
        <v>18</v>
      </c>
      <c r="D1628" s="111" t="s">
        <v>119</v>
      </c>
      <c r="E1628" t="str">
        <f t="shared" si="25"/>
        <v>SETotal15-19</v>
      </c>
      <c r="F1628">
        <v>244</v>
      </c>
    </row>
    <row r="1629" spans="2:6" x14ac:dyDescent="0.2">
      <c r="B1629" t="s">
        <v>55</v>
      </c>
      <c r="C1629" t="s">
        <v>18</v>
      </c>
      <c r="D1629" s="111" t="s">
        <v>120</v>
      </c>
      <c r="E1629" t="str">
        <f t="shared" si="25"/>
        <v>SETotal20-24</v>
      </c>
      <c r="F1629">
        <v>400</v>
      </c>
    </row>
    <row r="1630" spans="2:6" x14ac:dyDescent="0.2">
      <c r="B1630" t="s">
        <v>55</v>
      </c>
      <c r="C1630" t="s">
        <v>18</v>
      </c>
      <c r="D1630" s="111" t="s">
        <v>121</v>
      </c>
      <c r="E1630" t="str">
        <f t="shared" si="25"/>
        <v>SETotal25-29</v>
      </c>
      <c r="F1630">
        <v>335</v>
      </c>
    </row>
    <row r="1631" spans="2:6" x14ac:dyDescent="0.2">
      <c r="B1631" t="s">
        <v>55</v>
      </c>
      <c r="C1631" t="s">
        <v>18</v>
      </c>
      <c r="D1631" s="111" t="s">
        <v>122</v>
      </c>
      <c r="E1631" t="str">
        <f t="shared" si="25"/>
        <v>SETotal30-34</v>
      </c>
      <c r="F1631">
        <v>338</v>
      </c>
    </row>
    <row r="1632" spans="2:6" x14ac:dyDescent="0.2">
      <c r="B1632" t="s">
        <v>55</v>
      </c>
      <c r="C1632" t="s">
        <v>18</v>
      </c>
      <c r="D1632" s="111" t="s">
        <v>123</v>
      </c>
      <c r="E1632" t="str">
        <f t="shared" si="25"/>
        <v>SETotal35-39</v>
      </c>
      <c r="F1632">
        <v>444</v>
      </c>
    </row>
    <row r="1633" spans="2:6" x14ac:dyDescent="0.2">
      <c r="B1633" t="s">
        <v>55</v>
      </c>
      <c r="C1633" t="s">
        <v>18</v>
      </c>
      <c r="D1633" s="111" t="s">
        <v>124</v>
      </c>
      <c r="E1633" t="str">
        <f t="shared" si="25"/>
        <v>SETotal40-44</v>
      </c>
      <c r="F1633">
        <v>466</v>
      </c>
    </row>
    <row r="1634" spans="2:6" x14ac:dyDescent="0.2">
      <c r="B1634" t="s">
        <v>55</v>
      </c>
      <c r="C1634" t="s">
        <v>18</v>
      </c>
      <c r="D1634" s="111" t="s">
        <v>125</v>
      </c>
      <c r="E1634" t="str">
        <f t="shared" si="25"/>
        <v>SETotal45-49</v>
      </c>
      <c r="F1634">
        <v>521</v>
      </c>
    </row>
    <row r="1635" spans="2:6" x14ac:dyDescent="0.2">
      <c r="B1635" t="s">
        <v>55</v>
      </c>
      <c r="C1635" t="s">
        <v>18</v>
      </c>
      <c r="D1635" s="111" t="s">
        <v>126</v>
      </c>
      <c r="E1635" t="str">
        <f t="shared" si="25"/>
        <v>SETotal50-54</v>
      </c>
      <c r="F1635">
        <v>715</v>
      </c>
    </row>
    <row r="1636" spans="2:6" x14ac:dyDescent="0.2">
      <c r="B1636" t="s">
        <v>55</v>
      </c>
      <c r="C1636" t="s">
        <v>18</v>
      </c>
      <c r="D1636" s="111" t="s">
        <v>127</v>
      </c>
      <c r="E1636" t="str">
        <f t="shared" si="25"/>
        <v>SETotal55-59</v>
      </c>
      <c r="F1636">
        <v>800</v>
      </c>
    </row>
    <row r="1637" spans="2:6" x14ac:dyDescent="0.2">
      <c r="B1637" t="s">
        <v>55</v>
      </c>
      <c r="C1637" t="s">
        <v>18</v>
      </c>
      <c r="D1637" s="111" t="s">
        <v>128</v>
      </c>
      <c r="E1637" t="str">
        <f t="shared" si="25"/>
        <v>SETotal60-64</v>
      </c>
      <c r="F1637">
        <v>976</v>
      </c>
    </row>
    <row r="1638" spans="2:6" x14ac:dyDescent="0.2">
      <c r="B1638" t="s">
        <v>55</v>
      </c>
      <c r="C1638" t="s">
        <v>18</v>
      </c>
      <c r="D1638" s="111" t="s">
        <v>129</v>
      </c>
      <c r="E1638" t="str">
        <f t="shared" si="25"/>
        <v>SETotal65-69</v>
      </c>
      <c r="F1638">
        <v>1163</v>
      </c>
    </row>
    <row r="1639" spans="2:6" x14ac:dyDescent="0.2">
      <c r="B1639" t="s">
        <v>55</v>
      </c>
      <c r="C1639" t="s">
        <v>18</v>
      </c>
      <c r="D1639" s="111" t="s">
        <v>130</v>
      </c>
      <c r="E1639" t="str">
        <f t="shared" si="25"/>
        <v>SETotal70-74</v>
      </c>
      <c r="F1639">
        <v>1184</v>
      </c>
    </row>
    <row r="1640" spans="2:6" x14ac:dyDescent="0.2">
      <c r="B1640" t="s">
        <v>55</v>
      </c>
      <c r="C1640" t="s">
        <v>18</v>
      </c>
      <c r="D1640" s="111" t="s">
        <v>131</v>
      </c>
      <c r="E1640" t="str">
        <f t="shared" si="25"/>
        <v>SETotal75-79</v>
      </c>
      <c r="F1640">
        <v>1366</v>
      </c>
    </row>
    <row r="1641" spans="2:6" x14ac:dyDescent="0.2">
      <c r="B1641" t="s">
        <v>55</v>
      </c>
      <c r="C1641" t="s">
        <v>18</v>
      </c>
      <c r="D1641" s="111" t="s">
        <v>132</v>
      </c>
      <c r="E1641" t="str">
        <f t="shared" si="25"/>
        <v>SETotal80-84</v>
      </c>
      <c r="F1641">
        <v>1293</v>
      </c>
    </row>
    <row r="1642" spans="2:6" x14ac:dyDescent="0.2">
      <c r="B1642" t="s">
        <v>55</v>
      </c>
      <c r="C1642" t="s">
        <v>18</v>
      </c>
      <c r="D1642" s="111" t="s">
        <v>133</v>
      </c>
      <c r="E1642" t="str">
        <f t="shared" si="25"/>
        <v>SETotal85-89</v>
      </c>
      <c r="F1642">
        <v>1111</v>
      </c>
    </row>
    <row r="1643" spans="2:6" x14ac:dyDescent="0.2">
      <c r="B1643" t="s">
        <v>55</v>
      </c>
      <c r="C1643" t="s">
        <v>18</v>
      </c>
      <c r="D1643" s="111" t="s">
        <v>8</v>
      </c>
      <c r="E1643" t="str">
        <f t="shared" si="25"/>
        <v>SETotal90+</v>
      </c>
      <c r="F1643">
        <v>1387</v>
      </c>
    </row>
    <row r="1644" spans="2:6" x14ac:dyDescent="0.2">
      <c r="B1644" t="s">
        <v>13</v>
      </c>
      <c r="C1644" t="s">
        <v>18</v>
      </c>
      <c r="D1644" s="111">
        <v>0</v>
      </c>
      <c r="E1644" t="str">
        <f t="shared" si="25"/>
        <v>SPTotal0</v>
      </c>
      <c r="F1644">
        <v>6426</v>
      </c>
    </row>
    <row r="1645" spans="2:6" x14ac:dyDescent="0.2">
      <c r="B1645" t="s">
        <v>13</v>
      </c>
      <c r="C1645" t="s">
        <v>18</v>
      </c>
      <c r="D1645" s="142" t="s">
        <v>1657</v>
      </c>
      <c r="E1645" t="str">
        <f t="shared" si="25"/>
        <v>SPTotal1-4</v>
      </c>
      <c r="F1645">
        <v>1021</v>
      </c>
    </row>
    <row r="1646" spans="2:6" x14ac:dyDescent="0.2">
      <c r="B1646" t="s">
        <v>13</v>
      </c>
      <c r="C1646" t="s">
        <v>18</v>
      </c>
      <c r="D1646" s="142" t="s">
        <v>1658</v>
      </c>
      <c r="E1646" t="str">
        <f t="shared" si="25"/>
        <v>SPTotal5-9</v>
      </c>
      <c r="F1646">
        <v>495</v>
      </c>
    </row>
    <row r="1647" spans="2:6" x14ac:dyDescent="0.2">
      <c r="B1647" t="s">
        <v>13</v>
      </c>
      <c r="C1647" t="s">
        <v>18</v>
      </c>
      <c r="D1647" s="142" t="s">
        <v>118</v>
      </c>
      <c r="E1647" t="str">
        <f t="shared" si="25"/>
        <v>SPTotal10-14</v>
      </c>
      <c r="F1647">
        <v>623</v>
      </c>
    </row>
    <row r="1648" spans="2:6" x14ac:dyDescent="0.2">
      <c r="B1648" t="s">
        <v>13</v>
      </c>
      <c r="C1648" t="s">
        <v>18</v>
      </c>
      <c r="D1648" s="111" t="s">
        <v>119</v>
      </c>
      <c r="E1648" t="str">
        <f t="shared" si="25"/>
        <v>SPTotal15-19</v>
      </c>
      <c r="F1648">
        <v>2141</v>
      </c>
    </row>
    <row r="1649" spans="2:6" x14ac:dyDescent="0.2">
      <c r="B1649" t="s">
        <v>13</v>
      </c>
      <c r="C1649" t="s">
        <v>18</v>
      </c>
      <c r="D1649" s="111" t="s">
        <v>120</v>
      </c>
      <c r="E1649" t="str">
        <f t="shared" si="25"/>
        <v>SPTotal20-24</v>
      </c>
      <c r="F1649">
        <v>3599</v>
      </c>
    </row>
    <row r="1650" spans="2:6" x14ac:dyDescent="0.2">
      <c r="B1650" t="s">
        <v>13</v>
      </c>
      <c r="C1650" t="s">
        <v>18</v>
      </c>
      <c r="D1650" s="111" t="s">
        <v>121</v>
      </c>
      <c r="E1650" t="str">
        <f t="shared" si="25"/>
        <v>SPTotal25-29</v>
      </c>
      <c r="F1650">
        <v>3658</v>
      </c>
    </row>
    <row r="1651" spans="2:6" x14ac:dyDescent="0.2">
      <c r="B1651" t="s">
        <v>13</v>
      </c>
      <c r="C1651" t="s">
        <v>18</v>
      </c>
      <c r="D1651" s="111" t="s">
        <v>122</v>
      </c>
      <c r="E1651" t="str">
        <f t="shared" si="25"/>
        <v>SPTotal30-34</v>
      </c>
      <c r="F1651">
        <v>4687</v>
      </c>
    </row>
    <row r="1652" spans="2:6" x14ac:dyDescent="0.2">
      <c r="B1652" t="s">
        <v>13</v>
      </c>
      <c r="C1652" t="s">
        <v>18</v>
      </c>
      <c r="D1652" s="111" t="s">
        <v>123</v>
      </c>
      <c r="E1652" t="str">
        <f t="shared" si="25"/>
        <v>SPTotal35-39</v>
      </c>
      <c r="F1652">
        <v>6165</v>
      </c>
    </row>
    <row r="1653" spans="2:6" x14ac:dyDescent="0.2">
      <c r="B1653" t="s">
        <v>13</v>
      </c>
      <c r="C1653" t="s">
        <v>18</v>
      </c>
      <c r="D1653" s="111" t="s">
        <v>124</v>
      </c>
      <c r="E1653" t="str">
        <f t="shared" si="25"/>
        <v>SPTotal40-44</v>
      </c>
      <c r="F1653">
        <v>8126</v>
      </c>
    </row>
    <row r="1654" spans="2:6" x14ac:dyDescent="0.2">
      <c r="B1654" t="s">
        <v>13</v>
      </c>
      <c r="C1654" t="s">
        <v>18</v>
      </c>
      <c r="D1654" s="111" t="s">
        <v>125</v>
      </c>
      <c r="E1654" t="str">
        <f t="shared" si="25"/>
        <v>SPTotal45-49</v>
      </c>
      <c r="F1654">
        <v>10681</v>
      </c>
    </row>
    <row r="1655" spans="2:6" x14ac:dyDescent="0.2">
      <c r="B1655" t="s">
        <v>13</v>
      </c>
      <c r="C1655" t="s">
        <v>18</v>
      </c>
      <c r="D1655" s="111" t="s">
        <v>126</v>
      </c>
      <c r="E1655" t="str">
        <f t="shared" si="25"/>
        <v>SPTotal50-54</v>
      </c>
      <c r="F1655">
        <v>15155</v>
      </c>
    </row>
    <row r="1656" spans="2:6" x14ac:dyDescent="0.2">
      <c r="B1656" t="s">
        <v>13</v>
      </c>
      <c r="C1656" t="s">
        <v>18</v>
      </c>
      <c r="D1656" s="111" t="s">
        <v>127</v>
      </c>
      <c r="E1656" t="str">
        <f t="shared" si="25"/>
        <v>SPTotal55-59</v>
      </c>
      <c r="F1656">
        <v>20867</v>
      </c>
    </row>
    <row r="1657" spans="2:6" x14ac:dyDescent="0.2">
      <c r="B1657" t="s">
        <v>13</v>
      </c>
      <c r="C1657" t="s">
        <v>18</v>
      </c>
      <c r="D1657" s="111" t="s">
        <v>128</v>
      </c>
      <c r="E1657" t="str">
        <f t="shared" si="25"/>
        <v>SPTotal60-64</v>
      </c>
      <c r="F1657">
        <v>26990</v>
      </c>
    </row>
    <row r="1658" spans="2:6" x14ac:dyDescent="0.2">
      <c r="B1658" t="s">
        <v>13</v>
      </c>
      <c r="C1658" t="s">
        <v>18</v>
      </c>
      <c r="D1658" s="111" t="s">
        <v>129</v>
      </c>
      <c r="E1658" t="str">
        <f t="shared" si="25"/>
        <v>SPTotal65-69</v>
      </c>
      <c r="F1658">
        <v>30537</v>
      </c>
    </row>
    <row r="1659" spans="2:6" x14ac:dyDescent="0.2">
      <c r="B1659" t="s">
        <v>13</v>
      </c>
      <c r="C1659" t="s">
        <v>18</v>
      </c>
      <c r="D1659" s="111" t="s">
        <v>130</v>
      </c>
      <c r="E1659" t="str">
        <f t="shared" si="25"/>
        <v>SPTotal70-74</v>
      </c>
      <c r="F1659">
        <v>32207</v>
      </c>
    </row>
    <row r="1660" spans="2:6" x14ac:dyDescent="0.2">
      <c r="B1660" t="s">
        <v>13</v>
      </c>
      <c r="C1660" t="s">
        <v>18</v>
      </c>
      <c r="D1660" s="111" t="s">
        <v>131</v>
      </c>
      <c r="E1660" t="str">
        <f t="shared" si="25"/>
        <v>SPTotal75-79</v>
      </c>
      <c r="F1660">
        <v>33845</v>
      </c>
    </row>
    <row r="1661" spans="2:6" x14ac:dyDescent="0.2">
      <c r="B1661" t="s">
        <v>13</v>
      </c>
      <c r="C1661" t="s">
        <v>18</v>
      </c>
      <c r="D1661" s="111" t="s">
        <v>132</v>
      </c>
      <c r="E1661" t="str">
        <f t="shared" si="25"/>
        <v>SPTotal80-84</v>
      </c>
      <c r="F1661">
        <v>36048</v>
      </c>
    </row>
    <row r="1662" spans="2:6" x14ac:dyDescent="0.2">
      <c r="B1662" t="s">
        <v>13</v>
      </c>
      <c r="C1662" t="s">
        <v>18</v>
      </c>
      <c r="D1662" s="111" t="s">
        <v>133</v>
      </c>
      <c r="E1662" t="str">
        <f t="shared" si="25"/>
        <v>SPTotal85-89</v>
      </c>
      <c r="F1662">
        <v>31939</v>
      </c>
    </row>
    <row r="1663" spans="2:6" x14ac:dyDescent="0.2">
      <c r="B1663" t="s">
        <v>13</v>
      </c>
      <c r="C1663" t="s">
        <v>18</v>
      </c>
      <c r="D1663" s="111" t="s">
        <v>8</v>
      </c>
      <c r="E1663" t="str">
        <f t="shared" si="25"/>
        <v>SPTotal90+</v>
      </c>
      <c r="F1663">
        <v>30402</v>
      </c>
    </row>
    <row r="1664" spans="2:6" x14ac:dyDescent="0.2">
      <c r="B1664" t="s">
        <v>46</v>
      </c>
      <c r="C1664" t="s">
        <v>18</v>
      </c>
      <c r="D1664" s="111">
        <v>0</v>
      </c>
      <c r="E1664" t="str">
        <f t="shared" si="25"/>
        <v>TOTotal0</v>
      </c>
      <c r="F1664">
        <v>283</v>
      </c>
    </row>
    <row r="1665" spans="2:6" x14ac:dyDescent="0.2">
      <c r="B1665" t="s">
        <v>46</v>
      </c>
      <c r="C1665" t="s">
        <v>18</v>
      </c>
      <c r="D1665" s="142" t="s">
        <v>1657</v>
      </c>
      <c r="E1665" t="str">
        <f t="shared" si="25"/>
        <v>TOTotal1-4</v>
      </c>
      <c r="F1665">
        <v>59</v>
      </c>
    </row>
    <row r="1666" spans="2:6" x14ac:dyDescent="0.2">
      <c r="B1666" t="s">
        <v>46</v>
      </c>
      <c r="C1666" t="s">
        <v>18</v>
      </c>
      <c r="D1666" s="142" t="s">
        <v>1658</v>
      </c>
      <c r="E1666" t="str">
        <f t="shared" si="25"/>
        <v>TOTotal5-9</v>
      </c>
      <c r="F1666">
        <v>33</v>
      </c>
    </row>
    <row r="1667" spans="2:6" x14ac:dyDescent="0.2">
      <c r="B1667" t="s">
        <v>46</v>
      </c>
      <c r="C1667" t="s">
        <v>18</v>
      </c>
      <c r="D1667" s="142" t="s">
        <v>118</v>
      </c>
      <c r="E1667" t="str">
        <f t="shared" si="25"/>
        <v>TOTotal10-14</v>
      </c>
      <c r="F1667">
        <v>59</v>
      </c>
    </row>
    <row r="1668" spans="2:6" x14ac:dyDescent="0.2">
      <c r="B1668" t="s">
        <v>46</v>
      </c>
      <c r="C1668" t="s">
        <v>18</v>
      </c>
      <c r="D1668" s="111" t="s">
        <v>119</v>
      </c>
      <c r="E1668" t="str">
        <f t="shared" ref="E1668:E1683" si="26">_xlfn.CONCAT(B1668,C1668,D1668)</f>
        <v>TOTotal15-19</v>
      </c>
      <c r="F1668">
        <v>166</v>
      </c>
    </row>
    <row r="1669" spans="2:6" x14ac:dyDescent="0.2">
      <c r="B1669" t="s">
        <v>46</v>
      </c>
      <c r="C1669" t="s">
        <v>18</v>
      </c>
      <c r="D1669" s="111" t="s">
        <v>120</v>
      </c>
      <c r="E1669" t="str">
        <f t="shared" si="26"/>
        <v>TOTotal20-24</v>
      </c>
      <c r="F1669">
        <v>191</v>
      </c>
    </row>
    <row r="1670" spans="2:6" x14ac:dyDescent="0.2">
      <c r="B1670" t="s">
        <v>46</v>
      </c>
      <c r="C1670" t="s">
        <v>18</v>
      </c>
      <c r="D1670" s="111" t="s">
        <v>121</v>
      </c>
      <c r="E1670" t="str">
        <f t="shared" si="26"/>
        <v>TOTotal25-29</v>
      </c>
      <c r="F1670">
        <v>214</v>
      </c>
    </row>
    <row r="1671" spans="2:6" x14ac:dyDescent="0.2">
      <c r="B1671" t="s">
        <v>46</v>
      </c>
      <c r="C1671" t="s">
        <v>18</v>
      </c>
      <c r="D1671" s="111" t="s">
        <v>122</v>
      </c>
      <c r="E1671" t="str">
        <f t="shared" si="26"/>
        <v>TOTotal30-34</v>
      </c>
      <c r="F1671">
        <v>245</v>
      </c>
    </row>
    <row r="1672" spans="2:6" x14ac:dyDescent="0.2">
      <c r="B1672" t="s">
        <v>46</v>
      </c>
      <c r="C1672" t="s">
        <v>18</v>
      </c>
      <c r="D1672" s="111" t="s">
        <v>123</v>
      </c>
      <c r="E1672" t="str">
        <f t="shared" si="26"/>
        <v>TOTotal35-39</v>
      </c>
      <c r="F1672">
        <v>261</v>
      </c>
    </row>
    <row r="1673" spans="2:6" x14ac:dyDescent="0.2">
      <c r="B1673" t="s">
        <v>46</v>
      </c>
      <c r="C1673" t="s">
        <v>18</v>
      </c>
      <c r="D1673" s="111" t="s">
        <v>124</v>
      </c>
      <c r="E1673" t="str">
        <f t="shared" si="26"/>
        <v>TOTotal40-44</v>
      </c>
      <c r="F1673">
        <v>286</v>
      </c>
    </row>
    <row r="1674" spans="2:6" x14ac:dyDescent="0.2">
      <c r="B1674" t="s">
        <v>46</v>
      </c>
      <c r="C1674" t="s">
        <v>18</v>
      </c>
      <c r="D1674" s="111" t="s">
        <v>125</v>
      </c>
      <c r="E1674" t="str">
        <f t="shared" si="26"/>
        <v>TOTotal45-49</v>
      </c>
      <c r="F1674">
        <v>329</v>
      </c>
    </row>
    <row r="1675" spans="2:6" x14ac:dyDescent="0.2">
      <c r="B1675" t="s">
        <v>46</v>
      </c>
      <c r="C1675" t="s">
        <v>18</v>
      </c>
      <c r="D1675" s="111" t="s">
        <v>126</v>
      </c>
      <c r="E1675" t="str">
        <f t="shared" si="26"/>
        <v>TOTotal50-54</v>
      </c>
      <c r="F1675">
        <v>398</v>
      </c>
    </row>
    <row r="1676" spans="2:6" x14ac:dyDescent="0.2">
      <c r="B1676" t="s">
        <v>46</v>
      </c>
      <c r="C1676" t="s">
        <v>18</v>
      </c>
      <c r="D1676" s="111" t="s">
        <v>127</v>
      </c>
      <c r="E1676" t="str">
        <f t="shared" si="26"/>
        <v>TOTotal55-59</v>
      </c>
      <c r="F1676">
        <v>465</v>
      </c>
    </row>
    <row r="1677" spans="2:6" x14ac:dyDescent="0.2">
      <c r="B1677" t="s">
        <v>46</v>
      </c>
      <c r="C1677" t="s">
        <v>18</v>
      </c>
      <c r="D1677" s="111" t="s">
        <v>128</v>
      </c>
      <c r="E1677" t="str">
        <f t="shared" si="26"/>
        <v>TOTotal60-64</v>
      </c>
      <c r="F1677">
        <v>597</v>
      </c>
    </row>
    <row r="1678" spans="2:6" x14ac:dyDescent="0.2">
      <c r="B1678" t="s">
        <v>46</v>
      </c>
      <c r="C1678" t="s">
        <v>18</v>
      </c>
      <c r="D1678" s="111" t="s">
        <v>129</v>
      </c>
      <c r="E1678" t="str">
        <f t="shared" si="26"/>
        <v>TOTotal65-69</v>
      </c>
      <c r="F1678">
        <v>642</v>
      </c>
    </row>
    <row r="1679" spans="2:6" x14ac:dyDescent="0.2">
      <c r="B1679" t="s">
        <v>46</v>
      </c>
      <c r="C1679" t="s">
        <v>18</v>
      </c>
      <c r="D1679" s="111" t="s">
        <v>130</v>
      </c>
      <c r="E1679" t="str">
        <f t="shared" si="26"/>
        <v>TOTotal70-74</v>
      </c>
      <c r="F1679">
        <v>662</v>
      </c>
    </row>
    <row r="1680" spans="2:6" x14ac:dyDescent="0.2">
      <c r="B1680" t="s">
        <v>46</v>
      </c>
      <c r="C1680" t="s">
        <v>18</v>
      </c>
      <c r="D1680" s="111" t="s">
        <v>131</v>
      </c>
      <c r="E1680" t="str">
        <f t="shared" si="26"/>
        <v>TOTotal75-79</v>
      </c>
      <c r="F1680">
        <v>826</v>
      </c>
    </row>
    <row r="1681" spans="2:6" x14ac:dyDescent="0.2">
      <c r="B1681" t="s">
        <v>46</v>
      </c>
      <c r="C1681" t="s">
        <v>18</v>
      </c>
      <c r="D1681" s="111" t="s">
        <v>132</v>
      </c>
      <c r="E1681" t="str">
        <f t="shared" si="26"/>
        <v>TOTotal80-84</v>
      </c>
      <c r="F1681">
        <v>876</v>
      </c>
    </row>
    <row r="1682" spans="2:6" x14ac:dyDescent="0.2">
      <c r="B1682" t="s">
        <v>46</v>
      </c>
      <c r="C1682" t="s">
        <v>18</v>
      </c>
      <c r="D1682" s="111" t="s">
        <v>133</v>
      </c>
      <c r="E1682" t="str">
        <f t="shared" si="26"/>
        <v>TOTotal85-89</v>
      </c>
      <c r="F1682">
        <v>712</v>
      </c>
    </row>
    <row r="1683" spans="2:6" x14ac:dyDescent="0.2">
      <c r="B1683" t="s">
        <v>46</v>
      </c>
      <c r="C1683" t="s">
        <v>18</v>
      </c>
      <c r="D1683" s="111" t="s">
        <v>8</v>
      </c>
      <c r="E1683" t="str">
        <f t="shared" si="26"/>
        <v>TOTotal90+</v>
      </c>
      <c r="F1683">
        <v>679</v>
      </c>
    </row>
  </sheetData>
  <pageMargins left="0.7" right="0.7" top="0.75" bottom="0.75" header="0.3" footer="0.3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7832879-4ED0-9046-8A3B-641E55FF4747}">
  <dimension ref="B2:R1850"/>
  <sheetViews>
    <sheetView zoomScaleNormal="100" workbookViewId="0">
      <selection activeCell="P26" sqref="P26"/>
    </sheetView>
  </sheetViews>
  <sheetFormatPr baseColWidth="10" defaultRowHeight="16" x14ac:dyDescent="0.2"/>
  <cols>
    <col min="2" max="3" width="10.83203125" style="158"/>
    <col min="4" max="4" width="10.83203125" style="130"/>
    <col min="5" max="5" width="0" hidden="1" customWidth="1"/>
    <col min="15" max="15" width="11.33203125" style="158" customWidth="1"/>
  </cols>
  <sheetData>
    <row r="2" spans="2:18" x14ac:dyDescent="0.2">
      <c r="B2" s="161" t="s">
        <v>1841</v>
      </c>
    </row>
    <row r="3" spans="2:18" ht="16" customHeight="1" x14ac:dyDescent="0.2">
      <c r="B3" s="239" t="s">
        <v>14</v>
      </c>
      <c r="C3" s="239" t="s">
        <v>17</v>
      </c>
      <c r="D3" s="239" t="s">
        <v>0</v>
      </c>
      <c r="E3" s="239" t="s">
        <v>135</v>
      </c>
      <c r="F3" s="240" t="s">
        <v>1</v>
      </c>
      <c r="G3" s="240" t="s">
        <v>2</v>
      </c>
      <c r="H3" s="240" t="s">
        <v>83</v>
      </c>
      <c r="I3" s="240" t="s">
        <v>3</v>
      </c>
      <c r="J3" s="240" t="s">
        <v>4</v>
      </c>
      <c r="K3" s="240" t="s">
        <v>5</v>
      </c>
      <c r="L3" s="240" t="s">
        <v>6</v>
      </c>
      <c r="M3" s="240" t="s">
        <v>7</v>
      </c>
      <c r="N3" s="241" t="s">
        <v>9</v>
      </c>
      <c r="O3" s="242" t="s">
        <v>139</v>
      </c>
    </row>
    <row r="4" spans="2:18" ht="17" customHeight="1" x14ac:dyDescent="0.2">
      <c r="B4" s="239"/>
      <c r="C4" s="239"/>
      <c r="D4" s="239"/>
      <c r="E4" s="239"/>
      <c r="F4" s="239"/>
      <c r="G4" s="239"/>
      <c r="H4" s="239"/>
      <c r="I4" s="239"/>
      <c r="J4" s="239"/>
      <c r="K4" s="239"/>
      <c r="L4" s="239"/>
      <c r="M4" s="239"/>
      <c r="N4" s="241"/>
      <c r="O4" s="242"/>
    </row>
    <row r="5" spans="2:18" x14ac:dyDescent="0.2">
      <c r="B5" s="179" t="s">
        <v>82</v>
      </c>
      <c r="C5" s="179" t="s">
        <v>71</v>
      </c>
      <c r="D5" s="179">
        <v>0</v>
      </c>
      <c r="E5" s="180" t="str">
        <f t="shared" ref="E5:E24" si="0">_xlfn.CONCAT(B5,C5,D5)</f>
        <v>BrazilMale0</v>
      </c>
      <c r="F5" s="181">
        <v>1.2999999999999999E-2</v>
      </c>
      <c r="G5" s="181">
        <v>1.2848533265253282E-2</v>
      </c>
      <c r="H5" s="182">
        <v>1284.8533265253282</v>
      </c>
      <c r="I5" s="181">
        <v>0.98715146673474674</v>
      </c>
      <c r="J5" s="182">
        <v>100000</v>
      </c>
      <c r="K5" s="182">
        <v>98817.214821884147</v>
      </c>
      <c r="L5" s="182">
        <v>7300376.5940033374</v>
      </c>
      <c r="M5" s="183">
        <v>73.003765940033375</v>
      </c>
      <c r="N5" s="182">
        <v>1</v>
      </c>
      <c r="O5" s="186">
        <f t="shared" ref="O5:O23" si="1">(K5-J6*N5)/H5</f>
        <v>7.943953313760245E-2</v>
      </c>
      <c r="R5" s="42"/>
    </row>
    <row r="6" spans="2:18" x14ac:dyDescent="0.2">
      <c r="B6" s="179" t="s">
        <v>82</v>
      </c>
      <c r="C6" s="179" t="s">
        <v>71</v>
      </c>
      <c r="D6" s="184" t="s">
        <v>1657</v>
      </c>
      <c r="E6" s="180" t="str">
        <f t="shared" si="0"/>
        <v>BrazilMale1-4</v>
      </c>
      <c r="F6" s="181">
        <v>5.6999999999999998E-4</v>
      </c>
      <c r="G6" s="181">
        <v>2.2848810804810124E-3</v>
      </c>
      <c r="H6" s="182">
        <v>225.55237099113043</v>
      </c>
      <c r="I6" s="181">
        <v>0.99771511891951903</v>
      </c>
      <c r="J6" s="182">
        <v>98715.146673474679</v>
      </c>
      <c r="K6" s="182">
        <v>394322.48355353449</v>
      </c>
      <c r="L6" s="182">
        <v>7201559.379181453</v>
      </c>
      <c r="M6" s="183">
        <v>72.952931964964122</v>
      </c>
      <c r="N6" s="182">
        <v>4</v>
      </c>
      <c r="O6" s="186">
        <f t="shared" si="1"/>
        <v>1.6142873692716657</v>
      </c>
    </row>
    <row r="7" spans="2:18" x14ac:dyDescent="0.2">
      <c r="B7" s="179" t="s">
        <v>82</v>
      </c>
      <c r="C7" s="179" t="s">
        <v>71</v>
      </c>
      <c r="D7" s="184" t="s">
        <v>1658</v>
      </c>
      <c r="E7" s="180" t="str">
        <f t="shared" si="0"/>
        <v>BrazilMale5-9</v>
      </c>
      <c r="F7" s="181">
        <v>2.7E-4</v>
      </c>
      <c r="G7" s="181">
        <v>1.3690275440810297E-3</v>
      </c>
      <c r="H7" s="182">
        <v>134.83496740546605</v>
      </c>
      <c r="I7" s="181">
        <v>0.99863097245591892</v>
      </c>
      <c r="J7" s="182">
        <v>98489.594302483558</v>
      </c>
      <c r="K7" s="182">
        <v>492110.88409390411</v>
      </c>
      <c r="L7" s="182">
        <v>6807236.8956279187</v>
      </c>
      <c r="M7" s="183">
        <v>69.116305573575346</v>
      </c>
      <c r="N7" s="182">
        <v>5</v>
      </c>
      <c r="O7" s="186">
        <f t="shared" si="1"/>
        <v>2.5000000000004201</v>
      </c>
    </row>
    <row r="8" spans="2:18" x14ac:dyDescent="0.2">
      <c r="B8" s="179" t="s">
        <v>82</v>
      </c>
      <c r="C8" s="179" t="s">
        <v>71</v>
      </c>
      <c r="D8" s="184" t="s">
        <v>118</v>
      </c>
      <c r="E8" s="180" t="str">
        <f t="shared" si="0"/>
        <v>BrazilMale10-14</v>
      </c>
      <c r="F8" s="181">
        <v>3.5E-4</v>
      </c>
      <c r="G8" s="181">
        <v>1.7257012406803462E-3</v>
      </c>
      <c r="H8" s="182">
        <v>169.73093021136111</v>
      </c>
      <c r="I8" s="181">
        <v>0.99827429875931961</v>
      </c>
      <c r="J8" s="182">
        <v>98354.759335078081</v>
      </c>
      <c r="K8" s="182">
        <v>491349.46934986196</v>
      </c>
      <c r="L8" s="182">
        <v>6315126.0115340147</v>
      </c>
      <c r="M8" s="183">
        <v>64.207630156660187</v>
      </c>
      <c r="N8" s="182">
        <v>5</v>
      </c>
      <c r="O8" s="186">
        <f t="shared" si="1"/>
        <v>2.5000000000001568</v>
      </c>
    </row>
    <row r="9" spans="2:18" x14ac:dyDescent="0.2">
      <c r="B9" s="179" t="s">
        <v>82</v>
      </c>
      <c r="C9" s="179" t="s">
        <v>71</v>
      </c>
      <c r="D9" s="179" t="s">
        <v>119</v>
      </c>
      <c r="E9" s="180" t="str">
        <f t="shared" si="0"/>
        <v>BrazilMale15-19</v>
      </c>
      <c r="F9" s="181">
        <v>1.5E-3</v>
      </c>
      <c r="G9" s="181">
        <v>7.4793775854943376E-3</v>
      </c>
      <c r="H9" s="182">
        <v>734.36290068248491</v>
      </c>
      <c r="I9" s="181">
        <v>0.99252062241450567</v>
      </c>
      <c r="J9" s="182">
        <v>98185.028404866709</v>
      </c>
      <c r="K9" s="182">
        <v>489089.23477262736</v>
      </c>
      <c r="L9" s="182">
        <v>5823776.5421841526</v>
      </c>
      <c r="M9" s="183">
        <v>59.314303176343401</v>
      </c>
      <c r="N9" s="182">
        <v>5</v>
      </c>
      <c r="O9" s="186">
        <f t="shared" si="1"/>
        <v>2.5000000000000249</v>
      </c>
    </row>
    <row r="10" spans="2:18" x14ac:dyDescent="0.2">
      <c r="B10" s="179" t="s">
        <v>82</v>
      </c>
      <c r="C10" s="179" t="s">
        <v>71</v>
      </c>
      <c r="D10" s="179" t="s">
        <v>120</v>
      </c>
      <c r="E10" s="180" t="str">
        <f t="shared" si="0"/>
        <v>BrazilMale20-24</v>
      </c>
      <c r="F10" s="181">
        <v>2.2899999999999999E-3</v>
      </c>
      <c r="G10" s="181">
        <v>1.1373145856452469E-2</v>
      </c>
      <c r="H10" s="182">
        <v>1108.3206325874485</v>
      </c>
      <c r="I10" s="181">
        <v>0.98862685414354756</v>
      </c>
      <c r="J10" s="182">
        <v>97450.665504184231</v>
      </c>
      <c r="K10" s="182">
        <v>484482.52593945252</v>
      </c>
      <c r="L10" s="182">
        <v>5334687.3074115254</v>
      </c>
      <c r="M10" s="183">
        <v>54.742441006546748</v>
      </c>
      <c r="N10" s="182">
        <v>5</v>
      </c>
      <c r="O10" s="186">
        <f t="shared" si="1"/>
        <v>2.499999999999988</v>
      </c>
    </row>
    <row r="11" spans="2:18" x14ac:dyDescent="0.2">
      <c r="B11" s="179" t="s">
        <v>82</v>
      </c>
      <c r="C11" s="179" t="s">
        <v>71</v>
      </c>
      <c r="D11" s="179" t="s">
        <v>121</v>
      </c>
      <c r="E11" s="180" t="str">
        <f t="shared" si="0"/>
        <v>BrazilMale25-29</v>
      </c>
      <c r="F11" s="181">
        <v>2.3E-3</v>
      </c>
      <c r="G11" s="181">
        <v>1.1453556953178201E-2</v>
      </c>
      <c r="H11" s="182">
        <v>1103.4625339895695</v>
      </c>
      <c r="I11" s="181">
        <v>0.98854644304682182</v>
      </c>
      <c r="J11" s="182">
        <v>96342.344871596782</v>
      </c>
      <c r="K11" s="182">
        <v>478953.06802300998</v>
      </c>
      <c r="L11" s="182">
        <v>4850204.7814720729</v>
      </c>
      <c r="M11" s="183">
        <v>50.343437124520193</v>
      </c>
      <c r="N11" s="182">
        <v>5</v>
      </c>
      <c r="O11" s="186">
        <f t="shared" si="1"/>
        <v>2.5000000000000058</v>
      </c>
    </row>
    <row r="12" spans="2:18" x14ac:dyDescent="0.2">
      <c r="B12" s="179" t="s">
        <v>82</v>
      </c>
      <c r="C12" s="179" t="s">
        <v>71</v>
      </c>
      <c r="D12" s="179" t="s">
        <v>122</v>
      </c>
      <c r="E12" s="180" t="str">
        <f t="shared" si="0"/>
        <v>BrazilMale30-34</v>
      </c>
      <c r="F12" s="181">
        <v>2.47E-3</v>
      </c>
      <c r="G12" s="181">
        <v>1.2252166667717321E-2</v>
      </c>
      <c r="H12" s="182">
        <v>1166.882659647483</v>
      </c>
      <c r="I12" s="181">
        <v>0.98774783333228267</v>
      </c>
      <c r="J12" s="182">
        <v>95238.882337607211</v>
      </c>
      <c r="K12" s="182">
        <v>473277.20503891737</v>
      </c>
      <c r="L12" s="182">
        <v>4371251.7134490628</v>
      </c>
      <c r="M12" s="183">
        <v>45.897763667087638</v>
      </c>
      <c r="N12" s="182">
        <v>5</v>
      </c>
      <c r="O12" s="186">
        <f t="shared" si="1"/>
        <v>2.5000000000000306</v>
      </c>
    </row>
    <row r="13" spans="2:18" x14ac:dyDescent="0.2">
      <c r="B13" s="179" t="s">
        <v>82</v>
      </c>
      <c r="C13" s="179" t="s">
        <v>71</v>
      </c>
      <c r="D13" s="179" t="s">
        <v>123</v>
      </c>
      <c r="E13" s="180" t="str">
        <f t="shared" si="0"/>
        <v>BrazilMale35-39</v>
      </c>
      <c r="F13" s="181">
        <v>2.8999999999999998E-3</v>
      </c>
      <c r="G13" s="181">
        <v>1.4388966137408957E-2</v>
      </c>
      <c r="H13" s="182">
        <v>1353.5988178445089</v>
      </c>
      <c r="I13" s="181">
        <v>0.98561103386259108</v>
      </c>
      <c r="J13" s="182">
        <v>94071.999677959728</v>
      </c>
      <c r="K13" s="182">
        <v>466976.00134518737</v>
      </c>
      <c r="L13" s="182">
        <v>3897974.5084101451</v>
      </c>
      <c r="M13" s="183">
        <v>41.436075790397041</v>
      </c>
      <c r="N13" s="182">
        <v>5</v>
      </c>
      <c r="O13" s="186">
        <f t="shared" si="1"/>
        <v>2.5000000000000315</v>
      </c>
    </row>
    <row r="14" spans="2:18" x14ac:dyDescent="0.2">
      <c r="B14" s="179" t="s">
        <v>82</v>
      </c>
      <c r="C14" s="179" t="s">
        <v>71</v>
      </c>
      <c r="D14" s="179" t="s">
        <v>124</v>
      </c>
      <c r="E14" s="180" t="str">
        <f t="shared" si="0"/>
        <v>BrazilMale40-44</v>
      </c>
      <c r="F14" s="181">
        <v>3.7399999999999998E-3</v>
      </c>
      <c r="G14" s="181">
        <v>1.8537299578407367E-2</v>
      </c>
      <c r="H14" s="182">
        <v>1718.748773174819</v>
      </c>
      <c r="I14" s="181">
        <v>0.98146270042159267</v>
      </c>
      <c r="J14" s="182">
        <v>92718.400860115216</v>
      </c>
      <c r="K14" s="182">
        <v>459295.13236763905</v>
      </c>
      <c r="L14" s="182">
        <v>3430998.5070649576</v>
      </c>
      <c r="M14" s="183">
        <v>37.004504771834071</v>
      </c>
      <c r="N14" s="182">
        <v>5</v>
      </c>
      <c r="O14" s="186">
        <f t="shared" si="1"/>
        <v>2.4999999999999765</v>
      </c>
    </row>
    <row r="15" spans="2:18" x14ac:dyDescent="0.2">
      <c r="B15" s="179" t="s">
        <v>82</v>
      </c>
      <c r="C15" s="179" t="s">
        <v>71</v>
      </c>
      <c r="D15" s="179" t="s">
        <v>125</v>
      </c>
      <c r="E15" s="180" t="str">
        <f t="shared" si="0"/>
        <v>BrazilMale45-49</v>
      </c>
      <c r="F15" s="181">
        <v>5.2500000000000003E-3</v>
      </c>
      <c r="G15" s="181">
        <v>2.5913044257051262E-2</v>
      </c>
      <c r="H15" s="182">
        <v>2358.0780119051537</v>
      </c>
      <c r="I15" s="181">
        <v>0.97408695574294879</v>
      </c>
      <c r="J15" s="182">
        <v>90999.652086940405</v>
      </c>
      <c r="K15" s="182">
        <v>449103.06540493917</v>
      </c>
      <c r="L15" s="182">
        <v>2971703.3746973188</v>
      </c>
      <c r="M15" s="183">
        <v>32.656205892503579</v>
      </c>
      <c r="N15" s="182">
        <v>5</v>
      </c>
      <c r="O15" s="186">
        <f t="shared" si="1"/>
        <v>2.4999999999999916</v>
      </c>
    </row>
    <row r="16" spans="2:18" x14ac:dyDescent="0.2">
      <c r="B16" s="179" t="s">
        <v>82</v>
      </c>
      <c r="C16" s="179" t="s">
        <v>71</v>
      </c>
      <c r="D16" s="179" t="s">
        <v>126</v>
      </c>
      <c r="E16" s="180" t="str">
        <f t="shared" si="0"/>
        <v>BrazilMale50-54</v>
      </c>
      <c r="F16" s="181">
        <v>7.5700000000000003E-3</v>
      </c>
      <c r="G16" s="181">
        <v>3.7141875529932845E-2</v>
      </c>
      <c r="H16" s="182">
        <v>3292.3143110722817</v>
      </c>
      <c r="I16" s="181">
        <v>0.96285812447006713</v>
      </c>
      <c r="J16" s="182">
        <v>88641.574075035256</v>
      </c>
      <c r="K16" s="182">
        <v>434977.08459749556</v>
      </c>
      <c r="L16" s="182">
        <v>2522600.3092923798</v>
      </c>
      <c r="M16" s="183">
        <v>28.458433140605038</v>
      </c>
      <c r="N16" s="182">
        <v>5</v>
      </c>
      <c r="O16" s="186">
        <f t="shared" si="1"/>
        <v>2.5000000000000142</v>
      </c>
    </row>
    <row r="17" spans="2:15" x14ac:dyDescent="0.2">
      <c r="B17" s="179" t="s">
        <v>82</v>
      </c>
      <c r="C17" s="179" t="s">
        <v>71</v>
      </c>
      <c r="D17" s="179" t="s">
        <v>127</v>
      </c>
      <c r="E17" s="180" t="str">
        <f t="shared" si="0"/>
        <v>BrazilMale55-59</v>
      </c>
      <c r="F17" s="181">
        <v>1.0829999999999999E-2</v>
      </c>
      <c r="G17" s="181">
        <v>5.2740207602781169E-2</v>
      </c>
      <c r="H17" s="182">
        <v>4501.3376786951048</v>
      </c>
      <c r="I17" s="181">
        <v>0.9472597923972188</v>
      </c>
      <c r="J17" s="182">
        <v>85349.259763962968</v>
      </c>
      <c r="K17" s="182">
        <v>415492.95462307706</v>
      </c>
      <c r="L17" s="182">
        <v>2087623.2246948841</v>
      </c>
      <c r="M17" s="183">
        <v>24.459769545375035</v>
      </c>
      <c r="N17" s="182">
        <v>5</v>
      </c>
      <c r="O17" s="186">
        <f t="shared" si="1"/>
        <v>2.5000000000000089</v>
      </c>
    </row>
    <row r="18" spans="2:15" x14ac:dyDescent="0.2">
      <c r="B18" s="179" t="s">
        <v>82</v>
      </c>
      <c r="C18" s="179" t="s">
        <v>71</v>
      </c>
      <c r="D18" s="179" t="s">
        <v>128</v>
      </c>
      <c r="E18" s="180" t="str">
        <f t="shared" si="0"/>
        <v>BrazilMale60-64</v>
      </c>
      <c r="F18" s="181">
        <v>1.5389999999999999E-2</v>
      </c>
      <c r="G18" s="181">
        <v>7.4089111571396138E-2</v>
      </c>
      <c r="H18" s="182">
        <v>5989.9507196909517</v>
      </c>
      <c r="I18" s="181">
        <v>0.92591088842860381</v>
      </c>
      <c r="J18" s="182">
        <v>80847.922085267855</v>
      </c>
      <c r="K18" s="182">
        <v>389264.73362711188</v>
      </c>
      <c r="L18" s="182">
        <v>1672130.2700718071</v>
      </c>
      <c r="M18" s="183">
        <v>20.682414921044749</v>
      </c>
      <c r="N18" s="182">
        <v>5</v>
      </c>
      <c r="O18" s="186">
        <f t="shared" si="1"/>
        <v>2.5</v>
      </c>
    </row>
    <row r="19" spans="2:15" x14ac:dyDescent="0.2">
      <c r="B19" s="179" t="s">
        <v>82</v>
      </c>
      <c r="C19" s="179" t="s">
        <v>71</v>
      </c>
      <c r="D19" s="179" t="s">
        <v>129</v>
      </c>
      <c r="E19" s="180" t="str">
        <f t="shared" si="0"/>
        <v>BrazilMale65-69</v>
      </c>
      <c r="F19" s="181">
        <v>2.2630000000000001E-2</v>
      </c>
      <c r="G19" s="181">
        <v>0.10707762643749041</v>
      </c>
      <c r="H19" s="182">
        <v>8015.613893751598</v>
      </c>
      <c r="I19" s="181">
        <v>0.89292237356250959</v>
      </c>
      <c r="J19" s="182">
        <v>74857.971365576901</v>
      </c>
      <c r="K19" s="182">
        <v>354250.82209350553</v>
      </c>
      <c r="L19" s="182">
        <v>1282865.5364446952</v>
      </c>
      <c r="M19" s="183">
        <v>17.137327034681242</v>
      </c>
      <c r="N19" s="182">
        <v>5</v>
      </c>
      <c r="O19" s="186">
        <f t="shared" si="1"/>
        <v>2.4999999999999978</v>
      </c>
    </row>
    <row r="20" spans="2:15" x14ac:dyDescent="0.2">
      <c r="B20" s="179" t="s">
        <v>82</v>
      </c>
      <c r="C20" s="179" t="s">
        <v>71</v>
      </c>
      <c r="D20" s="179" t="s">
        <v>130</v>
      </c>
      <c r="E20" s="180" t="str">
        <f t="shared" si="0"/>
        <v>BrazilMale70-74</v>
      </c>
      <c r="F20" s="181">
        <v>3.4700000000000002E-2</v>
      </c>
      <c r="G20" s="181">
        <v>0.15965764560959861</v>
      </c>
      <c r="H20" s="182">
        <v>10671.89342094679</v>
      </c>
      <c r="I20" s="181">
        <v>0.84034235439040139</v>
      </c>
      <c r="J20" s="182">
        <v>66842.357471825308</v>
      </c>
      <c r="K20" s="182">
        <v>307532.05380675953</v>
      </c>
      <c r="L20" s="182">
        <v>928614.71435118979</v>
      </c>
      <c r="M20" s="183">
        <v>13.892608661246124</v>
      </c>
      <c r="N20" s="182">
        <v>5</v>
      </c>
      <c r="O20" s="186">
        <f t="shared" si="1"/>
        <v>2.4999999999999987</v>
      </c>
    </row>
    <row r="21" spans="2:15" x14ac:dyDescent="0.2">
      <c r="B21" s="179" t="s">
        <v>82</v>
      </c>
      <c r="C21" s="179" t="s">
        <v>71</v>
      </c>
      <c r="D21" s="179" t="s">
        <v>131</v>
      </c>
      <c r="E21" s="180" t="str">
        <f t="shared" si="0"/>
        <v>BrazilMale75-79</v>
      </c>
      <c r="F21" s="181">
        <v>5.323E-2</v>
      </c>
      <c r="G21" s="181">
        <v>0.23488931020989406</v>
      </c>
      <c r="H21" s="182">
        <v>13193.841555080506</v>
      </c>
      <c r="I21" s="181">
        <v>0.76511068979010588</v>
      </c>
      <c r="J21" s="182">
        <v>56170.464050878516</v>
      </c>
      <c r="K21" s="182">
        <v>247867.71636669131</v>
      </c>
      <c r="L21" s="182">
        <v>621082.66054443025</v>
      </c>
      <c r="M21" s="183">
        <v>11.057103960933297</v>
      </c>
      <c r="N21" s="182">
        <v>5</v>
      </c>
      <c r="O21" s="186">
        <f t="shared" si="1"/>
        <v>2.5</v>
      </c>
    </row>
    <row r="22" spans="2:15" x14ac:dyDescent="0.2">
      <c r="B22" s="179" t="s">
        <v>82</v>
      </c>
      <c r="C22" s="179" t="s">
        <v>71</v>
      </c>
      <c r="D22" s="179" t="s">
        <v>132</v>
      </c>
      <c r="E22" s="180" t="str">
        <f t="shared" si="0"/>
        <v>BrazilMale80-84</v>
      </c>
      <c r="F22" s="181">
        <v>7.9699999999999993E-2</v>
      </c>
      <c r="G22" s="181">
        <v>0.33229027811458939</v>
      </c>
      <c r="H22" s="182">
        <v>14280.71384155444</v>
      </c>
      <c r="I22" s="181">
        <v>0.66770972188541067</v>
      </c>
      <c r="J22" s="182">
        <v>42976.622495798008</v>
      </c>
      <c r="K22" s="182">
        <v>179181.32787510395</v>
      </c>
      <c r="L22" s="182">
        <v>373214.94417773897</v>
      </c>
      <c r="M22" s="183">
        <v>8.6841385503067308</v>
      </c>
      <c r="N22" s="182">
        <v>5</v>
      </c>
      <c r="O22" s="186">
        <f t="shared" si="1"/>
        <v>2.4999999999999982</v>
      </c>
    </row>
    <row r="23" spans="2:15" x14ac:dyDescent="0.2">
      <c r="B23" s="179" t="s">
        <v>82</v>
      </c>
      <c r="C23" s="179" t="s">
        <v>71</v>
      </c>
      <c r="D23" s="179" t="s">
        <v>133</v>
      </c>
      <c r="E23" s="180" t="str">
        <f t="shared" si="0"/>
        <v>BrazilMale85-89</v>
      </c>
      <c r="F23" s="181">
        <v>0.11910999999999999</v>
      </c>
      <c r="G23" s="181">
        <v>0.45890259368410169</v>
      </c>
      <c r="H23" s="182">
        <v>13168.626909554436</v>
      </c>
      <c r="I23" s="181">
        <v>0.54109740631589831</v>
      </c>
      <c r="J23" s="182">
        <v>28695.908654243573</v>
      </c>
      <c r="K23" s="182">
        <v>110557.97599733177</v>
      </c>
      <c r="L23" s="182">
        <v>194033.61630263506</v>
      </c>
      <c r="M23" s="183">
        <v>6.7617171019235602</v>
      </c>
      <c r="N23" s="182">
        <v>5</v>
      </c>
      <c r="O23" s="186">
        <f t="shared" si="1"/>
        <v>2.5</v>
      </c>
    </row>
    <row r="24" spans="2:15" x14ac:dyDescent="0.2">
      <c r="B24" s="179" t="s">
        <v>82</v>
      </c>
      <c r="C24" s="179" t="s">
        <v>71</v>
      </c>
      <c r="D24" s="179" t="s">
        <v>8</v>
      </c>
      <c r="E24" s="180" t="str">
        <f t="shared" si="0"/>
        <v>BrazilMale90+</v>
      </c>
      <c r="F24" s="181">
        <v>0.18601000000000001</v>
      </c>
      <c r="G24" s="181">
        <v>1</v>
      </c>
      <c r="H24" s="182">
        <v>15527.281744689137</v>
      </c>
      <c r="I24" s="181">
        <v>0</v>
      </c>
      <c r="J24" s="182">
        <v>15527.281744689137</v>
      </c>
      <c r="K24" s="182">
        <v>83475.64030530327</v>
      </c>
      <c r="L24" s="182">
        <v>83475.64030530327</v>
      </c>
      <c r="M24" s="183">
        <v>5.3760627054928536</v>
      </c>
      <c r="N24" s="183" t="s">
        <v>19</v>
      </c>
      <c r="O24" s="186">
        <f>K24/H24</f>
        <v>5.3760627054928536</v>
      </c>
    </row>
    <row r="25" spans="2:15" ht="16" customHeight="1" x14ac:dyDescent="0.2">
      <c r="B25" s="239" t="s">
        <v>14</v>
      </c>
      <c r="C25" s="239" t="s">
        <v>17</v>
      </c>
      <c r="D25" s="239" t="s">
        <v>0</v>
      </c>
      <c r="E25" s="239" t="s">
        <v>135</v>
      </c>
      <c r="F25" s="240" t="s">
        <v>1</v>
      </c>
      <c r="G25" s="240" t="s">
        <v>2</v>
      </c>
      <c r="H25" s="240" t="s">
        <v>83</v>
      </c>
      <c r="I25" s="240" t="s">
        <v>3</v>
      </c>
      <c r="J25" s="240" t="s">
        <v>4</v>
      </c>
      <c r="K25" s="240" t="s">
        <v>5</v>
      </c>
      <c r="L25" s="240" t="s">
        <v>6</v>
      </c>
      <c r="M25" s="240" t="s">
        <v>7</v>
      </c>
      <c r="N25" s="241" t="s">
        <v>9</v>
      </c>
      <c r="O25" s="242" t="s">
        <v>139</v>
      </c>
    </row>
    <row r="26" spans="2:15" ht="16" customHeight="1" x14ac:dyDescent="0.2">
      <c r="B26" s="239"/>
      <c r="C26" s="239"/>
      <c r="D26" s="239"/>
      <c r="E26" s="239"/>
      <c r="F26" s="239"/>
      <c r="G26" s="239"/>
      <c r="H26" s="239"/>
      <c r="I26" s="239"/>
      <c r="J26" s="239"/>
      <c r="K26" s="239"/>
      <c r="L26" s="239"/>
      <c r="M26" s="239"/>
      <c r="N26" s="241"/>
      <c r="O26" s="242"/>
    </row>
    <row r="27" spans="2:15" x14ac:dyDescent="0.2">
      <c r="B27" s="179" t="s">
        <v>42</v>
      </c>
      <c r="C27" s="179" t="str">
        <f t="shared" ref="C27:C46" si="2">C5</f>
        <v>Male</v>
      </c>
      <c r="D27" s="179">
        <v>0</v>
      </c>
      <c r="E27" s="180" t="str">
        <f t="shared" ref="E27:E46" si="3">_xlfn.CONCAT(B27,C27,D27)</f>
        <v>ROMale0</v>
      </c>
      <c r="F27" s="181">
        <v>2.027E-2</v>
      </c>
      <c r="G27" s="181">
        <v>1.9907167608795129E-2</v>
      </c>
      <c r="H27" s="182">
        <v>1990.7167608795128</v>
      </c>
      <c r="I27" s="181">
        <v>0.98009283239120482</v>
      </c>
      <c r="J27" s="182">
        <v>100000</v>
      </c>
      <c r="K27" s="182">
        <v>98207.823606591715</v>
      </c>
      <c r="L27" s="182">
        <v>6881526.6180560021</v>
      </c>
      <c r="M27" s="183">
        <v>68.815266180560016</v>
      </c>
      <c r="N27" s="182">
        <v>1</v>
      </c>
      <c r="O27" s="186">
        <f t="shared" ref="O27:O45" si="4">(K27-J28*N27)/H27</f>
        <v>9.973310687529062E-2</v>
      </c>
    </row>
    <row r="28" spans="2:15" x14ac:dyDescent="0.2">
      <c r="B28" s="179" t="s">
        <v>42</v>
      </c>
      <c r="C28" s="179" t="str">
        <f t="shared" si="2"/>
        <v>Male</v>
      </c>
      <c r="D28" s="184" t="s">
        <v>1657</v>
      </c>
      <c r="E28" s="180" t="str">
        <f t="shared" si="3"/>
        <v>ROMale1-4</v>
      </c>
      <c r="F28" s="181">
        <v>8.9999999999999998E-4</v>
      </c>
      <c r="G28" s="181">
        <v>3.5796533962384473E-3</v>
      </c>
      <c r="H28" s="182">
        <v>350.8392636098136</v>
      </c>
      <c r="I28" s="181">
        <v>0.99642034660376155</v>
      </c>
      <c r="J28" s="182">
        <v>98009.283239120487</v>
      </c>
      <c r="K28" s="182">
        <v>391192.66976190812</v>
      </c>
      <c r="L28" s="182">
        <v>6783318.7944494104</v>
      </c>
      <c r="M28" s="183">
        <v>69.210982574983703</v>
      </c>
      <c r="N28" s="182">
        <v>4</v>
      </c>
      <c r="O28" s="186">
        <f t="shared" si="4"/>
        <v>1.5930197039947318</v>
      </c>
    </row>
    <row r="29" spans="2:15" x14ac:dyDescent="0.2">
      <c r="B29" s="179" t="s">
        <v>42</v>
      </c>
      <c r="C29" s="179" t="str">
        <f t="shared" si="2"/>
        <v>Male</v>
      </c>
      <c r="D29" s="184" t="s">
        <v>1658</v>
      </c>
      <c r="E29" s="180" t="str">
        <f t="shared" si="3"/>
        <v>ROMale5-9</v>
      </c>
      <c r="F29" s="181">
        <v>5.1999999999999995E-4</v>
      </c>
      <c r="G29" s="181">
        <v>2.5890162436612786E-3</v>
      </c>
      <c r="H29" s="182">
        <v>252.83929778328206</v>
      </c>
      <c r="I29" s="181">
        <v>0.99741098375633874</v>
      </c>
      <c r="J29" s="182">
        <v>97658.443975510672</v>
      </c>
      <c r="K29" s="182">
        <v>487660.12163309514</v>
      </c>
      <c r="L29" s="182">
        <v>6392126.1246875022</v>
      </c>
      <c r="M29" s="183">
        <v>65.453901009219692</v>
      </c>
      <c r="N29" s="182">
        <v>5</v>
      </c>
      <c r="O29" s="186">
        <f t="shared" si="4"/>
        <v>2.499999999999996</v>
      </c>
    </row>
    <row r="30" spans="2:15" x14ac:dyDescent="0.2">
      <c r="B30" s="179" t="s">
        <v>42</v>
      </c>
      <c r="C30" s="179" t="str">
        <f t="shared" si="2"/>
        <v>Male</v>
      </c>
      <c r="D30" s="184" t="s">
        <v>118</v>
      </c>
      <c r="E30" s="180" t="str">
        <f t="shared" si="3"/>
        <v>ROMale10-14</v>
      </c>
      <c r="F30" s="181">
        <v>4.6999999999999999E-4</v>
      </c>
      <c r="G30" s="181">
        <v>2.3256378037715378E-3</v>
      </c>
      <c r="H30" s="182">
        <v>226.53015653774855</v>
      </c>
      <c r="I30" s="181">
        <v>0.99767436219622851</v>
      </c>
      <c r="J30" s="182">
        <v>97405.604677727388</v>
      </c>
      <c r="K30" s="182">
        <v>486461.69799729256</v>
      </c>
      <c r="L30" s="182">
        <v>5904466.0030544074</v>
      </c>
      <c r="M30" s="183">
        <v>60.617312757204346</v>
      </c>
      <c r="N30" s="182">
        <v>5</v>
      </c>
      <c r="O30" s="186">
        <f t="shared" si="4"/>
        <v>2.4999999999997673</v>
      </c>
    </row>
    <row r="31" spans="2:15" x14ac:dyDescent="0.2">
      <c r="B31" s="179" t="s">
        <v>42</v>
      </c>
      <c r="C31" s="179" t="str">
        <f t="shared" si="2"/>
        <v>Male</v>
      </c>
      <c r="D31" s="179" t="s">
        <v>119</v>
      </c>
      <c r="E31" s="180" t="str">
        <f t="shared" si="3"/>
        <v>ROMale15-19</v>
      </c>
      <c r="F31" s="181">
        <v>1.8799999999999999E-3</v>
      </c>
      <c r="G31" s="181">
        <v>9.3791747925128632E-3</v>
      </c>
      <c r="H31" s="182">
        <v>911.45952610887093</v>
      </c>
      <c r="I31" s="181">
        <v>0.99062082520748718</v>
      </c>
      <c r="J31" s="182">
        <v>97179.074521189643</v>
      </c>
      <c r="K31" s="182">
        <v>483616.72379067604</v>
      </c>
      <c r="L31" s="182">
        <v>5418004.3050571149</v>
      </c>
      <c r="M31" s="183">
        <v>55.752787642320399</v>
      </c>
      <c r="N31" s="182">
        <v>5</v>
      </c>
      <c r="O31" s="186">
        <f t="shared" si="4"/>
        <v>2.5000000000000262</v>
      </c>
    </row>
    <row r="32" spans="2:15" x14ac:dyDescent="0.2">
      <c r="B32" s="179" t="s">
        <v>42</v>
      </c>
      <c r="C32" s="179" t="str">
        <f t="shared" si="2"/>
        <v>Male</v>
      </c>
      <c r="D32" s="179" t="s">
        <v>120</v>
      </c>
      <c r="E32" s="180" t="str">
        <f t="shared" si="3"/>
        <v>ROMale20-24</v>
      </c>
      <c r="F32" s="181">
        <v>3.46E-3</v>
      </c>
      <c r="G32" s="181">
        <v>1.7137255308655185E-2</v>
      </c>
      <c r="H32" s="182">
        <v>1649.7626961260214</v>
      </c>
      <c r="I32" s="181">
        <v>0.98286274469134483</v>
      </c>
      <c r="J32" s="182">
        <v>96267.614995080774</v>
      </c>
      <c r="K32" s="182">
        <v>477213.66823508881</v>
      </c>
      <c r="L32" s="182">
        <v>4934387.5812664386</v>
      </c>
      <c r="M32" s="183">
        <v>51.256983789601342</v>
      </c>
      <c r="N32" s="182">
        <v>5</v>
      </c>
      <c r="O32" s="186">
        <f t="shared" si="4"/>
        <v>2.5000000000000182</v>
      </c>
    </row>
    <row r="33" spans="2:15" x14ac:dyDescent="0.2">
      <c r="B33" s="179" t="s">
        <v>42</v>
      </c>
      <c r="C33" s="179" t="str">
        <f t="shared" si="2"/>
        <v>Male</v>
      </c>
      <c r="D33" s="179" t="s">
        <v>121</v>
      </c>
      <c r="E33" s="180" t="str">
        <f t="shared" si="3"/>
        <v>ROMale25-29</v>
      </c>
      <c r="F33" s="181">
        <v>3.3300000000000001E-3</v>
      </c>
      <c r="G33" s="181">
        <v>1.6535356736821154E-2</v>
      </c>
      <c r="H33" s="182">
        <v>1564.5399414350702</v>
      </c>
      <c r="I33" s="181">
        <v>0.98346464326317884</v>
      </c>
      <c r="J33" s="182">
        <v>94617.852298954749</v>
      </c>
      <c r="K33" s="182">
        <v>469177.9116411861</v>
      </c>
      <c r="L33" s="182">
        <v>4457173.9130313499</v>
      </c>
      <c r="M33" s="183">
        <v>47.107113559801107</v>
      </c>
      <c r="N33" s="182">
        <v>5</v>
      </c>
      <c r="O33" s="186">
        <f t="shared" si="4"/>
        <v>2.5000000000000067</v>
      </c>
    </row>
    <row r="34" spans="2:15" x14ac:dyDescent="0.2">
      <c r="B34" s="179" t="s">
        <v>42</v>
      </c>
      <c r="C34" s="179" t="str">
        <f t="shared" si="2"/>
        <v>Male</v>
      </c>
      <c r="D34" s="179" t="s">
        <v>122</v>
      </c>
      <c r="E34" s="180" t="str">
        <f t="shared" si="3"/>
        <v>ROMale30-34</v>
      </c>
      <c r="F34" s="181">
        <v>3.6600000000000001E-3</v>
      </c>
      <c r="G34" s="181">
        <v>1.8124559221763047E-2</v>
      </c>
      <c r="H34" s="182">
        <v>1686.5502706050806</v>
      </c>
      <c r="I34" s="181">
        <v>0.98187544077823696</v>
      </c>
      <c r="J34" s="182">
        <v>93053.312357519681</v>
      </c>
      <c r="K34" s="182">
        <v>461050.1861110857</v>
      </c>
      <c r="L34" s="182">
        <v>3987996.0013901638</v>
      </c>
      <c r="M34" s="183">
        <v>42.857109546706987</v>
      </c>
      <c r="N34" s="182">
        <v>5</v>
      </c>
      <c r="O34" s="186">
        <f t="shared" si="4"/>
        <v>2.4999999999999751</v>
      </c>
    </row>
    <row r="35" spans="2:15" x14ac:dyDescent="0.2">
      <c r="B35" s="179" t="s">
        <v>42</v>
      </c>
      <c r="C35" s="179" t="str">
        <f t="shared" si="2"/>
        <v>Male</v>
      </c>
      <c r="D35" s="179" t="s">
        <v>123</v>
      </c>
      <c r="E35" s="180" t="str">
        <f t="shared" si="3"/>
        <v>ROMale35-39</v>
      </c>
      <c r="F35" s="181">
        <v>3.5300000000000002E-3</v>
      </c>
      <c r="G35" s="181">
        <v>1.7499186064174003E-2</v>
      </c>
      <c r="H35" s="182">
        <v>1598.8439698400377</v>
      </c>
      <c r="I35" s="181">
        <v>0.982500813935826</v>
      </c>
      <c r="J35" s="182">
        <v>91366.762086914605</v>
      </c>
      <c r="K35" s="182">
        <v>452836.70050997293</v>
      </c>
      <c r="L35" s="182">
        <v>3526945.8152790782</v>
      </c>
      <c r="M35" s="183">
        <v>38.602066383002551</v>
      </c>
      <c r="N35" s="182">
        <v>5</v>
      </c>
      <c r="O35" s="186">
        <f t="shared" si="4"/>
        <v>2.4999999999999738</v>
      </c>
    </row>
    <row r="36" spans="2:15" x14ac:dyDescent="0.2">
      <c r="B36" s="179" t="s">
        <v>42</v>
      </c>
      <c r="C36" s="179" t="str">
        <f t="shared" si="2"/>
        <v>Male</v>
      </c>
      <c r="D36" s="179" t="s">
        <v>124</v>
      </c>
      <c r="E36" s="180" t="str">
        <f t="shared" si="3"/>
        <v>ROMale40-44</v>
      </c>
      <c r="F36" s="181">
        <v>4.9699999999999996E-3</v>
      </c>
      <c r="G36" s="181">
        <v>2.4526944066064503E-2</v>
      </c>
      <c r="H36" s="182">
        <v>2201.7327065845466</v>
      </c>
      <c r="I36" s="181">
        <v>0.97547305593393552</v>
      </c>
      <c r="J36" s="182">
        <v>89767.918117074572</v>
      </c>
      <c r="K36" s="182">
        <v>443335.2588189115</v>
      </c>
      <c r="L36" s="182">
        <v>3074109.1147691053</v>
      </c>
      <c r="M36" s="183">
        <v>34.245075292487876</v>
      </c>
      <c r="N36" s="182">
        <v>5</v>
      </c>
      <c r="O36" s="186">
        <f t="shared" si="4"/>
        <v>2.5000000000000022</v>
      </c>
    </row>
    <row r="37" spans="2:15" x14ac:dyDescent="0.2">
      <c r="B37" s="179" t="s">
        <v>42</v>
      </c>
      <c r="C37" s="179" t="str">
        <f t="shared" si="2"/>
        <v>Male</v>
      </c>
      <c r="D37" s="179" t="s">
        <v>125</v>
      </c>
      <c r="E37" s="180" t="str">
        <f t="shared" si="3"/>
        <v>ROMale45-49</v>
      </c>
      <c r="F37" s="181">
        <v>7.1199999999999996E-3</v>
      </c>
      <c r="G37" s="181">
        <v>3.4955876383609356E-2</v>
      </c>
      <c r="H37" s="182">
        <v>3060.9527525933063</v>
      </c>
      <c r="I37" s="181">
        <v>0.96504412361639069</v>
      </c>
      <c r="J37" s="182">
        <v>87566.185410490027</v>
      </c>
      <c r="K37" s="182">
        <v>430178.54517096689</v>
      </c>
      <c r="L37" s="182">
        <v>2630773.8559501939</v>
      </c>
      <c r="M37" s="183">
        <v>30.043262060779906</v>
      </c>
      <c r="N37" s="182">
        <v>5</v>
      </c>
      <c r="O37" s="186">
        <f t="shared" si="4"/>
        <v>2.5000000000000133</v>
      </c>
    </row>
    <row r="38" spans="2:15" x14ac:dyDescent="0.2">
      <c r="B38" s="179" t="s">
        <v>42</v>
      </c>
      <c r="C38" s="179" t="str">
        <f t="shared" si="2"/>
        <v>Male</v>
      </c>
      <c r="D38" s="179" t="s">
        <v>126</v>
      </c>
      <c r="E38" s="180" t="str">
        <f t="shared" si="3"/>
        <v>ROMale50-54</v>
      </c>
      <c r="F38" s="181">
        <v>9.1999999999999998E-3</v>
      </c>
      <c r="G38" s="181">
        <v>4.4974901229575412E-2</v>
      </c>
      <c r="H38" s="182">
        <v>3800.6144921711953</v>
      </c>
      <c r="I38" s="181">
        <v>0.95502509877042463</v>
      </c>
      <c r="J38" s="182">
        <v>84505.232657896719</v>
      </c>
      <c r="K38" s="182">
        <v>413024.62705905561</v>
      </c>
      <c r="L38" s="182">
        <v>2200595.3107792269</v>
      </c>
      <c r="M38" s="183">
        <v>26.040935473048354</v>
      </c>
      <c r="N38" s="182">
        <v>5</v>
      </c>
      <c r="O38" s="186">
        <f t="shared" si="4"/>
        <v>2.5000000000000107</v>
      </c>
    </row>
    <row r="39" spans="2:15" x14ac:dyDescent="0.2">
      <c r="B39" s="179" t="s">
        <v>42</v>
      </c>
      <c r="C39" s="179" t="str">
        <f t="shared" si="2"/>
        <v>Male</v>
      </c>
      <c r="D39" s="179" t="s">
        <v>127</v>
      </c>
      <c r="E39" s="180" t="str">
        <f t="shared" si="3"/>
        <v>ROMale55-59</v>
      </c>
      <c r="F39" s="181">
        <v>1.247E-2</v>
      </c>
      <c r="G39" s="181">
        <v>6.0444093291199028E-2</v>
      </c>
      <c r="H39" s="182">
        <v>4878.1174694397096</v>
      </c>
      <c r="I39" s="181">
        <v>0.93955590670880096</v>
      </c>
      <c r="J39" s="182">
        <v>80704.618165725522</v>
      </c>
      <c r="K39" s="182">
        <v>391327.79715502833</v>
      </c>
      <c r="L39" s="182">
        <v>1787570.6837201715</v>
      </c>
      <c r="M39" s="183">
        <v>22.149546387164936</v>
      </c>
      <c r="N39" s="182">
        <v>5</v>
      </c>
      <c r="O39" s="186">
        <f t="shared" si="4"/>
        <v>2.499999999999996</v>
      </c>
    </row>
    <row r="40" spans="2:15" x14ac:dyDescent="0.2">
      <c r="B40" s="179" t="s">
        <v>42</v>
      </c>
      <c r="C40" s="179" t="str">
        <f t="shared" si="2"/>
        <v>Male</v>
      </c>
      <c r="D40" s="179" t="s">
        <v>128</v>
      </c>
      <c r="E40" s="180" t="str">
        <f t="shared" si="3"/>
        <v>ROMale60-64</v>
      </c>
      <c r="F40" s="181">
        <v>1.95E-2</v>
      </c>
      <c r="G40" s="181">
        <v>9.2979602107443743E-2</v>
      </c>
      <c r="H40" s="182">
        <v>7050.3178639404614</v>
      </c>
      <c r="I40" s="181">
        <v>0.90702039789255628</v>
      </c>
      <c r="J40" s="182">
        <v>75826.500696285817</v>
      </c>
      <c r="K40" s="182">
        <v>361506.70882157795</v>
      </c>
      <c r="L40" s="182">
        <v>1396242.886565143</v>
      </c>
      <c r="M40" s="183">
        <v>18.413653191746651</v>
      </c>
      <c r="N40" s="182">
        <v>5</v>
      </c>
      <c r="O40" s="186">
        <f t="shared" si="4"/>
        <v>2.5000000000000036</v>
      </c>
    </row>
    <row r="41" spans="2:15" x14ac:dyDescent="0.2">
      <c r="B41" s="179" t="s">
        <v>42</v>
      </c>
      <c r="C41" s="179" t="str">
        <f t="shared" si="2"/>
        <v>Male</v>
      </c>
      <c r="D41" s="179" t="s">
        <v>129</v>
      </c>
      <c r="E41" s="180" t="str">
        <f t="shared" si="3"/>
        <v>ROMale65-69</v>
      </c>
      <c r="F41" s="181">
        <v>2.9340000000000001E-2</v>
      </c>
      <c r="G41" s="181">
        <v>0.13667985113570122</v>
      </c>
      <c r="H41" s="182">
        <v>9400.3184312067333</v>
      </c>
      <c r="I41" s="181">
        <v>0.86332014886429875</v>
      </c>
      <c r="J41" s="182">
        <v>68776.182832345352</v>
      </c>
      <c r="K41" s="182">
        <v>320380.11808370991</v>
      </c>
      <c r="L41" s="182">
        <v>1034736.1777435651</v>
      </c>
      <c r="M41" s="183">
        <v>15.044978292353409</v>
      </c>
      <c r="N41" s="182">
        <v>5</v>
      </c>
      <c r="O41" s="186">
        <f t="shared" si="4"/>
        <v>2.4999999999999973</v>
      </c>
    </row>
    <row r="42" spans="2:15" x14ac:dyDescent="0.2">
      <c r="B42" s="179" t="s">
        <v>42</v>
      </c>
      <c r="C42" s="179" t="str">
        <f t="shared" si="2"/>
        <v>Male</v>
      </c>
      <c r="D42" s="179" t="s">
        <v>130</v>
      </c>
      <c r="E42" s="180" t="str">
        <f t="shared" si="3"/>
        <v>ROMale70-74</v>
      </c>
      <c r="F42" s="181">
        <v>4.743E-2</v>
      </c>
      <c r="G42" s="181">
        <v>0.21200596847871553</v>
      </c>
      <c r="H42" s="182">
        <v>12588.037636624282</v>
      </c>
      <c r="I42" s="181">
        <v>0.78799403152128444</v>
      </c>
      <c r="J42" s="182">
        <v>59375.86440113862</v>
      </c>
      <c r="K42" s="182">
        <v>265409.22791413241</v>
      </c>
      <c r="L42" s="182">
        <v>714356.05965985521</v>
      </c>
      <c r="M42" s="183">
        <v>12.031084799603462</v>
      </c>
      <c r="N42" s="182">
        <v>5</v>
      </c>
      <c r="O42" s="186">
        <f t="shared" si="4"/>
        <v>2.5000000000000036</v>
      </c>
    </row>
    <row r="43" spans="2:15" x14ac:dyDescent="0.2">
      <c r="B43" s="179" t="s">
        <v>42</v>
      </c>
      <c r="C43" s="179" t="str">
        <f t="shared" si="2"/>
        <v>Male</v>
      </c>
      <c r="D43" s="179" t="s">
        <v>131</v>
      </c>
      <c r="E43" s="180" t="str">
        <f t="shared" si="3"/>
        <v>ROMale75-79</v>
      </c>
      <c r="F43" s="181">
        <v>6.6309999999999994E-2</v>
      </c>
      <c r="G43" s="181">
        <v>0.28440335086527752</v>
      </c>
      <c r="H43" s="182">
        <v>13306.614711531993</v>
      </c>
      <c r="I43" s="181">
        <v>0.71559664913472254</v>
      </c>
      <c r="J43" s="182">
        <v>46787.826764514335</v>
      </c>
      <c r="K43" s="182">
        <v>200672.5970437417</v>
      </c>
      <c r="L43" s="182">
        <v>448946.8317457228</v>
      </c>
      <c r="M43" s="183">
        <v>9.5953768916281685</v>
      </c>
      <c r="N43" s="182">
        <v>5</v>
      </c>
      <c r="O43" s="186">
        <f t="shared" si="4"/>
        <v>2.4999999999999987</v>
      </c>
    </row>
    <row r="44" spans="2:15" x14ac:dyDescent="0.2">
      <c r="B44" s="179" t="s">
        <v>42</v>
      </c>
      <c r="C44" s="179" t="str">
        <f t="shared" si="2"/>
        <v>Male</v>
      </c>
      <c r="D44" s="179" t="s">
        <v>132</v>
      </c>
      <c r="E44" s="180" t="str">
        <f t="shared" si="3"/>
        <v>ROMale80-84</v>
      </c>
      <c r="F44" s="181">
        <v>0.10251</v>
      </c>
      <c r="G44" s="181">
        <v>0.40797883499880222</v>
      </c>
      <c r="H44" s="182">
        <v>13659.625887723592</v>
      </c>
      <c r="I44" s="181">
        <v>0.59202116500119772</v>
      </c>
      <c r="J44" s="182">
        <v>33481.212052982344</v>
      </c>
      <c r="K44" s="182">
        <v>133256.99554560275</v>
      </c>
      <c r="L44" s="182">
        <v>248274.23470198113</v>
      </c>
      <c r="M44" s="183">
        <v>7.4153299560690806</v>
      </c>
      <c r="N44" s="182">
        <v>5</v>
      </c>
      <c r="O44" s="186">
        <f t="shared" si="4"/>
        <v>2.5000000000000013</v>
      </c>
    </row>
    <row r="45" spans="2:15" x14ac:dyDescent="0.2">
      <c r="B45" s="179" t="s">
        <v>42</v>
      </c>
      <c r="C45" s="179" t="str">
        <f t="shared" si="2"/>
        <v>Male</v>
      </c>
      <c r="D45" s="179" t="s">
        <v>133</v>
      </c>
      <c r="E45" s="180" t="str">
        <f t="shared" si="3"/>
        <v>ROMale85-89</v>
      </c>
      <c r="F45" s="181">
        <v>0.16281000000000001</v>
      </c>
      <c r="G45" s="181">
        <v>0.57855186023014893</v>
      </c>
      <c r="H45" s="182">
        <v>11467.815548622635</v>
      </c>
      <c r="I45" s="181">
        <v>0.42144813976985107</v>
      </c>
      <c r="J45" s="182">
        <v>19821.586165258752</v>
      </c>
      <c r="K45" s="182">
        <v>70438.391954737177</v>
      </c>
      <c r="L45" s="182">
        <v>115017.23915637837</v>
      </c>
      <c r="M45" s="183">
        <v>5.8026253901904594</v>
      </c>
      <c r="N45" s="182">
        <v>5</v>
      </c>
      <c r="O45" s="186">
        <f t="shared" si="4"/>
        <v>2.5000000000000004</v>
      </c>
    </row>
    <row r="46" spans="2:15" x14ac:dyDescent="0.2">
      <c r="B46" s="179" t="s">
        <v>42</v>
      </c>
      <c r="C46" s="179" t="str">
        <f t="shared" si="2"/>
        <v>Male</v>
      </c>
      <c r="D46" s="179" t="s">
        <v>8</v>
      </c>
      <c r="E46" s="180" t="str">
        <f t="shared" si="3"/>
        <v>ROMale90+</v>
      </c>
      <c r="F46" s="181">
        <v>0.18739</v>
      </c>
      <c r="G46" s="181">
        <v>1</v>
      </c>
      <c r="H46" s="182">
        <v>8353.7706166361168</v>
      </c>
      <c r="I46" s="181">
        <v>0</v>
      </c>
      <c r="J46" s="182">
        <v>8353.7706166361168</v>
      </c>
      <c r="K46" s="182">
        <v>44578.847201641191</v>
      </c>
      <c r="L46" s="182">
        <v>44578.847201641191</v>
      </c>
      <c r="M46" s="183">
        <v>5.3363743448814169</v>
      </c>
      <c r="N46" s="183" t="s">
        <v>19</v>
      </c>
      <c r="O46" s="186">
        <f>K46/H46</f>
        <v>5.3363743448814169</v>
      </c>
    </row>
    <row r="47" spans="2:15" ht="16" customHeight="1" x14ac:dyDescent="0.2">
      <c r="B47" s="239" t="s">
        <v>14</v>
      </c>
      <c r="C47" s="239" t="s">
        <v>17</v>
      </c>
      <c r="D47" s="239" t="s">
        <v>0</v>
      </c>
      <c r="E47" s="239" t="s">
        <v>135</v>
      </c>
      <c r="F47" s="240" t="s">
        <v>1</v>
      </c>
      <c r="G47" s="240" t="s">
        <v>2</v>
      </c>
      <c r="H47" s="240" t="s">
        <v>83</v>
      </c>
      <c r="I47" s="240" t="s">
        <v>3</v>
      </c>
      <c r="J47" s="240" t="s">
        <v>4</v>
      </c>
      <c r="K47" s="240" t="s">
        <v>5</v>
      </c>
      <c r="L47" s="240" t="s">
        <v>6</v>
      </c>
      <c r="M47" s="240" t="s">
        <v>7</v>
      </c>
      <c r="N47" s="241" t="s">
        <v>9</v>
      </c>
      <c r="O47" s="242" t="s">
        <v>139</v>
      </c>
    </row>
    <row r="48" spans="2:15" ht="16" customHeight="1" x14ac:dyDescent="0.2">
      <c r="B48" s="239"/>
      <c r="C48" s="239"/>
      <c r="D48" s="239"/>
      <c r="E48" s="239"/>
      <c r="F48" s="239"/>
      <c r="G48" s="239"/>
      <c r="H48" s="239"/>
      <c r="I48" s="239"/>
      <c r="J48" s="239"/>
      <c r="K48" s="239"/>
      <c r="L48" s="239"/>
      <c r="M48" s="239"/>
      <c r="N48" s="241"/>
      <c r="O48" s="242"/>
    </row>
    <row r="49" spans="2:15" x14ac:dyDescent="0.2">
      <c r="B49" s="179" t="s">
        <v>12</v>
      </c>
      <c r="C49" s="179" t="s">
        <v>71</v>
      </c>
      <c r="D49" s="179">
        <v>0</v>
      </c>
      <c r="E49" s="180" t="str">
        <f t="shared" ref="E49:E68" si="5">_xlfn.CONCAT(B49,C49,D49)</f>
        <v>ACMale0</v>
      </c>
      <c r="F49" s="181">
        <v>1.685E-2</v>
      </c>
      <c r="G49" s="181">
        <v>1.6599688833920441E-2</v>
      </c>
      <c r="H49" s="182">
        <v>1659.9688833920441</v>
      </c>
      <c r="I49" s="181">
        <v>0.98340031116607951</v>
      </c>
      <c r="J49" s="182">
        <v>100000</v>
      </c>
      <c r="K49" s="182">
        <v>98489.80032409972</v>
      </c>
      <c r="L49" s="182">
        <v>7159746.9497917434</v>
      </c>
      <c r="M49" s="183">
        <v>71.59746949791743</v>
      </c>
      <c r="N49" s="182">
        <v>1</v>
      </c>
      <c r="O49" s="186">
        <f t="shared" ref="O49:O67" si="6">(K49-J50*N49)/H49</f>
        <v>9.0224105397522944E-2</v>
      </c>
    </row>
    <row r="50" spans="2:15" x14ac:dyDescent="0.2">
      <c r="B50" s="179" t="s">
        <v>12</v>
      </c>
      <c r="C50" s="179" t="s">
        <v>71</v>
      </c>
      <c r="D50" s="184" t="s">
        <v>1657</v>
      </c>
      <c r="E50" s="180" t="str">
        <f t="shared" si="5"/>
        <v>ACMale1-4</v>
      </c>
      <c r="F50" s="181">
        <v>6.2E-4</v>
      </c>
      <c r="G50" s="181">
        <v>2.4586607286683024E-3</v>
      </c>
      <c r="H50" s="182">
        <v>241.78477256242283</v>
      </c>
      <c r="I50" s="181">
        <v>0.99754133927133171</v>
      </c>
      <c r="J50" s="182">
        <v>98340.031116607948</v>
      </c>
      <c r="K50" s="182">
        <v>392780.56277308398</v>
      </c>
      <c r="L50" s="182">
        <v>7061257.1494676434</v>
      </c>
      <c r="M50" s="183">
        <v>71.804503916565452</v>
      </c>
      <c r="N50" s="182">
        <v>4</v>
      </c>
      <c r="O50" s="186">
        <f t="shared" si="6"/>
        <v>1.6029851375432893</v>
      </c>
    </row>
    <row r="51" spans="2:15" x14ac:dyDescent="0.2">
      <c r="B51" s="179" t="s">
        <v>12</v>
      </c>
      <c r="C51" s="179" t="s">
        <v>71</v>
      </c>
      <c r="D51" s="184" t="s">
        <v>1658</v>
      </c>
      <c r="E51" s="180" t="str">
        <f t="shared" si="5"/>
        <v>ACMale5-9</v>
      </c>
      <c r="F51" s="181">
        <v>2.3000000000000001E-4</v>
      </c>
      <c r="G51" s="181">
        <v>1.1373696631488972E-3</v>
      </c>
      <c r="H51" s="182">
        <v>111.57396939982461</v>
      </c>
      <c r="I51" s="181">
        <v>0.99886263033685108</v>
      </c>
      <c r="J51" s="182">
        <v>98098.246344045532</v>
      </c>
      <c r="K51" s="182">
        <v>490212.2967967281</v>
      </c>
      <c r="L51" s="182">
        <v>6668476.5866945591</v>
      </c>
      <c r="M51" s="183">
        <v>67.977531048895543</v>
      </c>
      <c r="N51" s="182">
        <v>5</v>
      </c>
      <c r="O51" s="186">
        <f t="shared" si="6"/>
        <v>2.5000000000002536</v>
      </c>
    </row>
    <row r="52" spans="2:15" x14ac:dyDescent="0.2">
      <c r="B52" s="179" t="s">
        <v>12</v>
      </c>
      <c r="C52" s="179" t="s">
        <v>71</v>
      </c>
      <c r="D52" s="184" t="s">
        <v>118</v>
      </c>
      <c r="E52" s="180" t="str">
        <f t="shared" si="5"/>
        <v>ACMale10-14</v>
      </c>
      <c r="F52" s="181">
        <v>4.2000000000000002E-4</v>
      </c>
      <c r="G52" s="181">
        <v>2.1166029994928682E-3</v>
      </c>
      <c r="H52" s="182">
        <v>207.39888465850007</v>
      </c>
      <c r="I52" s="181">
        <v>0.9978833970005071</v>
      </c>
      <c r="J52" s="182">
        <v>97986.672374645699</v>
      </c>
      <c r="K52" s="182">
        <v>489414.86466158228</v>
      </c>
      <c r="L52" s="182">
        <v>6178264.2898978312</v>
      </c>
      <c r="M52" s="183">
        <v>63.052088005148676</v>
      </c>
      <c r="N52" s="182">
        <v>5</v>
      </c>
      <c r="O52" s="186">
        <f t="shared" si="6"/>
        <v>2.5000000000001856</v>
      </c>
    </row>
    <row r="53" spans="2:15" x14ac:dyDescent="0.2">
      <c r="B53" s="179" t="s">
        <v>12</v>
      </c>
      <c r="C53" s="179" t="s">
        <v>71</v>
      </c>
      <c r="D53" s="179" t="s">
        <v>119</v>
      </c>
      <c r="E53" s="180" t="str">
        <f t="shared" si="5"/>
        <v>ACMale15-19</v>
      </c>
      <c r="F53" s="181">
        <v>1.72E-3</v>
      </c>
      <c r="G53" s="181">
        <v>8.5511106599043991E-3</v>
      </c>
      <c r="H53" s="182">
        <v>836.12138785793718</v>
      </c>
      <c r="I53" s="181">
        <v>0.99144888934009556</v>
      </c>
      <c r="J53" s="182">
        <v>97779.273489987201</v>
      </c>
      <c r="K53" s="182">
        <v>486806.06398029113</v>
      </c>
      <c r="L53" s="182">
        <v>5688849.4252362493</v>
      </c>
      <c r="M53" s="183">
        <v>58.180524585497146</v>
      </c>
      <c r="N53" s="182">
        <v>5</v>
      </c>
      <c r="O53" s="186">
        <f t="shared" si="6"/>
        <v>2.5000000000000195</v>
      </c>
    </row>
    <row r="54" spans="2:15" x14ac:dyDescent="0.2">
      <c r="B54" s="179" t="s">
        <v>12</v>
      </c>
      <c r="C54" s="179" t="s">
        <v>71</v>
      </c>
      <c r="D54" s="179" t="s">
        <v>120</v>
      </c>
      <c r="E54" s="180" t="str">
        <f t="shared" si="5"/>
        <v>ACMale20-24</v>
      </c>
      <c r="F54" s="181">
        <v>2.2200000000000002E-3</v>
      </c>
      <c r="G54" s="181">
        <v>1.1059603928077651E-2</v>
      </c>
      <c r="H54" s="182">
        <v>1072.1528657889378</v>
      </c>
      <c r="I54" s="181">
        <v>0.9889403960719223</v>
      </c>
      <c r="J54" s="182">
        <v>96943.152102129257</v>
      </c>
      <c r="K54" s="182">
        <v>482035.37834617391</v>
      </c>
      <c r="L54" s="182">
        <v>5202043.3612559587</v>
      </c>
      <c r="M54" s="183">
        <v>53.660761471585168</v>
      </c>
      <c r="N54" s="182">
        <v>5</v>
      </c>
      <c r="O54" s="186">
        <f t="shared" si="6"/>
        <v>2.5000000000000191</v>
      </c>
    </row>
    <row r="55" spans="2:15" x14ac:dyDescent="0.2">
      <c r="B55" s="179" t="s">
        <v>12</v>
      </c>
      <c r="C55" s="179" t="s">
        <v>71</v>
      </c>
      <c r="D55" s="179" t="s">
        <v>121</v>
      </c>
      <c r="E55" s="180" t="str">
        <f t="shared" si="5"/>
        <v>ACMale25-29</v>
      </c>
      <c r="F55" s="181">
        <v>2.3E-3</v>
      </c>
      <c r="G55" s="181">
        <v>1.1422118937084209E-2</v>
      </c>
      <c r="H55" s="182">
        <v>1095.0499558945885</v>
      </c>
      <c r="I55" s="181">
        <v>0.98857788106291578</v>
      </c>
      <c r="J55" s="182">
        <v>95870.999236340314</v>
      </c>
      <c r="K55" s="182">
        <v>476617.37129196513</v>
      </c>
      <c r="L55" s="182">
        <v>4720007.9829097847</v>
      </c>
      <c r="M55" s="183">
        <v>49.232906932304566</v>
      </c>
      <c r="N55" s="182">
        <v>5</v>
      </c>
      <c r="O55" s="186">
        <f t="shared" si="6"/>
        <v>2.5000000000000533</v>
      </c>
    </row>
    <row r="56" spans="2:15" x14ac:dyDescent="0.2">
      <c r="B56" s="179" t="s">
        <v>12</v>
      </c>
      <c r="C56" s="179" t="s">
        <v>71</v>
      </c>
      <c r="D56" s="179" t="s">
        <v>122</v>
      </c>
      <c r="E56" s="180" t="str">
        <f t="shared" si="5"/>
        <v>ACMale30-34</v>
      </c>
      <c r="F56" s="181">
        <v>2.9399999999999999E-3</v>
      </c>
      <c r="G56" s="181">
        <v>1.459578400940325E-2</v>
      </c>
      <c r="H56" s="182">
        <v>1383.3292849835432</v>
      </c>
      <c r="I56" s="181">
        <v>0.9854042159905968</v>
      </c>
      <c r="J56" s="182">
        <v>94775.949280445726</v>
      </c>
      <c r="K56" s="182">
        <v>470421.42318976979</v>
      </c>
      <c r="L56" s="182">
        <v>4243390.6116178194</v>
      </c>
      <c r="M56" s="183">
        <v>44.7728631982515</v>
      </c>
      <c r="N56" s="182">
        <v>5</v>
      </c>
      <c r="O56" s="186">
        <f t="shared" si="6"/>
        <v>2.5000000000000075</v>
      </c>
    </row>
    <row r="57" spans="2:15" x14ac:dyDescent="0.2">
      <c r="B57" s="179" t="s">
        <v>12</v>
      </c>
      <c r="C57" s="179" t="s">
        <v>71</v>
      </c>
      <c r="D57" s="179" t="s">
        <v>123</v>
      </c>
      <c r="E57" s="180" t="str">
        <f t="shared" si="5"/>
        <v>ACMale35-39</v>
      </c>
      <c r="F57" s="181">
        <v>3.3899999999999998E-3</v>
      </c>
      <c r="G57" s="181">
        <v>1.6804972193185285E-2</v>
      </c>
      <c r="H57" s="182">
        <v>1569.4603820724622</v>
      </c>
      <c r="I57" s="181">
        <v>0.98319502780681467</v>
      </c>
      <c r="J57" s="182">
        <v>93392.619995462184</v>
      </c>
      <c r="K57" s="182">
        <v>463039.44902212976</v>
      </c>
      <c r="L57" s="182">
        <v>3772969.1884280494</v>
      </c>
      <c r="M57" s="183">
        <v>40.399007851063317</v>
      </c>
      <c r="N57" s="182">
        <v>5</v>
      </c>
      <c r="O57" s="186">
        <f t="shared" si="6"/>
        <v>2.5000000000000409</v>
      </c>
    </row>
    <row r="58" spans="2:15" x14ac:dyDescent="0.2">
      <c r="B58" s="179" t="s">
        <v>12</v>
      </c>
      <c r="C58" s="179" t="s">
        <v>71</v>
      </c>
      <c r="D58" s="179" t="s">
        <v>124</v>
      </c>
      <c r="E58" s="180" t="str">
        <f t="shared" si="5"/>
        <v>ACMale40-44</v>
      </c>
      <c r="F58" s="181">
        <v>4.5999999999999999E-3</v>
      </c>
      <c r="G58" s="181">
        <v>2.2761946072879131E-2</v>
      </c>
      <c r="H58" s="182">
        <v>2090.0738073613497</v>
      </c>
      <c r="I58" s="181">
        <v>0.97723805392712082</v>
      </c>
      <c r="J58" s="182">
        <v>91823.159613389711</v>
      </c>
      <c r="K58" s="182">
        <v>453890.61354854517</v>
      </c>
      <c r="L58" s="182">
        <v>3309929.7394059198</v>
      </c>
      <c r="M58" s="183">
        <v>36.046785509690345</v>
      </c>
      <c r="N58" s="182">
        <v>5</v>
      </c>
      <c r="O58" s="186">
        <f t="shared" si="6"/>
        <v>2.5000000000000275</v>
      </c>
    </row>
    <row r="59" spans="2:15" x14ac:dyDescent="0.2">
      <c r="B59" s="179" t="s">
        <v>12</v>
      </c>
      <c r="C59" s="179" t="s">
        <v>71</v>
      </c>
      <c r="D59" s="179" t="s">
        <v>125</v>
      </c>
      <c r="E59" s="180" t="str">
        <f t="shared" si="5"/>
        <v>ACMale45-49</v>
      </c>
      <c r="F59" s="181">
        <v>6.3600000000000002E-3</v>
      </c>
      <c r="G59" s="181">
        <v>3.1324016157036526E-2</v>
      </c>
      <c r="H59" s="182">
        <v>2810.8006296087769</v>
      </c>
      <c r="I59" s="181">
        <v>0.9686759838429635</v>
      </c>
      <c r="J59" s="182">
        <v>89733.08580602835</v>
      </c>
      <c r="K59" s="182">
        <v>441638.4274561198</v>
      </c>
      <c r="L59" s="182">
        <v>2856039.1258573746</v>
      </c>
      <c r="M59" s="183">
        <v>31.828161265189692</v>
      </c>
      <c r="N59" s="182">
        <v>5</v>
      </c>
      <c r="O59" s="186">
        <f t="shared" si="6"/>
        <v>2.4999999999999778</v>
      </c>
    </row>
    <row r="60" spans="2:15" x14ac:dyDescent="0.2">
      <c r="B60" s="179" t="s">
        <v>12</v>
      </c>
      <c r="C60" s="179" t="s">
        <v>71</v>
      </c>
      <c r="D60" s="179" t="s">
        <v>126</v>
      </c>
      <c r="E60" s="180" t="str">
        <f t="shared" si="5"/>
        <v>ACMale50-54</v>
      </c>
      <c r="F60" s="181">
        <v>7.9900000000000006E-3</v>
      </c>
      <c r="G60" s="181">
        <v>3.9188879371066729E-2</v>
      </c>
      <c r="H60" s="182">
        <v>3406.3869484361685</v>
      </c>
      <c r="I60" s="181">
        <v>0.96081112062893326</v>
      </c>
      <c r="J60" s="182">
        <v>86922.28517641958</v>
      </c>
      <c r="K60" s="182">
        <v>426095.45851100748</v>
      </c>
      <c r="L60" s="182">
        <v>2414400.6984012551</v>
      </c>
      <c r="M60" s="183">
        <v>27.776544225694582</v>
      </c>
      <c r="N60" s="182">
        <v>5</v>
      </c>
      <c r="O60" s="186">
        <f t="shared" si="6"/>
        <v>2.5000000000000031</v>
      </c>
    </row>
    <row r="61" spans="2:15" x14ac:dyDescent="0.2">
      <c r="B61" s="179" t="s">
        <v>12</v>
      </c>
      <c r="C61" s="179" t="s">
        <v>71</v>
      </c>
      <c r="D61" s="179" t="s">
        <v>127</v>
      </c>
      <c r="E61" s="180" t="str">
        <f t="shared" si="5"/>
        <v>ACMale55-59</v>
      </c>
      <c r="F61" s="181">
        <v>1.243E-2</v>
      </c>
      <c r="G61" s="181">
        <v>6.0268800313212433E-2</v>
      </c>
      <c r="H61" s="182">
        <v>5033.4029932809044</v>
      </c>
      <c r="I61" s="181">
        <v>0.93973119968678753</v>
      </c>
      <c r="J61" s="182">
        <v>83515.898227983416</v>
      </c>
      <c r="K61" s="182">
        <v>404995.98365671479</v>
      </c>
      <c r="L61" s="182">
        <v>1988305.2398902476</v>
      </c>
      <c r="M61" s="183">
        <v>23.8075059010026</v>
      </c>
      <c r="N61" s="182">
        <v>5</v>
      </c>
      <c r="O61" s="186">
        <f t="shared" si="6"/>
        <v>2.5000000000000009</v>
      </c>
    </row>
    <row r="62" spans="2:15" x14ac:dyDescent="0.2">
      <c r="B62" s="179" t="s">
        <v>12</v>
      </c>
      <c r="C62" s="179" t="s">
        <v>71</v>
      </c>
      <c r="D62" s="179" t="s">
        <v>128</v>
      </c>
      <c r="E62" s="180" t="str">
        <f t="shared" si="5"/>
        <v>ACMale60-64</v>
      </c>
      <c r="F62" s="181">
        <v>1.7059999999999999E-2</v>
      </c>
      <c r="G62" s="181">
        <v>8.1807943325735308E-2</v>
      </c>
      <c r="H62" s="182">
        <v>6420.4915222228346</v>
      </c>
      <c r="I62" s="181">
        <v>0.91819205667426473</v>
      </c>
      <c r="J62" s="182">
        <v>78482.49523470251</v>
      </c>
      <c r="K62" s="182">
        <v>376361.24736795545</v>
      </c>
      <c r="L62" s="182">
        <v>1583309.2562335329</v>
      </c>
      <c r="M62" s="183">
        <v>20.17404328823433</v>
      </c>
      <c r="N62" s="182">
        <v>5</v>
      </c>
      <c r="O62" s="186">
        <f t="shared" si="6"/>
        <v>2.4999999999999969</v>
      </c>
    </row>
    <row r="63" spans="2:15" x14ac:dyDescent="0.2">
      <c r="B63" s="179" t="s">
        <v>12</v>
      </c>
      <c r="C63" s="179" t="s">
        <v>71</v>
      </c>
      <c r="D63" s="179" t="s">
        <v>129</v>
      </c>
      <c r="E63" s="180" t="str">
        <f t="shared" si="5"/>
        <v>ACMale65-69</v>
      </c>
      <c r="F63" s="181">
        <v>2.2280000000000001E-2</v>
      </c>
      <c r="G63" s="181">
        <v>0.10552143327797976</v>
      </c>
      <c r="H63" s="182">
        <v>7604.0859166239543</v>
      </c>
      <c r="I63" s="181">
        <v>0.8944785667220202</v>
      </c>
      <c r="J63" s="182">
        <v>72062.00371247968</v>
      </c>
      <c r="K63" s="182">
        <v>341299.80377083848</v>
      </c>
      <c r="L63" s="182">
        <v>1206948.0088655774</v>
      </c>
      <c r="M63" s="183">
        <v>16.748743397160887</v>
      </c>
      <c r="N63" s="182">
        <v>5</v>
      </c>
      <c r="O63" s="186">
        <f t="shared" si="6"/>
        <v>2.5000000000000027</v>
      </c>
    </row>
    <row r="64" spans="2:15" x14ac:dyDescent="0.2">
      <c r="B64" s="179" t="s">
        <v>12</v>
      </c>
      <c r="C64" s="179" t="s">
        <v>71</v>
      </c>
      <c r="D64" s="179" t="s">
        <v>130</v>
      </c>
      <c r="E64" s="180" t="str">
        <f t="shared" si="5"/>
        <v>ACMale70-74</v>
      </c>
      <c r="F64" s="181">
        <v>3.6729999999999999E-2</v>
      </c>
      <c r="G64" s="181">
        <v>0.16821780570195111</v>
      </c>
      <c r="H64" s="182">
        <v>10842.969491735594</v>
      </c>
      <c r="I64" s="181">
        <v>0.83178219429804889</v>
      </c>
      <c r="J64" s="182">
        <v>64457.917795855719</v>
      </c>
      <c r="K64" s="182">
        <v>295182.1652499396</v>
      </c>
      <c r="L64" s="182">
        <v>865648.20509473886</v>
      </c>
      <c r="M64" s="183">
        <v>13.429664418207365</v>
      </c>
      <c r="N64" s="182">
        <v>5</v>
      </c>
      <c r="O64" s="186">
        <f t="shared" si="6"/>
        <v>2.4999999999999991</v>
      </c>
    </row>
    <row r="65" spans="2:15" x14ac:dyDescent="0.2">
      <c r="B65" s="179" t="s">
        <v>12</v>
      </c>
      <c r="C65" s="179" t="s">
        <v>71</v>
      </c>
      <c r="D65" s="179" t="s">
        <v>131</v>
      </c>
      <c r="E65" s="180" t="str">
        <f t="shared" si="5"/>
        <v>ACMale75-79</v>
      </c>
      <c r="F65" s="181">
        <v>5.987E-2</v>
      </c>
      <c r="G65" s="181">
        <v>0.26037578003197009</v>
      </c>
      <c r="H65" s="182">
        <v>13960.03398605903</v>
      </c>
      <c r="I65" s="181">
        <v>0.73962421996802985</v>
      </c>
      <c r="J65" s="182">
        <v>53614.948304120124</v>
      </c>
      <c r="K65" s="182">
        <v>233174.65655545302</v>
      </c>
      <c r="L65" s="182">
        <v>570466.03984479932</v>
      </c>
      <c r="M65" s="183">
        <v>10.64005576595811</v>
      </c>
      <c r="N65" s="182">
        <v>5</v>
      </c>
      <c r="O65" s="186">
        <f t="shared" si="6"/>
        <v>2.5</v>
      </c>
    </row>
    <row r="66" spans="2:15" x14ac:dyDescent="0.2">
      <c r="B66" s="179" t="s">
        <v>12</v>
      </c>
      <c r="C66" s="179" t="s">
        <v>71</v>
      </c>
      <c r="D66" s="179" t="s">
        <v>132</v>
      </c>
      <c r="E66" s="180" t="str">
        <f t="shared" si="5"/>
        <v>ACMale80-84</v>
      </c>
      <c r="F66" s="181">
        <v>8.1360000000000002E-2</v>
      </c>
      <c r="G66" s="181">
        <v>0.33805592516303939</v>
      </c>
      <c r="H66" s="182">
        <v>13405.5787470532</v>
      </c>
      <c r="I66" s="181">
        <v>0.66194407483696061</v>
      </c>
      <c r="J66" s="182">
        <v>39654.914318061092</v>
      </c>
      <c r="K66" s="182">
        <v>164760.62472267245</v>
      </c>
      <c r="L66" s="182">
        <v>337291.38328934636</v>
      </c>
      <c r="M66" s="183">
        <v>8.5056641551164507</v>
      </c>
      <c r="N66" s="182">
        <v>5</v>
      </c>
      <c r="O66" s="186">
        <f t="shared" si="6"/>
        <v>2.5</v>
      </c>
    </row>
    <row r="67" spans="2:15" x14ac:dyDescent="0.2">
      <c r="B67" s="179" t="s">
        <v>12</v>
      </c>
      <c r="C67" s="179" t="s">
        <v>71</v>
      </c>
      <c r="D67" s="179" t="s">
        <v>133</v>
      </c>
      <c r="E67" s="180" t="str">
        <f t="shared" si="5"/>
        <v>ACMale85-89</v>
      </c>
      <c r="F67" s="181">
        <v>0.13045999999999999</v>
      </c>
      <c r="G67" s="181">
        <v>0.4918764806971041</v>
      </c>
      <c r="H67" s="182">
        <v>12911.43080130467</v>
      </c>
      <c r="I67" s="181">
        <v>0.5081235193028959</v>
      </c>
      <c r="J67" s="182">
        <v>26249.33557100789</v>
      </c>
      <c r="K67" s="182">
        <v>98968.100851777781</v>
      </c>
      <c r="L67" s="182">
        <v>172530.75856667393</v>
      </c>
      <c r="M67" s="183">
        <v>6.5727666934637501</v>
      </c>
      <c r="N67" s="182">
        <v>5</v>
      </c>
      <c r="O67" s="186">
        <f t="shared" si="6"/>
        <v>2.5000000000000009</v>
      </c>
    </row>
    <row r="68" spans="2:15" x14ac:dyDescent="0.2">
      <c r="B68" s="179" t="s">
        <v>12</v>
      </c>
      <c r="C68" s="179" t="s">
        <v>71</v>
      </c>
      <c r="D68" s="179" t="s">
        <v>8</v>
      </c>
      <c r="E68" s="180" t="str">
        <f t="shared" si="5"/>
        <v>ACMale90+</v>
      </c>
      <c r="F68" s="181">
        <v>0.18131</v>
      </c>
      <c r="G68" s="181">
        <v>1</v>
      </c>
      <c r="H68" s="182">
        <v>13337.90476970322</v>
      </c>
      <c r="I68" s="181">
        <v>0</v>
      </c>
      <c r="J68" s="182">
        <v>13337.90476970322</v>
      </c>
      <c r="K68" s="182">
        <v>73562.657714896151</v>
      </c>
      <c r="L68" s="182">
        <v>73562.657714896151</v>
      </c>
      <c r="M68" s="183">
        <v>5.5153083625242427</v>
      </c>
      <c r="N68" s="183" t="s">
        <v>19</v>
      </c>
      <c r="O68" s="186">
        <f>K68/H68</f>
        <v>5.5153083625242427</v>
      </c>
    </row>
    <row r="69" spans="2:15" ht="16" customHeight="1" x14ac:dyDescent="0.2">
      <c r="B69" s="239" t="s">
        <v>14</v>
      </c>
      <c r="C69" s="239" t="s">
        <v>17</v>
      </c>
      <c r="D69" s="239" t="s">
        <v>0</v>
      </c>
      <c r="E69" s="239" t="s">
        <v>135</v>
      </c>
      <c r="F69" s="240" t="s">
        <v>1</v>
      </c>
      <c r="G69" s="240" t="s">
        <v>2</v>
      </c>
      <c r="H69" s="240" t="s">
        <v>83</v>
      </c>
      <c r="I69" s="240" t="s">
        <v>3</v>
      </c>
      <c r="J69" s="240" t="s">
        <v>4</v>
      </c>
      <c r="K69" s="240" t="s">
        <v>5</v>
      </c>
      <c r="L69" s="240" t="s">
        <v>6</v>
      </c>
      <c r="M69" s="240" t="s">
        <v>7</v>
      </c>
      <c r="N69" s="241" t="s">
        <v>9</v>
      </c>
      <c r="O69" s="242" t="s">
        <v>139</v>
      </c>
    </row>
    <row r="70" spans="2:15" ht="16" customHeight="1" x14ac:dyDescent="0.2">
      <c r="B70" s="239"/>
      <c r="C70" s="239"/>
      <c r="D70" s="239"/>
      <c r="E70" s="239"/>
      <c r="F70" s="239"/>
      <c r="G70" s="239"/>
      <c r="H70" s="239"/>
      <c r="I70" s="239"/>
      <c r="J70" s="239"/>
      <c r="K70" s="239"/>
      <c r="L70" s="239"/>
      <c r="M70" s="239"/>
      <c r="N70" s="241"/>
      <c r="O70" s="242"/>
    </row>
    <row r="71" spans="2:15" x14ac:dyDescent="0.2">
      <c r="B71" s="179" t="s">
        <v>15</v>
      </c>
      <c r="C71" s="179" t="s">
        <v>71</v>
      </c>
      <c r="D71" s="179">
        <v>0</v>
      </c>
      <c r="E71" s="180" t="str">
        <f t="shared" ref="E71:E90" si="7">_xlfn.CONCAT(B71,C71,D71)</f>
        <v>AMMale0</v>
      </c>
      <c r="F71" s="181">
        <v>1.8939999999999999E-2</v>
      </c>
      <c r="G71" s="181">
        <v>1.8621596693665355E-2</v>
      </c>
      <c r="H71" s="182">
        <v>1862.1596693665356</v>
      </c>
      <c r="I71" s="181">
        <v>0.98137840330633463</v>
      </c>
      <c r="J71" s="182">
        <v>100000</v>
      </c>
      <c r="K71" s="182">
        <v>98316.676727315236</v>
      </c>
      <c r="L71" s="182">
        <v>6927126.4925519964</v>
      </c>
      <c r="M71" s="183">
        <v>69.271264925519958</v>
      </c>
      <c r="N71" s="182">
        <v>1</v>
      </c>
      <c r="O71" s="186">
        <f t="shared" ref="O71:O89" si="8">(K71-J72*N71)/H71</f>
        <v>9.6037090494289698E-2</v>
      </c>
    </row>
    <row r="72" spans="2:15" x14ac:dyDescent="0.2">
      <c r="B72" s="179" t="s">
        <v>15</v>
      </c>
      <c r="C72" s="179" t="s">
        <v>71</v>
      </c>
      <c r="D72" s="184" t="s">
        <v>1657</v>
      </c>
      <c r="E72" s="180" t="str">
        <f t="shared" si="7"/>
        <v>AMMale1-4</v>
      </c>
      <c r="F72" s="181">
        <v>1.01E-3</v>
      </c>
      <c r="G72" s="181">
        <v>4.0429889052882697E-3</v>
      </c>
      <c r="H72" s="182">
        <v>396.7701996457028</v>
      </c>
      <c r="I72" s="181">
        <v>0.99595701109471169</v>
      </c>
      <c r="J72" s="182">
        <v>98137.840330633466</v>
      </c>
      <c r="K72" s="182">
        <v>391597.88012962148</v>
      </c>
      <c r="L72" s="182">
        <v>6828809.815824681</v>
      </c>
      <c r="M72" s="183">
        <v>69.583860749512397</v>
      </c>
      <c r="N72" s="182">
        <v>4</v>
      </c>
      <c r="O72" s="186">
        <f t="shared" si="8"/>
        <v>1.5968931291619339</v>
      </c>
    </row>
    <row r="73" spans="2:15" x14ac:dyDescent="0.2">
      <c r="B73" s="179" t="s">
        <v>15</v>
      </c>
      <c r="C73" s="179" t="s">
        <v>71</v>
      </c>
      <c r="D73" s="184" t="s">
        <v>1658</v>
      </c>
      <c r="E73" s="180" t="str">
        <f t="shared" si="7"/>
        <v>AMMale5-9</v>
      </c>
      <c r="F73" s="181">
        <v>3.8999999999999999E-4</v>
      </c>
      <c r="G73" s="181">
        <v>1.9635655339070063E-3</v>
      </c>
      <c r="H73" s="182">
        <v>191.92099655639512</v>
      </c>
      <c r="I73" s="181">
        <v>0.99803643446609303</v>
      </c>
      <c r="J73" s="182">
        <v>97741.070130987762</v>
      </c>
      <c r="K73" s="182">
        <v>488225.54816354782</v>
      </c>
      <c r="L73" s="182">
        <v>6437211.9356950596</v>
      </c>
      <c r="M73" s="183">
        <v>65.859847115119834</v>
      </c>
      <c r="N73" s="182">
        <v>5</v>
      </c>
      <c r="O73" s="186">
        <f t="shared" si="8"/>
        <v>2.4999999999998614</v>
      </c>
    </row>
    <row r="74" spans="2:15" x14ac:dyDescent="0.2">
      <c r="B74" s="179" t="s">
        <v>15</v>
      </c>
      <c r="C74" s="179" t="s">
        <v>71</v>
      </c>
      <c r="D74" s="184" t="s">
        <v>118</v>
      </c>
      <c r="E74" s="180" t="str">
        <f t="shared" si="7"/>
        <v>AMMale10-14</v>
      </c>
      <c r="F74" s="181">
        <v>4.6999999999999999E-4</v>
      </c>
      <c r="G74" s="181">
        <v>2.3443681279507076E-3</v>
      </c>
      <c r="H74" s="182">
        <v>228.69111613947126</v>
      </c>
      <c r="I74" s="181">
        <v>0.99765563187204931</v>
      </c>
      <c r="J74" s="182">
        <v>97549.149134431369</v>
      </c>
      <c r="K74" s="182">
        <v>487174.01788180816</v>
      </c>
      <c r="L74" s="182">
        <v>5948986.3875315115</v>
      </c>
      <c r="M74" s="183">
        <v>60.984503097338973</v>
      </c>
      <c r="N74" s="182">
        <v>5</v>
      </c>
      <c r="O74" s="186">
        <f t="shared" si="8"/>
        <v>2.4999999999998299</v>
      </c>
    </row>
    <row r="75" spans="2:15" x14ac:dyDescent="0.2">
      <c r="B75" s="179" t="s">
        <v>15</v>
      </c>
      <c r="C75" s="179" t="s">
        <v>71</v>
      </c>
      <c r="D75" s="179" t="s">
        <v>119</v>
      </c>
      <c r="E75" s="180" t="str">
        <f t="shared" si="7"/>
        <v>AMMale15-19</v>
      </c>
      <c r="F75" s="181">
        <v>1.8799999999999999E-3</v>
      </c>
      <c r="G75" s="181">
        <v>9.3492575407025484E-3</v>
      </c>
      <c r="H75" s="182">
        <v>909.87402599214136</v>
      </c>
      <c r="I75" s="181">
        <v>0.99065074245929741</v>
      </c>
      <c r="J75" s="182">
        <v>97320.458018291902</v>
      </c>
      <c r="K75" s="182">
        <v>484327.60502647911</v>
      </c>
      <c r="L75" s="182">
        <v>5461812.3696497036</v>
      </c>
      <c r="M75" s="183">
        <v>56.121934492161216</v>
      </c>
      <c r="N75" s="182">
        <v>5</v>
      </c>
      <c r="O75" s="186">
        <f t="shared" si="8"/>
        <v>2.4999999999999991</v>
      </c>
    </row>
    <row r="76" spans="2:15" x14ac:dyDescent="0.2">
      <c r="B76" s="179" t="s">
        <v>15</v>
      </c>
      <c r="C76" s="179" t="s">
        <v>71</v>
      </c>
      <c r="D76" s="179" t="s">
        <v>120</v>
      </c>
      <c r="E76" s="180" t="str">
        <f t="shared" si="7"/>
        <v>AMMale20-24</v>
      </c>
      <c r="F76" s="181">
        <v>3.29E-3</v>
      </c>
      <c r="G76" s="181">
        <v>1.6298926140878269E-2</v>
      </c>
      <c r="H76" s="182">
        <v>1571.3889876894345</v>
      </c>
      <c r="I76" s="181">
        <v>0.98370107385912176</v>
      </c>
      <c r="J76" s="182">
        <v>96410.583992299755</v>
      </c>
      <c r="K76" s="182">
        <v>478124.44749227515</v>
      </c>
      <c r="L76" s="182">
        <v>4977484.7646232247</v>
      </c>
      <c r="M76" s="183">
        <v>51.62799102037151</v>
      </c>
      <c r="N76" s="182">
        <v>5</v>
      </c>
      <c r="O76" s="186">
        <f t="shared" si="8"/>
        <v>2.4999999999999747</v>
      </c>
    </row>
    <row r="77" spans="2:15" x14ac:dyDescent="0.2">
      <c r="B77" s="179" t="s">
        <v>15</v>
      </c>
      <c r="C77" s="179" t="s">
        <v>71</v>
      </c>
      <c r="D77" s="179" t="s">
        <v>121</v>
      </c>
      <c r="E77" s="180" t="str">
        <f t="shared" si="7"/>
        <v>AMMale25-29</v>
      </c>
      <c r="F77" s="181">
        <v>4.1099999999999999E-3</v>
      </c>
      <c r="G77" s="181">
        <v>2.0318154013035508E-2</v>
      </c>
      <c r="H77" s="182">
        <v>1926.9573705759801</v>
      </c>
      <c r="I77" s="181">
        <v>0.97968184598696451</v>
      </c>
      <c r="J77" s="182">
        <v>94839.195004610316</v>
      </c>
      <c r="K77" s="182">
        <v>469378.58159661165</v>
      </c>
      <c r="L77" s="182">
        <v>4499360.3171309493</v>
      </c>
      <c r="M77" s="183">
        <v>47.441991856976713</v>
      </c>
      <c r="N77" s="182">
        <v>5</v>
      </c>
      <c r="O77" s="186">
        <f t="shared" si="8"/>
        <v>2.500000000000004</v>
      </c>
    </row>
    <row r="78" spans="2:15" x14ac:dyDescent="0.2">
      <c r="B78" s="179" t="s">
        <v>15</v>
      </c>
      <c r="C78" s="179" t="s">
        <v>71</v>
      </c>
      <c r="D78" s="179" t="s">
        <v>122</v>
      </c>
      <c r="E78" s="180" t="str">
        <f t="shared" si="7"/>
        <v>AMMale30-34</v>
      </c>
      <c r="F78" s="181">
        <v>3.4399999999999999E-3</v>
      </c>
      <c r="G78" s="181">
        <v>1.7059775330475157E-2</v>
      </c>
      <c r="H78" s="182">
        <v>1585.0618994883444</v>
      </c>
      <c r="I78" s="181">
        <v>0.9829402246695248</v>
      </c>
      <c r="J78" s="182">
        <v>92912.237634034333</v>
      </c>
      <c r="K78" s="182">
        <v>460598.53342145076</v>
      </c>
      <c r="L78" s="182">
        <v>4029981.7355343378</v>
      </c>
      <c r="M78" s="183">
        <v>43.374068240695671</v>
      </c>
      <c r="N78" s="182">
        <v>5</v>
      </c>
      <c r="O78" s="186">
        <f t="shared" si="8"/>
        <v>2.500000000000008</v>
      </c>
    </row>
    <row r="79" spans="2:15" x14ac:dyDescent="0.2">
      <c r="B79" s="179" t="s">
        <v>15</v>
      </c>
      <c r="C79" s="179" t="s">
        <v>71</v>
      </c>
      <c r="D79" s="179" t="s">
        <v>123</v>
      </c>
      <c r="E79" s="180" t="str">
        <f t="shared" si="7"/>
        <v>AMMale35-39</v>
      </c>
      <c r="F79" s="181">
        <v>4.3899999999999998E-3</v>
      </c>
      <c r="G79" s="181">
        <v>2.1710594813144038E-2</v>
      </c>
      <c r="H79" s="182">
        <v>1982.767307801528</v>
      </c>
      <c r="I79" s="181">
        <v>0.97828940518685592</v>
      </c>
      <c r="J79" s="182">
        <v>91327.175734545977</v>
      </c>
      <c r="K79" s="182">
        <v>451678.96040322602</v>
      </c>
      <c r="L79" s="182">
        <v>3569383.2021128871</v>
      </c>
      <c r="M79" s="183">
        <v>39.08347294662601</v>
      </c>
      <c r="N79" s="182">
        <v>5</v>
      </c>
      <c r="O79" s="186">
        <f t="shared" si="8"/>
        <v>2.4999999999999916</v>
      </c>
    </row>
    <row r="80" spans="2:15" x14ac:dyDescent="0.2">
      <c r="B80" s="179" t="s">
        <v>15</v>
      </c>
      <c r="C80" s="179" t="s">
        <v>71</v>
      </c>
      <c r="D80" s="179" t="s">
        <v>124</v>
      </c>
      <c r="E80" s="180" t="str">
        <f t="shared" si="7"/>
        <v>AMMale40-44</v>
      </c>
      <c r="F80" s="181">
        <v>4.47E-3</v>
      </c>
      <c r="G80" s="181">
        <v>2.2096563288923034E-2</v>
      </c>
      <c r="H80" s="182">
        <v>1974.2043753129469</v>
      </c>
      <c r="I80" s="181">
        <v>0.97790343671107693</v>
      </c>
      <c r="J80" s="182">
        <v>89344.408426744441</v>
      </c>
      <c r="K80" s="182">
        <v>441786.53119543981</v>
      </c>
      <c r="L80" s="182">
        <v>3117704.2417096612</v>
      </c>
      <c r="M80" s="183">
        <v>34.895348199276953</v>
      </c>
      <c r="N80" s="182">
        <v>5</v>
      </c>
      <c r="O80" s="186">
        <f t="shared" si="8"/>
        <v>2.4999999999999951</v>
      </c>
    </row>
    <row r="81" spans="2:15" x14ac:dyDescent="0.2">
      <c r="B81" s="179" t="s">
        <v>15</v>
      </c>
      <c r="C81" s="179" t="s">
        <v>71</v>
      </c>
      <c r="D81" s="179" t="s">
        <v>125</v>
      </c>
      <c r="E81" s="180" t="str">
        <f t="shared" si="7"/>
        <v>AMMale45-49</v>
      </c>
      <c r="F81" s="181">
        <v>5.7600000000000004E-3</v>
      </c>
      <c r="G81" s="181">
        <v>2.838188070148235E-2</v>
      </c>
      <c r="H81" s="182">
        <v>2479.7307082518982</v>
      </c>
      <c r="I81" s="181">
        <v>0.9716181192985176</v>
      </c>
      <c r="J81" s="182">
        <v>87370.204051431487</v>
      </c>
      <c r="K81" s="182">
        <v>430651.69348652771</v>
      </c>
      <c r="L81" s="182">
        <v>2675917.7105142213</v>
      </c>
      <c r="M81" s="183">
        <v>30.6273487576956</v>
      </c>
      <c r="N81" s="182">
        <v>5</v>
      </c>
      <c r="O81" s="186">
        <f t="shared" si="8"/>
        <v>2.5000000000000187</v>
      </c>
    </row>
    <row r="82" spans="2:15" x14ac:dyDescent="0.2">
      <c r="B82" s="179" t="s">
        <v>15</v>
      </c>
      <c r="C82" s="179" t="s">
        <v>71</v>
      </c>
      <c r="D82" s="179" t="s">
        <v>126</v>
      </c>
      <c r="E82" s="180" t="str">
        <f t="shared" si="7"/>
        <v>AMMale50-54</v>
      </c>
      <c r="F82" s="181">
        <v>8.7100000000000007E-3</v>
      </c>
      <c r="G82" s="181">
        <v>4.260513450496585E-2</v>
      </c>
      <c r="H82" s="182">
        <v>3616.7700349763845</v>
      </c>
      <c r="I82" s="181">
        <v>0.95739486549503416</v>
      </c>
      <c r="J82" s="182">
        <v>84890.47334317959</v>
      </c>
      <c r="K82" s="182">
        <v>415410.44162845699</v>
      </c>
      <c r="L82" s="182">
        <v>2245266.0170276938</v>
      </c>
      <c r="M82" s="183">
        <v>26.448975115864243</v>
      </c>
      <c r="N82" s="182">
        <v>5</v>
      </c>
      <c r="O82" s="186">
        <f t="shared" si="8"/>
        <v>2.4999999999999925</v>
      </c>
    </row>
    <row r="83" spans="2:15" x14ac:dyDescent="0.2">
      <c r="B83" s="179" t="s">
        <v>15</v>
      </c>
      <c r="C83" s="179" t="s">
        <v>71</v>
      </c>
      <c r="D83" s="179" t="s">
        <v>127</v>
      </c>
      <c r="E83" s="180" t="str">
        <f t="shared" si="7"/>
        <v>AMMale55-59</v>
      </c>
      <c r="F83" s="181">
        <v>1.4200000000000001E-2</v>
      </c>
      <c r="G83" s="181">
        <v>6.8569711821672763E-2</v>
      </c>
      <c r="H83" s="182">
        <v>5572.9144145236269</v>
      </c>
      <c r="I83" s="181">
        <v>0.93143028817832718</v>
      </c>
      <c r="J83" s="182">
        <v>81273.703308203214</v>
      </c>
      <c r="K83" s="182">
        <v>392436.23050470697</v>
      </c>
      <c r="L83" s="182">
        <v>1829855.5753992368</v>
      </c>
      <c r="M83" s="183">
        <v>22.514731098940135</v>
      </c>
      <c r="N83" s="182">
        <v>5</v>
      </c>
      <c r="O83" s="186">
        <f t="shared" si="8"/>
        <v>2.5000000000000036</v>
      </c>
    </row>
    <row r="84" spans="2:15" x14ac:dyDescent="0.2">
      <c r="B84" s="179" t="s">
        <v>15</v>
      </c>
      <c r="C84" s="179" t="s">
        <v>71</v>
      </c>
      <c r="D84" s="179" t="s">
        <v>128</v>
      </c>
      <c r="E84" s="180" t="str">
        <f t="shared" si="7"/>
        <v>AMMale60-64</v>
      </c>
      <c r="F84" s="181">
        <v>1.917E-2</v>
      </c>
      <c r="G84" s="181">
        <v>9.14581035696896E-2</v>
      </c>
      <c r="H84" s="182">
        <v>6923.4505909453555</v>
      </c>
      <c r="I84" s="181">
        <v>0.90854189643031036</v>
      </c>
      <c r="J84" s="182">
        <v>75700.788893679579</v>
      </c>
      <c r="K84" s="182">
        <v>361195.31799103448</v>
      </c>
      <c r="L84" s="182">
        <v>1437419.3448945298</v>
      </c>
      <c r="M84" s="183">
        <v>18.988168629436078</v>
      </c>
      <c r="N84" s="182">
        <v>5</v>
      </c>
      <c r="O84" s="186">
        <f t="shared" si="8"/>
        <v>2.5000000000000022</v>
      </c>
    </row>
    <row r="85" spans="2:15" x14ac:dyDescent="0.2">
      <c r="B85" s="179" t="s">
        <v>15</v>
      </c>
      <c r="C85" s="179" t="s">
        <v>71</v>
      </c>
      <c r="D85" s="179" t="s">
        <v>129</v>
      </c>
      <c r="E85" s="180" t="str">
        <f t="shared" si="7"/>
        <v>AMMale65-69</v>
      </c>
      <c r="F85" s="181">
        <v>2.7910000000000001E-2</v>
      </c>
      <c r="G85" s="181">
        <v>0.13043784920453905</v>
      </c>
      <c r="H85" s="182">
        <v>8971.1680822216131</v>
      </c>
      <c r="I85" s="181">
        <v>0.86956215079546095</v>
      </c>
      <c r="J85" s="182">
        <v>68777.338302734221</v>
      </c>
      <c r="K85" s="182">
        <v>321458.77130811708</v>
      </c>
      <c r="L85" s="182">
        <v>1076224.0269034952</v>
      </c>
      <c r="M85" s="183">
        <v>15.647945289280122</v>
      </c>
      <c r="N85" s="182">
        <v>5</v>
      </c>
      <c r="O85" s="186">
        <f t="shared" si="8"/>
        <v>2.5000000000000022</v>
      </c>
    </row>
    <row r="86" spans="2:15" x14ac:dyDescent="0.2">
      <c r="B86" s="179" t="s">
        <v>15</v>
      </c>
      <c r="C86" s="179" t="s">
        <v>71</v>
      </c>
      <c r="D86" s="179" t="s">
        <v>130</v>
      </c>
      <c r="E86" s="180" t="str">
        <f t="shared" si="7"/>
        <v>AMMale70-74</v>
      </c>
      <c r="F86" s="181">
        <v>4.2250000000000003E-2</v>
      </c>
      <c r="G86" s="181">
        <v>0.19105070870652036</v>
      </c>
      <c r="H86" s="182">
        <v>11426.011205651726</v>
      </c>
      <c r="I86" s="181">
        <v>0.8089492912934797</v>
      </c>
      <c r="J86" s="182">
        <v>59806.170220512606</v>
      </c>
      <c r="K86" s="182">
        <v>270465.82308843371</v>
      </c>
      <c r="L86" s="182">
        <v>754765.25559537811</v>
      </c>
      <c r="M86" s="183">
        <v>12.620190405312146</v>
      </c>
      <c r="N86" s="182">
        <v>5</v>
      </c>
      <c r="O86" s="186">
        <f t="shared" si="8"/>
        <v>2.5000000000000004</v>
      </c>
    </row>
    <row r="87" spans="2:15" x14ac:dyDescent="0.2">
      <c r="B87" s="179" t="s">
        <v>15</v>
      </c>
      <c r="C87" s="179" t="s">
        <v>71</v>
      </c>
      <c r="D87" s="179" t="s">
        <v>131</v>
      </c>
      <c r="E87" s="180" t="str">
        <f t="shared" si="7"/>
        <v>AMMale75-79</v>
      </c>
      <c r="F87" s="181">
        <v>6.3579999999999998E-2</v>
      </c>
      <c r="G87" s="181">
        <v>0.27428401948216152</v>
      </c>
      <c r="H87" s="182">
        <v>13269.904477782175</v>
      </c>
      <c r="I87" s="181">
        <v>0.72571598051783848</v>
      </c>
      <c r="J87" s="182">
        <v>48380.159014860881</v>
      </c>
      <c r="K87" s="182">
        <v>208726.03387984895</v>
      </c>
      <c r="L87" s="182">
        <v>484299.43250694446</v>
      </c>
      <c r="M87" s="183">
        <v>10.010290217487354</v>
      </c>
      <c r="N87" s="182">
        <v>5</v>
      </c>
      <c r="O87" s="186">
        <f t="shared" si="8"/>
        <v>2.5</v>
      </c>
    </row>
    <row r="88" spans="2:15" x14ac:dyDescent="0.2">
      <c r="B88" s="179" t="s">
        <v>15</v>
      </c>
      <c r="C88" s="179" t="s">
        <v>71</v>
      </c>
      <c r="D88" s="179" t="s">
        <v>132</v>
      </c>
      <c r="E88" s="180" t="str">
        <f t="shared" si="7"/>
        <v>AMMale80-84</v>
      </c>
      <c r="F88" s="181">
        <v>9.2609999999999998E-2</v>
      </c>
      <c r="G88" s="181">
        <v>0.37598588476065736</v>
      </c>
      <c r="H88" s="182">
        <v>13200.96011629542</v>
      </c>
      <c r="I88" s="181">
        <v>0.62401411523934258</v>
      </c>
      <c r="J88" s="182">
        <v>35110.254537078705</v>
      </c>
      <c r="K88" s="182">
        <v>142548.87239465496</v>
      </c>
      <c r="L88" s="182">
        <v>275573.39862709551</v>
      </c>
      <c r="M88" s="183">
        <v>7.8488009346691614</v>
      </c>
      <c r="N88" s="182">
        <v>5</v>
      </c>
      <c r="O88" s="186">
        <f t="shared" si="8"/>
        <v>2.5000000000000004</v>
      </c>
    </row>
    <row r="89" spans="2:15" x14ac:dyDescent="0.2">
      <c r="B89" s="179" t="s">
        <v>15</v>
      </c>
      <c r="C89" s="179" t="s">
        <v>71</v>
      </c>
      <c r="D89" s="179" t="s">
        <v>133</v>
      </c>
      <c r="E89" s="180" t="str">
        <f t="shared" si="7"/>
        <v>AMMale85-89</v>
      </c>
      <c r="F89" s="181">
        <v>0.13804</v>
      </c>
      <c r="G89" s="181">
        <v>0.51313181646659312</v>
      </c>
      <c r="H89" s="182">
        <v>11242.356043637919</v>
      </c>
      <c r="I89" s="181">
        <v>0.48686818353340688</v>
      </c>
      <c r="J89" s="182">
        <v>21909.294420783281</v>
      </c>
      <c r="K89" s="182">
        <v>81440.581994821609</v>
      </c>
      <c r="L89" s="182">
        <v>133024.52623244055</v>
      </c>
      <c r="M89" s="183">
        <v>6.0716024750780075</v>
      </c>
      <c r="N89" s="182">
        <v>5</v>
      </c>
      <c r="O89" s="186">
        <f t="shared" si="8"/>
        <v>2.5000000000000004</v>
      </c>
    </row>
    <row r="90" spans="2:15" x14ac:dyDescent="0.2">
      <c r="B90" s="179" t="s">
        <v>15</v>
      </c>
      <c r="C90" s="179" t="s">
        <v>71</v>
      </c>
      <c r="D90" s="179" t="s">
        <v>8</v>
      </c>
      <c r="E90" s="180" t="str">
        <f t="shared" si="7"/>
        <v>AMMale90+</v>
      </c>
      <c r="F90" s="181">
        <v>0.20679</v>
      </c>
      <c r="G90" s="181">
        <v>1</v>
      </c>
      <c r="H90" s="182">
        <v>10666.938377145361</v>
      </c>
      <c r="I90" s="181">
        <v>0</v>
      </c>
      <c r="J90" s="182">
        <v>10666.938377145361</v>
      </c>
      <c r="K90" s="182">
        <v>51583.944237618933</v>
      </c>
      <c r="L90" s="182">
        <v>51583.944237618933</v>
      </c>
      <c r="M90" s="183">
        <v>4.8358715888094963</v>
      </c>
      <c r="N90" s="183" t="s">
        <v>19</v>
      </c>
      <c r="O90" s="186">
        <f>K90/H90</f>
        <v>4.8358715888094963</v>
      </c>
    </row>
    <row r="91" spans="2:15" ht="16" customHeight="1" x14ac:dyDescent="0.2">
      <c r="B91" s="239" t="s">
        <v>14</v>
      </c>
      <c r="C91" s="239" t="s">
        <v>17</v>
      </c>
      <c r="D91" s="239" t="s">
        <v>0</v>
      </c>
      <c r="E91" s="239" t="s">
        <v>135</v>
      </c>
      <c r="F91" s="240" t="s">
        <v>1</v>
      </c>
      <c r="G91" s="240" t="s">
        <v>2</v>
      </c>
      <c r="H91" s="240" t="s">
        <v>83</v>
      </c>
      <c r="I91" s="240" t="s">
        <v>3</v>
      </c>
      <c r="J91" s="240" t="s">
        <v>4</v>
      </c>
      <c r="K91" s="240" t="s">
        <v>5</v>
      </c>
      <c r="L91" s="240" t="s">
        <v>6</v>
      </c>
      <c r="M91" s="240" t="s">
        <v>7</v>
      </c>
      <c r="N91" s="241" t="s">
        <v>9</v>
      </c>
      <c r="O91" s="242" t="s">
        <v>139</v>
      </c>
    </row>
    <row r="92" spans="2:15" ht="16" customHeight="1" x14ac:dyDescent="0.2">
      <c r="B92" s="239"/>
      <c r="C92" s="239"/>
      <c r="D92" s="239"/>
      <c r="E92" s="239"/>
      <c r="F92" s="239"/>
      <c r="G92" s="239"/>
      <c r="H92" s="239"/>
      <c r="I92" s="239"/>
      <c r="J92" s="239"/>
      <c r="K92" s="239"/>
      <c r="L92" s="239"/>
      <c r="M92" s="239"/>
      <c r="N92" s="241"/>
      <c r="O92" s="242"/>
    </row>
    <row r="93" spans="2:15" x14ac:dyDescent="0.2">
      <c r="B93" s="179" t="s">
        <v>43</v>
      </c>
      <c r="C93" s="179" t="s">
        <v>71</v>
      </c>
      <c r="D93" s="179">
        <v>0</v>
      </c>
      <c r="E93" s="180" t="str">
        <f t="shared" ref="E93:E112" si="9">_xlfn.CONCAT(B93,C93,D93)</f>
        <v>RRMale0</v>
      </c>
      <c r="F93" s="181">
        <v>1.6670000000000001E-2</v>
      </c>
      <c r="G93" s="181">
        <v>1.6424933911260049E-2</v>
      </c>
      <c r="H93" s="182">
        <v>1642.493391126005</v>
      </c>
      <c r="I93" s="181">
        <v>0.9835750660887399</v>
      </c>
      <c r="J93" s="182">
        <v>100000</v>
      </c>
      <c r="K93" s="182">
        <v>98504.873883518754</v>
      </c>
      <c r="L93" s="182">
        <v>7006421.8428038359</v>
      </c>
      <c r="M93" s="183">
        <v>70.064218428038359</v>
      </c>
      <c r="N93" s="182">
        <v>1</v>
      </c>
      <c r="O93" s="186">
        <f t="shared" ref="O93:O111" si="10">(K93-J94*N93)/H93</f>
        <v>8.9721684994874165E-2</v>
      </c>
    </row>
    <row r="94" spans="2:15" x14ac:dyDescent="0.2">
      <c r="B94" s="179" t="s">
        <v>43</v>
      </c>
      <c r="C94" s="179" t="s">
        <v>71</v>
      </c>
      <c r="D94" s="184" t="s">
        <v>1657</v>
      </c>
      <c r="E94" s="180" t="str">
        <f t="shared" si="9"/>
        <v>RRMale1-4</v>
      </c>
      <c r="F94" s="181">
        <v>6.8999999999999997E-4</v>
      </c>
      <c r="G94" s="181">
        <v>2.7727068936041054E-3</v>
      </c>
      <c r="H94" s="182">
        <v>272.71653661213628</v>
      </c>
      <c r="I94" s="181">
        <v>0.99722729310639591</v>
      </c>
      <c r="J94" s="182">
        <v>98357.506608873984</v>
      </c>
      <c r="K94" s="182">
        <v>392776.46443923202</v>
      </c>
      <c r="L94" s="182">
        <v>6907916.9689203175</v>
      </c>
      <c r="M94" s="183">
        <v>70.232737765406853</v>
      </c>
      <c r="N94" s="182">
        <v>4</v>
      </c>
      <c r="O94" s="186">
        <f t="shared" si="10"/>
        <v>1.6035116741254325</v>
      </c>
    </row>
    <row r="95" spans="2:15" x14ac:dyDescent="0.2">
      <c r="B95" s="179" t="s">
        <v>43</v>
      </c>
      <c r="C95" s="179" t="s">
        <v>71</v>
      </c>
      <c r="D95" s="184" t="s">
        <v>1658</v>
      </c>
      <c r="E95" s="180" t="str">
        <f t="shared" si="9"/>
        <v>RRMale5-9</v>
      </c>
      <c r="F95" s="181">
        <v>2.7E-4</v>
      </c>
      <c r="G95" s="181">
        <v>1.3614403080219797E-3</v>
      </c>
      <c r="H95" s="182">
        <v>133.5365868082514</v>
      </c>
      <c r="I95" s="181">
        <v>0.99863855969197801</v>
      </c>
      <c r="J95" s="182">
        <v>98084.790072261851</v>
      </c>
      <c r="K95" s="182">
        <v>490090.1088942886</v>
      </c>
      <c r="L95" s="182">
        <v>6515140.5044810856</v>
      </c>
      <c r="M95" s="183">
        <v>66.423555575550466</v>
      </c>
      <c r="N95" s="182">
        <v>5</v>
      </c>
      <c r="O95" s="186">
        <f t="shared" si="10"/>
        <v>2.4999999999999791</v>
      </c>
    </row>
    <row r="96" spans="2:15" x14ac:dyDescent="0.2">
      <c r="B96" s="179" t="s">
        <v>43</v>
      </c>
      <c r="C96" s="179" t="s">
        <v>71</v>
      </c>
      <c r="D96" s="184" t="s">
        <v>118</v>
      </c>
      <c r="E96" s="180" t="str">
        <f t="shared" si="9"/>
        <v>RRMale10-14</v>
      </c>
      <c r="F96" s="181">
        <v>3.5E-4</v>
      </c>
      <c r="G96" s="181">
        <v>1.7435338109233519E-3</v>
      </c>
      <c r="H96" s="182">
        <v>170.78132227421216</v>
      </c>
      <c r="I96" s="181">
        <v>0.9982564661890766</v>
      </c>
      <c r="J96" s="182">
        <v>97951.253485453592</v>
      </c>
      <c r="K96" s="182">
        <v>489329.31412158243</v>
      </c>
      <c r="L96" s="182">
        <v>6025050.395586797</v>
      </c>
      <c r="M96" s="183">
        <v>61.51070232584167</v>
      </c>
      <c r="N96" s="182">
        <v>5</v>
      </c>
      <c r="O96" s="186">
        <f t="shared" si="10"/>
        <v>2.5000000000000764</v>
      </c>
    </row>
    <row r="97" spans="2:15" x14ac:dyDescent="0.2">
      <c r="B97" s="179" t="s">
        <v>43</v>
      </c>
      <c r="C97" s="179" t="s">
        <v>71</v>
      </c>
      <c r="D97" s="179" t="s">
        <v>119</v>
      </c>
      <c r="E97" s="180" t="str">
        <f t="shared" si="9"/>
        <v>RRMale15-19</v>
      </c>
      <c r="F97" s="181">
        <v>1.8699999999999999E-3</v>
      </c>
      <c r="G97" s="181">
        <v>9.2979451176022666E-3</v>
      </c>
      <c r="H97" s="182">
        <v>909.15746374647802</v>
      </c>
      <c r="I97" s="181">
        <v>0.99070205488239771</v>
      </c>
      <c r="J97" s="182">
        <v>97780.47216317938</v>
      </c>
      <c r="K97" s="182">
        <v>486629.46715653071</v>
      </c>
      <c r="L97" s="182">
        <v>5535721.0814652145</v>
      </c>
      <c r="M97" s="183">
        <v>56.613769181100032</v>
      </c>
      <c r="N97" s="182">
        <v>5</v>
      </c>
      <c r="O97" s="186">
        <f t="shared" si="10"/>
        <v>2.4999999999999818</v>
      </c>
    </row>
    <row r="98" spans="2:15" x14ac:dyDescent="0.2">
      <c r="B98" s="179" t="s">
        <v>43</v>
      </c>
      <c r="C98" s="179" t="s">
        <v>71</v>
      </c>
      <c r="D98" s="179" t="s">
        <v>120</v>
      </c>
      <c r="E98" s="180" t="str">
        <f t="shared" si="9"/>
        <v>RRMale20-24</v>
      </c>
      <c r="F98" s="181">
        <v>2.9199999999999999E-3</v>
      </c>
      <c r="G98" s="181">
        <v>1.4506640634934077E-2</v>
      </c>
      <c r="H98" s="182">
        <v>1405.2773501782801</v>
      </c>
      <c r="I98" s="181">
        <v>0.98549335936506588</v>
      </c>
      <c r="J98" s="182">
        <v>96871.3146994329</v>
      </c>
      <c r="K98" s="182">
        <v>480843.3801217188</v>
      </c>
      <c r="L98" s="182">
        <v>5049091.6143086841</v>
      </c>
      <c r="M98" s="183">
        <v>52.121638175085515</v>
      </c>
      <c r="N98" s="182">
        <v>5</v>
      </c>
      <c r="O98" s="186">
        <f t="shared" si="10"/>
        <v>2.5000000000000195</v>
      </c>
    </row>
    <row r="99" spans="2:15" x14ac:dyDescent="0.2">
      <c r="B99" s="179" t="s">
        <v>43</v>
      </c>
      <c r="C99" s="179" t="s">
        <v>71</v>
      </c>
      <c r="D99" s="179" t="s">
        <v>121</v>
      </c>
      <c r="E99" s="180" t="str">
        <f t="shared" si="9"/>
        <v>RRMale25-29</v>
      </c>
      <c r="F99" s="181">
        <v>2.7100000000000002E-3</v>
      </c>
      <c r="G99" s="181">
        <v>1.3456637913708923E-2</v>
      </c>
      <c r="H99" s="182">
        <v>1284.6518976655318</v>
      </c>
      <c r="I99" s="181">
        <v>0.98654336208629112</v>
      </c>
      <c r="J99" s="182">
        <v>95466.03734925462</v>
      </c>
      <c r="K99" s="182">
        <v>474118.5570021093</v>
      </c>
      <c r="L99" s="182">
        <v>4568248.234186965</v>
      </c>
      <c r="M99" s="183">
        <v>47.852077671082185</v>
      </c>
      <c r="N99" s="182">
        <v>5</v>
      </c>
      <c r="O99" s="186">
        <f t="shared" si="10"/>
        <v>2.4999999999999556</v>
      </c>
    </row>
    <row r="100" spans="2:15" x14ac:dyDescent="0.2">
      <c r="B100" s="179" t="s">
        <v>43</v>
      </c>
      <c r="C100" s="179" t="s">
        <v>71</v>
      </c>
      <c r="D100" s="179" t="s">
        <v>122</v>
      </c>
      <c r="E100" s="180" t="str">
        <f t="shared" si="9"/>
        <v>RRMale30-34</v>
      </c>
      <c r="F100" s="181">
        <v>4.3499999999999997E-3</v>
      </c>
      <c r="G100" s="181">
        <v>2.1519897717288721E-2</v>
      </c>
      <c r="H100" s="182">
        <v>2026.7737817907414</v>
      </c>
      <c r="I100" s="181">
        <v>0.97848010228271132</v>
      </c>
      <c r="J100" s="182">
        <v>94181.3854515891</v>
      </c>
      <c r="K100" s="182">
        <v>465839.99280346866</v>
      </c>
      <c r="L100" s="182">
        <v>4094129.677184856</v>
      </c>
      <c r="M100" s="183">
        <v>43.470688581973675</v>
      </c>
      <c r="N100" s="182">
        <v>5</v>
      </c>
      <c r="O100" s="186">
        <f t="shared" si="10"/>
        <v>2.4999999999999787</v>
      </c>
    </row>
    <row r="101" spans="2:15" x14ac:dyDescent="0.2">
      <c r="B101" s="179" t="s">
        <v>43</v>
      </c>
      <c r="C101" s="179" t="s">
        <v>71</v>
      </c>
      <c r="D101" s="179" t="s">
        <v>123</v>
      </c>
      <c r="E101" s="180" t="str">
        <f t="shared" si="9"/>
        <v>RRMale35-39</v>
      </c>
      <c r="F101" s="181">
        <v>3.8400000000000001E-3</v>
      </c>
      <c r="G101" s="181">
        <v>1.8995605995414375E-2</v>
      </c>
      <c r="H101" s="182">
        <v>1750.5326939399054</v>
      </c>
      <c r="I101" s="181">
        <v>0.98100439400458561</v>
      </c>
      <c r="J101" s="182">
        <v>92154.611669798367</v>
      </c>
      <c r="K101" s="182">
        <v>456396.72661414207</v>
      </c>
      <c r="L101" s="182">
        <v>3628289.6843813872</v>
      </c>
      <c r="M101" s="183">
        <v>39.37176467502254</v>
      </c>
      <c r="N101" s="182">
        <v>5</v>
      </c>
      <c r="O101" s="186">
        <f t="shared" si="10"/>
        <v>2.5000000000000098</v>
      </c>
    </row>
    <row r="102" spans="2:15" x14ac:dyDescent="0.2">
      <c r="B102" s="179" t="s">
        <v>43</v>
      </c>
      <c r="C102" s="179" t="s">
        <v>71</v>
      </c>
      <c r="D102" s="179" t="s">
        <v>124</v>
      </c>
      <c r="E102" s="180" t="str">
        <f t="shared" si="9"/>
        <v>RRMale40-44</v>
      </c>
      <c r="F102" s="181">
        <v>4.1599999999999996E-3</v>
      </c>
      <c r="G102" s="181">
        <v>2.0580317384376157E-2</v>
      </c>
      <c r="H102" s="182">
        <v>1860.5446381653749</v>
      </c>
      <c r="I102" s="181">
        <v>0.97941968261562384</v>
      </c>
      <c r="J102" s="182">
        <v>90404.078975858458</v>
      </c>
      <c r="K102" s="182">
        <v>447369.03328387887</v>
      </c>
      <c r="L102" s="182">
        <v>3171892.9577672449</v>
      </c>
      <c r="M102" s="183">
        <v>35.085728362038495</v>
      </c>
      <c r="N102" s="182">
        <v>5</v>
      </c>
      <c r="O102" s="186">
        <f t="shared" si="10"/>
        <v>2.5000000000000191</v>
      </c>
    </row>
    <row r="103" spans="2:15" x14ac:dyDescent="0.2">
      <c r="B103" s="179" t="s">
        <v>43</v>
      </c>
      <c r="C103" s="179" t="s">
        <v>71</v>
      </c>
      <c r="D103" s="179" t="s">
        <v>125</v>
      </c>
      <c r="E103" s="180" t="str">
        <f t="shared" si="9"/>
        <v>RRMale45-49</v>
      </c>
      <c r="F103" s="181">
        <v>6.3200000000000001E-3</v>
      </c>
      <c r="G103" s="181">
        <v>3.1115068917342548E-2</v>
      </c>
      <c r="H103" s="182">
        <v>2755.0381731024067</v>
      </c>
      <c r="I103" s="181">
        <v>0.9688849310826575</v>
      </c>
      <c r="J103" s="182">
        <v>88543.534337693083</v>
      </c>
      <c r="K103" s="182">
        <v>435830.0762557094</v>
      </c>
      <c r="L103" s="182">
        <v>2724523.9244833658</v>
      </c>
      <c r="M103" s="183">
        <v>30.770444672926647</v>
      </c>
      <c r="N103" s="182">
        <v>5</v>
      </c>
      <c r="O103" s="186">
        <f t="shared" si="10"/>
        <v>2.4999999999999951</v>
      </c>
    </row>
    <row r="104" spans="2:15" x14ac:dyDescent="0.2">
      <c r="B104" s="179" t="s">
        <v>43</v>
      </c>
      <c r="C104" s="179" t="s">
        <v>71</v>
      </c>
      <c r="D104" s="179" t="s">
        <v>126</v>
      </c>
      <c r="E104" s="180" t="str">
        <f t="shared" si="9"/>
        <v>RRMale50-54</v>
      </c>
      <c r="F104" s="181">
        <v>9.7199999999999995E-3</v>
      </c>
      <c r="G104" s="181">
        <v>4.7435430144956832E-2</v>
      </c>
      <c r="H104" s="182">
        <v>4069.4142170563382</v>
      </c>
      <c r="I104" s="181">
        <v>0.95256456985504312</v>
      </c>
      <c r="J104" s="182">
        <v>85788.496164590673</v>
      </c>
      <c r="K104" s="182">
        <v>418768.9452803125</v>
      </c>
      <c r="L104" s="182">
        <v>2288693.8482276564</v>
      </c>
      <c r="M104" s="183">
        <v>26.67833043531445</v>
      </c>
      <c r="N104" s="182">
        <v>5</v>
      </c>
      <c r="O104" s="186">
        <f t="shared" si="10"/>
        <v>2.4999999999999973</v>
      </c>
    </row>
    <row r="105" spans="2:15" x14ac:dyDescent="0.2">
      <c r="B105" s="179" t="s">
        <v>43</v>
      </c>
      <c r="C105" s="179" t="s">
        <v>71</v>
      </c>
      <c r="D105" s="179" t="s">
        <v>127</v>
      </c>
      <c r="E105" s="180" t="str">
        <f t="shared" si="9"/>
        <v>RRMale55-59</v>
      </c>
      <c r="F105" s="181">
        <v>1.338E-2</v>
      </c>
      <c r="G105" s="181">
        <v>6.4735099008755528E-2</v>
      </c>
      <c r="H105" s="182">
        <v>5290.0928607782416</v>
      </c>
      <c r="I105" s="181">
        <v>0.93526490099124449</v>
      </c>
      <c r="J105" s="182">
        <v>81719.081947534331</v>
      </c>
      <c r="K105" s="182">
        <v>395370.17758572602</v>
      </c>
      <c r="L105" s="182">
        <v>1869924.9029473439</v>
      </c>
      <c r="M105" s="183">
        <v>22.882353281304383</v>
      </c>
      <c r="N105" s="182">
        <v>5</v>
      </c>
      <c r="O105" s="186">
        <f t="shared" si="10"/>
        <v>2.4999999999999969</v>
      </c>
    </row>
    <row r="106" spans="2:15" x14ac:dyDescent="0.2">
      <c r="B106" s="179" t="s">
        <v>43</v>
      </c>
      <c r="C106" s="179" t="s">
        <v>71</v>
      </c>
      <c r="D106" s="179" t="s">
        <v>128</v>
      </c>
      <c r="E106" s="180" t="str">
        <f t="shared" si="9"/>
        <v>RRMale60-64</v>
      </c>
      <c r="F106" s="181">
        <v>1.5990000000000001E-2</v>
      </c>
      <c r="G106" s="181">
        <v>7.6873397231930013E-2</v>
      </c>
      <c r="H106" s="182">
        <v>5875.3560381010448</v>
      </c>
      <c r="I106" s="181">
        <v>0.92312660276807001</v>
      </c>
      <c r="J106" s="182">
        <v>76428.98908675609</v>
      </c>
      <c r="K106" s="182">
        <v>367456.55533852783</v>
      </c>
      <c r="L106" s="182">
        <v>1474554.725361618</v>
      </c>
      <c r="M106" s="183">
        <v>19.293133966325541</v>
      </c>
      <c r="N106" s="182">
        <v>5</v>
      </c>
      <c r="O106" s="186">
        <f t="shared" si="10"/>
        <v>2.4999999999999982</v>
      </c>
    </row>
    <row r="107" spans="2:15" x14ac:dyDescent="0.2">
      <c r="B107" s="179" t="s">
        <v>43</v>
      </c>
      <c r="C107" s="179" t="s">
        <v>71</v>
      </c>
      <c r="D107" s="179" t="s">
        <v>129</v>
      </c>
      <c r="E107" s="180" t="str">
        <f t="shared" si="9"/>
        <v>RRMale65-69</v>
      </c>
      <c r="F107" s="181">
        <v>2.4209999999999999E-2</v>
      </c>
      <c r="G107" s="181">
        <v>0.11413952041818345</v>
      </c>
      <c r="H107" s="182">
        <v>8052.9578399339853</v>
      </c>
      <c r="I107" s="181">
        <v>0.88586047958181657</v>
      </c>
      <c r="J107" s="182">
        <v>70553.633048655043</v>
      </c>
      <c r="K107" s="182">
        <v>332635.77064344025</v>
      </c>
      <c r="L107" s="182">
        <v>1107098.1700230902</v>
      </c>
      <c r="M107" s="183">
        <v>15.691582731956773</v>
      </c>
      <c r="N107" s="182">
        <v>5</v>
      </c>
      <c r="O107" s="186">
        <f t="shared" si="10"/>
        <v>2.4999999999999951</v>
      </c>
    </row>
    <row r="108" spans="2:15" x14ac:dyDescent="0.2">
      <c r="B108" s="179" t="s">
        <v>43</v>
      </c>
      <c r="C108" s="179" t="s">
        <v>71</v>
      </c>
      <c r="D108" s="179" t="s">
        <v>130</v>
      </c>
      <c r="E108" s="180" t="str">
        <f t="shared" si="9"/>
        <v>RRMale70-74</v>
      </c>
      <c r="F108" s="181">
        <v>4.2619999999999998E-2</v>
      </c>
      <c r="G108" s="181">
        <v>0.19256099215741979</v>
      </c>
      <c r="H108" s="182">
        <v>12035.192028699978</v>
      </c>
      <c r="I108" s="181">
        <v>0.80743900784258016</v>
      </c>
      <c r="J108" s="182">
        <v>62500.675208721063</v>
      </c>
      <c r="K108" s="182">
        <v>282415.39597185538</v>
      </c>
      <c r="L108" s="182">
        <v>774462.3993796499</v>
      </c>
      <c r="M108" s="183">
        <v>12.391264523036464</v>
      </c>
      <c r="N108" s="182">
        <v>5</v>
      </c>
      <c r="O108" s="186">
        <f t="shared" si="10"/>
        <v>2.5000000000000027</v>
      </c>
    </row>
    <row r="109" spans="2:15" x14ac:dyDescent="0.2">
      <c r="B109" s="179" t="s">
        <v>43</v>
      </c>
      <c r="C109" s="179" t="s">
        <v>71</v>
      </c>
      <c r="D109" s="179" t="s">
        <v>131</v>
      </c>
      <c r="E109" s="180" t="str">
        <f t="shared" si="9"/>
        <v>RRMale75-79</v>
      </c>
      <c r="F109" s="181">
        <v>5.5960000000000003E-2</v>
      </c>
      <c r="G109" s="181">
        <v>0.24547213150955322</v>
      </c>
      <c r="H109" s="182">
        <v>12387.869723859281</v>
      </c>
      <c r="I109" s="181">
        <v>0.75452786849044684</v>
      </c>
      <c r="J109" s="182">
        <v>50465.483180021081</v>
      </c>
      <c r="K109" s="182">
        <v>221357.74159045721</v>
      </c>
      <c r="L109" s="182">
        <v>492047.00340779457</v>
      </c>
      <c r="M109" s="183">
        <v>9.7501692721846851</v>
      </c>
      <c r="N109" s="182">
        <v>5</v>
      </c>
      <c r="O109" s="186">
        <f t="shared" si="10"/>
        <v>2.4999999999999996</v>
      </c>
    </row>
    <row r="110" spans="2:15" x14ac:dyDescent="0.2">
      <c r="B110" s="179" t="s">
        <v>43</v>
      </c>
      <c r="C110" s="179" t="s">
        <v>71</v>
      </c>
      <c r="D110" s="179" t="s">
        <v>132</v>
      </c>
      <c r="E110" s="180" t="str">
        <f t="shared" si="9"/>
        <v>RRMale80-84</v>
      </c>
      <c r="F110" s="181">
        <v>0.11092</v>
      </c>
      <c r="G110" s="181">
        <v>0.43419777927268027</v>
      </c>
      <c r="H110" s="182">
        <v>16533.215202668984</v>
      </c>
      <c r="I110" s="181">
        <v>0.56580222072731967</v>
      </c>
      <c r="J110" s="182">
        <v>38077.613456161802</v>
      </c>
      <c r="K110" s="182">
        <v>149055.02927413656</v>
      </c>
      <c r="L110" s="182">
        <v>270689.26181733736</v>
      </c>
      <c r="M110" s="183">
        <v>7.1088820240527397</v>
      </c>
      <c r="N110" s="182">
        <v>5</v>
      </c>
      <c r="O110" s="186">
        <f t="shared" si="10"/>
        <v>2.5</v>
      </c>
    </row>
    <row r="111" spans="2:15" x14ac:dyDescent="0.2">
      <c r="B111" s="179" t="s">
        <v>43</v>
      </c>
      <c r="C111" s="179" t="s">
        <v>71</v>
      </c>
      <c r="D111" s="179" t="s">
        <v>133</v>
      </c>
      <c r="E111" s="180" t="str">
        <f t="shared" si="9"/>
        <v>RRMale85-89</v>
      </c>
      <c r="F111" s="181">
        <v>0.13933999999999999</v>
      </c>
      <c r="G111" s="181">
        <v>0.51669449239821474</v>
      </c>
      <c r="H111" s="182">
        <v>11131.871919613455</v>
      </c>
      <c r="I111" s="181">
        <v>0.48330550760178526</v>
      </c>
      <c r="J111" s="182">
        <v>21544.398253492818</v>
      </c>
      <c r="K111" s="182">
        <v>79892.311468430446</v>
      </c>
      <c r="L111" s="182">
        <v>121634.23254320084</v>
      </c>
      <c r="M111" s="183">
        <v>5.6457474983540683</v>
      </c>
      <c r="N111" s="182">
        <v>5</v>
      </c>
      <c r="O111" s="186">
        <f t="shared" si="10"/>
        <v>2.4999999999999996</v>
      </c>
    </row>
    <row r="112" spans="2:15" x14ac:dyDescent="0.2">
      <c r="B112" s="179" t="s">
        <v>43</v>
      </c>
      <c r="C112" s="179" t="s">
        <v>71</v>
      </c>
      <c r="D112" s="179" t="s">
        <v>8</v>
      </c>
      <c r="E112" s="180" t="str">
        <f t="shared" si="9"/>
        <v>RRMale90+</v>
      </c>
      <c r="F112" s="181">
        <v>0.24945000000000001</v>
      </c>
      <c r="G112" s="181">
        <v>1</v>
      </c>
      <c r="H112" s="182">
        <v>10412.526333879363</v>
      </c>
      <c r="I112" s="181">
        <v>0</v>
      </c>
      <c r="J112" s="182">
        <v>10412.526333879363</v>
      </c>
      <c r="K112" s="182">
        <v>41741.921074770384</v>
      </c>
      <c r="L112" s="182">
        <v>41741.921074770384</v>
      </c>
      <c r="M112" s="183">
        <v>4.0088178158027024</v>
      </c>
      <c r="N112" s="183" t="s">
        <v>19</v>
      </c>
      <c r="O112" s="186">
        <f>K112/H112</f>
        <v>4.0088178158027024</v>
      </c>
    </row>
    <row r="113" spans="2:15" ht="16" customHeight="1" x14ac:dyDescent="0.2">
      <c r="B113" s="239" t="s">
        <v>14</v>
      </c>
      <c r="C113" s="239" t="s">
        <v>17</v>
      </c>
      <c r="D113" s="239" t="s">
        <v>0</v>
      </c>
      <c r="E113" s="239" t="s">
        <v>135</v>
      </c>
      <c r="F113" s="240" t="s">
        <v>1</v>
      </c>
      <c r="G113" s="240" t="s">
        <v>2</v>
      </c>
      <c r="H113" s="240" t="s">
        <v>83</v>
      </c>
      <c r="I113" s="240" t="s">
        <v>3</v>
      </c>
      <c r="J113" s="240" t="s">
        <v>4</v>
      </c>
      <c r="K113" s="240" t="s">
        <v>5</v>
      </c>
      <c r="L113" s="240" t="s">
        <v>6</v>
      </c>
      <c r="M113" s="240" t="s">
        <v>7</v>
      </c>
      <c r="N113" s="241" t="s">
        <v>9</v>
      </c>
      <c r="O113" s="242" t="s">
        <v>139</v>
      </c>
    </row>
    <row r="114" spans="2:15" ht="16" customHeight="1" x14ac:dyDescent="0.2">
      <c r="B114" s="239"/>
      <c r="C114" s="239"/>
      <c r="D114" s="239"/>
      <c r="E114" s="239"/>
      <c r="F114" s="239"/>
      <c r="G114" s="239"/>
      <c r="H114" s="239"/>
      <c r="I114" s="239"/>
      <c r="J114" s="239"/>
      <c r="K114" s="239"/>
      <c r="L114" s="239"/>
      <c r="M114" s="239"/>
      <c r="N114" s="241"/>
      <c r="O114" s="242"/>
    </row>
    <row r="115" spans="2:15" x14ac:dyDescent="0.2">
      <c r="B115" s="179" t="s">
        <v>44</v>
      </c>
      <c r="C115" s="179" t="s">
        <v>71</v>
      </c>
      <c r="D115" s="179">
        <v>0</v>
      </c>
      <c r="E115" s="180" t="str">
        <f t="shared" ref="E115:E134" si="11">_xlfn.CONCAT(B115,C115,D115)</f>
        <v>PAMale0</v>
      </c>
      <c r="F115" s="181">
        <v>1.754E-2</v>
      </c>
      <c r="G115" s="181">
        <v>1.7264844792319364E-2</v>
      </c>
      <c r="H115" s="182">
        <v>1726.4844792319363</v>
      </c>
      <c r="I115" s="181">
        <v>0.98273515520768062</v>
      </c>
      <c r="J115" s="182">
        <v>100000</v>
      </c>
      <c r="K115" s="182">
        <v>98432.587635025004</v>
      </c>
      <c r="L115" s="182">
        <v>6885164.6032484248</v>
      </c>
      <c r="M115" s="183">
        <v>68.851646032484254</v>
      </c>
      <c r="N115" s="182">
        <v>1</v>
      </c>
      <c r="O115" s="186">
        <f t="shared" ref="O115:O133" si="12">(K115-J116*N115)/H115</f>
        <v>9.2136428777920359E-2</v>
      </c>
    </row>
    <row r="116" spans="2:15" x14ac:dyDescent="0.2">
      <c r="B116" s="179" t="s">
        <v>44</v>
      </c>
      <c r="C116" s="179" t="s">
        <v>71</v>
      </c>
      <c r="D116" s="184" t="s">
        <v>1657</v>
      </c>
      <c r="E116" s="180" t="str">
        <f t="shared" si="11"/>
        <v>PAMale1-4</v>
      </c>
      <c r="F116" s="181">
        <v>8.1999999999999998E-4</v>
      </c>
      <c r="G116" s="181">
        <v>3.2666987863161304E-3</v>
      </c>
      <c r="H116" s="182">
        <v>321.02997387871244</v>
      </c>
      <c r="I116" s="181">
        <v>0.99673330121368386</v>
      </c>
      <c r="J116" s="182">
        <v>98273.515520768065</v>
      </c>
      <c r="K116" s="182">
        <v>392323.90508343605</v>
      </c>
      <c r="L116" s="182">
        <v>6786732.0156133994</v>
      </c>
      <c r="M116" s="183">
        <v>69.059623843202843</v>
      </c>
      <c r="N116" s="182">
        <v>4</v>
      </c>
      <c r="O116" s="186">
        <f t="shared" si="12"/>
        <v>1.6009810226406707</v>
      </c>
    </row>
    <row r="117" spans="2:15" x14ac:dyDescent="0.2">
      <c r="B117" s="179" t="s">
        <v>44</v>
      </c>
      <c r="C117" s="179" t="s">
        <v>71</v>
      </c>
      <c r="D117" s="184" t="s">
        <v>1658</v>
      </c>
      <c r="E117" s="180" t="str">
        <f t="shared" si="11"/>
        <v>PAMale5-9</v>
      </c>
      <c r="F117" s="181">
        <v>5.2999999999999998E-4</v>
      </c>
      <c r="G117" s="181">
        <v>2.6508815947907183E-3</v>
      </c>
      <c r="H117" s="182">
        <v>259.66044110025285</v>
      </c>
      <c r="I117" s="181">
        <v>0.99734911840520923</v>
      </c>
      <c r="J117" s="182">
        <v>97952.485546889351</v>
      </c>
      <c r="K117" s="182">
        <v>489113.27663169609</v>
      </c>
      <c r="L117" s="182">
        <v>6394408.1105299629</v>
      </c>
      <c r="M117" s="183">
        <v>65.280713141975269</v>
      </c>
      <c r="N117" s="182">
        <v>5</v>
      </c>
      <c r="O117" s="186">
        <f t="shared" si="12"/>
        <v>2.4999999999999547</v>
      </c>
    </row>
    <row r="118" spans="2:15" x14ac:dyDescent="0.2">
      <c r="B118" s="179" t="s">
        <v>44</v>
      </c>
      <c r="C118" s="179" t="s">
        <v>71</v>
      </c>
      <c r="D118" s="184" t="s">
        <v>118</v>
      </c>
      <c r="E118" s="180" t="str">
        <f t="shared" si="11"/>
        <v>PAMale10-14</v>
      </c>
      <c r="F118" s="181">
        <v>4.8999999999999998E-4</v>
      </c>
      <c r="G118" s="181">
        <v>2.4284495515380362E-3</v>
      </c>
      <c r="H118" s="182">
        <v>237.24209731663731</v>
      </c>
      <c r="I118" s="181">
        <v>0.99757155044846202</v>
      </c>
      <c r="J118" s="182">
        <v>97692.825105789088</v>
      </c>
      <c r="K118" s="182">
        <v>487871.02028565388</v>
      </c>
      <c r="L118" s="182">
        <v>5905294.8338982668</v>
      </c>
      <c r="M118" s="183">
        <v>60.447579722498276</v>
      </c>
      <c r="N118" s="182">
        <v>5</v>
      </c>
      <c r="O118" s="186">
        <f t="shared" si="12"/>
        <v>2.4999999999999836</v>
      </c>
    </row>
    <row r="119" spans="2:15" x14ac:dyDescent="0.2">
      <c r="B119" s="179" t="s">
        <v>44</v>
      </c>
      <c r="C119" s="179" t="s">
        <v>71</v>
      </c>
      <c r="D119" s="179" t="s">
        <v>119</v>
      </c>
      <c r="E119" s="180" t="str">
        <f t="shared" si="11"/>
        <v>PAMale15-19</v>
      </c>
      <c r="F119" s="181">
        <v>2.47E-3</v>
      </c>
      <c r="G119" s="181">
        <v>1.2259382109088121E-2</v>
      </c>
      <c r="H119" s="182">
        <v>1194.7452307648196</v>
      </c>
      <c r="I119" s="181">
        <v>0.98774061789091183</v>
      </c>
      <c r="J119" s="182">
        <v>97455.583008472458</v>
      </c>
      <c r="K119" s="182">
        <v>484291.05196545023</v>
      </c>
      <c r="L119" s="182">
        <v>5417423.8136126129</v>
      </c>
      <c r="M119" s="183">
        <v>55.588645066559607</v>
      </c>
      <c r="N119" s="182">
        <v>5</v>
      </c>
      <c r="O119" s="186">
        <f t="shared" si="12"/>
        <v>2.5000000000000133</v>
      </c>
    </row>
    <row r="120" spans="2:15" x14ac:dyDescent="0.2">
      <c r="B120" s="179" t="s">
        <v>44</v>
      </c>
      <c r="C120" s="179" t="s">
        <v>71</v>
      </c>
      <c r="D120" s="179" t="s">
        <v>120</v>
      </c>
      <c r="E120" s="180" t="str">
        <f t="shared" si="11"/>
        <v>PAMale20-24</v>
      </c>
      <c r="F120" s="181">
        <v>3.8600000000000001E-3</v>
      </c>
      <c r="G120" s="181">
        <v>1.9132472317664635E-2</v>
      </c>
      <c r="H120" s="182">
        <v>1841.7078140571975</v>
      </c>
      <c r="I120" s="181">
        <v>0.98086752768233532</v>
      </c>
      <c r="J120" s="182">
        <v>96260.837777707638</v>
      </c>
      <c r="K120" s="182">
        <v>476699.91935339518</v>
      </c>
      <c r="L120" s="182">
        <v>4933132.761647163</v>
      </c>
      <c r="M120" s="183">
        <v>51.247556904076646</v>
      </c>
      <c r="N120" s="182">
        <v>5</v>
      </c>
      <c r="O120" s="186">
        <f t="shared" si="12"/>
        <v>2.499999999999996</v>
      </c>
    </row>
    <row r="121" spans="2:15" x14ac:dyDescent="0.2">
      <c r="B121" s="179" t="s">
        <v>44</v>
      </c>
      <c r="C121" s="179" t="s">
        <v>71</v>
      </c>
      <c r="D121" s="179" t="s">
        <v>121</v>
      </c>
      <c r="E121" s="180" t="str">
        <f t="shared" si="11"/>
        <v>PAMale25-29</v>
      </c>
      <c r="F121" s="181">
        <v>3.9199999999999999E-3</v>
      </c>
      <c r="G121" s="181">
        <v>1.941486425597326E-2</v>
      </c>
      <c r="H121" s="182">
        <v>1833.1345914113708</v>
      </c>
      <c r="I121" s="181">
        <v>0.98058513574402673</v>
      </c>
      <c r="J121" s="182">
        <v>94419.129963650441</v>
      </c>
      <c r="K121" s="182">
        <v>467512.81333972374</v>
      </c>
      <c r="L121" s="182">
        <v>4456432.8422937682</v>
      </c>
      <c r="M121" s="183">
        <v>47.198410364609479</v>
      </c>
      <c r="N121" s="182">
        <v>5</v>
      </c>
      <c r="O121" s="186">
        <f t="shared" si="12"/>
        <v>2.5000000000000124</v>
      </c>
    </row>
    <row r="122" spans="2:15" x14ac:dyDescent="0.2">
      <c r="B122" s="179" t="s">
        <v>44</v>
      </c>
      <c r="C122" s="179" t="s">
        <v>71</v>
      </c>
      <c r="D122" s="179" t="s">
        <v>122</v>
      </c>
      <c r="E122" s="180" t="str">
        <f t="shared" si="11"/>
        <v>PAMale30-34</v>
      </c>
      <c r="F122" s="181">
        <v>4.0200000000000001E-3</v>
      </c>
      <c r="G122" s="181">
        <v>1.9924039212416051E-2</v>
      </c>
      <c r="H122" s="182">
        <v>1844.6870023170623</v>
      </c>
      <c r="I122" s="181">
        <v>0.98007596078758397</v>
      </c>
      <c r="J122" s="182">
        <v>92585.995372239064</v>
      </c>
      <c r="K122" s="182">
        <v>458318.25935540267</v>
      </c>
      <c r="L122" s="182">
        <v>3988920.0289540445</v>
      </c>
      <c r="M122" s="183">
        <v>43.083406004512</v>
      </c>
      <c r="N122" s="182">
        <v>5</v>
      </c>
      <c r="O122" s="186">
        <f t="shared" si="12"/>
        <v>2.5000000000000129</v>
      </c>
    </row>
    <row r="123" spans="2:15" x14ac:dyDescent="0.2">
      <c r="B123" s="179" t="s">
        <v>44</v>
      </c>
      <c r="C123" s="179" t="s">
        <v>71</v>
      </c>
      <c r="D123" s="179" t="s">
        <v>123</v>
      </c>
      <c r="E123" s="180" t="str">
        <f t="shared" si="11"/>
        <v>PAMale35-39</v>
      </c>
      <c r="F123" s="181">
        <v>4.1000000000000003E-3</v>
      </c>
      <c r="G123" s="181">
        <v>2.0281820839595583E-2</v>
      </c>
      <c r="H123" s="182">
        <v>1840.3989591092532</v>
      </c>
      <c r="I123" s="181">
        <v>0.97971817916040438</v>
      </c>
      <c r="J123" s="182">
        <v>90741.308369922001</v>
      </c>
      <c r="K123" s="182">
        <v>449105.54445183685</v>
      </c>
      <c r="L123" s="182">
        <v>3530601.7695986419</v>
      </c>
      <c r="M123" s="183">
        <v>38.90842917104036</v>
      </c>
      <c r="N123" s="182">
        <v>5</v>
      </c>
      <c r="O123" s="186">
        <f t="shared" si="12"/>
        <v>2.4999999999999734</v>
      </c>
    </row>
    <row r="124" spans="2:15" x14ac:dyDescent="0.2">
      <c r="B124" s="179" t="s">
        <v>44</v>
      </c>
      <c r="C124" s="179" t="s">
        <v>71</v>
      </c>
      <c r="D124" s="179" t="s">
        <v>124</v>
      </c>
      <c r="E124" s="180" t="str">
        <f t="shared" si="11"/>
        <v>PAMale40-44</v>
      </c>
      <c r="F124" s="181">
        <v>4.8900000000000002E-3</v>
      </c>
      <c r="G124" s="181">
        <v>2.4146558752179203E-2</v>
      </c>
      <c r="H124" s="182">
        <v>2146.6510322103509</v>
      </c>
      <c r="I124" s="181">
        <v>0.97585344124782081</v>
      </c>
      <c r="J124" s="182">
        <v>88900.909410812747</v>
      </c>
      <c r="K124" s="182">
        <v>439137.91947353783</v>
      </c>
      <c r="L124" s="182">
        <v>3081496.2251468049</v>
      </c>
      <c r="M124" s="183">
        <v>34.662145140801137</v>
      </c>
      <c r="N124" s="182">
        <v>5</v>
      </c>
      <c r="O124" s="186">
        <f t="shared" si="12"/>
        <v>2.5</v>
      </c>
    </row>
    <row r="125" spans="2:15" x14ac:dyDescent="0.2">
      <c r="B125" s="179" t="s">
        <v>44</v>
      </c>
      <c r="C125" s="179" t="s">
        <v>71</v>
      </c>
      <c r="D125" s="179" t="s">
        <v>125</v>
      </c>
      <c r="E125" s="180" t="str">
        <f t="shared" si="11"/>
        <v>PAMale45-49</v>
      </c>
      <c r="F125" s="181">
        <v>6.8999999999999999E-3</v>
      </c>
      <c r="G125" s="181">
        <v>3.3902587801314672E-2</v>
      </c>
      <c r="H125" s="182">
        <v>2941.1938618185068</v>
      </c>
      <c r="I125" s="181">
        <v>0.96609741219868528</v>
      </c>
      <c r="J125" s="182">
        <v>86754.25837860239</v>
      </c>
      <c r="K125" s="182">
        <v>426418.3072384657</v>
      </c>
      <c r="L125" s="182">
        <v>2642358.3056732672</v>
      </c>
      <c r="M125" s="183">
        <v>30.457966618097387</v>
      </c>
      <c r="N125" s="182">
        <v>5</v>
      </c>
      <c r="O125" s="186">
        <f t="shared" si="12"/>
        <v>2.5000000000000138</v>
      </c>
    </row>
    <row r="126" spans="2:15" x14ac:dyDescent="0.2">
      <c r="B126" s="179" t="s">
        <v>44</v>
      </c>
      <c r="C126" s="179" t="s">
        <v>71</v>
      </c>
      <c r="D126" s="179" t="s">
        <v>126</v>
      </c>
      <c r="E126" s="180" t="str">
        <f t="shared" si="11"/>
        <v>PAMale50-54</v>
      </c>
      <c r="F126" s="181">
        <v>9.8600000000000007E-3</v>
      </c>
      <c r="G126" s="181">
        <v>4.8091277901823097E-2</v>
      </c>
      <c r="H126" s="182">
        <v>4030.6773774800822</v>
      </c>
      <c r="I126" s="181">
        <v>0.9519087220981769</v>
      </c>
      <c r="J126" s="182">
        <v>83813.064516783881</v>
      </c>
      <c r="K126" s="182">
        <v>408988.62914021919</v>
      </c>
      <c r="L126" s="182">
        <v>2215939.9984348016</v>
      </c>
      <c r="M126" s="183">
        <v>26.439076189500877</v>
      </c>
      <c r="N126" s="182">
        <v>5</v>
      </c>
      <c r="O126" s="186">
        <f t="shared" si="12"/>
        <v>2.5</v>
      </c>
    </row>
    <row r="127" spans="2:15" x14ac:dyDescent="0.2">
      <c r="B127" s="179" t="s">
        <v>44</v>
      </c>
      <c r="C127" s="179" t="s">
        <v>71</v>
      </c>
      <c r="D127" s="179" t="s">
        <v>127</v>
      </c>
      <c r="E127" s="180" t="str">
        <f t="shared" si="11"/>
        <v>PAMale55-59</v>
      </c>
      <c r="F127" s="181">
        <v>1.289E-2</v>
      </c>
      <c r="G127" s="181">
        <v>6.2450067538321642E-2</v>
      </c>
      <c r="H127" s="182">
        <v>4982.4154652180459</v>
      </c>
      <c r="I127" s="181">
        <v>0.93754993246167839</v>
      </c>
      <c r="J127" s="182">
        <v>79782.387139303799</v>
      </c>
      <c r="K127" s="182">
        <v>386455.89703347388</v>
      </c>
      <c r="L127" s="182">
        <v>1806951.3692945824</v>
      </c>
      <c r="M127" s="183">
        <v>22.648499676245088</v>
      </c>
      <c r="N127" s="182">
        <v>5</v>
      </c>
      <c r="O127" s="186">
        <f t="shared" si="12"/>
        <v>2.499999999999996</v>
      </c>
    </row>
    <row r="128" spans="2:15" x14ac:dyDescent="0.2">
      <c r="B128" s="179" t="s">
        <v>44</v>
      </c>
      <c r="C128" s="179" t="s">
        <v>71</v>
      </c>
      <c r="D128" s="179" t="s">
        <v>128</v>
      </c>
      <c r="E128" s="180" t="str">
        <f t="shared" si="11"/>
        <v>PAMale60-64</v>
      </c>
      <c r="F128" s="181">
        <v>1.8890000000000001E-2</v>
      </c>
      <c r="G128" s="181">
        <v>9.0183396206112237E-2</v>
      </c>
      <c r="H128" s="182">
        <v>6745.7154816900484</v>
      </c>
      <c r="I128" s="181">
        <v>0.90981660379388773</v>
      </c>
      <c r="J128" s="182">
        <v>74799.971674085755</v>
      </c>
      <c r="K128" s="182">
        <v>357135.56966620369</v>
      </c>
      <c r="L128" s="182">
        <v>1420495.4722611085</v>
      </c>
      <c r="M128" s="183">
        <v>18.990588371482435</v>
      </c>
      <c r="N128" s="182">
        <v>5</v>
      </c>
      <c r="O128" s="186">
        <f t="shared" si="12"/>
        <v>2.5000000000000049</v>
      </c>
    </row>
    <row r="129" spans="2:15" x14ac:dyDescent="0.2">
      <c r="B129" s="179" t="s">
        <v>44</v>
      </c>
      <c r="C129" s="179" t="s">
        <v>71</v>
      </c>
      <c r="D129" s="179" t="s">
        <v>129</v>
      </c>
      <c r="E129" s="180" t="str">
        <f t="shared" si="11"/>
        <v>PAMale65-69</v>
      </c>
      <c r="F129" s="181">
        <v>2.6669999999999999E-2</v>
      </c>
      <c r="G129" s="181">
        <v>0.12501330450648798</v>
      </c>
      <c r="H129" s="182">
        <v>8507.6874523425104</v>
      </c>
      <c r="I129" s="181">
        <v>0.87498669549351205</v>
      </c>
      <c r="J129" s="182">
        <v>68054.256192395711</v>
      </c>
      <c r="K129" s="182">
        <v>319002.06233112229</v>
      </c>
      <c r="L129" s="182">
        <v>1063359.9025949049</v>
      </c>
      <c r="M129" s="183">
        <v>15.625178527977553</v>
      </c>
      <c r="N129" s="182">
        <v>5</v>
      </c>
      <c r="O129" s="186">
        <f t="shared" si="12"/>
        <v>2.4999999999999973</v>
      </c>
    </row>
    <row r="130" spans="2:15" x14ac:dyDescent="0.2">
      <c r="B130" s="179" t="s">
        <v>44</v>
      </c>
      <c r="C130" s="179" t="s">
        <v>71</v>
      </c>
      <c r="D130" s="179" t="s">
        <v>130</v>
      </c>
      <c r="E130" s="180" t="str">
        <f t="shared" si="11"/>
        <v>PAMale70-74</v>
      </c>
      <c r="F130" s="181">
        <v>4.4119999999999999E-2</v>
      </c>
      <c r="G130" s="181">
        <v>0.19867068592937087</v>
      </c>
      <c r="H130" s="182">
        <v>11830.157656326803</v>
      </c>
      <c r="I130" s="181">
        <v>0.80132931407062913</v>
      </c>
      <c r="J130" s="182">
        <v>59546.568740053204</v>
      </c>
      <c r="K130" s="182">
        <v>268157.44955944899</v>
      </c>
      <c r="L130" s="182">
        <v>744357.84026378265</v>
      </c>
      <c r="M130" s="183">
        <v>12.500432115798812</v>
      </c>
      <c r="N130" s="182">
        <v>5</v>
      </c>
      <c r="O130" s="186">
        <f t="shared" si="12"/>
        <v>2.4999999999999987</v>
      </c>
    </row>
    <row r="131" spans="2:15" x14ac:dyDescent="0.2">
      <c r="B131" s="179" t="s">
        <v>44</v>
      </c>
      <c r="C131" s="179" t="s">
        <v>71</v>
      </c>
      <c r="D131" s="179" t="s">
        <v>131</v>
      </c>
      <c r="E131" s="180" t="str">
        <f t="shared" si="11"/>
        <v>PAMale75-79</v>
      </c>
      <c r="F131" s="181">
        <v>6.4060000000000006E-2</v>
      </c>
      <c r="G131" s="181">
        <v>0.27609516855024457</v>
      </c>
      <c r="H131" s="182">
        <v>13174.270560774199</v>
      </c>
      <c r="I131" s="181">
        <v>0.72390483144975537</v>
      </c>
      <c r="J131" s="182">
        <v>47716.411083726402</v>
      </c>
      <c r="K131" s="182">
        <v>205646.3790166965</v>
      </c>
      <c r="L131" s="182">
        <v>476200.39070433367</v>
      </c>
      <c r="M131" s="183">
        <v>9.9798031723039831</v>
      </c>
      <c r="N131" s="182">
        <v>5</v>
      </c>
      <c r="O131" s="186">
        <f t="shared" si="12"/>
        <v>2.5000000000000013</v>
      </c>
    </row>
    <row r="132" spans="2:15" x14ac:dyDescent="0.2">
      <c r="B132" s="179" t="s">
        <v>44</v>
      </c>
      <c r="C132" s="179" t="s">
        <v>71</v>
      </c>
      <c r="D132" s="179" t="s">
        <v>132</v>
      </c>
      <c r="E132" s="180" t="str">
        <f t="shared" si="11"/>
        <v>PAMale80-84</v>
      </c>
      <c r="F132" s="181">
        <v>9.6710000000000004E-2</v>
      </c>
      <c r="G132" s="181">
        <v>0.3894014571793295</v>
      </c>
      <c r="H132" s="182">
        <v>13450.759853730753</v>
      </c>
      <c r="I132" s="181">
        <v>0.6105985428206705</v>
      </c>
      <c r="J132" s="182">
        <v>34542.140522952199</v>
      </c>
      <c r="K132" s="182">
        <v>139083.80298043412</v>
      </c>
      <c r="L132" s="182">
        <v>270554.01168763719</v>
      </c>
      <c r="M132" s="183">
        <v>7.8325780507974692</v>
      </c>
      <c r="N132" s="182">
        <v>5</v>
      </c>
      <c r="O132" s="186">
        <f t="shared" si="12"/>
        <v>2.5000000000000009</v>
      </c>
    </row>
    <row r="133" spans="2:15" x14ac:dyDescent="0.2">
      <c r="B133" s="179" t="s">
        <v>44</v>
      </c>
      <c r="C133" s="179" t="s">
        <v>71</v>
      </c>
      <c r="D133" s="179" t="s">
        <v>133</v>
      </c>
      <c r="E133" s="180" t="str">
        <f t="shared" si="11"/>
        <v>PAMale85-89</v>
      </c>
      <c r="F133" s="181">
        <v>0.13592000000000001</v>
      </c>
      <c r="G133" s="181">
        <v>0.50723620585734008</v>
      </c>
      <c r="H133" s="182">
        <v>10698.311906948733</v>
      </c>
      <c r="I133" s="181">
        <v>0.49276379414265992</v>
      </c>
      <c r="J133" s="182">
        <v>21091.380669221446</v>
      </c>
      <c r="K133" s="182">
        <v>78711.123578735394</v>
      </c>
      <c r="L133" s="182">
        <v>131470.20870720307</v>
      </c>
      <c r="M133" s="183">
        <v>6.2333619011986698</v>
      </c>
      <c r="N133" s="182">
        <v>5</v>
      </c>
      <c r="O133" s="186">
        <f t="shared" si="12"/>
        <v>2.5</v>
      </c>
    </row>
    <row r="134" spans="2:15" x14ac:dyDescent="0.2">
      <c r="B134" s="179" t="s">
        <v>44</v>
      </c>
      <c r="C134" s="179" t="s">
        <v>71</v>
      </c>
      <c r="D134" s="179" t="s">
        <v>8</v>
      </c>
      <c r="E134" s="180" t="str">
        <f t="shared" si="11"/>
        <v>PAMale90+</v>
      </c>
      <c r="F134" s="181">
        <v>0.19699</v>
      </c>
      <c r="G134" s="181">
        <v>1</v>
      </c>
      <c r="H134" s="182">
        <v>10393.068762272713</v>
      </c>
      <c r="I134" s="181">
        <v>0</v>
      </c>
      <c r="J134" s="182">
        <v>10393.068762272713</v>
      </c>
      <c r="K134" s="182">
        <v>52759.085128467668</v>
      </c>
      <c r="L134" s="182">
        <v>52759.085128467668</v>
      </c>
      <c r="M134" s="183">
        <v>5.0763721798883328</v>
      </c>
      <c r="N134" s="183" t="s">
        <v>19</v>
      </c>
      <c r="O134" s="186">
        <f>K134/H134</f>
        <v>5.0763721798883328</v>
      </c>
    </row>
    <row r="135" spans="2:15" ht="16" customHeight="1" x14ac:dyDescent="0.2">
      <c r="B135" s="239" t="s">
        <v>14</v>
      </c>
      <c r="C135" s="239" t="s">
        <v>17</v>
      </c>
      <c r="D135" s="239" t="s">
        <v>0</v>
      </c>
      <c r="E135" s="239" t="s">
        <v>135</v>
      </c>
      <c r="F135" s="240" t="s">
        <v>1</v>
      </c>
      <c r="G135" s="240" t="s">
        <v>2</v>
      </c>
      <c r="H135" s="240" t="s">
        <v>83</v>
      </c>
      <c r="I135" s="240" t="s">
        <v>3</v>
      </c>
      <c r="J135" s="240" t="s">
        <v>4</v>
      </c>
      <c r="K135" s="240" t="s">
        <v>5</v>
      </c>
      <c r="L135" s="240" t="s">
        <v>6</v>
      </c>
      <c r="M135" s="240" t="s">
        <v>7</v>
      </c>
      <c r="N135" s="241" t="s">
        <v>9</v>
      </c>
      <c r="O135" s="242" t="s">
        <v>139</v>
      </c>
    </row>
    <row r="136" spans="2:15" ht="16" customHeight="1" x14ac:dyDescent="0.2">
      <c r="B136" s="239"/>
      <c r="C136" s="239"/>
      <c r="D136" s="239"/>
      <c r="E136" s="239"/>
      <c r="F136" s="239"/>
      <c r="G136" s="239"/>
      <c r="H136" s="239"/>
      <c r="I136" s="239"/>
      <c r="J136" s="239"/>
      <c r="K136" s="239"/>
      <c r="L136" s="239"/>
      <c r="M136" s="239"/>
      <c r="N136" s="241"/>
      <c r="O136" s="242"/>
    </row>
    <row r="137" spans="2:15" x14ac:dyDescent="0.2">
      <c r="B137" s="179" t="s">
        <v>45</v>
      </c>
      <c r="C137" s="179" t="s">
        <v>71</v>
      </c>
      <c r="D137" s="179">
        <v>0</v>
      </c>
      <c r="E137" s="180" t="str">
        <f t="shared" ref="E137:E156" si="13">_xlfn.CONCAT(B137,C137,D137)</f>
        <v>APMale0</v>
      </c>
      <c r="F137" s="181">
        <v>2.3480000000000001E-2</v>
      </c>
      <c r="G137" s="181">
        <v>2.2993908544164433E-2</v>
      </c>
      <c r="H137" s="182">
        <v>2299.3908544164433</v>
      </c>
      <c r="I137" s="181">
        <v>0.97700609145583561</v>
      </c>
      <c r="J137" s="182">
        <v>100000</v>
      </c>
      <c r="K137" s="182">
        <v>97950.340208060763</v>
      </c>
      <c r="L137" s="182">
        <v>7216697.4033620823</v>
      </c>
      <c r="M137" s="183">
        <v>72.166974033620818</v>
      </c>
      <c r="N137" s="182">
        <v>1</v>
      </c>
      <c r="O137" s="186">
        <f t="shared" ref="O137:O155" si="14">(K137-J138*N137)/H137</f>
        <v>0.10860748706447551</v>
      </c>
    </row>
    <row r="138" spans="2:15" x14ac:dyDescent="0.2">
      <c r="B138" s="179" t="s">
        <v>45</v>
      </c>
      <c r="C138" s="179" t="s">
        <v>71</v>
      </c>
      <c r="D138" s="184" t="s">
        <v>1657</v>
      </c>
      <c r="E138" s="180" t="str">
        <f t="shared" si="13"/>
        <v>APMale1-4</v>
      </c>
      <c r="F138" s="181">
        <v>8.8000000000000003E-4</v>
      </c>
      <c r="G138" s="181">
        <v>3.4954542096574778E-3</v>
      </c>
      <c r="H138" s="182">
        <v>341.5080055240299</v>
      </c>
      <c r="I138" s="181">
        <v>0.99650454579034253</v>
      </c>
      <c r="J138" s="182">
        <v>97700.609145583556</v>
      </c>
      <c r="K138" s="182">
        <v>389977.25739798095</v>
      </c>
      <c r="L138" s="182">
        <v>7118747.0631540213</v>
      </c>
      <c r="M138" s="183">
        <v>72.86287286649754</v>
      </c>
      <c r="N138" s="182">
        <v>4</v>
      </c>
      <c r="O138" s="186">
        <f t="shared" si="14"/>
        <v>1.5837193535563356</v>
      </c>
    </row>
    <row r="139" spans="2:15" x14ac:dyDescent="0.2">
      <c r="B139" s="179" t="s">
        <v>45</v>
      </c>
      <c r="C139" s="179" t="s">
        <v>71</v>
      </c>
      <c r="D139" s="184" t="s">
        <v>1658</v>
      </c>
      <c r="E139" s="180" t="str">
        <f t="shared" si="13"/>
        <v>APMale5-9</v>
      </c>
      <c r="F139" s="181">
        <v>4.4999999999999999E-4</v>
      </c>
      <c r="G139" s="181">
        <v>2.2512309228840724E-3</v>
      </c>
      <c r="H139" s="182">
        <v>219.17781911069997</v>
      </c>
      <c r="I139" s="181">
        <v>0.99774876907711596</v>
      </c>
      <c r="J139" s="182">
        <v>97359.101140059531</v>
      </c>
      <c r="K139" s="182">
        <v>486247.56115252088</v>
      </c>
      <c r="L139" s="182">
        <v>6728769.8057560399</v>
      </c>
      <c r="M139" s="183">
        <v>69.11289984154763</v>
      </c>
      <c r="N139" s="182">
        <v>5</v>
      </c>
      <c r="O139" s="186">
        <f t="shared" si="14"/>
        <v>2.4999999999998401</v>
      </c>
    </row>
    <row r="140" spans="2:15" x14ac:dyDescent="0.2">
      <c r="B140" s="179" t="s">
        <v>45</v>
      </c>
      <c r="C140" s="179" t="s">
        <v>71</v>
      </c>
      <c r="D140" s="184" t="s">
        <v>118</v>
      </c>
      <c r="E140" s="180" t="str">
        <f t="shared" si="13"/>
        <v>APMale10-14</v>
      </c>
      <c r="F140" s="181">
        <v>4.8999999999999998E-4</v>
      </c>
      <c r="G140" s="181">
        <v>2.4554475679773595E-3</v>
      </c>
      <c r="H140" s="182">
        <v>238.521988471931</v>
      </c>
      <c r="I140" s="181">
        <v>0.99754455243202267</v>
      </c>
      <c r="J140" s="182">
        <v>97139.92332094883</v>
      </c>
      <c r="K140" s="182">
        <v>485103.31163356436</v>
      </c>
      <c r="L140" s="182">
        <v>6242522.2446035193</v>
      </c>
      <c r="M140" s="183">
        <v>64.263199220142681</v>
      </c>
      <c r="N140" s="182">
        <v>5</v>
      </c>
      <c r="O140" s="186">
        <f t="shared" si="14"/>
        <v>2.5000000000001643</v>
      </c>
    </row>
    <row r="141" spans="2:15" x14ac:dyDescent="0.2">
      <c r="B141" s="179" t="s">
        <v>45</v>
      </c>
      <c r="C141" s="179" t="s">
        <v>71</v>
      </c>
      <c r="D141" s="179" t="s">
        <v>119</v>
      </c>
      <c r="E141" s="180" t="str">
        <f t="shared" si="13"/>
        <v>APMale15-19</v>
      </c>
      <c r="F141" s="181">
        <v>2.1700000000000001E-3</v>
      </c>
      <c r="G141" s="181">
        <v>1.0789501473634926E-2</v>
      </c>
      <c r="H141" s="182">
        <v>1045.5178124740489</v>
      </c>
      <c r="I141" s="181">
        <v>0.98921049852636511</v>
      </c>
      <c r="J141" s="182">
        <v>96901.401332476904</v>
      </c>
      <c r="K141" s="182">
        <v>481893.21213119943</v>
      </c>
      <c r="L141" s="182">
        <v>5757418.9329699548</v>
      </c>
      <c r="M141" s="183">
        <v>59.415228818165005</v>
      </c>
      <c r="N141" s="182">
        <v>5</v>
      </c>
      <c r="O141" s="186">
        <f t="shared" si="14"/>
        <v>2.5000000000000551</v>
      </c>
    </row>
    <row r="142" spans="2:15" x14ac:dyDescent="0.2">
      <c r="B142" s="179" t="s">
        <v>45</v>
      </c>
      <c r="C142" s="179" t="s">
        <v>71</v>
      </c>
      <c r="D142" s="179" t="s">
        <v>120</v>
      </c>
      <c r="E142" s="180" t="str">
        <f t="shared" si="13"/>
        <v>APMale20-24</v>
      </c>
      <c r="F142" s="181">
        <v>2.4499999999999999E-3</v>
      </c>
      <c r="G142" s="181">
        <v>1.2196502434332922E-2</v>
      </c>
      <c r="H142" s="182">
        <v>1169.1065166968478</v>
      </c>
      <c r="I142" s="181">
        <v>0.9878034975656671</v>
      </c>
      <c r="J142" s="182">
        <v>95855.883520002855</v>
      </c>
      <c r="K142" s="182">
        <v>476356.65130827215</v>
      </c>
      <c r="L142" s="182">
        <v>5275525.7208387554</v>
      </c>
      <c r="M142" s="183">
        <v>55.036013723016573</v>
      </c>
      <c r="N142" s="182">
        <v>5</v>
      </c>
      <c r="O142" s="186">
        <f t="shared" si="14"/>
        <v>2.4999999999999805</v>
      </c>
    </row>
    <row r="143" spans="2:15" x14ac:dyDescent="0.2">
      <c r="B143" s="179" t="s">
        <v>45</v>
      </c>
      <c r="C143" s="179" t="s">
        <v>71</v>
      </c>
      <c r="D143" s="179" t="s">
        <v>121</v>
      </c>
      <c r="E143" s="180" t="str">
        <f t="shared" si="13"/>
        <v>APMale25-29</v>
      </c>
      <c r="F143" s="181">
        <v>2.5100000000000001E-3</v>
      </c>
      <c r="G143" s="181">
        <v>1.2462747495918886E-2</v>
      </c>
      <c r="H143" s="182">
        <v>1180.057392994582</v>
      </c>
      <c r="I143" s="181">
        <v>0.98753725250408109</v>
      </c>
      <c r="J143" s="182">
        <v>94686.777003306008</v>
      </c>
      <c r="K143" s="182">
        <v>470483.74153404357</v>
      </c>
      <c r="L143" s="182">
        <v>4799169.0695304833</v>
      </c>
      <c r="M143" s="183">
        <v>50.684680812009468</v>
      </c>
      <c r="N143" s="182">
        <v>5</v>
      </c>
      <c r="O143" s="186">
        <f t="shared" si="14"/>
        <v>2.499999999999976</v>
      </c>
    </row>
    <row r="144" spans="2:15" x14ac:dyDescent="0.2">
      <c r="B144" s="179" t="s">
        <v>45</v>
      </c>
      <c r="C144" s="179" t="s">
        <v>71</v>
      </c>
      <c r="D144" s="179" t="s">
        <v>122</v>
      </c>
      <c r="E144" s="180" t="str">
        <f t="shared" si="13"/>
        <v>APMale30-34</v>
      </c>
      <c r="F144" s="181">
        <v>2.4499999999999999E-3</v>
      </c>
      <c r="G144" s="181">
        <v>1.2193535595895564E-2</v>
      </c>
      <c r="H144" s="182">
        <v>1140.1775140237582</v>
      </c>
      <c r="I144" s="181">
        <v>0.98780646440410447</v>
      </c>
      <c r="J144" s="182">
        <v>93506.719610311426</v>
      </c>
      <c r="K144" s="182">
        <v>464683.1542664977</v>
      </c>
      <c r="L144" s="182">
        <v>4328685.3279964393</v>
      </c>
      <c r="M144" s="183">
        <v>46.292772819281907</v>
      </c>
      <c r="N144" s="182">
        <v>5</v>
      </c>
      <c r="O144" s="186">
        <f t="shared" si="14"/>
        <v>2.4999999999999885</v>
      </c>
    </row>
    <row r="145" spans="2:15" x14ac:dyDescent="0.2">
      <c r="B145" s="179" t="s">
        <v>45</v>
      </c>
      <c r="C145" s="179" t="s">
        <v>71</v>
      </c>
      <c r="D145" s="179" t="s">
        <v>123</v>
      </c>
      <c r="E145" s="180" t="str">
        <f t="shared" si="13"/>
        <v>APMale35-39</v>
      </c>
      <c r="F145" s="181">
        <v>3.0100000000000001E-3</v>
      </c>
      <c r="G145" s="181">
        <v>1.4934822344625991E-2</v>
      </c>
      <c r="H145" s="182">
        <v>1379.4778967954744</v>
      </c>
      <c r="I145" s="181">
        <v>0.98506517765537405</v>
      </c>
      <c r="J145" s="182">
        <v>92366.542096287667</v>
      </c>
      <c r="K145" s="182">
        <v>458384.01573944965</v>
      </c>
      <c r="L145" s="182">
        <v>3864002.1737299412</v>
      </c>
      <c r="M145" s="183">
        <v>41.833353138866073</v>
      </c>
      <c r="N145" s="182">
        <v>5</v>
      </c>
      <c r="O145" s="186">
        <f t="shared" si="14"/>
        <v>2.4999999999999893</v>
      </c>
    </row>
    <row r="146" spans="2:15" x14ac:dyDescent="0.2">
      <c r="B146" s="179" t="s">
        <v>45</v>
      </c>
      <c r="C146" s="179" t="s">
        <v>71</v>
      </c>
      <c r="D146" s="179" t="s">
        <v>124</v>
      </c>
      <c r="E146" s="180" t="str">
        <f t="shared" si="13"/>
        <v>APMale40-44</v>
      </c>
      <c r="F146" s="181">
        <v>3.3700000000000002E-3</v>
      </c>
      <c r="G146" s="181">
        <v>1.6706068918367449E-2</v>
      </c>
      <c r="H146" s="182">
        <v>1520.0361651966402</v>
      </c>
      <c r="I146" s="181">
        <v>0.98329393108163254</v>
      </c>
      <c r="J146" s="182">
        <v>90987.06419949219</v>
      </c>
      <c r="K146" s="182">
        <v>451135.23058446933</v>
      </c>
      <c r="L146" s="182">
        <v>3405618.1579904915</v>
      </c>
      <c r="M146" s="183">
        <v>37.429696055733366</v>
      </c>
      <c r="N146" s="182">
        <v>5</v>
      </c>
      <c r="O146" s="186">
        <f t="shared" si="14"/>
        <v>2.4999999999999911</v>
      </c>
    </row>
    <row r="147" spans="2:15" x14ac:dyDescent="0.2">
      <c r="B147" s="179" t="s">
        <v>45</v>
      </c>
      <c r="C147" s="179" t="s">
        <v>71</v>
      </c>
      <c r="D147" s="179" t="s">
        <v>125</v>
      </c>
      <c r="E147" s="180" t="str">
        <f t="shared" si="13"/>
        <v>APMale45-49</v>
      </c>
      <c r="F147" s="181">
        <v>4.7499999999999999E-3</v>
      </c>
      <c r="G147" s="181">
        <v>2.3473344246686775E-2</v>
      </c>
      <c r="H147" s="182">
        <v>2100.0903477769957</v>
      </c>
      <c r="I147" s="181">
        <v>0.97652665575331321</v>
      </c>
      <c r="J147" s="182">
        <v>89467.028034295552</v>
      </c>
      <c r="K147" s="182">
        <v>442084.91430203523</v>
      </c>
      <c r="L147" s="182">
        <v>2954482.9274060223</v>
      </c>
      <c r="M147" s="183">
        <v>33.023148218061692</v>
      </c>
      <c r="N147" s="182">
        <v>5</v>
      </c>
      <c r="O147" s="186">
        <f t="shared" si="14"/>
        <v>2.5000000000000102</v>
      </c>
    </row>
    <row r="148" spans="2:15" x14ac:dyDescent="0.2">
      <c r="B148" s="179" t="s">
        <v>45</v>
      </c>
      <c r="C148" s="179" t="s">
        <v>71</v>
      </c>
      <c r="D148" s="179" t="s">
        <v>126</v>
      </c>
      <c r="E148" s="180" t="str">
        <f t="shared" si="13"/>
        <v>APMale50-54</v>
      </c>
      <c r="F148" s="181">
        <v>7.0699999999999999E-3</v>
      </c>
      <c r="G148" s="181">
        <v>3.4719733845675178E-2</v>
      </c>
      <c r="H148" s="182">
        <v>3033.3568233876122</v>
      </c>
      <c r="I148" s="181">
        <v>0.96528026615432483</v>
      </c>
      <c r="J148" s="182">
        <v>87366.937686518548</v>
      </c>
      <c r="K148" s="182">
        <v>429251.29637412372</v>
      </c>
      <c r="L148" s="182">
        <v>2512398.0131039871</v>
      </c>
      <c r="M148" s="183">
        <v>28.756851042653302</v>
      </c>
      <c r="N148" s="182">
        <v>5</v>
      </c>
      <c r="O148" s="186">
        <f t="shared" si="14"/>
        <v>2.5000000000000111</v>
      </c>
    </row>
    <row r="149" spans="2:15" x14ac:dyDescent="0.2">
      <c r="B149" s="179" t="s">
        <v>45</v>
      </c>
      <c r="C149" s="179" t="s">
        <v>71</v>
      </c>
      <c r="D149" s="179" t="s">
        <v>127</v>
      </c>
      <c r="E149" s="180" t="str">
        <f t="shared" si="13"/>
        <v>APMale55-59</v>
      </c>
      <c r="F149" s="181">
        <v>9.2800000000000001E-3</v>
      </c>
      <c r="G149" s="181">
        <v>4.5324316978937011E-2</v>
      </c>
      <c r="H149" s="182">
        <v>3822.3619510093627</v>
      </c>
      <c r="I149" s="181">
        <v>0.95467568302106298</v>
      </c>
      <c r="J149" s="182">
        <v>84333.580863130934</v>
      </c>
      <c r="K149" s="182">
        <v>412111.99943813123</v>
      </c>
      <c r="L149" s="182">
        <v>2083146.7167298635</v>
      </c>
      <c r="M149" s="183">
        <v>24.701271965561425</v>
      </c>
      <c r="N149" s="182">
        <v>5</v>
      </c>
      <c r="O149" s="186">
        <f t="shared" si="14"/>
        <v>2.5000000000000049</v>
      </c>
    </row>
    <row r="150" spans="2:15" x14ac:dyDescent="0.2">
      <c r="B150" s="179" t="s">
        <v>45</v>
      </c>
      <c r="C150" s="179" t="s">
        <v>71</v>
      </c>
      <c r="D150" s="179" t="s">
        <v>128</v>
      </c>
      <c r="E150" s="180" t="str">
        <f t="shared" si="13"/>
        <v>APMale60-64</v>
      </c>
      <c r="F150" s="181">
        <v>1.472E-2</v>
      </c>
      <c r="G150" s="181">
        <v>7.0969270899446352E-2</v>
      </c>
      <c r="H150" s="182">
        <v>5713.8225054189834</v>
      </c>
      <c r="I150" s="181">
        <v>0.92903072910055362</v>
      </c>
      <c r="J150" s="182">
        <v>80511.218912121563</v>
      </c>
      <c r="K150" s="182">
        <v>388271.53829706035</v>
      </c>
      <c r="L150" s="182">
        <v>1671034.7172917323</v>
      </c>
      <c r="M150" s="183">
        <v>20.755302675465341</v>
      </c>
      <c r="N150" s="182">
        <v>5</v>
      </c>
      <c r="O150" s="186">
        <f t="shared" si="14"/>
        <v>2.4999999999999982</v>
      </c>
    </row>
    <row r="151" spans="2:15" x14ac:dyDescent="0.2">
      <c r="B151" s="179" t="s">
        <v>45</v>
      </c>
      <c r="C151" s="179" t="s">
        <v>71</v>
      </c>
      <c r="D151" s="179" t="s">
        <v>129</v>
      </c>
      <c r="E151" s="180" t="str">
        <f t="shared" si="13"/>
        <v>APMale65-69</v>
      </c>
      <c r="F151" s="181">
        <v>2.3140000000000001E-2</v>
      </c>
      <c r="G151" s="181">
        <v>0.10938207453389949</v>
      </c>
      <c r="H151" s="182">
        <v>8181.4943886995679</v>
      </c>
      <c r="I151" s="181">
        <v>0.89061792546610052</v>
      </c>
      <c r="J151" s="182">
        <v>74797.396406702581</v>
      </c>
      <c r="K151" s="182">
        <v>353533.24606176402</v>
      </c>
      <c r="L151" s="182">
        <v>1282763.1789946719</v>
      </c>
      <c r="M151" s="183">
        <v>17.14983730208721</v>
      </c>
      <c r="N151" s="182">
        <v>5</v>
      </c>
      <c r="O151" s="186">
        <f t="shared" si="14"/>
        <v>2.499999999999996</v>
      </c>
    </row>
    <row r="152" spans="2:15" x14ac:dyDescent="0.2">
      <c r="B152" s="179" t="s">
        <v>45</v>
      </c>
      <c r="C152" s="179" t="s">
        <v>71</v>
      </c>
      <c r="D152" s="179" t="s">
        <v>130</v>
      </c>
      <c r="E152" s="180" t="str">
        <f t="shared" si="13"/>
        <v>APMale70-74</v>
      </c>
      <c r="F152" s="181">
        <v>3.7850000000000002E-2</v>
      </c>
      <c r="G152" s="181">
        <v>0.17290237622086976</v>
      </c>
      <c r="H152" s="182">
        <v>11518.047753009356</v>
      </c>
      <c r="I152" s="181">
        <v>0.82709762377913021</v>
      </c>
      <c r="J152" s="182">
        <v>66615.90201800302</v>
      </c>
      <c r="K152" s="182">
        <v>304284.39070749172</v>
      </c>
      <c r="L152" s="182">
        <v>929229.93293290795</v>
      </c>
      <c r="M152" s="183">
        <v>13.94907078916056</v>
      </c>
      <c r="N152" s="182">
        <v>5</v>
      </c>
      <c r="O152" s="186">
        <f t="shared" si="14"/>
        <v>2.5000000000000018</v>
      </c>
    </row>
    <row r="153" spans="2:15" x14ac:dyDescent="0.2">
      <c r="B153" s="179" t="s">
        <v>45</v>
      </c>
      <c r="C153" s="179" t="s">
        <v>71</v>
      </c>
      <c r="D153" s="179" t="s">
        <v>131</v>
      </c>
      <c r="E153" s="180" t="str">
        <f t="shared" si="13"/>
        <v>APMale75-79</v>
      </c>
      <c r="F153" s="181">
        <v>5.4449999999999998E-2</v>
      </c>
      <c r="G153" s="181">
        <v>0.23964742331019637</v>
      </c>
      <c r="H153" s="182">
        <v>13204.058804526445</v>
      </c>
      <c r="I153" s="181">
        <v>0.76035257668980361</v>
      </c>
      <c r="J153" s="182">
        <v>55097.854264993664</v>
      </c>
      <c r="K153" s="182">
        <v>242479.12431365222</v>
      </c>
      <c r="L153" s="182">
        <v>624945.54222541628</v>
      </c>
      <c r="M153" s="183">
        <v>11.342466064462958</v>
      </c>
      <c r="N153" s="182">
        <v>5</v>
      </c>
      <c r="O153" s="186">
        <f t="shared" si="14"/>
        <v>2.5000000000000004</v>
      </c>
    </row>
    <row r="154" spans="2:15" x14ac:dyDescent="0.2">
      <c r="B154" s="179" t="s">
        <v>45</v>
      </c>
      <c r="C154" s="179" t="s">
        <v>71</v>
      </c>
      <c r="D154" s="179" t="s">
        <v>132</v>
      </c>
      <c r="E154" s="180" t="str">
        <f t="shared" si="13"/>
        <v>APMale80-84</v>
      </c>
      <c r="F154" s="181">
        <v>7.4969999999999995E-2</v>
      </c>
      <c r="G154" s="181">
        <v>0.31568796334470423</v>
      </c>
      <c r="H154" s="182">
        <v>13225.366965694511</v>
      </c>
      <c r="I154" s="181">
        <v>0.68431203665529572</v>
      </c>
      <c r="J154" s="182">
        <v>41893.79546046722</v>
      </c>
      <c r="K154" s="182">
        <v>176405.55988809981</v>
      </c>
      <c r="L154" s="182">
        <v>382466.41791176412</v>
      </c>
      <c r="M154" s="183">
        <v>9.1294286828863669</v>
      </c>
      <c r="N154" s="182">
        <v>5</v>
      </c>
      <c r="O154" s="186">
        <f t="shared" si="14"/>
        <v>2.5000000000000009</v>
      </c>
    </row>
    <row r="155" spans="2:15" x14ac:dyDescent="0.2">
      <c r="B155" s="179" t="s">
        <v>45</v>
      </c>
      <c r="C155" s="179" t="s">
        <v>71</v>
      </c>
      <c r="D155" s="179" t="s">
        <v>133</v>
      </c>
      <c r="E155" s="180" t="str">
        <f t="shared" si="13"/>
        <v>APMale85-89</v>
      </c>
      <c r="F155" s="181">
        <v>0.11294999999999999</v>
      </c>
      <c r="G155" s="181">
        <v>0.44039754897112959</v>
      </c>
      <c r="H155" s="182">
        <v>12625.50564195199</v>
      </c>
      <c r="I155" s="181">
        <v>0.55960245102887041</v>
      </c>
      <c r="J155" s="182">
        <v>28668.428494772706</v>
      </c>
      <c r="K155" s="182">
        <v>111778.37836898355</v>
      </c>
      <c r="L155" s="182">
        <v>206060.85802366427</v>
      </c>
      <c r="M155" s="183">
        <v>7.1877277145217997</v>
      </c>
      <c r="N155" s="182">
        <v>5</v>
      </c>
      <c r="O155" s="186">
        <f t="shared" si="14"/>
        <v>2.4999999999999996</v>
      </c>
    </row>
    <row r="156" spans="2:15" x14ac:dyDescent="0.2">
      <c r="B156" s="179" t="s">
        <v>45</v>
      </c>
      <c r="C156" s="179" t="s">
        <v>71</v>
      </c>
      <c r="D156" s="179" t="s">
        <v>8</v>
      </c>
      <c r="E156" s="180" t="str">
        <f t="shared" si="13"/>
        <v>APMale90+</v>
      </c>
      <c r="F156" s="181">
        <v>0.17016000000000001</v>
      </c>
      <c r="G156" s="181">
        <v>1</v>
      </c>
      <c r="H156" s="182">
        <v>16042.922852820717</v>
      </c>
      <c r="I156" s="181">
        <v>0</v>
      </c>
      <c r="J156" s="182">
        <v>16042.922852820717</v>
      </c>
      <c r="K156" s="182">
        <v>94282.479654680719</v>
      </c>
      <c r="L156" s="182">
        <v>94282.479654680719</v>
      </c>
      <c r="M156" s="183">
        <v>5.876889175347725</v>
      </c>
      <c r="N156" s="183" t="s">
        <v>19</v>
      </c>
      <c r="O156" s="186">
        <f>K156/H156</f>
        <v>5.876889175347725</v>
      </c>
    </row>
    <row r="157" spans="2:15" ht="16" customHeight="1" x14ac:dyDescent="0.2">
      <c r="B157" s="239" t="s">
        <v>14</v>
      </c>
      <c r="C157" s="239" t="s">
        <v>17</v>
      </c>
      <c r="D157" s="239" t="s">
        <v>0</v>
      </c>
      <c r="E157" s="239" t="s">
        <v>135</v>
      </c>
      <c r="F157" s="240" t="s">
        <v>1</v>
      </c>
      <c r="G157" s="240" t="s">
        <v>2</v>
      </c>
      <c r="H157" s="240" t="s">
        <v>83</v>
      </c>
      <c r="I157" s="240" t="s">
        <v>3</v>
      </c>
      <c r="J157" s="240" t="s">
        <v>4</v>
      </c>
      <c r="K157" s="240" t="s">
        <v>5</v>
      </c>
      <c r="L157" s="240" t="s">
        <v>6</v>
      </c>
      <c r="M157" s="240" t="s">
        <v>7</v>
      </c>
      <c r="N157" s="241" t="s">
        <v>9</v>
      </c>
      <c r="O157" s="242" t="s">
        <v>139</v>
      </c>
    </row>
    <row r="158" spans="2:15" ht="16" customHeight="1" x14ac:dyDescent="0.2">
      <c r="B158" s="239"/>
      <c r="C158" s="239"/>
      <c r="D158" s="239"/>
      <c r="E158" s="239"/>
      <c r="F158" s="239"/>
      <c r="G158" s="239"/>
      <c r="H158" s="239"/>
      <c r="I158" s="239"/>
      <c r="J158" s="239"/>
      <c r="K158" s="239"/>
      <c r="L158" s="239"/>
      <c r="M158" s="239"/>
      <c r="N158" s="241"/>
      <c r="O158" s="242"/>
    </row>
    <row r="159" spans="2:15" x14ac:dyDescent="0.2">
      <c r="B159" s="179" t="s">
        <v>46</v>
      </c>
      <c r="C159" s="179" t="s">
        <v>71</v>
      </c>
      <c r="D159" s="179">
        <v>0</v>
      </c>
      <c r="E159" s="180" t="str">
        <f t="shared" ref="E159:E178" si="15">_xlfn.CONCAT(B159,C159,D159)</f>
        <v>TOMale0</v>
      </c>
      <c r="F159" s="181">
        <v>1.489E-2</v>
      </c>
      <c r="G159" s="181">
        <v>1.4686113136903841E-2</v>
      </c>
      <c r="H159" s="182">
        <v>1468.6113136903841</v>
      </c>
      <c r="I159" s="181">
        <v>0.98531388686309618</v>
      </c>
      <c r="J159" s="182">
        <v>100000</v>
      </c>
      <c r="K159" s="182">
        <v>98655.813218874056</v>
      </c>
      <c r="L159" s="182">
        <v>7121325.7752359174</v>
      </c>
      <c r="M159" s="183">
        <v>71.213257752359169</v>
      </c>
      <c r="N159" s="182">
        <v>1</v>
      </c>
      <c r="O159" s="186">
        <f t="shared" ref="O159:O177" si="16">(K159-J160*N159)/H159</f>
        <v>8.4722575268595335E-2</v>
      </c>
    </row>
    <row r="160" spans="2:15" x14ac:dyDescent="0.2">
      <c r="B160" s="179" t="s">
        <v>46</v>
      </c>
      <c r="C160" s="179" t="s">
        <v>71</v>
      </c>
      <c r="D160" s="184" t="s">
        <v>1657</v>
      </c>
      <c r="E160" s="180" t="str">
        <f t="shared" si="15"/>
        <v>TOMale1-4</v>
      </c>
      <c r="F160" s="181">
        <v>8.4999999999999995E-4</v>
      </c>
      <c r="G160" s="181">
        <v>3.4017548976874386E-3</v>
      </c>
      <c r="H160" s="182">
        <v>335.1796340395984</v>
      </c>
      <c r="I160" s="181">
        <v>0.99659824510231254</v>
      </c>
      <c r="J160" s="182">
        <v>98531.388686309612</v>
      </c>
      <c r="K160" s="182">
        <v>393324.05669374909</v>
      </c>
      <c r="L160" s="182">
        <v>7022669.9620170435</v>
      </c>
      <c r="M160" s="183">
        <v>71.273429266026412</v>
      </c>
      <c r="N160" s="182">
        <v>4</v>
      </c>
      <c r="O160" s="186">
        <f t="shared" si="16"/>
        <v>1.6087507411184931</v>
      </c>
    </row>
    <row r="161" spans="2:15" x14ac:dyDescent="0.2">
      <c r="B161" s="179" t="s">
        <v>46</v>
      </c>
      <c r="C161" s="179" t="s">
        <v>71</v>
      </c>
      <c r="D161" s="184" t="s">
        <v>1658</v>
      </c>
      <c r="E161" s="180" t="str">
        <f t="shared" si="15"/>
        <v>TOMale5-9</v>
      </c>
      <c r="F161" s="181">
        <v>6.2E-4</v>
      </c>
      <c r="G161" s="181">
        <v>3.0820653584414954E-3</v>
      </c>
      <c r="H161" s="182">
        <v>302.6471342502806</v>
      </c>
      <c r="I161" s="181">
        <v>0.99691793464155853</v>
      </c>
      <c r="J161" s="182">
        <v>98196.209052270016</v>
      </c>
      <c r="K161" s="182">
        <v>490224.4274257244</v>
      </c>
      <c r="L161" s="182">
        <v>6629345.905323294</v>
      </c>
      <c r="M161" s="183">
        <v>67.511220334325543</v>
      </c>
      <c r="N161" s="182">
        <v>5</v>
      </c>
      <c r="O161" s="186">
        <f t="shared" si="16"/>
        <v>2.5000000000000449</v>
      </c>
    </row>
    <row r="162" spans="2:15" x14ac:dyDescent="0.2">
      <c r="B162" s="179" t="s">
        <v>46</v>
      </c>
      <c r="C162" s="179" t="s">
        <v>71</v>
      </c>
      <c r="D162" s="184" t="s">
        <v>118</v>
      </c>
      <c r="E162" s="180" t="str">
        <f t="shared" si="15"/>
        <v>TOMale10-14</v>
      </c>
      <c r="F162" s="181">
        <v>5.0000000000000001E-4</v>
      </c>
      <c r="G162" s="181">
        <v>2.4727353611710217E-3</v>
      </c>
      <c r="H162" s="182">
        <v>242.0648721856723</v>
      </c>
      <c r="I162" s="181">
        <v>0.99752726463882901</v>
      </c>
      <c r="J162" s="182">
        <v>97893.561918019739</v>
      </c>
      <c r="K162" s="182">
        <v>488862.64740963455</v>
      </c>
      <c r="L162" s="182">
        <v>6139121.4778975695</v>
      </c>
      <c r="M162" s="183">
        <v>62.712208623471405</v>
      </c>
      <c r="N162" s="182">
        <v>5</v>
      </c>
      <c r="O162" s="186">
        <f t="shared" si="16"/>
        <v>2.5000000000000417</v>
      </c>
    </row>
    <row r="163" spans="2:15" x14ac:dyDescent="0.2">
      <c r="B163" s="179" t="s">
        <v>46</v>
      </c>
      <c r="C163" s="179" t="s">
        <v>71</v>
      </c>
      <c r="D163" s="179" t="s">
        <v>119</v>
      </c>
      <c r="E163" s="180" t="str">
        <f t="shared" si="15"/>
        <v>TOMale15-19</v>
      </c>
      <c r="F163" s="181">
        <v>1.56E-3</v>
      </c>
      <c r="G163" s="181">
        <v>7.7784376770963426E-3</v>
      </c>
      <c r="H163" s="182">
        <v>759.57608384617788</v>
      </c>
      <c r="I163" s="181">
        <v>0.99222156232290371</v>
      </c>
      <c r="J163" s="182">
        <v>97651.497045834069</v>
      </c>
      <c r="K163" s="182">
        <v>486358.54501955491</v>
      </c>
      <c r="L163" s="182">
        <v>5650258.8304879349</v>
      </c>
      <c r="M163" s="183">
        <v>57.86146655627725</v>
      </c>
      <c r="N163" s="182">
        <v>5</v>
      </c>
      <c r="O163" s="186">
        <f t="shared" si="16"/>
        <v>2.4999999999999325</v>
      </c>
    </row>
    <row r="164" spans="2:15" x14ac:dyDescent="0.2">
      <c r="B164" s="179" t="s">
        <v>46</v>
      </c>
      <c r="C164" s="179" t="s">
        <v>71</v>
      </c>
      <c r="D164" s="179" t="s">
        <v>120</v>
      </c>
      <c r="E164" s="180" t="str">
        <f t="shared" si="15"/>
        <v>TOMale20-24</v>
      </c>
      <c r="F164" s="181">
        <v>2.6199999999999999E-3</v>
      </c>
      <c r="G164" s="181">
        <v>1.3024806249382636E-2</v>
      </c>
      <c r="H164" s="182">
        <v>1261.9984976603885</v>
      </c>
      <c r="I164" s="181">
        <v>0.98697519375061737</v>
      </c>
      <c r="J164" s="182">
        <v>96891.920961987897</v>
      </c>
      <c r="K164" s="182">
        <v>481304.60856578848</v>
      </c>
      <c r="L164" s="182">
        <v>5163900.28546838</v>
      </c>
      <c r="M164" s="183">
        <v>53.295468127773553</v>
      </c>
      <c r="N164" s="182">
        <v>5</v>
      </c>
      <c r="O164" s="186">
        <f t="shared" si="16"/>
        <v>2.4999999999999534</v>
      </c>
    </row>
    <row r="165" spans="2:15" x14ac:dyDescent="0.2">
      <c r="B165" s="179" t="s">
        <v>46</v>
      </c>
      <c r="C165" s="179" t="s">
        <v>71</v>
      </c>
      <c r="D165" s="179" t="s">
        <v>121</v>
      </c>
      <c r="E165" s="180" t="str">
        <f t="shared" si="15"/>
        <v>TOMale25-29</v>
      </c>
      <c r="F165" s="181">
        <v>3.8400000000000001E-3</v>
      </c>
      <c r="G165" s="181">
        <v>1.9005245420522485E-2</v>
      </c>
      <c r="H165" s="182">
        <v>1817.4701459800808</v>
      </c>
      <c r="I165" s="181">
        <v>0.98099475457947749</v>
      </c>
      <c r="J165" s="182">
        <v>95629.922464327508</v>
      </c>
      <c r="K165" s="182">
        <v>473605.93695668731</v>
      </c>
      <c r="L165" s="182">
        <v>4682595.6769025913</v>
      </c>
      <c r="M165" s="183">
        <v>48.965800203898766</v>
      </c>
      <c r="N165" s="182">
        <v>5</v>
      </c>
      <c r="O165" s="186">
        <f t="shared" si="16"/>
        <v>2.5000000000000022</v>
      </c>
    </row>
    <row r="166" spans="2:15" x14ac:dyDescent="0.2">
      <c r="B166" s="179" t="s">
        <v>46</v>
      </c>
      <c r="C166" s="179" t="s">
        <v>71</v>
      </c>
      <c r="D166" s="179" t="s">
        <v>122</v>
      </c>
      <c r="E166" s="180" t="str">
        <f t="shared" si="15"/>
        <v>TOMale30-34</v>
      </c>
      <c r="F166" s="181">
        <v>3.1099999999999999E-3</v>
      </c>
      <c r="G166" s="181">
        <v>1.5411485252924894E-2</v>
      </c>
      <c r="H166" s="182">
        <v>1445.7892254449312</v>
      </c>
      <c r="I166" s="181">
        <v>0.98458851474707509</v>
      </c>
      <c r="J166" s="182">
        <v>93812.452318347423</v>
      </c>
      <c r="K166" s="182">
        <v>465447.7885281248</v>
      </c>
      <c r="L166" s="182">
        <v>4208989.7399459044</v>
      </c>
      <c r="M166" s="183">
        <v>44.866002709991292</v>
      </c>
      <c r="N166" s="182">
        <v>5</v>
      </c>
      <c r="O166" s="186">
        <f t="shared" si="16"/>
        <v>2.4999999999999796</v>
      </c>
    </row>
    <row r="167" spans="2:15" x14ac:dyDescent="0.2">
      <c r="B167" s="179" t="s">
        <v>46</v>
      </c>
      <c r="C167" s="179" t="s">
        <v>71</v>
      </c>
      <c r="D167" s="179" t="s">
        <v>123</v>
      </c>
      <c r="E167" s="180" t="str">
        <f t="shared" si="15"/>
        <v>TOMale35-39</v>
      </c>
      <c r="F167" s="181">
        <v>3.7599999999999999E-3</v>
      </c>
      <c r="G167" s="181">
        <v>1.863144892854551E-2</v>
      </c>
      <c r="H167" s="182">
        <v>1720.9247661155823</v>
      </c>
      <c r="I167" s="181">
        <v>0.98136855107145449</v>
      </c>
      <c r="J167" s="182">
        <v>92366.663092902498</v>
      </c>
      <c r="K167" s="182">
        <v>457531.00354922353</v>
      </c>
      <c r="L167" s="182">
        <v>3743541.9514177795</v>
      </c>
      <c r="M167" s="183">
        <v>40.529145755244194</v>
      </c>
      <c r="N167" s="182">
        <v>5</v>
      </c>
      <c r="O167" s="186">
        <f t="shared" si="16"/>
        <v>2.5000000000000084</v>
      </c>
    </row>
    <row r="168" spans="2:15" x14ac:dyDescent="0.2">
      <c r="B168" s="179" t="s">
        <v>46</v>
      </c>
      <c r="C168" s="179" t="s">
        <v>71</v>
      </c>
      <c r="D168" s="179" t="s">
        <v>124</v>
      </c>
      <c r="E168" s="180" t="str">
        <f t="shared" si="15"/>
        <v>TOMale40-44</v>
      </c>
      <c r="F168" s="181">
        <v>4.9899999999999996E-3</v>
      </c>
      <c r="G168" s="181">
        <v>2.4653050961646765E-2</v>
      </c>
      <c r="H168" s="182">
        <v>2234.6940064263754</v>
      </c>
      <c r="I168" s="181">
        <v>0.97534694903835328</v>
      </c>
      <c r="J168" s="182">
        <v>90645.738326786915</v>
      </c>
      <c r="K168" s="182">
        <v>447641.95661786862</v>
      </c>
      <c r="L168" s="182">
        <v>3286010.9478685562</v>
      </c>
      <c r="M168" s="183">
        <v>36.251135558322218</v>
      </c>
      <c r="N168" s="182">
        <v>5</v>
      </c>
      <c r="O168" s="186">
        <f t="shared" si="16"/>
        <v>2.5000000000000009</v>
      </c>
    </row>
    <row r="169" spans="2:15" x14ac:dyDescent="0.2">
      <c r="B169" s="179" t="s">
        <v>46</v>
      </c>
      <c r="C169" s="179" t="s">
        <v>71</v>
      </c>
      <c r="D169" s="179" t="s">
        <v>125</v>
      </c>
      <c r="E169" s="180" t="str">
        <f t="shared" si="15"/>
        <v>TOMale45-49</v>
      </c>
      <c r="F169" s="181">
        <v>6.2100000000000002E-3</v>
      </c>
      <c r="G169" s="181">
        <v>3.0584589877619861E-2</v>
      </c>
      <c r="H169" s="182">
        <v>2704.0155311903</v>
      </c>
      <c r="I169" s="181">
        <v>0.96941541012238019</v>
      </c>
      <c r="J169" s="182">
        <v>88411.044320360539</v>
      </c>
      <c r="K169" s="182">
        <v>435295.18277382699</v>
      </c>
      <c r="L169" s="182">
        <v>2838368.9912506877</v>
      </c>
      <c r="M169" s="183">
        <v>32.104235540593294</v>
      </c>
      <c r="N169" s="182">
        <v>5</v>
      </c>
      <c r="O169" s="186">
        <f t="shared" si="16"/>
        <v>2.4999999999999987</v>
      </c>
    </row>
    <row r="170" spans="2:15" x14ac:dyDescent="0.2">
      <c r="B170" s="179" t="s">
        <v>46</v>
      </c>
      <c r="C170" s="179" t="s">
        <v>71</v>
      </c>
      <c r="D170" s="179" t="s">
        <v>126</v>
      </c>
      <c r="E170" s="180" t="str">
        <f t="shared" si="15"/>
        <v>TOMale50-54</v>
      </c>
      <c r="F170" s="181">
        <v>8.5900000000000004E-3</v>
      </c>
      <c r="G170" s="181">
        <v>4.2055886679945094E-2</v>
      </c>
      <c r="H170" s="182">
        <v>3604.4850904321356</v>
      </c>
      <c r="I170" s="181">
        <v>0.95794411332005491</v>
      </c>
      <c r="J170" s="182">
        <v>85707.028789170246</v>
      </c>
      <c r="K170" s="182">
        <v>419523.93121977092</v>
      </c>
      <c r="L170" s="182">
        <v>2403073.8084768606</v>
      </c>
      <c r="M170" s="183">
        <v>28.038234931561504</v>
      </c>
      <c r="N170" s="182">
        <v>5</v>
      </c>
      <c r="O170" s="186">
        <f t="shared" si="16"/>
        <v>2.500000000000012</v>
      </c>
    </row>
    <row r="171" spans="2:15" x14ac:dyDescent="0.2">
      <c r="B171" s="179" t="s">
        <v>46</v>
      </c>
      <c r="C171" s="179" t="s">
        <v>71</v>
      </c>
      <c r="D171" s="179" t="s">
        <v>127</v>
      </c>
      <c r="E171" s="180" t="str">
        <f t="shared" si="15"/>
        <v>TOMale55-59</v>
      </c>
      <c r="F171" s="181">
        <v>9.8899999999999995E-3</v>
      </c>
      <c r="G171" s="181">
        <v>4.8263203109231156E-2</v>
      </c>
      <c r="H171" s="182">
        <v>3962.5317423167239</v>
      </c>
      <c r="I171" s="181">
        <v>0.95173679689076884</v>
      </c>
      <c r="J171" s="182">
        <v>82102.543698738111</v>
      </c>
      <c r="K171" s="182">
        <v>400606.38913789875</v>
      </c>
      <c r="L171" s="182">
        <v>1983549.8772570896</v>
      </c>
      <c r="M171" s="183">
        <v>24.159420499021348</v>
      </c>
      <c r="N171" s="182">
        <v>5</v>
      </c>
      <c r="O171" s="186">
        <f t="shared" si="16"/>
        <v>2.5000000000000107</v>
      </c>
    </row>
    <row r="172" spans="2:15" x14ac:dyDescent="0.2">
      <c r="B172" s="179" t="s">
        <v>46</v>
      </c>
      <c r="C172" s="179" t="s">
        <v>71</v>
      </c>
      <c r="D172" s="179" t="s">
        <v>128</v>
      </c>
      <c r="E172" s="180" t="str">
        <f t="shared" si="15"/>
        <v>TOMale60-64</v>
      </c>
      <c r="F172" s="181">
        <v>1.636E-2</v>
      </c>
      <c r="G172" s="181">
        <v>7.8570697128241912E-2</v>
      </c>
      <c r="H172" s="182">
        <v>6139.5152130251863</v>
      </c>
      <c r="I172" s="181">
        <v>0.92142930287175806</v>
      </c>
      <c r="J172" s="182">
        <v>78140.011956421382</v>
      </c>
      <c r="K172" s="182">
        <v>375351.2717495439</v>
      </c>
      <c r="L172" s="182">
        <v>1582943.4881191908</v>
      </c>
      <c r="M172" s="183">
        <v>20.257784053091736</v>
      </c>
      <c r="N172" s="182">
        <v>5</v>
      </c>
      <c r="O172" s="186">
        <f t="shared" si="16"/>
        <v>2.5000000000000049</v>
      </c>
    </row>
    <row r="173" spans="2:15" x14ac:dyDescent="0.2">
      <c r="B173" s="179" t="s">
        <v>46</v>
      </c>
      <c r="C173" s="179" t="s">
        <v>71</v>
      </c>
      <c r="D173" s="179" t="s">
        <v>129</v>
      </c>
      <c r="E173" s="180" t="str">
        <f t="shared" si="15"/>
        <v>TOMale65-69</v>
      </c>
      <c r="F173" s="181">
        <v>2.3300000000000001E-2</v>
      </c>
      <c r="G173" s="181">
        <v>0.11009720368698749</v>
      </c>
      <c r="H173" s="182">
        <v>7927.053355521969</v>
      </c>
      <c r="I173" s="181">
        <v>0.8899027963130125</v>
      </c>
      <c r="J173" s="182">
        <v>72000.496743396187</v>
      </c>
      <c r="K173" s="182">
        <v>340184.85032817599</v>
      </c>
      <c r="L173" s="182">
        <v>1207592.2163696468</v>
      </c>
      <c r="M173" s="183">
        <v>16.77199840264166</v>
      </c>
      <c r="N173" s="182">
        <v>5</v>
      </c>
      <c r="O173" s="186">
        <f t="shared" si="16"/>
        <v>2.4999999999999987</v>
      </c>
    </row>
    <row r="174" spans="2:15" x14ac:dyDescent="0.2">
      <c r="B174" s="179" t="s">
        <v>46</v>
      </c>
      <c r="C174" s="179" t="s">
        <v>71</v>
      </c>
      <c r="D174" s="179" t="s">
        <v>130</v>
      </c>
      <c r="E174" s="180" t="str">
        <f t="shared" si="15"/>
        <v>TOMale70-74</v>
      </c>
      <c r="F174" s="181">
        <v>3.7749999999999999E-2</v>
      </c>
      <c r="G174" s="181">
        <v>0.17248611399431615</v>
      </c>
      <c r="H174" s="182">
        <v>11051.779260209234</v>
      </c>
      <c r="I174" s="181">
        <v>0.82751388600568387</v>
      </c>
      <c r="J174" s="182">
        <v>64073.443387874213</v>
      </c>
      <c r="K174" s="182">
        <v>292737.76878884801</v>
      </c>
      <c r="L174" s="182">
        <v>867407.36604147078</v>
      </c>
      <c r="M174" s="183">
        <v>13.53770486144383</v>
      </c>
      <c r="N174" s="182">
        <v>5</v>
      </c>
      <c r="O174" s="186">
        <f t="shared" si="16"/>
        <v>2.5000000000000036</v>
      </c>
    </row>
    <row r="175" spans="2:15" x14ac:dyDescent="0.2">
      <c r="B175" s="179" t="s">
        <v>46</v>
      </c>
      <c r="C175" s="179" t="s">
        <v>71</v>
      </c>
      <c r="D175" s="179" t="s">
        <v>131</v>
      </c>
      <c r="E175" s="180" t="str">
        <f t="shared" si="15"/>
        <v>TOMale75-79</v>
      </c>
      <c r="F175" s="181">
        <v>5.1270000000000003E-2</v>
      </c>
      <c r="G175" s="181">
        <v>0.22722271294535462</v>
      </c>
      <c r="H175" s="182">
        <v>12047.726367965426</v>
      </c>
      <c r="I175" s="181">
        <v>0.77277728705464543</v>
      </c>
      <c r="J175" s="182">
        <v>53021.664127664983</v>
      </c>
      <c r="K175" s="182">
        <v>234989.00471841136</v>
      </c>
      <c r="L175" s="182">
        <v>574669.59725262283</v>
      </c>
      <c r="M175" s="183">
        <v>10.838392319579778</v>
      </c>
      <c r="N175" s="182">
        <v>5</v>
      </c>
      <c r="O175" s="186">
        <f t="shared" si="16"/>
        <v>2.4999999999999991</v>
      </c>
    </row>
    <row r="176" spans="2:15" x14ac:dyDescent="0.2">
      <c r="B176" s="179" t="s">
        <v>46</v>
      </c>
      <c r="C176" s="179" t="s">
        <v>71</v>
      </c>
      <c r="D176" s="179" t="s">
        <v>132</v>
      </c>
      <c r="E176" s="180" t="str">
        <f t="shared" si="15"/>
        <v>TOMale80-84</v>
      </c>
      <c r="F176" s="181">
        <v>8.1070000000000003E-2</v>
      </c>
      <c r="G176" s="181">
        <v>0.33704523867512842</v>
      </c>
      <c r="H176" s="182">
        <v>13810.070631677796</v>
      </c>
      <c r="I176" s="181">
        <v>0.66295476132487163</v>
      </c>
      <c r="J176" s="182">
        <v>40973.937759699562</v>
      </c>
      <c r="K176" s="182">
        <v>170344.51221930332</v>
      </c>
      <c r="L176" s="182">
        <v>339680.59253421146</v>
      </c>
      <c r="M176" s="183">
        <v>8.2901622618343662</v>
      </c>
      <c r="N176" s="182">
        <v>5</v>
      </c>
      <c r="O176" s="186">
        <f t="shared" si="16"/>
        <v>2.4999999999999982</v>
      </c>
    </row>
    <row r="177" spans="2:15" x14ac:dyDescent="0.2">
      <c r="B177" s="179" t="s">
        <v>46</v>
      </c>
      <c r="C177" s="179" t="s">
        <v>71</v>
      </c>
      <c r="D177" s="179" t="s">
        <v>133</v>
      </c>
      <c r="E177" s="180" t="str">
        <f t="shared" si="15"/>
        <v>TOMale85-89</v>
      </c>
      <c r="F177" s="181">
        <v>0.12584999999999999</v>
      </c>
      <c r="G177" s="181">
        <v>0.47865895246854756</v>
      </c>
      <c r="H177" s="182">
        <v>13002.228184493713</v>
      </c>
      <c r="I177" s="181">
        <v>0.52134104753145238</v>
      </c>
      <c r="J177" s="182">
        <v>27163.867128021768</v>
      </c>
      <c r="K177" s="182">
        <v>103313.76517887456</v>
      </c>
      <c r="L177" s="182">
        <v>169336.08031490812</v>
      </c>
      <c r="M177" s="183">
        <v>6.2338723539191516</v>
      </c>
      <c r="N177" s="182">
        <v>5</v>
      </c>
      <c r="O177" s="186">
        <f t="shared" si="16"/>
        <v>2.5000000000000009</v>
      </c>
    </row>
    <row r="178" spans="2:15" x14ac:dyDescent="0.2">
      <c r="B178" s="179" t="s">
        <v>46</v>
      </c>
      <c r="C178" s="179" t="s">
        <v>71</v>
      </c>
      <c r="D178" s="179" t="s">
        <v>8</v>
      </c>
      <c r="E178" s="180" t="str">
        <f t="shared" si="15"/>
        <v>TOMale90+</v>
      </c>
      <c r="F178" s="181">
        <v>0.2145</v>
      </c>
      <c r="G178" s="181">
        <v>1</v>
      </c>
      <c r="H178" s="182">
        <v>14161.638943528053</v>
      </c>
      <c r="I178" s="181">
        <v>0</v>
      </c>
      <c r="J178" s="182">
        <v>14161.638943528053</v>
      </c>
      <c r="K178" s="182">
        <v>66022.315136033547</v>
      </c>
      <c r="L178" s="182">
        <v>66022.315136033547</v>
      </c>
      <c r="M178" s="183">
        <v>4.6620532693503041</v>
      </c>
      <c r="N178" s="183" t="s">
        <v>19</v>
      </c>
      <c r="O178" s="186">
        <f>K178/H178</f>
        <v>4.6620532693503041</v>
      </c>
    </row>
    <row r="179" spans="2:15" ht="16" customHeight="1" x14ac:dyDescent="0.2">
      <c r="B179" s="239" t="s">
        <v>14</v>
      </c>
      <c r="C179" s="239" t="s">
        <v>17</v>
      </c>
      <c r="D179" s="239" t="s">
        <v>0</v>
      </c>
      <c r="E179" s="239" t="s">
        <v>135</v>
      </c>
      <c r="F179" s="240" t="s">
        <v>1</v>
      </c>
      <c r="G179" s="240" t="s">
        <v>2</v>
      </c>
      <c r="H179" s="240" t="s">
        <v>83</v>
      </c>
      <c r="I179" s="240" t="s">
        <v>3</v>
      </c>
      <c r="J179" s="240" t="s">
        <v>4</v>
      </c>
      <c r="K179" s="240" t="s">
        <v>5</v>
      </c>
      <c r="L179" s="240" t="s">
        <v>6</v>
      </c>
      <c r="M179" s="240" t="s">
        <v>7</v>
      </c>
      <c r="N179" s="241" t="s">
        <v>9</v>
      </c>
      <c r="O179" s="242" t="s">
        <v>139</v>
      </c>
    </row>
    <row r="180" spans="2:15" ht="16" customHeight="1" x14ac:dyDescent="0.2">
      <c r="B180" s="239"/>
      <c r="C180" s="239"/>
      <c r="D180" s="239"/>
      <c r="E180" s="239"/>
      <c r="F180" s="239"/>
      <c r="G180" s="239"/>
      <c r="H180" s="239"/>
      <c r="I180" s="239"/>
      <c r="J180" s="239"/>
      <c r="K180" s="239"/>
      <c r="L180" s="239"/>
      <c r="M180" s="239"/>
      <c r="N180" s="241"/>
      <c r="O180" s="242"/>
    </row>
    <row r="181" spans="2:15" x14ac:dyDescent="0.2">
      <c r="B181" s="179" t="s">
        <v>48</v>
      </c>
      <c r="C181" s="179" t="s">
        <v>71</v>
      </c>
      <c r="D181" s="179">
        <v>0</v>
      </c>
      <c r="E181" s="180" t="str">
        <f t="shared" ref="E181:E200" si="17">_xlfn.CONCAT(B181,C181,D181)</f>
        <v>MAMale0</v>
      </c>
      <c r="F181" s="181">
        <v>2.051E-2</v>
      </c>
      <c r="G181" s="181">
        <v>2.014009242989856E-2</v>
      </c>
      <c r="H181" s="182">
        <v>2014.0092429898559</v>
      </c>
      <c r="I181" s="181">
        <v>0.97985990757010144</v>
      </c>
      <c r="J181" s="182">
        <v>100000</v>
      </c>
      <c r="K181" s="182">
        <v>98188.202855224125</v>
      </c>
      <c r="L181" s="182">
        <v>6768958.2850733027</v>
      </c>
      <c r="M181" s="183">
        <v>67.689582850733032</v>
      </c>
      <c r="N181" s="182">
        <v>1</v>
      </c>
      <c r="O181" s="186">
        <f t="shared" ref="O181:O199" si="18">(K181-J182*N181)/H181</f>
        <v>0.10040276573596314</v>
      </c>
    </row>
    <row r="182" spans="2:15" x14ac:dyDescent="0.2">
      <c r="B182" s="179" t="s">
        <v>48</v>
      </c>
      <c r="C182" s="179" t="s">
        <v>71</v>
      </c>
      <c r="D182" s="184" t="s">
        <v>1657</v>
      </c>
      <c r="E182" s="180" t="str">
        <f t="shared" si="17"/>
        <v>MAMale1-4</v>
      </c>
      <c r="F182" s="181">
        <v>8.3000000000000001E-4</v>
      </c>
      <c r="G182" s="181">
        <v>3.3180922497600975E-3</v>
      </c>
      <c r="H182" s="182">
        <v>325.12655651589995</v>
      </c>
      <c r="I182" s="181">
        <v>0.9966819077502399</v>
      </c>
      <c r="J182" s="182">
        <v>97985.99075701015</v>
      </c>
      <c r="K182" s="182">
        <v>391161.16163817316</v>
      </c>
      <c r="L182" s="182">
        <v>6670770.0822180789</v>
      </c>
      <c r="M182" s="183">
        <v>68.078814437469333</v>
      </c>
      <c r="N182" s="182">
        <v>4</v>
      </c>
      <c r="O182" s="186">
        <f t="shared" si="18"/>
        <v>1.5923179015087066</v>
      </c>
    </row>
    <row r="183" spans="2:15" x14ac:dyDescent="0.2">
      <c r="B183" s="179" t="s">
        <v>48</v>
      </c>
      <c r="C183" s="179" t="s">
        <v>71</v>
      </c>
      <c r="D183" s="184" t="s">
        <v>1658</v>
      </c>
      <c r="E183" s="180" t="str">
        <f t="shared" si="17"/>
        <v>MAMale5-9</v>
      </c>
      <c r="F183" s="181">
        <v>3.8999999999999999E-4</v>
      </c>
      <c r="G183" s="181">
        <v>1.9254286771389166E-3</v>
      </c>
      <c r="H183" s="182">
        <v>188.03902856580103</v>
      </c>
      <c r="I183" s="181">
        <v>0.99807457132286104</v>
      </c>
      <c r="J183" s="182">
        <v>97660.864200494252</v>
      </c>
      <c r="K183" s="182">
        <v>487834.22343105671</v>
      </c>
      <c r="L183" s="182">
        <v>6279608.9205799056</v>
      </c>
      <c r="M183" s="183">
        <v>64.300157202050698</v>
      </c>
      <c r="N183" s="182">
        <v>5</v>
      </c>
      <c r="O183" s="186">
        <f t="shared" si="18"/>
        <v>2.4999999999999218</v>
      </c>
    </row>
    <row r="184" spans="2:15" x14ac:dyDescent="0.2">
      <c r="B184" s="179" t="s">
        <v>48</v>
      </c>
      <c r="C184" s="179" t="s">
        <v>71</v>
      </c>
      <c r="D184" s="184" t="s">
        <v>118</v>
      </c>
      <c r="E184" s="180" t="str">
        <f t="shared" si="17"/>
        <v>MAMale10-14</v>
      </c>
      <c r="F184" s="181">
        <v>5.1000000000000004E-4</v>
      </c>
      <c r="G184" s="181">
        <v>2.5659181948055245E-3</v>
      </c>
      <c r="H184" s="182">
        <v>250.10729560774914</v>
      </c>
      <c r="I184" s="181">
        <v>0.99743408180519444</v>
      </c>
      <c r="J184" s="182">
        <v>97472.825171928445</v>
      </c>
      <c r="K184" s="182">
        <v>486738.85762062285</v>
      </c>
      <c r="L184" s="182">
        <v>5791774.6971488493</v>
      </c>
      <c r="M184" s="183">
        <v>59.419378549179918</v>
      </c>
      <c r="N184" s="182">
        <v>5</v>
      </c>
      <c r="O184" s="186">
        <f t="shared" si="18"/>
        <v>2.5000000000000302</v>
      </c>
    </row>
    <row r="185" spans="2:15" x14ac:dyDescent="0.2">
      <c r="B185" s="179" t="s">
        <v>48</v>
      </c>
      <c r="C185" s="179" t="s">
        <v>71</v>
      </c>
      <c r="D185" s="179" t="s">
        <v>119</v>
      </c>
      <c r="E185" s="180" t="str">
        <f t="shared" si="17"/>
        <v>MAMale15-19</v>
      </c>
      <c r="F185" s="181">
        <v>1.6100000000000001E-3</v>
      </c>
      <c r="G185" s="181">
        <v>8.0110810025140582E-3</v>
      </c>
      <c r="H185" s="182">
        <v>778.8590681917766</v>
      </c>
      <c r="I185" s="181">
        <v>0.99198891899748598</v>
      </c>
      <c r="J185" s="182">
        <v>97222.71787632069</v>
      </c>
      <c r="K185" s="182">
        <v>484166.44171112403</v>
      </c>
      <c r="L185" s="182">
        <v>5305035.8395282263</v>
      </c>
      <c r="M185" s="183">
        <v>54.565804735852865</v>
      </c>
      <c r="N185" s="182">
        <v>5</v>
      </c>
      <c r="O185" s="186">
        <f t="shared" si="18"/>
        <v>2.4999999999999893</v>
      </c>
    </row>
    <row r="186" spans="2:15" x14ac:dyDescent="0.2">
      <c r="B186" s="179" t="s">
        <v>48</v>
      </c>
      <c r="C186" s="179" t="s">
        <v>71</v>
      </c>
      <c r="D186" s="179" t="s">
        <v>120</v>
      </c>
      <c r="E186" s="180" t="str">
        <f t="shared" si="17"/>
        <v>MAMale20-24</v>
      </c>
      <c r="F186" s="181">
        <v>3.4299999999999999E-3</v>
      </c>
      <c r="G186" s="181">
        <v>1.7025975861992927E-2</v>
      </c>
      <c r="H186" s="182">
        <v>1642.0508121046569</v>
      </c>
      <c r="I186" s="181">
        <v>0.98297402413800705</v>
      </c>
      <c r="J186" s="182">
        <v>96443.85880812892</v>
      </c>
      <c r="K186" s="182">
        <v>478114.16701038298</v>
      </c>
      <c r="L186" s="182">
        <v>4820869.3978171023</v>
      </c>
      <c r="M186" s="183">
        <v>49.986276548805698</v>
      </c>
      <c r="N186" s="182">
        <v>5</v>
      </c>
      <c r="O186" s="186">
        <f t="shared" si="18"/>
        <v>2.5000000000000204</v>
      </c>
    </row>
    <row r="187" spans="2:15" x14ac:dyDescent="0.2">
      <c r="B187" s="179" t="s">
        <v>48</v>
      </c>
      <c r="C187" s="179" t="s">
        <v>71</v>
      </c>
      <c r="D187" s="179" t="s">
        <v>121</v>
      </c>
      <c r="E187" s="180" t="str">
        <f t="shared" si="17"/>
        <v>MAMale25-29</v>
      </c>
      <c r="F187" s="181">
        <v>4.3899999999999998E-3</v>
      </c>
      <c r="G187" s="181">
        <v>2.1728839120490485E-2</v>
      </c>
      <c r="H187" s="182">
        <v>2059.9332342772395</v>
      </c>
      <c r="I187" s="181">
        <v>0.97827116087950949</v>
      </c>
      <c r="J187" s="182">
        <v>94801.807996024261</v>
      </c>
      <c r="K187" s="182">
        <v>468859.20689442824</v>
      </c>
      <c r="L187" s="182">
        <v>4342755.2308067195</v>
      </c>
      <c r="M187" s="183">
        <v>45.808780682630477</v>
      </c>
      <c r="N187" s="182">
        <v>5</v>
      </c>
      <c r="O187" s="186">
        <f t="shared" si="18"/>
        <v>2.5000000000000142</v>
      </c>
    </row>
    <row r="188" spans="2:15" x14ac:dyDescent="0.2">
      <c r="B188" s="179" t="s">
        <v>48</v>
      </c>
      <c r="C188" s="179" t="s">
        <v>71</v>
      </c>
      <c r="D188" s="179" t="s">
        <v>122</v>
      </c>
      <c r="E188" s="180" t="str">
        <f t="shared" si="17"/>
        <v>MAMale30-34</v>
      </c>
      <c r="F188" s="181">
        <v>4.3200000000000001E-3</v>
      </c>
      <c r="G188" s="181">
        <v>2.1386008362137925E-2</v>
      </c>
      <c r="H188" s="182">
        <v>1983.3785091750701</v>
      </c>
      <c r="I188" s="181">
        <v>0.97861399163786211</v>
      </c>
      <c r="J188" s="182">
        <v>92741.874761747022</v>
      </c>
      <c r="K188" s="182">
        <v>458750.92753579747</v>
      </c>
      <c r="L188" s="182">
        <v>3873896.023912291</v>
      </c>
      <c r="M188" s="183">
        <v>41.770732302579525</v>
      </c>
      <c r="N188" s="182">
        <v>5</v>
      </c>
      <c r="O188" s="186">
        <f t="shared" si="18"/>
        <v>2.5000000000000111</v>
      </c>
    </row>
    <row r="189" spans="2:15" x14ac:dyDescent="0.2">
      <c r="B189" s="179" t="s">
        <v>48</v>
      </c>
      <c r="C189" s="179" t="s">
        <v>71</v>
      </c>
      <c r="D189" s="179" t="s">
        <v>123</v>
      </c>
      <c r="E189" s="180" t="str">
        <f t="shared" si="17"/>
        <v>MAMale35-39</v>
      </c>
      <c r="F189" s="181">
        <v>4.8599999999999997E-3</v>
      </c>
      <c r="G189" s="181">
        <v>2.4018309421917083E-2</v>
      </c>
      <c r="H189" s="182">
        <v>2179.8656456621752</v>
      </c>
      <c r="I189" s="181">
        <v>0.97598169057808293</v>
      </c>
      <c r="J189" s="182">
        <v>90758.49625257196</v>
      </c>
      <c r="K189" s="182">
        <v>448342.81714870437</v>
      </c>
      <c r="L189" s="182">
        <v>3415145.0963764936</v>
      </c>
      <c r="M189" s="183">
        <v>37.628929933705393</v>
      </c>
      <c r="N189" s="182">
        <v>5</v>
      </c>
      <c r="O189" s="186">
        <f t="shared" si="18"/>
        <v>2.4999999999999822</v>
      </c>
    </row>
    <row r="190" spans="2:15" x14ac:dyDescent="0.2">
      <c r="B190" s="179" t="s">
        <v>48</v>
      </c>
      <c r="C190" s="179" t="s">
        <v>71</v>
      </c>
      <c r="D190" s="179" t="s">
        <v>124</v>
      </c>
      <c r="E190" s="180" t="str">
        <f t="shared" si="17"/>
        <v>MAMale40-44</v>
      </c>
      <c r="F190" s="181">
        <v>5.8900000000000003E-3</v>
      </c>
      <c r="G190" s="181">
        <v>2.9046200159626754E-2</v>
      </c>
      <c r="H190" s="182">
        <v>2572.8726344739425</v>
      </c>
      <c r="I190" s="181">
        <v>0.97095379984037322</v>
      </c>
      <c r="J190" s="182">
        <v>88578.630606909792</v>
      </c>
      <c r="K190" s="182">
        <v>436460.97144836409</v>
      </c>
      <c r="L190" s="182">
        <v>2966802.279227789</v>
      </c>
      <c r="M190" s="183">
        <v>33.493431303919436</v>
      </c>
      <c r="N190" s="182">
        <v>5</v>
      </c>
      <c r="O190" s="186">
        <f t="shared" si="18"/>
        <v>2.4999999999999898</v>
      </c>
    </row>
    <row r="191" spans="2:15" x14ac:dyDescent="0.2">
      <c r="B191" s="179" t="s">
        <v>48</v>
      </c>
      <c r="C191" s="179" t="s">
        <v>71</v>
      </c>
      <c r="D191" s="179" t="s">
        <v>125</v>
      </c>
      <c r="E191" s="180" t="str">
        <f t="shared" si="17"/>
        <v>MAMale45-49</v>
      </c>
      <c r="F191" s="181">
        <v>8.1700000000000002E-3</v>
      </c>
      <c r="G191" s="181">
        <v>4.0038610481117919E-2</v>
      </c>
      <c r="H191" s="182">
        <v>3443.5510425916609</v>
      </c>
      <c r="I191" s="181">
        <v>0.9599613895188821</v>
      </c>
      <c r="J191" s="182">
        <v>86005.757972435851</v>
      </c>
      <c r="K191" s="182">
        <v>421419.9122557001</v>
      </c>
      <c r="L191" s="182">
        <v>2530341.3077794248</v>
      </c>
      <c r="M191" s="183">
        <v>29.420603543664818</v>
      </c>
      <c r="N191" s="182">
        <v>5</v>
      </c>
      <c r="O191" s="186">
        <f t="shared" si="18"/>
        <v>2.4999999999999853</v>
      </c>
    </row>
    <row r="192" spans="2:15" x14ac:dyDescent="0.2">
      <c r="B192" s="179" t="s">
        <v>48</v>
      </c>
      <c r="C192" s="179" t="s">
        <v>71</v>
      </c>
      <c r="D192" s="179" t="s">
        <v>126</v>
      </c>
      <c r="E192" s="180" t="str">
        <f t="shared" si="17"/>
        <v>MAMale50-54</v>
      </c>
      <c r="F192" s="181">
        <v>1.124E-2</v>
      </c>
      <c r="G192" s="181">
        <v>5.4666573710478748E-2</v>
      </c>
      <c r="H192" s="182">
        <v>4513.3929708301266</v>
      </c>
      <c r="I192" s="181">
        <v>0.94533342628952122</v>
      </c>
      <c r="J192" s="182">
        <v>82562.206929844193</v>
      </c>
      <c r="K192" s="182">
        <v>401527.55222214566</v>
      </c>
      <c r="L192" s="182">
        <v>2108921.3955237246</v>
      </c>
      <c r="M192" s="183">
        <v>25.543423243467124</v>
      </c>
      <c r="N192" s="182">
        <v>5</v>
      </c>
      <c r="O192" s="186">
        <f t="shared" si="18"/>
        <v>2.5000000000000031</v>
      </c>
    </row>
    <row r="193" spans="2:15" x14ac:dyDescent="0.2">
      <c r="B193" s="179" t="s">
        <v>48</v>
      </c>
      <c r="C193" s="179" t="s">
        <v>71</v>
      </c>
      <c r="D193" s="179" t="s">
        <v>127</v>
      </c>
      <c r="E193" s="180" t="str">
        <f t="shared" si="17"/>
        <v>MAMale55-59</v>
      </c>
      <c r="F193" s="181">
        <v>1.6539999999999999E-2</v>
      </c>
      <c r="G193" s="181">
        <v>7.9396077550249244E-2</v>
      </c>
      <c r="H193" s="182">
        <v>6196.7696857948567</v>
      </c>
      <c r="I193" s="181">
        <v>0.92060392244975076</v>
      </c>
      <c r="J193" s="182">
        <v>78048.813959014064</v>
      </c>
      <c r="K193" s="182">
        <v>374752.14558058314</v>
      </c>
      <c r="L193" s="182">
        <v>1707393.8433015789</v>
      </c>
      <c r="M193" s="183">
        <v>21.875974235792825</v>
      </c>
      <c r="N193" s="182">
        <v>5</v>
      </c>
      <c r="O193" s="186">
        <f t="shared" si="18"/>
        <v>2.4999999999999996</v>
      </c>
    </row>
    <row r="194" spans="2:15" x14ac:dyDescent="0.2">
      <c r="B194" s="179" t="s">
        <v>48</v>
      </c>
      <c r="C194" s="179" t="s">
        <v>71</v>
      </c>
      <c r="D194" s="179" t="s">
        <v>128</v>
      </c>
      <c r="E194" s="180" t="str">
        <f t="shared" si="17"/>
        <v>MAMale60-64</v>
      </c>
      <c r="F194" s="181">
        <v>2.0990000000000002E-2</v>
      </c>
      <c r="G194" s="181">
        <v>9.9716231740121508E-2</v>
      </c>
      <c r="H194" s="182">
        <v>7164.8150977497962</v>
      </c>
      <c r="I194" s="181">
        <v>0.90028376825987855</v>
      </c>
      <c r="J194" s="182">
        <v>71852.044273219202</v>
      </c>
      <c r="K194" s="182">
        <v>341348.18362172152</v>
      </c>
      <c r="L194" s="182">
        <v>1332641.6977209959</v>
      </c>
      <c r="M194" s="183">
        <v>18.547025504989008</v>
      </c>
      <c r="N194" s="182">
        <v>5</v>
      </c>
      <c r="O194" s="186">
        <f t="shared" si="18"/>
        <v>2.4999999999999987</v>
      </c>
    </row>
    <row r="195" spans="2:15" x14ac:dyDescent="0.2">
      <c r="B195" s="179" t="s">
        <v>48</v>
      </c>
      <c r="C195" s="179" t="s">
        <v>71</v>
      </c>
      <c r="D195" s="179" t="s">
        <v>129</v>
      </c>
      <c r="E195" s="180" t="str">
        <f t="shared" si="17"/>
        <v>MAMale65-69</v>
      </c>
      <c r="F195" s="181">
        <v>3.168E-2</v>
      </c>
      <c r="G195" s="181">
        <v>0.14677141574854605</v>
      </c>
      <c r="H195" s="182">
        <v>9494.236206934298</v>
      </c>
      <c r="I195" s="181">
        <v>0.85322858425145398</v>
      </c>
      <c r="J195" s="182">
        <v>64687.229175469409</v>
      </c>
      <c r="K195" s="182">
        <v>299700.55536001129</v>
      </c>
      <c r="L195" s="182">
        <v>991293.51409927441</v>
      </c>
      <c r="M195" s="183">
        <v>15.324408337390825</v>
      </c>
      <c r="N195" s="182">
        <v>5</v>
      </c>
      <c r="O195" s="186">
        <f t="shared" si="18"/>
        <v>2.5</v>
      </c>
    </row>
    <row r="196" spans="2:15" x14ac:dyDescent="0.2">
      <c r="B196" s="179" t="s">
        <v>48</v>
      </c>
      <c r="C196" s="179" t="s">
        <v>71</v>
      </c>
      <c r="D196" s="179" t="s">
        <v>130</v>
      </c>
      <c r="E196" s="180" t="str">
        <f t="shared" si="17"/>
        <v>MAMale70-74</v>
      </c>
      <c r="F196" s="181">
        <v>4.5710000000000001E-2</v>
      </c>
      <c r="G196" s="181">
        <v>0.20510250098599209</v>
      </c>
      <c r="H196" s="182">
        <v>11320.220894748827</v>
      </c>
      <c r="I196" s="181">
        <v>0.79489749901400786</v>
      </c>
      <c r="J196" s="182">
        <v>55192.992968535109</v>
      </c>
      <c r="K196" s="182">
        <v>247664.41260580346</v>
      </c>
      <c r="L196" s="182">
        <v>691592.95873926312</v>
      </c>
      <c r="M196" s="183">
        <v>12.530448550480536</v>
      </c>
      <c r="N196" s="182">
        <v>5</v>
      </c>
      <c r="O196" s="186">
        <f t="shared" si="18"/>
        <v>2.5000000000000013</v>
      </c>
    </row>
    <row r="197" spans="2:15" x14ac:dyDescent="0.2">
      <c r="B197" s="179" t="s">
        <v>48</v>
      </c>
      <c r="C197" s="179" t="s">
        <v>71</v>
      </c>
      <c r="D197" s="179" t="s">
        <v>131</v>
      </c>
      <c r="E197" s="180" t="str">
        <f t="shared" si="17"/>
        <v>MAMale75-79</v>
      </c>
      <c r="F197" s="181">
        <v>6.5119999999999997E-2</v>
      </c>
      <c r="G197" s="181">
        <v>0.28002551759920496</v>
      </c>
      <c r="H197" s="182">
        <v>12285.495708473947</v>
      </c>
      <c r="I197" s="181">
        <v>0.71997448240079498</v>
      </c>
      <c r="J197" s="182">
        <v>43872.772073786276</v>
      </c>
      <c r="K197" s="182">
        <v>188650.12109774651</v>
      </c>
      <c r="L197" s="182">
        <v>443928.54613345966</v>
      </c>
      <c r="M197" s="183">
        <v>10.118543350460053</v>
      </c>
      <c r="N197" s="182">
        <v>5</v>
      </c>
      <c r="O197" s="186">
        <f t="shared" si="18"/>
        <v>2.5</v>
      </c>
    </row>
    <row r="198" spans="2:15" x14ac:dyDescent="0.2">
      <c r="B198" s="179" t="s">
        <v>48</v>
      </c>
      <c r="C198" s="179" t="s">
        <v>71</v>
      </c>
      <c r="D198" s="179" t="s">
        <v>132</v>
      </c>
      <c r="E198" s="180" t="str">
        <f t="shared" si="17"/>
        <v>MAMale80-84</v>
      </c>
      <c r="F198" s="181">
        <v>9.6479999999999996E-2</v>
      </c>
      <c r="G198" s="181">
        <v>0.3886602029007587</v>
      </c>
      <c r="H198" s="182">
        <v>12276.717241224629</v>
      </c>
      <c r="I198" s="181">
        <v>0.61133979709924136</v>
      </c>
      <c r="J198" s="182">
        <v>31587.276365312326</v>
      </c>
      <c r="K198" s="182">
        <v>127244.58872350007</v>
      </c>
      <c r="L198" s="182">
        <v>255278.42503571312</v>
      </c>
      <c r="M198" s="183">
        <v>8.0816852356427908</v>
      </c>
      <c r="N198" s="182">
        <v>5</v>
      </c>
      <c r="O198" s="186">
        <f t="shared" si="18"/>
        <v>2.5</v>
      </c>
    </row>
    <row r="199" spans="2:15" x14ac:dyDescent="0.2">
      <c r="B199" s="179" t="s">
        <v>48</v>
      </c>
      <c r="C199" s="179" t="s">
        <v>71</v>
      </c>
      <c r="D199" s="179" t="s">
        <v>133</v>
      </c>
      <c r="E199" s="180" t="str">
        <f t="shared" si="17"/>
        <v>MAMale85-89</v>
      </c>
      <c r="F199" s="181">
        <v>0.12154</v>
      </c>
      <c r="G199" s="181">
        <v>0.46607967550383311</v>
      </c>
      <c r="H199" s="182">
        <v>9000.2591303523786</v>
      </c>
      <c r="I199" s="181">
        <v>0.53392032449616689</v>
      </c>
      <c r="J199" s="182">
        <v>19310.5591240877</v>
      </c>
      <c r="K199" s="182">
        <v>74052.147794557561</v>
      </c>
      <c r="L199" s="182">
        <v>128033.83631221304</v>
      </c>
      <c r="M199" s="183">
        <v>6.6302500869850816</v>
      </c>
      <c r="N199" s="182">
        <v>5</v>
      </c>
      <c r="O199" s="186">
        <f t="shared" si="18"/>
        <v>2.5000000000000004</v>
      </c>
    </row>
    <row r="200" spans="2:15" x14ac:dyDescent="0.2">
      <c r="B200" s="179" t="s">
        <v>48</v>
      </c>
      <c r="C200" s="179" t="s">
        <v>71</v>
      </c>
      <c r="D200" s="179" t="s">
        <v>8</v>
      </c>
      <c r="E200" s="180" t="str">
        <f t="shared" si="17"/>
        <v>MAMale90+</v>
      </c>
      <c r="F200" s="181">
        <v>0.191</v>
      </c>
      <c r="G200" s="181">
        <v>1</v>
      </c>
      <c r="H200" s="182">
        <v>10310.299993735322</v>
      </c>
      <c r="I200" s="181">
        <v>0</v>
      </c>
      <c r="J200" s="182">
        <v>10310.299993735322</v>
      </c>
      <c r="K200" s="182">
        <v>53981.688517655472</v>
      </c>
      <c r="L200" s="182">
        <v>53981.688517655472</v>
      </c>
      <c r="M200" s="183">
        <v>5.2357049310355155</v>
      </c>
      <c r="N200" s="183" t="s">
        <v>19</v>
      </c>
      <c r="O200" s="186">
        <f>K200/H200</f>
        <v>5.2357049310355155</v>
      </c>
    </row>
    <row r="201" spans="2:15" ht="16" customHeight="1" x14ac:dyDescent="0.2">
      <c r="B201" s="239" t="s">
        <v>14</v>
      </c>
      <c r="C201" s="239" t="s">
        <v>17</v>
      </c>
      <c r="D201" s="239" t="s">
        <v>0</v>
      </c>
      <c r="E201" s="239" t="s">
        <v>135</v>
      </c>
      <c r="F201" s="240" t="s">
        <v>1</v>
      </c>
      <c r="G201" s="240" t="s">
        <v>2</v>
      </c>
      <c r="H201" s="240" t="s">
        <v>83</v>
      </c>
      <c r="I201" s="240" t="s">
        <v>3</v>
      </c>
      <c r="J201" s="240" t="s">
        <v>4</v>
      </c>
      <c r="K201" s="240" t="s">
        <v>5</v>
      </c>
      <c r="L201" s="240" t="s">
        <v>6</v>
      </c>
      <c r="M201" s="240" t="s">
        <v>7</v>
      </c>
      <c r="N201" s="241" t="s">
        <v>9</v>
      </c>
      <c r="O201" s="242" t="s">
        <v>139</v>
      </c>
    </row>
    <row r="202" spans="2:15" ht="16" customHeight="1" x14ac:dyDescent="0.2">
      <c r="B202" s="239"/>
      <c r="C202" s="239"/>
      <c r="D202" s="239"/>
      <c r="E202" s="239"/>
      <c r="F202" s="239"/>
      <c r="G202" s="239"/>
      <c r="H202" s="239"/>
      <c r="I202" s="239"/>
      <c r="J202" s="239"/>
      <c r="K202" s="239"/>
      <c r="L202" s="239"/>
      <c r="M202" s="239"/>
      <c r="N202" s="241"/>
      <c r="O202" s="242"/>
    </row>
    <row r="203" spans="2:15" x14ac:dyDescent="0.2">
      <c r="B203" s="179" t="s">
        <v>49</v>
      </c>
      <c r="C203" s="179" t="s">
        <v>71</v>
      </c>
      <c r="D203" s="179">
        <v>0</v>
      </c>
      <c r="E203" s="180" t="str">
        <f t="shared" ref="E203:E222" si="19">_xlfn.CONCAT(B203,C203,D203)</f>
        <v>PIMale0</v>
      </c>
      <c r="F203" s="181">
        <v>1.8460000000000001E-2</v>
      </c>
      <c r="G203" s="181">
        <v>1.8160372026734387E-2</v>
      </c>
      <c r="H203" s="182">
        <v>1816.0372026734387</v>
      </c>
      <c r="I203" s="181">
        <v>0.98183962797326563</v>
      </c>
      <c r="J203" s="182">
        <v>100000</v>
      </c>
      <c r="K203" s="182">
        <v>98355.961623183146</v>
      </c>
      <c r="L203" s="182">
        <v>6733703.3727570074</v>
      </c>
      <c r="M203" s="183">
        <v>67.337033727570073</v>
      </c>
      <c r="N203" s="182">
        <v>1</v>
      </c>
      <c r="O203" s="186">
        <f t="shared" ref="O203:O221" si="20">(K203-J204*N203)/H203</f>
        <v>9.4711069576868853E-2</v>
      </c>
    </row>
    <row r="204" spans="2:15" x14ac:dyDescent="0.2">
      <c r="B204" s="179" t="s">
        <v>49</v>
      </c>
      <c r="C204" s="179" t="s">
        <v>71</v>
      </c>
      <c r="D204" s="184" t="s">
        <v>1657</v>
      </c>
      <c r="E204" s="180" t="str">
        <f t="shared" si="19"/>
        <v>PIMale1-4</v>
      </c>
      <c r="F204" s="181">
        <v>5.6999999999999998E-4</v>
      </c>
      <c r="G204" s="181">
        <v>2.2897067548218607E-3</v>
      </c>
      <c r="H204" s="182">
        <v>224.81248283221689</v>
      </c>
      <c r="I204" s="181">
        <v>0.99771029324517813</v>
      </c>
      <c r="J204" s="182">
        <v>98183.96279732656</v>
      </c>
      <c r="K204" s="182">
        <v>392195.91518230736</v>
      </c>
      <c r="L204" s="182">
        <v>6635347.4111338239</v>
      </c>
      <c r="M204" s="183">
        <v>67.580765963079429</v>
      </c>
      <c r="N204" s="182">
        <v>4</v>
      </c>
      <c r="O204" s="186">
        <f t="shared" si="20"/>
        <v>1.5982827990835389</v>
      </c>
    </row>
    <row r="205" spans="2:15" x14ac:dyDescent="0.2">
      <c r="B205" s="179" t="s">
        <v>49</v>
      </c>
      <c r="C205" s="179" t="s">
        <v>71</v>
      </c>
      <c r="D205" s="184" t="s">
        <v>1658</v>
      </c>
      <c r="E205" s="180" t="str">
        <f t="shared" si="19"/>
        <v>PIMale5-9</v>
      </c>
      <c r="F205" s="181">
        <v>4.6999999999999999E-4</v>
      </c>
      <c r="G205" s="181">
        <v>2.3405877681377707E-3</v>
      </c>
      <c r="H205" s="182">
        <v>229.2819890032747</v>
      </c>
      <c r="I205" s="181">
        <v>0.99765941223186227</v>
      </c>
      <c r="J205" s="182">
        <v>97959.150314494342</v>
      </c>
      <c r="K205" s="182">
        <v>489222.54659996356</v>
      </c>
      <c r="L205" s="182">
        <v>6243151.4959515166</v>
      </c>
      <c r="M205" s="183">
        <v>63.732193224503298</v>
      </c>
      <c r="N205" s="182">
        <v>5</v>
      </c>
      <c r="O205" s="186">
        <f t="shared" si="20"/>
        <v>2.5000000000000089</v>
      </c>
    </row>
    <row r="206" spans="2:15" x14ac:dyDescent="0.2">
      <c r="B206" s="179" t="s">
        <v>49</v>
      </c>
      <c r="C206" s="179" t="s">
        <v>71</v>
      </c>
      <c r="D206" s="184" t="s">
        <v>118</v>
      </c>
      <c r="E206" s="180" t="str">
        <f t="shared" si="19"/>
        <v>PIMale10-14</v>
      </c>
      <c r="F206" s="181">
        <v>6.7000000000000002E-4</v>
      </c>
      <c r="G206" s="181">
        <v>3.3516838031769761E-3</v>
      </c>
      <c r="H206" s="182">
        <v>327.55961675316701</v>
      </c>
      <c r="I206" s="181">
        <v>0.99664831619682304</v>
      </c>
      <c r="J206" s="182">
        <v>97729.868325491072</v>
      </c>
      <c r="K206" s="182">
        <v>487830.44258557248</v>
      </c>
      <c r="L206" s="182">
        <v>5753928.9493515529</v>
      </c>
      <c r="M206" s="183">
        <v>58.875848785429547</v>
      </c>
      <c r="N206" s="182">
        <v>5</v>
      </c>
      <c r="O206" s="186">
        <f t="shared" si="20"/>
        <v>2.5000000000000959</v>
      </c>
    </row>
    <row r="207" spans="2:15" x14ac:dyDescent="0.2">
      <c r="B207" s="179" t="s">
        <v>49</v>
      </c>
      <c r="C207" s="179" t="s">
        <v>71</v>
      </c>
      <c r="D207" s="179" t="s">
        <v>119</v>
      </c>
      <c r="E207" s="180" t="str">
        <f t="shared" si="19"/>
        <v>PIMale15-19</v>
      </c>
      <c r="F207" s="181">
        <v>1.8600000000000001E-3</v>
      </c>
      <c r="G207" s="181">
        <v>9.2529251425157288E-3</v>
      </c>
      <c r="H207" s="182">
        <v>901.25627119015974</v>
      </c>
      <c r="I207" s="181">
        <v>0.99074707485748426</v>
      </c>
      <c r="J207" s="182">
        <v>97402.30870873791</v>
      </c>
      <c r="K207" s="182">
        <v>484758.40286571416</v>
      </c>
      <c r="L207" s="182">
        <v>5266098.5067659803</v>
      </c>
      <c r="M207" s="183">
        <v>54.065438248627068</v>
      </c>
      <c r="N207" s="182">
        <v>5</v>
      </c>
      <c r="O207" s="186">
        <f t="shared" si="20"/>
        <v>2.499999999999972</v>
      </c>
    </row>
    <row r="208" spans="2:15" x14ac:dyDescent="0.2">
      <c r="B208" s="179" t="s">
        <v>49</v>
      </c>
      <c r="C208" s="179" t="s">
        <v>71</v>
      </c>
      <c r="D208" s="179" t="s">
        <v>120</v>
      </c>
      <c r="E208" s="180" t="str">
        <f t="shared" si="19"/>
        <v>PIMale20-24</v>
      </c>
      <c r="F208" s="181">
        <v>3.4299999999999999E-3</v>
      </c>
      <c r="G208" s="181">
        <v>1.6995656229390189E-2</v>
      </c>
      <c r="H208" s="182">
        <v>1640.0987130029177</v>
      </c>
      <c r="I208" s="181">
        <v>0.98300434377060986</v>
      </c>
      <c r="J208" s="182">
        <v>96501.052437547754</v>
      </c>
      <c r="K208" s="182">
        <v>478405.0154052315</v>
      </c>
      <c r="L208" s="182">
        <v>4781340.1039002659</v>
      </c>
      <c r="M208" s="183">
        <v>49.54702547927743</v>
      </c>
      <c r="N208" s="182">
        <v>5</v>
      </c>
      <c r="O208" s="186">
        <f t="shared" si="20"/>
        <v>2.4999999999999925</v>
      </c>
    </row>
    <row r="209" spans="2:15" x14ac:dyDescent="0.2">
      <c r="B209" s="179" t="s">
        <v>49</v>
      </c>
      <c r="C209" s="179" t="s">
        <v>71</v>
      </c>
      <c r="D209" s="179" t="s">
        <v>121</v>
      </c>
      <c r="E209" s="180" t="str">
        <f t="shared" si="19"/>
        <v>PIMale25-29</v>
      </c>
      <c r="F209" s="181">
        <v>5.3400000000000001E-3</v>
      </c>
      <c r="G209" s="181">
        <v>2.6351174585243709E-2</v>
      </c>
      <c r="H209" s="182">
        <v>2499.6975529182055</v>
      </c>
      <c r="I209" s="181">
        <v>0.97364882541475628</v>
      </c>
      <c r="J209" s="182">
        <v>94860.953724544845</v>
      </c>
      <c r="K209" s="182">
        <v>468055.52474042872</v>
      </c>
      <c r="L209" s="182">
        <v>4302935.0884950347</v>
      </c>
      <c r="M209" s="183">
        <v>45.360445152067555</v>
      </c>
      <c r="N209" s="182">
        <v>5</v>
      </c>
      <c r="O209" s="186">
        <f t="shared" si="20"/>
        <v>2.5000000000000182</v>
      </c>
    </row>
    <row r="210" spans="2:15" x14ac:dyDescent="0.2">
      <c r="B210" s="179" t="s">
        <v>49</v>
      </c>
      <c r="C210" s="179" t="s">
        <v>71</v>
      </c>
      <c r="D210" s="179" t="s">
        <v>122</v>
      </c>
      <c r="E210" s="180" t="str">
        <f t="shared" si="19"/>
        <v>PIMale30-34</v>
      </c>
      <c r="F210" s="181">
        <v>4.1799999999999997E-3</v>
      </c>
      <c r="G210" s="181">
        <v>2.0679230681548078E-2</v>
      </c>
      <c r="H210" s="182">
        <v>1909.9597224106233</v>
      </c>
      <c r="I210" s="181">
        <v>0.97932076931845191</v>
      </c>
      <c r="J210" s="182">
        <v>92361.256171626635</v>
      </c>
      <c r="K210" s="182">
        <v>457031.38155210658</v>
      </c>
      <c r="L210" s="182">
        <v>3834879.5637546061</v>
      </c>
      <c r="M210" s="183">
        <v>41.520435328733441</v>
      </c>
      <c r="N210" s="182">
        <v>5</v>
      </c>
      <c r="O210" s="186">
        <f t="shared" si="20"/>
        <v>2.49999999999998</v>
      </c>
    </row>
    <row r="211" spans="2:15" x14ac:dyDescent="0.2">
      <c r="B211" s="179" t="s">
        <v>49</v>
      </c>
      <c r="C211" s="179" t="s">
        <v>71</v>
      </c>
      <c r="D211" s="179" t="s">
        <v>123</v>
      </c>
      <c r="E211" s="180" t="str">
        <f t="shared" si="19"/>
        <v>PIMale35-39</v>
      </c>
      <c r="F211" s="181">
        <v>4.8700000000000002E-3</v>
      </c>
      <c r="G211" s="181">
        <v>2.40412652697512E-2</v>
      </c>
      <c r="H211" s="182">
        <v>2174.5636119285068</v>
      </c>
      <c r="I211" s="181">
        <v>0.97595873473024874</v>
      </c>
      <c r="J211" s="182">
        <v>90451.29644921601</v>
      </c>
      <c r="K211" s="182">
        <v>446820.07321625878</v>
      </c>
      <c r="L211" s="182">
        <v>3377848.1822024994</v>
      </c>
      <c r="M211" s="183">
        <v>37.344386590401129</v>
      </c>
      <c r="N211" s="182">
        <v>5</v>
      </c>
      <c r="O211" s="186">
        <f t="shared" si="20"/>
        <v>2.5000000000000342</v>
      </c>
    </row>
    <row r="212" spans="2:15" x14ac:dyDescent="0.2">
      <c r="B212" s="179" t="s">
        <v>49</v>
      </c>
      <c r="C212" s="179" t="s">
        <v>71</v>
      </c>
      <c r="D212" s="179" t="s">
        <v>124</v>
      </c>
      <c r="E212" s="180" t="str">
        <f t="shared" si="19"/>
        <v>PIMale40-44</v>
      </c>
      <c r="F212" s="181">
        <v>5.7999999999999996E-3</v>
      </c>
      <c r="G212" s="181">
        <v>2.8605156190401028E-2</v>
      </c>
      <c r="H212" s="182">
        <v>2525.1697307889121</v>
      </c>
      <c r="I212" s="181">
        <v>0.97139484380959895</v>
      </c>
      <c r="J212" s="182">
        <v>88276.732837287491</v>
      </c>
      <c r="K212" s="182">
        <v>435070.73985946516</v>
      </c>
      <c r="L212" s="182">
        <v>2931028.1089862403</v>
      </c>
      <c r="M212" s="183">
        <v>33.202725279703536</v>
      </c>
      <c r="N212" s="182">
        <v>5</v>
      </c>
      <c r="O212" s="186">
        <f t="shared" si="20"/>
        <v>2.4999999999999996</v>
      </c>
    </row>
    <row r="213" spans="2:15" x14ac:dyDescent="0.2">
      <c r="B213" s="179" t="s">
        <v>49</v>
      </c>
      <c r="C213" s="179" t="s">
        <v>71</v>
      </c>
      <c r="D213" s="179" t="s">
        <v>125</v>
      </c>
      <c r="E213" s="180" t="str">
        <f t="shared" si="19"/>
        <v>PIMale45-49</v>
      </c>
      <c r="F213" s="181">
        <v>7.28E-3</v>
      </c>
      <c r="G213" s="181">
        <v>3.5731049566633782E-2</v>
      </c>
      <c r="H213" s="182">
        <v>3063.9933517746254</v>
      </c>
      <c r="I213" s="181">
        <v>0.96426895043336625</v>
      </c>
      <c r="J213" s="182">
        <v>85751.563106498579</v>
      </c>
      <c r="K213" s="182">
        <v>421097.83215305634</v>
      </c>
      <c r="L213" s="182">
        <v>2495957.3691267753</v>
      </c>
      <c r="M213" s="183">
        <v>29.106843988685522</v>
      </c>
      <c r="N213" s="182">
        <v>5</v>
      </c>
      <c r="O213" s="186">
        <f t="shared" si="20"/>
        <v>2.5000000000000115</v>
      </c>
    </row>
    <row r="214" spans="2:15" x14ac:dyDescent="0.2">
      <c r="B214" s="179" t="s">
        <v>49</v>
      </c>
      <c r="C214" s="179" t="s">
        <v>71</v>
      </c>
      <c r="D214" s="179" t="s">
        <v>126</v>
      </c>
      <c r="E214" s="180" t="str">
        <f t="shared" si="19"/>
        <v>PIMale50-54</v>
      </c>
      <c r="F214" s="181">
        <v>1.039E-2</v>
      </c>
      <c r="G214" s="181">
        <v>5.063108786028056E-2</v>
      </c>
      <c r="H214" s="182">
        <v>4186.5616092045057</v>
      </c>
      <c r="I214" s="181">
        <v>0.94936891213971941</v>
      </c>
      <c r="J214" s="182">
        <v>82687.569754723954</v>
      </c>
      <c r="K214" s="182">
        <v>402971.44475060853</v>
      </c>
      <c r="L214" s="182">
        <v>2074859.536973719</v>
      </c>
      <c r="M214" s="183">
        <v>25.092762347815668</v>
      </c>
      <c r="N214" s="182">
        <v>5</v>
      </c>
      <c r="O214" s="186">
        <f t="shared" si="20"/>
        <v>2.500000000000016</v>
      </c>
    </row>
    <row r="215" spans="2:15" x14ac:dyDescent="0.2">
      <c r="B215" s="179" t="s">
        <v>49</v>
      </c>
      <c r="C215" s="179" t="s">
        <v>71</v>
      </c>
      <c r="D215" s="179" t="s">
        <v>127</v>
      </c>
      <c r="E215" s="180" t="str">
        <f t="shared" si="19"/>
        <v>PIMale55-59</v>
      </c>
      <c r="F215" s="181">
        <v>1.653E-2</v>
      </c>
      <c r="G215" s="181">
        <v>7.9388048963229332E-2</v>
      </c>
      <c r="H215" s="182">
        <v>6232.0418783193627</v>
      </c>
      <c r="I215" s="181">
        <v>0.92061195103677063</v>
      </c>
      <c r="J215" s="182">
        <v>78501.008145519445</v>
      </c>
      <c r="K215" s="182">
        <v>376924.93603179883</v>
      </c>
      <c r="L215" s="182">
        <v>1671888.0922231104</v>
      </c>
      <c r="M215" s="183">
        <v>21.297663962784863</v>
      </c>
      <c r="N215" s="182">
        <v>5</v>
      </c>
      <c r="O215" s="186">
        <f t="shared" si="20"/>
        <v>2.5000000000000022</v>
      </c>
    </row>
    <row r="216" spans="2:15" x14ac:dyDescent="0.2">
      <c r="B216" s="179" t="s">
        <v>49</v>
      </c>
      <c r="C216" s="179" t="s">
        <v>71</v>
      </c>
      <c r="D216" s="179" t="s">
        <v>128</v>
      </c>
      <c r="E216" s="180" t="str">
        <f t="shared" si="19"/>
        <v>PIMale60-64</v>
      </c>
      <c r="F216" s="181">
        <v>2.1930000000000002E-2</v>
      </c>
      <c r="G216" s="181">
        <v>0.10394530856692968</v>
      </c>
      <c r="H216" s="182">
        <v>7512.0199984571454</v>
      </c>
      <c r="I216" s="181">
        <v>0.89605469143307026</v>
      </c>
      <c r="J216" s="182">
        <v>72268.966267200085</v>
      </c>
      <c r="K216" s="182">
        <v>342564.78133985755</v>
      </c>
      <c r="L216" s="182">
        <v>1294963.1561913115</v>
      </c>
      <c r="M216" s="183">
        <v>17.918661675655407</v>
      </c>
      <c r="N216" s="182">
        <v>5</v>
      </c>
      <c r="O216" s="186">
        <f t="shared" si="20"/>
        <v>2.5000000000000071</v>
      </c>
    </row>
    <row r="217" spans="2:15" x14ac:dyDescent="0.2">
      <c r="B217" s="179" t="s">
        <v>49</v>
      </c>
      <c r="C217" s="179" t="s">
        <v>71</v>
      </c>
      <c r="D217" s="179" t="s">
        <v>129</v>
      </c>
      <c r="E217" s="180" t="str">
        <f t="shared" si="19"/>
        <v>PIMale65-69</v>
      </c>
      <c r="F217" s="181">
        <v>2.9149999999999999E-2</v>
      </c>
      <c r="G217" s="181">
        <v>0.13582848610082016</v>
      </c>
      <c r="H217" s="182">
        <v>8795.8379761955075</v>
      </c>
      <c r="I217" s="181">
        <v>0.8641715138991799</v>
      </c>
      <c r="J217" s="182">
        <v>64756.946268742933</v>
      </c>
      <c r="K217" s="182">
        <v>301795.13640322594</v>
      </c>
      <c r="L217" s="182">
        <v>952398.37485145405</v>
      </c>
      <c r="M217" s="183">
        <v>14.707277438608319</v>
      </c>
      <c r="N217" s="182">
        <v>5</v>
      </c>
      <c r="O217" s="186">
        <f t="shared" si="20"/>
        <v>2.5000000000000044</v>
      </c>
    </row>
    <row r="218" spans="2:15" x14ac:dyDescent="0.2">
      <c r="B218" s="179" t="s">
        <v>49</v>
      </c>
      <c r="C218" s="179" t="s">
        <v>71</v>
      </c>
      <c r="D218" s="179" t="s">
        <v>130</v>
      </c>
      <c r="E218" s="180" t="str">
        <f t="shared" si="19"/>
        <v>PIMale70-74</v>
      </c>
      <c r="F218" s="181">
        <v>4.5719999999999997E-2</v>
      </c>
      <c r="G218" s="181">
        <v>0.2051432983480892</v>
      </c>
      <c r="H218" s="182">
        <v>11480.046334347786</v>
      </c>
      <c r="I218" s="181">
        <v>0.7948567016519108</v>
      </c>
      <c r="J218" s="182">
        <v>55961.108292547433</v>
      </c>
      <c r="K218" s="182">
        <v>251105.42562686768</v>
      </c>
      <c r="L218" s="182">
        <v>650603.2384482281</v>
      </c>
      <c r="M218" s="183">
        <v>11.62598916102724</v>
      </c>
      <c r="N218" s="182">
        <v>5</v>
      </c>
      <c r="O218" s="186">
        <f t="shared" si="20"/>
        <v>2.4999999999999991</v>
      </c>
    </row>
    <row r="219" spans="2:15" x14ac:dyDescent="0.2">
      <c r="B219" s="179" t="s">
        <v>49</v>
      </c>
      <c r="C219" s="179" t="s">
        <v>71</v>
      </c>
      <c r="D219" s="179" t="s">
        <v>131</v>
      </c>
      <c r="E219" s="180" t="str">
        <f t="shared" si="19"/>
        <v>PIMale75-79</v>
      </c>
      <c r="F219" s="181">
        <v>7.2410000000000002E-2</v>
      </c>
      <c r="G219" s="181">
        <v>0.30656271349400299</v>
      </c>
      <c r="H219" s="182">
        <v>13636.235053000553</v>
      </c>
      <c r="I219" s="181">
        <v>0.69343728650599701</v>
      </c>
      <c r="J219" s="182">
        <v>44481.061958199643</v>
      </c>
      <c r="K219" s="182">
        <v>188314.72215849682</v>
      </c>
      <c r="L219" s="182">
        <v>399497.81282136042</v>
      </c>
      <c r="M219" s="183">
        <v>8.9813011478184137</v>
      </c>
      <c r="N219" s="182">
        <v>5</v>
      </c>
      <c r="O219" s="186">
        <f t="shared" si="20"/>
        <v>2.5</v>
      </c>
    </row>
    <row r="220" spans="2:15" x14ac:dyDescent="0.2">
      <c r="B220" s="179" t="s">
        <v>49</v>
      </c>
      <c r="C220" s="179" t="s">
        <v>71</v>
      </c>
      <c r="D220" s="179" t="s">
        <v>132</v>
      </c>
      <c r="E220" s="180" t="str">
        <f t="shared" si="19"/>
        <v>PIMale80-84</v>
      </c>
      <c r="F220" s="181">
        <v>0.1118</v>
      </c>
      <c r="G220" s="181">
        <v>0.43687593204394276</v>
      </c>
      <c r="H220" s="182">
        <v>13475.362502942935</v>
      </c>
      <c r="I220" s="181">
        <v>0.56312406795605718</v>
      </c>
      <c r="J220" s="182">
        <v>30844.82690519909</v>
      </c>
      <c r="K220" s="182">
        <v>120535.72826863811</v>
      </c>
      <c r="L220" s="182">
        <v>211183.0906628636</v>
      </c>
      <c r="M220" s="183">
        <v>6.84662913855637</v>
      </c>
      <c r="N220" s="182">
        <v>5</v>
      </c>
      <c r="O220" s="186">
        <f t="shared" si="20"/>
        <v>2.4999999999999996</v>
      </c>
    </row>
    <row r="221" spans="2:15" x14ac:dyDescent="0.2">
      <c r="B221" s="179" t="s">
        <v>49</v>
      </c>
      <c r="C221" s="179" t="s">
        <v>71</v>
      </c>
      <c r="D221" s="179" t="s">
        <v>133</v>
      </c>
      <c r="E221" s="180" t="str">
        <f t="shared" si="19"/>
        <v>PIMale85-89</v>
      </c>
      <c r="F221" s="181">
        <v>0.15883</v>
      </c>
      <c r="G221" s="181">
        <v>0.56844160239277619</v>
      </c>
      <c r="H221" s="182">
        <v>9873.5261775227737</v>
      </c>
      <c r="I221" s="181">
        <v>0.43155839760722381</v>
      </c>
      <c r="J221" s="182">
        <v>17369.464402256155</v>
      </c>
      <c r="K221" s="182">
        <v>62163.506567473843</v>
      </c>
      <c r="L221" s="182">
        <v>90647.362394225493</v>
      </c>
      <c r="M221" s="183">
        <v>5.2187770615685265</v>
      </c>
      <c r="N221" s="182">
        <v>5</v>
      </c>
      <c r="O221" s="186">
        <f t="shared" si="20"/>
        <v>2.5</v>
      </c>
    </row>
    <row r="222" spans="2:15" x14ac:dyDescent="0.2">
      <c r="B222" s="179" t="s">
        <v>49</v>
      </c>
      <c r="C222" s="179" t="s">
        <v>71</v>
      </c>
      <c r="D222" s="179" t="s">
        <v>8</v>
      </c>
      <c r="E222" s="180" t="str">
        <f t="shared" si="19"/>
        <v>PIMale90+</v>
      </c>
      <c r="F222" s="181">
        <v>0.26316000000000001</v>
      </c>
      <c r="G222" s="181">
        <v>1</v>
      </c>
      <c r="H222" s="182">
        <v>7495.9382247333815</v>
      </c>
      <c r="I222" s="181">
        <v>0</v>
      </c>
      <c r="J222" s="182">
        <v>7495.9382247333815</v>
      </c>
      <c r="K222" s="182">
        <v>28483.855826751642</v>
      </c>
      <c r="L222" s="182">
        <v>28483.855826751642</v>
      </c>
      <c r="M222" s="183">
        <v>3.7999053584469431</v>
      </c>
      <c r="N222" s="183" t="s">
        <v>19</v>
      </c>
      <c r="O222" s="186">
        <f>K222/H222</f>
        <v>3.7999053584469431</v>
      </c>
    </row>
    <row r="223" spans="2:15" ht="16" customHeight="1" x14ac:dyDescent="0.2">
      <c r="B223" s="239" t="s">
        <v>14</v>
      </c>
      <c r="C223" s="239" t="s">
        <v>17</v>
      </c>
      <c r="D223" s="239" t="s">
        <v>0</v>
      </c>
      <c r="E223" s="239" t="s">
        <v>135</v>
      </c>
      <c r="F223" s="240" t="s">
        <v>1</v>
      </c>
      <c r="G223" s="240" t="s">
        <v>2</v>
      </c>
      <c r="H223" s="240" t="s">
        <v>83</v>
      </c>
      <c r="I223" s="240" t="s">
        <v>3</v>
      </c>
      <c r="J223" s="240" t="s">
        <v>4</v>
      </c>
      <c r="K223" s="240" t="s">
        <v>5</v>
      </c>
      <c r="L223" s="240" t="s">
        <v>6</v>
      </c>
      <c r="M223" s="240" t="s">
        <v>7</v>
      </c>
      <c r="N223" s="241" t="s">
        <v>9</v>
      </c>
      <c r="O223" s="242" t="s">
        <v>139</v>
      </c>
    </row>
    <row r="224" spans="2:15" ht="16" customHeight="1" x14ac:dyDescent="0.2">
      <c r="B224" s="239"/>
      <c r="C224" s="239"/>
      <c r="D224" s="239"/>
      <c r="E224" s="239"/>
      <c r="F224" s="239"/>
      <c r="G224" s="239"/>
      <c r="H224" s="239"/>
      <c r="I224" s="239"/>
      <c r="J224" s="239"/>
      <c r="K224" s="239"/>
      <c r="L224" s="239"/>
      <c r="M224" s="239"/>
      <c r="N224" s="241"/>
      <c r="O224" s="242"/>
    </row>
    <row r="225" spans="2:15" x14ac:dyDescent="0.2">
      <c r="B225" s="179" t="s">
        <v>50</v>
      </c>
      <c r="C225" s="179" t="s">
        <v>71</v>
      </c>
      <c r="D225" s="179">
        <v>0</v>
      </c>
      <c r="E225" s="180" t="str">
        <f t="shared" ref="E225:E244" si="21">_xlfn.CONCAT(B225,C225,D225)</f>
        <v>CEMale0</v>
      </c>
      <c r="F225" s="181">
        <v>1.3860000000000001E-2</v>
      </c>
      <c r="G225" s="181">
        <v>1.3682258869879393E-2</v>
      </c>
      <c r="H225" s="182">
        <v>1368.2258869879392</v>
      </c>
      <c r="I225" s="181">
        <v>0.98631774113012061</v>
      </c>
      <c r="J225" s="182">
        <v>100000</v>
      </c>
      <c r="K225" s="182">
        <v>98743.744922946484</v>
      </c>
      <c r="L225" s="182">
        <v>7054808.4471323658</v>
      </c>
      <c r="M225" s="183">
        <v>70.548084471323662</v>
      </c>
      <c r="N225" s="182">
        <v>1</v>
      </c>
      <c r="O225" s="186">
        <f t="shared" ref="O225:O243" si="22">(K225-J226*N225)/H225</f>
        <v>8.1836494250905056E-2</v>
      </c>
    </row>
    <row r="226" spans="2:15" x14ac:dyDescent="0.2">
      <c r="B226" s="179" t="s">
        <v>50</v>
      </c>
      <c r="C226" s="179" t="s">
        <v>71</v>
      </c>
      <c r="D226" s="184" t="s">
        <v>1657</v>
      </c>
      <c r="E226" s="180" t="str">
        <f t="shared" si="21"/>
        <v>CEMale1-4</v>
      </c>
      <c r="F226" s="181">
        <v>6.7000000000000002E-4</v>
      </c>
      <c r="G226" s="181">
        <v>2.6880965974304823E-3</v>
      </c>
      <c r="H226" s="182">
        <v>265.13173639171964</v>
      </c>
      <c r="I226" s="181">
        <v>0.99731190340256948</v>
      </c>
      <c r="J226" s="182">
        <v>98631.774113012056</v>
      </c>
      <c r="K226" s="182">
        <v>393893.9023047674</v>
      </c>
      <c r="L226" s="182">
        <v>6956064.7022094196</v>
      </c>
      <c r="M226" s="183">
        <v>70.525596490226135</v>
      </c>
      <c r="N226" s="182">
        <v>4</v>
      </c>
      <c r="O226" s="186">
        <f t="shared" si="22"/>
        <v>1.6117753540250874</v>
      </c>
    </row>
    <row r="227" spans="2:15" x14ac:dyDescent="0.2">
      <c r="B227" s="179" t="s">
        <v>50</v>
      </c>
      <c r="C227" s="179" t="s">
        <v>71</v>
      </c>
      <c r="D227" s="184" t="s">
        <v>1658</v>
      </c>
      <c r="E227" s="180" t="str">
        <f t="shared" si="21"/>
        <v>CEMale5-9</v>
      </c>
      <c r="F227" s="181">
        <v>3.8000000000000002E-4</v>
      </c>
      <c r="G227" s="181">
        <v>1.9077656792855554E-3</v>
      </c>
      <c r="H227" s="182">
        <v>187.6605043126724</v>
      </c>
      <c r="I227" s="181">
        <v>0.99809223432071448</v>
      </c>
      <c r="J227" s="182">
        <v>98366.642376620337</v>
      </c>
      <c r="K227" s="182">
        <v>491364.06062232004</v>
      </c>
      <c r="L227" s="182">
        <v>6562170.7999046519</v>
      </c>
      <c r="M227" s="183">
        <v>66.711342802367938</v>
      </c>
      <c r="N227" s="182">
        <v>5</v>
      </c>
      <c r="O227" s="186">
        <f t="shared" si="22"/>
        <v>2.5000000000000155</v>
      </c>
    </row>
    <row r="228" spans="2:15" x14ac:dyDescent="0.2">
      <c r="B228" s="179" t="s">
        <v>50</v>
      </c>
      <c r="C228" s="179" t="s">
        <v>71</v>
      </c>
      <c r="D228" s="184" t="s">
        <v>118</v>
      </c>
      <c r="E228" s="180" t="str">
        <f t="shared" si="21"/>
        <v>CEMale10-14</v>
      </c>
      <c r="F228" s="181">
        <v>4.0999999999999999E-4</v>
      </c>
      <c r="G228" s="181">
        <v>2.0247231941790127E-3</v>
      </c>
      <c r="H228" s="182">
        <v>198.78526177774219</v>
      </c>
      <c r="I228" s="181">
        <v>0.99797527680582099</v>
      </c>
      <c r="J228" s="182">
        <v>98178.981872307675</v>
      </c>
      <c r="K228" s="182">
        <v>490397.94620709401</v>
      </c>
      <c r="L228" s="182">
        <v>6070806.7392823314</v>
      </c>
      <c r="M228" s="183">
        <v>61.834077146757018</v>
      </c>
      <c r="N228" s="182">
        <v>5</v>
      </c>
      <c r="O228" s="186">
        <f t="shared" si="22"/>
        <v>2.4999999999999956</v>
      </c>
    </row>
    <row r="229" spans="2:15" x14ac:dyDescent="0.2">
      <c r="B229" s="179" t="s">
        <v>50</v>
      </c>
      <c r="C229" s="179" t="s">
        <v>71</v>
      </c>
      <c r="D229" s="179" t="s">
        <v>119</v>
      </c>
      <c r="E229" s="180" t="str">
        <f t="shared" si="21"/>
        <v>CEMale15-19</v>
      </c>
      <c r="F229" s="181">
        <v>2.0200000000000001E-3</v>
      </c>
      <c r="G229" s="181">
        <v>1.004583164459927E-2</v>
      </c>
      <c r="H229" s="182">
        <v>984.29255965411971</v>
      </c>
      <c r="I229" s="181">
        <v>0.98995416835540073</v>
      </c>
      <c r="J229" s="182">
        <v>97980.196610529936</v>
      </c>
      <c r="K229" s="182">
        <v>487440.2516535144</v>
      </c>
      <c r="L229" s="182">
        <v>5580408.7930752374</v>
      </c>
      <c r="M229" s="183">
        <v>56.954455962742074</v>
      </c>
      <c r="N229" s="182">
        <v>5</v>
      </c>
      <c r="O229" s="186">
        <f t="shared" si="22"/>
        <v>2.500000000000016</v>
      </c>
    </row>
    <row r="230" spans="2:15" x14ac:dyDescent="0.2">
      <c r="B230" s="179" t="s">
        <v>50</v>
      </c>
      <c r="C230" s="179" t="s">
        <v>71</v>
      </c>
      <c r="D230" s="179" t="s">
        <v>120</v>
      </c>
      <c r="E230" s="180" t="str">
        <f t="shared" si="21"/>
        <v>CEMale20-24</v>
      </c>
      <c r="F230" s="181">
        <v>3.2599999999999999E-3</v>
      </c>
      <c r="G230" s="181">
        <v>1.6178929202995816E-2</v>
      </c>
      <c r="H230" s="182">
        <v>1569.289864619695</v>
      </c>
      <c r="I230" s="181">
        <v>0.9838210707970042</v>
      </c>
      <c r="J230" s="182">
        <v>96995.904050875819</v>
      </c>
      <c r="K230" s="182">
        <v>481056.29559282982</v>
      </c>
      <c r="L230" s="182">
        <v>5092968.5414217226</v>
      </c>
      <c r="M230" s="183">
        <v>52.507047501205655</v>
      </c>
      <c r="N230" s="182">
        <v>5</v>
      </c>
      <c r="O230" s="186">
        <f t="shared" si="22"/>
        <v>2.4999999999999787</v>
      </c>
    </row>
    <row r="231" spans="2:15" x14ac:dyDescent="0.2">
      <c r="B231" s="179" t="s">
        <v>50</v>
      </c>
      <c r="C231" s="179" t="s">
        <v>71</v>
      </c>
      <c r="D231" s="179" t="s">
        <v>121</v>
      </c>
      <c r="E231" s="180" t="str">
        <f t="shared" si="21"/>
        <v>CEMale25-29</v>
      </c>
      <c r="F231" s="181">
        <v>3.3800000000000002E-3</v>
      </c>
      <c r="G231" s="181">
        <v>1.6744999833277222E-2</v>
      </c>
      <c r="H231" s="182">
        <v>1597.9186386390684</v>
      </c>
      <c r="I231" s="181">
        <v>0.98325500016672274</v>
      </c>
      <c r="J231" s="182">
        <v>95426.61418625612</v>
      </c>
      <c r="K231" s="182">
        <v>473138.27433468291</v>
      </c>
      <c r="L231" s="182">
        <v>4611912.245828893</v>
      </c>
      <c r="M231" s="183">
        <v>48.329412975160622</v>
      </c>
      <c r="N231" s="182">
        <v>5</v>
      </c>
      <c r="O231" s="186">
        <f t="shared" si="22"/>
        <v>2.5000000000000218</v>
      </c>
    </row>
    <row r="232" spans="2:15" x14ac:dyDescent="0.2">
      <c r="B232" s="179" t="s">
        <v>50</v>
      </c>
      <c r="C232" s="179" t="s">
        <v>71</v>
      </c>
      <c r="D232" s="179" t="s">
        <v>122</v>
      </c>
      <c r="E232" s="180" t="str">
        <f t="shared" si="21"/>
        <v>CEMale30-34</v>
      </c>
      <c r="F232" s="181">
        <v>3.5500000000000002E-3</v>
      </c>
      <c r="G232" s="181">
        <v>1.7574388698023694E-2</v>
      </c>
      <c r="H232" s="182">
        <v>1648.981966582347</v>
      </c>
      <c r="I232" s="181">
        <v>0.98242561130197625</v>
      </c>
      <c r="J232" s="182">
        <v>93828.695547617041</v>
      </c>
      <c r="K232" s="182">
        <v>465021.02282162936</v>
      </c>
      <c r="L232" s="182">
        <v>4138773.97149421</v>
      </c>
      <c r="M232" s="183">
        <v>44.10989567039038</v>
      </c>
      <c r="N232" s="182">
        <v>5</v>
      </c>
      <c r="O232" s="186">
        <f t="shared" si="22"/>
        <v>2.5000000000000191</v>
      </c>
    </row>
    <row r="233" spans="2:15" x14ac:dyDescent="0.2">
      <c r="B233" s="179" t="s">
        <v>50</v>
      </c>
      <c r="C233" s="179" t="s">
        <v>71</v>
      </c>
      <c r="D233" s="179" t="s">
        <v>123</v>
      </c>
      <c r="E233" s="180" t="str">
        <f t="shared" si="21"/>
        <v>CEMale35-39</v>
      </c>
      <c r="F233" s="181">
        <v>4.1999999999999997E-3</v>
      </c>
      <c r="G233" s="181">
        <v>2.0780570847741521E-2</v>
      </c>
      <c r="H233" s="182">
        <v>1915.5470687952127</v>
      </c>
      <c r="I233" s="181">
        <v>0.97921942915225846</v>
      </c>
      <c r="J233" s="182">
        <v>92179.713581034695</v>
      </c>
      <c r="K233" s="182">
        <v>456109.70023318543</v>
      </c>
      <c r="L233" s="182">
        <v>3673752.9486725805</v>
      </c>
      <c r="M233" s="183">
        <v>39.854245646391639</v>
      </c>
      <c r="N233" s="182">
        <v>5</v>
      </c>
      <c r="O233" s="186">
        <f t="shared" si="22"/>
        <v>2.5</v>
      </c>
    </row>
    <row r="234" spans="2:15" x14ac:dyDescent="0.2">
      <c r="B234" s="179" t="s">
        <v>50</v>
      </c>
      <c r="C234" s="179" t="s">
        <v>71</v>
      </c>
      <c r="D234" s="179" t="s">
        <v>124</v>
      </c>
      <c r="E234" s="180" t="str">
        <f t="shared" si="21"/>
        <v>CEMale40-44</v>
      </c>
      <c r="F234" s="181">
        <v>5.3099999999999996E-3</v>
      </c>
      <c r="G234" s="181">
        <v>2.6200374932499809E-2</v>
      </c>
      <c r="H234" s="182">
        <v>2364.9550055902678</v>
      </c>
      <c r="I234" s="181">
        <v>0.97379962506750017</v>
      </c>
      <c r="J234" s="182">
        <v>90264.166512239477</v>
      </c>
      <c r="K234" s="182">
        <v>445408.44504722173</v>
      </c>
      <c r="L234" s="182">
        <v>3217643.2484393953</v>
      </c>
      <c r="M234" s="183">
        <v>35.646961277852107</v>
      </c>
      <c r="N234" s="182">
        <v>5</v>
      </c>
      <c r="O234" s="186">
        <f t="shared" si="22"/>
        <v>2.5000000000000009</v>
      </c>
    </row>
    <row r="235" spans="2:15" x14ac:dyDescent="0.2">
      <c r="B235" s="179" t="s">
        <v>50</v>
      </c>
      <c r="C235" s="179" t="s">
        <v>71</v>
      </c>
      <c r="D235" s="179" t="s">
        <v>125</v>
      </c>
      <c r="E235" s="180" t="str">
        <f t="shared" si="21"/>
        <v>CEMale45-49</v>
      </c>
      <c r="F235" s="181">
        <v>6.6699999999999997E-3</v>
      </c>
      <c r="G235" s="181">
        <v>3.2807522753583507E-2</v>
      </c>
      <c r="H235" s="182">
        <v>2883.7553815264432</v>
      </c>
      <c r="I235" s="181">
        <v>0.96719247724641644</v>
      </c>
      <c r="J235" s="182">
        <v>87899.211506649212</v>
      </c>
      <c r="K235" s="182">
        <v>432286.66907942994</v>
      </c>
      <c r="L235" s="182">
        <v>2772234.8033921737</v>
      </c>
      <c r="M235" s="183">
        <v>31.538790347197434</v>
      </c>
      <c r="N235" s="182">
        <v>5</v>
      </c>
      <c r="O235" s="186">
        <f t="shared" si="22"/>
        <v>2.5000000000000249</v>
      </c>
    </row>
    <row r="236" spans="2:15" x14ac:dyDescent="0.2">
      <c r="B236" s="179" t="s">
        <v>50</v>
      </c>
      <c r="C236" s="179" t="s">
        <v>71</v>
      </c>
      <c r="D236" s="179" t="s">
        <v>126</v>
      </c>
      <c r="E236" s="180" t="str">
        <f t="shared" si="21"/>
        <v>CEMale50-54</v>
      </c>
      <c r="F236" s="181">
        <v>8.8599999999999998E-3</v>
      </c>
      <c r="G236" s="181">
        <v>4.3336833071687321E-2</v>
      </c>
      <c r="H236" s="182">
        <v>3684.3006306078023</v>
      </c>
      <c r="I236" s="181">
        <v>0.95666316692831266</v>
      </c>
      <c r="J236" s="182">
        <v>85015.456125122757</v>
      </c>
      <c r="K236" s="182">
        <v>415866.5290490943</v>
      </c>
      <c r="L236" s="182">
        <v>2339948.1343127438</v>
      </c>
      <c r="M236" s="183">
        <v>27.523796741958197</v>
      </c>
      <c r="N236" s="182">
        <v>5</v>
      </c>
      <c r="O236" s="186">
        <f t="shared" si="22"/>
        <v>2.5000000000000018</v>
      </c>
    </row>
    <row r="237" spans="2:15" x14ac:dyDescent="0.2">
      <c r="B237" s="179" t="s">
        <v>50</v>
      </c>
      <c r="C237" s="179" t="s">
        <v>71</v>
      </c>
      <c r="D237" s="179" t="s">
        <v>127</v>
      </c>
      <c r="E237" s="180" t="str">
        <f t="shared" si="21"/>
        <v>CEMale55-59</v>
      </c>
      <c r="F237" s="181">
        <v>1.183E-2</v>
      </c>
      <c r="G237" s="181">
        <v>5.746203430527063E-2</v>
      </c>
      <c r="H237" s="182">
        <v>4673.4536471131187</v>
      </c>
      <c r="I237" s="181">
        <v>0.94253796569472936</v>
      </c>
      <c r="J237" s="182">
        <v>81331.155494514955</v>
      </c>
      <c r="K237" s="182">
        <v>394972.14335479197</v>
      </c>
      <c r="L237" s="182">
        <v>1924081.6052636495</v>
      </c>
      <c r="M237" s="183">
        <v>23.657374514904209</v>
      </c>
      <c r="N237" s="182">
        <v>5</v>
      </c>
      <c r="O237" s="186">
        <f t="shared" si="22"/>
        <v>2.4999999999999911</v>
      </c>
    </row>
    <row r="238" spans="2:15" x14ac:dyDescent="0.2">
      <c r="B238" s="179" t="s">
        <v>50</v>
      </c>
      <c r="C238" s="179" t="s">
        <v>71</v>
      </c>
      <c r="D238" s="179" t="s">
        <v>128</v>
      </c>
      <c r="E238" s="180" t="str">
        <f t="shared" si="21"/>
        <v>CEMale60-64</v>
      </c>
      <c r="F238" s="181">
        <v>1.721E-2</v>
      </c>
      <c r="G238" s="181">
        <v>8.2493382749107044E-2</v>
      </c>
      <c r="H238" s="182">
        <v>6323.7531391646498</v>
      </c>
      <c r="I238" s="181">
        <v>0.917506617250893</v>
      </c>
      <c r="J238" s="182">
        <v>76657.70184740184</v>
      </c>
      <c r="K238" s="182">
        <v>367479.1263890976</v>
      </c>
      <c r="L238" s="182">
        <v>1529109.4619088576</v>
      </c>
      <c r="M238" s="183">
        <v>19.94723850387231</v>
      </c>
      <c r="N238" s="182">
        <v>5</v>
      </c>
      <c r="O238" s="186">
        <f t="shared" si="22"/>
        <v>2.4999999999999991</v>
      </c>
    </row>
    <row r="239" spans="2:15" x14ac:dyDescent="0.2">
      <c r="B239" s="179" t="s">
        <v>50</v>
      </c>
      <c r="C239" s="179" t="s">
        <v>71</v>
      </c>
      <c r="D239" s="179" t="s">
        <v>129</v>
      </c>
      <c r="E239" s="180" t="str">
        <f t="shared" si="21"/>
        <v>CEMale65-69</v>
      </c>
      <c r="F239" s="181">
        <v>2.3539999999999998E-2</v>
      </c>
      <c r="G239" s="181">
        <v>0.11114437402652004</v>
      </c>
      <c r="H239" s="182">
        <v>7817.2227019903903</v>
      </c>
      <c r="I239" s="181">
        <v>0.88885562597348</v>
      </c>
      <c r="J239" s="182">
        <v>70333.948708237192</v>
      </c>
      <c r="K239" s="182">
        <v>332126.68678620999</v>
      </c>
      <c r="L239" s="182">
        <v>1161630.3355197599</v>
      </c>
      <c r="M239" s="183">
        <v>16.515926616583027</v>
      </c>
      <c r="N239" s="182">
        <v>5</v>
      </c>
      <c r="O239" s="186">
        <f t="shared" si="22"/>
        <v>2.5000000000000013</v>
      </c>
    </row>
    <row r="240" spans="2:15" x14ac:dyDescent="0.2">
      <c r="B240" s="179" t="s">
        <v>50</v>
      </c>
      <c r="C240" s="179" t="s">
        <v>71</v>
      </c>
      <c r="D240" s="179" t="s">
        <v>130</v>
      </c>
      <c r="E240" s="180" t="str">
        <f t="shared" si="21"/>
        <v>CEMale70-74</v>
      </c>
      <c r="F240" s="181">
        <v>3.5650000000000001E-2</v>
      </c>
      <c r="G240" s="181">
        <v>0.16366957353262745</v>
      </c>
      <c r="H240" s="182">
        <v>10232.085884098535</v>
      </c>
      <c r="I240" s="181">
        <v>0.83633042646737255</v>
      </c>
      <c r="J240" s="182">
        <v>62516.726006246805</v>
      </c>
      <c r="K240" s="182">
        <v>287003.4153209877</v>
      </c>
      <c r="L240" s="182">
        <v>829503.64873354998</v>
      </c>
      <c r="M240" s="183">
        <v>13.268507513503893</v>
      </c>
      <c r="N240" s="182">
        <v>5</v>
      </c>
      <c r="O240" s="186">
        <f t="shared" si="22"/>
        <v>2.5</v>
      </c>
    </row>
    <row r="241" spans="2:15" x14ac:dyDescent="0.2">
      <c r="B241" s="179" t="s">
        <v>50</v>
      </c>
      <c r="C241" s="179" t="s">
        <v>71</v>
      </c>
      <c r="D241" s="179" t="s">
        <v>131</v>
      </c>
      <c r="E241" s="180" t="str">
        <f t="shared" si="21"/>
        <v>CEMale75-79</v>
      </c>
      <c r="F241" s="181">
        <v>5.5399999999999998E-2</v>
      </c>
      <c r="G241" s="181">
        <v>0.24329279719023239</v>
      </c>
      <c r="H241" s="182">
        <v>12720.476345402107</v>
      </c>
      <c r="I241" s="181">
        <v>0.75670720280976767</v>
      </c>
      <c r="J241" s="182">
        <v>52284.640122148274</v>
      </c>
      <c r="K241" s="182">
        <v>229622.00974723612</v>
      </c>
      <c r="L241" s="182">
        <v>542500.23341256229</v>
      </c>
      <c r="M241" s="183">
        <v>10.375900687948965</v>
      </c>
      <c r="N241" s="182">
        <v>5</v>
      </c>
      <c r="O241" s="186">
        <f t="shared" si="22"/>
        <v>2.5</v>
      </c>
    </row>
    <row r="242" spans="2:15" x14ac:dyDescent="0.2">
      <c r="B242" s="179" t="s">
        <v>50</v>
      </c>
      <c r="C242" s="179" t="s">
        <v>71</v>
      </c>
      <c r="D242" s="179" t="s">
        <v>132</v>
      </c>
      <c r="E242" s="180" t="str">
        <f t="shared" si="21"/>
        <v>CEMale80-84</v>
      </c>
      <c r="F242" s="181">
        <v>8.7300000000000003E-2</v>
      </c>
      <c r="G242" s="181">
        <v>0.35829014144798327</v>
      </c>
      <c r="H242" s="182">
        <v>14175.449835841562</v>
      </c>
      <c r="I242" s="181">
        <v>0.64170985855201668</v>
      </c>
      <c r="J242" s="182">
        <v>39564.163776746173</v>
      </c>
      <c r="K242" s="182">
        <v>162382.19429412694</v>
      </c>
      <c r="L242" s="182">
        <v>312878.22366532614</v>
      </c>
      <c r="M242" s="183">
        <v>7.9081217394317891</v>
      </c>
      <c r="N242" s="182">
        <v>5</v>
      </c>
      <c r="O242" s="186">
        <f t="shared" si="22"/>
        <v>2.5</v>
      </c>
    </row>
    <row r="243" spans="2:15" x14ac:dyDescent="0.2">
      <c r="B243" s="179" t="s">
        <v>50</v>
      </c>
      <c r="C243" s="179" t="s">
        <v>71</v>
      </c>
      <c r="D243" s="179" t="s">
        <v>133</v>
      </c>
      <c r="E243" s="180" t="str">
        <f t="shared" si="21"/>
        <v>CEMale85-89</v>
      </c>
      <c r="F243" s="181">
        <v>0.13483999999999999</v>
      </c>
      <c r="G243" s="181">
        <v>0.50421876102603813</v>
      </c>
      <c r="H243" s="182">
        <v>12801.465887327422</v>
      </c>
      <c r="I243" s="181">
        <v>0.49578123897396187</v>
      </c>
      <c r="J243" s="182">
        <v>25388.713940904607</v>
      </c>
      <c r="K243" s="182">
        <v>94939.904986204478</v>
      </c>
      <c r="L243" s="182">
        <v>150496.0293711992</v>
      </c>
      <c r="M243" s="183">
        <v>5.9276743879779596</v>
      </c>
      <c r="N243" s="182">
        <v>5</v>
      </c>
      <c r="O243" s="186">
        <f t="shared" si="22"/>
        <v>2.5</v>
      </c>
    </row>
    <row r="244" spans="2:15" x14ac:dyDescent="0.2">
      <c r="B244" s="179" t="s">
        <v>50</v>
      </c>
      <c r="C244" s="179" t="s">
        <v>71</v>
      </c>
      <c r="D244" s="179" t="s">
        <v>8</v>
      </c>
      <c r="E244" s="180" t="str">
        <f t="shared" si="21"/>
        <v>CEMale90+</v>
      </c>
      <c r="F244" s="181">
        <v>0.22656999999999999</v>
      </c>
      <c r="G244" s="181">
        <v>1</v>
      </c>
      <c r="H244" s="182">
        <v>12587.248053577185</v>
      </c>
      <c r="I244" s="181">
        <v>0</v>
      </c>
      <c r="J244" s="182">
        <v>12587.248053577185</v>
      </c>
      <c r="K244" s="182">
        <v>55556.12438499472</v>
      </c>
      <c r="L244" s="182">
        <v>55556.12438499472</v>
      </c>
      <c r="M244" s="183">
        <v>4.4136831298248831</v>
      </c>
      <c r="N244" s="183" t="s">
        <v>19</v>
      </c>
      <c r="O244" s="186">
        <f>K244/H244</f>
        <v>4.4136831298248831</v>
      </c>
    </row>
    <row r="245" spans="2:15" ht="16" customHeight="1" x14ac:dyDescent="0.2">
      <c r="B245" s="239" t="s">
        <v>14</v>
      </c>
      <c r="C245" s="239" t="s">
        <v>17</v>
      </c>
      <c r="D245" s="239" t="s">
        <v>0</v>
      </c>
      <c r="E245" s="239" t="s">
        <v>135</v>
      </c>
      <c r="F245" s="240" t="s">
        <v>1</v>
      </c>
      <c r="G245" s="240" t="s">
        <v>2</v>
      </c>
      <c r="H245" s="240" t="s">
        <v>83</v>
      </c>
      <c r="I245" s="240" t="s">
        <v>3</v>
      </c>
      <c r="J245" s="240" t="s">
        <v>4</v>
      </c>
      <c r="K245" s="240" t="s">
        <v>5</v>
      </c>
      <c r="L245" s="240" t="s">
        <v>6</v>
      </c>
      <c r="M245" s="240" t="s">
        <v>7</v>
      </c>
      <c r="N245" s="241" t="s">
        <v>9</v>
      </c>
      <c r="O245" s="242" t="s">
        <v>139</v>
      </c>
    </row>
    <row r="246" spans="2:15" ht="16" customHeight="1" x14ac:dyDescent="0.2">
      <c r="B246" s="239"/>
      <c r="C246" s="239"/>
      <c r="D246" s="239"/>
      <c r="E246" s="239"/>
      <c r="F246" s="239"/>
      <c r="G246" s="239"/>
      <c r="H246" s="239"/>
      <c r="I246" s="239"/>
      <c r="J246" s="239"/>
      <c r="K246" s="239"/>
      <c r="L246" s="239"/>
      <c r="M246" s="239"/>
      <c r="N246" s="241"/>
      <c r="O246" s="242"/>
    </row>
    <row r="247" spans="2:15" x14ac:dyDescent="0.2">
      <c r="B247" s="179" t="s">
        <v>51</v>
      </c>
      <c r="C247" s="179" t="s">
        <v>71</v>
      </c>
      <c r="D247" s="179">
        <v>0</v>
      </c>
      <c r="E247" s="180" t="str">
        <f t="shared" ref="E247:E266" si="23">_xlfn.CONCAT(B247,C247,D247)</f>
        <v>RNMale0</v>
      </c>
      <c r="F247" s="181">
        <v>1.5169999999999999E-2</v>
      </c>
      <c r="G247" s="181">
        <v>1.4963740693491391E-2</v>
      </c>
      <c r="H247" s="182">
        <v>1496.3740693491391</v>
      </c>
      <c r="I247" s="181">
        <v>0.98503625930650862</v>
      </c>
      <c r="J247" s="182">
        <v>100000</v>
      </c>
      <c r="K247" s="182">
        <v>98631.59697006653</v>
      </c>
      <c r="L247" s="182">
        <v>7239639.6136074318</v>
      </c>
      <c r="M247" s="183">
        <v>72.396396136074316</v>
      </c>
      <c r="N247" s="182">
        <v>1</v>
      </c>
      <c r="O247" s="186">
        <f t="shared" ref="O247:O265" si="24">(K247-J248*N247)/H247</f>
        <v>8.5520754493783741E-2</v>
      </c>
    </row>
    <row r="248" spans="2:15" x14ac:dyDescent="0.2">
      <c r="B248" s="179" t="s">
        <v>51</v>
      </c>
      <c r="C248" s="179" t="s">
        <v>71</v>
      </c>
      <c r="D248" s="184" t="s">
        <v>1657</v>
      </c>
      <c r="E248" s="180" t="str">
        <f t="shared" si="23"/>
        <v>RNMale1-4</v>
      </c>
      <c r="F248" s="181">
        <v>5.1000000000000004E-4</v>
      </c>
      <c r="G248" s="181">
        <v>2.0322601658512409E-3</v>
      </c>
      <c r="H248" s="182">
        <v>200.18499517077311</v>
      </c>
      <c r="I248" s="181">
        <v>0.99796773983414877</v>
      </c>
      <c r="J248" s="182">
        <v>98503.625930650858</v>
      </c>
      <c r="K248" s="182">
        <v>393535.64404814958</v>
      </c>
      <c r="L248" s="182">
        <v>7141008.0166373653</v>
      </c>
      <c r="M248" s="183">
        <v>72.494874672581318</v>
      </c>
      <c r="N248" s="182">
        <v>4</v>
      </c>
      <c r="O248" s="186">
        <f t="shared" si="24"/>
        <v>1.6079142492904608</v>
      </c>
    </row>
    <row r="249" spans="2:15" x14ac:dyDescent="0.2">
      <c r="B249" s="179" t="s">
        <v>51</v>
      </c>
      <c r="C249" s="179" t="s">
        <v>71</v>
      </c>
      <c r="D249" s="184" t="s">
        <v>1658</v>
      </c>
      <c r="E249" s="180" t="str">
        <f t="shared" si="23"/>
        <v>RNMale5-9</v>
      </c>
      <c r="F249" s="181">
        <v>3.3E-4</v>
      </c>
      <c r="G249" s="181">
        <v>1.6332060410826426E-3</v>
      </c>
      <c r="H249" s="182">
        <v>160.54977359503681</v>
      </c>
      <c r="I249" s="181">
        <v>0.99836679395891736</v>
      </c>
      <c r="J249" s="182">
        <v>98303.440935480088</v>
      </c>
      <c r="K249" s="182">
        <v>491115.83024341287</v>
      </c>
      <c r="L249" s="182">
        <v>6747472.3725892156</v>
      </c>
      <c r="M249" s="183">
        <v>68.63922878363752</v>
      </c>
      <c r="N249" s="182">
        <v>5</v>
      </c>
      <c r="O249" s="186">
        <f t="shared" si="24"/>
        <v>2.5000000000000453</v>
      </c>
    </row>
    <row r="250" spans="2:15" x14ac:dyDescent="0.2">
      <c r="B250" s="179" t="s">
        <v>51</v>
      </c>
      <c r="C250" s="179" t="s">
        <v>71</v>
      </c>
      <c r="D250" s="184" t="s">
        <v>118</v>
      </c>
      <c r="E250" s="180" t="str">
        <f t="shared" si="23"/>
        <v>RNMale10-14</v>
      </c>
      <c r="F250" s="181">
        <v>4.4000000000000002E-4</v>
      </c>
      <c r="G250" s="181">
        <v>2.1923210886906647E-3</v>
      </c>
      <c r="H250" s="182">
        <v>215.16072999927326</v>
      </c>
      <c r="I250" s="181">
        <v>0.99780767891130928</v>
      </c>
      <c r="J250" s="182">
        <v>98142.891161885054</v>
      </c>
      <c r="K250" s="182">
        <v>490176.55398442707</v>
      </c>
      <c r="L250" s="182">
        <v>6256356.5423458023</v>
      </c>
      <c r="M250" s="183">
        <v>63.747424477500331</v>
      </c>
      <c r="N250" s="182">
        <v>5</v>
      </c>
      <c r="O250" s="186">
        <f t="shared" si="24"/>
        <v>2.499999999999825</v>
      </c>
    </row>
    <row r="251" spans="2:15" x14ac:dyDescent="0.2">
      <c r="B251" s="179" t="s">
        <v>51</v>
      </c>
      <c r="C251" s="179" t="s">
        <v>71</v>
      </c>
      <c r="D251" s="179" t="s">
        <v>119</v>
      </c>
      <c r="E251" s="180" t="str">
        <f t="shared" si="23"/>
        <v>RNMale15-19</v>
      </c>
      <c r="F251" s="181">
        <v>1.47E-3</v>
      </c>
      <c r="G251" s="181">
        <v>7.329826476768427E-3</v>
      </c>
      <c r="H251" s="182">
        <v>717.79327132947765</v>
      </c>
      <c r="I251" s="181">
        <v>0.99267017352323161</v>
      </c>
      <c r="J251" s="182">
        <v>97927.730431885779</v>
      </c>
      <c r="K251" s="182">
        <v>487844.16898110521</v>
      </c>
      <c r="L251" s="182">
        <v>5766179.9883613754</v>
      </c>
      <c r="M251" s="183">
        <v>58.881993516352111</v>
      </c>
      <c r="N251" s="182">
        <v>5</v>
      </c>
      <c r="O251" s="186">
        <f t="shared" si="24"/>
        <v>2.4999999999999507</v>
      </c>
    </row>
    <row r="252" spans="2:15" x14ac:dyDescent="0.2">
      <c r="B252" s="179" t="s">
        <v>51</v>
      </c>
      <c r="C252" s="179" t="s">
        <v>71</v>
      </c>
      <c r="D252" s="179" t="s">
        <v>120</v>
      </c>
      <c r="E252" s="180" t="str">
        <f t="shared" si="23"/>
        <v>RNMale20-24</v>
      </c>
      <c r="F252" s="181">
        <v>2.2200000000000002E-3</v>
      </c>
      <c r="G252" s="181">
        <v>1.1053632065160938E-2</v>
      </c>
      <c r="H252" s="182">
        <v>1074.5228784502051</v>
      </c>
      <c r="I252" s="181">
        <v>0.98894636793483903</v>
      </c>
      <c r="J252" s="182">
        <v>97209.937160556306</v>
      </c>
      <c r="K252" s="182">
        <v>483363.37860665598</v>
      </c>
      <c r="L252" s="182">
        <v>5278335.8193802703</v>
      </c>
      <c r="M252" s="183">
        <v>54.298315311760085</v>
      </c>
      <c r="N252" s="182">
        <v>5</v>
      </c>
      <c r="O252" s="186">
        <f t="shared" si="24"/>
        <v>2.4999999999999925</v>
      </c>
    </row>
    <row r="253" spans="2:15" x14ac:dyDescent="0.2">
      <c r="B253" s="179" t="s">
        <v>51</v>
      </c>
      <c r="C253" s="179" t="s">
        <v>71</v>
      </c>
      <c r="D253" s="179" t="s">
        <v>121</v>
      </c>
      <c r="E253" s="180" t="str">
        <f t="shared" si="23"/>
        <v>RNMale25-29</v>
      </c>
      <c r="F253" s="181">
        <v>2.3999999999999998E-3</v>
      </c>
      <c r="G253" s="181">
        <v>1.1914087351017065E-2</v>
      </c>
      <c r="H253" s="182">
        <v>1145.3657232832254</v>
      </c>
      <c r="I253" s="181">
        <v>0.98808591264898293</v>
      </c>
      <c r="J253" s="182">
        <v>96135.414282106096</v>
      </c>
      <c r="K253" s="182">
        <v>477813.65710232244</v>
      </c>
      <c r="L253" s="182">
        <v>4794972.4407736147</v>
      </c>
      <c r="M253" s="183">
        <v>49.877274431906351</v>
      </c>
      <c r="N253" s="182">
        <v>5</v>
      </c>
      <c r="O253" s="186">
        <f t="shared" si="24"/>
        <v>2.4999999999999805</v>
      </c>
    </row>
    <row r="254" spans="2:15" x14ac:dyDescent="0.2">
      <c r="B254" s="179" t="s">
        <v>51</v>
      </c>
      <c r="C254" s="179" t="s">
        <v>71</v>
      </c>
      <c r="D254" s="179" t="s">
        <v>122</v>
      </c>
      <c r="E254" s="180" t="str">
        <f t="shared" si="23"/>
        <v>RNMale30-34</v>
      </c>
      <c r="F254" s="181">
        <v>2.4499999999999999E-3</v>
      </c>
      <c r="G254" s="181">
        <v>1.219606268289769E-2</v>
      </c>
      <c r="H254" s="182">
        <v>1158.5045864748993</v>
      </c>
      <c r="I254" s="181">
        <v>0.98780393731710237</v>
      </c>
      <c r="J254" s="182">
        <v>94990.048558822877</v>
      </c>
      <c r="K254" s="182">
        <v>472053.98132792715</v>
      </c>
      <c r="L254" s="182">
        <v>4317158.7836712925</v>
      </c>
      <c r="M254" s="183">
        <v>45.448537495987054</v>
      </c>
      <c r="N254" s="182">
        <v>5</v>
      </c>
      <c r="O254" s="186">
        <f t="shared" si="24"/>
        <v>2.5000000000000018</v>
      </c>
    </row>
    <row r="255" spans="2:15" x14ac:dyDescent="0.2">
      <c r="B255" s="179" t="s">
        <v>51</v>
      </c>
      <c r="C255" s="179" t="s">
        <v>71</v>
      </c>
      <c r="D255" s="179" t="s">
        <v>123</v>
      </c>
      <c r="E255" s="180" t="str">
        <f t="shared" si="23"/>
        <v>RNMale35-39</v>
      </c>
      <c r="F255" s="181">
        <v>3.4199999999999999E-3</v>
      </c>
      <c r="G255" s="181">
        <v>1.6949137564952768E-2</v>
      </c>
      <c r="H255" s="182">
        <v>1590.3637467192407</v>
      </c>
      <c r="I255" s="181">
        <v>0.98305086243504725</v>
      </c>
      <c r="J255" s="182">
        <v>93831.543972347979</v>
      </c>
      <c r="K255" s="182">
        <v>465181.81049494178</v>
      </c>
      <c r="L255" s="182">
        <v>3845104.8023433653</v>
      </c>
      <c r="M255" s="183">
        <v>40.97880776081562</v>
      </c>
      <c r="N255" s="182">
        <v>5</v>
      </c>
      <c r="O255" s="186">
        <f t="shared" si="24"/>
        <v>2.5000000000000124</v>
      </c>
    </row>
    <row r="256" spans="2:15" x14ac:dyDescent="0.2">
      <c r="B256" s="179" t="s">
        <v>51</v>
      </c>
      <c r="C256" s="179" t="s">
        <v>71</v>
      </c>
      <c r="D256" s="179" t="s">
        <v>124</v>
      </c>
      <c r="E256" s="180" t="str">
        <f t="shared" si="23"/>
        <v>RNMale40-44</v>
      </c>
      <c r="F256" s="181">
        <v>4.13E-3</v>
      </c>
      <c r="G256" s="181">
        <v>2.0458346332636108E-2</v>
      </c>
      <c r="H256" s="182">
        <v>1887.102011187018</v>
      </c>
      <c r="I256" s="181">
        <v>0.9795416536673639</v>
      </c>
      <c r="J256" s="182">
        <v>92241.180225628734</v>
      </c>
      <c r="K256" s="182">
        <v>456488.14610017615</v>
      </c>
      <c r="L256" s="182">
        <v>3379922.9918484236</v>
      </c>
      <c r="M256" s="183">
        <v>36.642234884472231</v>
      </c>
      <c r="N256" s="182">
        <v>5</v>
      </c>
      <c r="O256" s="186">
        <f t="shared" si="24"/>
        <v>2.5000000000000098</v>
      </c>
    </row>
    <row r="257" spans="2:15" x14ac:dyDescent="0.2">
      <c r="B257" s="179" t="s">
        <v>51</v>
      </c>
      <c r="C257" s="179" t="s">
        <v>71</v>
      </c>
      <c r="D257" s="179" t="s">
        <v>125</v>
      </c>
      <c r="E257" s="180" t="str">
        <f t="shared" si="23"/>
        <v>RNMale45-49</v>
      </c>
      <c r="F257" s="181">
        <v>5.4599999999999996E-3</v>
      </c>
      <c r="G257" s="181">
        <v>2.6935620608537242E-2</v>
      </c>
      <c r="H257" s="182">
        <v>2433.743171218302</v>
      </c>
      <c r="I257" s="181">
        <v>0.97306437939146273</v>
      </c>
      <c r="J257" s="182">
        <v>90354.078214441717</v>
      </c>
      <c r="K257" s="182">
        <v>445686.03314416285</v>
      </c>
      <c r="L257" s="182">
        <v>2923434.8457482476</v>
      </c>
      <c r="M257" s="183">
        <v>32.355317031843519</v>
      </c>
      <c r="N257" s="182">
        <v>5</v>
      </c>
      <c r="O257" s="186">
        <f t="shared" si="24"/>
        <v>2.5000000000000155</v>
      </c>
    </row>
    <row r="258" spans="2:15" x14ac:dyDescent="0.2">
      <c r="B258" s="179" t="s">
        <v>51</v>
      </c>
      <c r="C258" s="179" t="s">
        <v>71</v>
      </c>
      <c r="D258" s="179" t="s">
        <v>126</v>
      </c>
      <c r="E258" s="180" t="str">
        <f t="shared" si="23"/>
        <v>RNMale50-54</v>
      </c>
      <c r="F258" s="181">
        <v>7.9000000000000008E-3</v>
      </c>
      <c r="G258" s="181">
        <v>3.87488526186721E-2</v>
      </c>
      <c r="H258" s="182">
        <v>3406.8121047741361</v>
      </c>
      <c r="I258" s="181">
        <v>0.96125114738132789</v>
      </c>
      <c r="J258" s="182">
        <v>87920.335043223415</v>
      </c>
      <c r="K258" s="182">
        <v>431084.64495418174</v>
      </c>
      <c r="L258" s="182">
        <v>2477748.8126040846</v>
      </c>
      <c r="M258" s="183">
        <v>28.181748982029848</v>
      </c>
      <c r="N258" s="182">
        <v>5</v>
      </c>
      <c r="O258" s="186">
        <f t="shared" si="24"/>
        <v>2.5000000000000102</v>
      </c>
    </row>
    <row r="259" spans="2:15" x14ac:dyDescent="0.2">
      <c r="B259" s="179" t="s">
        <v>51</v>
      </c>
      <c r="C259" s="179" t="s">
        <v>71</v>
      </c>
      <c r="D259" s="179" t="s">
        <v>127</v>
      </c>
      <c r="E259" s="180" t="str">
        <f t="shared" si="23"/>
        <v>RNMale55-59</v>
      </c>
      <c r="F259" s="181">
        <v>1.081E-2</v>
      </c>
      <c r="G259" s="181">
        <v>5.2635678948396318E-2</v>
      </c>
      <c r="H259" s="182">
        <v>4448.4266601861436</v>
      </c>
      <c r="I259" s="181">
        <v>0.94736432105160373</v>
      </c>
      <c r="J259" s="182">
        <v>84513.52293844927</v>
      </c>
      <c r="K259" s="182">
        <v>411446.548041781</v>
      </c>
      <c r="L259" s="182">
        <v>2046664.1676499029</v>
      </c>
      <c r="M259" s="183">
        <v>24.217002161186407</v>
      </c>
      <c r="N259" s="182">
        <v>5</v>
      </c>
      <c r="O259" s="186">
        <f t="shared" si="24"/>
        <v>2.5000000000000009</v>
      </c>
    </row>
    <row r="260" spans="2:15" x14ac:dyDescent="0.2">
      <c r="B260" s="179" t="s">
        <v>51</v>
      </c>
      <c r="C260" s="179" t="s">
        <v>71</v>
      </c>
      <c r="D260" s="179" t="s">
        <v>128</v>
      </c>
      <c r="E260" s="180" t="str">
        <f t="shared" si="23"/>
        <v>RNMale60-64</v>
      </c>
      <c r="F260" s="181">
        <v>1.5769999999999999E-2</v>
      </c>
      <c r="G260" s="181">
        <v>7.5840223819688357E-2</v>
      </c>
      <c r="H260" s="182">
        <v>6072.1548218883727</v>
      </c>
      <c r="I260" s="181">
        <v>0.92415977618031164</v>
      </c>
      <c r="J260" s="182">
        <v>80065.096278263125</v>
      </c>
      <c r="K260" s="182">
        <v>385145.09433659469</v>
      </c>
      <c r="L260" s="182">
        <v>1635217.6196081219</v>
      </c>
      <c r="M260" s="183">
        <v>20.423601489530302</v>
      </c>
      <c r="N260" s="182">
        <v>5</v>
      </c>
      <c r="O260" s="186">
        <f t="shared" si="24"/>
        <v>2.4999999999999938</v>
      </c>
    </row>
    <row r="261" spans="2:15" x14ac:dyDescent="0.2">
      <c r="B261" s="179" t="s">
        <v>51</v>
      </c>
      <c r="C261" s="179" t="s">
        <v>71</v>
      </c>
      <c r="D261" s="179" t="s">
        <v>129</v>
      </c>
      <c r="E261" s="180" t="str">
        <f t="shared" si="23"/>
        <v>RNMale65-69</v>
      </c>
      <c r="F261" s="181">
        <v>2.3189999999999999E-2</v>
      </c>
      <c r="G261" s="181">
        <v>0.10960730846286112</v>
      </c>
      <c r="H261" s="182">
        <v>8110.1671582832923</v>
      </c>
      <c r="I261" s="181">
        <v>0.89039269153713885</v>
      </c>
      <c r="J261" s="182">
        <v>73992.941456374756</v>
      </c>
      <c r="K261" s="182">
        <v>349689.28938616556</v>
      </c>
      <c r="L261" s="182">
        <v>1250072.5252715272</v>
      </c>
      <c r="M261" s="183">
        <v>16.894483455676014</v>
      </c>
      <c r="N261" s="182">
        <v>5</v>
      </c>
      <c r="O261" s="186">
        <f t="shared" si="24"/>
        <v>2.5000000000000004</v>
      </c>
    </row>
    <row r="262" spans="2:15" x14ac:dyDescent="0.2">
      <c r="B262" s="179" t="s">
        <v>51</v>
      </c>
      <c r="C262" s="179" t="s">
        <v>71</v>
      </c>
      <c r="D262" s="179" t="s">
        <v>130</v>
      </c>
      <c r="E262" s="180" t="str">
        <f t="shared" si="23"/>
        <v>RNMale70-74</v>
      </c>
      <c r="F262" s="181">
        <v>3.2710000000000003E-2</v>
      </c>
      <c r="G262" s="181">
        <v>0.15118191248542409</v>
      </c>
      <c r="H262" s="182">
        <v>9960.2838182310115</v>
      </c>
      <c r="I262" s="181">
        <v>0.84881808751457588</v>
      </c>
      <c r="J262" s="182">
        <v>65882.774298091463</v>
      </c>
      <c r="K262" s="182">
        <v>304513.1619448798</v>
      </c>
      <c r="L262" s="182">
        <v>900383.23588536168</v>
      </c>
      <c r="M262" s="183">
        <v>13.666443853920168</v>
      </c>
      <c r="N262" s="182">
        <v>5</v>
      </c>
      <c r="O262" s="186">
        <f t="shared" si="24"/>
        <v>2.5000000000000058</v>
      </c>
    </row>
    <row r="263" spans="2:15" x14ac:dyDescent="0.2">
      <c r="B263" s="179" t="s">
        <v>51</v>
      </c>
      <c r="C263" s="179" t="s">
        <v>71</v>
      </c>
      <c r="D263" s="179" t="s">
        <v>131</v>
      </c>
      <c r="E263" s="180" t="str">
        <f t="shared" si="23"/>
        <v>RNMale75-79</v>
      </c>
      <c r="F263" s="181">
        <v>5.289E-2</v>
      </c>
      <c r="G263" s="181">
        <v>0.23357712519649182</v>
      </c>
      <c r="H263" s="182">
        <v>13062.214560113985</v>
      </c>
      <c r="I263" s="181">
        <v>0.76642287480350824</v>
      </c>
      <c r="J263" s="182">
        <v>55922.490479860448</v>
      </c>
      <c r="K263" s="182">
        <v>246956.91599901728</v>
      </c>
      <c r="L263" s="182">
        <v>595870.07394048187</v>
      </c>
      <c r="M263" s="183">
        <v>10.655284999423882</v>
      </c>
      <c r="N263" s="182">
        <v>5</v>
      </c>
      <c r="O263" s="186">
        <f t="shared" si="24"/>
        <v>2.5000000000000004</v>
      </c>
    </row>
    <row r="264" spans="2:15" x14ac:dyDescent="0.2">
      <c r="B264" s="179" t="s">
        <v>51</v>
      </c>
      <c r="C264" s="179" t="s">
        <v>71</v>
      </c>
      <c r="D264" s="179" t="s">
        <v>132</v>
      </c>
      <c r="E264" s="180" t="str">
        <f t="shared" si="23"/>
        <v>RNMale80-84</v>
      </c>
      <c r="F264" s="181">
        <v>8.4229999999999999E-2</v>
      </c>
      <c r="G264" s="181">
        <v>0.34787968053766716</v>
      </c>
      <c r="H264" s="182">
        <v>14910.219094717668</v>
      </c>
      <c r="I264" s="181">
        <v>0.65212031946233284</v>
      </c>
      <c r="J264" s="182">
        <v>42860.275919746462</v>
      </c>
      <c r="K264" s="182">
        <v>177025.83186193815</v>
      </c>
      <c r="L264" s="182">
        <v>348913.15794146463</v>
      </c>
      <c r="M264" s="183">
        <v>8.1407118935674969</v>
      </c>
      <c r="N264" s="182">
        <v>5</v>
      </c>
      <c r="O264" s="186">
        <f t="shared" si="24"/>
        <v>2.4999999999999996</v>
      </c>
    </row>
    <row r="265" spans="2:15" x14ac:dyDescent="0.2">
      <c r="B265" s="179" t="s">
        <v>51</v>
      </c>
      <c r="C265" s="179" t="s">
        <v>71</v>
      </c>
      <c r="D265" s="179" t="s">
        <v>133</v>
      </c>
      <c r="E265" s="180" t="str">
        <f t="shared" si="23"/>
        <v>RNMale85-89</v>
      </c>
      <c r="F265" s="181">
        <v>0.13178999999999999</v>
      </c>
      <c r="G265" s="181">
        <v>0.49566087531042363</v>
      </c>
      <c r="H265" s="182">
        <v>13853.749630869852</v>
      </c>
      <c r="I265" s="181">
        <v>0.50433912468957631</v>
      </c>
      <c r="J265" s="182">
        <v>27950.056825028794</v>
      </c>
      <c r="K265" s="182">
        <v>105115.91004796934</v>
      </c>
      <c r="L265" s="182">
        <v>171887.32607952648</v>
      </c>
      <c r="M265" s="183">
        <v>6.1498023834285851</v>
      </c>
      <c r="N265" s="182">
        <v>5</v>
      </c>
      <c r="O265" s="186">
        <f t="shared" si="24"/>
        <v>2.5000000000000004</v>
      </c>
    </row>
    <row r="266" spans="2:15" x14ac:dyDescent="0.2">
      <c r="B266" s="179" t="s">
        <v>51</v>
      </c>
      <c r="C266" s="179" t="s">
        <v>71</v>
      </c>
      <c r="D266" s="179" t="s">
        <v>8</v>
      </c>
      <c r="E266" s="180" t="str">
        <f t="shared" si="23"/>
        <v>RNMale90+</v>
      </c>
      <c r="F266" s="181">
        <v>0.21110999999999999</v>
      </c>
      <c r="G266" s="181">
        <v>1</v>
      </c>
      <c r="H266" s="182">
        <v>14096.307194158941</v>
      </c>
      <c r="I266" s="181">
        <v>0</v>
      </c>
      <c r="J266" s="182">
        <v>14096.307194158941</v>
      </c>
      <c r="K266" s="182">
        <v>66771.416031557135</v>
      </c>
      <c r="L266" s="182">
        <v>66771.416031557135</v>
      </c>
      <c r="M266" s="183">
        <v>4.7368019944418549</v>
      </c>
      <c r="N266" s="183" t="s">
        <v>19</v>
      </c>
      <c r="O266" s="186">
        <f>K266/H266</f>
        <v>4.7368019944418549</v>
      </c>
    </row>
    <row r="267" spans="2:15" ht="16" customHeight="1" x14ac:dyDescent="0.2">
      <c r="B267" s="239" t="s">
        <v>14</v>
      </c>
      <c r="C267" s="239" t="s">
        <v>17</v>
      </c>
      <c r="D267" s="239" t="s">
        <v>0</v>
      </c>
      <c r="E267" s="239" t="s">
        <v>135</v>
      </c>
      <c r="F267" s="240" t="s">
        <v>1</v>
      </c>
      <c r="G267" s="240" t="s">
        <v>2</v>
      </c>
      <c r="H267" s="240" t="s">
        <v>83</v>
      </c>
      <c r="I267" s="240" t="s">
        <v>3</v>
      </c>
      <c r="J267" s="240" t="s">
        <v>4</v>
      </c>
      <c r="K267" s="240" t="s">
        <v>5</v>
      </c>
      <c r="L267" s="240" t="s">
        <v>6</v>
      </c>
      <c r="M267" s="240" t="s">
        <v>7</v>
      </c>
      <c r="N267" s="241" t="s">
        <v>9</v>
      </c>
      <c r="O267" s="242" t="s">
        <v>139</v>
      </c>
    </row>
    <row r="268" spans="2:15" ht="16" customHeight="1" x14ac:dyDescent="0.2">
      <c r="B268" s="239"/>
      <c r="C268" s="239"/>
      <c r="D268" s="239"/>
      <c r="E268" s="239"/>
      <c r="F268" s="239"/>
      <c r="G268" s="239"/>
      <c r="H268" s="239"/>
      <c r="I268" s="239"/>
      <c r="J268" s="239"/>
      <c r="K268" s="239"/>
      <c r="L268" s="239"/>
      <c r="M268" s="239"/>
      <c r="N268" s="241"/>
      <c r="O268" s="242"/>
    </row>
    <row r="269" spans="2:15" x14ac:dyDescent="0.2">
      <c r="B269" s="179" t="s">
        <v>52</v>
      </c>
      <c r="C269" s="179" t="s">
        <v>71</v>
      </c>
      <c r="D269" s="179">
        <v>0</v>
      </c>
      <c r="E269" s="180" t="str">
        <f t="shared" ref="E269:E332" si="25">_xlfn.CONCAT(B269,C269,D269)</f>
        <v>PBMale0</v>
      </c>
      <c r="F269" s="181">
        <v>1.44E-2</v>
      </c>
      <c r="G269" s="181">
        <v>1.4211657742196905E-2</v>
      </c>
      <c r="H269" s="182">
        <v>1421.1657742196905</v>
      </c>
      <c r="I269" s="181">
        <v>0.9857883422578031</v>
      </c>
      <c r="J269" s="182">
        <v>100000</v>
      </c>
      <c r="K269" s="182">
        <v>98697.300495721793</v>
      </c>
      <c r="L269" s="182">
        <v>7019956.6140247472</v>
      </c>
      <c r="M269" s="183">
        <v>70.19956614024747</v>
      </c>
      <c r="N269" s="182">
        <v>1</v>
      </c>
      <c r="O269" s="186">
        <f t="shared" ref="O269:O287" si="26">(K269-J270*N269)/H269</f>
        <v>8.3358516008818231E-2</v>
      </c>
    </row>
    <row r="270" spans="2:15" x14ac:dyDescent="0.2">
      <c r="B270" s="179" t="s">
        <v>52</v>
      </c>
      <c r="C270" s="179" t="s">
        <v>71</v>
      </c>
      <c r="D270" s="184" t="s">
        <v>1657</v>
      </c>
      <c r="E270" s="180" t="str">
        <f t="shared" si="25"/>
        <v>PBMale1-4</v>
      </c>
      <c r="F270" s="181">
        <v>6.8000000000000005E-4</v>
      </c>
      <c r="G270" s="181">
        <v>2.7322936503026622E-3</v>
      </c>
      <c r="H270" s="182">
        <v>269.34632280933829</v>
      </c>
      <c r="I270" s="181">
        <v>0.9972677063496973</v>
      </c>
      <c r="J270" s="182">
        <v>98578.834225780316</v>
      </c>
      <c r="K270" s="182">
        <v>393671.64774807525</v>
      </c>
      <c r="L270" s="182">
        <v>6921259.3135290258</v>
      </c>
      <c r="M270" s="183">
        <v>70.210399300086053</v>
      </c>
      <c r="N270" s="182">
        <v>4</v>
      </c>
      <c r="O270" s="186">
        <f t="shared" si="26"/>
        <v>1.610180275222731</v>
      </c>
    </row>
    <row r="271" spans="2:15" x14ac:dyDescent="0.2">
      <c r="B271" s="179" t="s">
        <v>52</v>
      </c>
      <c r="C271" s="179" t="s">
        <v>71</v>
      </c>
      <c r="D271" s="184" t="s">
        <v>1658</v>
      </c>
      <c r="E271" s="180" t="str">
        <f t="shared" si="25"/>
        <v>PBMale5-9</v>
      </c>
      <c r="F271" s="181">
        <v>4.2000000000000002E-4</v>
      </c>
      <c r="G271" s="181">
        <v>2.0787109505129562E-3</v>
      </c>
      <c r="H271" s="182">
        <v>204.35700904322675</v>
      </c>
      <c r="I271" s="181">
        <v>0.99792128904948707</v>
      </c>
      <c r="J271" s="182">
        <v>98309.48790297097</v>
      </c>
      <c r="K271" s="182">
        <v>491036.54699224682</v>
      </c>
      <c r="L271" s="182">
        <v>6527587.6657809503</v>
      </c>
      <c r="M271" s="183">
        <v>66.398348776096952</v>
      </c>
      <c r="N271" s="182">
        <v>5</v>
      </c>
      <c r="O271" s="186">
        <f t="shared" si="26"/>
        <v>2.4999999999999001</v>
      </c>
    </row>
    <row r="272" spans="2:15" x14ac:dyDescent="0.2">
      <c r="B272" s="179" t="s">
        <v>52</v>
      </c>
      <c r="C272" s="179" t="s">
        <v>71</v>
      </c>
      <c r="D272" s="184" t="s">
        <v>118</v>
      </c>
      <c r="E272" s="180" t="str">
        <f t="shared" si="25"/>
        <v>PBMale10-14</v>
      </c>
      <c r="F272" s="181">
        <v>4.4999999999999999E-4</v>
      </c>
      <c r="G272" s="181">
        <v>2.2678063386105092E-3</v>
      </c>
      <c r="H272" s="182">
        <v>222.48343769146305</v>
      </c>
      <c r="I272" s="181">
        <v>0.99773219366138954</v>
      </c>
      <c r="J272" s="182">
        <v>98105.130893927751</v>
      </c>
      <c r="K272" s="182">
        <v>489969.44587541011</v>
      </c>
      <c r="L272" s="182">
        <v>6036551.1187887033</v>
      </c>
      <c r="M272" s="183">
        <v>61.531451655831162</v>
      </c>
      <c r="N272" s="182">
        <v>5</v>
      </c>
      <c r="O272" s="186">
        <f t="shared" si="26"/>
        <v>2.4999999999997708</v>
      </c>
    </row>
    <row r="273" spans="2:15" x14ac:dyDescent="0.2">
      <c r="B273" s="179" t="s">
        <v>52</v>
      </c>
      <c r="C273" s="179" t="s">
        <v>71</v>
      </c>
      <c r="D273" s="179" t="s">
        <v>119</v>
      </c>
      <c r="E273" s="180" t="str">
        <f t="shared" si="25"/>
        <v>PBMale15-19</v>
      </c>
      <c r="F273" s="181">
        <v>2.15E-3</v>
      </c>
      <c r="G273" s="181">
        <v>1.0674235072925049E-2</v>
      </c>
      <c r="H273" s="182">
        <v>1044.8223885081154</v>
      </c>
      <c r="I273" s="181">
        <v>0.98932576492707491</v>
      </c>
      <c r="J273" s="182">
        <v>97882.6474562363</v>
      </c>
      <c r="K273" s="182">
        <v>486801.18130991119</v>
      </c>
      <c r="L273" s="182">
        <v>5546581.6729132934</v>
      </c>
      <c r="M273" s="183">
        <v>56.665627841678379</v>
      </c>
      <c r="N273" s="182">
        <v>5</v>
      </c>
      <c r="O273" s="186">
        <f t="shared" si="26"/>
        <v>2.5000000000000213</v>
      </c>
    </row>
    <row r="274" spans="2:15" x14ac:dyDescent="0.2">
      <c r="B274" s="179" t="s">
        <v>52</v>
      </c>
      <c r="C274" s="179" t="s">
        <v>71</v>
      </c>
      <c r="D274" s="179" t="s">
        <v>120</v>
      </c>
      <c r="E274" s="180" t="str">
        <f t="shared" si="25"/>
        <v>PBMale20-24</v>
      </c>
      <c r="F274" s="181">
        <v>3.4099999999999998E-3</v>
      </c>
      <c r="G274" s="181">
        <v>1.6907913765550737E-2</v>
      </c>
      <c r="H274" s="182">
        <v>1637.3255954886356</v>
      </c>
      <c r="I274" s="181">
        <v>0.98309208623444921</v>
      </c>
      <c r="J274" s="182">
        <v>96837.825067728176</v>
      </c>
      <c r="K274" s="182">
        <v>480095.8113499193</v>
      </c>
      <c r="L274" s="182">
        <v>5059780.4916033819</v>
      </c>
      <c r="M274" s="183">
        <v>52.250042667362486</v>
      </c>
      <c r="N274" s="182">
        <v>5</v>
      </c>
      <c r="O274" s="186">
        <f t="shared" si="26"/>
        <v>2.5000000000000302</v>
      </c>
    </row>
    <row r="275" spans="2:15" x14ac:dyDescent="0.2">
      <c r="B275" s="179" t="s">
        <v>52</v>
      </c>
      <c r="C275" s="179" t="s">
        <v>71</v>
      </c>
      <c r="D275" s="179" t="s">
        <v>121</v>
      </c>
      <c r="E275" s="180" t="str">
        <f t="shared" si="25"/>
        <v>PBMale25-29</v>
      </c>
      <c r="F275" s="181">
        <v>3.5300000000000002E-3</v>
      </c>
      <c r="G275" s="181">
        <v>1.748033841038538E-2</v>
      </c>
      <c r="H275" s="182">
        <v>1664.1369476124619</v>
      </c>
      <c r="I275" s="181">
        <v>0.98251966158961457</v>
      </c>
      <c r="J275" s="182">
        <v>95200.499472239535</v>
      </c>
      <c r="K275" s="182">
        <v>471842.1549921665</v>
      </c>
      <c r="L275" s="182">
        <v>4579684.6802534629</v>
      </c>
      <c r="M275" s="183">
        <v>48.105679126073269</v>
      </c>
      <c r="N275" s="182">
        <v>5</v>
      </c>
      <c r="O275" s="186">
        <f t="shared" si="26"/>
        <v>2.500000000000004</v>
      </c>
    </row>
    <row r="276" spans="2:15" x14ac:dyDescent="0.2">
      <c r="B276" s="179" t="s">
        <v>52</v>
      </c>
      <c r="C276" s="179" t="s">
        <v>71</v>
      </c>
      <c r="D276" s="179" t="s">
        <v>122</v>
      </c>
      <c r="E276" s="180" t="str">
        <f t="shared" si="25"/>
        <v>PBMale30-34</v>
      </c>
      <c r="F276" s="181">
        <v>3.7599999999999999E-3</v>
      </c>
      <c r="G276" s="181">
        <v>1.864148871546125E-2</v>
      </c>
      <c r="H276" s="182">
        <v>1743.6570464881281</v>
      </c>
      <c r="I276" s="181">
        <v>0.98135851128453877</v>
      </c>
      <c r="J276" s="182">
        <v>93536.362524627068</v>
      </c>
      <c r="K276" s="182">
        <v>463322.67000691505</v>
      </c>
      <c r="L276" s="182">
        <v>4107842.525261296</v>
      </c>
      <c r="M276" s="183">
        <v>43.917065132608158</v>
      </c>
      <c r="N276" s="182">
        <v>5</v>
      </c>
      <c r="O276" s="186">
        <f t="shared" si="26"/>
        <v>2.5000000000000129</v>
      </c>
    </row>
    <row r="277" spans="2:15" x14ac:dyDescent="0.2">
      <c r="B277" s="179" t="s">
        <v>52</v>
      </c>
      <c r="C277" s="179" t="s">
        <v>71</v>
      </c>
      <c r="D277" s="179" t="s">
        <v>123</v>
      </c>
      <c r="E277" s="180" t="str">
        <f t="shared" si="25"/>
        <v>PBMale35-39</v>
      </c>
      <c r="F277" s="181">
        <v>4.0400000000000002E-3</v>
      </c>
      <c r="G277" s="181">
        <v>1.9977191740303504E-2</v>
      </c>
      <c r="H277" s="182">
        <v>1833.7604776979895</v>
      </c>
      <c r="I277" s="181">
        <v>0.98002280825969645</v>
      </c>
      <c r="J277" s="182">
        <v>91792.705478138945</v>
      </c>
      <c r="K277" s="182">
        <v>454379.12619644974</v>
      </c>
      <c r="L277" s="182">
        <v>3644519.855254381</v>
      </c>
      <c r="M277" s="183">
        <v>39.703806923114911</v>
      </c>
      <c r="N277" s="182">
        <v>5</v>
      </c>
      <c r="O277" s="186">
        <f t="shared" si="26"/>
        <v>2.5000000000000311</v>
      </c>
    </row>
    <row r="278" spans="2:15" x14ac:dyDescent="0.2">
      <c r="B278" s="179" t="s">
        <v>52</v>
      </c>
      <c r="C278" s="179" t="s">
        <v>71</v>
      </c>
      <c r="D278" s="179" t="s">
        <v>124</v>
      </c>
      <c r="E278" s="180" t="str">
        <f t="shared" si="25"/>
        <v>PBMale40-44</v>
      </c>
      <c r="F278" s="181">
        <v>4.8599999999999997E-3</v>
      </c>
      <c r="G278" s="181">
        <v>2.3989695327354298E-2</v>
      </c>
      <c r="H278" s="182">
        <v>2158.0876825308005</v>
      </c>
      <c r="I278" s="181">
        <v>0.97601030467264571</v>
      </c>
      <c r="J278" s="182">
        <v>89958.945000440945</v>
      </c>
      <c r="K278" s="182">
        <v>444399.50579587772</v>
      </c>
      <c r="L278" s="182">
        <v>3190140.7290579313</v>
      </c>
      <c r="M278" s="183">
        <v>35.462184767087855</v>
      </c>
      <c r="N278" s="182">
        <v>5</v>
      </c>
      <c r="O278" s="186">
        <f t="shared" si="26"/>
        <v>2.499999999999968</v>
      </c>
    </row>
    <row r="279" spans="2:15" x14ac:dyDescent="0.2">
      <c r="B279" s="179" t="s">
        <v>52</v>
      </c>
      <c r="C279" s="179" t="s">
        <v>71</v>
      </c>
      <c r="D279" s="179" t="s">
        <v>125</v>
      </c>
      <c r="E279" s="180" t="str">
        <f t="shared" si="25"/>
        <v>PBMale45-49</v>
      </c>
      <c r="F279" s="181">
        <v>6.3600000000000002E-3</v>
      </c>
      <c r="G279" s="181">
        <v>3.1288134429126008E-2</v>
      </c>
      <c r="H279" s="182">
        <v>2747.1250267552846</v>
      </c>
      <c r="I279" s="181">
        <v>0.96871186557087396</v>
      </c>
      <c r="J279" s="182">
        <v>87800.857317910151</v>
      </c>
      <c r="K279" s="182">
        <v>432136.47402266256</v>
      </c>
      <c r="L279" s="182">
        <v>2745741.2232620534</v>
      </c>
      <c r="M279" s="183">
        <v>31.272373723188696</v>
      </c>
      <c r="N279" s="182">
        <v>5</v>
      </c>
      <c r="O279" s="186">
        <f t="shared" si="26"/>
        <v>2.5000000000000058</v>
      </c>
    </row>
    <row r="280" spans="2:15" x14ac:dyDescent="0.2">
      <c r="B280" s="179" t="s">
        <v>52</v>
      </c>
      <c r="C280" s="179" t="s">
        <v>71</v>
      </c>
      <c r="D280" s="179" t="s">
        <v>126</v>
      </c>
      <c r="E280" s="180" t="str">
        <f t="shared" si="25"/>
        <v>PBMale50-54</v>
      </c>
      <c r="F280" s="181">
        <v>9.8200000000000006E-3</v>
      </c>
      <c r="G280" s="181">
        <v>4.7927867250308842E-2</v>
      </c>
      <c r="H280" s="182">
        <v>4076.4439903937769</v>
      </c>
      <c r="I280" s="181">
        <v>0.95207213274969116</v>
      </c>
      <c r="J280" s="182">
        <v>85053.732291154869</v>
      </c>
      <c r="K280" s="182">
        <v>415077.55147978989</v>
      </c>
      <c r="L280" s="182">
        <v>2313604.7492393907</v>
      </c>
      <c r="M280" s="183">
        <v>27.201684005112064</v>
      </c>
      <c r="N280" s="182">
        <v>5</v>
      </c>
      <c r="O280" s="186">
        <f t="shared" si="26"/>
        <v>2.4999999999999987</v>
      </c>
    </row>
    <row r="281" spans="2:15" x14ac:dyDescent="0.2">
      <c r="B281" s="179" t="s">
        <v>52</v>
      </c>
      <c r="C281" s="179" t="s">
        <v>71</v>
      </c>
      <c r="D281" s="179" t="s">
        <v>127</v>
      </c>
      <c r="E281" s="180" t="str">
        <f t="shared" si="25"/>
        <v>PBMale55-59</v>
      </c>
      <c r="F281" s="181">
        <v>1.3169999999999999E-2</v>
      </c>
      <c r="G281" s="181">
        <v>6.3729768804602724E-2</v>
      </c>
      <c r="H281" s="182">
        <v>5160.6638618311654</v>
      </c>
      <c r="I281" s="181">
        <v>0.93627023119539732</v>
      </c>
      <c r="J281" s="182">
        <v>80977.288300761094</v>
      </c>
      <c r="K281" s="182">
        <v>391984.78184922761</v>
      </c>
      <c r="L281" s="182">
        <v>1898527.1977596006</v>
      </c>
      <c r="M281" s="183">
        <v>23.445181205725266</v>
      </c>
      <c r="N281" s="182">
        <v>5</v>
      </c>
      <c r="O281" s="186">
        <f t="shared" si="26"/>
        <v>2.4999999999999978</v>
      </c>
    </row>
    <row r="282" spans="2:15" x14ac:dyDescent="0.2">
      <c r="B282" s="179" t="s">
        <v>52</v>
      </c>
      <c r="C282" s="179" t="s">
        <v>71</v>
      </c>
      <c r="D282" s="179" t="s">
        <v>128</v>
      </c>
      <c r="E282" s="180" t="str">
        <f t="shared" si="25"/>
        <v>PBMale60-64</v>
      </c>
      <c r="F282" s="181">
        <v>1.7080000000000001E-2</v>
      </c>
      <c r="G282" s="181">
        <v>8.1907590679401371E-2</v>
      </c>
      <c r="H282" s="182">
        <v>6209.9570412377725</v>
      </c>
      <c r="I282" s="181">
        <v>0.91809240932059866</v>
      </c>
      <c r="J282" s="182">
        <v>75816.624438929939</v>
      </c>
      <c r="K282" s="182">
        <v>363558.22959155531</v>
      </c>
      <c r="L282" s="182">
        <v>1506542.415910373</v>
      </c>
      <c r="M282" s="183">
        <v>19.870871686247234</v>
      </c>
      <c r="N282" s="182">
        <v>5</v>
      </c>
      <c r="O282" s="186">
        <f t="shared" si="26"/>
        <v>2.500000000000004</v>
      </c>
    </row>
    <row r="283" spans="2:15" x14ac:dyDescent="0.2">
      <c r="B283" s="179" t="s">
        <v>52</v>
      </c>
      <c r="C283" s="179" t="s">
        <v>71</v>
      </c>
      <c r="D283" s="179" t="s">
        <v>129</v>
      </c>
      <c r="E283" s="180" t="str">
        <f t="shared" si="25"/>
        <v>PBMale65-69</v>
      </c>
      <c r="F283" s="181">
        <v>2.4469999999999999E-2</v>
      </c>
      <c r="G283" s="181">
        <v>0.11527943043840112</v>
      </c>
      <c r="H283" s="182">
        <v>8024.2169723211782</v>
      </c>
      <c r="I283" s="181">
        <v>0.88472056956159884</v>
      </c>
      <c r="J283" s="182">
        <v>69606.667397692174</v>
      </c>
      <c r="K283" s="182">
        <v>327972.79455765791</v>
      </c>
      <c r="L283" s="182">
        <v>1142984.1863188175</v>
      </c>
      <c r="M283" s="183">
        <v>16.420613556866154</v>
      </c>
      <c r="N283" s="182">
        <v>5</v>
      </c>
      <c r="O283" s="186">
        <f t="shared" si="26"/>
        <v>2.5</v>
      </c>
    </row>
    <row r="284" spans="2:15" x14ac:dyDescent="0.2">
      <c r="B284" s="179" t="s">
        <v>52</v>
      </c>
      <c r="C284" s="179" t="s">
        <v>71</v>
      </c>
      <c r="D284" s="179" t="s">
        <v>130</v>
      </c>
      <c r="E284" s="180" t="str">
        <f t="shared" si="25"/>
        <v>PBMale70-74</v>
      </c>
      <c r="F284" s="181">
        <v>3.6810000000000002E-2</v>
      </c>
      <c r="G284" s="181">
        <v>0.16852088900764464</v>
      </c>
      <c r="H284" s="182">
        <v>10377.929292952724</v>
      </c>
      <c r="I284" s="181">
        <v>0.83147911099235539</v>
      </c>
      <c r="J284" s="182">
        <v>61582.450425370989</v>
      </c>
      <c r="K284" s="182">
        <v>281967.42889447312</v>
      </c>
      <c r="L284" s="182">
        <v>815011.39176115964</v>
      </c>
      <c r="M284" s="183">
        <v>13.234474856580048</v>
      </c>
      <c r="N284" s="182">
        <v>5</v>
      </c>
      <c r="O284" s="186">
        <f t="shared" si="26"/>
        <v>2.4999999999999969</v>
      </c>
    </row>
    <row r="285" spans="2:15" x14ac:dyDescent="0.2">
      <c r="B285" s="179" t="s">
        <v>52</v>
      </c>
      <c r="C285" s="179" t="s">
        <v>71</v>
      </c>
      <c r="D285" s="179" t="s">
        <v>131</v>
      </c>
      <c r="E285" s="180" t="str">
        <f t="shared" si="25"/>
        <v>PBMale75-79</v>
      </c>
      <c r="F285" s="181">
        <v>5.5840000000000001E-2</v>
      </c>
      <c r="G285" s="181">
        <v>0.24501509172210556</v>
      </c>
      <c r="H285" s="182">
        <v>12545.880441845955</v>
      </c>
      <c r="I285" s="181">
        <v>0.75498490827789444</v>
      </c>
      <c r="J285" s="182">
        <v>51204.521132418267</v>
      </c>
      <c r="K285" s="182">
        <v>224657.90455747646</v>
      </c>
      <c r="L285" s="182">
        <v>533043.96286668652</v>
      </c>
      <c r="M285" s="183">
        <v>10.410095653237333</v>
      </c>
      <c r="N285" s="182">
        <v>5</v>
      </c>
      <c r="O285" s="186">
        <f t="shared" si="26"/>
        <v>2.4999999999999996</v>
      </c>
    </row>
    <row r="286" spans="2:15" x14ac:dyDescent="0.2">
      <c r="B286" s="179" t="s">
        <v>52</v>
      </c>
      <c r="C286" s="179" t="s">
        <v>71</v>
      </c>
      <c r="D286" s="179" t="s">
        <v>132</v>
      </c>
      <c r="E286" s="180" t="str">
        <f t="shared" si="25"/>
        <v>PBMale80-84</v>
      </c>
      <c r="F286" s="181">
        <v>8.7559999999999999E-2</v>
      </c>
      <c r="G286" s="181">
        <v>0.35917848355298593</v>
      </c>
      <c r="H286" s="182">
        <v>13885.351939459521</v>
      </c>
      <c r="I286" s="181">
        <v>0.64082151644701413</v>
      </c>
      <c r="J286" s="182">
        <v>38658.640690572312</v>
      </c>
      <c r="K286" s="182">
        <v>158579.82360421278</v>
      </c>
      <c r="L286" s="182">
        <v>308386.05830921006</v>
      </c>
      <c r="M286" s="183">
        <v>7.9771573133562406</v>
      </c>
      <c r="N286" s="182">
        <v>5</v>
      </c>
      <c r="O286" s="186">
        <f t="shared" si="26"/>
        <v>2.5000000000000004</v>
      </c>
    </row>
    <row r="287" spans="2:15" x14ac:dyDescent="0.2">
      <c r="B287" s="179" t="s">
        <v>52</v>
      </c>
      <c r="C287" s="179" t="s">
        <v>71</v>
      </c>
      <c r="D287" s="179" t="s">
        <v>133</v>
      </c>
      <c r="E287" s="180" t="str">
        <f t="shared" si="25"/>
        <v>PBMale85-89</v>
      </c>
      <c r="F287" s="181">
        <v>0.12662999999999999</v>
      </c>
      <c r="G287" s="181">
        <v>0.48090111231847721</v>
      </c>
      <c r="H287" s="182">
        <v>11913.502116196962</v>
      </c>
      <c r="I287" s="181">
        <v>0.51909888768152279</v>
      </c>
      <c r="J287" s="182">
        <v>24773.288751112796</v>
      </c>
      <c r="K287" s="182">
        <v>94082.68846507158</v>
      </c>
      <c r="L287" s="182">
        <v>149806.23470499727</v>
      </c>
      <c r="M287" s="183">
        <v>6.0470870948964377</v>
      </c>
      <c r="N287" s="182">
        <v>5</v>
      </c>
      <c r="O287" s="186">
        <f t="shared" si="26"/>
        <v>2.5000000000000004</v>
      </c>
    </row>
    <row r="288" spans="2:15" x14ac:dyDescent="0.2">
      <c r="B288" s="179" t="s">
        <v>52</v>
      </c>
      <c r="C288" s="179" t="s">
        <v>71</v>
      </c>
      <c r="D288" s="179" t="s">
        <v>8</v>
      </c>
      <c r="E288" s="180" t="str">
        <f t="shared" si="25"/>
        <v>PBMale90+</v>
      </c>
      <c r="F288" s="181">
        <v>0.23078000000000001</v>
      </c>
      <c r="G288" s="181">
        <v>1</v>
      </c>
      <c r="H288" s="182">
        <v>12859.786634915834</v>
      </c>
      <c r="I288" s="181">
        <v>0</v>
      </c>
      <c r="J288" s="182">
        <v>12859.786634915834</v>
      </c>
      <c r="K288" s="182">
        <v>55723.546239925679</v>
      </c>
      <c r="L288" s="182">
        <v>55723.546239925679</v>
      </c>
      <c r="M288" s="183">
        <v>4.3331625805228908</v>
      </c>
      <c r="N288" s="183" t="s">
        <v>19</v>
      </c>
      <c r="O288" s="186">
        <f>K288/H288</f>
        <v>4.3331625805228908</v>
      </c>
    </row>
    <row r="289" spans="2:15" ht="16" customHeight="1" x14ac:dyDescent="0.2">
      <c r="B289" s="239" t="s">
        <v>14</v>
      </c>
      <c r="C289" s="239" t="s">
        <v>17</v>
      </c>
      <c r="D289" s="239" t="s">
        <v>0</v>
      </c>
      <c r="E289" s="239" t="s">
        <v>135</v>
      </c>
      <c r="F289" s="240" t="s">
        <v>1</v>
      </c>
      <c r="G289" s="240" t="s">
        <v>2</v>
      </c>
      <c r="H289" s="240" t="s">
        <v>83</v>
      </c>
      <c r="I289" s="240" t="s">
        <v>3</v>
      </c>
      <c r="J289" s="240" t="s">
        <v>4</v>
      </c>
      <c r="K289" s="240" t="s">
        <v>5</v>
      </c>
      <c r="L289" s="240" t="s">
        <v>6</v>
      </c>
      <c r="M289" s="240" t="s">
        <v>7</v>
      </c>
      <c r="N289" s="241" t="s">
        <v>9</v>
      </c>
      <c r="O289" s="242" t="s">
        <v>139</v>
      </c>
    </row>
    <row r="290" spans="2:15" ht="16" customHeight="1" x14ac:dyDescent="0.2">
      <c r="B290" s="239"/>
      <c r="C290" s="239"/>
      <c r="D290" s="239"/>
      <c r="E290" s="239"/>
      <c r="F290" s="239"/>
      <c r="G290" s="239"/>
      <c r="H290" s="239"/>
      <c r="I290" s="239"/>
      <c r="J290" s="239"/>
      <c r="K290" s="239"/>
      <c r="L290" s="239"/>
      <c r="M290" s="239"/>
      <c r="N290" s="241"/>
      <c r="O290" s="242"/>
    </row>
    <row r="291" spans="2:15" x14ac:dyDescent="0.2">
      <c r="B291" s="179" t="s">
        <v>53</v>
      </c>
      <c r="C291" s="179" t="s">
        <v>71</v>
      </c>
      <c r="D291" s="179">
        <v>0</v>
      </c>
      <c r="E291" s="180" t="str">
        <f t="shared" si="25"/>
        <v>PEMale0</v>
      </c>
      <c r="F291" s="181">
        <v>1.2579999999999999E-2</v>
      </c>
      <c r="G291" s="181">
        <v>1.2438052549618632E-2</v>
      </c>
      <c r="H291" s="182">
        <v>1243.8052549618631</v>
      </c>
      <c r="I291" s="181">
        <v>0.98756194745038139</v>
      </c>
      <c r="J291" s="182">
        <v>100000</v>
      </c>
      <c r="K291" s="182">
        <v>98853.534199351809</v>
      </c>
      <c r="L291" s="182">
        <v>7117201.8216286544</v>
      </c>
      <c r="M291" s="183">
        <v>71.172018216286546</v>
      </c>
      <c r="N291" s="182">
        <v>1</v>
      </c>
      <c r="O291" s="186">
        <f t="shared" ref="O291:O309" si="27">(K291-J292*N291)/H291</f>
        <v>7.8259401080156998E-2</v>
      </c>
    </row>
    <row r="292" spans="2:15" x14ac:dyDescent="0.2">
      <c r="B292" s="179" t="s">
        <v>53</v>
      </c>
      <c r="C292" s="179" t="s">
        <v>71</v>
      </c>
      <c r="D292" s="184" t="s">
        <v>1657</v>
      </c>
      <c r="E292" s="180" t="str">
        <f t="shared" si="25"/>
        <v>PEMale1-4</v>
      </c>
      <c r="F292" s="181">
        <v>5.8E-4</v>
      </c>
      <c r="G292" s="181">
        <v>2.2979102739269243E-3</v>
      </c>
      <c r="H292" s="182">
        <v>226.93287451855127</v>
      </c>
      <c r="I292" s="181">
        <v>0.9977020897260731</v>
      </c>
      <c r="J292" s="182">
        <v>98756.194745038141</v>
      </c>
      <c r="K292" s="182">
        <v>394483.66302076279</v>
      </c>
      <c r="L292" s="182">
        <v>7018348.2874293029</v>
      </c>
      <c r="M292" s="183">
        <v>71.06742321885514</v>
      </c>
      <c r="N292" s="182">
        <v>4</v>
      </c>
      <c r="O292" s="186">
        <f t="shared" si="27"/>
        <v>1.6155241476679414</v>
      </c>
    </row>
    <row r="293" spans="2:15" x14ac:dyDescent="0.2">
      <c r="B293" s="179" t="s">
        <v>53</v>
      </c>
      <c r="C293" s="179" t="s">
        <v>71</v>
      </c>
      <c r="D293" s="184" t="s">
        <v>1658</v>
      </c>
      <c r="E293" s="180" t="str">
        <f t="shared" si="25"/>
        <v>PEMale5-9</v>
      </c>
      <c r="F293" s="181">
        <v>2.3000000000000001E-4</v>
      </c>
      <c r="G293" s="181">
        <v>1.1662457351143728E-3</v>
      </c>
      <c r="H293" s="182">
        <v>114.90933144046066</v>
      </c>
      <c r="I293" s="181">
        <v>0.99883375426488563</v>
      </c>
      <c r="J293" s="182">
        <v>98529.261870519593</v>
      </c>
      <c r="K293" s="182">
        <v>492359.03602399683</v>
      </c>
      <c r="L293" s="182">
        <v>6623864.6244085403</v>
      </c>
      <c r="M293" s="183">
        <v>67.227385029161894</v>
      </c>
      <c r="N293" s="182">
        <v>5</v>
      </c>
      <c r="O293" s="186">
        <f t="shared" si="27"/>
        <v>2.499999999999984</v>
      </c>
    </row>
    <row r="294" spans="2:15" x14ac:dyDescent="0.2">
      <c r="B294" s="179" t="s">
        <v>53</v>
      </c>
      <c r="C294" s="179" t="s">
        <v>71</v>
      </c>
      <c r="D294" s="184" t="s">
        <v>118</v>
      </c>
      <c r="E294" s="180" t="str">
        <f t="shared" si="25"/>
        <v>PEMale10-14</v>
      </c>
      <c r="F294" s="181">
        <v>4.0000000000000002E-4</v>
      </c>
      <c r="G294" s="181">
        <v>1.9768858164406389E-3</v>
      </c>
      <c r="H294" s="182">
        <v>194.55393766869432</v>
      </c>
      <c r="I294" s="181">
        <v>0.99802311418355938</v>
      </c>
      <c r="J294" s="182">
        <v>98414.352539079133</v>
      </c>
      <c r="K294" s="182">
        <v>491585.37785122392</v>
      </c>
      <c r="L294" s="182">
        <v>6131505.5883845435</v>
      </c>
      <c r="M294" s="183">
        <v>62.302961206291506</v>
      </c>
      <c r="N294" s="182">
        <v>5</v>
      </c>
      <c r="O294" s="186">
        <f t="shared" si="27"/>
        <v>2.4999999999998068</v>
      </c>
    </row>
    <row r="295" spans="2:15" x14ac:dyDescent="0.2">
      <c r="B295" s="179" t="s">
        <v>53</v>
      </c>
      <c r="C295" s="179" t="s">
        <v>71</v>
      </c>
      <c r="D295" s="179" t="s">
        <v>119</v>
      </c>
      <c r="E295" s="180" t="str">
        <f t="shared" si="25"/>
        <v>PEMale15-19</v>
      </c>
      <c r="F295" s="181">
        <v>1.81E-3</v>
      </c>
      <c r="G295" s="181">
        <v>9.0124337888256838E-3</v>
      </c>
      <c r="H295" s="182">
        <v>885.1994316470051</v>
      </c>
      <c r="I295" s="181">
        <v>0.99098756621117434</v>
      </c>
      <c r="J295" s="182">
        <v>98219.798601410439</v>
      </c>
      <c r="K295" s="182">
        <v>488885.9944279347</v>
      </c>
      <c r="L295" s="182">
        <v>5639920.21053332</v>
      </c>
      <c r="M295" s="183">
        <v>57.42141900963265</v>
      </c>
      <c r="N295" s="182">
        <v>5</v>
      </c>
      <c r="O295" s="186">
        <f t="shared" si="27"/>
        <v>2.5000000000000169</v>
      </c>
    </row>
    <row r="296" spans="2:15" x14ac:dyDescent="0.2">
      <c r="B296" s="179" t="s">
        <v>53</v>
      </c>
      <c r="C296" s="179" t="s">
        <v>71</v>
      </c>
      <c r="D296" s="179" t="s">
        <v>120</v>
      </c>
      <c r="E296" s="180" t="str">
        <f t="shared" si="25"/>
        <v>PEMale20-24</v>
      </c>
      <c r="F296" s="181">
        <v>2.98E-3</v>
      </c>
      <c r="G296" s="181">
        <v>1.4779705407414526E-2</v>
      </c>
      <c r="H296" s="182">
        <v>1438.576701677878</v>
      </c>
      <c r="I296" s="181">
        <v>0.98522029459258542</v>
      </c>
      <c r="J296" s="182">
        <v>97334.599169763431</v>
      </c>
      <c r="K296" s="182">
        <v>483076.55409462244</v>
      </c>
      <c r="L296" s="182">
        <v>5151034.2161053857</v>
      </c>
      <c r="M296" s="183">
        <v>52.920896166853808</v>
      </c>
      <c r="N296" s="182">
        <v>5</v>
      </c>
      <c r="O296" s="186">
        <f t="shared" si="27"/>
        <v>2.5000000000000266</v>
      </c>
    </row>
    <row r="297" spans="2:15" x14ac:dyDescent="0.2">
      <c r="B297" s="179" t="s">
        <v>53</v>
      </c>
      <c r="C297" s="179" t="s">
        <v>71</v>
      </c>
      <c r="D297" s="179" t="s">
        <v>121</v>
      </c>
      <c r="E297" s="180" t="str">
        <f t="shared" si="25"/>
        <v>PEMale25-29</v>
      </c>
      <c r="F297" s="181">
        <v>2.8500000000000001E-3</v>
      </c>
      <c r="G297" s="181">
        <v>1.4124765180804549E-2</v>
      </c>
      <c r="H297" s="182">
        <v>1354.5087991348655</v>
      </c>
      <c r="I297" s="181">
        <v>0.98587523481919548</v>
      </c>
      <c r="J297" s="182">
        <v>95896.022468085546</v>
      </c>
      <c r="K297" s="182">
        <v>476093.84034259059</v>
      </c>
      <c r="L297" s="182">
        <v>4667957.6620107628</v>
      </c>
      <c r="M297" s="183">
        <v>48.677281308140508</v>
      </c>
      <c r="N297" s="182">
        <v>5</v>
      </c>
      <c r="O297" s="186">
        <f t="shared" si="27"/>
        <v>2.5000000000000515</v>
      </c>
    </row>
    <row r="298" spans="2:15" x14ac:dyDescent="0.2">
      <c r="B298" s="179" t="s">
        <v>53</v>
      </c>
      <c r="C298" s="179" t="s">
        <v>71</v>
      </c>
      <c r="D298" s="179" t="s">
        <v>122</v>
      </c>
      <c r="E298" s="180" t="str">
        <f t="shared" si="25"/>
        <v>PEMale30-34</v>
      </c>
      <c r="F298" s="181">
        <v>3.1199999999999999E-3</v>
      </c>
      <c r="G298" s="181">
        <v>1.5470202768749369E-2</v>
      </c>
      <c r="H298" s="182">
        <v>1462.576386523157</v>
      </c>
      <c r="I298" s="181">
        <v>0.98452979723125067</v>
      </c>
      <c r="J298" s="182">
        <v>94541.513668950676</v>
      </c>
      <c r="K298" s="182">
        <v>469051.12737844547</v>
      </c>
      <c r="L298" s="182">
        <v>4191863.8216681718</v>
      </c>
      <c r="M298" s="183">
        <v>44.338869338886667</v>
      </c>
      <c r="N298" s="182">
        <v>5</v>
      </c>
      <c r="O298" s="186">
        <f t="shared" si="27"/>
        <v>2.4999999999999942</v>
      </c>
    </row>
    <row r="299" spans="2:15" x14ac:dyDescent="0.2">
      <c r="B299" s="179" t="s">
        <v>53</v>
      </c>
      <c r="C299" s="179" t="s">
        <v>71</v>
      </c>
      <c r="D299" s="179" t="s">
        <v>123</v>
      </c>
      <c r="E299" s="180" t="str">
        <f t="shared" si="25"/>
        <v>PEMale35-39</v>
      </c>
      <c r="F299" s="181">
        <v>3.47E-3</v>
      </c>
      <c r="G299" s="181">
        <v>1.7203803964051086E-2</v>
      </c>
      <c r="H299" s="182">
        <v>1601.3117901890889</v>
      </c>
      <c r="I299" s="181">
        <v>0.98279619603594892</v>
      </c>
      <c r="J299" s="182">
        <v>93078.93728242752</v>
      </c>
      <c r="K299" s="182">
        <v>461391.40693666483</v>
      </c>
      <c r="L299" s="182">
        <v>3722812.6942897262</v>
      </c>
      <c r="M299" s="183">
        <v>39.996295649505235</v>
      </c>
      <c r="N299" s="182">
        <v>5</v>
      </c>
      <c r="O299" s="186">
        <f t="shared" si="27"/>
        <v>2.4999999999999818</v>
      </c>
    </row>
    <row r="300" spans="2:15" x14ac:dyDescent="0.2">
      <c r="B300" s="179" t="s">
        <v>53</v>
      </c>
      <c r="C300" s="179" t="s">
        <v>71</v>
      </c>
      <c r="D300" s="179" t="s">
        <v>124</v>
      </c>
      <c r="E300" s="180" t="str">
        <f t="shared" si="25"/>
        <v>PEMale40-44</v>
      </c>
      <c r="F300" s="181">
        <v>4.47E-3</v>
      </c>
      <c r="G300" s="181">
        <v>2.2123999589777583E-2</v>
      </c>
      <c r="H300" s="182">
        <v>2023.8509488641103</v>
      </c>
      <c r="I300" s="181">
        <v>0.97787600041022238</v>
      </c>
      <c r="J300" s="182">
        <v>91477.625492238425</v>
      </c>
      <c r="K300" s="182">
        <v>452328.50008903182</v>
      </c>
      <c r="L300" s="182">
        <v>3261421.2873530616</v>
      </c>
      <c r="M300" s="183">
        <v>35.652666647209621</v>
      </c>
      <c r="N300" s="182">
        <v>5</v>
      </c>
      <c r="O300" s="186">
        <f t="shared" si="27"/>
        <v>2.4999999999999938</v>
      </c>
    </row>
    <row r="301" spans="2:15" x14ac:dyDescent="0.2">
      <c r="B301" s="179" t="s">
        <v>53</v>
      </c>
      <c r="C301" s="179" t="s">
        <v>71</v>
      </c>
      <c r="D301" s="179" t="s">
        <v>125</v>
      </c>
      <c r="E301" s="180" t="str">
        <f t="shared" si="25"/>
        <v>PEMale45-49</v>
      </c>
      <c r="F301" s="181">
        <v>6.28E-3</v>
      </c>
      <c r="G301" s="181">
        <v>3.0929055060128614E-2</v>
      </c>
      <c r="H301" s="182">
        <v>2766.7207181883555</v>
      </c>
      <c r="I301" s="181">
        <v>0.96907094493987134</v>
      </c>
      <c r="J301" s="182">
        <v>89453.774543374311</v>
      </c>
      <c r="K301" s="182">
        <v>440352.07092140068</v>
      </c>
      <c r="L301" s="182">
        <v>2809092.78726403</v>
      </c>
      <c r="M301" s="183">
        <v>31.402730646116652</v>
      </c>
      <c r="N301" s="182">
        <v>5</v>
      </c>
      <c r="O301" s="186">
        <f t="shared" si="27"/>
        <v>2.499999999999996</v>
      </c>
    </row>
    <row r="302" spans="2:15" x14ac:dyDescent="0.2">
      <c r="B302" s="179" t="s">
        <v>53</v>
      </c>
      <c r="C302" s="179" t="s">
        <v>71</v>
      </c>
      <c r="D302" s="179" t="s">
        <v>126</v>
      </c>
      <c r="E302" s="180" t="str">
        <f t="shared" si="25"/>
        <v>PEMale50-54</v>
      </c>
      <c r="F302" s="181">
        <v>8.1899999999999994E-3</v>
      </c>
      <c r="G302" s="181">
        <v>4.0143118136383757E-2</v>
      </c>
      <c r="H302" s="182">
        <v>3479.8886425994974</v>
      </c>
      <c r="I302" s="181">
        <v>0.95985688186361628</v>
      </c>
      <c r="J302" s="182">
        <v>86687.053825185954</v>
      </c>
      <c r="K302" s="182">
        <v>424735.54751943104</v>
      </c>
      <c r="L302" s="182">
        <v>2368740.7163426294</v>
      </c>
      <c r="M302" s="183">
        <v>27.325195768210758</v>
      </c>
      <c r="N302" s="182">
        <v>5</v>
      </c>
      <c r="O302" s="186">
        <f t="shared" si="27"/>
        <v>2.5000000000000044</v>
      </c>
    </row>
    <row r="303" spans="2:15" x14ac:dyDescent="0.2">
      <c r="B303" s="179" t="s">
        <v>53</v>
      </c>
      <c r="C303" s="179" t="s">
        <v>71</v>
      </c>
      <c r="D303" s="179" t="s">
        <v>127</v>
      </c>
      <c r="E303" s="180" t="str">
        <f t="shared" si="25"/>
        <v>PEMale55-59</v>
      </c>
      <c r="F303" s="181">
        <v>1.191E-2</v>
      </c>
      <c r="G303" s="181">
        <v>5.783896175555539E-2</v>
      </c>
      <c r="H303" s="182">
        <v>4812.6160447837983</v>
      </c>
      <c r="I303" s="181">
        <v>0.94216103824444464</v>
      </c>
      <c r="J303" s="182">
        <v>83207.165182586454</v>
      </c>
      <c r="K303" s="182">
        <v>404004.28580097278</v>
      </c>
      <c r="L303" s="182">
        <v>1944005.1688231984</v>
      </c>
      <c r="M303" s="183">
        <v>23.363434682065563</v>
      </c>
      <c r="N303" s="182">
        <v>5</v>
      </c>
      <c r="O303" s="186">
        <f t="shared" si="27"/>
        <v>2.4999999999999898</v>
      </c>
    </row>
    <row r="304" spans="2:15" x14ac:dyDescent="0.2">
      <c r="B304" s="179" t="s">
        <v>53</v>
      </c>
      <c r="C304" s="179" t="s">
        <v>71</v>
      </c>
      <c r="D304" s="179" t="s">
        <v>128</v>
      </c>
      <c r="E304" s="180" t="str">
        <f t="shared" si="25"/>
        <v>PEMale60-64</v>
      </c>
      <c r="F304" s="181">
        <v>1.7170000000000001E-2</v>
      </c>
      <c r="G304" s="181">
        <v>8.2330739601343197E-2</v>
      </c>
      <c r="H304" s="182">
        <v>6454.2812112291349</v>
      </c>
      <c r="I304" s="181">
        <v>0.91766926039865682</v>
      </c>
      <c r="J304" s="182">
        <v>78394.549137802664</v>
      </c>
      <c r="K304" s="182">
        <v>375837.0426609405</v>
      </c>
      <c r="L304" s="182">
        <v>1540000.8830222257</v>
      </c>
      <c r="M304" s="183">
        <v>19.644234196885268</v>
      </c>
      <c r="N304" s="182">
        <v>5</v>
      </c>
      <c r="O304" s="186">
        <f t="shared" si="27"/>
        <v>2.5</v>
      </c>
    </row>
    <row r="305" spans="2:15" x14ac:dyDescent="0.2">
      <c r="B305" s="179" t="s">
        <v>53</v>
      </c>
      <c r="C305" s="179" t="s">
        <v>71</v>
      </c>
      <c r="D305" s="179" t="s">
        <v>129</v>
      </c>
      <c r="E305" s="180" t="str">
        <f t="shared" si="25"/>
        <v>PEMale65-69</v>
      </c>
      <c r="F305" s="181">
        <v>2.5770000000000001E-2</v>
      </c>
      <c r="G305" s="181">
        <v>0.12103730682690894</v>
      </c>
      <c r="H305" s="182">
        <v>8707.4562822387179</v>
      </c>
      <c r="I305" s="181">
        <v>0.87896269317309106</v>
      </c>
      <c r="J305" s="182">
        <v>71940.267926573535</v>
      </c>
      <c r="K305" s="182">
        <v>337932.69892727089</v>
      </c>
      <c r="L305" s="182">
        <v>1164163.8403612853</v>
      </c>
      <c r="M305" s="183">
        <v>16.182367315472042</v>
      </c>
      <c r="N305" s="182">
        <v>5</v>
      </c>
      <c r="O305" s="186">
        <f t="shared" si="27"/>
        <v>2.4999999999999973</v>
      </c>
    </row>
    <row r="306" spans="2:15" x14ac:dyDescent="0.2">
      <c r="B306" s="179" t="s">
        <v>53</v>
      </c>
      <c r="C306" s="179" t="s">
        <v>71</v>
      </c>
      <c r="D306" s="179" t="s">
        <v>130</v>
      </c>
      <c r="E306" s="180" t="str">
        <f t="shared" si="25"/>
        <v>PEMale70-74</v>
      </c>
      <c r="F306" s="181">
        <v>3.9280000000000002E-2</v>
      </c>
      <c r="G306" s="181">
        <v>0.17882316236421239</v>
      </c>
      <c r="H306" s="182">
        <v>11307.491343420545</v>
      </c>
      <c r="I306" s="181">
        <v>0.82117683763578764</v>
      </c>
      <c r="J306" s="182">
        <v>63232.811644334819</v>
      </c>
      <c r="K306" s="182">
        <v>287895.32986312272</v>
      </c>
      <c r="L306" s="182">
        <v>826231.14143401431</v>
      </c>
      <c r="M306" s="183">
        <v>13.066493802004427</v>
      </c>
      <c r="N306" s="182">
        <v>5</v>
      </c>
      <c r="O306" s="186">
        <f t="shared" si="27"/>
        <v>2.4999999999999978</v>
      </c>
    </row>
    <row r="307" spans="2:15" x14ac:dyDescent="0.2">
      <c r="B307" s="179" t="s">
        <v>53</v>
      </c>
      <c r="C307" s="179" t="s">
        <v>71</v>
      </c>
      <c r="D307" s="179" t="s">
        <v>131</v>
      </c>
      <c r="E307" s="180" t="str">
        <f t="shared" si="25"/>
        <v>PEMale75-79</v>
      </c>
      <c r="F307" s="181">
        <v>5.7709999999999997E-2</v>
      </c>
      <c r="G307" s="181">
        <v>0.2521560612382896</v>
      </c>
      <c r="H307" s="182">
        <v>13093.284245615141</v>
      </c>
      <c r="I307" s="181">
        <v>0.7478439387617104</v>
      </c>
      <c r="J307" s="182">
        <v>51925.320300914274</v>
      </c>
      <c r="K307" s="182">
        <v>226893.39089053351</v>
      </c>
      <c r="L307" s="182">
        <v>538335.81157089164</v>
      </c>
      <c r="M307" s="183">
        <v>10.367501027459486</v>
      </c>
      <c r="N307" s="182">
        <v>5</v>
      </c>
      <c r="O307" s="186">
        <f t="shared" si="27"/>
        <v>2.4999999999999996</v>
      </c>
    </row>
    <row r="308" spans="2:15" x14ac:dyDescent="0.2">
      <c r="B308" s="179" t="s">
        <v>53</v>
      </c>
      <c r="C308" s="179" t="s">
        <v>71</v>
      </c>
      <c r="D308" s="179" t="s">
        <v>132</v>
      </c>
      <c r="E308" s="180" t="str">
        <f t="shared" si="25"/>
        <v>PEMale80-84</v>
      </c>
      <c r="F308" s="181">
        <v>8.6209999999999995E-2</v>
      </c>
      <c r="G308" s="181">
        <v>0.35463266741093707</v>
      </c>
      <c r="H308" s="182">
        <v>13771.108527288414</v>
      </c>
      <c r="I308" s="181">
        <v>0.64536733258906298</v>
      </c>
      <c r="J308" s="182">
        <v>38832.036055299133</v>
      </c>
      <c r="K308" s="182">
        <v>159732.40895827464</v>
      </c>
      <c r="L308" s="182">
        <v>311442.42068035819</v>
      </c>
      <c r="M308" s="183">
        <v>8.0202444249084852</v>
      </c>
      <c r="N308" s="182">
        <v>5</v>
      </c>
      <c r="O308" s="186">
        <f t="shared" si="27"/>
        <v>2.4999999999999996</v>
      </c>
    </row>
    <row r="309" spans="2:15" x14ac:dyDescent="0.2">
      <c r="B309" s="179" t="s">
        <v>53</v>
      </c>
      <c r="C309" s="179" t="s">
        <v>71</v>
      </c>
      <c r="D309" s="179" t="s">
        <v>133</v>
      </c>
      <c r="E309" s="180" t="str">
        <f t="shared" si="25"/>
        <v>PEMale85-89</v>
      </c>
      <c r="F309" s="181">
        <v>0.13220000000000001</v>
      </c>
      <c r="G309" s="181">
        <v>0.49680826083427354</v>
      </c>
      <c r="H309" s="182">
        <v>12450.475820084777</v>
      </c>
      <c r="I309" s="181">
        <v>0.50319173916572646</v>
      </c>
      <c r="J309" s="182">
        <v>25060.927528010721</v>
      </c>
      <c r="K309" s="182">
        <v>94178.448089841666</v>
      </c>
      <c r="L309" s="182">
        <v>151710.01172208358</v>
      </c>
      <c r="M309" s="183">
        <v>6.0536471187076604</v>
      </c>
      <c r="N309" s="182">
        <v>5</v>
      </c>
      <c r="O309" s="186">
        <f t="shared" si="27"/>
        <v>2.5</v>
      </c>
    </row>
    <row r="310" spans="2:15" x14ac:dyDescent="0.2">
      <c r="B310" s="179" t="s">
        <v>53</v>
      </c>
      <c r="C310" s="179" t="s">
        <v>71</v>
      </c>
      <c r="D310" s="179" t="s">
        <v>8</v>
      </c>
      <c r="E310" s="180" t="str">
        <f t="shared" si="25"/>
        <v>PEMale90+</v>
      </c>
      <c r="F310" s="181">
        <v>0.21919</v>
      </c>
      <c r="G310" s="181">
        <v>1</v>
      </c>
      <c r="H310" s="182">
        <v>12610.451707925944</v>
      </c>
      <c r="I310" s="181">
        <v>0</v>
      </c>
      <c r="J310" s="182">
        <v>12610.451707925944</v>
      </c>
      <c r="K310" s="182">
        <v>57531.563632241916</v>
      </c>
      <c r="L310" s="182">
        <v>57531.563632241916</v>
      </c>
      <c r="M310" s="183">
        <v>4.562212755319627</v>
      </c>
      <c r="N310" s="183" t="s">
        <v>19</v>
      </c>
      <c r="O310" s="186">
        <f>K310/H310</f>
        <v>4.562212755319627</v>
      </c>
    </row>
    <row r="311" spans="2:15" ht="16" customHeight="1" x14ac:dyDescent="0.2">
      <c r="B311" s="239" t="s">
        <v>14</v>
      </c>
      <c r="C311" s="239" t="s">
        <v>17</v>
      </c>
      <c r="D311" s="239" t="s">
        <v>0</v>
      </c>
      <c r="E311" s="239" t="s">
        <v>135</v>
      </c>
      <c r="F311" s="240" t="s">
        <v>1</v>
      </c>
      <c r="G311" s="240" t="s">
        <v>2</v>
      </c>
      <c r="H311" s="240" t="s">
        <v>83</v>
      </c>
      <c r="I311" s="240" t="s">
        <v>3</v>
      </c>
      <c r="J311" s="240" t="s">
        <v>4</v>
      </c>
      <c r="K311" s="240" t="s">
        <v>5</v>
      </c>
      <c r="L311" s="240" t="s">
        <v>6</v>
      </c>
      <c r="M311" s="240" t="s">
        <v>7</v>
      </c>
      <c r="N311" s="241" t="s">
        <v>9</v>
      </c>
      <c r="O311" s="242" t="s">
        <v>139</v>
      </c>
    </row>
    <row r="312" spans="2:15" ht="16" customHeight="1" x14ac:dyDescent="0.2">
      <c r="B312" s="239"/>
      <c r="C312" s="239"/>
      <c r="D312" s="239"/>
      <c r="E312" s="239"/>
      <c r="F312" s="239"/>
      <c r="G312" s="239"/>
      <c r="H312" s="239"/>
      <c r="I312" s="239"/>
      <c r="J312" s="239"/>
      <c r="K312" s="239"/>
      <c r="L312" s="239"/>
      <c r="M312" s="239"/>
      <c r="N312" s="241"/>
      <c r="O312" s="242"/>
    </row>
    <row r="313" spans="2:15" x14ac:dyDescent="0.2">
      <c r="B313" s="179" t="s">
        <v>54</v>
      </c>
      <c r="C313" s="179" t="s">
        <v>71</v>
      </c>
      <c r="D313" s="179">
        <v>0</v>
      </c>
      <c r="E313" s="180" t="str">
        <f t="shared" si="25"/>
        <v>ALMale0</v>
      </c>
      <c r="F313" s="181">
        <v>1.719E-2</v>
      </c>
      <c r="G313" s="181">
        <v>1.6925629767992358E-2</v>
      </c>
      <c r="H313" s="182">
        <v>1692.5629767992359</v>
      </c>
      <c r="I313" s="181">
        <v>0.98307437023200761</v>
      </c>
      <c r="J313" s="182">
        <v>100000</v>
      </c>
      <c r="K313" s="182">
        <v>98461.733070839633</v>
      </c>
      <c r="L313" s="182">
        <v>6792945.0461967262</v>
      </c>
      <c r="M313" s="183">
        <v>67.929450461967264</v>
      </c>
      <c r="N313" s="182">
        <v>1</v>
      </c>
      <c r="O313" s="186">
        <f t="shared" ref="O313:O331" si="28">(K313-J314*N313)/H313</f>
        <v>9.1161185582975687E-2</v>
      </c>
    </row>
    <row r="314" spans="2:15" x14ac:dyDescent="0.2">
      <c r="B314" s="179" t="s">
        <v>54</v>
      </c>
      <c r="C314" s="179" t="s">
        <v>71</v>
      </c>
      <c r="D314" s="184" t="s">
        <v>1657</v>
      </c>
      <c r="E314" s="180" t="str">
        <f t="shared" si="25"/>
        <v>ALMale1-4</v>
      </c>
      <c r="F314" s="181">
        <v>7.3999999999999999E-4</v>
      </c>
      <c r="G314" s="181">
        <v>2.9575232796273838E-3</v>
      </c>
      <c r="H314" s="182">
        <v>290.74653355661923</v>
      </c>
      <c r="I314" s="181">
        <v>0.99704247672037261</v>
      </c>
      <c r="J314" s="182">
        <v>98307.437023200764</v>
      </c>
      <c r="K314" s="182">
        <v>392532.53880010935</v>
      </c>
      <c r="L314" s="182">
        <v>6694483.313125887</v>
      </c>
      <c r="M314" s="183">
        <v>68.097424933842746</v>
      </c>
      <c r="N314" s="182">
        <v>4</v>
      </c>
      <c r="O314" s="186">
        <f t="shared" si="28"/>
        <v>1.6020030775090361</v>
      </c>
    </row>
    <row r="315" spans="2:15" x14ac:dyDescent="0.2">
      <c r="B315" s="179" t="s">
        <v>54</v>
      </c>
      <c r="C315" s="179" t="s">
        <v>71</v>
      </c>
      <c r="D315" s="184" t="s">
        <v>1658</v>
      </c>
      <c r="E315" s="180" t="str">
        <f t="shared" si="25"/>
        <v>ALMale5-9</v>
      </c>
      <c r="F315" s="181">
        <v>3.8000000000000002E-4</v>
      </c>
      <c r="G315" s="181">
        <v>1.8762800282674497E-3</v>
      </c>
      <c r="H315" s="182">
        <v>183.90675880259138</v>
      </c>
      <c r="I315" s="181">
        <v>0.99812371997173255</v>
      </c>
      <c r="J315" s="182">
        <v>98016.690489644141</v>
      </c>
      <c r="K315" s="182">
        <v>489623.68555121421</v>
      </c>
      <c r="L315" s="182">
        <v>6301950.7743257778</v>
      </c>
      <c r="M315" s="183">
        <v>64.29467004899135</v>
      </c>
      <c r="N315" s="182">
        <v>5</v>
      </c>
      <c r="O315" s="186">
        <f t="shared" si="28"/>
        <v>2.5000000000000311</v>
      </c>
    </row>
    <row r="316" spans="2:15" x14ac:dyDescent="0.2">
      <c r="B316" s="179" t="s">
        <v>54</v>
      </c>
      <c r="C316" s="179" t="s">
        <v>71</v>
      </c>
      <c r="D316" s="184" t="s">
        <v>118</v>
      </c>
      <c r="E316" s="180" t="str">
        <f t="shared" si="25"/>
        <v>ALMale10-14</v>
      </c>
      <c r="F316" s="181">
        <v>3.8000000000000002E-4</v>
      </c>
      <c r="G316" s="181">
        <v>1.8828292588670996E-3</v>
      </c>
      <c r="H316" s="182">
        <v>184.20242768484562</v>
      </c>
      <c r="I316" s="181">
        <v>0.99811717074113293</v>
      </c>
      <c r="J316" s="182">
        <v>97832.783730841547</v>
      </c>
      <c r="K316" s="182">
        <v>488703.41258499562</v>
      </c>
      <c r="L316" s="182">
        <v>5812327.0887745637</v>
      </c>
      <c r="M316" s="183">
        <v>59.410832106806765</v>
      </c>
      <c r="N316" s="182">
        <v>5</v>
      </c>
      <c r="O316" s="186">
        <f t="shared" si="28"/>
        <v>2.4999999999999467</v>
      </c>
    </row>
    <row r="317" spans="2:15" x14ac:dyDescent="0.2">
      <c r="B317" s="179" t="s">
        <v>54</v>
      </c>
      <c r="C317" s="179" t="s">
        <v>71</v>
      </c>
      <c r="D317" s="179" t="s">
        <v>119</v>
      </c>
      <c r="E317" s="180" t="str">
        <f t="shared" si="25"/>
        <v>ALMale15-19</v>
      </c>
      <c r="F317" s="181">
        <v>2.7599999999999999E-3</v>
      </c>
      <c r="G317" s="181">
        <v>1.3689355953249939E-2</v>
      </c>
      <c r="H317" s="182">
        <v>1336.746187788779</v>
      </c>
      <c r="I317" s="181">
        <v>0.98631064404675006</v>
      </c>
      <c r="J317" s="182">
        <v>97648.581303156709</v>
      </c>
      <c r="K317" s="182">
        <v>484901.04104631161</v>
      </c>
      <c r="L317" s="182">
        <v>5323623.6761895679</v>
      </c>
      <c r="M317" s="183">
        <v>54.518187618742907</v>
      </c>
      <c r="N317" s="182">
        <v>5</v>
      </c>
      <c r="O317" s="186">
        <f t="shared" si="28"/>
        <v>2.500000000000052</v>
      </c>
    </row>
    <row r="318" spans="2:15" x14ac:dyDescent="0.2">
      <c r="B318" s="179" t="s">
        <v>54</v>
      </c>
      <c r="C318" s="179" t="s">
        <v>71</v>
      </c>
      <c r="D318" s="179" t="s">
        <v>120</v>
      </c>
      <c r="E318" s="180" t="str">
        <f t="shared" si="25"/>
        <v>ALMale20-24</v>
      </c>
      <c r="F318" s="181">
        <v>4.7099999999999998E-3</v>
      </c>
      <c r="G318" s="181">
        <v>2.3298997016467881E-2</v>
      </c>
      <c r="H318" s="182">
        <v>2243.9691590035036</v>
      </c>
      <c r="I318" s="181">
        <v>0.97670100298353213</v>
      </c>
      <c r="J318" s="182">
        <v>96311.835115367925</v>
      </c>
      <c r="K318" s="182">
        <v>475949.25267933088</v>
      </c>
      <c r="L318" s="182">
        <v>4838722.6351432558</v>
      </c>
      <c r="M318" s="183">
        <v>50.24016653142526</v>
      </c>
      <c r="N318" s="182">
        <v>5</v>
      </c>
      <c r="O318" s="186">
        <f t="shared" si="28"/>
        <v>2.5000000000000071</v>
      </c>
    </row>
    <row r="319" spans="2:15" x14ac:dyDescent="0.2">
      <c r="B319" s="179" t="s">
        <v>54</v>
      </c>
      <c r="C319" s="179" t="s">
        <v>71</v>
      </c>
      <c r="D319" s="179" t="s">
        <v>121</v>
      </c>
      <c r="E319" s="180" t="str">
        <f t="shared" si="25"/>
        <v>ALMale25-29</v>
      </c>
      <c r="F319" s="181">
        <v>4.3800000000000002E-3</v>
      </c>
      <c r="G319" s="181">
        <v>2.168649050981819E-2</v>
      </c>
      <c r="H319" s="182">
        <v>2040.0018823415467</v>
      </c>
      <c r="I319" s="181">
        <v>0.97831350949018181</v>
      </c>
      <c r="J319" s="182">
        <v>94067.865956364418</v>
      </c>
      <c r="K319" s="182">
        <v>465239.32507596823</v>
      </c>
      <c r="L319" s="182">
        <v>4362773.3824639246</v>
      </c>
      <c r="M319" s="183">
        <v>46.37899816381185</v>
      </c>
      <c r="N319" s="182">
        <v>5</v>
      </c>
      <c r="O319" s="186">
        <f t="shared" si="28"/>
        <v>2.5000000000000049</v>
      </c>
    </row>
    <row r="320" spans="2:15" x14ac:dyDescent="0.2">
      <c r="B320" s="179" t="s">
        <v>54</v>
      </c>
      <c r="C320" s="179" t="s">
        <v>71</v>
      </c>
      <c r="D320" s="179" t="s">
        <v>122</v>
      </c>
      <c r="E320" s="180" t="str">
        <f t="shared" si="25"/>
        <v>ALMale30-34</v>
      </c>
      <c r="F320" s="181">
        <v>4.2300000000000003E-3</v>
      </c>
      <c r="G320" s="181">
        <v>2.0919893189770673E-2</v>
      </c>
      <c r="H320" s="182">
        <v>1925.2130869112923</v>
      </c>
      <c r="I320" s="181">
        <v>0.97908010681022928</v>
      </c>
      <c r="J320" s="182">
        <v>92027.864074022873</v>
      </c>
      <c r="K320" s="182">
        <v>455326.28765283612</v>
      </c>
      <c r="L320" s="182">
        <v>3897534.057387956</v>
      </c>
      <c r="M320" s="183">
        <v>42.351673556749759</v>
      </c>
      <c r="N320" s="182">
        <v>5</v>
      </c>
      <c r="O320" s="186">
        <f t="shared" si="28"/>
        <v>2.5000000000000284</v>
      </c>
    </row>
    <row r="321" spans="2:15" x14ac:dyDescent="0.2">
      <c r="B321" s="179" t="s">
        <v>54</v>
      </c>
      <c r="C321" s="179" t="s">
        <v>71</v>
      </c>
      <c r="D321" s="179" t="s">
        <v>123</v>
      </c>
      <c r="E321" s="180" t="str">
        <f t="shared" si="25"/>
        <v>ALMale35-39</v>
      </c>
      <c r="F321" s="181">
        <v>4.5700000000000003E-3</v>
      </c>
      <c r="G321" s="181">
        <v>2.2612556316409207E-2</v>
      </c>
      <c r="H321" s="182">
        <v>2037.451269703824</v>
      </c>
      <c r="I321" s="181">
        <v>0.97738744368359076</v>
      </c>
      <c r="J321" s="182">
        <v>90102.65098711157</v>
      </c>
      <c r="K321" s="182">
        <v>445419.62676129828</v>
      </c>
      <c r="L321" s="182">
        <v>3442207.7697351198</v>
      </c>
      <c r="M321" s="183">
        <v>38.203179729167999</v>
      </c>
      <c r="N321" s="182">
        <v>5</v>
      </c>
      <c r="O321" s="186">
        <f t="shared" si="28"/>
        <v>2.5</v>
      </c>
    </row>
    <row r="322" spans="2:15" x14ac:dyDescent="0.2">
      <c r="B322" s="179" t="s">
        <v>54</v>
      </c>
      <c r="C322" s="179" t="s">
        <v>71</v>
      </c>
      <c r="D322" s="179" t="s">
        <v>124</v>
      </c>
      <c r="E322" s="180" t="str">
        <f t="shared" si="25"/>
        <v>ALMale40-44</v>
      </c>
      <c r="F322" s="181">
        <v>6.0099999999999997E-3</v>
      </c>
      <c r="G322" s="181">
        <v>2.9608036798976004E-2</v>
      </c>
      <c r="H322" s="182">
        <v>2607.4376739421796</v>
      </c>
      <c r="I322" s="181">
        <v>0.97039196320102394</v>
      </c>
      <c r="J322" s="182">
        <v>88065.199717407741</v>
      </c>
      <c r="K322" s="182">
        <v>433807.40440218325</v>
      </c>
      <c r="L322" s="182">
        <v>2996788.1429738216</v>
      </c>
      <c r="M322" s="183">
        <v>34.029198282524874</v>
      </c>
      <c r="N322" s="182">
        <v>5</v>
      </c>
      <c r="O322" s="186">
        <f t="shared" si="28"/>
        <v>2.5000000000000062</v>
      </c>
    </row>
    <row r="323" spans="2:15" x14ac:dyDescent="0.2">
      <c r="B323" s="179" t="s">
        <v>54</v>
      </c>
      <c r="C323" s="179" t="s">
        <v>71</v>
      </c>
      <c r="D323" s="179" t="s">
        <v>125</v>
      </c>
      <c r="E323" s="180" t="str">
        <f t="shared" si="25"/>
        <v>ALMale45-49</v>
      </c>
      <c r="F323" s="181">
        <v>7.8499999999999993E-3</v>
      </c>
      <c r="G323" s="181">
        <v>3.8486122707280274E-2</v>
      </c>
      <c r="H323" s="182">
        <v>3288.9379162943737</v>
      </c>
      <c r="I323" s="181">
        <v>0.96151387729271975</v>
      </c>
      <c r="J323" s="182">
        <v>85457.762043465555</v>
      </c>
      <c r="K323" s="182">
        <v>419066.46542659187</v>
      </c>
      <c r="L323" s="182">
        <v>2562980.7385716382</v>
      </c>
      <c r="M323" s="183">
        <v>29.991198895052438</v>
      </c>
      <c r="N323" s="182">
        <v>5</v>
      </c>
      <c r="O323" s="186">
        <f t="shared" si="28"/>
        <v>2.4999999999999964</v>
      </c>
    </row>
    <row r="324" spans="2:15" x14ac:dyDescent="0.2">
      <c r="B324" s="179" t="s">
        <v>54</v>
      </c>
      <c r="C324" s="179" t="s">
        <v>71</v>
      </c>
      <c r="D324" s="179" t="s">
        <v>126</v>
      </c>
      <c r="E324" s="180" t="str">
        <f t="shared" si="25"/>
        <v>ALMale50-54</v>
      </c>
      <c r="F324" s="181">
        <v>9.9900000000000006E-3</v>
      </c>
      <c r="G324" s="181">
        <v>4.8730372461233087E-2</v>
      </c>
      <c r="H324" s="182">
        <v>4004.1174044186077</v>
      </c>
      <c r="I324" s="181">
        <v>0.95126962753876687</v>
      </c>
      <c r="J324" s="182">
        <v>82168.824127171189</v>
      </c>
      <c r="K324" s="182">
        <v>400833.82712480944</v>
      </c>
      <c r="L324" s="182">
        <v>2143914.2731450466</v>
      </c>
      <c r="M324" s="183">
        <v>26.09157786932608</v>
      </c>
      <c r="N324" s="182">
        <v>5</v>
      </c>
      <c r="O324" s="186">
        <f t="shared" si="28"/>
        <v>2.499999999999996</v>
      </c>
    </row>
    <row r="325" spans="2:15" x14ac:dyDescent="0.2">
      <c r="B325" s="179" t="s">
        <v>54</v>
      </c>
      <c r="C325" s="179" t="s">
        <v>71</v>
      </c>
      <c r="D325" s="179" t="s">
        <v>127</v>
      </c>
      <c r="E325" s="180" t="str">
        <f t="shared" si="25"/>
        <v>ALMale55-59</v>
      </c>
      <c r="F325" s="181">
        <v>1.474E-2</v>
      </c>
      <c r="G325" s="181">
        <v>7.1072354798547829E-2</v>
      </c>
      <c r="H325" s="182">
        <v>5555.3497689239084</v>
      </c>
      <c r="I325" s="181">
        <v>0.92892764520145221</v>
      </c>
      <c r="J325" s="182">
        <v>78164.706722752584</v>
      </c>
      <c r="K325" s="182">
        <v>376935.15919145319</v>
      </c>
      <c r="L325" s="182">
        <v>1743080.4460202372</v>
      </c>
      <c r="M325" s="183">
        <v>22.300095773440066</v>
      </c>
      <c r="N325" s="182">
        <v>5</v>
      </c>
      <c r="O325" s="186">
        <f t="shared" si="28"/>
        <v>2.4999999999999956</v>
      </c>
    </row>
    <row r="326" spans="2:15" x14ac:dyDescent="0.2">
      <c r="B326" s="179" t="s">
        <v>54</v>
      </c>
      <c r="C326" s="179" t="s">
        <v>71</v>
      </c>
      <c r="D326" s="179" t="s">
        <v>128</v>
      </c>
      <c r="E326" s="180" t="str">
        <f t="shared" si="25"/>
        <v>ALMale60-64</v>
      </c>
      <c r="F326" s="181">
        <v>2.0369999999999999E-2</v>
      </c>
      <c r="G326" s="181">
        <v>9.6899747740347084E-2</v>
      </c>
      <c r="H326" s="182">
        <v>7035.8283724148159</v>
      </c>
      <c r="I326" s="181">
        <v>0.90310025225965296</v>
      </c>
      <c r="J326" s="182">
        <v>72609.356953828683</v>
      </c>
      <c r="K326" s="182">
        <v>345457.21383810637</v>
      </c>
      <c r="L326" s="182">
        <v>1366145.286828784</v>
      </c>
      <c r="M326" s="183">
        <v>18.815003246723389</v>
      </c>
      <c r="N326" s="182">
        <v>5</v>
      </c>
      <c r="O326" s="186">
        <f t="shared" si="28"/>
        <v>2.499999999999988</v>
      </c>
    </row>
    <row r="327" spans="2:15" x14ac:dyDescent="0.2">
      <c r="B327" s="179" t="s">
        <v>54</v>
      </c>
      <c r="C327" s="179" t="s">
        <v>71</v>
      </c>
      <c r="D327" s="179" t="s">
        <v>129</v>
      </c>
      <c r="E327" s="180" t="str">
        <f t="shared" si="25"/>
        <v>ALMale65-69</v>
      </c>
      <c r="F327" s="181">
        <v>2.7629999999999998E-2</v>
      </c>
      <c r="G327" s="181">
        <v>0.12923770802795709</v>
      </c>
      <c r="H327" s="182">
        <v>8474.5725411676649</v>
      </c>
      <c r="I327" s="181">
        <v>0.87076229197204291</v>
      </c>
      <c r="J327" s="182">
        <v>65573.528581413877</v>
      </c>
      <c r="K327" s="182">
        <v>306681.21155415021</v>
      </c>
      <c r="L327" s="182">
        <v>1020688.0729906777</v>
      </c>
      <c r="M327" s="183">
        <v>15.565550536500805</v>
      </c>
      <c r="N327" s="182">
        <v>5</v>
      </c>
      <c r="O327" s="186">
        <f t="shared" si="28"/>
        <v>2.5000000000000044</v>
      </c>
    </row>
    <row r="328" spans="2:15" x14ac:dyDescent="0.2">
      <c r="B328" s="179" t="s">
        <v>54</v>
      </c>
      <c r="C328" s="179" t="s">
        <v>71</v>
      </c>
      <c r="D328" s="179" t="s">
        <v>130</v>
      </c>
      <c r="E328" s="180" t="str">
        <f t="shared" si="25"/>
        <v>ALMale70-74</v>
      </c>
      <c r="F328" s="181">
        <v>4.3520000000000003E-2</v>
      </c>
      <c r="G328" s="181">
        <v>0.19623803642512208</v>
      </c>
      <c r="H328" s="182">
        <v>11204.987015262281</v>
      </c>
      <c r="I328" s="181">
        <v>0.80376196357487795</v>
      </c>
      <c r="J328" s="182">
        <v>57098.956040246208</v>
      </c>
      <c r="K328" s="182">
        <v>257482.31266307534</v>
      </c>
      <c r="L328" s="182">
        <v>714006.86143652746</v>
      </c>
      <c r="M328" s="183">
        <v>12.504727073000417</v>
      </c>
      <c r="N328" s="182">
        <v>5</v>
      </c>
      <c r="O328" s="186">
        <f t="shared" si="28"/>
        <v>2.4999999999999973</v>
      </c>
    </row>
    <row r="329" spans="2:15" x14ac:dyDescent="0.2">
      <c r="B329" s="179" t="s">
        <v>54</v>
      </c>
      <c r="C329" s="179" t="s">
        <v>71</v>
      </c>
      <c r="D329" s="179" t="s">
        <v>131</v>
      </c>
      <c r="E329" s="180" t="str">
        <f t="shared" si="25"/>
        <v>ALMale75-79</v>
      </c>
      <c r="F329" s="181">
        <v>6.3740000000000005E-2</v>
      </c>
      <c r="G329" s="181">
        <v>0.27490211424837152</v>
      </c>
      <c r="H329" s="182">
        <v>12616.349116217358</v>
      </c>
      <c r="I329" s="181">
        <v>0.72509788575162848</v>
      </c>
      <c r="J329" s="182">
        <v>45893.969024983933</v>
      </c>
      <c r="K329" s="182">
        <v>197928.97233437627</v>
      </c>
      <c r="L329" s="182">
        <v>456524.54877345217</v>
      </c>
      <c r="M329" s="183">
        <v>9.9473756241245468</v>
      </c>
      <c r="N329" s="182">
        <v>5</v>
      </c>
      <c r="O329" s="186">
        <f t="shared" si="28"/>
        <v>2.5</v>
      </c>
    </row>
    <row r="330" spans="2:15" x14ac:dyDescent="0.2">
      <c r="B330" s="179" t="s">
        <v>54</v>
      </c>
      <c r="C330" s="179" t="s">
        <v>71</v>
      </c>
      <c r="D330" s="179" t="s">
        <v>132</v>
      </c>
      <c r="E330" s="180" t="str">
        <f t="shared" si="25"/>
        <v>ALMale80-84</v>
      </c>
      <c r="F330" s="181">
        <v>9.5820000000000002E-2</v>
      </c>
      <c r="G330" s="181">
        <v>0.3865029373576942</v>
      </c>
      <c r="H330" s="182">
        <v>12861.897843011164</v>
      </c>
      <c r="I330" s="181">
        <v>0.61349706264230575</v>
      </c>
      <c r="J330" s="182">
        <v>33277.619908766574</v>
      </c>
      <c r="K330" s="182">
        <v>134233.35493630494</v>
      </c>
      <c r="L330" s="182">
        <v>258595.57643907593</v>
      </c>
      <c r="M330" s="183">
        <v>7.7708555223612059</v>
      </c>
      <c r="N330" s="182">
        <v>5</v>
      </c>
      <c r="O330" s="186">
        <f t="shared" si="28"/>
        <v>2.5000000000000004</v>
      </c>
    </row>
    <row r="331" spans="2:15" x14ac:dyDescent="0.2">
      <c r="B331" s="179" t="s">
        <v>54</v>
      </c>
      <c r="C331" s="179" t="s">
        <v>71</v>
      </c>
      <c r="D331" s="179" t="s">
        <v>133</v>
      </c>
      <c r="E331" s="180" t="str">
        <f t="shared" si="25"/>
        <v>ALMale85-89</v>
      </c>
      <c r="F331" s="181">
        <v>0.13829</v>
      </c>
      <c r="G331" s="181">
        <v>0.51382192881002398</v>
      </c>
      <c r="H331" s="182">
        <v>10490.045689875809</v>
      </c>
      <c r="I331" s="181">
        <v>0.48617807118997602</v>
      </c>
      <c r="J331" s="182">
        <v>20415.722065755406</v>
      </c>
      <c r="K331" s="182">
        <v>75853.496104087506</v>
      </c>
      <c r="L331" s="182">
        <v>124362.221502771</v>
      </c>
      <c r="M331" s="183">
        <v>6.0914926791333865</v>
      </c>
      <c r="N331" s="182">
        <v>5</v>
      </c>
      <c r="O331" s="186">
        <f t="shared" si="28"/>
        <v>2.4999999999999996</v>
      </c>
    </row>
    <row r="332" spans="2:15" x14ac:dyDescent="0.2">
      <c r="B332" s="179" t="s">
        <v>54</v>
      </c>
      <c r="C332" s="179" t="s">
        <v>71</v>
      </c>
      <c r="D332" s="179" t="s">
        <v>8</v>
      </c>
      <c r="E332" s="180" t="str">
        <f t="shared" si="25"/>
        <v>ALMale90+</v>
      </c>
      <c r="F332" s="181">
        <v>0.20462</v>
      </c>
      <c r="G332" s="181">
        <v>1</v>
      </c>
      <c r="H332" s="182">
        <v>9925.6763758795969</v>
      </c>
      <c r="I332" s="181">
        <v>0</v>
      </c>
      <c r="J332" s="182">
        <v>9925.6763758795969</v>
      </c>
      <c r="K332" s="182">
        <v>48508.725398683498</v>
      </c>
      <c r="L332" s="182">
        <v>48508.725398683498</v>
      </c>
      <c r="M332" s="183">
        <v>4.8871959513574952</v>
      </c>
      <c r="N332" s="183" t="s">
        <v>19</v>
      </c>
      <c r="O332" s="186">
        <f>K332/H332</f>
        <v>4.8871959513574952</v>
      </c>
    </row>
    <row r="333" spans="2:15" ht="16" customHeight="1" x14ac:dyDescent="0.2">
      <c r="B333" s="239" t="s">
        <v>14</v>
      </c>
      <c r="C333" s="239" t="s">
        <v>17</v>
      </c>
      <c r="D333" s="239" t="s">
        <v>0</v>
      </c>
      <c r="E333" s="239" t="s">
        <v>135</v>
      </c>
      <c r="F333" s="240" t="s">
        <v>1</v>
      </c>
      <c r="G333" s="240" t="s">
        <v>2</v>
      </c>
      <c r="H333" s="240" t="s">
        <v>83</v>
      </c>
      <c r="I333" s="240" t="s">
        <v>3</v>
      </c>
      <c r="J333" s="240" t="s">
        <v>4</v>
      </c>
      <c r="K333" s="240" t="s">
        <v>5</v>
      </c>
      <c r="L333" s="240" t="s">
        <v>6</v>
      </c>
      <c r="M333" s="240" t="s">
        <v>7</v>
      </c>
      <c r="N333" s="241" t="s">
        <v>9</v>
      </c>
      <c r="O333" s="242" t="s">
        <v>139</v>
      </c>
    </row>
    <row r="334" spans="2:15" ht="16" customHeight="1" x14ac:dyDescent="0.2">
      <c r="B334" s="239"/>
      <c r="C334" s="239"/>
      <c r="D334" s="239"/>
      <c r="E334" s="239"/>
      <c r="F334" s="239"/>
      <c r="G334" s="239"/>
      <c r="H334" s="239"/>
      <c r="I334" s="239"/>
      <c r="J334" s="239"/>
      <c r="K334" s="239"/>
      <c r="L334" s="239"/>
      <c r="M334" s="239"/>
      <c r="N334" s="241"/>
      <c r="O334" s="242"/>
    </row>
    <row r="335" spans="2:15" x14ac:dyDescent="0.2">
      <c r="B335" s="179" t="s">
        <v>55</v>
      </c>
      <c r="C335" s="179" t="s">
        <v>71</v>
      </c>
      <c r="D335" s="179">
        <v>0</v>
      </c>
      <c r="E335" s="180" t="str">
        <f t="shared" ref="E335:E396" si="29">_xlfn.CONCAT(B335,C335,D335)</f>
        <v>SEMale0</v>
      </c>
      <c r="F335" s="181">
        <v>1.54E-2</v>
      </c>
      <c r="G335" s="181">
        <v>1.5187931116977268E-2</v>
      </c>
      <c r="H335" s="182">
        <v>1518.7931116977268</v>
      </c>
      <c r="I335" s="181">
        <v>0.98481206888302275</v>
      </c>
      <c r="J335" s="182">
        <v>100000</v>
      </c>
      <c r="K335" s="182">
        <v>98612.074155388458</v>
      </c>
      <c r="L335" s="182">
        <v>6919591.3716578735</v>
      </c>
      <c r="M335" s="183">
        <v>69.19591371657873</v>
      </c>
      <c r="N335" s="182">
        <v>1</v>
      </c>
      <c r="O335" s="186">
        <f t="shared" ref="O335:O353" si="30">(K335-J336*N335)/H335</f>
        <v>8.6165301961305327E-2</v>
      </c>
    </row>
    <row r="336" spans="2:15" x14ac:dyDescent="0.2">
      <c r="B336" s="179" t="s">
        <v>55</v>
      </c>
      <c r="C336" s="179" t="s">
        <v>71</v>
      </c>
      <c r="D336" s="184" t="s">
        <v>1657</v>
      </c>
      <c r="E336" s="180" t="str">
        <f t="shared" si="29"/>
        <v>SEMale1-4</v>
      </c>
      <c r="F336" s="181">
        <v>8.0000000000000004E-4</v>
      </c>
      <c r="G336" s="181">
        <v>3.2069748622491514E-3</v>
      </c>
      <c r="H336" s="182">
        <v>315.82675489474337</v>
      </c>
      <c r="I336" s="181">
        <v>0.99679302513775081</v>
      </c>
      <c r="J336" s="182">
        <v>98481.206888302273</v>
      </c>
      <c r="K336" s="182">
        <v>393169.12953666144</v>
      </c>
      <c r="L336" s="182">
        <v>6820979.2975024851</v>
      </c>
      <c r="M336" s="183">
        <v>69.261735441959644</v>
      </c>
      <c r="N336" s="182">
        <v>4</v>
      </c>
      <c r="O336" s="186">
        <f t="shared" si="30"/>
        <v>1.6072387635446144</v>
      </c>
    </row>
    <row r="337" spans="2:15" x14ac:dyDescent="0.2">
      <c r="B337" s="179" t="s">
        <v>55</v>
      </c>
      <c r="C337" s="179" t="s">
        <v>71</v>
      </c>
      <c r="D337" s="184" t="s">
        <v>1658</v>
      </c>
      <c r="E337" s="180" t="str">
        <f t="shared" si="29"/>
        <v>SEMale5-9</v>
      </c>
      <c r="F337" s="181">
        <v>4.0999999999999999E-4</v>
      </c>
      <c r="G337" s="181">
        <v>2.0545829120833447E-3</v>
      </c>
      <c r="H337" s="182">
        <v>201.68891258026494</v>
      </c>
      <c r="I337" s="181">
        <v>0.99794541708791662</v>
      </c>
      <c r="J337" s="182">
        <v>98165.380133407525</v>
      </c>
      <c r="K337" s="182">
        <v>490322.67838558694</v>
      </c>
      <c r="L337" s="182">
        <v>6427810.1679658238</v>
      </c>
      <c r="M337" s="183">
        <v>65.479399756109331</v>
      </c>
      <c r="N337" s="182">
        <v>5</v>
      </c>
      <c r="O337" s="186">
        <f t="shared" si="30"/>
        <v>2.4999999999998819</v>
      </c>
    </row>
    <row r="338" spans="2:15" x14ac:dyDescent="0.2">
      <c r="B338" s="179" t="s">
        <v>55</v>
      </c>
      <c r="C338" s="179" t="s">
        <v>71</v>
      </c>
      <c r="D338" s="184" t="s">
        <v>118</v>
      </c>
      <c r="E338" s="180" t="str">
        <f t="shared" si="29"/>
        <v>SEMale10-14</v>
      </c>
      <c r="F338" s="181">
        <v>4.2999999999999999E-4</v>
      </c>
      <c r="G338" s="181">
        <v>2.1655891605453273E-3</v>
      </c>
      <c r="H338" s="182">
        <v>212.14910783483296</v>
      </c>
      <c r="I338" s="181">
        <v>0.99783441083945468</v>
      </c>
      <c r="J338" s="182">
        <v>97963.691220827255</v>
      </c>
      <c r="K338" s="182">
        <v>489288.08333454921</v>
      </c>
      <c r="L338" s="182">
        <v>5937487.4895802373</v>
      </c>
      <c r="M338" s="183">
        <v>60.609062557637856</v>
      </c>
      <c r="N338" s="182">
        <v>5</v>
      </c>
      <c r="O338" s="186">
        <f t="shared" si="30"/>
        <v>2.5000000000000413</v>
      </c>
    </row>
    <row r="339" spans="2:15" x14ac:dyDescent="0.2">
      <c r="B339" s="179" t="s">
        <v>55</v>
      </c>
      <c r="C339" s="179" t="s">
        <v>71</v>
      </c>
      <c r="D339" s="179" t="s">
        <v>119</v>
      </c>
      <c r="E339" s="180" t="str">
        <f t="shared" si="29"/>
        <v>SEMale15-19</v>
      </c>
      <c r="F339" s="181">
        <v>1.73E-3</v>
      </c>
      <c r="G339" s="181">
        <v>8.5975960156119153E-3</v>
      </c>
      <c r="H339" s="182">
        <v>840.428268990584</v>
      </c>
      <c r="I339" s="181">
        <v>0.99140240398438806</v>
      </c>
      <c r="J339" s="182">
        <v>97751.542112992422</v>
      </c>
      <c r="K339" s="182">
        <v>486656.63989248563</v>
      </c>
      <c r="L339" s="182">
        <v>5448199.406245688</v>
      </c>
      <c r="M339" s="183">
        <v>55.735176023597006</v>
      </c>
      <c r="N339" s="182">
        <v>5</v>
      </c>
      <c r="O339" s="186">
        <f t="shared" si="30"/>
        <v>2.4999999999999658</v>
      </c>
    </row>
    <row r="340" spans="2:15" x14ac:dyDescent="0.2">
      <c r="B340" s="179" t="s">
        <v>55</v>
      </c>
      <c r="C340" s="179" t="s">
        <v>71</v>
      </c>
      <c r="D340" s="179" t="s">
        <v>120</v>
      </c>
      <c r="E340" s="180" t="str">
        <f t="shared" si="29"/>
        <v>SEMale20-24</v>
      </c>
      <c r="F340" s="181">
        <v>2.9299999999999999E-3</v>
      </c>
      <c r="G340" s="181">
        <v>1.4536747416677721E-2</v>
      </c>
      <c r="H340" s="182">
        <v>1408.7723838191544</v>
      </c>
      <c r="I340" s="181">
        <v>0.98546325258332224</v>
      </c>
      <c r="J340" s="182">
        <v>96911.11384400184</v>
      </c>
      <c r="K340" s="182">
        <v>481033.63826046127</v>
      </c>
      <c r="L340" s="182">
        <v>4961542.7663532021</v>
      </c>
      <c r="M340" s="183">
        <v>51.196839759161314</v>
      </c>
      <c r="N340" s="182">
        <v>5</v>
      </c>
      <c r="O340" s="186">
        <f t="shared" si="30"/>
        <v>2.4999999999999885</v>
      </c>
    </row>
    <row r="341" spans="2:15" x14ac:dyDescent="0.2">
      <c r="B341" s="179" t="s">
        <v>55</v>
      </c>
      <c r="C341" s="179" t="s">
        <v>71</v>
      </c>
      <c r="D341" s="179" t="s">
        <v>121</v>
      </c>
      <c r="E341" s="180" t="str">
        <f t="shared" si="29"/>
        <v>SEMale25-29</v>
      </c>
      <c r="F341" s="181">
        <v>3.5300000000000002E-3</v>
      </c>
      <c r="G341" s="181">
        <v>1.7499183428063822E-2</v>
      </c>
      <c r="H341" s="182">
        <v>1671.2129910213212</v>
      </c>
      <c r="I341" s="181">
        <v>0.98250081657193622</v>
      </c>
      <c r="J341" s="182">
        <v>95502.341460182681</v>
      </c>
      <c r="K341" s="182">
        <v>473333.67482336011</v>
      </c>
      <c r="L341" s="182">
        <v>4480509.1280927407</v>
      </c>
      <c r="M341" s="183">
        <v>46.91517568666918</v>
      </c>
      <c r="N341" s="182">
        <v>5</v>
      </c>
      <c r="O341" s="186">
        <f t="shared" si="30"/>
        <v>2.4999999999999942</v>
      </c>
    </row>
    <row r="342" spans="2:15" x14ac:dyDescent="0.2">
      <c r="B342" s="179" t="s">
        <v>55</v>
      </c>
      <c r="C342" s="179" t="s">
        <v>71</v>
      </c>
      <c r="D342" s="179" t="s">
        <v>122</v>
      </c>
      <c r="E342" s="180" t="str">
        <f t="shared" si="29"/>
        <v>SEMale30-34</v>
      </c>
      <c r="F342" s="181">
        <v>3.5999999999999999E-3</v>
      </c>
      <c r="G342" s="181">
        <v>1.7855509659782488E-2</v>
      </c>
      <c r="H342" s="182">
        <v>1675.4026207694023</v>
      </c>
      <c r="I342" s="181">
        <v>0.98214449034021756</v>
      </c>
      <c r="J342" s="182">
        <v>93831.128469161369</v>
      </c>
      <c r="K342" s="182">
        <v>464967.13579388335</v>
      </c>
      <c r="L342" s="182">
        <v>4007175.4532693801</v>
      </c>
      <c r="M342" s="183">
        <v>42.706248114519717</v>
      </c>
      <c r="N342" s="182">
        <v>5</v>
      </c>
      <c r="O342" s="186">
        <f t="shared" si="30"/>
        <v>2.4999999999999747</v>
      </c>
    </row>
    <row r="343" spans="2:15" x14ac:dyDescent="0.2">
      <c r="B343" s="179" t="s">
        <v>55</v>
      </c>
      <c r="C343" s="179" t="s">
        <v>71</v>
      </c>
      <c r="D343" s="179" t="s">
        <v>123</v>
      </c>
      <c r="E343" s="180" t="str">
        <f t="shared" si="29"/>
        <v>SEMale35-39</v>
      </c>
      <c r="F343" s="181">
        <v>4.7299999999999998E-3</v>
      </c>
      <c r="G343" s="181">
        <v>2.3387565776789722E-2</v>
      </c>
      <c r="H343" s="182">
        <v>2155.2980999870679</v>
      </c>
      <c r="I343" s="181">
        <v>0.97661243422321031</v>
      </c>
      <c r="J343" s="182">
        <v>92155.725848391972</v>
      </c>
      <c r="K343" s="182">
        <v>455390.38399199222</v>
      </c>
      <c r="L343" s="182">
        <v>3542208.3174754968</v>
      </c>
      <c r="M343" s="183">
        <v>38.437202733369872</v>
      </c>
      <c r="N343" s="182">
        <v>5</v>
      </c>
      <c r="O343" s="186">
        <f t="shared" si="30"/>
        <v>2.5000000000000013</v>
      </c>
    </row>
    <row r="344" spans="2:15" x14ac:dyDescent="0.2">
      <c r="B344" s="179" t="s">
        <v>55</v>
      </c>
      <c r="C344" s="179" t="s">
        <v>71</v>
      </c>
      <c r="D344" s="179" t="s">
        <v>124</v>
      </c>
      <c r="E344" s="180" t="str">
        <f t="shared" si="29"/>
        <v>SEMale40-44</v>
      </c>
      <c r="F344" s="181">
        <v>5.1799999999999997E-3</v>
      </c>
      <c r="G344" s="181">
        <v>2.5554009399608245E-2</v>
      </c>
      <c r="H344" s="182">
        <v>2299.8717766515019</v>
      </c>
      <c r="I344" s="181">
        <v>0.97444599060039172</v>
      </c>
      <c r="J344" s="182">
        <v>90000.427748404909</v>
      </c>
      <c r="K344" s="182">
        <v>444252.4593003958</v>
      </c>
      <c r="L344" s="182">
        <v>3086817.9334835047</v>
      </c>
      <c r="M344" s="183">
        <v>34.297814029425133</v>
      </c>
      <c r="N344" s="182">
        <v>5</v>
      </c>
      <c r="O344" s="186">
        <f t="shared" si="30"/>
        <v>2.4999999999999956</v>
      </c>
    </row>
    <row r="345" spans="2:15" x14ac:dyDescent="0.2">
      <c r="B345" s="179" t="s">
        <v>55</v>
      </c>
      <c r="C345" s="179" t="s">
        <v>71</v>
      </c>
      <c r="D345" s="179" t="s">
        <v>125</v>
      </c>
      <c r="E345" s="180" t="str">
        <f t="shared" si="29"/>
        <v>SEMale45-49</v>
      </c>
      <c r="F345" s="181">
        <v>7.3600000000000002E-3</v>
      </c>
      <c r="G345" s="181">
        <v>3.6138626477125985E-2</v>
      </c>
      <c r="H345" s="182">
        <v>3169.3776340994768</v>
      </c>
      <c r="I345" s="181">
        <v>0.96386137352287404</v>
      </c>
      <c r="J345" s="182">
        <v>87700.555971753405</v>
      </c>
      <c r="K345" s="182">
        <v>430579.33577351831</v>
      </c>
      <c r="L345" s="182">
        <v>2642565.4741831091</v>
      </c>
      <c r="M345" s="183">
        <v>30.131684399289629</v>
      </c>
      <c r="N345" s="182">
        <v>5</v>
      </c>
      <c r="O345" s="186">
        <f t="shared" si="30"/>
        <v>2.4999999999999987</v>
      </c>
    </row>
    <row r="346" spans="2:15" x14ac:dyDescent="0.2">
      <c r="B346" s="179" t="s">
        <v>55</v>
      </c>
      <c r="C346" s="179" t="s">
        <v>71</v>
      </c>
      <c r="D346" s="179" t="s">
        <v>126</v>
      </c>
      <c r="E346" s="180" t="str">
        <f t="shared" si="29"/>
        <v>SEMale50-54</v>
      </c>
      <c r="F346" s="181">
        <v>1.06E-2</v>
      </c>
      <c r="G346" s="181">
        <v>5.1634898168959768E-2</v>
      </c>
      <c r="H346" s="182">
        <v>4364.7587855669381</v>
      </c>
      <c r="I346" s="181">
        <v>0.94836510183104028</v>
      </c>
      <c r="J346" s="182">
        <v>84531.178337653924</v>
      </c>
      <c r="K346" s="182">
        <v>411743.99472435226</v>
      </c>
      <c r="L346" s="182">
        <v>2211986.1384095908</v>
      </c>
      <c r="M346" s="183">
        <v>26.167695540383523</v>
      </c>
      <c r="N346" s="182">
        <v>5</v>
      </c>
      <c r="O346" s="186">
        <f t="shared" si="30"/>
        <v>2.5000000000000031</v>
      </c>
    </row>
    <row r="347" spans="2:15" x14ac:dyDescent="0.2">
      <c r="B347" s="179" t="s">
        <v>55</v>
      </c>
      <c r="C347" s="179" t="s">
        <v>71</v>
      </c>
      <c r="D347" s="179" t="s">
        <v>127</v>
      </c>
      <c r="E347" s="180" t="str">
        <f t="shared" si="29"/>
        <v>SEMale55-59</v>
      </c>
      <c r="F347" s="181">
        <v>1.2959999999999999E-2</v>
      </c>
      <c r="G347" s="181">
        <v>6.2771787814991931E-2</v>
      </c>
      <c r="H347" s="182">
        <v>5032.1894780112243</v>
      </c>
      <c r="I347" s="181">
        <v>0.93722821218500807</v>
      </c>
      <c r="J347" s="182">
        <v>80166.419552086983</v>
      </c>
      <c r="K347" s="182">
        <v>388251.62406540685</v>
      </c>
      <c r="L347" s="182">
        <v>1800242.1436852387</v>
      </c>
      <c r="M347" s="183">
        <v>22.456312178387325</v>
      </c>
      <c r="N347" s="182">
        <v>5</v>
      </c>
      <c r="O347" s="186">
        <f t="shared" si="30"/>
        <v>2.4999999999999978</v>
      </c>
    </row>
    <row r="348" spans="2:15" x14ac:dyDescent="0.2">
      <c r="B348" s="179" t="s">
        <v>55</v>
      </c>
      <c r="C348" s="179" t="s">
        <v>71</v>
      </c>
      <c r="D348" s="179" t="s">
        <v>128</v>
      </c>
      <c r="E348" s="180" t="str">
        <f t="shared" si="29"/>
        <v>SEMale60-64</v>
      </c>
      <c r="F348" s="181">
        <v>1.8970000000000001E-2</v>
      </c>
      <c r="G348" s="181">
        <v>9.0533849986681417E-2</v>
      </c>
      <c r="H348" s="182">
        <v>6802.191114391183</v>
      </c>
      <c r="I348" s="181">
        <v>0.90946615001331854</v>
      </c>
      <c r="J348" s="182">
        <v>75134.230074075764</v>
      </c>
      <c r="K348" s="182">
        <v>358665.67258440086</v>
      </c>
      <c r="L348" s="182">
        <v>1411990.5196198318</v>
      </c>
      <c r="M348" s="183">
        <v>18.792905952822476</v>
      </c>
      <c r="N348" s="182">
        <v>5</v>
      </c>
      <c r="O348" s="186">
        <f t="shared" si="30"/>
        <v>2.5000000000000062</v>
      </c>
    </row>
    <row r="349" spans="2:15" x14ac:dyDescent="0.2">
      <c r="B349" s="179" t="s">
        <v>55</v>
      </c>
      <c r="C349" s="179" t="s">
        <v>71</v>
      </c>
      <c r="D349" s="179" t="s">
        <v>129</v>
      </c>
      <c r="E349" s="180" t="str">
        <f t="shared" si="29"/>
        <v>SEMale65-69</v>
      </c>
      <c r="F349" s="181">
        <v>2.7550000000000002E-2</v>
      </c>
      <c r="G349" s="181">
        <v>0.12886608152957721</v>
      </c>
      <c r="H349" s="182">
        <v>8805.6821036609599</v>
      </c>
      <c r="I349" s="181">
        <v>0.87113391847042276</v>
      </c>
      <c r="J349" s="182">
        <v>68332.038959684578</v>
      </c>
      <c r="K349" s="182">
        <v>319645.98953927046</v>
      </c>
      <c r="L349" s="182">
        <v>1053324.8470354311</v>
      </c>
      <c r="M349" s="183">
        <v>15.414801944617595</v>
      </c>
      <c r="N349" s="182">
        <v>5</v>
      </c>
      <c r="O349" s="186">
        <f t="shared" si="30"/>
        <v>2.4999999999999996</v>
      </c>
    </row>
    <row r="350" spans="2:15" x14ac:dyDescent="0.2">
      <c r="B350" s="179" t="s">
        <v>55</v>
      </c>
      <c r="C350" s="179" t="s">
        <v>71</v>
      </c>
      <c r="D350" s="179" t="s">
        <v>130</v>
      </c>
      <c r="E350" s="180" t="str">
        <f t="shared" si="29"/>
        <v>SEMale70-74</v>
      </c>
      <c r="F350" s="181">
        <v>4.3819999999999998E-2</v>
      </c>
      <c r="G350" s="181">
        <v>0.197476254024365</v>
      </c>
      <c r="H350" s="182">
        <v>11755.04196764512</v>
      </c>
      <c r="I350" s="181">
        <v>0.80252374597563503</v>
      </c>
      <c r="J350" s="182">
        <v>59526.356856023616</v>
      </c>
      <c r="K350" s="182">
        <v>268244.17936100526</v>
      </c>
      <c r="L350" s="182">
        <v>733678.85749616055</v>
      </c>
      <c r="M350" s="183">
        <v>12.325277343458284</v>
      </c>
      <c r="N350" s="182">
        <v>5</v>
      </c>
      <c r="O350" s="186">
        <f t="shared" si="30"/>
        <v>2.4999999999999987</v>
      </c>
    </row>
    <row r="351" spans="2:15" x14ac:dyDescent="0.2">
      <c r="B351" s="179" t="s">
        <v>55</v>
      </c>
      <c r="C351" s="179" t="s">
        <v>71</v>
      </c>
      <c r="D351" s="179" t="s">
        <v>131</v>
      </c>
      <c r="E351" s="180" t="str">
        <f t="shared" si="29"/>
        <v>SEMale75-79</v>
      </c>
      <c r="F351" s="181">
        <v>6.2530000000000002E-2</v>
      </c>
      <c r="G351" s="181">
        <v>0.27038374201454346</v>
      </c>
      <c r="H351" s="182">
        <v>12916.58688047485</v>
      </c>
      <c r="I351" s="181">
        <v>0.7296162579854566</v>
      </c>
      <c r="J351" s="182">
        <v>47771.314888378496</v>
      </c>
      <c r="K351" s="182">
        <v>206565.10724070537</v>
      </c>
      <c r="L351" s="182">
        <v>465434.67813515523</v>
      </c>
      <c r="M351" s="183">
        <v>9.7429739839206988</v>
      </c>
      <c r="N351" s="182">
        <v>5</v>
      </c>
      <c r="O351" s="186">
        <f t="shared" si="30"/>
        <v>2.5000000000000004</v>
      </c>
    </row>
    <row r="352" spans="2:15" x14ac:dyDescent="0.2">
      <c r="B352" s="179" t="s">
        <v>55</v>
      </c>
      <c r="C352" s="179" t="s">
        <v>71</v>
      </c>
      <c r="D352" s="179" t="s">
        <v>132</v>
      </c>
      <c r="E352" s="180" t="str">
        <f t="shared" si="29"/>
        <v>SEMale80-84</v>
      </c>
      <c r="F352" s="181">
        <v>9.4500000000000001E-2</v>
      </c>
      <c r="G352" s="181">
        <v>0.38219883057405152</v>
      </c>
      <c r="H352" s="182">
        <v>13321.436284597416</v>
      </c>
      <c r="I352" s="181">
        <v>0.61780116942594843</v>
      </c>
      <c r="J352" s="182">
        <v>34854.72800790365</v>
      </c>
      <c r="K352" s="182">
        <v>140970.0493280247</v>
      </c>
      <c r="L352" s="182">
        <v>258869.57089444986</v>
      </c>
      <c r="M352" s="183">
        <v>7.4271005883548611</v>
      </c>
      <c r="N352" s="182">
        <v>5</v>
      </c>
      <c r="O352" s="186">
        <f t="shared" si="30"/>
        <v>2.5</v>
      </c>
    </row>
    <row r="353" spans="2:15" x14ac:dyDescent="0.2">
      <c r="B353" s="179" t="s">
        <v>55</v>
      </c>
      <c r="C353" s="179" t="s">
        <v>71</v>
      </c>
      <c r="D353" s="179" t="s">
        <v>133</v>
      </c>
      <c r="E353" s="180" t="str">
        <f t="shared" si="29"/>
        <v>SEMale85-89</v>
      </c>
      <c r="F353" s="181">
        <v>0.14652000000000001</v>
      </c>
      <c r="G353" s="181">
        <v>0.53619698568032226</v>
      </c>
      <c r="H353" s="182">
        <v>11546.086113811834</v>
      </c>
      <c r="I353" s="181">
        <v>0.46380301431967774</v>
      </c>
      <c r="J353" s="182">
        <v>21533.291723306233</v>
      </c>
      <c r="K353" s="182">
        <v>78801.243332001584</v>
      </c>
      <c r="L353" s="182">
        <v>117899.52156642516</v>
      </c>
      <c r="M353" s="183">
        <v>5.4752205599303885</v>
      </c>
      <c r="N353" s="182">
        <v>5</v>
      </c>
      <c r="O353" s="186">
        <f t="shared" si="30"/>
        <v>2.5000000000000004</v>
      </c>
    </row>
    <row r="354" spans="2:15" x14ac:dyDescent="0.2">
      <c r="B354" s="179" t="s">
        <v>55</v>
      </c>
      <c r="C354" s="179" t="s">
        <v>71</v>
      </c>
      <c r="D354" s="179" t="s">
        <v>8</v>
      </c>
      <c r="E354" s="180" t="str">
        <f t="shared" si="29"/>
        <v>SEMale90+</v>
      </c>
      <c r="F354" s="181">
        <v>0.25544</v>
      </c>
      <c r="G354" s="181">
        <v>1</v>
      </c>
      <c r="H354" s="182">
        <v>9987.2056094943982</v>
      </c>
      <c r="I354" s="181">
        <v>0</v>
      </c>
      <c r="J354" s="182">
        <v>9987.2056094943982</v>
      </c>
      <c r="K354" s="182">
        <v>39098.278234423582</v>
      </c>
      <c r="L354" s="182">
        <v>39098.278234423582</v>
      </c>
      <c r="M354" s="183">
        <v>3.9148366182883594</v>
      </c>
      <c r="N354" s="183" t="s">
        <v>19</v>
      </c>
      <c r="O354" s="186">
        <f>K354/H354</f>
        <v>3.9148366182883594</v>
      </c>
    </row>
    <row r="355" spans="2:15" ht="16" customHeight="1" x14ac:dyDescent="0.2">
      <c r="B355" s="239" t="s">
        <v>14</v>
      </c>
      <c r="C355" s="239" t="s">
        <v>17</v>
      </c>
      <c r="D355" s="239" t="s">
        <v>0</v>
      </c>
      <c r="E355" s="239" t="s">
        <v>135</v>
      </c>
      <c r="F355" s="240" t="s">
        <v>1</v>
      </c>
      <c r="G355" s="240" t="s">
        <v>2</v>
      </c>
      <c r="H355" s="240" t="s">
        <v>83</v>
      </c>
      <c r="I355" s="240" t="s">
        <v>3</v>
      </c>
      <c r="J355" s="240" t="s">
        <v>4</v>
      </c>
      <c r="K355" s="240" t="s">
        <v>5</v>
      </c>
      <c r="L355" s="240" t="s">
        <v>6</v>
      </c>
      <c r="M355" s="240" t="s">
        <v>7</v>
      </c>
      <c r="N355" s="241" t="s">
        <v>9</v>
      </c>
      <c r="O355" s="242" t="s">
        <v>139</v>
      </c>
    </row>
    <row r="356" spans="2:15" ht="16" customHeight="1" x14ac:dyDescent="0.2">
      <c r="B356" s="239"/>
      <c r="C356" s="239"/>
      <c r="D356" s="239"/>
      <c r="E356" s="239"/>
      <c r="F356" s="239"/>
      <c r="G356" s="239"/>
      <c r="H356" s="239"/>
      <c r="I356" s="239"/>
      <c r="J356" s="239"/>
      <c r="K356" s="239"/>
      <c r="L356" s="239"/>
      <c r="M356" s="239"/>
      <c r="N356" s="241"/>
      <c r="O356" s="242"/>
    </row>
    <row r="357" spans="2:15" x14ac:dyDescent="0.2">
      <c r="B357" s="179" t="s">
        <v>56</v>
      </c>
      <c r="C357" s="179" t="s">
        <v>71</v>
      </c>
      <c r="D357" s="179">
        <v>0</v>
      </c>
      <c r="E357" s="180" t="str">
        <f t="shared" si="29"/>
        <v>BAMale0</v>
      </c>
      <c r="F357" s="181">
        <v>1.6209999999999999E-2</v>
      </c>
      <c r="G357" s="181">
        <v>1.5971332528381663E-2</v>
      </c>
      <c r="H357" s="182">
        <v>1597.1332528381663</v>
      </c>
      <c r="I357" s="181">
        <v>0.98402866747161832</v>
      </c>
      <c r="J357" s="182">
        <v>100000</v>
      </c>
      <c r="K357" s="182">
        <v>98544.081405942939</v>
      </c>
      <c r="L357" s="182">
        <v>6965860.5249251211</v>
      </c>
      <c r="M357" s="183">
        <v>69.65860524925121</v>
      </c>
      <c r="N357" s="182">
        <v>1</v>
      </c>
      <c r="O357" s="186">
        <f t="shared" ref="O357:O375" si="31">(K357-J358*N357)/H357</f>
        <v>8.8417581019089364E-2</v>
      </c>
    </row>
    <row r="358" spans="2:15" x14ac:dyDescent="0.2">
      <c r="B358" s="179" t="s">
        <v>56</v>
      </c>
      <c r="C358" s="179" t="s">
        <v>71</v>
      </c>
      <c r="D358" s="184" t="s">
        <v>1657</v>
      </c>
      <c r="E358" s="180" t="str">
        <f t="shared" si="29"/>
        <v>BAMale1-4</v>
      </c>
      <c r="F358" s="181">
        <v>6.4999999999999997E-4</v>
      </c>
      <c r="G358" s="181">
        <v>2.5884848056677455E-3</v>
      </c>
      <c r="H358" s="182">
        <v>254.71432540917627</v>
      </c>
      <c r="I358" s="181">
        <v>0.99741151519433224</v>
      </c>
      <c r="J358" s="182">
        <v>98402.866747161839</v>
      </c>
      <c r="K358" s="182">
        <v>393001.395199686</v>
      </c>
      <c r="L358" s="182">
        <v>6867316.4435191778</v>
      </c>
      <c r="M358" s="183">
        <v>69.787768085702098</v>
      </c>
      <c r="N358" s="182">
        <v>4</v>
      </c>
      <c r="O358" s="186">
        <f t="shared" si="31"/>
        <v>1.6048783750920896</v>
      </c>
    </row>
    <row r="359" spans="2:15" x14ac:dyDescent="0.2">
      <c r="B359" s="179" t="s">
        <v>56</v>
      </c>
      <c r="C359" s="179" t="s">
        <v>71</v>
      </c>
      <c r="D359" s="184" t="s">
        <v>1658</v>
      </c>
      <c r="E359" s="180" t="str">
        <f t="shared" si="29"/>
        <v>BAMale5-9</v>
      </c>
      <c r="F359" s="181">
        <v>3.8999999999999999E-4</v>
      </c>
      <c r="G359" s="181">
        <v>1.9279881772393682E-3</v>
      </c>
      <c r="H359" s="182">
        <v>189.22847748702659</v>
      </c>
      <c r="I359" s="181">
        <v>0.99807201182276062</v>
      </c>
      <c r="J359" s="182">
        <v>98148.15242175266</v>
      </c>
      <c r="K359" s="182">
        <v>490267.69091504574</v>
      </c>
      <c r="L359" s="182">
        <v>6474315.0483194916</v>
      </c>
      <c r="M359" s="183">
        <v>65.96471648797521</v>
      </c>
      <c r="N359" s="182">
        <v>5</v>
      </c>
      <c r="O359" s="186">
        <f t="shared" si="31"/>
        <v>2.5000000000001492</v>
      </c>
    </row>
    <row r="360" spans="2:15" x14ac:dyDescent="0.2">
      <c r="B360" s="179" t="s">
        <v>56</v>
      </c>
      <c r="C360" s="179" t="s">
        <v>71</v>
      </c>
      <c r="D360" s="184" t="s">
        <v>118</v>
      </c>
      <c r="E360" s="180" t="str">
        <f t="shared" si="29"/>
        <v>BAMale10-14</v>
      </c>
      <c r="F360" s="181">
        <v>5.1999999999999995E-4</v>
      </c>
      <c r="G360" s="181">
        <v>2.5884656796425032E-3</v>
      </c>
      <c r="H360" s="182">
        <v>253.56331264444179</v>
      </c>
      <c r="I360" s="181">
        <v>0.99741153432035745</v>
      </c>
      <c r="J360" s="182">
        <v>97958.923944265625</v>
      </c>
      <c r="K360" s="182">
        <v>489160.71143971704</v>
      </c>
      <c r="L360" s="182">
        <v>5984047.3574044462</v>
      </c>
      <c r="M360" s="183">
        <v>61.087312073876078</v>
      </c>
      <c r="N360" s="182">
        <v>5</v>
      </c>
      <c r="O360" s="186">
        <f t="shared" si="31"/>
        <v>2.4999999999999982</v>
      </c>
    </row>
    <row r="361" spans="2:15" x14ac:dyDescent="0.2">
      <c r="B361" s="179" t="s">
        <v>56</v>
      </c>
      <c r="C361" s="179" t="s">
        <v>71</v>
      </c>
      <c r="D361" s="179" t="s">
        <v>119</v>
      </c>
      <c r="E361" s="180" t="str">
        <f t="shared" si="29"/>
        <v>BAMale15-19</v>
      </c>
      <c r="F361" s="181">
        <v>2.5799999999999998E-3</v>
      </c>
      <c r="G361" s="181">
        <v>1.2836630217952708E-2</v>
      </c>
      <c r="H361" s="182">
        <v>1254.2075847398353</v>
      </c>
      <c r="I361" s="181">
        <v>0.98716336978204733</v>
      </c>
      <c r="J361" s="182">
        <v>97705.360631621181</v>
      </c>
      <c r="K361" s="182">
        <v>485391.28419625631</v>
      </c>
      <c r="L361" s="182">
        <v>5494886.6459647296</v>
      </c>
      <c r="M361" s="183">
        <v>56.239356883212551</v>
      </c>
      <c r="N361" s="182">
        <v>5</v>
      </c>
      <c r="O361" s="186">
        <f t="shared" si="31"/>
        <v>2.5000000000000271</v>
      </c>
    </row>
    <row r="362" spans="2:15" x14ac:dyDescent="0.2">
      <c r="B362" s="179" t="s">
        <v>56</v>
      </c>
      <c r="C362" s="179" t="s">
        <v>71</v>
      </c>
      <c r="D362" s="179" t="s">
        <v>120</v>
      </c>
      <c r="E362" s="180" t="str">
        <f t="shared" si="29"/>
        <v>BAMale20-24</v>
      </c>
      <c r="F362" s="181">
        <v>3.65E-3</v>
      </c>
      <c r="G362" s="181">
        <v>1.8072419892952715E-2</v>
      </c>
      <c r="H362" s="182">
        <v>1743.1057370226852</v>
      </c>
      <c r="I362" s="181">
        <v>0.98192758010704728</v>
      </c>
      <c r="J362" s="182">
        <v>96451.153046881343</v>
      </c>
      <c r="K362" s="182">
        <v>477898.00089184998</v>
      </c>
      <c r="L362" s="182">
        <v>5009495.3617684729</v>
      </c>
      <c r="M362" s="183">
        <v>51.938159405243631</v>
      </c>
      <c r="N362" s="182">
        <v>5</v>
      </c>
      <c r="O362" s="186">
        <f t="shared" si="31"/>
        <v>2.4999999999999969</v>
      </c>
    </row>
    <row r="363" spans="2:15" x14ac:dyDescent="0.2">
      <c r="B363" s="179" t="s">
        <v>56</v>
      </c>
      <c r="C363" s="179" t="s">
        <v>71</v>
      </c>
      <c r="D363" s="179" t="s">
        <v>121</v>
      </c>
      <c r="E363" s="180" t="str">
        <f t="shared" si="29"/>
        <v>BAMale25-29</v>
      </c>
      <c r="F363" s="181">
        <v>3.5400000000000002E-3</v>
      </c>
      <c r="G363" s="181">
        <v>1.7546151925874161E-2</v>
      </c>
      <c r="H363" s="182">
        <v>1661.7617867016577</v>
      </c>
      <c r="I363" s="181">
        <v>0.98245384807412584</v>
      </c>
      <c r="J363" s="182">
        <v>94708.047309858652</v>
      </c>
      <c r="K363" s="182">
        <v>469385.8320825391</v>
      </c>
      <c r="L363" s="182">
        <v>4531597.3608766226</v>
      </c>
      <c r="M363" s="183">
        <v>47.848070883042112</v>
      </c>
      <c r="N363" s="182">
        <v>5</v>
      </c>
      <c r="O363" s="186">
        <f t="shared" si="31"/>
        <v>2.4999999999999836</v>
      </c>
    </row>
    <row r="364" spans="2:15" x14ac:dyDescent="0.2">
      <c r="B364" s="179" t="s">
        <v>56</v>
      </c>
      <c r="C364" s="179" t="s">
        <v>71</v>
      </c>
      <c r="D364" s="179" t="s">
        <v>122</v>
      </c>
      <c r="E364" s="180" t="str">
        <f t="shared" si="29"/>
        <v>BAMale30-34</v>
      </c>
      <c r="F364" s="181">
        <v>3.7599999999999999E-3</v>
      </c>
      <c r="G364" s="181">
        <v>1.8633335373922779E-2</v>
      </c>
      <c r="H364" s="182">
        <v>1733.7626434507604</v>
      </c>
      <c r="I364" s="181">
        <v>0.98136666462607725</v>
      </c>
      <c r="J364" s="182">
        <v>93046.285523156999</v>
      </c>
      <c r="K364" s="182">
        <v>460897.0210071581</v>
      </c>
      <c r="L364" s="182">
        <v>4062211.5287940837</v>
      </c>
      <c r="M364" s="183">
        <v>43.65796555933548</v>
      </c>
      <c r="N364" s="182">
        <v>5</v>
      </c>
      <c r="O364" s="186">
        <f t="shared" si="31"/>
        <v>2.499999999999992</v>
      </c>
    </row>
    <row r="365" spans="2:15" x14ac:dyDescent="0.2">
      <c r="B365" s="179" t="s">
        <v>56</v>
      </c>
      <c r="C365" s="179" t="s">
        <v>71</v>
      </c>
      <c r="D365" s="179" t="s">
        <v>123</v>
      </c>
      <c r="E365" s="180" t="str">
        <f t="shared" si="29"/>
        <v>BAMale35-39</v>
      </c>
      <c r="F365" s="181">
        <v>4.0499999999999998E-3</v>
      </c>
      <c r="G365" s="181">
        <v>2.0060324859707223E-2</v>
      </c>
      <c r="H365" s="182">
        <v>1831.7588727263558</v>
      </c>
      <c r="I365" s="181">
        <v>0.97993967514029279</v>
      </c>
      <c r="J365" s="182">
        <v>91312.522879706245</v>
      </c>
      <c r="K365" s="182">
        <v>451983.21721671533</v>
      </c>
      <c r="L365" s="182">
        <v>3601314.5077869259</v>
      </c>
      <c r="M365" s="183">
        <v>39.439437157280651</v>
      </c>
      <c r="N365" s="182">
        <v>5</v>
      </c>
      <c r="O365" s="186">
        <f t="shared" si="31"/>
        <v>2.4999999999999925</v>
      </c>
    </row>
    <row r="366" spans="2:15" x14ac:dyDescent="0.2">
      <c r="B366" s="179" t="s">
        <v>56</v>
      </c>
      <c r="C366" s="179" t="s">
        <v>71</v>
      </c>
      <c r="D366" s="179" t="s">
        <v>124</v>
      </c>
      <c r="E366" s="180" t="str">
        <f t="shared" si="29"/>
        <v>BAMale40-44</v>
      </c>
      <c r="F366" s="181">
        <v>4.8999999999999998E-3</v>
      </c>
      <c r="G366" s="181">
        <v>2.4216074209212065E-2</v>
      </c>
      <c r="H366" s="182">
        <v>2166.872821490017</v>
      </c>
      <c r="I366" s="181">
        <v>0.97578392579078799</v>
      </c>
      <c r="J366" s="182">
        <v>89480.764006979894</v>
      </c>
      <c r="K366" s="182">
        <v>441986.6379811744</v>
      </c>
      <c r="L366" s="182">
        <v>3149331.2905702107</v>
      </c>
      <c r="M366" s="183">
        <v>35.195623612741493</v>
      </c>
      <c r="N366" s="182">
        <v>5</v>
      </c>
      <c r="O366" s="186">
        <f t="shared" si="31"/>
        <v>2.4999999999999813</v>
      </c>
    </row>
    <row r="367" spans="2:15" x14ac:dyDescent="0.2">
      <c r="B367" s="179" t="s">
        <v>56</v>
      </c>
      <c r="C367" s="179" t="s">
        <v>71</v>
      </c>
      <c r="D367" s="179" t="s">
        <v>125</v>
      </c>
      <c r="E367" s="180" t="str">
        <f t="shared" si="29"/>
        <v>BAMale45-49</v>
      </c>
      <c r="F367" s="181">
        <v>6.8799999999999998E-3</v>
      </c>
      <c r="G367" s="181">
        <v>3.3827761755176496E-2</v>
      </c>
      <c r="H367" s="182">
        <v>2953.6335089401564</v>
      </c>
      <c r="I367" s="181">
        <v>0.96617223824482346</v>
      </c>
      <c r="J367" s="182">
        <v>87313.891185489876</v>
      </c>
      <c r="K367" s="182">
        <v>429185.372155099</v>
      </c>
      <c r="L367" s="182">
        <v>2707344.6525890362</v>
      </c>
      <c r="M367" s="183">
        <v>31.00703239576788</v>
      </c>
      <c r="N367" s="182">
        <v>5</v>
      </c>
      <c r="O367" s="186">
        <f t="shared" si="31"/>
        <v>2.5000000000000009</v>
      </c>
    </row>
    <row r="368" spans="2:15" x14ac:dyDescent="0.2">
      <c r="B368" s="179" t="s">
        <v>56</v>
      </c>
      <c r="C368" s="179" t="s">
        <v>71</v>
      </c>
      <c r="D368" s="179" t="s">
        <v>126</v>
      </c>
      <c r="E368" s="180" t="str">
        <f t="shared" si="29"/>
        <v>BAMale50-54</v>
      </c>
      <c r="F368" s="181">
        <v>9.5399999999999999E-3</v>
      </c>
      <c r="G368" s="181">
        <v>4.6600574017458832E-2</v>
      </c>
      <c r="H368" s="182">
        <v>3931.2364319879548</v>
      </c>
      <c r="I368" s="181">
        <v>0.95339942598254113</v>
      </c>
      <c r="J368" s="182">
        <v>84360.257676549722</v>
      </c>
      <c r="K368" s="182">
        <v>411973.19730277872</v>
      </c>
      <c r="L368" s="182">
        <v>2278159.280433937</v>
      </c>
      <c r="M368" s="183">
        <v>27.00512472554022</v>
      </c>
      <c r="N368" s="182">
        <v>5</v>
      </c>
      <c r="O368" s="186">
        <f t="shared" si="31"/>
        <v>2.5000000000000009</v>
      </c>
    </row>
    <row r="369" spans="2:15" x14ac:dyDescent="0.2">
      <c r="B369" s="179" t="s">
        <v>56</v>
      </c>
      <c r="C369" s="179" t="s">
        <v>71</v>
      </c>
      <c r="D369" s="179" t="s">
        <v>127</v>
      </c>
      <c r="E369" s="180" t="str">
        <f t="shared" si="29"/>
        <v>BAMale55-59</v>
      </c>
      <c r="F369" s="181">
        <v>1.315E-2</v>
      </c>
      <c r="G369" s="181">
        <v>6.363953395173097E-2</v>
      </c>
      <c r="H369" s="182">
        <v>5118.4654281977801</v>
      </c>
      <c r="I369" s="181">
        <v>0.93636046604826906</v>
      </c>
      <c r="J369" s="182">
        <v>80429.021244561765</v>
      </c>
      <c r="K369" s="182">
        <v>389348.94265231438</v>
      </c>
      <c r="L369" s="182">
        <v>1866186.0831311583</v>
      </c>
      <c r="M369" s="183">
        <v>23.202894356461425</v>
      </c>
      <c r="N369" s="182">
        <v>5</v>
      </c>
      <c r="O369" s="186">
        <f t="shared" si="31"/>
        <v>2.4999999999999885</v>
      </c>
    </row>
    <row r="370" spans="2:15" x14ac:dyDescent="0.2">
      <c r="B370" s="179" t="s">
        <v>56</v>
      </c>
      <c r="C370" s="179" t="s">
        <v>71</v>
      </c>
      <c r="D370" s="179" t="s">
        <v>128</v>
      </c>
      <c r="E370" s="180" t="str">
        <f t="shared" si="29"/>
        <v>BAMale60-64</v>
      </c>
      <c r="F370" s="181">
        <v>1.822E-2</v>
      </c>
      <c r="G370" s="181">
        <v>8.7120228641832845E-2</v>
      </c>
      <c r="H370" s="182">
        <v>6561.0728418651452</v>
      </c>
      <c r="I370" s="181">
        <v>0.91287977135816711</v>
      </c>
      <c r="J370" s="182">
        <v>75310.555816363994</v>
      </c>
      <c r="K370" s="182">
        <v>360150.09697715711</v>
      </c>
      <c r="L370" s="182">
        <v>1476837.1404788438</v>
      </c>
      <c r="M370" s="183">
        <v>19.609962036131282</v>
      </c>
      <c r="N370" s="182">
        <v>5</v>
      </c>
      <c r="O370" s="186">
        <f t="shared" si="31"/>
        <v>2.4999999999999929</v>
      </c>
    </row>
    <row r="371" spans="2:15" x14ac:dyDescent="0.2">
      <c r="B371" s="179" t="s">
        <v>56</v>
      </c>
      <c r="C371" s="179" t="s">
        <v>71</v>
      </c>
      <c r="D371" s="179" t="s">
        <v>129</v>
      </c>
      <c r="E371" s="180" t="str">
        <f t="shared" si="29"/>
        <v>BAMale65-69</v>
      </c>
      <c r="F371" s="181">
        <v>2.53E-2</v>
      </c>
      <c r="G371" s="181">
        <v>0.11897862037987852</v>
      </c>
      <c r="H371" s="182">
        <v>8179.7186361358208</v>
      </c>
      <c r="I371" s="181">
        <v>0.8810213796201215</v>
      </c>
      <c r="J371" s="182">
        <v>68749.482974498853</v>
      </c>
      <c r="K371" s="182">
        <v>323298.11828215473</v>
      </c>
      <c r="L371" s="182">
        <v>1116687.0435016868</v>
      </c>
      <c r="M371" s="183">
        <v>16.242842784954441</v>
      </c>
      <c r="N371" s="182">
        <v>5</v>
      </c>
      <c r="O371" s="186">
        <f t="shared" si="31"/>
        <v>2.5000000000000018</v>
      </c>
    </row>
    <row r="372" spans="2:15" x14ac:dyDescent="0.2">
      <c r="B372" s="179" t="s">
        <v>56</v>
      </c>
      <c r="C372" s="179" t="s">
        <v>71</v>
      </c>
      <c r="D372" s="179" t="s">
        <v>130</v>
      </c>
      <c r="E372" s="180" t="str">
        <f t="shared" si="29"/>
        <v>BAMale70-74</v>
      </c>
      <c r="F372" s="181">
        <v>3.882E-2</v>
      </c>
      <c r="G372" s="181">
        <v>0.17693329790995221</v>
      </c>
      <c r="H372" s="182">
        <v>10716.808158015187</v>
      </c>
      <c r="I372" s="181">
        <v>0.82306670209004773</v>
      </c>
      <c r="J372" s="182">
        <v>60569.764338363035</v>
      </c>
      <c r="K372" s="182">
        <v>276056.80129677721</v>
      </c>
      <c r="L372" s="182">
        <v>793388.9252195321</v>
      </c>
      <c r="M372" s="183">
        <v>13.098761962939054</v>
      </c>
      <c r="N372" s="182">
        <v>5</v>
      </c>
      <c r="O372" s="186">
        <f t="shared" si="31"/>
        <v>2.500000000000004</v>
      </c>
    </row>
    <row r="373" spans="2:15" x14ac:dyDescent="0.2">
      <c r="B373" s="179" t="s">
        <v>56</v>
      </c>
      <c r="C373" s="179" t="s">
        <v>71</v>
      </c>
      <c r="D373" s="179" t="s">
        <v>131</v>
      </c>
      <c r="E373" s="180" t="str">
        <f t="shared" si="29"/>
        <v>BAMale75-79</v>
      </c>
      <c r="F373" s="181">
        <v>5.9130000000000002E-2</v>
      </c>
      <c r="G373" s="181">
        <v>0.25756664243358368</v>
      </c>
      <c r="H373" s="182">
        <v>12840.458538760768</v>
      </c>
      <c r="I373" s="181">
        <v>0.74243335756641637</v>
      </c>
      <c r="J373" s="182">
        <v>49852.956180347843</v>
      </c>
      <c r="K373" s="182">
        <v>217163.63455483731</v>
      </c>
      <c r="L373" s="182">
        <v>517332.12392275495</v>
      </c>
      <c r="M373" s="183">
        <v>10.377160424574551</v>
      </c>
      <c r="N373" s="182">
        <v>5</v>
      </c>
      <c r="O373" s="186">
        <f t="shared" si="31"/>
        <v>2.5</v>
      </c>
    </row>
    <row r="374" spans="2:15" x14ac:dyDescent="0.2">
      <c r="B374" s="179" t="s">
        <v>56</v>
      </c>
      <c r="C374" s="179" t="s">
        <v>71</v>
      </c>
      <c r="D374" s="179" t="s">
        <v>132</v>
      </c>
      <c r="E374" s="180" t="str">
        <f t="shared" si="29"/>
        <v>BAMale80-84</v>
      </c>
      <c r="F374" s="181">
        <v>8.8239999999999999E-2</v>
      </c>
      <c r="G374" s="181">
        <v>0.36146493098884414</v>
      </c>
      <c r="H374" s="182">
        <v>13378.719905741029</v>
      </c>
      <c r="I374" s="181">
        <v>0.63853506901115586</v>
      </c>
      <c r="J374" s="182">
        <v>37012.497641587077</v>
      </c>
      <c r="K374" s="182">
        <v>151615.68844358283</v>
      </c>
      <c r="L374" s="182">
        <v>300168.48936791765</v>
      </c>
      <c r="M374" s="183">
        <v>8.1099225530419137</v>
      </c>
      <c r="N374" s="182">
        <v>5</v>
      </c>
      <c r="O374" s="186">
        <f t="shared" si="31"/>
        <v>2.5000000000000013</v>
      </c>
    </row>
    <row r="375" spans="2:15" x14ac:dyDescent="0.2">
      <c r="B375" s="179" t="s">
        <v>56</v>
      </c>
      <c r="C375" s="179" t="s">
        <v>71</v>
      </c>
      <c r="D375" s="179" t="s">
        <v>133</v>
      </c>
      <c r="E375" s="180" t="str">
        <f t="shared" si="29"/>
        <v>BAMale85-89</v>
      </c>
      <c r="F375" s="181">
        <v>0.12928999999999999</v>
      </c>
      <c r="G375" s="181">
        <v>0.48852785651438307</v>
      </c>
      <c r="H375" s="182">
        <v>11545.758778630219</v>
      </c>
      <c r="I375" s="181">
        <v>0.51147214348561687</v>
      </c>
      <c r="J375" s="182">
        <v>23633.777735846048</v>
      </c>
      <c r="K375" s="182">
        <v>89304.491732654686</v>
      </c>
      <c r="L375" s="182">
        <v>148552.80092433485</v>
      </c>
      <c r="M375" s="183">
        <v>6.2856138610045589</v>
      </c>
      <c r="N375" s="182">
        <v>5</v>
      </c>
      <c r="O375" s="186">
        <f t="shared" si="31"/>
        <v>2.5000000000000004</v>
      </c>
    </row>
    <row r="376" spans="2:15" x14ac:dyDescent="0.2">
      <c r="B376" s="179" t="s">
        <v>56</v>
      </c>
      <c r="C376" s="179" t="s">
        <v>71</v>
      </c>
      <c r="D376" s="179" t="s">
        <v>8</v>
      </c>
      <c r="E376" s="180" t="str">
        <f t="shared" si="29"/>
        <v>BAMale90+</v>
      </c>
      <c r="F376" s="181">
        <v>0.20402000000000001</v>
      </c>
      <c r="G376" s="181">
        <v>1</v>
      </c>
      <c r="H376" s="182">
        <v>12088.018957215827</v>
      </c>
      <c r="I376" s="181">
        <v>0</v>
      </c>
      <c r="J376" s="182">
        <v>12088.018957215827</v>
      </c>
      <c r="K376" s="182">
        <v>59248.309191680171</v>
      </c>
      <c r="L376" s="182">
        <v>59248.309191680171</v>
      </c>
      <c r="M376" s="183">
        <v>4.9014076997548441</v>
      </c>
      <c r="N376" s="183" t="s">
        <v>19</v>
      </c>
      <c r="O376" s="186">
        <f>K376/H376</f>
        <v>4.9014076997548441</v>
      </c>
    </row>
    <row r="377" spans="2:15" ht="16" customHeight="1" x14ac:dyDescent="0.2">
      <c r="B377" s="239" t="s">
        <v>14</v>
      </c>
      <c r="C377" s="239" t="s">
        <v>17</v>
      </c>
      <c r="D377" s="239" t="s">
        <v>0</v>
      </c>
      <c r="E377" s="239" t="s">
        <v>135</v>
      </c>
      <c r="F377" s="240" t="s">
        <v>1</v>
      </c>
      <c r="G377" s="240" t="s">
        <v>2</v>
      </c>
      <c r="H377" s="240" t="s">
        <v>83</v>
      </c>
      <c r="I377" s="240" t="s">
        <v>3</v>
      </c>
      <c r="J377" s="240" t="s">
        <v>4</v>
      </c>
      <c r="K377" s="240" t="s">
        <v>5</v>
      </c>
      <c r="L377" s="240" t="s">
        <v>6</v>
      </c>
      <c r="M377" s="240" t="s">
        <v>7</v>
      </c>
      <c r="N377" s="241" t="s">
        <v>9</v>
      </c>
      <c r="O377" s="242" t="s">
        <v>139</v>
      </c>
    </row>
    <row r="378" spans="2:15" ht="16" customHeight="1" x14ac:dyDescent="0.2">
      <c r="B378" s="239"/>
      <c r="C378" s="239"/>
      <c r="D378" s="239"/>
      <c r="E378" s="239"/>
      <c r="F378" s="239"/>
      <c r="G378" s="239"/>
      <c r="H378" s="239"/>
      <c r="I378" s="239"/>
      <c r="J378" s="239"/>
      <c r="K378" s="239"/>
      <c r="L378" s="239"/>
      <c r="M378" s="239"/>
      <c r="N378" s="241"/>
      <c r="O378" s="242"/>
    </row>
    <row r="379" spans="2:15" x14ac:dyDescent="0.2">
      <c r="B379" s="179" t="s">
        <v>58</v>
      </c>
      <c r="C379" s="179" t="s">
        <v>71</v>
      </c>
      <c r="D379" s="179">
        <v>0</v>
      </c>
      <c r="E379" s="180" t="str">
        <f t="shared" si="29"/>
        <v>MGMale0</v>
      </c>
      <c r="F379" s="181">
        <v>1.0200000000000001E-2</v>
      </c>
      <c r="G379" s="181">
        <v>1.0108075840650614E-2</v>
      </c>
      <c r="H379" s="182">
        <v>1010.8075840650614</v>
      </c>
      <c r="I379" s="181">
        <v>0.98989192415934935</v>
      </c>
      <c r="J379" s="182">
        <v>100000</v>
      </c>
      <c r="K379" s="182">
        <v>99061.526532452801</v>
      </c>
      <c r="L379" s="182">
        <v>7513260.5502835261</v>
      </c>
      <c r="M379" s="183">
        <v>75.132605502835261</v>
      </c>
      <c r="N379" s="182">
        <v>1</v>
      </c>
      <c r="O379" s="186">
        <f t="shared" ref="O379:O397" si="32">(K379-J380*N379)/H379</f>
        <v>7.1560718041877983E-2</v>
      </c>
    </row>
    <row r="380" spans="2:15" x14ac:dyDescent="0.2">
      <c r="B380" s="179" t="s">
        <v>58</v>
      </c>
      <c r="C380" s="179" t="s">
        <v>71</v>
      </c>
      <c r="D380" s="184" t="s">
        <v>1657</v>
      </c>
      <c r="E380" s="180" t="str">
        <f t="shared" si="29"/>
        <v>MGMale1-4</v>
      </c>
      <c r="F380" s="181">
        <v>4.8999999999999998E-4</v>
      </c>
      <c r="G380" s="181">
        <v>1.9535971863129291E-3</v>
      </c>
      <c r="H380" s="182">
        <v>193.38500777915962</v>
      </c>
      <c r="I380" s="181">
        <v>0.99804640281368706</v>
      </c>
      <c r="J380" s="182">
        <v>98989.192415934929</v>
      </c>
      <c r="K380" s="182">
        <v>395497.00538775255</v>
      </c>
      <c r="L380" s="182">
        <v>7414199.0237510735</v>
      </c>
      <c r="M380" s="183">
        <v>74.899075775847649</v>
      </c>
      <c r="N380" s="182">
        <v>4</v>
      </c>
      <c r="O380" s="186">
        <f t="shared" si="32"/>
        <v>1.6225443674919557</v>
      </c>
    </row>
    <row r="381" spans="2:15" x14ac:dyDescent="0.2">
      <c r="B381" s="179" t="s">
        <v>58</v>
      </c>
      <c r="C381" s="179" t="s">
        <v>71</v>
      </c>
      <c r="D381" s="184" t="s">
        <v>1658</v>
      </c>
      <c r="E381" s="180" t="str">
        <f t="shared" si="29"/>
        <v>MGMale5-9</v>
      </c>
      <c r="F381" s="181">
        <v>1.9000000000000001E-4</v>
      </c>
      <c r="G381" s="181">
        <v>9.6238899175884096E-4</v>
      </c>
      <c r="H381" s="182">
        <v>95.079997481535671</v>
      </c>
      <c r="I381" s="181">
        <v>0.99903761100824118</v>
      </c>
      <c r="J381" s="182">
        <v>98795.807408155772</v>
      </c>
      <c r="K381" s="182">
        <v>493741.33704707504</v>
      </c>
      <c r="L381" s="182">
        <v>7018702.0183633212</v>
      </c>
      <c r="M381" s="183">
        <v>71.042508811805249</v>
      </c>
      <c r="N381" s="182">
        <v>5</v>
      </c>
      <c r="O381" s="186">
        <f t="shared" si="32"/>
        <v>2.5000000000002567</v>
      </c>
    </row>
    <row r="382" spans="2:15" x14ac:dyDescent="0.2">
      <c r="B382" s="179" t="s">
        <v>58</v>
      </c>
      <c r="C382" s="179" t="s">
        <v>71</v>
      </c>
      <c r="D382" s="184" t="s">
        <v>118</v>
      </c>
      <c r="E382" s="180" t="str">
        <f t="shared" si="29"/>
        <v>MGMale10-14</v>
      </c>
      <c r="F382" s="181">
        <v>2.7999999999999998E-4</v>
      </c>
      <c r="G382" s="181">
        <v>1.4142751147572935E-3</v>
      </c>
      <c r="H382" s="182">
        <v>139.58998258535965</v>
      </c>
      <c r="I382" s="181">
        <v>0.99858572488524266</v>
      </c>
      <c r="J382" s="182">
        <v>98700.727410674241</v>
      </c>
      <c r="K382" s="182">
        <v>493154.66209690779</v>
      </c>
      <c r="L382" s="182">
        <v>6524960.6813162463</v>
      </c>
      <c r="M382" s="183">
        <v>66.108536912470498</v>
      </c>
      <c r="N382" s="182">
        <v>5</v>
      </c>
      <c r="O382" s="186">
        <f t="shared" si="32"/>
        <v>2.5000000000002953</v>
      </c>
    </row>
    <row r="383" spans="2:15" x14ac:dyDescent="0.2">
      <c r="B383" s="179" t="s">
        <v>58</v>
      </c>
      <c r="C383" s="179" t="s">
        <v>71</v>
      </c>
      <c r="D383" s="179" t="s">
        <v>119</v>
      </c>
      <c r="E383" s="180" t="str">
        <f t="shared" si="29"/>
        <v>MGMale15-19</v>
      </c>
      <c r="F383" s="181">
        <v>1.06E-3</v>
      </c>
      <c r="G383" s="181">
        <v>5.304343587351823E-3</v>
      </c>
      <c r="H383" s="182">
        <v>522.80213727878493</v>
      </c>
      <c r="I383" s="181">
        <v>0.99469565641264812</v>
      </c>
      <c r="J383" s="182">
        <v>98561.13742808887</v>
      </c>
      <c r="K383" s="182">
        <v>491498.68179724738</v>
      </c>
      <c r="L383" s="182">
        <v>6031806.0192193389</v>
      </c>
      <c r="M383" s="183">
        <v>61.198624291650461</v>
      </c>
      <c r="N383" s="182">
        <v>5</v>
      </c>
      <c r="O383" s="186">
        <f t="shared" si="32"/>
        <v>2.5000000000000182</v>
      </c>
    </row>
    <row r="384" spans="2:15" x14ac:dyDescent="0.2">
      <c r="B384" s="179" t="s">
        <v>58</v>
      </c>
      <c r="C384" s="179" t="s">
        <v>71</v>
      </c>
      <c r="D384" s="179" t="s">
        <v>120</v>
      </c>
      <c r="E384" s="180" t="str">
        <f t="shared" si="29"/>
        <v>MGMale20-24</v>
      </c>
      <c r="F384" s="181">
        <v>1.6000000000000001E-3</v>
      </c>
      <c r="G384" s="181">
        <v>7.9771024554447807E-3</v>
      </c>
      <c r="H384" s="182">
        <v>782.06184517603981</v>
      </c>
      <c r="I384" s="181">
        <v>0.99202289754455519</v>
      </c>
      <c r="J384" s="182">
        <v>98038.335290810079</v>
      </c>
      <c r="K384" s="182">
        <v>488236.52184111031</v>
      </c>
      <c r="L384" s="182">
        <v>5540307.3374220915</v>
      </c>
      <c r="M384" s="183">
        <v>56.511642318159893</v>
      </c>
      <c r="N384" s="182">
        <v>5</v>
      </c>
      <c r="O384" s="186">
        <f t="shared" si="32"/>
        <v>2.4999999999999951</v>
      </c>
    </row>
    <row r="385" spans="2:15" x14ac:dyDescent="0.2">
      <c r="B385" s="179" t="s">
        <v>58</v>
      </c>
      <c r="C385" s="179" t="s">
        <v>71</v>
      </c>
      <c r="D385" s="179" t="s">
        <v>121</v>
      </c>
      <c r="E385" s="180" t="str">
        <f t="shared" si="29"/>
        <v>MGMale25-29</v>
      </c>
      <c r="F385" s="181">
        <v>1.5499999999999999E-3</v>
      </c>
      <c r="G385" s="181">
        <v>7.7073005050308325E-3</v>
      </c>
      <c r="H385" s="182">
        <v>749.58332544495204</v>
      </c>
      <c r="I385" s="181">
        <v>0.99229269949496912</v>
      </c>
      <c r="J385" s="182">
        <v>97256.27344563404</v>
      </c>
      <c r="K385" s="182">
        <v>484407.40891455783</v>
      </c>
      <c r="L385" s="182">
        <v>5052070.8155809809</v>
      </c>
      <c r="M385" s="183">
        <v>51.945963346056779</v>
      </c>
      <c r="N385" s="182">
        <v>5</v>
      </c>
      <c r="O385" s="186">
        <f t="shared" si="32"/>
        <v>2.5000000000000049</v>
      </c>
    </row>
    <row r="386" spans="2:15" x14ac:dyDescent="0.2">
      <c r="B386" s="179" t="s">
        <v>58</v>
      </c>
      <c r="C386" s="179" t="s">
        <v>71</v>
      </c>
      <c r="D386" s="179" t="s">
        <v>122</v>
      </c>
      <c r="E386" s="180" t="str">
        <f t="shared" si="29"/>
        <v>MGMale30-34</v>
      </c>
      <c r="F386" s="181">
        <v>1.9300000000000001E-3</v>
      </c>
      <c r="G386" s="181">
        <v>9.5834786766280777E-3</v>
      </c>
      <c r="H386" s="182">
        <v>924.86980691878568</v>
      </c>
      <c r="I386" s="181">
        <v>0.99041652132337188</v>
      </c>
      <c r="J386" s="182">
        <v>96506.690120189087</v>
      </c>
      <c r="K386" s="182">
        <v>480221.27608364844</v>
      </c>
      <c r="L386" s="182">
        <v>4567663.4066664232</v>
      </c>
      <c r="M386" s="183">
        <v>47.330018271042881</v>
      </c>
      <c r="N386" s="182">
        <v>5</v>
      </c>
      <c r="O386" s="186">
        <f t="shared" si="32"/>
        <v>2.499999999999988</v>
      </c>
    </row>
    <row r="387" spans="2:15" x14ac:dyDescent="0.2">
      <c r="B387" s="179" t="s">
        <v>58</v>
      </c>
      <c r="C387" s="179" t="s">
        <v>71</v>
      </c>
      <c r="D387" s="179" t="s">
        <v>123</v>
      </c>
      <c r="E387" s="180" t="str">
        <f t="shared" si="29"/>
        <v>MGMale35-39</v>
      </c>
      <c r="F387" s="181">
        <v>2.4499999999999999E-3</v>
      </c>
      <c r="G387" s="181">
        <v>1.2183103460442012E-2</v>
      </c>
      <c r="H387" s="182">
        <v>1164.4832058139498</v>
      </c>
      <c r="I387" s="181">
        <v>0.98781689653955795</v>
      </c>
      <c r="J387" s="182">
        <v>95581.820313270291</v>
      </c>
      <c r="K387" s="182">
        <v>474997.89355181658</v>
      </c>
      <c r="L387" s="182">
        <v>4087442.1305827745</v>
      </c>
      <c r="M387" s="183">
        <v>42.763802961547974</v>
      </c>
      <c r="N387" s="182">
        <v>5</v>
      </c>
      <c r="O387" s="186">
        <f t="shared" si="32"/>
        <v>2.5000000000000244</v>
      </c>
    </row>
    <row r="388" spans="2:15" x14ac:dyDescent="0.2">
      <c r="B388" s="179" t="s">
        <v>58</v>
      </c>
      <c r="C388" s="179" t="s">
        <v>71</v>
      </c>
      <c r="D388" s="179" t="s">
        <v>124</v>
      </c>
      <c r="E388" s="180" t="str">
        <f t="shared" si="29"/>
        <v>MGMale40-44</v>
      </c>
      <c r="F388" s="181">
        <v>3.47E-3</v>
      </c>
      <c r="G388" s="181">
        <v>1.7193529352644187E-2</v>
      </c>
      <c r="H388" s="182">
        <v>1623.3672569555517</v>
      </c>
      <c r="I388" s="181">
        <v>0.98280647064735582</v>
      </c>
      <c r="J388" s="182">
        <v>94417.337107456333</v>
      </c>
      <c r="K388" s="182">
        <v>468028.26739489281</v>
      </c>
      <c r="L388" s="182">
        <v>3612444.2370309578</v>
      </c>
      <c r="M388" s="183">
        <v>38.260391022462713</v>
      </c>
      <c r="N388" s="182">
        <v>5</v>
      </c>
      <c r="O388" s="186">
        <f t="shared" si="32"/>
        <v>2.4999999999999916</v>
      </c>
    </row>
    <row r="389" spans="2:15" x14ac:dyDescent="0.2">
      <c r="B389" s="179" t="s">
        <v>58</v>
      </c>
      <c r="C389" s="179" t="s">
        <v>71</v>
      </c>
      <c r="D389" s="179" t="s">
        <v>125</v>
      </c>
      <c r="E389" s="180" t="str">
        <f t="shared" si="29"/>
        <v>MGMale45-49</v>
      </c>
      <c r="F389" s="181">
        <v>4.8599999999999997E-3</v>
      </c>
      <c r="G389" s="181">
        <v>2.3987826145087439E-2</v>
      </c>
      <c r="H389" s="182">
        <v>2225.9256160862983</v>
      </c>
      <c r="I389" s="181">
        <v>0.97601217385491257</v>
      </c>
      <c r="J389" s="182">
        <v>92793.969850500784</v>
      </c>
      <c r="K389" s="182">
        <v>458405.03521228814</v>
      </c>
      <c r="L389" s="182">
        <v>3144415.969636065</v>
      </c>
      <c r="M389" s="183">
        <v>33.885994690193712</v>
      </c>
      <c r="N389" s="182">
        <v>5</v>
      </c>
      <c r="O389" s="186">
        <f t="shared" si="32"/>
        <v>2.4999999999999991</v>
      </c>
    </row>
    <row r="390" spans="2:15" x14ac:dyDescent="0.2">
      <c r="B390" s="179" t="s">
        <v>58</v>
      </c>
      <c r="C390" s="179" t="s">
        <v>71</v>
      </c>
      <c r="D390" s="179" t="s">
        <v>126</v>
      </c>
      <c r="E390" s="180" t="str">
        <f t="shared" si="29"/>
        <v>MGMale50-54</v>
      </c>
      <c r="F390" s="181">
        <v>7.0000000000000001E-3</v>
      </c>
      <c r="G390" s="181">
        <v>3.4376693671285444E-2</v>
      </c>
      <c r="H390" s="182">
        <v>3113.4299130538966</v>
      </c>
      <c r="I390" s="181">
        <v>0.96562330632871451</v>
      </c>
      <c r="J390" s="182">
        <v>90568.044234414483</v>
      </c>
      <c r="K390" s="182">
        <v>445056.64638943766</v>
      </c>
      <c r="L390" s="182">
        <v>2686010.9344237768</v>
      </c>
      <c r="M390" s="183">
        <v>29.657380339048256</v>
      </c>
      <c r="N390" s="182">
        <v>5</v>
      </c>
      <c r="O390" s="186">
        <f t="shared" si="32"/>
        <v>2.4999999999999982</v>
      </c>
    </row>
    <row r="391" spans="2:15" x14ac:dyDescent="0.2">
      <c r="B391" s="179" t="s">
        <v>58</v>
      </c>
      <c r="C391" s="179" t="s">
        <v>71</v>
      </c>
      <c r="D391" s="179" t="s">
        <v>127</v>
      </c>
      <c r="E391" s="180" t="str">
        <f t="shared" si="29"/>
        <v>MGMale55-59</v>
      </c>
      <c r="F391" s="181">
        <v>9.9000000000000008E-3</v>
      </c>
      <c r="G391" s="181">
        <v>4.8282685472715088E-2</v>
      </c>
      <c r="H391" s="182">
        <v>4222.5436364158577</v>
      </c>
      <c r="I391" s="181">
        <v>0.95171731452728492</v>
      </c>
      <c r="J391" s="182">
        <v>87454.614321360583</v>
      </c>
      <c r="K391" s="182">
        <v>426716.7125157633</v>
      </c>
      <c r="L391" s="182">
        <v>2240954.288034339</v>
      </c>
      <c r="M391" s="183">
        <v>25.624197252757092</v>
      </c>
      <c r="N391" s="182">
        <v>5</v>
      </c>
      <c r="O391" s="186">
        <f t="shared" si="32"/>
        <v>2.4999999999999969</v>
      </c>
    </row>
    <row r="392" spans="2:15" x14ac:dyDescent="0.2">
      <c r="B392" s="179" t="s">
        <v>58</v>
      </c>
      <c r="C392" s="179" t="s">
        <v>71</v>
      </c>
      <c r="D392" s="179" t="s">
        <v>128</v>
      </c>
      <c r="E392" s="180" t="str">
        <f t="shared" si="29"/>
        <v>MGMale60-64</v>
      </c>
      <c r="F392" s="181">
        <v>1.375E-2</v>
      </c>
      <c r="G392" s="181">
        <v>6.6482212834627186E-2</v>
      </c>
      <c r="H392" s="182">
        <v>5533.4522379432301</v>
      </c>
      <c r="I392" s="181">
        <v>0.93351778716537281</v>
      </c>
      <c r="J392" s="182">
        <v>83232.070684944731</v>
      </c>
      <c r="K392" s="182">
        <v>402326.72282986558</v>
      </c>
      <c r="L392" s="182">
        <v>1814237.5755185755</v>
      </c>
      <c r="M392" s="183">
        <v>21.797337980283366</v>
      </c>
      <c r="N392" s="182">
        <v>5</v>
      </c>
      <c r="O392" s="186">
        <f t="shared" si="32"/>
        <v>2.5000000000000018</v>
      </c>
    </row>
    <row r="393" spans="2:15" x14ac:dyDescent="0.2">
      <c r="B393" s="179" t="s">
        <v>58</v>
      </c>
      <c r="C393" s="179" t="s">
        <v>71</v>
      </c>
      <c r="D393" s="179" t="s">
        <v>129</v>
      </c>
      <c r="E393" s="180" t="str">
        <f t="shared" si="29"/>
        <v>MGMale65-69</v>
      </c>
      <c r="F393" s="181">
        <v>2.0029999999999999E-2</v>
      </c>
      <c r="G393" s="181">
        <v>9.5373183440538398E-2</v>
      </c>
      <c r="H393" s="182">
        <v>7410.3645902222743</v>
      </c>
      <c r="I393" s="181">
        <v>0.90462681655946164</v>
      </c>
      <c r="J393" s="182">
        <v>77698.6184470015</v>
      </c>
      <c r="K393" s="182">
        <v>369967.18075945182</v>
      </c>
      <c r="L393" s="182">
        <v>1411910.85268871</v>
      </c>
      <c r="M393" s="183">
        <v>18.171633948057639</v>
      </c>
      <c r="N393" s="182">
        <v>5</v>
      </c>
      <c r="O393" s="186">
        <f t="shared" si="32"/>
        <v>2.5000000000000071</v>
      </c>
    </row>
    <row r="394" spans="2:15" x14ac:dyDescent="0.2">
      <c r="B394" s="179" t="s">
        <v>58</v>
      </c>
      <c r="C394" s="179" t="s">
        <v>71</v>
      </c>
      <c r="D394" s="179" t="s">
        <v>130</v>
      </c>
      <c r="E394" s="180" t="str">
        <f t="shared" si="29"/>
        <v>MGMale70-74</v>
      </c>
      <c r="F394" s="181">
        <v>3.0800000000000001E-2</v>
      </c>
      <c r="G394" s="181">
        <v>0.14300891356933929</v>
      </c>
      <c r="H394" s="182">
        <v>10051.846820743918</v>
      </c>
      <c r="I394" s="181">
        <v>0.85699108643066069</v>
      </c>
      <c r="J394" s="182">
        <v>70288.253856779222</v>
      </c>
      <c r="K394" s="182">
        <v>326311.65223203629</v>
      </c>
      <c r="L394" s="182">
        <v>1041943.6719292582</v>
      </c>
      <c r="M394" s="183">
        <v>14.823866218847089</v>
      </c>
      <c r="N394" s="182">
        <v>5</v>
      </c>
      <c r="O394" s="186">
        <f t="shared" si="32"/>
        <v>2.5</v>
      </c>
    </row>
    <row r="395" spans="2:15" x14ac:dyDescent="0.2">
      <c r="B395" s="179" t="s">
        <v>58</v>
      </c>
      <c r="C395" s="179" t="s">
        <v>71</v>
      </c>
      <c r="D395" s="179" t="s">
        <v>131</v>
      </c>
      <c r="E395" s="180" t="str">
        <f t="shared" si="29"/>
        <v>MGMale75-79</v>
      </c>
      <c r="F395" s="181">
        <v>4.709E-2</v>
      </c>
      <c r="G395" s="181">
        <v>0.21065096425419547</v>
      </c>
      <c r="H395" s="182">
        <v>12688.85722534904</v>
      </c>
      <c r="I395" s="181">
        <v>0.78934903574580451</v>
      </c>
      <c r="J395" s="182">
        <v>60236.4070360353</v>
      </c>
      <c r="K395" s="182">
        <v>269459.89211680391</v>
      </c>
      <c r="L395" s="182">
        <v>715632.01969722193</v>
      </c>
      <c r="M395" s="183">
        <v>11.880390197727239</v>
      </c>
      <c r="N395" s="182">
        <v>5</v>
      </c>
      <c r="O395" s="186">
        <f t="shared" si="32"/>
        <v>2.5000000000000009</v>
      </c>
    </row>
    <row r="396" spans="2:15" x14ac:dyDescent="0.2">
      <c r="B396" s="179" t="s">
        <v>58</v>
      </c>
      <c r="C396" s="179" t="s">
        <v>71</v>
      </c>
      <c r="D396" s="179" t="s">
        <v>132</v>
      </c>
      <c r="E396" s="180" t="str">
        <f t="shared" si="29"/>
        <v>MGMale80-84</v>
      </c>
      <c r="F396" s="181">
        <v>7.1300000000000002E-2</v>
      </c>
      <c r="G396" s="181">
        <v>0.30256225910412721</v>
      </c>
      <c r="H396" s="182">
        <v>14386.09408558725</v>
      </c>
      <c r="I396" s="181">
        <v>0.69743774089587274</v>
      </c>
      <c r="J396" s="182">
        <v>47547.549810686258</v>
      </c>
      <c r="K396" s="182">
        <v>201772.51383946315</v>
      </c>
      <c r="L396" s="182">
        <v>446172.12758041796</v>
      </c>
      <c r="M396" s="183">
        <v>9.3837038786831712</v>
      </c>
      <c r="N396" s="182">
        <v>5</v>
      </c>
      <c r="O396" s="186">
        <f t="shared" si="32"/>
        <v>2.4999999999999996</v>
      </c>
    </row>
    <row r="397" spans="2:15" x14ac:dyDescent="0.2">
      <c r="B397" s="179" t="s">
        <v>58</v>
      </c>
      <c r="C397" s="179" t="s">
        <v>71</v>
      </c>
      <c r="D397" s="179" t="s">
        <v>133</v>
      </c>
      <c r="E397" s="180" t="str">
        <f t="shared" ref="E397:E460" si="33">_xlfn.CONCAT(B397,C397,D397)</f>
        <v>MGMale85-89</v>
      </c>
      <c r="F397" s="181">
        <v>0.10838</v>
      </c>
      <c r="G397" s="181">
        <v>0.42638377406442451</v>
      </c>
      <c r="H397" s="182">
        <v>14139.506645538031</v>
      </c>
      <c r="I397" s="181">
        <v>0.57361622593557549</v>
      </c>
      <c r="J397" s="182">
        <v>33161.455725099004</v>
      </c>
      <c r="K397" s="182">
        <v>130458.51201164995</v>
      </c>
      <c r="L397" s="182">
        <v>244399.61374095481</v>
      </c>
      <c r="M397" s="183">
        <v>7.3699905024367007</v>
      </c>
      <c r="N397" s="182">
        <v>5</v>
      </c>
      <c r="O397" s="186">
        <f t="shared" si="32"/>
        <v>2.4999999999999996</v>
      </c>
    </row>
    <row r="398" spans="2:15" x14ac:dyDescent="0.2">
      <c r="B398" s="179" t="s">
        <v>58</v>
      </c>
      <c r="C398" s="179" t="s">
        <v>71</v>
      </c>
      <c r="D398" s="179" t="s">
        <v>8</v>
      </c>
      <c r="E398" s="180" t="str">
        <f t="shared" si="33"/>
        <v>MGMale90+</v>
      </c>
      <c r="F398" s="181">
        <v>0.16694999999999999</v>
      </c>
      <c r="G398" s="181">
        <v>1</v>
      </c>
      <c r="H398" s="182">
        <v>19021.949079560974</v>
      </c>
      <c r="I398" s="181">
        <v>0</v>
      </c>
      <c r="J398" s="182">
        <v>19021.949079560974</v>
      </c>
      <c r="K398" s="182">
        <v>113941.10172930486</v>
      </c>
      <c r="L398" s="182">
        <v>113941.10172930486</v>
      </c>
      <c r="M398" s="183">
        <v>5.989980377548914</v>
      </c>
      <c r="N398" s="183" t="s">
        <v>19</v>
      </c>
      <c r="O398" s="186">
        <f>K398/H398</f>
        <v>5.989980377548914</v>
      </c>
    </row>
    <row r="399" spans="2:15" ht="16" customHeight="1" x14ac:dyDescent="0.2">
      <c r="B399" s="239" t="s">
        <v>14</v>
      </c>
      <c r="C399" s="239" t="s">
        <v>17</v>
      </c>
      <c r="D399" s="239" t="s">
        <v>0</v>
      </c>
      <c r="E399" s="239" t="s">
        <v>135</v>
      </c>
      <c r="F399" s="240" t="s">
        <v>1</v>
      </c>
      <c r="G399" s="240" t="s">
        <v>2</v>
      </c>
      <c r="H399" s="240" t="s">
        <v>83</v>
      </c>
      <c r="I399" s="240" t="s">
        <v>3</v>
      </c>
      <c r="J399" s="240" t="s">
        <v>4</v>
      </c>
      <c r="K399" s="240" t="s">
        <v>5</v>
      </c>
      <c r="L399" s="240" t="s">
        <v>6</v>
      </c>
      <c r="M399" s="240" t="s">
        <v>7</v>
      </c>
      <c r="N399" s="241" t="s">
        <v>9</v>
      </c>
      <c r="O399" s="242" t="s">
        <v>139</v>
      </c>
    </row>
    <row r="400" spans="2:15" ht="16" customHeight="1" x14ac:dyDescent="0.2">
      <c r="B400" s="239"/>
      <c r="C400" s="239"/>
      <c r="D400" s="239"/>
      <c r="E400" s="239"/>
      <c r="F400" s="239"/>
      <c r="G400" s="239"/>
      <c r="H400" s="239"/>
      <c r="I400" s="239"/>
      <c r="J400" s="239"/>
      <c r="K400" s="239"/>
      <c r="L400" s="239"/>
      <c r="M400" s="239"/>
      <c r="N400" s="241"/>
      <c r="O400" s="242"/>
    </row>
    <row r="401" spans="2:15" x14ac:dyDescent="0.2">
      <c r="B401" s="179" t="s">
        <v>59</v>
      </c>
      <c r="C401" s="179" t="s">
        <v>71</v>
      </c>
      <c r="D401" s="179">
        <v>0</v>
      </c>
      <c r="E401" s="180" t="str">
        <f t="shared" si="33"/>
        <v>ESMale0</v>
      </c>
      <c r="F401" s="181">
        <v>9.0799999999999995E-3</v>
      </c>
      <c r="G401" s="181">
        <v>9.0027823855224516E-3</v>
      </c>
      <c r="H401" s="182">
        <v>900.27823855224517</v>
      </c>
      <c r="I401" s="181">
        <v>0.99099721761447757</v>
      </c>
      <c r="J401" s="182">
        <v>100000</v>
      </c>
      <c r="K401" s="182">
        <v>99161.285487657035</v>
      </c>
      <c r="L401" s="182">
        <v>7527340.328151566</v>
      </c>
      <c r="M401" s="183">
        <v>75.273403281515655</v>
      </c>
      <c r="N401" s="182">
        <v>1</v>
      </c>
      <c r="O401" s="186">
        <f t="shared" ref="O401:O419" si="34">(K401-J402*N401)/H401</f>
        <v>6.8382999358376703E-2</v>
      </c>
    </row>
    <row r="402" spans="2:15" x14ac:dyDescent="0.2">
      <c r="B402" s="179" t="s">
        <v>59</v>
      </c>
      <c r="C402" s="179" t="s">
        <v>71</v>
      </c>
      <c r="D402" s="184" t="s">
        <v>1657</v>
      </c>
      <c r="E402" s="180" t="str">
        <f t="shared" si="33"/>
        <v>ESMale1-4</v>
      </c>
      <c r="F402" s="181">
        <v>5.1000000000000004E-4</v>
      </c>
      <c r="G402" s="181">
        <v>2.044267605696805E-3</v>
      </c>
      <c r="H402" s="182">
        <v>202.58635093049438</v>
      </c>
      <c r="I402" s="181">
        <v>0.99795573239430324</v>
      </c>
      <c r="J402" s="182">
        <v>99099.721761447756</v>
      </c>
      <c r="K402" s="182">
        <v>395917.92164773121</v>
      </c>
      <c r="L402" s="182">
        <v>7428179.0426639086</v>
      </c>
      <c r="M402" s="183">
        <v>74.956608460970003</v>
      </c>
      <c r="N402" s="182">
        <v>4</v>
      </c>
      <c r="O402" s="186">
        <f t="shared" si="34"/>
        <v>1.6258746166722866</v>
      </c>
    </row>
    <row r="403" spans="2:15" x14ac:dyDescent="0.2">
      <c r="B403" s="179" t="s">
        <v>59</v>
      </c>
      <c r="C403" s="179" t="s">
        <v>71</v>
      </c>
      <c r="D403" s="184" t="s">
        <v>1658</v>
      </c>
      <c r="E403" s="180" t="str">
        <f t="shared" si="33"/>
        <v>ESMale5-9</v>
      </c>
      <c r="F403" s="181">
        <v>2.2000000000000001E-4</v>
      </c>
      <c r="G403" s="181">
        <v>1.1064146590184149E-3</v>
      </c>
      <c r="H403" s="182">
        <v>109.42124035312547</v>
      </c>
      <c r="I403" s="181">
        <v>0.9988935853409816</v>
      </c>
      <c r="J403" s="182">
        <v>98897.135410517265</v>
      </c>
      <c r="K403" s="182">
        <v>494212.12395170348</v>
      </c>
      <c r="L403" s="182">
        <v>7032261.1210161773</v>
      </c>
      <c r="M403" s="183">
        <v>71.106823183761577</v>
      </c>
      <c r="N403" s="182">
        <v>5</v>
      </c>
      <c r="O403" s="186">
        <f t="shared" si="34"/>
        <v>2.4999999999998437</v>
      </c>
    </row>
    <row r="404" spans="2:15" x14ac:dyDescent="0.2">
      <c r="B404" s="179" t="s">
        <v>59</v>
      </c>
      <c r="C404" s="179" t="s">
        <v>71</v>
      </c>
      <c r="D404" s="184" t="s">
        <v>118</v>
      </c>
      <c r="E404" s="180" t="str">
        <f t="shared" si="33"/>
        <v>ESMale10-14</v>
      </c>
      <c r="F404" s="181">
        <v>2.9E-4</v>
      </c>
      <c r="G404" s="181">
        <v>1.4532025868990183E-3</v>
      </c>
      <c r="H404" s="182">
        <v>143.55856178592333</v>
      </c>
      <c r="I404" s="181">
        <v>0.99854679741310093</v>
      </c>
      <c r="J404" s="182">
        <v>98787.714170164138</v>
      </c>
      <c r="K404" s="182">
        <v>493579.67444635584</v>
      </c>
      <c r="L404" s="182">
        <v>6538048.997064474</v>
      </c>
      <c r="M404" s="183">
        <v>66.182814856941945</v>
      </c>
      <c r="N404" s="182">
        <v>5</v>
      </c>
      <c r="O404" s="186">
        <f t="shared" si="34"/>
        <v>2.4999999999998539</v>
      </c>
    </row>
    <row r="405" spans="2:15" x14ac:dyDescent="0.2">
      <c r="B405" s="179" t="s">
        <v>59</v>
      </c>
      <c r="C405" s="179" t="s">
        <v>71</v>
      </c>
      <c r="D405" s="179" t="s">
        <v>119</v>
      </c>
      <c r="E405" s="180" t="str">
        <f t="shared" si="33"/>
        <v>ESMale15-19</v>
      </c>
      <c r="F405" s="181">
        <v>1.82E-3</v>
      </c>
      <c r="G405" s="181">
        <v>9.0799451977495154E-3</v>
      </c>
      <c r="H405" s="182">
        <v>895.68352700234959</v>
      </c>
      <c r="I405" s="181">
        <v>0.99092005480225054</v>
      </c>
      <c r="J405" s="182">
        <v>98644.155608378205</v>
      </c>
      <c r="K405" s="182">
        <v>490981.5692243852</v>
      </c>
      <c r="L405" s="182">
        <v>6044469.3226181185</v>
      </c>
      <c r="M405" s="183">
        <v>61.275493569177449</v>
      </c>
      <c r="N405" s="182">
        <v>5</v>
      </c>
      <c r="O405" s="186">
        <f t="shared" si="34"/>
        <v>2.499999999999984</v>
      </c>
    </row>
    <row r="406" spans="2:15" x14ac:dyDescent="0.2">
      <c r="B406" s="179" t="s">
        <v>59</v>
      </c>
      <c r="C406" s="179" t="s">
        <v>71</v>
      </c>
      <c r="D406" s="179" t="s">
        <v>120</v>
      </c>
      <c r="E406" s="180" t="str">
        <f t="shared" si="33"/>
        <v>ESMale20-24</v>
      </c>
      <c r="F406" s="181">
        <v>2.2300000000000002E-3</v>
      </c>
      <c r="G406" s="181">
        <v>1.1104729527125996E-2</v>
      </c>
      <c r="H406" s="182">
        <v>1085.4703441535057</v>
      </c>
      <c r="I406" s="181">
        <v>0.98889527047287396</v>
      </c>
      <c r="J406" s="182">
        <v>97748.472081375861</v>
      </c>
      <c r="K406" s="182">
        <v>486028.68454649555</v>
      </c>
      <c r="L406" s="182">
        <v>5553487.7533937329</v>
      </c>
      <c r="M406" s="183">
        <v>56.814062001607958</v>
      </c>
      <c r="N406" s="182">
        <v>5</v>
      </c>
      <c r="O406" s="186">
        <f t="shared" si="34"/>
        <v>2.5000000000000151</v>
      </c>
    </row>
    <row r="407" spans="2:15" x14ac:dyDescent="0.2">
      <c r="B407" s="179" t="s">
        <v>59</v>
      </c>
      <c r="C407" s="179" t="s">
        <v>71</v>
      </c>
      <c r="D407" s="179" t="s">
        <v>121</v>
      </c>
      <c r="E407" s="180" t="str">
        <f t="shared" si="33"/>
        <v>ESMale25-29</v>
      </c>
      <c r="F407" s="181">
        <v>2.0200000000000001E-3</v>
      </c>
      <c r="G407" s="181">
        <v>1.0049721886777422E-2</v>
      </c>
      <c r="H407" s="182">
        <v>971.43628420016739</v>
      </c>
      <c r="I407" s="181">
        <v>0.98995027811322256</v>
      </c>
      <c r="J407" s="182">
        <v>96663.001737222352</v>
      </c>
      <c r="K407" s="182">
        <v>480886.41797561134</v>
      </c>
      <c r="L407" s="182">
        <v>5067459.0688472372</v>
      </c>
      <c r="M407" s="183">
        <v>52.423977920974217</v>
      </c>
      <c r="N407" s="182">
        <v>5</v>
      </c>
      <c r="O407" s="186">
        <f t="shared" si="34"/>
        <v>2.5000000000000115</v>
      </c>
    </row>
    <row r="408" spans="2:15" x14ac:dyDescent="0.2">
      <c r="B408" s="179" t="s">
        <v>59</v>
      </c>
      <c r="C408" s="179" t="s">
        <v>71</v>
      </c>
      <c r="D408" s="179" t="s">
        <v>122</v>
      </c>
      <c r="E408" s="180" t="str">
        <f t="shared" si="33"/>
        <v>ESMale30-34</v>
      </c>
      <c r="F408" s="181">
        <v>2.0600000000000002E-3</v>
      </c>
      <c r="G408" s="181">
        <v>1.024179226353448E-2</v>
      </c>
      <c r="H408" s="182">
        <v>980.05313474226591</v>
      </c>
      <c r="I408" s="181">
        <v>0.9897582077364655</v>
      </c>
      <c r="J408" s="182">
        <v>95691.56545302218</v>
      </c>
      <c r="K408" s="182">
        <v>476007.69442825526</v>
      </c>
      <c r="L408" s="182">
        <v>4586572.6508716261</v>
      </c>
      <c r="M408" s="183">
        <v>47.930793368860812</v>
      </c>
      <c r="N408" s="182">
        <v>5</v>
      </c>
      <c r="O408" s="186">
        <f t="shared" si="34"/>
        <v>2.499999999999992</v>
      </c>
    </row>
    <row r="409" spans="2:15" x14ac:dyDescent="0.2">
      <c r="B409" s="179" t="s">
        <v>59</v>
      </c>
      <c r="C409" s="179" t="s">
        <v>71</v>
      </c>
      <c r="D409" s="179" t="s">
        <v>123</v>
      </c>
      <c r="E409" s="180" t="str">
        <f t="shared" si="33"/>
        <v>ESMale35-39</v>
      </c>
      <c r="F409" s="181">
        <v>2.3999999999999998E-3</v>
      </c>
      <c r="G409" s="181">
        <v>1.194306320372032E-2</v>
      </c>
      <c r="H409" s="182">
        <v>1131.1455777371527</v>
      </c>
      <c r="I409" s="181">
        <v>0.98805693679627971</v>
      </c>
      <c r="J409" s="182">
        <v>94711.512318279914</v>
      </c>
      <c r="K409" s="182">
        <v>470729.69764705672</v>
      </c>
      <c r="L409" s="182">
        <v>4110564.9564433713</v>
      </c>
      <c r="M409" s="183">
        <v>43.400900860179874</v>
      </c>
      <c r="N409" s="182">
        <v>5</v>
      </c>
      <c r="O409" s="186">
        <f t="shared" si="34"/>
        <v>2.5000000000000018</v>
      </c>
    </row>
    <row r="410" spans="2:15" x14ac:dyDescent="0.2">
      <c r="B410" s="179" t="s">
        <v>59</v>
      </c>
      <c r="C410" s="179" t="s">
        <v>71</v>
      </c>
      <c r="D410" s="179" t="s">
        <v>124</v>
      </c>
      <c r="E410" s="180" t="str">
        <f t="shared" si="33"/>
        <v>ESMale40-44</v>
      </c>
      <c r="F410" s="181">
        <v>3.3800000000000002E-3</v>
      </c>
      <c r="G410" s="181">
        <v>1.6767173864425652E-2</v>
      </c>
      <c r="H410" s="182">
        <v>1569.0782794353963</v>
      </c>
      <c r="I410" s="181">
        <v>0.98323282613557439</v>
      </c>
      <c r="J410" s="182">
        <v>93580.36674054277</v>
      </c>
      <c r="K410" s="182">
        <v>463979.13800412539</v>
      </c>
      <c r="L410" s="182">
        <v>3639835.2587963147</v>
      </c>
      <c r="M410" s="183">
        <v>38.895287393860919</v>
      </c>
      <c r="N410" s="182">
        <v>5</v>
      </c>
      <c r="O410" s="186">
        <f t="shared" si="34"/>
        <v>2.4999999999999716</v>
      </c>
    </row>
    <row r="411" spans="2:15" x14ac:dyDescent="0.2">
      <c r="B411" s="179" t="s">
        <v>59</v>
      </c>
      <c r="C411" s="179" t="s">
        <v>71</v>
      </c>
      <c r="D411" s="179" t="s">
        <v>125</v>
      </c>
      <c r="E411" s="180" t="str">
        <f t="shared" si="33"/>
        <v>ESMale45-49</v>
      </c>
      <c r="F411" s="181">
        <v>4.5199999999999997E-3</v>
      </c>
      <c r="G411" s="181">
        <v>2.2333245863809956E-2</v>
      </c>
      <c r="H411" s="182">
        <v>2054.9107274478511</v>
      </c>
      <c r="I411" s="181">
        <v>0.97766675413619009</v>
      </c>
      <c r="J411" s="182">
        <v>92011.288461107382</v>
      </c>
      <c r="K411" s="182">
        <v>454919.16548691731</v>
      </c>
      <c r="L411" s="182">
        <v>3175856.1207921891</v>
      </c>
      <c r="M411" s="183">
        <v>34.51594009722627</v>
      </c>
      <c r="N411" s="182">
        <v>5</v>
      </c>
      <c r="O411" s="186">
        <f t="shared" si="34"/>
        <v>2.5000000000000027</v>
      </c>
    </row>
    <row r="412" spans="2:15" x14ac:dyDescent="0.2">
      <c r="B412" s="179" t="s">
        <v>59</v>
      </c>
      <c r="C412" s="179" t="s">
        <v>71</v>
      </c>
      <c r="D412" s="179" t="s">
        <v>126</v>
      </c>
      <c r="E412" s="180" t="str">
        <f t="shared" si="33"/>
        <v>ESMale50-54</v>
      </c>
      <c r="F412" s="181">
        <v>6.2399999999999999E-3</v>
      </c>
      <c r="G412" s="181">
        <v>3.071694545222103E-2</v>
      </c>
      <c r="H412" s="182">
        <v>2763.1851479242105</v>
      </c>
      <c r="I412" s="181">
        <v>0.96928305454777897</v>
      </c>
      <c r="J412" s="182">
        <v>89956.377733659538</v>
      </c>
      <c r="K412" s="182">
        <v>442873.92579848715</v>
      </c>
      <c r="L412" s="182">
        <v>2720936.9553052718</v>
      </c>
      <c r="M412" s="183">
        <v>30.247293453292993</v>
      </c>
      <c r="N412" s="182">
        <v>5</v>
      </c>
      <c r="O412" s="186">
        <f t="shared" si="34"/>
        <v>2.4999999999999987</v>
      </c>
    </row>
    <row r="413" spans="2:15" x14ac:dyDescent="0.2">
      <c r="B413" s="179" t="s">
        <v>59</v>
      </c>
      <c r="C413" s="179" t="s">
        <v>71</v>
      </c>
      <c r="D413" s="179" t="s">
        <v>127</v>
      </c>
      <c r="E413" s="180" t="str">
        <f t="shared" si="33"/>
        <v>ESMale55-59</v>
      </c>
      <c r="F413" s="181">
        <v>8.9099999999999995E-3</v>
      </c>
      <c r="G413" s="181">
        <v>4.3585222470019218E-2</v>
      </c>
      <c r="H413" s="182">
        <v>3800.3346967205043</v>
      </c>
      <c r="I413" s="181">
        <v>0.95641477752998083</v>
      </c>
      <c r="J413" s="182">
        <v>87193.19258573532</v>
      </c>
      <c r="K413" s="182">
        <v>426465.12618687534</v>
      </c>
      <c r="L413" s="182">
        <v>2278063.0295067844</v>
      </c>
      <c r="M413" s="183">
        <v>26.126615644527647</v>
      </c>
      <c r="N413" s="182">
        <v>5</v>
      </c>
      <c r="O413" s="186">
        <f t="shared" si="34"/>
        <v>2.4999999999999933</v>
      </c>
    </row>
    <row r="414" spans="2:15" x14ac:dyDescent="0.2">
      <c r="B414" s="179" t="s">
        <v>59</v>
      </c>
      <c r="C414" s="179" t="s">
        <v>71</v>
      </c>
      <c r="D414" s="179" t="s">
        <v>128</v>
      </c>
      <c r="E414" s="180" t="str">
        <f t="shared" si="33"/>
        <v>ESMale60-64</v>
      </c>
      <c r="F414" s="181">
        <v>1.2919999999999999E-2</v>
      </c>
      <c r="G414" s="181">
        <v>6.2595321571642881E-2</v>
      </c>
      <c r="H414" s="182">
        <v>5220.0027563411986</v>
      </c>
      <c r="I414" s="181">
        <v>0.93740467842835717</v>
      </c>
      <c r="J414" s="182">
        <v>83392.85788901482</v>
      </c>
      <c r="K414" s="182">
        <v>403914.28255422111</v>
      </c>
      <c r="L414" s="182">
        <v>1851597.903319909</v>
      </c>
      <c r="M414" s="183">
        <v>22.203315130225516</v>
      </c>
      <c r="N414" s="182">
        <v>5</v>
      </c>
      <c r="O414" s="186">
        <f t="shared" si="34"/>
        <v>2.4999999999999996</v>
      </c>
    </row>
    <row r="415" spans="2:15" x14ac:dyDescent="0.2">
      <c r="B415" s="179" t="s">
        <v>59</v>
      </c>
      <c r="C415" s="179" t="s">
        <v>71</v>
      </c>
      <c r="D415" s="179" t="s">
        <v>129</v>
      </c>
      <c r="E415" s="180" t="str">
        <f t="shared" si="33"/>
        <v>ESMale65-69</v>
      </c>
      <c r="F415" s="181">
        <v>1.925E-2</v>
      </c>
      <c r="G415" s="181">
        <v>9.1838981073740777E-2</v>
      </c>
      <c r="H415" s="182">
        <v>7179.3153630098923</v>
      </c>
      <c r="I415" s="181">
        <v>0.90816101892625922</v>
      </c>
      <c r="J415" s="182">
        <v>78172.85513267362</v>
      </c>
      <c r="K415" s="182">
        <v>372915.98725584336</v>
      </c>
      <c r="L415" s="182">
        <v>1447683.6207656879</v>
      </c>
      <c r="M415" s="183">
        <v>18.519006607967743</v>
      </c>
      <c r="N415" s="182">
        <v>5</v>
      </c>
      <c r="O415" s="186">
        <f t="shared" si="34"/>
        <v>2.5000000000000036</v>
      </c>
    </row>
    <row r="416" spans="2:15" x14ac:dyDescent="0.2">
      <c r="B416" s="179" t="s">
        <v>59</v>
      </c>
      <c r="C416" s="179" t="s">
        <v>71</v>
      </c>
      <c r="D416" s="179" t="s">
        <v>130</v>
      </c>
      <c r="E416" s="180" t="str">
        <f t="shared" si="33"/>
        <v>ESMale70-74</v>
      </c>
      <c r="F416" s="181">
        <v>2.997E-2</v>
      </c>
      <c r="G416" s="181">
        <v>0.13940846205000018</v>
      </c>
      <c r="H416" s="182">
        <v>9897.1001947743443</v>
      </c>
      <c r="I416" s="181">
        <v>0.86059153794999976</v>
      </c>
      <c r="J416" s="182">
        <v>70993.539769663723</v>
      </c>
      <c r="K416" s="182">
        <v>330224.94836138276</v>
      </c>
      <c r="L416" s="182">
        <v>1074767.6335098445</v>
      </c>
      <c r="M416" s="183">
        <v>15.13894978327456</v>
      </c>
      <c r="N416" s="182">
        <v>5</v>
      </c>
      <c r="O416" s="186">
        <f t="shared" si="34"/>
        <v>2.5000000000000036</v>
      </c>
    </row>
    <row r="417" spans="2:15" x14ac:dyDescent="0.2">
      <c r="B417" s="179" t="s">
        <v>59</v>
      </c>
      <c r="C417" s="179" t="s">
        <v>71</v>
      </c>
      <c r="D417" s="179" t="s">
        <v>131</v>
      </c>
      <c r="E417" s="180" t="str">
        <f t="shared" si="33"/>
        <v>ESMale75-79</v>
      </c>
      <c r="F417" s="181">
        <v>4.6330000000000003E-2</v>
      </c>
      <c r="G417" s="181">
        <v>0.20759349278127828</v>
      </c>
      <c r="H417" s="182">
        <v>12683.223287851602</v>
      </c>
      <c r="I417" s="181">
        <v>0.79240650721872175</v>
      </c>
      <c r="J417" s="182">
        <v>61096.439574889373</v>
      </c>
      <c r="K417" s="182">
        <v>273774.13965481787</v>
      </c>
      <c r="L417" s="182">
        <v>744542.68514846172</v>
      </c>
      <c r="M417" s="183">
        <v>12.186351452376099</v>
      </c>
      <c r="N417" s="182">
        <v>5</v>
      </c>
      <c r="O417" s="186">
        <f t="shared" si="34"/>
        <v>2.5000000000000009</v>
      </c>
    </row>
    <row r="418" spans="2:15" x14ac:dyDescent="0.2">
      <c r="B418" s="179" t="s">
        <v>59</v>
      </c>
      <c r="C418" s="179" t="s">
        <v>71</v>
      </c>
      <c r="D418" s="179" t="s">
        <v>132</v>
      </c>
      <c r="E418" s="180" t="str">
        <f t="shared" si="33"/>
        <v>ESMale80-84</v>
      </c>
      <c r="F418" s="181">
        <v>6.8709999999999993E-2</v>
      </c>
      <c r="G418" s="181">
        <v>0.2931972153569522</v>
      </c>
      <c r="H418" s="182">
        <v>14194.620201833319</v>
      </c>
      <c r="I418" s="181">
        <v>0.7068027846430478</v>
      </c>
      <c r="J418" s="182">
        <v>48413.216287037772</v>
      </c>
      <c r="K418" s="182">
        <v>206579.53093060557</v>
      </c>
      <c r="L418" s="182">
        <v>470768.54549364385</v>
      </c>
      <c r="M418" s="183">
        <v>9.7239675774172465</v>
      </c>
      <c r="N418" s="182">
        <v>5</v>
      </c>
      <c r="O418" s="186">
        <f t="shared" si="34"/>
        <v>2.5000000000000009</v>
      </c>
    </row>
    <row r="419" spans="2:15" x14ac:dyDescent="0.2">
      <c r="B419" s="179" t="s">
        <v>59</v>
      </c>
      <c r="C419" s="179" t="s">
        <v>71</v>
      </c>
      <c r="D419" s="179" t="s">
        <v>133</v>
      </c>
      <c r="E419" s="180" t="str">
        <f t="shared" si="33"/>
        <v>ESMale85-89</v>
      </c>
      <c r="F419" s="181">
        <v>0.10635</v>
      </c>
      <c r="G419" s="181">
        <v>0.42006108446058771</v>
      </c>
      <c r="H419" s="182">
        <v>14373.900580269803</v>
      </c>
      <c r="I419" s="181">
        <v>0.57993891553941235</v>
      </c>
      <c r="J419" s="182">
        <v>34218.596085204452</v>
      </c>
      <c r="K419" s="182">
        <v>135158.22897534777</v>
      </c>
      <c r="L419" s="182">
        <v>264189.0145630383</v>
      </c>
      <c r="M419" s="183">
        <v>7.7206269335307187</v>
      </c>
      <c r="N419" s="182">
        <v>5</v>
      </c>
      <c r="O419" s="186">
        <f t="shared" si="34"/>
        <v>2.5000000000000009</v>
      </c>
    </row>
    <row r="420" spans="2:15" x14ac:dyDescent="0.2">
      <c r="B420" s="179" t="s">
        <v>59</v>
      </c>
      <c r="C420" s="179" t="s">
        <v>71</v>
      </c>
      <c r="D420" s="179" t="s">
        <v>8</v>
      </c>
      <c r="E420" s="180" t="str">
        <f t="shared" si="33"/>
        <v>ESMale90+</v>
      </c>
      <c r="F420" s="181">
        <v>0.15379999999999999</v>
      </c>
      <c r="G420" s="181">
        <v>1</v>
      </c>
      <c r="H420" s="182">
        <v>19844.695504934651</v>
      </c>
      <c r="I420" s="181">
        <v>0</v>
      </c>
      <c r="J420" s="182">
        <v>19844.695504934651</v>
      </c>
      <c r="K420" s="182">
        <v>129030.78558769055</v>
      </c>
      <c r="L420" s="182">
        <v>129030.78558769055</v>
      </c>
      <c r="M420" s="183">
        <v>6.5020289958898747</v>
      </c>
      <c r="N420" s="183" t="s">
        <v>19</v>
      </c>
      <c r="O420" s="186">
        <f>K420/H420</f>
        <v>6.5020289958898747</v>
      </c>
    </row>
    <row r="421" spans="2:15" ht="16" customHeight="1" x14ac:dyDescent="0.2">
      <c r="B421" s="239" t="s">
        <v>14</v>
      </c>
      <c r="C421" s="239" t="s">
        <v>17</v>
      </c>
      <c r="D421" s="239" t="s">
        <v>0</v>
      </c>
      <c r="E421" s="239" t="s">
        <v>135</v>
      </c>
      <c r="F421" s="240" t="s">
        <v>1</v>
      </c>
      <c r="G421" s="240" t="s">
        <v>2</v>
      </c>
      <c r="H421" s="240" t="s">
        <v>83</v>
      </c>
      <c r="I421" s="240" t="s">
        <v>3</v>
      </c>
      <c r="J421" s="240" t="s">
        <v>4</v>
      </c>
      <c r="K421" s="240" t="s">
        <v>5</v>
      </c>
      <c r="L421" s="240" t="s">
        <v>6</v>
      </c>
      <c r="M421" s="240" t="s">
        <v>7</v>
      </c>
      <c r="N421" s="241" t="s">
        <v>9</v>
      </c>
      <c r="O421" s="242" t="s">
        <v>139</v>
      </c>
    </row>
    <row r="422" spans="2:15" ht="16" customHeight="1" x14ac:dyDescent="0.2">
      <c r="B422" s="239"/>
      <c r="C422" s="239"/>
      <c r="D422" s="239"/>
      <c r="E422" s="239"/>
      <c r="F422" s="239"/>
      <c r="G422" s="239"/>
      <c r="H422" s="239"/>
      <c r="I422" s="239"/>
      <c r="J422" s="239"/>
      <c r="K422" s="239"/>
      <c r="L422" s="239"/>
      <c r="M422" s="239"/>
      <c r="N422" s="241"/>
      <c r="O422" s="242"/>
    </row>
    <row r="423" spans="2:15" x14ac:dyDescent="0.2">
      <c r="B423" s="179" t="s">
        <v>60</v>
      </c>
      <c r="C423" s="179" t="s">
        <v>71</v>
      </c>
      <c r="D423" s="179">
        <v>0</v>
      </c>
      <c r="E423" s="180" t="str">
        <f t="shared" si="33"/>
        <v>RJMale0</v>
      </c>
      <c r="F423" s="181">
        <v>1.125E-2</v>
      </c>
      <c r="G423" s="181">
        <v>1.113727677810698E-2</v>
      </c>
      <c r="H423" s="182">
        <v>1113.727677810698</v>
      </c>
      <c r="I423" s="181">
        <v>0.98886272322189306</v>
      </c>
      <c r="J423" s="182">
        <v>100000</v>
      </c>
      <c r="K423" s="182">
        <v>98969.266942030503</v>
      </c>
      <c r="L423" s="182">
        <v>7366378.3222628506</v>
      </c>
      <c r="M423" s="183">
        <v>73.66378322262851</v>
      </c>
      <c r="N423" s="182">
        <v>1</v>
      </c>
      <c r="O423" s="186">
        <f t="shared" ref="O423:O441" si="35">(K423-J424*N423)/H423</f>
        <v>7.4519670737050084E-2</v>
      </c>
    </row>
    <row r="424" spans="2:15" x14ac:dyDescent="0.2">
      <c r="B424" s="179" t="s">
        <v>60</v>
      </c>
      <c r="C424" s="179" t="s">
        <v>71</v>
      </c>
      <c r="D424" s="184" t="s">
        <v>1657</v>
      </c>
      <c r="E424" s="180" t="str">
        <f t="shared" si="33"/>
        <v>RJMale1-4</v>
      </c>
      <c r="F424" s="181">
        <v>5.5000000000000003E-4</v>
      </c>
      <c r="G424" s="181">
        <v>2.2145493047931969E-3</v>
      </c>
      <c r="H424" s="182">
        <v>218.98852562469509</v>
      </c>
      <c r="I424" s="181">
        <v>0.99778545069520685</v>
      </c>
      <c r="J424" s="182">
        <v>98886.27232218931</v>
      </c>
      <c r="K424" s="182">
        <v>395023.77470548707</v>
      </c>
      <c r="L424" s="182">
        <v>7267409.0553208198</v>
      </c>
      <c r="M424" s="183">
        <v>73.492597957806424</v>
      </c>
      <c r="N424" s="182">
        <v>4</v>
      </c>
      <c r="O424" s="186">
        <f t="shared" si="35"/>
        <v>1.6194433850675127</v>
      </c>
    </row>
    <row r="425" spans="2:15" x14ac:dyDescent="0.2">
      <c r="B425" s="179" t="s">
        <v>60</v>
      </c>
      <c r="C425" s="179" t="s">
        <v>71</v>
      </c>
      <c r="D425" s="184" t="s">
        <v>1658</v>
      </c>
      <c r="E425" s="180" t="str">
        <f t="shared" si="33"/>
        <v>RJMale5-9</v>
      </c>
      <c r="F425" s="181">
        <v>2.0000000000000001E-4</v>
      </c>
      <c r="G425" s="181">
        <v>9.8316584466807055E-4</v>
      </c>
      <c r="H425" s="182">
        <v>97.006303414953678</v>
      </c>
      <c r="I425" s="181">
        <v>0.99901683415533193</v>
      </c>
      <c r="J425" s="182">
        <v>98667.283796564618</v>
      </c>
      <c r="K425" s="182">
        <v>493093.90322428569</v>
      </c>
      <c r="L425" s="182">
        <v>6872385.2806153325</v>
      </c>
      <c r="M425" s="183">
        <v>69.652117867002787</v>
      </c>
      <c r="N425" s="182">
        <v>5</v>
      </c>
      <c r="O425" s="186">
        <f t="shared" si="35"/>
        <v>2.4999999999995248</v>
      </c>
    </row>
    <row r="426" spans="2:15" x14ac:dyDescent="0.2">
      <c r="B426" s="179" t="s">
        <v>60</v>
      </c>
      <c r="C426" s="179" t="s">
        <v>71</v>
      </c>
      <c r="D426" s="184" t="s">
        <v>118</v>
      </c>
      <c r="E426" s="180" t="str">
        <f t="shared" si="33"/>
        <v>RJMale10-14</v>
      </c>
      <c r="F426" s="181">
        <v>2.5999999999999998E-4</v>
      </c>
      <c r="G426" s="181">
        <v>1.3013407000393828E-3</v>
      </c>
      <c r="H426" s="182">
        <v>128.27351391601161</v>
      </c>
      <c r="I426" s="181">
        <v>0.9986986592999606</v>
      </c>
      <c r="J426" s="182">
        <v>98570.277493149668</v>
      </c>
      <c r="K426" s="182">
        <v>492530.70368095831</v>
      </c>
      <c r="L426" s="182">
        <v>6379291.3773910468</v>
      </c>
      <c r="M426" s="183">
        <v>64.718204509816744</v>
      </c>
      <c r="N426" s="182">
        <v>5</v>
      </c>
      <c r="O426" s="186">
        <f t="shared" si="35"/>
        <v>2.4999999999996789</v>
      </c>
    </row>
    <row r="427" spans="2:15" x14ac:dyDescent="0.2">
      <c r="B427" s="179" t="s">
        <v>60</v>
      </c>
      <c r="C427" s="179" t="s">
        <v>71</v>
      </c>
      <c r="D427" s="179" t="s">
        <v>119</v>
      </c>
      <c r="E427" s="180" t="str">
        <f t="shared" si="33"/>
        <v>RJMale15-19</v>
      </c>
      <c r="F427" s="181">
        <v>1.3600000000000001E-3</v>
      </c>
      <c r="G427" s="181">
        <v>6.7544834876354281E-3</v>
      </c>
      <c r="H427" s="182">
        <v>664.92489036747486</v>
      </c>
      <c r="I427" s="181">
        <v>0.99324551651236459</v>
      </c>
      <c r="J427" s="182">
        <v>98442.003979233661</v>
      </c>
      <c r="K427" s="182">
        <v>490547.70767024963</v>
      </c>
      <c r="L427" s="182">
        <v>5886760.6737100882</v>
      </c>
      <c r="M427" s="183">
        <v>59.799277094683084</v>
      </c>
      <c r="N427" s="182">
        <v>5</v>
      </c>
      <c r="O427" s="186">
        <f t="shared" si="35"/>
        <v>2.5000000000000089</v>
      </c>
    </row>
    <row r="428" spans="2:15" x14ac:dyDescent="0.2">
      <c r="B428" s="179" t="s">
        <v>60</v>
      </c>
      <c r="C428" s="179" t="s">
        <v>71</v>
      </c>
      <c r="D428" s="179" t="s">
        <v>120</v>
      </c>
      <c r="E428" s="180" t="str">
        <f t="shared" si="33"/>
        <v>RJMale20-24</v>
      </c>
      <c r="F428" s="181">
        <v>1.91E-3</v>
      </c>
      <c r="G428" s="181">
        <v>9.5293607743481886E-3</v>
      </c>
      <c r="H428" s="182">
        <v>931.75306209978191</v>
      </c>
      <c r="I428" s="181">
        <v>0.99047063922565182</v>
      </c>
      <c r="J428" s="182">
        <v>97777.079088866187</v>
      </c>
      <c r="K428" s="182">
        <v>486556.01278908149</v>
      </c>
      <c r="L428" s="182">
        <v>5396212.9660398383</v>
      </c>
      <c r="M428" s="183">
        <v>55.188936060724494</v>
      </c>
      <c r="N428" s="182">
        <v>5</v>
      </c>
      <c r="O428" s="186">
        <f t="shared" si="35"/>
        <v>2.5000000000000497</v>
      </c>
    </row>
    <row r="429" spans="2:15" x14ac:dyDescent="0.2">
      <c r="B429" s="179" t="s">
        <v>60</v>
      </c>
      <c r="C429" s="179" t="s">
        <v>71</v>
      </c>
      <c r="D429" s="179" t="s">
        <v>121</v>
      </c>
      <c r="E429" s="180" t="str">
        <f t="shared" si="33"/>
        <v>RJMale25-29</v>
      </c>
      <c r="F429" s="181">
        <v>1.7899999999999999E-3</v>
      </c>
      <c r="G429" s="181">
        <v>8.9250491460473608E-3</v>
      </c>
      <c r="H429" s="182">
        <v>864.34929435386971</v>
      </c>
      <c r="I429" s="181">
        <v>0.99107495085395259</v>
      </c>
      <c r="J429" s="182">
        <v>96845.326026766401</v>
      </c>
      <c r="K429" s="182">
        <v>482065.75689794734</v>
      </c>
      <c r="L429" s="182">
        <v>4909656.9532507565</v>
      </c>
      <c r="M429" s="183">
        <v>50.695858588919521</v>
      </c>
      <c r="N429" s="182">
        <v>5</v>
      </c>
      <c r="O429" s="186">
        <f t="shared" si="35"/>
        <v>2.5000000000000351</v>
      </c>
    </row>
    <row r="430" spans="2:15" x14ac:dyDescent="0.2">
      <c r="B430" s="179" t="s">
        <v>60</v>
      </c>
      <c r="C430" s="179" t="s">
        <v>71</v>
      </c>
      <c r="D430" s="179" t="s">
        <v>122</v>
      </c>
      <c r="E430" s="180" t="str">
        <f t="shared" si="33"/>
        <v>RJMale30-34</v>
      </c>
      <c r="F430" s="181">
        <v>1.9E-3</v>
      </c>
      <c r="G430" s="181">
        <v>9.4331401674137647E-3</v>
      </c>
      <c r="H430" s="182">
        <v>905.40200692212659</v>
      </c>
      <c r="I430" s="181">
        <v>0.99056685983258619</v>
      </c>
      <c r="J430" s="182">
        <v>95980.976732412528</v>
      </c>
      <c r="K430" s="182">
        <v>477641.37864475732</v>
      </c>
      <c r="L430" s="182">
        <v>4427591.1963528087</v>
      </c>
      <c r="M430" s="183">
        <v>46.129882681821286</v>
      </c>
      <c r="N430" s="182">
        <v>5</v>
      </c>
      <c r="O430" s="186">
        <f t="shared" si="35"/>
        <v>2.5000000000000004</v>
      </c>
    </row>
    <row r="431" spans="2:15" x14ac:dyDescent="0.2">
      <c r="B431" s="179" t="s">
        <v>60</v>
      </c>
      <c r="C431" s="179" t="s">
        <v>71</v>
      </c>
      <c r="D431" s="179" t="s">
        <v>123</v>
      </c>
      <c r="E431" s="180" t="str">
        <f t="shared" si="33"/>
        <v>RJMale35-39</v>
      </c>
      <c r="F431" s="181">
        <v>2.2399999999999998E-3</v>
      </c>
      <c r="G431" s="181">
        <v>1.1114523506438143E-2</v>
      </c>
      <c r="H431" s="182">
        <v>1056.7197101745792</v>
      </c>
      <c r="I431" s="181">
        <v>0.98888547649356184</v>
      </c>
      <c r="J431" s="182">
        <v>95075.574725490398</v>
      </c>
      <c r="K431" s="182">
        <v>472736.07435201551</v>
      </c>
      <c r="L431" s="182">
        <v>3949949.8177080518</v>
      </c>
      <c r="M431" s="183">
        <v>41.545368819622226</v>
      </c>
      <c r="N431" s="182">
        <v>5</v>
      </c>
      <c r="O431" s="186">
        <f t="shared" si="35"/>
        <v>2.4999999999999911</v>
      </c>
    </row>
    <row r="432" spans="2:15" x14ac:dyDescent="0.2">
      <c r="B432" s="179" t="s">
        <v>60</v>
      </c>
      <c r="C432" s="179" t="s">
        <v>71</v>
      </c>
      <c r="D432" s="179" t="s">
        <v>124</v>
      </c>
      <c r="E432" s="180" t="str">
        <f t="shared" si="33"/>
        <v>RJMale40-44</v>
      </c>
      <c r="F432" s="181">
        <v>3.15E-3</v>
      </c>
      <c r="G432" s="181">
        <v>1.5638921591147277E-2</v>
      </c>
      <c r="H432" s="182">
        <v>1470.3535016739679</v>
      </c>
      <c r="I432" s="181">
        <v>0.98436107840885267</v>
      </c>
      <c r="J432" s="182">
        <v>94018.855015315814</v>
      </c>
      <c r="K432" s="182">
        <v>466418.39132239413</v>
      </c>
      <c r="L432" s="182">
        <v>3477213.743356036</v>
      </c>
      <c r="M432" s="183">
        <v>36.984217078474231</v>
      </c>
      <c r="N432" s="182">
        <v>5</v>
      </c>
      <c r="O432" s="186">
        <f t="shared" si="35"/>
        <v>2.5000000000000107</v>
      </c>
    </row>
    <row r="433" spans="2:15" x14ac:dyDescent="0.2">
      <c r="B433" s="179" t="s">
        <v>60</v>
      </c>
      <c r="C433" s="179" t="s">
        <v>71</v>
      </c>
      <c r="D433" s="179" t="s">
        <v>125</v>
      </c>
      <c r="E433" s="180" t="str">
        <f t="shared" si="33"/>
        <v>RJMale45-49</v>
      </c>
      <c r="F433" s="181">
        <v>4.6899999999999997E-3</v>
      </c>
      <c r="G433" s="181">
        <v>2.3184385587929495E-2</v>
      </c>
      <c r="H433" s="182">
        <v>2145.6801446773488</v>
      </c>
      <c r="I433" s="181">
        <v>0.97681561441207054</v>
      </c>
      <c r="J433" s="182">
        <v>92548.501513641837</v>
      </c>
      <c r="K433" s="182">
        <v>457378.3072065158</v>
      </c>
      <c r="L433" s="182">
        <v>3010795.3520336417</v>
      </c>
      <c r="M433" s="183">
        <v>32.532081047145255</v>
      </c>
      <c r="N433" s="182">
        <v>5</v>
      </c>
      <c r="O433" s="186">
        <f t="shared" si="35"/>
        <v>2.4999999999999831</v>
      </c>
    </row>
    <row r="434" spans="2:15" x14ac:dyDescent="0.2">
      <c r="B434" s="179" t="s">
        <v>60</v>
      </c>
      <c r="C434" s="179" t="s">
        <v>71</v>
      </c>
      <c r="D434" s="179" t="s">
        <v>126</v>
      </c>
      <c r="E434" s="180" t="str">
        <f t="shared" si="33"/>
        <v>RJMale50-54</v>
      </c>
      <c r="F434" s="181">
        <v>7.5799999999999999E-3</v>
      </c>
      <c r="G434" s="181">
        <v>3.718617840679371E-2</v>
      </c>
      <c r="H434" s="182">
        <v>3361.7354439038163</v>
      </c>
      <c r="I434" s="181">
        <v>0.96281382159320628</v>
      </c>
      <c r="J434" s="182">
        <v>90402.821368964491</v>
      </c>
      <c r="K434" s="182">
        <v>443609.76823506289</v>
      </c>
      <c r="L434" s="182">
        <v>2553417.044827126</v>
      </c>
      <c r="M434" s="183">
        <v>28.244882252134225</v>
      </c>
      <c r="N434" s="182">
        <v>5</v>
      </c>
      <c r="O434" s="186">
        <f t="shared" si="35"/>
        <v>2.4999999999999942</v>
      </c>
    </row>
    <row r="435" spans="2:15" x14ac:dyDescent="0.2">
      <c r="B435" s="179" t="s">
        <v>60</v>
      </c>
      <c r="C435" s="179" t="s">
        <v>71</v>
      </c>
      <c r="D435" s="179" t="s">
        <v>127</v>
      </c>
      <c r="E435" s="180" t="str">
        <f t="shared" si="33"/>
        <v>RJMale55-59</v>
      </c>
      <c r="F435" s="181">
        <v>1.132E-2</v>
      </c>
      <c r="G435" s="181">
        <v>5.5054111169708972E-2</v>
      </c>
      <c r="H435" s="182">
        <v>4791.9696208504811</v>
      </c>
      <c r="I435" s="181">
        <v>0.94494588883029107</v>
      </c>
      <c r="J435" s="182">
        <v>87041.085925060674</v>
      </c>
      <c r="K435" s="182">
        <v>423225.50557317719</v>
      </c>
      <c r="L435" s="182">
        <v>2109807.2765920633</v>
      </c>
      <c r="M435" s="183">
        <v>24.239211335305875</v>
      </c>
      <c r="N435" s="182">
        <v>5</v>
      </c>
      <c r="O435" s="186">
        <f t="shared" si="35"/>
        <v>2.4999999999999956</v>
      </c>
    </row>
    <row r="436" spans="2:15" x14ac:dyDescent="0.2">
      <c r="B436" s="179" t="s">
        <v>60</v>
      </c>
      <c r="C436" s="179" t="s">
        <v>71</v>
      </c>
      <c r="D436" s="179" t="s">
        <v>128</v>
      </c>
      <c r="E436" s="180" t="str">
        <f t="shared" si="33"/>
        <v>RJMale60-64</v>
      </c>
      <c r="F436" s="181">
        <v>1.5939999999999999E-2</v>
      </c>
      <c r="G436" s="181">
        <v>7.6647921141383135E-2</v>
      </c>
      <c r="H436" s="182">
        <v>6304.2237804335527</v>
      </c>
      <c r="I436" s="181">
        <v>0.92335207885861692</v>
      </c>
      <c r="J436" s="182">
        <v>82249.116304210198</v>
      </c>
      <c r="K436" s="182">
        <v>395485.02206996712</v>
      </c>
      <c r="L436" s="182">
        <v>1686581.771018886</v>
      </c>
      <c r="M436" s="183">
        <v>20.505773761517638</v>
      </c>
      <c r="N436" s="182">
        <v>5</v>
      </c>
      <c r="O436" s="186">
        <f t="shared" si="35"/>
        <v>2.5000000000000004</v>
      </c>
    </row>
    <row r="437" spans="2:15" x14ac:dyDescent="0.2">
      <c r="B437" s="179" t="s">
        <v>60</v>
      </c>
      <c r="C437" s="179" t="s">
        <v>71</v>
      </c>
      <c r="D437" s="179" t="s">
        <v>129</v>
      </c>
      <c r="E437" s="180" t="str">
        <f t="shared" si="33"/>
        <v>RJMale65-69</v>
      </c>
      <c r="F437" s="181">
        <v>2.392E-2</v>
      </c>
      <c r="G437" s="181">
        <v>0.11285082540104917</v>
      </c>
      <c r="H437" s="182">
        <v>8570.4438063021626</v>
      </c>
      <c r="I437" s="181">
        <v>0.88714917459895082</v>
      </c>
      <c r="J437" s="182">
        <v>75944.892523776653</v>
      </c>
      <c r="K437" s="182">
        <v>358298.35310312785</v>
      </c>
      <c r="L437" s="182">
        <v>1291096.7489489189</v>
      </c>
      <c r="M437" s="183">
        <v>17.000442110635753</v>
      </c>
      <c r="N437" s="182">
        <v>5</v>
      </c>
      <c r="O437" s="186">
        <f t="shared" si="35"/>
        <v>2.5000000000000036</v>
      </c>
    </row>
    <row r="438" spans="2:15" x14ac:dyDescent="0.2">
      <c r="B438" s="179" t="s">
        <v>60</v>
      </c>
      <c r="C438" s="179" t="s">
        <v>71</v>
      </c>
      <c r="D438" s="179" t="s">
        <v>130</v>
      </c>
      <c r="E438" s="180" t="str">
        <f t="shared" si="33"/>
        <v>RJMale70-74</v>
      </c>
      <c r="F438" s="181">
        <v>3.542E-2</v>
      </c>
      <c r="G438" s="181">
        <v>0.16269802035332565</v>
      </c>
      <c r="H438" s="182">
        <v>10961.689428729758</v>
      </c>
      <c r="I438" s="181">
        <v>0.8373019796466743</v>
      </c>
      <c r="J438" s="182">
        <v>67374.448717474486</v>
      </c>
      <c r="K438" s="182">
        <v>309468.02001554804</v>
      </c>
      <c r="L438" s="182">
        <v>932798.39584579109</v>
      </c>
      <c r="M438" s="183">
        <v>13.844987433698392</v>
      </c>
      <c r="N438" s="182">
        <v>5</v>
      </c>
      <c r="O438" s="186">
        <f t="shared" si="35"/>
        <v>2.5000000000000036</v>
      </c>
    </row>
    <row r="439" spans="2:15" x14ac:dyDescent="0.2">
      <c r="B439" s="179" t="s">
        <v>60</v>
      </c>
      <c r="C439" s="179" t="s">
        <v>71</v>
      </c>
      <c r="D439" s="179" t="s">
        <v>131</v>
      </c>
      <c r="E439" s="180" t="str">
        <f t="shared" si="33"/>
        <v>RJMale75-79</v>
      </c>
      <c r="F439" s="181">
        <v>5.4800000000000001E-2</v>
      </c>
      <c r="G439" s="181">
        <v>0.2410006929524548</v>
      </c>
      <c r="H439" s="182">
        <v>13595.51407994751</v>
      </c>
      <c r="I439" s="181">
        <v>0.75899930704754515</v>
      </c>
      <c r="J439" s="182">
        <v>56412.759288744724</v>
      </c>
      <c r="K439" s="182">
        <v>248075.01124385485</v>
      </c>
      <c r="L439" s="182">
        <v>623330.37583024299</v>
      </c>
      <c r="M439" s="183">
        <v>11.049457315848892</v>
      </c>
      <c r="N439" s="182">
        <v>5</v>
      </c>
      <c r="O439" s="186">
        <f t="shared" si="35"/>
        <v>2.5000000000000004</v>
      </c>
    </row>
    <row r="440" spans="2:15" x14ac:dyDescent="0.2">
      <c r="B440" s="179" t="s">
        <v>60</v>
      </c>
      <c r="C440" s="179" t="s">
        <v>71</v>
      </c>
      <c r="D440" s="179" t="s">
        <v>132</v>
      </c>
      <c r="E440" s="180" t="str">
        <f t="shared" si="33"/>
        <v>RJMale80-84</v>
      </c>
      <c r="F440" s="181">
        <v>7.9399999999999998E-2</v>
      </c>
      <c r="G440" s="181">
        <v>0.33123181713204608</v>
      </c>
      <c r="H440" s="182">
        <v>14182.433935098294</v>
      </c>
      <c r="I440" s="181">
        <v>0.66876818286795392</v>
      </c>
      <c r="J440" s="182">
        <v>42817.245208797212</v>
      </c>
      <c r="K440" s="182">
        <v>178630.14120624031</v>
      </c>
      <c r="L440" s="182">
        <v>375255.36458638811</v>
      </c>
      <c r="M440" s="183">
        <v>8.7641174194291303</v>
      </c>
      <c r="N440" s="182">
        <v>5</v>
      </c>
      <c r="O440" s="186">
        <f t="shared" si="35"/>
        <v>2.4999999999999996</v>
      </c>
    </row>
    <row r="441" spans="2:15" x14ac:dyDescent="0.2">
      <c r="B441" s="179" t="s">
        <v>60</v>
      </c>
      <c r="C441" s="179" t="s">
        <v>71</v>
      </c>
      <c r="D441" s="179" t="s">
        <v>133</v>
      </c>
      <c r="E441" s="180" t="str">
        <f t="shared" si="33"/>
        <v>RJMale85-89</v>
      </c>
      <c r="F441" s="181">
        <v>0.1186</v>
      </c>
      <c r="G441" s="181">
        <v>0.45738124495126098</v>
      </c>
      <c r="H441" s="182">
        <v>13097.025629308813</v>
      </c>
      <c r="I441" s="181">
        <v>0.54261875504873902</v>
      </c>
      <c r="J441" s="182">
        <v>28634.811273698917</v>
      </c>
      <c r="K441" s="182">
        <v>110431.49229522255</v>
      </c>
      <c r="L441" s="182">
        <v>196625.22338014783</v>
      </c>
      <c r="M441" s="183">
        <v>6.8666498794335746</v>
      </c>
      <c r="N441" s="182">
        <v>5</v>
      </c>
      <c r="O441" s="186">
        <f t="shared" si="35"/>
        <v>2.5</v>
      </c>
    </row>
    <row r="442" spans="2:15" x14ac:dyDescent="0.2">
      <c r="B442" s="179" t="s">
        <v>60</v>
      </c>
      <c r="C442" s="179" t="s">
        <v>71</v>
      </c>
      <c r="D442" s="179" t="s">
        <v>8</v>
      </c>
      <c r="E442" s="180" t="str">
        <f t="shared" si="33"/>
        <v>RJMale90+</v>
      </c>
      <c r="F442" s="181">
        <v>0.18027000000000001</v>
      </c>
      <c r="G442" s="181">
        <v>1</v>
      </c>
      <c r="H442" s="182">
        <v>15537.785644390104</v>
      </c>
      <c r="I442" s="181">
        <v>0</v>
      </c>
      <c r="J442" s="182">
        <v>15537.785644390104</v>
      </c>
      <c r="K442" s="182">
        <v>86193.731084925297</v>
      </c>
      <c r="L442" s="182">
        <v>86193.731084925297</v>
      </c>
      <c r="M442" s="183">
        <v>5.547362607363902</v>
      </c>
      <c r="N442" s="183" t="s">
        <v>19</v>
      </c>
      <c r="O442" s="186">
        <f>K442/H442</f>
        <v>5.547362607363902</v>
      </c>
    </row>
    <row r="443" spans="2:15" ht="16" customHeight="1" x14ac:dyDescent="0.2">
      <c r="B443" s="239" t="s">
        <v>14</v>
      </c>
      <c r="C443" s="239" t="s">
        <v>17</v>
      </c>
      <c r="D443" s="239" t="s">
        <v>0</v>
      </c>
      <c r="E443" s="239" t="s">
        <v>135</v>
      </c>
      <c r="F443" s="240" t="s">
        <v>1</v>
      </c>
      <c r="G443" s="240" t="s">
        <v>2</v>
      </c>
      <c r="H443" s="240" t="s">
        <v>83</v>
      </c>
      <c r="I443" s="240" t="s">
        <v>3</v>
      </c>
      <c r="J443" s="240" t="s">
        <v>4</v>
      </c>
      <c r="K443" s="240" t="s">
        <v>5</v>
      </c>
      <c r="L443" s="240" t="s">
        <v>6</v>
      </c>
      <c r="M443" s="240" t="s">
        <v>7</v>
      </c>
      <c r="N443" s="241" t="s">
        <v>9</v>
      </c>
      <c r="O443" s="242" t="s">
        <v>139</v>
      </c>
    </row>
    <row r="444" spans="2:15" ht="16" customHeight="1" x14ac:dyDescent="0.2">
      <c r="B444" s="239"/>
      <c r="C444" s="239"/>
      <c r="D444" s="239"/>
      <c r="E444" s="239"/>
      <c r="F444" s="239"/>
      <c r="G444" s="239"/>
      <c r="H444" s="239"/>
      <c r="I444" s="239"/>
      <c r="J444" s="239"/>
      <c r="K444" s="239"/>
      <c r="L444" s="239"/>
      <c r="M444" s="239"/>
      <c r="N444" s="241"/>
      <c r="O444" s="242"/>
    </row>
    <row r="445" spans="2:15" x14ac:dyDescent="0.2">
      <c r="B445" s="179" t="s">
        <v>13</v>
      </c>
      <c r="C445" s="179" t="s">
        <v>71</v>
      </c>
      <c r="D445" s="179">
        <v>0</v>
      </c>
      <c r="E445" s="180" t="str">
        <f t="shared" si="33"/>
        <v>SPMale0</v>
      </c>
      <c r="F445" s="181">
        <v>9.9000000000000008E-3</v>
      </c>
      <c r="G445" s="181">
        <v>9.8142833010628292E-3</v>
      </c>
      <c r="H445" s="182">
        <v>981.42833010628294</v>
      </c>
      <c r="I445" s="181">
        <v>0.99018571669893718</v>
      </c>
      <c r="J445" s="182">
        <v>100000</v>
      </c>
      <c r="K445" s="182">
        <v>99087.974418978381</v>
      </c>
      <c r="L445" s="182">
        <v>7584975.0069068801</v>
      </c>
      <c r="M445" s="183">
        <v>75.849750069068804</v>
      </c>
      <c r="N445" s="182">
        <v>1</v>
      </c>
      <c r="O445" s="186">
        <f t="shared" ref="O445:O463" si="36">(K445-J446*N445)/H445</f>
        <v>7.0716064490565403E-2</v>
      </c>
    </row>
    <row r="446" spans="2:15" x14ac:dyDescent="0.2">
      <c r="B446" s="179" t="s">
        <v>13</v>
      </c>
      <c r="C446" s="179" t="s">
        <v>71</v>
      </c>
      <c r="D446" s="184" t="s">
        <v>1657</v>
      </c>
      <c r="E446" s="180" t="str">
        <f t="shared" si="33"/>
        <v>SPMale1-4</v>
      </c>
      <c r="F446" s="181">
        <v>3.8000000000000002E-4</v>
      </c>
      <c r="G446" s="181">
        <v>1.5018259619260267E-3</v>
      </c>
      <c r="H446" s="182">
        <v>148.70866164667936</v>
      </c>
      <c r="I446" s="181">
        <v>0.99849817403807395</v>
      </c>
      <c r="J446" s="182">
        <v>99018.571669893718</v>
      </c>
      <c r="K446" s="182">
        <v>395720.87007078977</v>
      </c>
      <c r="L446" s="182">
        <v>7485887.0324879019</v>
      </c>
      <c r="M446" s="183">
        <v>75.600838370444421</v>
      </c>
      <c r="N446" s="182">
        <v>4</v>
      </c>
      <c r="O446" s="186">
        <f t="shared" si="36"/>
        <v>1.6234295644138261</v>
      </c>
    </row>
    <row r="447" spans="2:15" x14ac:dyDescent="0.2">
      <c r="B447" s="179" t="s">
        <v>13</v>
      </c>
      <c r="C447" s="179" t="s">
        <v>71</v>
      </c>
      <c r="D447" s="184" t="s">
        <v>1658</v>
      </c>
      <c r="E447" s="180" t="str">
        <f t="shared" si="33"/>
        <v>SPMale5-9</v>
      </c>
      <c r="F447" s="181">
        <v>1.3999999999999999E-4</v>
      </c>
      <c r="G447" s="181">
        <v>7.101112423151684E-4</v>
      </c>
      <c r="H447" s="182">
        <v>70.20860124831681</v>
      </c>
      <c r="I447" s="181">
        <v>0.99928988875768487</v>
      </c>
      <c r="J447" s="182">
        <v>98869.863008247034</v>
      </c>
      <c r="K447" s="182">
        <v>494173.79353811435</v>
      </c>
      <c r="L447" s="182">
        <v>7090166.1624171119</v>
      </c>
      <c r="M447" s="183">
        <v>71.712106669205156</v>
      </c>
      <c r="N447" s="182">
        <v>5</v>
      </c>
      <c r="O447" s="186">
        <f t="shared" si="36"/>
        <v>2.4999999999997886</v>
      </c>
    </row>
    <row r="448" spans="2:15" x14ac:dyDescent="0.2">
      <c r="B448" s="179" t="s">
        <v>13</v>
      </c>
      <c r="C448" s="179" t="s">
        <v>71</v>
      </c>
      <c r="D448" s="184" t="s">
        <v>118</v>
      </c>
      <c r="E448" s="180" t="str">
        <f t="shared" si="33"/>
        <v>SPMale10-14</v>
      </c>
      <c r="F448" s="181">
        <v>2.0000000000000001E-4</v>
      </c>
      <c r="G448" s="181">
        <v>9.8510649557088503E-4</v>
      </c>
      <c r="H448" s="182">
        <v>97.328181316493044</v>
      </c>
      <c r="I448" s="181">
        <v>0.99901489350442907</v>
      </c>
      <c r="J448" s="182">
        <v>98799.654406998714</v>
      </c>
      <c r="K448" s="182">
        <v>493754.95158170233</v>
      </c>
      <c r="L448" s="182">
        <v>6595992.3688789979</v>
      </c>
      <c r="M448" s="183">
        <v>66.76128988981317</v>
      </c>
      <c r="N448" s="182">
        <v>5</v>
      </c>
      <c r="O448" s="186">
        <f t="shared" si="36"/>
        <v>2.5000000000000249</v>
      </c>
    </row>
    <row r="449" spans="2:15" x14ac:dyDescent="0.2">
      <c r="B449" s="179" t="s">
        <v>13</v>
      </c>
      <c r="C449" s="179" t="s">
        <v>71</v>
      </c>
      <c r="D449" s="179" t="s">
        <v>119</v>
      </c>
      <c r="E449" s="180" t="str">
        <f t="shared" si="33"/>
        <v>SPMale15-19</v>
      </c>
      <c r="F449" s="181">
        <v>7.3999999999999999E-4</v>
      </c>
      <c r="G449" s="181">
        <v>3.6904019174160323E-3</v>
      </c>
      <c r="H449" s="182">
        <v>364.25125395668039</v>
      </c>
      <c r="I449" s="181">
        <v>0.99630959808258401</v>
      </c>
      <c r="J449" s="182">
        <v>98702.32622568222</v>
      </c>
      <c r="K449" s="182">
        <v>492601.00299351942</v>
      </c>
      <c r="L449" s="182">
        <v>6102237.4172972953</v>
      </c>
      <c r="M449" s="183">
        <v>61.824656526783059</v>
      </c>
      <c r="N449" s="182">
        <v>5</v>
      </c>
      <c r="O449" s="186">
        <f t="shared" si="36"/>
        <v>2.5000000000001075</v>
      </c>
    </row>
    <row r="450" spans="2:15" x14ac:dyDescent="0.2">
      <c r="B450" s="179" t="s">
        <v>13</v>
      </c>
      <c r="C450" s="179" t="s">
        <v>71</v>
      </c>
      <c r="D450" s="179" t="s">
        <v>120</v>
      </c>
      <c r="E450" s="180" t="str">
        <f t="shared" si="33"/>
        <v>SPMale20-24</v>
      </c>
      <c r="F450" s="181">
        <v>1.14E-3</v>
      </c>
      <c r="G450" s="181">
        <v>5.6921664678865379E-3</v>
      </c>
      <c r="H450" s="182">
        <v>559.75669287056849</v>
      </c>
      <c r="I450" s="181">
        <v>0.99430783353211349</v>
      </c>
      <c r="J450" s="182">
        <v>98338.074971725538</v>
      </c>
      <c r="K450" s="182">
        <v>490290.98312645126</v>
      </c>
      <c r="L450" s="182">
        <v>5609636.4143037759</v>
      </c>
      <c r="M450" s="183">
        <v>57.044399292102021</v>
      </c>
      <c r="N450" s="182">
        <v>5</v>
      </c>
      <c r="O450" s="186">
        <f t="shared" si="36"/>
        <v>2.4999999999999916</v>
      </c>
    </row>
    <row r="451" spans="2:15" x14ac:dyDescent="0.2">
      <c r="B451" s="179" t="s">
        <v>13</v>
      </c>
      <c r="C451" s="179" t="s">
        <v>71</v>
      </c>
      <c r="D451" s="179" t="s">
        <v>121</v>
      </c>
      <c r="E451" s="180" t="str">
        <f t="shared" si="33"/>
        <v>SPMale25-29</v>
      </c>
      <c r="F451" s="181">
        <v>1.1299999999999999E-3</v>
      </c>
      <c r="G451" s="181">
        <v>5.6180435339052886E-3</v>
      </c>
      <c r="H451" s="182">
        <v>549.32284876265453</v>
      </c>
      <c r="I451" s="181">
        <v>0.99438195646609473</v>
      </c>
      <c r="J451" s="182">
        <v>97778.318278854975</v>
      </c>
      <c r="K451" s="182">
        <v>487518.28427236824</v>
      </c>
      <c r="L451" s="182">
        <v>5119345.4311773246</v>
      </c>
      <c r="M451" s="183">
        <v>52.356652489945795</v>
      </c>
      <c r="N451" s="182">
        <v>5</v>
      </c>
      <c r="O451" s="186">
        <f t="shared" si="36"/>
        <v>2.4999999999999414</v>
      </c>
    </row>
    <row r="452" spans="2:15" x14ac:dyDescent="0.2">
      <c r="B452" s="179" t="s">
        <v>13</v>
      </c>
      <c r="C452" s="179" t="s">
        <v>71</v>
      </c>
      <c r="D452" s="179" t="s">
        <v>122</v>
      </c>
      <c r="E452" s="180" t="str">
        <f t="shared" si="33"/>
        <v>SPMale30-34</v>
      </c>
      <c r="F452" s="181">
        <v>1.4E-3</v>
      </c>
      <c r="G452" s="181">
        <v>6.9565387611986535E-3</v>
      </c>
      <c r="H452" s="182">
        <v>676.37727542184405</v>
      </c>
      <c r="I452" s="181">
        <v>0.99304346123880138</v>
      </c>
      <c r="J452" s="182">
        <v>97228.995430092327</v>
      </c>
      <c r="K452" s="182">
        <v>484454.03396190703</v>
      </c>
      <c r="L452" s="182">
        <v>4631827.1469049565</v>
      </c>
      <c r="M452" s="183">
        <v>47.638331820832619</v>
      </c>
      <c r="N452" s="182">
        <v>5</v>
      </c>
      <c r="O452" s="186">
        <f t="shared" si="36"/>
        <v>2.499999999999996</v>
      </c>
    </row>
    <row r="453" spans="2:15" x14ac:dyDescent="0.2">
      <c r="B453" s="179" t="s">
        <v>13</v>
      </c>
      <c r="C453" s="179" t="s">
        <v>71</v>
      </c>
      <c r="D453" s="179" t="s">
        <v>123</v>
      </c>
      <c r="E453" s="180" t="str">
        <f t="shared" si="33"/>
        <v>SPMale35-39</v>
      </c>
      <c r="F453" s="181">
        <v>1.89E-3</v>
      </c>
      <c r="G453" s="181">
        <v>9.4191772756746055E-3</v>
      </c>
      <c r="H453" s="182">
        <v>909.4462268293596</v>
      </c>
      <c r="I453" s="181">
        <v>0.99058082272432535</v>
      </c>
      <c r="J453" s="182">
        <v>96552.61815467049</v>
      </c>
      <c r="K453" s="182">
        <v>480489.47520627908</v>
      </c>
      <c r="L453" s="182">
        <v>4147373.1129430495</v>
      </c>
      <c r="M453" s="183">
        <v>42.954538076836506</v>
      </c>
      <c r="N453" s="182">
        <v>5</v>
      </c>
      <c r="O453" s="186">
        <f t="shared" si="36"/>
        <v>2.5000000000000018</v>
      </c>
    </row>
    <row r="454" spans="2:15" x14ac:dyDescent="0.2">
      <c r="B454" s="179" t="s">
        <v>13</v>
      </c>
      <c r="C454" s="179" t="s">
        <v>71</v>
      </c>
      <c r="D454" s="179" t="s">
        <v>124</v>
      </c>
      <c r="E454" s="180" t="str">
        <f t="shared" si="33"/>
        <v>SPMale40-44</v>
      </c>
      <c r="F454" s="181">
        <v>2.7299999999999998E-3</v>
      </c>
      <c r="G454" s="181">
        <v>1.354007496793894E-2</v>
      </c>
      <c r="H454" s="182">
        <v>1295.015718074442</v>
      </c>
      <c r="I454" s="181">
        <v>0.98645992503206104</v>
      </c>
      <c r="J454" s="182">
        <v>95643.171927841133</v>
      </c>
      <c r="K454" s="182">
        <v>474978.32034401956</v>
      </c>
      <c r="L454" s="182">
        <v>3666883.6377367703</v>
      </c>
      <c r="M454" s="183">
        <v>38.339209834062011</v>
      </c>
      <c r="N454" s="182">
        <v>5</v>
      </c>
      <c r="O454" s="186">
        <f t="shared" si="36"/>
        <v>2.5000000000000071</v>
      </c>
    </row>
    <row r="455" spans="2:15" x14ac:dyDescent="0.2">
      <c r="B455" s="179" t="s">
        <v>13</v>
      </c>
      <c r="C455" s="179" t="s">
        <v>71</v>
      </c>
      <c r="D455" s="179" t="s">
        <v>125</v>
      </c>
      <c r="E455" s="180" t="str">
        <f t="shared" si="33"/>
        <v>SPMale45-49</v>
      </c>
      <c r="F455" s="181">
        <v>4.2199999999999998E-3</v>
      </c>
      <c r="G455" s="181">
        <v>2.0868258887809066E-2</v>
      </c>
      <c r="H455" s="182">
        <v>1968.8817493728618</v>
      </c>
      <c r="I455" s="181">
        <v>0.97913174111219092</v>
      </c>
      <c r="J455" s="182">
        <v>94348.15620976669</v>
      </c>
      <c r="K455" s="182">
        <v>466818.5766754013</v>
      </c>
      <c r="L455" s="182">
        <v>3191905.3173927506</v>
      </c>
      <c r="M455" s="183">
        <v>33.831136141082666</v>
      </c>
      <c r="N455" s="182">
        <v>5</v>
      </c>
      <c r="O455" s="186">
        <f t="shared" si="36"/>
        <v>2.4999999999999969</v>
      </c>
    </row>
    <row r="456" spans="2:15" x14ac:dyDescent="0.2">
      <c r="B456" s="179" t="s">
        <v>13</v>
      </c>
      <c r="C456" s="179" t="s">
        <v>71</v>
      </c>
      <c r="D456" s="179" t="s">
        <v>126</v>
      </c>
      <c r="E456" s="180" t="str">
        <f t="shared" si="33"/>
        <v>SPMale50-54</v>
      </c>
      <c r="F456" s="181">
        <v>6.4400000000000004E-3</v>
      </c>
      <c r="G456" s="181">
        <v>3.1697151907655152E-2</v>
      </c>
      <c r="H456" s="182">
        <v>2928.1598956900712</v>
      </c>
      <c r="I456" s="181">
        <v>0.96830284809234479</v>
      </c>
      <c r="J456" s="182">
        <v>92379.274460393834</v>
      </c>
      <c r="K456" s="182">
        <v>454575.97256274399</v>
      </c>
      <c r="L456" s="182">
        <v>2725086.7407173491</v>
      </c>
      <c r="M456" s="183">
        <v>29.498897416494511</v>
      </c>
      <c r="N456" s="182">
        <v>5</v>
      </c>
      <c r="O456" s="186">
        <f t="shared" si="36"/>
        <v>2.4999999999999947</v>
      </c>
    </row>
    <row r="457" spans="2:15" x14ac:dyDescent="0.2">
      <c r="B457" s="179" t="s">
        <v>13</v>
      </c>
      <c r="C457" s="179" t="s">
        <v>71</v>
      </c>
      <c r="D457" s="179" t="s">
        <v>127</v>
      </c>
      <c r="E457" s="180" t="str">
        <f t="shared" si="33"/>
        <v>SPMale55-59</v>
      </c>
      <c r="F457" s="181">
        <v>9.4599999999999997E-3</v>
      </c>
      <c r="G457" s="181">
        <v>4.6204466495261609E-2</v>
      </c>
      <c r="H457" s="182">
        <v>4133.0410258686625</v>
      </c>
      <c r="I457" s="181">
        <v>0.95379553350473834</v>
      </c>
      <c r="J457" s="182">
        <v>89451.114564703763</v>
      </c>
      <c r="K457" s="182">
        <v>436922.97025884717</v>
      </c>
      <c r="L457" s="182">
        <v>2270510.7681546053</v>
      </c>
      <c r="M457" s="183">
        <v>25.382699580699455</v>
      </c>
      <c r="N457" s="182">
        <v>5</v>
      </c>
      <c r="O457" s="186">
        <f t="shared" si="36"/>
        <v>2.5000000000000004</v>
      </c>
    </row>
    <row r="458" spans="2:15" x14ac:dyDescent="0.2">
      <c r="B458" s="179" t="s">
        <v>13</v>
      </c>
      <c r="C458" s="179" t="s">
        <v>71</v>
      </c>
      <c r="D458" s="179" t="s">
        <v>128</v>
      </c>
      <c r="E458" s="180" t="str">
        <f t="shared" si="33"/>
        <v>SPMale60-64</v>
      </c>
      <c r="F458" s="181">
        <v>1.374E-2</v>
      </c>
      <c r="G458" s="181">
        <v>6.6398288735144667E-2</v>
      </c>
      <c r="H458" s="182">
        <v>5664.9740811578795</v>
      </c>
      <c r="I458" s="181">
        <v>0.93360171126485536</v>
      </c>
      <c r="J458" s="182">
        <v>85318.073538835102</v>
      </c>
      <c r="K458" s="182">
        <v>412427.93249128084</v>
      </c>
      <c r="L458" s="182">
        <v>1833587.7978957582</v>
      </c>
      <c r="M458" s="183">
        <v>21.491200185868532</v>
      </c>
      <c r="N458" s="182">
        <v>5</v>
      </c>
      <c r="O458" s="186">
        <f t="shared" si="36"/>
        <v>2.5000000000000058</v>
      </c>
    </row>
    <row r="459" spans="2:15" x14ac:dyDescent="0.2">
      <c r="B459" s="179" t="s">
        <v>13</v>
      </c>
      <c r="C459" s="179" t="s">
        <v>71</v>
      </c>
      <c r="D459" s="179" t="s">
        <v>129</v>
      </c>
      <c r="E459" s="180" t="str">
        <f t="shared" si="33"/>
        <v>SPMale65-69</v>
      </c>
      <c r="F459" s="181">
        <v>2.0490000000000001E-2</v>
      </c>
      <c r="G459" s="181">
        <v>9.7440438659933001E-2</v>
      </c>
      <c r="H459" s="182">
        <v>7761.4329517793394</v>
      </c>
      <c r="I459" s="181">
        <v>0.90255956134006698</v>
      </c>
      <c r="J459" s="182">
        <v>79653.099457677221</v>
      </c>
      <c r="K459" s="182">
        <v>378861.91490893776</v>
      </c>
      <c r="L459" s="182">
        <v>1421159.8654044773</v>
      </c>
      <c r="M459" s="183">
        <v>17.841865226595417</v>
      </c>
      <c r="N459" s="182">
        <v>5</v>
      </c>
      <c r="O459" s="186">
        <f t="shared" si="36"/>
        <v>2.4999999999999996</v>
      </c>
    </row>
    <row r="460" spans="2:15" x14ac:dyDescent="0.2">
      <c r="B460" s="179" t="s">
        <v>13</v>
      </c>
      <c r="C460" s="179" t="s">
        <v>71</v>
      </c>
      <c r="D460" s="179" t="s">
        <v>130</v>
      </c>
      <c r="E460" s="180" t="str">
        <f t="shared" si="33"/>
        <v>SPMale70-74</v>
      </c>
      <c r="F460" s="181">
        <v>3.1350000000000003E-2</v>
      </c>
      <c r="G460" s="181">
        <v>0.14534981121960244</v>
      </c>
      <c r="H460" s="182">
        <v>10449.440154894874</v>
      </c>
      <c r="I460" s="181">
        <v>0.85465018878039756</v>
      </c>
      <c r="J460" s="182">
        <v>71891.666505897883</v>
      </c>
      <c r="K460" s="182">
        <v>333334.73214225221</v>
      </c>
      <c r="L460" s="182">
        <v>1042297.9504955395</v>
      </c>
      <c r="M460" s="183">
        <v>14.498174839360983</v>
      </c>
      <c r="N460" s="182">
        <v>5</v>
      </c>
      <c r="O460" s="186">
        <f t="shared" si="36"/>
        <v>2.4999999999999969</v>
      </c>
    </row>
    <row r="461" spans="2:15" x14ac:dyDescent="0.2">
      <c r="B461" s="179" t="s">
        <v>13</v>
      </c>
      <c r="C461" s="179" t="s">
        <v>71</v>
      </c>
      <c r="D461" s="179" t="s">
        <v>131</v>
      </c>
      <c r="E461" s="180" t="str">
        <f t="shared" ref="E461:E524" si="37">_xlfn.CONCAT(B461,C461,D461)</f>
        <v>SPMale75-79</v>
      </c>
      <c r="F461" s="181">
        <v>4.9180000000000001E-2</v>
      </c>
      <c r="G461" s="181">
        <v>0.21896206991937806</v>
      </c>
      <c r="H461" s="182">
        <v>13453.517062270574</v>
      </c>
      <c r="I461" s="181">
        <v>0.78103793008062194</v>
      </c>
      <c r="J461" s="182">
        <v>61442.22635100301</v>
      </c>
      <c r="K461" s="182">
        <v>273577.33909933863</v>
      </c>
      <c r="L461" s="182">
        <v>708963.21835328732</v>
      </c>
      <c r="M461" s="183">
        <v>11.538696763739811</v>
      </c>
      <c r="N461" s="182">
        <v>5</v>
      </c>
      <c r="O461" s="186">
        <f t="shared" si="36"/>
        <v>2.5000000000000018</v>
      </c>
    </row>
    <row r="462" spans="2:15" x14ac:dyDescent="0.2">
      <c r="B462" s="179" t="s">
        <v>13</v>
      </c>
      <c r="C462" s="179" t="s">
        <v>71</v>
      </c>
      <c r="D462" s="179" t="s">
        <v>132</v>
      </c>
      <c r="E462" s="180" t="str">
        <f t="shared" si="37"/>
        <v>SPMale80-84</v>
      </c>
      <c r="F462" s="181">
        <v>7.3669999999999999E-2</v>
      </c>
      <c r="G462" s="181">
        <v>0.31104512718424454</v>
      </c>
      <c r="H462" s="182">
        <v>14926.654184121517</v>
      </c>
      <c r="I462" s="181">
        <v>0.68895487281575551</v>
      </c>
      <c r="J462" s="182">
        <v>47988.709288732432</v>
      </c>
      <c r="K462" s="182">
        <v>202626.91098335836</v>
      </c>
      <c r="L462" s="182">
        <v>435385.87925394869</v>
      </c>
      <c r="M462" s="183">
        <v>9.0726732539184098</v>
      </c>
      <c r="N462" s="182">
        <v>5</v>
      </c>
      <c r="O462" s="186">
        <f t="shared" si="36"/>
        <v>2.4999999999999991</v>
      </c>
    </row>
    <row r="463" spans="2:15" x14ac:dyDescent="0.2">
      <c r="B463" s="179" t="s">
        <v>13</v>
      </c>
      <c r="C463" s="179" t="s">
        <v>71</v>
      </c>
      <c r="D463" s="179" t="s">
        <v>133</v>
      </c>
      <c r="E463" s="180" t="str">
        <f t="shared" si="37"/>
        <v>SPMale85-89</v>
      </c>
      <c r="F463" s="181">
        <v>0.11323</v>
      </c>
      <c r="G463" s="181">
        <v>0.44125974216278691</v>
      </c>
      <c r="H463" s="182">
        <v>14588.953910832466</v>
      </c>
      <c r="I463" s="181">
        <v>0.55874025783721315</v>
      </c>
      <c r="J463" s="182">
        <v>33062.055104610918</v>
      </c>
      <c r="K463" s="182">
        <v>128837.89074597343</v>
      </c>
      <c r="L463" s="182">
        <v>232758.96827059035</v>
      </c>
      <c r="M463" s="183">
        <v>7.0400635270288809</v>
      </c>
      <c r="N463" s="182">
        <v>5</v>
      </c>
      <c r="O463" s="186">
        <f t="shared" si="36"/>
        <v>2.5000000000000004</v>
      </c>
    </row>
    <row r="464" spans="2:15" x14ac:dyDescent="0.2">
      <c r="B464" s="179" t="s">
        <v>13</v>
      </c>
      <c r="C464" s="179" t="s">
        <v>71</v>
      </c>
      <c r="D464" s="179" t="s">
        <v>8</v>
      </c>
      <c r="E464" s="180" t="str">
        <f t="shared" si="37"/>
        <v>SPMale90+</v>
      </c>
      <c r="F464" s="181">
        <v>0.17776</v>
      </c>
      <c r="G464" s="181">
        <v>1</v>
      </c>
      <c r="H464" s="182">
        <v>18473.101193778453</v>
      </c>
      <c r="I464" s="181">
        <v>0</v>
      </c>
      <c r="J464" s="182">
        <v>18473.101193778453</v>
      </c>
      <c r="K464" s="182">
        <v>103921.07752461692</v>
      </c>
      <c r="L464" s="182">
        <v>103921.07752461692</v>
      </c>
      <c r="M464" s="183">
        <v>5.6255350108522357</v>
      </c>
      <c r="N464" s="183" t="s">
        <v>19</v>
      </c>
      <c r="O464" s="186">
        <f>K464/H464</f>
        <v>5.6255350108522357</v>
      </c>
    </row>
    <row r="465" spans="2:15" ht="16" customHeight="1" x14ac:dyDescent="0.2">
      <c r="B465" s="239" t="s">
        <v>14</v>
      </c>
      <c r="C465" s="239" t="s">
        <v>17</v>
      </c>
      <c r="D465" s="239" t="s">
        <v>0</v>
      </c>
      <c r="E465" s="239" t="s">
        <v>135</v>
      </c>
      <c r="F465" s="240" t="s">
        <v>1</v>
      </c>
      <c r="G465" s="240" t="s">
        <v>2</v>
      </c>
      <c r="H465" s="240" t="s">
        <v>83</v>
      </c>
      <c r="I465" s="240" t="s">
        <v>3</v>
      </c>
      <c r="J465" s="240" t="s">
        <v>4</v>
      </c>
      <c r="K465" s="240" t="s">
        <v>5</v>
      </c>
      <c r="L465" s="240" t="s">
        <v>6</v>
      </c>
      <c r="M465" s="240" t="s">
        <v>7</v>
      </c>
      <c r="N465" s="241" t="s">
        <v>9</v>
      </c>
      <c r="O465" s="242" t="s">
        <v>139</v>
      </c>
    </row>
    <row r="466" spans="2:15" ht="16" customHeight="1" x14ac:dyDescent="0.2">
      <c r="B466" s="239"/>
      <c r="C466" s="239"/>
      <c r="D466" s="239"/>
      <c r="E466" s="239"/>
      <c r="F466" s="239"/>
      <c r="G466" s="239"/>
      <c r="H466" s="239"/>
      <c r="I466" s="239"/>
      <c r="J466" s="239"/>
      <c r="K466" s="239"/>
      <c r="L466" s="239"/>
      <c r="M466" s="239"/>
      <c r="N466" s="241"/>
      <c r="O466" s="242"/>
    </row>
    <row r="467" spans="2:15" x14ac:dyDescent="0.2">
      <c r="B467" s="179" t="s">
        <v>62</v>
      </c>
      <c r="C467" s="179" t="s">
        <v>71</v>
      </c>
      <c r="D467" s="179">
        <v>0</v>
      </c>
      <c r="E467" s="180" t="str">
        <f t="shared" si="37"/>
        <v>PRMale0</v>
      </c>
      <c r="F467" s="181">
        <v>9.1500000000000001E-3</v>
      </c>
      <c r="G467" s="181">
        <v>9.0699372388694868E-3</v>
      </c>
      <c r="H467" s="182">
        <v>906.99372388694871</v>
      </c>
      <c r="I467" s="181">
        <v>0.99093006276113049</v>
      </c>
      <c r="J467" s="182">
        <v>100000</v>
      </c>
      <c r="K467" s="182">
        <v>99155.204340814395</v>
      </c>
      <c r="L467" s="182">
        <v>7456534.8309603464</v>
      </c>
      <c r="M467" s="183">
        <v>74.565348309603465</v>
      </c>
      <c r="N467" s="182">
        <v>1</v>
      </c>
      <c r="O467" s="186">
        <f t="shared" ref="O467:O485" si="38">(K467-J468*N467)/H467</f>
        <v>6.8576069561748415E-2</v>
      </c>
    </row>
    <row r="468" spans="2:15" x14ac:dyDescent="0.2">
      <c r="B468" s="179" t="s">
        <v>62</v>
      </c>
      <c r="C468" s="179" t="s">
        <v>71</v>
      </c>
      <c r="D468" s="184" t="s">
        <v>1657</v>
      </c>
      <c r="E468" s="180" t="str">
        <f t="shared" si="37"/>
        <v>PRMale1-4</v>
      </c>
      <c r="F468" s="181">
        <v>4.2999999999999999E-4</v>
      </c>
      <c r="G468" s="181">
        <v>1.7050144570771512E-3</v>
      </c>
      <c r="H468" s="182">
        <v>168.95500829600962</v>
      </c>
      <c r="I468" s="181">
        <v>0.99829498554292284</v>
      </c>
      <c r="J468" s="182">
        <v>99093.006276113054</v>
      </c>
      <c r="K468" s="182">
        <v>395970.87054466998</v>
      </c>
      <c r="L468" s="182">
        <v>7357379.6266195318</v>
      </c>
      <c r="M468" s="183">
        <v>74.247213835847376</v>
      </c>
      <c r="N468" s="182">
        <v>4</v>
      </c>
      <c r="O468" s="186">
        <f t="shared" si="38"/>
        <v>1.6256722790990881</v>
      </c>
    </row>
    <row r="469" spans="2:15" x14ac:dyDescent="0.2">
      <c r="B469" s="179" t="s">
        <v>62</v>
      </c>
      <c r="C469" s="179" t="s">
        <v>71</v>
      </c>
      <c r="D469" s="184" t="s">
        <v>1658</v>
      </c>
      <c r="E469" s="180" t="str">
        <f t="shared" si="37"/>
        <v>PRMale5-9</v>
      </c>
      <c r="F469" s="181">
        <v>1.9000000000000001E-4</v>
      </c>
      <c r="G469" s="181">
        <v>9.3729838617965893E-4</v>
      </c>
      <c r="H469" s="182">
        <v>92.721353607678765</v>
      </c>
      <c r="I469" s="181">
        <v>0.99906270161382038</v>
      </c>
      <c r="J469" s="182">
        <v>98924.051267817049</v>
      </c>
      <c r="K469" s="182">
        <v>494388.45295506605</v>
      </c>
      <c r="L469" s="182">
        <v>6961408.7560748616</v>
      </c>
      <c r="M469" s="183">
        <v>70.371246090884839</v>
      </c>
      <c r="N469" s="182">
        <v>5</v>
      </c>
      <c r="O469" s="186">
        <f t="shared" si="38"/>
        <v>2.4999999999997997</v>
      </c>
    </row>
    <row r="470" spans="2:15" x14ac:dyDescent="0.2">
      <c r="B470" s="179" t="s">
        <v>62</v>
      </c>
      <c r="C470" s="179" t="s">
        <v>71</v>
      </c>
      <c r="D470" s="184" t="s">
        <v>118</v>
      </c>
      <c r="E470" s="180" t="str">
        <f t="shared" si="37"/>
        <v>PRMale10-14</v>
      </c>
      <c r="F470" s="181">
        <v>2.7E-4</v>
      </c>
      <c r="G470" s="181">
        <v>1.3347932277049761E-3</v>
      </c>
      <c r="H470" s="182">
        <v>131.91938985456289</v>
      </c>
      <c r="I470" s="181">
        <v>0.99866520677229498</v>
      </c>
      <c r="J470" s="182">
        <v>98831.329914209375</v>
      </c>
      <c r="K470" s="182">
        <v>493826.85109641048</v>
      </c>
      <c r="L470" s="182">
        <v>6467020.3031197954</v>
      </c>
      <c r="M470" s="183">
        <v>65.434921383062417</v>
      </c>
      <c r="N470" s="182">
        <v>5</v>
      </c>
      <c r="O470" s="186">
        <f t="shared" si="38"/>
        <v>2.5000000000003451</v>
      </c>
    </row>
    <row r="471" spans="2:15" x14ac:dyDescent="0.2">
      <c r="B471" s="179" t="s">
        <v>62</v>
      </c>
      <c r="C471" s="179" t="s">
        <v>71</v>
      </c>
      <c r="D471" s="179" t="s">
        <v>119</v>
      </c>
      <c r="E471" s="180" t="str">
        <f t="shared" si="37"/>
        <v>PRMale15-19</v>
      </c>
      <c r="F471" s="181">
        <v>1.4599999999999999E-3</v>
      </c>
      <c r="G471" s="181">
        <v>7.2795943489547196E-3</v>
      </c>
      <c r="H471" s="182">
        <v>718.49167109825521</v>
      </c>
      <c r="I471" s="181">
        <v>0.99272040565104525</v>
      </c>
      <c r="J471" s="182">
        <v>98699.410524354811</v>
      </c>
      <c r="K471" s="182">
        <v>491700.82344402838</v>
      </c>
      <c r="L471" s="182">
        <v>5973193.4520233851</v>
      </c>
      <c r="M471" s="183">
        <v>60.519038769228061</v>
      </c>
      <c r="N471" s="182">
        <v>5</v>
      </c>
      <c r="O471" s="186">
        <f t="shared" si="38"/>
        <v>2.5000000000000044</v>
      </c>
    </row>
    <row r="472" spans="2:15" x14ac:dyDescent="0.2">
      <c r="B472" s="179" t="s">
        <v>62</v>
      </c>
      <c r="C472" s="179" t="s">
        <v>71</v>
      </c>
      <c r="D472" s="179" t="s">
        <v>120</v>
      </c>
      <c r="E472" s="180" t="str">
        <f t="shared" si="37"/>
        <v>PRMale20-24</v>
      </c>
      <c r="F472" s="181">
        <v>2.0899999999999998E-3</v>
      </c>
      <c r="G472" s="181">
        <v>1.0390923770970412E-2</v>
      </c>
      <c r="H472" s="182">
        <v>1018.1122588138264</v>
      </c>
      <c r="I472" s="181">
        <v>0.98960907622902961</v>
      </c>
      <c r="J472" s="182">
        <v>97980.918853256546</v>
      </c>
      <c r="K472" s="182">
        <v>487359.31361924816</v>
      </c>
      <c r="L472" s="182">
        <v>5481492.6285793567</v>
      </c>
      <c r="M472" s="183">
        <v>55.94449095531391</v>
      </c>
      <c r="N472" s="182">
        <v>5</v>
      </c>
      <c r="O472" s="186">
        <f t="shared" si="38"/>
        <v>2.500000000000016</v>
      </c>
    </row>
    <row r="473" spans="2:15" x14ac:dyDescent="0.2">
      <c r="B473" s="179" t="s">
        <v>62</v>
      </c>
      <c r="C473" s="179" t="s">
        <v>71</v>
      </c>
      <c r="D473" s="179" t="s">
        <v>121</v>
      </c>
      <c r="E473" s="180" t="str">
        <f t="shared" si="37"/>
        <v>PRMale25-29</v>
      </c>
      <c r="F473" s="181">
        <v>1.8699999999999999E-3</v>
      </c>
      <c r="G473" s="181">
        <v>9.3212989559781512E-3</v>
      </c>
      <c r="H473" s="182">
        <v>903.81930787749036</v>
      </c>
      <c r="I473" s="181">
        <v>0.99067870104402189</v>
      </c>
      <c r="J473" s="182">
        <v>96962.806594442722</v>
      </c>
      <c r="K473" s="182">
        <v>482554.4847025199</v>
      </c>
      <c r="L473" s="182">
        <v>4994133.3149601081</v>
      </c>
      <c r="M473" s="183">
        <v>51.505659647916374</v>
      </c>
      <c r="N473" s="182">
        <v>5</v>
      </c>
      <c r="O473" s="186">
        <f t="shared" si="38"/>
        <v>2.5000000000000151</v>
      </c>
    </row>
    <row r="474" spans="2:15" x14ac:dyDescent="0.2">
      <c r="B474" s="179" t="s">
        <v>62</v>
      </c>
      <c r="C474" s="179" t="s">
        <v>71</v>
      </c>
      <c r="D474" s="179" t="s">
        <v>122</v>
      </c>
      <c r="E474" s="180" t="str">
        <f t="shared" si="37"/>
        <v>PRMale30-34</v>
      </c>
      <c r="F474" s="181">
        <v>2E-3</v>
      </c>
      <c r="G474" s="181">
        <v>9.9274596778373241E-3</v>
      </c>
      <c r="H474" s="182">
        <v>953.6217229812645</v>
      </c>
      <c r="I474" s="181">
        <v>0.99007254032216263</v>
      </c>
      <c r="J474" s="182">
        <v>96058.987286565229</v>
      </c>
      <c r="K474" s="182">
        <v>477910.88212537294</v>
      </c>
      <c r="L474" s="182">
        <v>4511578.8302575881</v>
      </c>
      <c r="M474" s="183">
        <v>46.966754050805775</v>
      </c>
      <c r="N474" s="182">
        <v>5</v>
      </c>
      <c r="O474" s="186">
        <f t="shared" si="38"/>
        <v>2.4999999999999982</v>
      </c>
    </row>
    <row r="475" spans="2:15" x14ac:dyDescent="0.2">
      <c r="B475" s="179" t="s">
        <v>62</v>
      </c>
      <c r="C475" s="179" t="s">
        <v>71</v>
      </c>
      <c r="D475" s="179" t="s">
        <v>123</v>
      </c>
      <c r="E475" s="180" t="str">
        <f t="shared" si="37"/>
        <v>PRMale35-39</v>
      </c>
      <c r="F475" s="181">
        <v>2.4299999999999999E-3</v>
      </c>
      <c r="G475" s="181">
        <v>1.2060484200090277E-2</v>
      </c>
      <c r="H475" s="182">
        <v>1147.0167587234143</v>
      </c>
      <c r="I475" s="181">
        <v>0.98793951579990968</v>
      </c>
      <c r="J475" s="182">
        <v>95105.365563583953</v>
      </c>
      <c r="K475" s="182">
        <v>472659.28592111124</v>
      </c>
      <c r="L475" s="182">
        <v>4033667.9481322151</v>
      </c>
      <c r="M475" s="183">
        <v>42.41262229769206</v>
      </c>
      <c r="N475" s="182">
        <v>5</v>
      </c>
      <c r="O475" s="186">
        <f t="shared" si="38"/>
        <v>2.5000000000000067</v>
      </c>
    </row>
    <row r="476" spans="2:15" x14ac:dyDescent="0.2">
      <c r="B476" s="179" t="s">
        <v>62</v>
      </c>
      <c r="C476" s="179" t="s">
        <v>71</v>
      </c>
      <c r="D476" s="179" t="s">
        <v>124</v>
      </c>
      <c r="E476" s="180" t="str">
        <f t="shared" si="37"/>
        <v>PRMale40-44</v>
      </c>
      <c r="F476" s="181">
        <v>3.15E-3</v>
      </c>
      <c r="G476" s="181">
        <v>1.5637425255646438E-2</v>
      </c>
      <c r="H476" s="182">
        <v>1469.2666565799634</v>
      </c>
      <c r="I476" s="181">
        <v>0.98436257474435351</v>
      </c>
      <c r="J476" s="182">
        <v>93958.348804860536</v>
      </c>
      <c r="K476" s="182">
        <v>466118.57738285273</v>
      </c>
      <c r="L476" s="182">
        <v>3561008.6622111038</v>
      </c>
      <c r="M476" s="183">
        <v>37.899864221825176</v>
      </c>
      <c r="N476" s="182">
        <v>5</v>
      </c>
      <c r="O476" s="186">
        <f t="shared" si="38"/>
        <v>2.4999999999999978</v>
      </c>
    </row>
    <row r="477" spans="2:15" x14ac:dyDescent="0.2">
      <c r="B477" s="179" t="s">
        <v>62</v>
      </c>
      <c r="C477" s="179" t="s">
        <v>71</v>
      </c>
      <c r="D477" s="179" t="s">
        <v>125</v>
      </c>
      <c r="E477" s="180" t="str">
        <f t="shared" si="37"/>
        <v>PRMale45-49</v>
      </c>
      <c r="F477" s="181">
        <v>4.4999999999999997E-3</v>
      </c>
      <c r="G477" s="181">
        <v>2.2244505384674051E-2</v>
      </c>
      <c r="H477" s="182">
        <v>2057.3738858709876</v>
      </c>
      <c r="I477" s="181">
        <v>0.97775549461532596</v>
      </c>
      <c r="J477" s="182">
        <v>92489.082148280562</v>
      </c>
      <c r="K477" s="182">
        <v>457301.97602672537</v>
      </c>
      <c r="L477" s="182">
        <v>3094890.084828251</v>
      </c>
      <c r="M477" s="183">
        <v>33.462220761002406</v>
      </c>
      <c r="N477" s="182">
        <v>5</v>
      </c>
      <c r="O477" s="186">
        <f t="shared" si="38"/>
        <v>2.5000000000000204</v>
      </c>
    </row>
    <row r="478" spans="2:15" x14ac:dyDescent="0.2">
      <c r="B478" s="179" t="s">
        <v>62</v>
      </c>
      <c r="C478" s="179" t="s">
        <v>71</v>
      </c>
      <c r="D478" s="179" t="s">
        <v>126</v>
      </c>
      <c r="E478" s="180" t="str">
        <f t="shared" si="37"/>
        <v>PRMale50-54</v>
      </c>
      <c r="F478" s="181">
        <v>6.6699999999999997E-3</v>
      </c>
      <c r="G478" s="181">
        <v>3.2825005130960046E-2</v>
      </c>
      <c r="H478" s="182">
        <v>2968.4212877150762</v>
      </c>
      <c r="I478" s="181">
        <v>0.96717499486903991</v>
      </c>
      <c r="J478" s="182">
        <v>90431.708262409578</v>
      </c>
      <c r="K478" s="182">
        <v>444737.48809276021</v>
      </c>
      <c r="L478" s="182">
        <v>2637588.1088015256</v>
      </c>
      <c r="M478" s="183">
        <v>29.166629266229524</v>
      </c>
      <c r="N478" s="182">
        <v>5</v>
      </c>
      <c r="O478" s="186">
        <f t="shared" si="38"/>
        <v>2.5000000000000275</v>
      </c>
    </row>
    <row r="479" spans="2:15" x14ac:dyDescent="0.2">
      <c r="B479" s="179" t="s">
        <v>62</v>
      </c>
      <c r="C479" s="179" t="s">
        <v>71</v>
      </c>
      <c r="D479" s="179" t="s">
        <v>127</v>
      </c>
      <c r="E479" s="180" t="str">
        <f t="shared" si="37"/>
        <v>PRMale55-59</v>
      </c>
      <c r="F479" s="181">
        <v>9.5999999999999992E-3</v>
      </c>
      <c r="G479" s="181">
        <v>4.6881688306450536E-2</v>
      </c>
      <c r="H479" s="182">
        <v>4100.4265582052622</v>
      </c>
      <c r="I479" s="181">
        <v>0.95311831169354944</v>
      </c>
      <c r="J479" s="182">
        <v>87463.286974694493</v>
      </c>
      <c r="K479" s="182">
        <v>427065.3684779593</v>
      </c>
      <c r="L479" s="182">
        <v>2192850.6207087655</v>
      </c>
      <c r="M479" s="183">
        <v>25.071669457645889</v>
      </c>
      <c r="N479" s="182">
        <v>5</v>
      </c>
      <c r="O479" s="186">
        <f t="shared" si="38"/>
        <v>2.4999999999999942</v>
      </c>
    </row>
    <row r="480" spans="2:15" x14ac:dyDescent="0.2">
      <c r="B480" s="179" t="s">
        <v>62</v>
      </c>
      <c r="C480" s="179" t="s">
        <v>71</v>
      </c>
      <c r="D480" s="179" t="s">
        <v>128</v>
      </c>
      <c r="E480" s="180" t="str">
        <f t="shared" si="37"/>
        <v>PRMale60-64</v>
      </c>
      <c r="F480" s="181">
        <v>1.3809999999999999E-2</v>
      </c>
      <c r="G480" s="181">
        <v>6.6745824689988173E-2</v>
      </c>
      <c r="H480" s="182">
        <v>5564.1228670149449</v>
      </c>
      <c r="I480" s="181">
        <v>0.93325417531001187</v>
      </c>
      <c r="J480" s="182">
        <v>83362.860416489231</v>
      </c>
      <c r="K480" s="182">
        <v>402903.99491490878</v>
      </c>
      <c r="L480" s="182">
        <v>1765785.2522308063</v>
      </c>
      <c r="M480" s="183">
        <v>21.1819177438102</v>
      </c>
      <c r="N480" s="182">
        <v>5</v>
      </c>
      <c r="O480" s="186">
        <f t="shared" si="38"/>
        <v>2.4999999999999951</v>
      </c>
    </row>
    <row r="481" spans="2:15" x14ac:dyDescent="0.2">
      <c r="B481" s="179" t="s">
        <v>62</v>
      </c>
      <c r="C481" s="179" t="s">
        <v>71</v>
      </c>
      <c r="D481" s="179" t="s">
        <v>129</v>
      </c>
      <c r="E481" s="180" t="str">
        <f t="shared" si="37"/>
        <v>PRMale65-69</v>
      </c>
      <c r="F481" s="181">
        <v>2.138E-2</v>
      </c>
      <c r="G481" s="181">
        <v>0.10149216419357537</v>
      </c>
      <c r="H481" s="182">
        <v>7895.9622454241226</v>
      </c>
      <c r="I481" s="181">
        <v>0.89850783580642468</v>
      </c>
      <c r="J481" s="182">
        <v>77798.737549474288</v>
      </c>
      <c r="K481" s="182">
        <v>369253.78213381115</v>
      </c>
      <c r="L481" s="182">
        <v>1362881.2573158976</v>
      </c>
      <c r="M481" s="183">
        <v>17.518038213013483</v>
      </c>
      <c r="N481" s="182">
        <v>5</v>
      </c>
      <c r="O481" s="186">
        <f t="shared" si="38"/>
        <v>2.4999999999999978</v>
      </c>
    </row>
    <row r="482" spans="2:15" x14ac:dyDescent="0.2">
      <c r="B482" s="179" t="s">
        <v>62</v>
      </c>
      <c r="C482" s="179" t="s">
        <v>71</v>
      </c>
      <c r="D482" s="179" t="s">
        <v>130</v>
      </c>
      <c r="E482" s="180" t="str">
        <f t="shared" si="37"/>
        <v>PRMale70-74</v>
      </c>
      <c r="F482" s="181">
        <v>3.2969999999999999E-2</v>
      </c>
      <c r="G482" s="181">
        <v>0.15231161040623481</v>
      </c>
      <c r="H482" s="182">
        <v>10647.004278425062</v>
      </c>
      <c r="I482" s="181">
        <v>0.84768838959376525</v>
      </c>
      <c r="J482" s="182">
        <v>69902.77530405017</v>
      </c>
      <c r="K482" s="182">
        <v>322896.36582418822</v>
      </c>
      <c r="L482" s="182">
        <v>993627.47518208646</v>
      </c>
      <c r="M482" s="183">
        <v>14.214420970557883</v>
      </c>
      <c r="N482" s="182">
        <v>5</v>
      </c>
      <c r="O482" s="186">
        <f t="shared" si="38"/>
        <v>2.4999999999999991</v>
      </c>
    </row>
    <row r="483" spans="2:15" x14ac:dyDescent="0.2">
      <c r="B483" s="179" t="s">
        <v>62</v>
      </c>
      <c r="C483" s="179" t="s">
        <v>71</v>
      </c>
      <c r="D483" s="179" t="s">
        <v>131</v>
      </c>
      <c r="E483" s="180" t="str">
        <f t="shared" si="37"/>
        <v>PRMale75-79</v>
      </c>
      <c r="F483" s="181">
        <v>5.1670000000000001E-2</v>
      </c>
      <c r="G483" s="181">
        <v>0.22877928462593983</v>
      </c>
      <c r="H483" s="182">
        <v>13556.492905201007</v>
      </c>
      <c r="I483" s="181">
        <v>0.77122071537406023</v>
      </c>
      <c r="J483" s="182">
        <v>59255.771025625116</v>
      </c>
      <c r="K483" s="182">
        <v>262387.62286512309</v>
      </c>
      <c r="L483" s="182">
        <v>670731.10935789824</v>
      </c>
      <c r="M483" s="183">
        <v>11.319253766318239</v>
      </c>
      <c r="N483" s="182">
        <v>5</v>
      </c>
      <c r="O483" s="186">
        <f t="shared" si="38"/>
        <v>2.5000000000000022</v>
      </c>
    </row>
    <row r="484" spans="2:15" x14ac:dyDescent="0.2">
      <c r="B484" s="179" t="s">
        <v>62</v>
      </c>
      <c r="C484" s="179" t="s">
        <v>71</v>
      </c>
      <c r="D484" s="179" t="s">
        <v>132</v>
      </c>
      <c r="E484" s="180" t="str">
        <f t="shared" si="37"/>
        <v>PRMale80-84</v>
      </c>
      <c r="F484" s="181">
        <v>7.6819999999999999E-2</v>
      </c>
      <c r="G484" s="181">
        <v>0.32222089030409401</v>
      </c>
      <c r="H484" s="182">
        <v>14725.262082217461</v>
      </c>
      <c r="I484" s="181">
        <v>0.67777910969590605</v>
      </c>
      <c r="J484" s="182">
        <v>45699.278120424111</v>
      </c>
      <c r="K484" s="182">
        <v>191683.2353965769</v>
      </c>
      <c r="L484" s="182">
        <v>408343.48649277515</v>
      </c>
      <c r="M484" s="183">
        <v>8.9354471949585701</v>
      </c>
      <c r="N484" s="182">
        <v>5</v>
      </c>
      <c r="O484" s="186">
        <f t="shared" si="38"/>
        <v>2.4999999999999996</v>
      </c>
    </row>
    <row r="485" spans="2:15" x14ac:dyDescent="0.2">
      <c r="B485" s="179" t="s">
        <v>62</v>
      </c>
      <c r="C485" s="179" t="s">
        <v>71</v>
      </c>
      <c r="D485" s="179" t="s">
        <v>133</v>
      </c>
      <c r="E485" s="180" t="str">
        <f t="shared" si="37"/>
        <v>PRMale85-89</v>
      </c>
      <c r="F485" s="181">
        <v>0.11362</v>
      </c>
      <c r="G485" s="181">
        <v>0.44243062318861548</v>
      </c>
      <c r="H485" s="182">
        <v>13703.85321843794</v>
      </c>
      <c r="I485" s="181">
        <v>0.55756937681138452</v>
      </c>
      <c r="J485" s="182">
        <v>30974.016038206653</v>
      </c>
      <c r="K485" s="182">
        <v>120610.44714493841</v>
      </c>
      <c r="L485" s="182">
        <v>216660.25109619822</v>
      </c>
      <c r="M485" s="183">
        <v>6.9949034322493526</v>
      </c>
      <c r="N485" s="182">
        <v>5</v>
      </c>
      <c r="O485" s="186">
        <f t="shared" si="38"/>
        <v>2.5</v>
      </c>
    </row>
    <row r="486" spans="2:15" x14ac:dyDescent="0.2">
      <c r="B486" s="179" t="s">
        <v>62</v>
      </c>
      <c r="C486" s="179" t="s">
        <v>71</v>
      </c>
      <c r="D486" s="179" t="s">
        <v>8</v>
      </c>
      <c r="E486" s="180" t="str">
        <f t="shared" si="37"/>
        <v>PRMale90+</v>
      </c>
      <c r="F486" s="181">
        <v>0.17979999999999999</v>
      </c>
      <c r="G486" s="181">
        <v>1</v>
      </c>
      <c r="H486" s="182">
        <v>17270.162819768713</v>
      </c>
      <c r="I486" s="181">
        <v>0</v>
      </c>
      <c r="J486" s="182">
        <v>17270.162819768713</v>
      </c>
      <c r="K486" s="182">
        <v>96049.80395125979</v>
      </c>
      <c r="L486" s="182">
        <v>96049.80395125979</v>
      </c>
      <c r="M486" s="183">
        <v>5.5616038455244929</v>
      </c>
      <c r="N486" s="183" t="s">
        <v>19</v>
      </c>
      <c r="O486" s="186">
        <f>K486/H486</f>
        <v>5.5616038455244929</v>
      </c>
    </row>
    <row r="487" spans="2:15" ht="16" customHeight="1" x14ac:dyDescent="0.2">
      <c r="B487" s="239" t="s">
        <v>14</v>
      </c>
      <c r="C487" s="239" t="s">
        <v>17</v>
      </c>
      <c r="D487" s="239" t="s">
        <v>0</v>
      </c>
      <c r="E487" s="239" t="s">
        <v>135</v>
      </c>
      <c r="F487" s="240" t="s">
        <v>1</v>
      </c>
      <c r="G487" s="240" t="s">
        <v>2</v>
      </c>
      <c r="H487" s="240" t="s">
        <v>83</v>
      </c>
      <c r="I487" s="240" t="s">
        <v>3</v>
      </c>
      <c r="J487" s="240" t="s">
        <v>4</v>
      </c>
      <c r="K487" s="240" t="s">
        <v>5</v>
      </c>
      <c r="L487" s="240" t="s">
        <v>6</v>
      </c>
      <c r="M487" s="240" t="s">
        <v>7</v>
      </c>
      <c r="N487" s="241" t="s">
        <v>9</v>
      </c>
      <c r="O487" s="242" t="s">
        <v>139</v>
      </c>
    </row>
    <row r="488" spans="2:15" ht="16" customHeight="1" x14ac:dyDescent="0.2">
      <c r="B488" s="239"/>
      <c r="C488" s="239"/>
      <c r="D488" s="239"/>
      <c r="E488" s="239"/>
      <c r="F488" s="239"/>
      <c r="G488" s="239"/>
      <c r="H488" s="239"/>
      <c r="I488" s="239"/>
      <c r="J488" s="239"/>
      <c r="K488" s="239"/>
      <c r="L488" s="239"/>
      <c r="M488" s="239"/>
      <c r="N488" s="241"/>
      <c r="O488" s="242"/>
    </row>
    <row r="489" spans="2:15" x14ac:dyDescent="0.2">
      <c r="B489" s="179" t="s">
        <v>63</v>
      </c>
      <c r="C489" s="179" t="s">
        <v>71</v>
      </c>
      <c r="D489" s="179">
        <v>0</v>
      </c>
      <c r="E489" s="180" t="str">
        <f t="shared" si="37"/>
        <v>SCMale0</v>
      </c>
      <c r="F489" s="181">
        <v>8.9999999999999993E-3</v>
      </c>
      <c r="G489" s="181">
        <v>8.9219666873735677E-3</v>
      </c>
      <c r="H489" s="182">
        <v>892.19666873735673</v>
      </c>
      <c r="I489" s="181">
        <v>0.99107803331262645</v>
      </c>
      <c r="J489" s="182">
        <v>100000</v>
      </c>
      <c r="K489" s="182">
        <v>99168.607117935535</v>
      </c>
      <c r="L489" s="182">
        <v>7668064.6628029859</v>
      </c>
      <c r="M489" s="183">
        <v>76.680646628029862</v>
      </c>
      <c r="N489" s="182">
        <v>1</v>
      </c>
      <c r="O489" s="186">
        <f t="shared" ref="O489:O507" si="39">(K489-J490*N489)/H489</f>
        <v>6.8150654226197191E-2</v>
      </c>
    </row>
    <row r="490" spans="2:15" x14ac:dyDescent="0.2">
      <c r="B490" s="179" t="s">
        <v>63</v>
      </c>
      <c r="C490" s="179" t="s">
        <v>71</v>
      </c>
      <c r="D490" s="184" t="s">
        <v>1657</v>
      </c>
      <c r="E490" s="180" t="str">
        <f t="shared" si="37"/>
        <v>SCMale1-4</v>
      </c>
      <c r="F490" s="181">
        <v>3.8999999999999999E-4</v>
      </c>
      <c r="G490" s="181">
        <v>1.5407968244814201E-3</v>
      </c>
      <c r="H490" s="182">
        <v>152.70498865413859</v>
      </c>
      <c r="I490" s="181">
        <v>0.99845920317551862</v>
      </c>
      <c r="J490" s="182">
        <v>99107.80333126265</v>
      </c>
      <c r="K490" s="182">
        <v>396068.70971863938</v>
      </c>
      <c r="L490" s="182">
        <v>7568896.0556850508</v>
      </c>
      <c r="M490" s="183">
        <v>76.370334133896719</v>
      </c>
      <c r="N490" s="182">
        <v>4</v>
      </c>
      <c r="O490" s="186">
        <f t="shared" si="39"/>
        <v>1.6261181143710508</v>
      </c>
    </row>
    <row r="491" spans="2:15" x14ac:dyDescent="0.2">
      <c r="B491" s="179" t="s">
        <v>63</v>
      </c>
      <c r="C491" s="179" t="s">
        <v>71</v>
      </c>
      <c r="D491" s="184" t="s">
        <v>1658</v>
      </c>
      <c r="E491" s="180" t="str">
        <f t="shared" si="37"/>
        <v>SCMale5-9</v>
      </c>
      <c r="F491" s="181">
        <v>1.4999999999999999E-4</v>
      </c>
      <c r="G491" s="181">
        <v>7.3189249389900356E-4</v>
      </c>
      <c r="H491" s="182">
        <v>72.424493709992902</v>
      </c>
      <c r="I491" s="181">
        <v>0.99926810750610096</v>
      </c>
      <c r="J491" s="182">
        <v>98955.098342608515</v>
      </c>
      <c r="K491" s="182">
        <v>494594.43047876755</v>
      </c>
      <c r="L491" s="182">
        <v>7172827.3459664118</v>
      </c>
      <c r="M491" s="183">
        <v>72.485677505288322</v>
      </c>
      <c r="N491" s="182">
        <v>5</v>
      </c>
      <c r="O491" s="186">
        <f t="shared" si="39"/>
        <v>2.500000000000183</v>
      </c>
    </row>
    <row r="492" spans="2:15" x14ac:dyDescent="0.2">
      <c r="B492" s="179" t="s">
        <v>63</v>
      </c>
      <c r="C492" s="179" t="s">
        <v>71</v>
      </c>
      <c r="D492" s="184" t="s">
        <v>118</v>
      </c>
      <c r="E492" s="180" t="str">
        <f t="shared" si="37"/>
        <v>SCMale10-14</v>
      </c>
      <c r="F492" s="181">
        <v>1.9000000000000001E-4</v>
      </c>
      <c r="G492" s="181">
        <v>9.6625621717933124E-4</v>
      </c>
      <c r="H492" s="182">
        <v>95.545998377814257</v>
      </c>
      <c r="I492" s="181">
        <v>0.99903374378282062</v>
      </c>
      <c r="J492" s="182">
        <v>98882.673848898514</v>
      </c>
      <c r="K492" s="182">
        <v>494174.50424854807</v>
      </c>
      <c r="L492" s="182">
        <v>6678232.9154876443</v>
      </c>
      <c r="M492" s="183">
        <v>67.536937013784396</v>
      </c>
      <c r="N492" s="182">
        <v>5</v>
      </c>
      <c r="O492" s="186">
        <f t="shared" si="39"/>
        <v>2.5000000000001141</v>
      </c>
    </row>
    <row r="493" spans="2:15" x14ac:dyDescent="0.2">
      <c r="B493" s="179" t="s">
        <v>63</v>
      </c>
      <c r="C493" s="179" t="s">
        <v>71</v>
      </c>
      <c r="D493" s="179" t="s">
        <v>119</v>
      </c>
      <c r="E493" s="180" t="str">
        <f t="shared" si="37"/>
        <v>SCMale15-19</v>
      </c>
      <c r="F493" s="181">
        <v>7.9000000000000001E-4</v>
      </c>
      <c r="G493" s="181">
        <v>3.9307982556395053E-3</v>
      </c>
      <c r="H493" s="182">
        <v>388.31226983446356</v>
      </c>
      <c r="I493" s="181">
        <v>0.99606920174436053</v>
      </c>
      <c r="J493" s="182">
        <v>98787.127850520701</v>
      </c>
      <c r="K493" s="182">
        <v>492964.85857801733</v>
      </c>
      <c r="L493" s="182">
        <v>6184058.411239096</v>
      </c>
      <c r="M493" s="183">
        <v>62.599840139056134</v>
      </c>
      <c r="N493" s="182">
        <v>5</v>
      </c>
      <c r="O493" s="186">
        <f t="shared" si="39"/>
        <v>2.5000000000000773</v>
      </c>
    </row>
    <row r="494" spans="2:15" x14ac:dyDescent="0.2">
      <c r="B494" s="179" t="s">
        <v>63</v>
      </c>
      <c r="C494" s="179" t="s">
        <v>71</v>
      </c>
      <c r="D494" s="179" t="s">
        <v>120</v>
      </c>
      <c r="E494" s="180" t="str">
        <f t="shared" si="37"/>
        <v>SCMale20-24</v>
      </c>
      <c r="F494" s="181">
        <v>1.2199999999999999E-3</v>
      </c>
      <c r="G494" s="181">
        <v>6.0890963228816793E-3</v>
      </c>
      <c r="H494" s="182">
        <v>599.15986612826907</v>
      </c>
      <c r="I494" s="181">
        <v>0.99391090367711832</v>
      </c>
      <c r="J494" s="182">
        <v>98398.815580686234</v>
      </c>
      <c r="K494" s="182">
        <v>490496.1782381105</v>
      </c>
      <c r="L494" s="182">
        <v>5691093.552661079</v>
      </c>
      <c r="M494" s="183">
        <v>57.837012763577711</v>
      </c>
      <c r="N494" s="182">
        <v>5</v>
      </c>
      <c r="O494" s="186">
        <f t="shared" si="39"/>
        <v>2.4999999999999476</v>
      </c>
    </row>
    <row r="495" spans="2:15" x14ac:dyDescent="0.2">
      <c r="B495" s="179" t="s">
        <v>63</v>
      </c>
      <c r="C495" s="179" t="s">
        <v>71</v>
      </c>
      <c r="D495" s="179" t="s">
        <v>121</v>
      </c>
      <c r="E495" s="180" t="str">
        <f t="shared" si="37"/>
        <v>SCMale25-29</v>
      </c>
      <c r="F495" s="181">
        <v>1.0399999999999999E-3</v>
      </c>
      <c r="G495" s="181">
        <v>5.187984834132341E-3</v>
      </c>
      <c r="H495" s="182">
        <v>507.38313063049111</v>
      </c>
      <c r="I495" s="181">
        <v>0.9948120151658677</v>
      </c>
      <c r="J495" s="182">
        <v>97799.655714557972</v>
      </c>
      <c r="K495" s="182">
        <v>487729.82074621361</v>
      </c>
      <c r="L495" s="182">
        <v>5200597.3744229684</v>
      </c>
      <c r="M495" s="183">
        <v>53.176029469895497</v>
      </c>
      <c r="N495" s="182">
        <v>5</v>
      </c>
      <c r="O495" s="186">
        <f t="shared" si="39"/>
        <v>2.4999999999999365</v>
      </c>
    </row>
    <row r="496" spans="2:15" x14ac:dyDescent="0.2">
      <c r="B496" s="179" t="s">
        <v>63</v>
      </c>
      <c r="C496" s="179" t="s">
        <v>71</v>
      </c>
      <c r="D496" s="179" t="s">
        <v>122</v>
      </c>
      <c r="E496" s="180" t="str">
        <f t="shared" si="37"/>
        <v>SCMale30-34</v>
      </c>
      <c r="F496" s="181">
        <v>1.2999999999999999E-3</v>
      </c>
      <c r="G496" s="181">
        <v>6.4569331457877618E-3</v>
      </c>
      <c r="H496" s="182">
        <v>628.2096996761793</v>
      </c>
      <c r="I496" s="181">
        <v>0.99354306685421223</v>
      </c>
      <c r="J496" s="182">
        <v>97292.272583927479</v>
      </c>
      <c r="K496" s="182">
        <v>484890.83867044694</v>
      </c>
      <c r="L496" s="182">
        <v>4712867.5536767552</v>
      </c>
      <c r="M496" s="183">
        <v>48.440307010109997</v>
      </c>
      <c r="N496" s="182">
        <v>5</v>
      </c>
      <c r="O496" s="186">
        <f t="shared" si="39"/>
        <v>2.5000000000000262</v>
      </c>
    </row>
    <row r="497" spans="2:15" x14ac:dyDescent="0.2">
      <c r="B497" s="179" t="s">
        <v>63</v>
      </c>
      <c r="C497" s="179" t="s">
        <v>71</v>
      </c>
      <c r="D497" s="179" t="s">
        <v>123</v>
      </c>
      <c r="E497" s="180" t="str">
        <f t="shared" si="37"/>
        <v>SCMale35-39</v>
      </c>
      <c r="F497" s="181">
        <v>1.7799999999999999E-3</v>
      </c>
      <c r="G497" s="181">
        <v>8.8532955457501904E-3</v>
      </c>
      <c r="H497" s="182">
        <v>855.7955173672583</v>
      </c>
      <c r="I497" s="181">
        <v>0.99114670445424979</v>
      </c>
      <c r="J497" s="182">
        <v>96664.062884251296</v>
      </c>
      <c r="K497" s="182">
        <v>481180.82562783838</v>
      </c>
      <c r="L497" s="182">
        <v>4227976.7150063086</v>
      </c>
      <c r="M497" s="183">
        <v>43.738868291404486</v>
      </c>
      <c r="N497" s="182">
        <v>5</v>
      </c>
      <c r="O497" s="186">
        <f t="shared" si="39"/>
        <v>2.5000000000000173</v>
      </c>
    </row>
    <row r="498" spans="2:15" x14ac:dyDescent="0.2">
      <c r="B498" s="179" t="s">
        <v>63</v>
      </c>
      <c r="C498" s="179" t="s">
        <v>71</v>
      </c>
      <c r="D498" s="179" t="s">
        <v>124</v>
      </c>
      <c r="E498" s="180" t="str">
        <f t="shared" si="37"/>
        <v>SCMale40-44</v>
      </c>
      <c r="F498" s="181">
        <v>2.48E-3</v>
      </c>
      <c r="G498" s="181">
        <v>1.2329948684314035E-2</v>
      </c>
      <c r="H498" s="182">
        <v>1181.3110201667191</v>
      </c>
      <c r="I498" s="181">
        <v>0.98767005131568597</v>
      </c>
      <c r="J498" s="182">
        <v>95808.267366884043</v>
      </c>
      <c r="K498" s="182">
        <v>476088.05928400345</v>
      </c>
      <c r="L498" s="182">
        <v>3746795.8893784699</v>
      </c>
      <c r="M498" s="183">
        <v>39.107229390034277</v>
      </c>
      <c r="N498" s="182">
        <v>5</v>
      </c>
      <c r="O498" s="186">
        <f t="shared" si="39"/>
        <v>2.5000000000000222</v>
      </c>
    </row>
    <row r="499" spans="2:15" x14ac:dyDescent="0.2">
      <c r="B499" s="179" t="s">
        <v>63</v>
      </c>
      <c r="C499" s="179" t="s">
        <v>71</v>
      </c>
      <c r="D499" s="179" t="s">
        <v>125</v>
      </c>
      <c r="E499" s="180" t="str">
        <f t="shared" si="37"/>
        <v>SCMale45-49</v>
      </c>
      <c r="F499" s="181">
        <v>3.5899999999999999E-3</v>
      </c>
      <c r="G499" s="181">
        <v>1.7813849427777941E-2</v>
      </c>
      <c r="H499" s="182">
        <v>1685.6703521693387</v>
      </c>
      <c r="I499" s="181">
        <v>0.98218615057222203</v>
      </c>
      <c r="J499" s="182">
        <v>94626.956346717328</v>
      </c>
      <c r="K499" s="182">
        <v>468920.60585316329</v>
      </c>
      <c r="L499" s="182">
        <v>3270707.8300944665</v>
      </c>
      <c r="M499" s="183">
        <v>34.56422943701633</v>
      </c>
      <c r="N499" s="182">
        <v>5</v>
      </c>
      <c r="O499" s="186">
        <f t="shared" si="39"/>
        <v>2.4999999999999956</v>
      </c>
    </row>
    <row r="500" spans="2:15" x14ac:dyDescent="0.2">
      <c r="B500" s="179" t="s">
        <v>63</v>
      </c>
      <c r="C500" s="179" t="s">
        <v>71</v>
      </c>
      <c r="D500" s="179" t="s">
        <v>126</v>
      </c>
      <c r="E500" s="180" t="str">
        <f t="shared" si="37"/>
        <v>SCMale50-54</v>
      </c>
      <c r="F500" s="181">
        <v>5.4799999999999996E-3</v>
      </c>
      <c r="G500" s="181">
        <v>2.7020930936414347E-2</v>
      </c>
      <c r="H500" s="182">
        <v>2511.3600700002153</v>
      </c>
      <c r="I500" s="181">
        <v>0.97297906906358567</v>
      </c>
      <c r="J500" s="182">
        <v>92941.285994547987</v>
      </c>
      <c r="K500" s="182">
        <v>458428.02979773941</v>
      </c>
      <c r="L500" s="182">
        <v>2801787.2242413033</v>
      </c>
      <c r="M500" s="183">
        <v>30.145776381937068</v>
      </c>
      <c r="N500" s="182">
        <v>5</v>
      </c>
      <c r="O500" s="186">
        <f t="shared" si="39"/>
        <v>2.5000000000000009</v>
      </c>
    </row>
    <row r="501" spans="2:15" x14ac:dyDescent="0.2">
      <c r="B501" s="179" t="s">
        <v>63</v>
      </c>
      <c r="C501" s="179" t="s">
        <v>71</v>
      </c>
      <c r="D501" s="179" t="s">
        <v>127</v>
      </c>
      <c r="E501" s="180" t="str">
        <f t="shared" si="37"/>
        <v>SCMale55-59</v>
      </c>
      <c r="F501" s="181">
        <v>8.1799999999999998E-3</v>
      </c>
      <c r="G501" s="181">
        <v>4.0103841203385678E-2</v>
      </c>
      <c r="H501" s="182">
        <v>3626.5873893119938</v>
      </c>
      <c r="I501" s="181">
        <v>0.95989615879661427</v>
      </c>
      <c r="J501" s="182">
        <v>90429.925924547773</v>
      </c>
      <c r="K501" s="182">
        <v>443083.16114945884</v>
      </c>
      <c r="L501" s="182">
        <v>2343359.1944435639</v>
      </c>
      <c r="M501" s="183">
        <v>25.913536591844583</v>
      </c>
      <c r="N501" s="182">
        <v>5</v>
      </c>
      <c r="O501" s="186">
        <f t="shared" si="39"/>
        <v>2.4999999999999947</v>
      </c>
    </row>
    <row r="502" spans="2:15" x14ac:dyDescent="0.2">
      <c r="B502" s="179" t="s">
        <v>63</v>
      </c>
      <c r="C502" s="179" t="s">
        <v>71</v>
      </c>
      <c r="D502" s="179" t="s">
        <v>128</v>
      </c>
      <c r="E502" s="180" t="str">
        <f t="shared" si="37"/>
        <v>SCMale60-64</v>
      </c>
      <c r="F502" s="181">
        <v>1.2460000000000001E-2</v>
      </c>
      <c r="G502" s="181">
        <v>6.0396029973567258E-2</v>
      </c>
      <c r="H502" s="182">
        <v>5242.5770359798053</v>
      </c>
      <c r="I502" s="181">
        <v>0.9396039700264327</v>
      </c>
      <c r="J502" s="182">
        <v>86803.338535235773</v>
      </c>
      <c r="K502" s="182">
        <v>420910.25008622935</v>
      </c>
      <c r="L502" s="182">
        <v>1900276.0332941052</v>
      </c>
      <c r="M502" s="183">
        <v>21.891739020184492</v>
      </c>
      <c r="N502" s="182">
        <v>5</v>
      </c>
      <c r="O502" s="186">
        <f t="shared" si="39"/>
        <v>2.5000000000000022</v>
      </c>
    </row>
    <row r="503" spans="2:15" x14ac:dyDescent="0.2">
      <c r="B503" s="179" t="s">
        <v>63</v>
      </c>
      <c r="C503" s="179" t="s">
        <v>71</v>
      </c>
      <c r="D503" s="179" t="s">
        <v>129</v>
      </c>
      <c r="E503" s="180" t="str">
        <f t="shared" si="37"/>
        <v>SCMale65-69</v>
      </c>
      <c r="F503" s="181">
        <v>1.925E-2</v>
      </c>
      <c r="G503" s="181">
        <v>9.1851340425872174E-2</v>
      </c>
      <c r="H503" s="182">
        <v>7491.4652698615282</v>
      </c>
      <c r="I503" s="181">
        <v>0.90814865957412783</v>
      </c>
      <c r="J503" s="182">
        <v>81560.761499255968</v>
      </c>
      <c r="K503" s="182">
        <v>389075.14432162605</v>
      </c>
      <c r="L503" s="182">
        <v>1479365.7832078759</v>
      </c>
      <c r="M503" s="183">
        <v>18.138204646622523</v>
      </c>
      <c r="N503" s="182">
        <v>5</v>
      </c>
      <c r="O503" s="186">
        <f t="shared" si="39"/>
        <v>2.5000000000000018</v>
      </c>
    </row>
    <row r="504" spans="2:15" x14ac:dyDescent="0.2">
      <c r="B504" s="179" t="s">
        <v>63</v>
      </c>
      <c r="C504" s="179" t="s">
        <v>71</v>
      </c>
      <c r="D504" s="179" t="s">
        <v>130</v>
      </c>
      <c r="E504" s="180" t="str">
        <f t="shared" si="37"/>
        <v>SCMale70-74</v>
      </c>
      <c r="F504" s="181">
        <v>3.0779999999999998E-2</v>
      </c>
      <c r="G504" s="181">
        <v>0.14288772074175982</v>
      </c>
      <c r="H504" s="182">
        <v>10583.592915164396</v>
      </c>
      <c r="I504" s="181">
        <v>0.85711227925824018</v>
      </c>
      <c r="J504" s="182">
        <v>74069.296229394444</v>
      </c>
      <c r="K504" s="182">
        <v>343887.49885906122</v>
      </c>
      <c r="L504" s="182">
        <v>1090290.6388862499</v>
      </c>
      <c r="M504" s="183">
        <v>14.719873070072014</v>
      </c>
      <c r="N504" s="182">
        <v>5</v>
      </c>
      <c r="O504" s="186">
        <f t="shared" si="39"/>
        <v>2.4999999999999956</v>
      </c>
    </row>
    <row r="505" spans="2:15" x14ac:dyDescent="0.2">
      <c r="B505" s="179" t="s">
        <v>63</v>
      </c>
      <c r="C505" s="179" t="s">
        <v>71</v>
      </c>
      <c r="D505" s="179" t="s">
        <v>131</v>
      </c>
      <c r="E505" s="180" t="str">
        <f t="shared" si="37"/>
        <v>SCMale75-79</v>
      </c>
      <c r="F505" s="181">
        <v>4.8259999999999997E-2</v>
      </c>
      <c r="G505" s="181">
        <v>0.2153096469622594</v>
      </c>
      <c r="H505" s="182">
        <v>13669.084367737614</v>
      </c>
      <c r="I505" s="181">
        <v>0.7846903530377406</v>
      </c>
      <c r="J505" s="182">
        <v>63485.70331423005</v>
      </c>
      <c r="K505" s="182">
        <v>283255.80565180624</v>
      </c>
      <c r="L505" s="182">
        <v>746403.1400271887</v>
      </c>
      <c r="M505" s="183">
        <v>11.757027189771804</v>
      </c>
      <c r="N505" s="182">
        <v>5</v>
      </c>
      <c r="O505" s="186">
        <f t="shared" si="39"/>
        <v>2.5000000000000004</v>
      </c>
    </row>
    <row r="506" spans="2:15" x14ac:dyDescent="0.2">
      <c r="B506" s="179" t="s">
        <v>63</v>
      </c>
      <c r="C506" s="179" t="s">
        <v>71</v>
      </c>
      <c r="D506" s="179" t="s">
        <v>132</v>
      </c>
      <c r="E506" s="180" t="str">
        <f t="shared" si="37"/>
        <v>SCMale80-84</v>
      </c>
      <c r="F506" s="181">
        <v>7.3779999999999998E-2</v>
      </c>
      <c r="G506" s="181">
        <v>0.31145208632356708</v>
      </c>
      <c r="H506" s="182">
        <v>15515.489904471211</v>
      </c>
      <c r="I506" s="181">
        <v>0.68854791367643298</v>
      </c>
      <c r="J506" s="182">
        <v>49816.618946492439</v>
      </c>
      <c r="K506" s="182">
        <v>210294.36997128418</v>
      </c>
      <c r="L506" s="182">
        <v>463147.3343753824</v>
      </c>
      <c r="M506" s="183">
        <v>9.2970447246298384</v>
      </c>
      <c r="N506" s="182">
        <v>5</v>
      </c>
      <c r="O506" s="186">
        <f t="shared" si="39"/>
        <v>2.4999999999999996</v>
      </c>
    </row>
    <row r="507" spans="2:15" x14ac:dyDescent="0.2">
      <c r="B507" s="179" t="s">
        <v>63</v>
      </c>
      <c r="C507" s="179" t="s">
        <v>71</v>
      </c>
      <c r="D507" s="179" t="s">
        <v>133</v>
      </c>
      <c r="E507" s="180" t="str">
        <f t="shared" si="37"/>
        <v>SCMale85-89</v>
      </c>
      <c r="F507" s="181">
        <v>0.11070000000000001</v>
      </c>
      <c r="G507" s="181">
        <v>0.43352063330096519</v>
      </c>
      <c r="H507" s="182">
        <v>14870.247185235174</v>
      </c>
      <c r="I507" s="181">
        <v>0.56647936669903487</v>
      </c>
      <c r="J507" s="182">
        <v>34301.129042021232</v>
      </c>
      <c r="K507" s="182">
        <v>134330.02724701824</v>
      </c>
      <c r="L507" s="182">
        <v>252852.96440409819</v>
      </c>
      <c r="M507" s="183">
        <v>7.3715638950057887</v>
      </c>
      <c r="N507" s="182">
        <v>5</v>
      </c>
      <c r="O507" s="186">
        <f t="shared" si="39"/>
        <v>2.5</v>
      </c>
    </row>
    <row r="508" spans="2:15" x14ac:dyDescent="0.2">
      <c r="B508" s="179" t="s">
        <v>63</v>
      </c>
      <c r="C508" s="179" t="s">
        <v>71</v>
      </c>
      <c r="D508" s="179" t="s">
        <v>8</v>
      </c>
      <c r="E508" s="180" t="str">
        <f t="shared" si="37"/>
        <v>SCMale90+</v>
      </c>
      <c r="F508" s="181">
        <v>0.16394</v>
      </c>
      <c r="G508" s="181">
        <v>1</v>
      </c>
      <c r="H508" s="182">
        <v>19430.881856786062</v>
      </c>
      <c r="I508" s="181">
        <v>0</v>
      </c>
      <c r="J508" s="182">
        <v>19430.881856786062</v>
      </c>
      <c r="K508" s="182">
        <v>118522.93715707996</v>
      </c>
      <c r="L508" s="182">
        <v>118522.93715707996</v>
      </c>
      <c r="M508" s="183">
        <v>6.0997199216507445</v>
      </c>
      <c r="N508" s="183" t="s">
        <v>19</v>
      </c>
      <c r="O508" s="186">
        <f>K508/H508</f>
        <v>6.0997199216507445</v>
      </c>
    </row>
    <row r="509" spans="2:15" ht="16" customHeight="1" x14ac:dyDescent="0.2">
      <c r="B509" s="239" t="s">
        <v>14</v>
      </c>
      <c r="C509" s="239" t="s">
        <v>17</v>
      </c>
      <c r="D509" s="239" t="s">
        <v>0</v>
      </c>
      <c r="E509" s="239" t="s">
        <v>135</v>
      </c>
      <c r="F509" s="240" t="s">
        <v>1</v>
      </c>
      <c r="G509" s="240" t="s">
        <v>2</v>
      </c>
      <c r="H509" s="240" t="s">
        <v>83</v>
      </c>
      <c r="I509" s="240" t="s">
        <v>3</v>
      </c>
      <c r="J509" s="240" t="s">
        <v>4</v>
      </c>
      <c r="K509" s="240" t="s">
        <v>5</v>
      </c>
      <c r="L509" s="240" t="s">
        <v>6</v>
      </c>
      <c r="M509" s="240" t="s">
        <v>7</v>
      </c>
      <c r="N509" s="241" t="s">
        <v>9</v>
      </c>
      <c r="O509" s="242" t="s">
        <v>139</v>
      </c>
    </row>
    <row r="510" spans="2:15" ht="16" customHeight="1" x14ac:dyDescent="0.2">
      <c r="B510" s="239"/>
      <c r="C510" s="239"/>
      <c r="D510" s="239"/>
      <c r="E510" s="239"/>
      <c r="F510" s="239"/>
      <c r="G510" s="239"/>
      <c r="H510" s="239"/>
      <c r="I510" s="239"/>
      <c r="J510" s="239"/>
      <c r="K510" s="239"/>
      <c r="L510" s="239"/>
      <c r="M510" s="239"/>
      <c r="N510" s="241"/>
      <c r="O510" s="242"/>
    </row>
    <row r="511" spans="2:15" x14ac:dyDescent="0.2">
      <c r="B511" s="179" t="s">
        <v>64</v>
      </c>
      <c r="C511" s="179" t="s">
        <v>71</v>
      </c>
      <c r="D511" s="179">
        <v>0</v>
      </c>
      <c r="E511" s="180" t="str">
        <f t="shared" si="37"/>
        <v>RSMale0</v>
      </c>
      <c r="F511" s="181">
        <v>9.5200000000000007E-3</v>
      </c>
      <c r="G511" s="181">
        <v>9.4390789323350512E-3</v>
      </c>
      <c r="H511" s="182">
        <v>943.90789323350509</v>
      </c>
      <c r="I511" s="181">
        <v>0.99056092106766491</v>
      </c>
      <c r="J511" s="182">
        <v>100000</v>
      </c>
      <c r="K511" s="182">
        <v>99121.823352917534</v>
      </c>
      <c r="L511" s="182">
        <v>7517832.8061340405</v>
      </c>
      <c r="M511" s="183">
        <v>75.178328061340409</v>
      </c>
      <c r="N511" s="182">
        <v>1</v>
      </c>
      <c r="O511" s="186">
        <f t="shared" ref="O511:O529" si="40">(K511-J512*N511)/H511</f>
        <v>6.9637351930464192E-2</v>
      </c>
    </row>
    <row r="512" spans="2:15" x14ac:dyDescent="0.2">
      <c r="B512" s="179" t="s">
        <v>64</v>
      </c>
      <c r="C512" s="179" t="s">
        <v>71</v>
      </c>
      <c r="D512" s="184" t="s">
        <v>1657</v>
      </c>
      <c r="E512" s="180" t="str">
        <f t="shared" si="37"/>
        <v>RSMale1-4</v>
      </c>
      <c r="F512" s="181">
        <v>3.8999999999999999E-4</v>
      </c>
      <c r="G512" s="181">
        <v>1.5513759875818676E-3</v>
      </c>
      <c r="H512" s="182">
        <v>153.6732427181353</v>
      </c>
      <c r="I512" s="181">
        <v>0.99844862401241818</v>
      </c>
      <c r="J512" s="182">
        <v>99056.092106766489</v>
      </c>
      <c r="K512" s="182">
        <v>395859.32686786284</v>
      </c>
      <c r="L512" s="182">
        <v>7418710.9827811234</v>
      </c>
      <c r="M512" s="183">
        <v>74.894040588487471</v>
      </c>
      <c r="N512" s="182">
        <v>4</v>
      </c>
      <c r="O512" s="186">
        <f t="shared" si="40"/>
        <v>1.6245600551768999</v>
      </c>
    </row>
    <row r="513" spans="2:15" x14ac:dyDescent="0.2">
      <c r="B513" s="179" t="s">
        <v>64</v>
      </c>
      <c r="C513" s="179" t="s">
        <v>71</v>
      </c>
      <c r="D513" s="184" t="s">
        <v>1658</v>
      </c>
      <c r="E513" s="180" t="str">
        <f t="shared" si="37"/>
        <v>RSMale5-9</v>
      </c>
      <c r="F513" s="181">
        <v>1.7000000000000001E-4</v>
      </c>
      <c r="G513" s="181">
        <v>8.5608324643040342E-4</v>
      </c>
      <c r="H513" s="182">
        <v>84.668703820954093</v>
      </c>
      <c r="I513" s="181">
        <v>0.99914391675356962</v>
      </c>
      <c r="J513" s="182">
        <v>98902.418864048363</v>
      </c>
      <c r="K513" s="182">
        <v>494300.42256068945</v>
      </c>
      <c r="L513" s="182">
        <v>7022851.6559132608</v>
      </c>
      <c r="M513" s="183">
        <v>71.007885717809387</v>
      </c>
      <c r="N513" s="182">
        <v>5</v>
      </c>
      <c r="O513" s="186">
        <f t="shared" si="40"/>
        <v>2.4999999999999445</v>
      </c>
    </row>
    <row r="514" spans="2:15" x14ac:dyDescent="0.2">
      <c r="B514" s="179" t="s">
        <v>64</v>
      </c>
      <c r="C514" s="179" t="s">
        <v>71</v>
      </c>
      <c r="D514" s="184" t="s">
        <v>118</v>
      </c>
      <c r="E514" s="180" t="str">
        <f t="shared" si="37"/>
        <v>RSMale10-14</v>
      </c>
      <c r="F514" s="181">
        <v>2.2000000000000001E-4</v>
      </c>
      <c r="G514" s="181">
        <v>1.1053625821514446E-3</v>
      </c>
      <c r="H514" s="182">
        <v>109.22944347950531</v>
      </c>
      <c r="I514" s="181">
        <v>0.99889463741784856</v>
      </c>
      <c r="J514" s="182">
        <v>98817.750160227413</v>
      </c>
      <c r="K514" s="182">
        <v>493815.67719243828</v>
      </c>
      <c r="L514" s="182">
        <v>6528551.2333525717</v>
      </c>
      <c r="M514" s="183">
        <v>66.066584421998016</v>
      </c>
      <c r="N514" s="182">
        <v>5</v>
      </c>
      <c r="O514" s="186">
        <f t="shared" si="40"/>
        <v>2.4999999999997029</v>
      </c>
    </row>
    <row r="515" spans="2:15" x14ac:dyDescent="0.2">
      <c r="B515" s="179" t="s">
        <v>64</v>
      </c>
      <c r="C515" s="179" t="s">
        <v>71</v>
      </c>
      <c r="D515" s="179" t="s">
        <v>119</v>
      </c>
      <c r="E515" s="180" t="str">
        <f t="shared" si="37"/>
        <v>RSMale15-19</v>
      </c>
      <c r="F515" s="181">
        <v>9.7000000000000005E-4</v>
      </c>
      <c r="G515" s="181">
        <v>4.8478583756808233E-3</v>
      </c>
      <c r="H515" s="182">
        <v>478.52492890775039</v>
      </c>
      <c r="I515" s="181">
        <v>0.9951521416243192</v>
      </c>
      <c r="J515" s="182">
        <v>98708.520716747909</v>
      </c>
      <c r="K515" s="182">
        <v>492346.29126147018</v>
      </c>
      <c r="L515" s="182">
        <v>6034735.5561601333</v>
      </c>
      <c r="M515" s="183">
        <v>61.136926299172245</v>
      </c>
      <c r="N515" s="182">
        <v>5</v>
      </c>
      <c r="O515" s="186">
        <f t="shared" si="40"/>
        <v>2.4999999999999845</v>
      </c>
    </row>
    <row r="516" spans="2:15" x14ac:dyDescent="0.2">
      <c r="B516" s="179" t="s">
        <v>64</v>
      </c>
      <c r="C516" s="179" t="s">
        <v>71</v>
      </c>
      <c r="D516" s="179" t="s">
        <v>120</v>
      </c>
      <c r="E516" s="180" t="str">
        <f t="shared" si="37"/>
        <v>RSMale20-24</v>
      </c>
      <c r="F516" s="181">
        <v>1.4400000000000001E-3</v>
      </c>
      <c r="G516" s="181">
        <v>7.1583690328673715E-3</v>
      </c>
      <c r="H516" s="182">
        <v>703.16655994636733</v>
      </c>
      <c r="I516" s="181">
        <v>0.99284163096713263</v>
      </c>
      <c r="J516" s="182">
        <v>98229.995787840162</v>
      </c>
      <c r="K516" s="182">
        <v>489392.06253933487</v>
      </c>
      <c r="L516" s="182">
        <v>5542389.2648986634</v>
      </c>
      <c r="M516" s="183">
        <v>56.422574595943864</v>
      </c>
      <c r="N516" s="182">
        <v>5</v>
      </c>
      <c r="O516" s="186">
        <f t="shared" si="40"/>
        <v>2.500000000000024</v>
      </c>
    </row>
    <row r="517" spans="2:15" x14ac:dyDescent="0.2">
      <c r="B517" s="179" t="s">
        <v>64</v>
      </c>
      <c r="C517" s="179" t="s">
        <v>71</v>
      </c>
      <c r="D517" s="179" t="s">
        <v>121</v>
      </c>
      <c r="E517" s="180" t="str">
        <f t="shared" si="37"/>
        <v>RSMale25-29</v>
      </c>
      <c r="F517" s="181">
        <v>1.4400000000000001E-3</v>
      </c>
      <c r="G517" s="181">
        <v>7.1517305454341694E-3</v>
      </c>
      <c r="H517" s="182">
        <v>697.48560358846998</v>
      </c>
      <c r="I517" s="181">
        <v>0.99284826945456583</v>
      </c>
      <c r="J517" s="182">
        <v>97526.829227893788</v>
      </c>
      <c r="K517" s="182">
        <v>485890.43213049776</v>
      </c>
      <c r="L517" s="182">
        <v>5052997.202359328</v>
      </c>
      <c r="M517" s="183">
        <v>51.811355319999606</v>
      </c>
      <c r="N517" s="182">
        <v>5</v>
      </c>
      <c r="O517" s="186">
        <f t="shared" si="40"/>
        <v>2.5000000000000009</v>
      </c>
    </row>
    <row r="518" spans="2:15" x14ac:dyDescent="0.2">
      <c r="B518" s="179" t="s">
        <v>64</v>
      </c>
      <c r="C518" s="179" t="s">
        <v>71</v>
      </c>
      <c r="D518" s="179" t="s">
        <v>122</v>
      </c>
      <c r="E518" s="180" t="str">
        <f t="shared" si="37"/>
        <v>RSMale30-34</v>
      </c>
      <c r="F518" s="181">
        <v>1.67E-3</v>
      </c>
      <c r="G518" s="181">
        <v>8.307530088786574E-3</v>
      </c>
      <c r="H518" s="182">
        <v>804.41268563637084</v>
      </c>
      <c r="I518" s="181">
        <v>0.9916924699112134</v>
      </c>
      <c r="J518" s="182">
        <v>96829.343624305315</v>
      </c>
      <c r="K518" s="182">
        <v>482135.68640743563</v>
      </c>
      <c r="L518" s="182">
        <v>4567106.7702288302</v>
      </c>
      <c r="M518" s="183">
        <v>47.166557153883588</v>
      </c>
      <c r="N518" s="182">
        <v>5</v>
      </c>
      <c r="O518" s="186">
        <f t="shared" si="40"/>
        <v>2.4999999999999698</v>
      </c>
    </row>
    <row r="519" spans="2:15" x14ac:dyDescent="0.2">
      <c r="B519" s="179" t="s">
        <v>64</v>
      </c>
      <c r="C519" s="179" t="s">
        <v>71</v>
      </c>
      <c r="D519" s="179" t="s">
        <v>123</v>
      </c>
      <c r="E519" s="180" t="str">
        <f t="shared" si="37"/>
        <v>RSMale35-39</v>
      </c>
      <c r="F519" s="181">
        <v>1.9300000000000001E-3</v>
      </c>
      <c r="G519" s="181">
        <v>9.5954502279899864E-3</v>
      </c>
      <c r="H519" s="182">
        <v>921.4024454681736</v>
      </c>
      <c r="I519" s="181">
        <v>0.99040454977200998</v>
      </c>
      <c r="J519" s="182">
        <v>96024.930938668942</v>
      </c>
      <c r="K519" s="182">
        <v>477821.14857967425</v>
      </c>
      <c r="L519" s="182">
        <v>4084971.0838213949</v>
      </c>
      <c r="M519" s="183">
        <v>42.540734410217524</v>
      </c>
      <c r="N519" s="182">
        <v>5</v>
      </c>
      <c r="O519" s="186">
        <f t="shared" si="40"/>
        <v>2.4999999999999818</v>
      </c>
    </row>
    <row r="520" spans="2:15" x14ac:dyDescent="0.2">
      <c r="B520" s="179" t="s">
        <v>64</v>
      </c>
      <c r="C520" s="179" t="s">
        <v>71</v>
      </c>
      <c r="D520" s="179" t="s">
        <v>124</v>
      </c>
      <c r="E520" s="180" t="str">
        <f t="shared" si="37"/>
        <v>RSMale40-44</v>
      </c>
      <c r="F520" s="181">
        <v>2.8999999999999998E-3</v>
      </c>
      <c r="G520" s="181">
        <v>1.4388812297649527E-2</v>
      </c>
      <c r="H520" s="182">
        <v>1368.4268203328293</v>
      </c>
      <c r="I520" s="181">
        <v>0.98561118770235046</v>
      </c>
      <c r="J520" s="182">
        <v>95103.528493200763</v>
      </c>
      <c r="K520" s="182">
        <v>472096.57541517174</v>
      </c>
      <c r="L520" s="182">
        <v>3607149.9352417206</v>
      </c>
      <c r="M520" s="183">
        <v>37.928665659335728</v>
      </c>
      <c r="N520" s="182">
        <v>5</v>
      </c>
      <c r="O520" s="186">
        <f t="shared" si="40"/>
        <v>2.4999999999999702</v>
      </c>
    </row>
    <row r="521" spans="2:15" x14ac:dyDescent="0.2">
      <c r="B521" s="179" t="s">
        <v>64</v>
      </c>
      <c r="C521" s="179" t="s">
        <v>71</v>
      </c>
      <c r="D521" s="179" t="s">
        <v>125</v>
      </c>
      <c r="E521" s="180" t="str">
        <f t="shared" si="37"/>
        <v>RSMale45-49</v>
      </c>
      <c r="F521" s="181">
        <v>4.3099999999999996E-3</v>
      </c>
      <c r="G521" s="181">
        <v>2.1305495118217638E-2</v>
      </c>
      <c r="H521" s="182">
        <v>1997.0727510969218</v>
      </c>
      <c r="I521" s="181">
        <v>0.97869450488178233</v>
      </c>
      <c r="J521" s="182">
        <v>93735.101672867939</v>
      </c>
      <c r="K521" s="182">
        <v>463682.82648659736</v>
      </c>
      <c r="L521" s="182">
        <v>3135053.359826549</v>
      </c>
      <c r="M521" s="183">
        <v>33.445884240545979</v>
      </c>
      <c r="N521" s="182">
        <v>5</v>
      </c>
      <c r="O521" s="186">
        <f t="shared" si="40"/>
        <v>2.5000000000000213</v>
      </c>
    </row>
    <row r="522" spans="2:15" x14ac:dyDescent="0.2">
      <c r="B522" s="179" t="s">
        <v>64</v>
      </c>
      <c r="C522" s="179" t="s">
        <v>71</v>
      </c>
      <c r="D522" s="179" t="s">
        <v>126</v>
      </c>
      <c r="E522" s="180" t="str">
        <f t="shared" si="37"/>
        <v>RSMale50-54</v>
      </c>
      <c r="F522" s="181">
        <v>6.3400000000000001E-3</v>
      </c>
      <c r="G522" s="181">
        <v>3.1219398999075155E-2</v>
      </c>
      <c r="H522" s="182">
        <v>2864.0061282974652</v>
      </c>
      <c r="I522" s="181">
        <v>0.96878060100092489</v>
      </c>
      <c r="J522" s="182">
        <v>91738.028921771009</v>
      </c>
      <c r="K522" s="182">
        <v>451530.12928811141</v>
      </c>
      <c r="L522" s="182">
        <v>2671370.5333399517</v>
      </c>
      <c r="M522" s="183">
        <v>29.119554504685784</v>
      </c>
      <c r="N522" s="182">
        <v>5</v>
      </c>
      <c r="O522" s="186">
        <f t="shared" si="40"/>
        <v>2.5000000000000013</v>
      </c>
    </row>
    <row r="523" spans="2:15" x14ac:dyDescent="0.2">
      <c r="B523" s="179" t="s">
        <v>64</v>
      </c>
      <c r="C523" s="179" t="s">
        <v>71</v>
      </c>
      <c r="D523" s="179" t="s">
        <v>127</v>
      </c>
      <c r="E523" s="180" t="str">
        <f t="shared" si="37"/>
        <v>RSMale55-59</v>
      </c>
      <c r="F523" s="181">
        <v>9.6600000000000002E-3</v>
      </c>
      <c r="G523" s="181">
        <v>4.7171489275408061E-2</v>
      </c>
      <c r="H523" s="182">
        <v>4192.3200130647092</v>
      </c>
      <c r="I523" s="181">
        <v>0.95282851072459196</v>
      </c>
      <c r="J523" s="182">
        <v>88874.022793473545</v>
      </c>
      <c r="K523" s="182">
        <v>433889.31393470598</v>
      </c>
      <c r="L523" s="182">
        <v>2219840.4040518403</v>
      </c>
      <c r="M523" s="183">
        <v>24.977381852178905</v>
      </c>
      <c r="N523" s="182">
        <v>5</v>
      </c>
      <c r="O523" s="186">
        <f t="shared" si="40"/>
        <v>2.4999999999999973</v>
      </c>
    </row>
    <row r="524" spans="2:15" x14ac:dyDescent="0.2">
      <c r="B524" s="179" t="s">
        <v>64</v>
      </c>
      <c r="C524" s="179" t="s">
        <v>71</v>
      </c>
      <c r="D524" s="179" t="s">
        <v>128</v>
      </c>
      <c r="E524" s="180" t="str">
        <f t="shared" si="37"/>
        <v>RSMale60-64</v>
      </c>
      <c r="F524" s="181">
        <v>1.4149999999999999E-2</v>
      </c>
      <c r="G524" s="181">
        <v>6.8350674961788732E-2</v>
      </c>
      <c r="H524" s="182">
        <v>5788.0515419545263</v>
      </c>
      <c r="I524" s="181">
        <v>0.9316493250382113</v>
      </c>
      <c r="J524" s="182">
        <v>84681.702780408843</v>
      </c>
      <c r="K524" s="182">
        <v>408938.38504715788</v>
      </c>
      <c r="L524" s="182">
        <v>1785951.0901171342</v>
      </c>
      <c r="M524" s="183">
        <v>21.090165070822298</v>
      </c>
      <c r="N524" s="182">
        <v>5</v>
      </c>
      <c r="O524" s="186">
        <f t="shared" si="40"/>
        <v>2.4999999999999938</v>
      </c>
    </row>
    <row r="525" spans="2:15" x14ac:dyDescent="0.2">
      <c r="B525" s="179" t="s">
        <v>64</v>
      </c>
      <c r="C525" s="179" t="s">
        <v>71</v>
      </c>
      <c r="D525" s="179" t="s">
        <v>129</v>
      </c>
      <c r="E525" s="180" t="str">
        <f t="shared" ref="E525:E588" si="41">_xlfn.CONCAT(B525,C525,D525)</f>
        <v>RSMale65-69</v>
      </c>
      <c r="F525" s="181">
        <v>2.1739999999999999E-2</v>
      </c>
      <c r="G525" s="181">
        <v>0.10309394527268052</v>
      </c>
      <c r="H525" s="182">
        <v>8133.457763139153</v>
      </c>
      <c r="I525" s="181">
        <v>0.89690605472731944</v>
      </c>
      <c r="J525" s="182">
        <v>78893.651238454317</v>
      </c>
      <c r="K525" s="182">
        <v>374134.6117844237</v>
      </c>
      <c r="L525" s="182">
        <v>1377012.7050699762</v>
      </c>
      <c r="M525" s="183">
        <v>17.454036965636</v>
      </c>
      <c r="N525" s="182">
        <v>5</v>
      </c>
      <c r="O525" s="186">
        <f t="shared" si="40"/>
        <v>2.5000000000000018</v>
      </c>
    </row>
    <row r="526" spans="2:15" x14ac:dyDescent="0.2">
      <c r="B526" s="179" t="s">
        <v>64</v>
      </c>
      <c r="C526" s="179" t="s">
        <v>71</v>
      </c>
      <c r="D526" s="179" t="s">
        <v>130</v>
      </c>
      <c r="E526" s="180" t="str">
        <f t="shared" si="41"/>
        <v>RSMale70-74</v>
      </c>
      <c r="F526" s="181">
        <v>3.3419999999999998E-2</v>
      </c>
      <c r="G526" s="181">
        <v>0.15422051570206158</v>
      </c>
      <c r="H526" s="182">
        <v>10912.673528940757</v>
      </c>
      <c r="I526" s="181">
        <v>0.84577948429793848</v>
      </c>
      <c r="J526" s="182">
        <v>70760.193475315158</v>
      </c>
      <c r="K526" s="182">
        <v>326519.28355422389</v>
      </c>
      <c r="L526" s="182">
        <v>1002878.0932855525</v>
      </c>
      <c r="M526" s="183">
        <v>14.17291338576411</v>
      </c>
      <c r="N526" s="182">
        <v>5</v>
      </c>
      <c r="O526" s="186">
        <f t="shared" si="40"/>
        <v>2.4999999999999969</v>
      </c>
    </row>
    <row r="527" spans="2:15" x14ac:dyDescent="0.2">
      <c r="B527" s="179" t="s">
        <v>64</v>
      </c>
      <c r="C527" s="179" t="s">
        <v>71</v>
      </c>
      <c r="D527" s="179" t="s">
        <v>131</v>
      </c>
      <c r="E527" s="180" t="str">
        <f t="shared" si="41"/>
        <v>RSMale75-79</v>
      </c>
      <c r="F527" s="181">
        <v>5.1310000000000001E-2</v>
      </c>
      <c r="G527" s="181">
        <v>0.22738224408332072</v>
      </c>
      <c r="H527" s="182">
        <v>13608.263388227911</v>
      </c>
      <c r="I527" s="181">
        <v>0.77261775591667925</v>
      </c>
      <c r="J527" s="182">
        <v>59847.519946374407</v>
      </c>
      <c r="K527" s="182">
        <v>265216.94126130227</v>
      </c>
      <c r="L527" s="182">
        <v>676358.80973132863</v>
      </c>
      <c r="M527" s="183">
        <v>11.301367380592731</v>
      </c>
      <c r="N527" s="182">
        <v>5</v>
      </c>
      <c r="O527" s="186">
        <f t="shared" si="40"/>
        <v>2.5000000000000009</v>
      </c>
    </row>
    <row r="528" spans="2:15" x14ac:dyDescent="0.2">
      <c r="B528" s="179" t="s">
        <v>64</v>
      </c>
      <c r="C528" s="179" t="s">
        <v>71</v>
      </c>
      <c r="D528" s="179" t="s">
        <v>132</v>
      </c>
      <c r="E528" s="180" t="str">
        <f t="shared" si="41"/>
        <v>RSMale80-84</v>
      </c>
      <c r="F528" s="181">
        <v>7.7259999999999995E-2</v>
      </c>
      <c r="G528" s="181">
        <v>0.32375433606534809</v>
      </c>
      <c r="H528" s="182">
        <v>14970.15980713801</v>
      </c>
      <c r="I528" s="181">
        <v>0.67624566393465191</v>
      </c>
      <c r="J528" s="182">
        <v>46239.256558146495</v>
      </c>
      <c r="K528" s="182">
        <v>193770.88327288744</v>
      </c>
      <c r="L528" s="182">
        <v>411141.86847002641</v>
      </c>
      <c r="M528" s="183">
        <v>8.8916193527681386</v>
      </c>
      <c r="N528" s="182">
        <v>5</v>
      </c>
      <c r="O528" s="186">
        <f t="shared" si="40"/>
        <v>2.4999999999999991</v>
      </c>
    </row>
    <row r="529" spans="2:15" x14ac:dyDescent="0.2">
      <c r="B529" s="179" t="s">
        <v>64</v>
      </c>
      <c r="C529" s="179" t="s">
        <v>71</v>
      </c>
      <c r="D529" s="179" t="s">
        <v>133</v>
      </c>
      <c r="E529" s="180" t="str">
        <f t="shared" si="41"/>
        <v>RSMale85-89</v>
      </c>
      <c r="F529" s="181">
        <v>0.11672</v>
      </c>
      <c r="G529" s="181">
        <v>0.45177206224330263</v>
      </c>
      <c r="H529" s="182">
        <v>14126.504323688458</v>
      </c>
      <c r="I529" s="181">
        <v>0.54822793775669743</v>
      </c>
      <c r="J529" s="182">
        <v>31269.096751008485</v>
      </c>
      <c r="K529" s="182">
        <v>121029.22294582128</v>
      </c>
      <c r="L529" s="182">
        <v>217370.985197139</v>
      </c>
      <c r="M529" s="183">
        <v>6.951623416820583</v>
      </c>
      <c r="N529" s="182">
        <v>5</v>
      </c>
      <c r="O529" s="186">
        <f t="shared" si="40"/>
        <v>2.5</v>
      </c>
    </row>
    <row r="530" spans="2:15" x14ac:dyDescent="0.2">
      <c r="B530" s="179" t="s">
        <v>64</v>
      </c>
      <c r="C530" s="179" t="s">
        <v>71</v>
      </c>
      <c r="D530" s="179" t="s">
        <v>8</v>
      </c>
      <c r="E530" s="180" t="str">
        <f t="shared" si="41"/>
        <v>RSMale90+</v>
      </c>
      <c r="F530" s="181">
        <v>0.17793999999999999</v>
      </c>
      <c r="G530" s="181">
        <v>1</v>
      </c>
      <c r="H530" s="182">
        <v>17142.592427320029</v>
      </c>
      <c r="I530" s="181">
        <v>0</v>
      </c>
      <c r="J530" s="182">
        <v>17142.592427320029</v>
      </c>
      <c r="K530" s="182">
        <v>96341.762251317719</v>
      </c>
      <c r="L530" s="182">
        <v>96341.762251317719</v>
      </c>
      <c r="M530" s="183">
        <v>5.6200229142576204</v>
      </c>
      <c r="N530" s="183" t="s">
        <v>19</v>
      </c>
      <c r="O530" s="186">
        <f>K530/H530</f>
        <v>5.6200229142576204</v>
      </c>
    </row>
    <row r="531" spans="2:15" ht="16" customHeight="1" x14ac:dyDescent="0.2">
      <c r="B531" s="239" t="s">
        <v>14</v>
      </c>
      <c r="C531" s="239" t="s">
        <v>17</v>
      </c>
      <c r="D531" s="239" t="s">
        <v>0</v>
      </c>
      <c r="E531" s="239" t="s">
        <v>135</v>
      </c>
      <c r="F531" s="240" t="s">
        <v>1</v>
      </c>
      <c r="G531" s="240" t="s">
        <v>2</v>
      </c>
      <c r="H531" s="240" t="s">
        <v>83</v>
      </c>
      <c r="I531" s="240" t="s">
        <v>3</v>
      </c>
      <c r="J531" s="240" t="s">
        <v>4</v>
      </c>
      <c r="K531" s="240" t="s">
        <v>5</v>
      </c>
      <c r="L531" s="240" t="s">
        <v>6</v>
      </c>
      <c r="M531" s="240" t="s">
        <v>7</v>
      </c>
      <c r="N531" s="241" t="s">
        <v>9</v>
      </c>
      <c r="O531" s="242" t="s">
        <v>139</v>
      </c>
    </row>
    <row r="532" spans="2:15" ht="16" customHeight="1" x14ac:dyDescent="0.2">
      <c r="B532" s="239"/>
      <c r="C532" s="239"/>
      <c r="D532" s="239"/>
      <c r="E532" s="239"/>
      <c r="F532" s="239"/>
      <c r="G532" s="239"/>
      <c r="H532" s="239"/>
      <c r="I532" s="239"/>
      <c r="J532" s="239"/>
      <c r="K532" s="239"/>
      <c r="L532" s="239"/>
      <c r="M532" s="239"/>
      <c r="N532" s="241"/>
      <c r="O532" s="242"/>
    </row>
    <row r="533" spans="2:15" x14ac:dyDescent="0.2">
      <c r="B533" s="179" t="s">
        <v>66</v>
      </c>
      <c r="C533" s="179" t="s">
        <v>71</v>
      </c>
      <c r="D533" s="179">
        <v>0</v>
      </c>
      <c r="E533" s="180" t="str">
        <f t="shared" si="41"/>
        <v>MSMale0</v>
      </c>
      <c r="F533" s="181">
        <v>1.421E-2</v>
      </c>
      <c r="G533" s="181">
        <v>1.4030955288672113E-2</v>
      </c>
      <c r="H533" s="182">
        <v>1403.0955288672114</v>
      </c>
      <c r="I533" s="181">
        <v>0.98596904471132785</v>
      </c>
      <c r="J533" s="182">
        <v>100000</v>
      </c>
      <c r="K533" s="182">
        <v>98713.135496674542</v>
      </c>
      <c r="L533" s="182">
        <v>7288403.8257140936</v>
      </c>
      <c r="M533" s="183">
        <v>72.884038257140929</v>
      </c>
      <c r="N533" s="182">
        <v>1</v>
      </c>
      <c r="O533" s="186">
        <f t="shared" ref="O533:O551" si="42">(K533-J534*N533)/H533</f>
        <v>8.2838996454926539E-2</v>
      </c>
    </row>
    <row r="534" spans="2:15" x14ac:dyDescent="0.2">
      <c r="B534" s="179" t="s">
        <v>66</v>
      </c>
      <c r="C534" s="179" t="s">
        <v>71</v>
      </c>
      <c r="D534" s="184" t="s">
        <v>1657</v>
      </c>
      <c r="E534" s="180" t="str">
        <f t="shared" si="41"/>
        <v>MSMale1-4</v>
      </c>
      <c r="F534" s="181">
        <v>7.7999999999999999E-4</v>
      </c>
      <c r="G534" s="181">
        <v>3.1265042918939669E-3</v>
      </c>
      <c r="H534" s="182">
        <v>308.26364499645609</v>
      </c>
      <c r="I534" s="181">
        <v>0.99687349570810602</v>
      </c>
      <c r="J534" s="182">
        <v>98596.904471132788</v>
      </c>
      <c r="K534" s="182">
        <v>393651.0911814298</v>
      </c>
      <c r="L534" s="182">
        <v>7189690.6902174195</v>
      </c>
      <c r="M534" s="183">
        <v>72.920044790274503</v>
      </c>
      <c r="N534" s="182">
        <v>4</v>
      </c>
      <c r="O534" s="186">
        <f t="shared" si="42"/>
        <v>1.6107247317153151</v>
      </c>
    </row>
    <row r="535" spans="2:15" x14ac:dyDescent="0.2">
      <c r="B535" s="179" t="s">
        <v>66</v>
      </c>
      <c r="C535" s="179" t="s">
        <v>71</v>
      </c>
      <c r="D535" s="184" t="s">
        <v>1658</v>
      </c>
      <c r="E535" s="180" t="str">
        <f t="shared" si="41"/>
        <v>MSMale5-9</v>
      </c>
      <c r="F535" s="181">
        <v>2.7E-4</v>
      </c>
      <c r="G535" s="181">
        <v>1.3366508833420232E-3</v>
      </c>
      <c r="H535" s="182">
        <v>131.37759858274197</v>
      </c>
      <c r="I535" s="181">
        <v>0.99866334911665799</v>
      </c>
      <c r="J535" s="182">
        <v>98288.640826136325</v>
      </c>
      <c r="K535" s="182">
        <v>491114.76013422478</v>
      </c>
      <c r="L535" s="182">
        <v>6796039.5990359895</v>
      </c>
      <c r="M535" s="183">
        <v>69.143692922334395</v>
      </c>
      <c r="N535" s="182">
        <v>5</v>
      </c>
      <c r="O535" s="186">
        <f t="shared" si="42"/>
        <v>2.5000000000000324</v>
      </c>
    </row>
    <row r="536" spans="2:15" x14ac:dyDescent="0.2">
      <c r="B536" s="179" t="s">
        <v>66</v>
      </c>
      <c r="C536" s="179" t="s">
        <v>71</v>
      </c>
      <c r="D536" s="184" t="s">
        <v>118</v>
      </c>
      <c r="E536" s="180" t="str">
        <f t="shared" si="41"/>
        <v>MSMale10-14</v>
      </c>
      <c r="F536" s="181">
        <v>3.2000000000000003E-4</v>
      </c>
      <c r="G536" s="181">
        <v>1.6196805810241692E-3</v>
      </c>
      <c r="H536" s="182">
        <v>158.98341313614631</v>
      </c>
      <c r="I536" s="181">
        <v>0.99838031941897587</v>
      </c>
      <c r="J536" s="182">
        <v>98157.263227553587</v>
      </c>
      <c r="K536" s="182">
        <v>490388.85760492756</v>
      </c>
      <c r="L536" s="182">
        <v>6304924.8389017647</v>
      </c>
      <c r="M536" s="183">
        <v>64.232891500706771</v>
      </c>
      <c r="N536" s="182">
        <v>5</v>
      </c>
      <c r="O536" s="186">
        <f t="shared" si="42"/>
        <v>2.499999999999615</v>
      </c>
    </row>
    <row r="537" spans="2:15" x14ac:dyDescent="0.2">
      <c r="B537" s="179" t="s">
        <v>66</v>
      </c>
      <c r="C537" s="179" t="s">
        <v>71</v>
      </c>
      <c r="D537" s="179" t="s">
        <v>119</v>
      </c>
      <c r="E537" s="180" t="str">
        <f t="shared" si="41"/>
        <v>MSMale15-19</v>
      </c>
      <c r="F537" s="181">
        <v>1.5100000000000001E-3</v>
      </c>
      <c r="G537" s="181">
        <v>7.504121500507519E-3</v>
      </c>
      <c r="H537" s="182">
        <v>735.39099856812197</v>
      </c>
      <c r="I537" s="181">
        <v>0.9924958784994925</v>
      </c>
      <c r="J537" s="182">
        <v>97998.279814417445</v>
      </c>
      <c r="K537" s="182">
        <v>488152.92157566693</v>
      </c>
      <c r="L537" s="182">
        <v>5814535.9812968373</v>
      </c>
      <c r="M537" s="183">
        <v>59.333041276928682</v>
      </c>
      <c r="N537" s="182">
        <v>5</v>
      </c>
      <c r="O537" s="186">
        <f t="shared" si="42"/>
        <v>2.5000000000000262</v>
      </c>
    </row>
    <row r="538" spans="2:15" x14ac:dyDescent="0.2">
      <c r="B538" s="179" t="s">
        <v>66</v>
      </c>
      <c r="C538" s="179" t="s">
        <v>71</v>
      </c>
      <c r="D538" s="179" t="s">
        <v>120</v>
      </c>
      <c r="E538" s="180" t="str">
        <f t="shared" si="41"/>
        <v>MSMale20-24</v>
      </c>
      <c r="F538" s="181">
        <v>2.2699999999999999E-3</v>
      </c>
      <c r="G538" s="181">
        <v>1.1277469964223229E-2</v>
      </c>
      <c r="H538" s="182">
        <v>1096.8793072543242</v>
      </c>
      <c r="I538" s="181">
        <v>0.98872253003577681</v>
      </c>
      <c r="J538" s="182">
        <v>97262.888815849321</v>
      </c>
      <c r="K538" s="182">
        <v>483572.24581111083</v>
      </c>
      <c r="L538" s="182">
        <v>5326383.05972117</v>
      </c>
      <c r="M538" s="183">
        <v>54.76274789458256</v>
      </c>
      <c r="N538" s="182">
        <v>5</v>
      </c>
      <c r="O538" s="186">
        <f t="shared" si="42"/>
        <v>2.5000000000000222</v>
      </c>
    </row>
    <row r="539" spans="2:15" x14ac:dyDescent="0.2">
      <c r="B539" s="179" t="s">
        <v>66</v>
      </c>
      <c r="C539" s="179" t="s">
        <v>71</v>
      </c>
      <c r="D539" s="179" t="s">
        <v>121</v>
      </c>
      <c r="E539" s="180" t="str">
        <f t="shared" si="41"/>
        <v>MSMale25-29</v>
      </c>
      <c r="F539" s="181">
        <v>2.0500000000000002E-3</v>
      </c>
      <c r="G539" s="181">
        <v>1.0218905095120513E-2</v>
      </c>
      <c r="H539" s="182">
        <v>982.71132454478914</v>
      </c>
      <c r="I539" s="181">
        <v>0.98978109490487953</v>
      </c>
      <c r="J539" s="182">
        <v>96166.009508595002</v>
      </c>
      <c r="K539" s="182">
        <v>478373.26923161303</v>
      </c>
      <c r="L539" s="182">
        <v>4842810.8139100587</v>
      </c>
      <c r="M539" s="183">
        <v>50.358862124535015</v>
      </c>
      <c r="N539" s="182">
        <v>5</v>
      </c>
      <c r="O539" s="186">
        <f t="shared" si="42"/>
        <v>2.4999999999999338</v>
      </c>
    </row>
    <row r="540" spans="2:15" x14ac:dyDescent="0.2">
      <c r="B540" s="179" t="s">
        <v>66</v>
      </c>
      <c r="C540" s="179" t="s">
        <v>71</v>
      </c>
      <c r="D540" s="179" t="s">
        <v>122</v>
      </c>
      <c r="E540" s="180" t="str">
        <f t="shared" si="41"/>
        <v>MSMale30-34</v>
      </c>
      <c r="F540" s="181">
        <v>2.3500000000000001E-3</v>
      </c>
      <c r="G540" s="181">
        <v>1.1700846441034553E-2</v>
      </c>
      <c r="H540" s="182">
        <v>1113.7251558027747</v>
      </c>
      <c r="I540" s="181">
        <v>0.98829915355896547</v>
      </c>
      <c r="J540" s="182">
        <v>95183.298184050218</v>
      </c>
      <c r="K540" s="182">
        <v>473132.17803074414</v>
      </c>
      <c r="L540" s="182">
        <v>4364437.5446784459</v>
      </c>
      <c r="M540" s="183">
        <v>45.852976603512893</v>
      </c>
      <c r="N540" s="182">
        <v>5</v>
      </c>
      <c r="O540" s="186">
        <f t="shared" si="42"/>
        <v>2.4999999999999885</v>
      </c>
    </row>
    <row r="541" spans="2:15" x14ac:dyDescent="0.2">
      <c r="B541" s="179" t="s">
        <v>66</v>
      </c>
      <c r="C541" s="179" t="s">
        <v>71</v>
      </c>
      <c r="D541" s="179" t="s">
        <v>123</v>
      </c>
      <c r="E541" s="180" t="str">
        <f t="shared" si="41"/>
        <v>MSMale35-39</v>
      </c>
      <c r="F541" s="181">
        <v>2.6099999999999999E-3</v>
      </c>
      <c r="G541" s="181">
        <v>1.2945420046929289E-2</v>
      </c>
      <c r="H541" s="182">
        <v>1217.7701364859531</v>
      </c>
      <c r="I541" s="181">
        <v>0.98705457995307067</v>
      </c>
      <c r="J541" s="182">
        <v>94069.57302824744</v>
      </c>
      <c r="K541" s="182">
        <v>467303.43980002229</v>
      </c>
      <c r="L541" s="182">
        <v>3891305.3666477017</v>
      </c>
      <c r="M541" s="183">
        <v>41.366248845194725</v>
      </c>
      <c r="N541" s="182">
        <v>5</v>
      </c>
      <c r="O541" s="186">
        <f t="shared" si="42"/>
        <v>2.499999999999988</v>
      </c>
    </row>
    <row r="542" spans="2:15" x14ac:dyDescent="0.2">
      <c r="B542" s="179" t="s">
        <v>66</v>
      </c>
      <c r="C542" s="179" t="s">
        <v>71</v>
      </c>
      <c r="D542" s="179" t="s">
        <v>124</v>
      </c>
      <c r="E542" s="180" t="str">
        <f t="shared" si="41"/>
        <v>MSMale40-44</v>
      </c>
      <c r="F542" s="181">
        <v>3.9699999999999996E-3</v>
      </c>
      <c r="G542" s="181">
        <v>1.9650778022789382E-2</v>
      </c>
      <c r="H542" s="182">
        <v>1824.6101676417982</v>
      </c>
      <c r="I542" s="181">
        <v>0.98034922197721064</v>
      </c>
      <c r="J542" s="182">
        <v>92851.802891761487</v>
      </c>
      <c r="K542" s="182">
        <v>459697.48903970298</v>
      </c>
      <c r="L542" s="182">
        <v>3424001.9268476795</v>
      </c>
      <c r="M542" s="183">
        <v>36.875987543710721</v>
      </c>
      <c r="N542" s="182">
        <v>5</v>
      </c>
      <c r="O542" s="186">
        <f t="shared" si="42"/>
        <v>2.5</v>
      </c>
    </row>
    <row r="543" spans="2:15" x14ac:dyDescent="0.2">
      <c r="B543" s="179" t="s">
        <v>66</v>
      </c>
      <c r="C543" s="179" t="s">
        <v>71</v>
      </c>
      <c r="D543" s="179" t="s">
        <v>125</v>
      </c>
      <c r="E543" s="180" t="str">
        <f t="shared" si="41"/>
        <v>MSMale45-49</v>
      </c>
      <c r="F543" s="181">
        <v>5.3899999999999998E-3</v>
      </c>
      <c r="G543" s="181">
        <v>2.6570284839204646E-2</v>
      </c>
      <c r="H543" s="182">
        <v>2418.6184387930371</v>
      </c>
      <c r="I543" s="181">
        <v>0.97342971516079535</v>
      </c>
      <c r="J543" s="182">
        <v>91027.192724119697</v>
      </c>
      <c r="K543" s="182">
        <v>449089.41752361588</v>
      </c>
      <c r="L543" s="182">
        <v>2964304.4378079767</v>
      </c>
      <c r="M543" s="183">
        <v>32.565042918460975</v>
      </c>
      <c r="N543" s="182">
        <v>5</v>
      </c>
      <c r="O543" s="186">
        <f t="shared" si="42"/>
        <v>2.5000000000000067</v>
      </c>
    </row>
    <row r="544" spans="2:15" x14ac:dyDescent="0.2">
      <c r="B544" s="179" t="s">
        <v>66</v>
      </c>
      <c r="C544" s="179" t="s">
        <v>71</v>
      </c>
      <c r="D544" s="179" t="s">
        <v>126</v>
      </c>
      <c r="E544" s="180" t="str">
        <f t="shared" si="41"/>
        <v>MSMale50-54</v>
      </c>
      <c r="F544" s="181">
        <v>7.26E-3</v>
      </c>
      <c r="G544" s="181">
        <v>3.5644049026987104E-2</v>
      </c>
      <c r="H544" s="182">
        <v>3158.3683660376123</v>
      </c>
      <c r="I544" s="181">
        <v>0.96435595097301285</v>
      </c>
      <c r="J544" s="182">
        <v>88608.574285326657</v>
      </c>
      <c r="K544" s="182">
        <v>435146.95051153924</v>
      </c>
      <c r="L544" s="182">
        <v>2515215.0202843607</v>
      </c>
      <c r="M544" s="183">
        <v>28.385684349069518</v>
      </c>
      <c r="N544" s="182">
        <v>5</v>
      </c>
      <c r="O544" s="186">
        <f t="shared" si="42"/>
        <v>2.4999999999999996</v>
      </c>
    </row>
    <row r="545" spans="2:15" x14ac:dyDescent="0.2">
      <c r="B545" s="179" t="s">
        <v>66</v>
      </c>
      <c r="C545" s="179" t="s">
        <v>71</v>
      </c>
      <c r="D545" s="179" t="s">
        <v>127</v>
      </c>
      <c r="E545" s="180" t="str">
        <f t="shared" si="41"/>
        <v>MSMale55-59</v>
      </c>
      <c r="F545" s="181">
        <v>1.0540000000000001E-2</v>
      </c>
      <c r="G545" s="181">
        <v>5.1336645303340617E-2</v>
      </c>
      <c r="H545" s="182">
        <v>4386.7269123759588</v>
      </c>
      <c r="I545" s="181">
        <v>0.94866335469665941</v>
      </c>
      <c r="J545" s="182">
        <v>85450.205919289045</v>
      </c>
      <c r="K545" s="182">
        <v>416284.21231550531</v>
      </c>
      <c r="L545" s="182">
        <v>2080068.0697728216</v>
      </c>
      <c r="M545" s="183">
        <v>24.342458246824176</v>
      </c>
      <c r="N545" s="182">
        <v>5</v>
      </c>
      <c r="O545" s="186">
        <f t="shared" si="42"/>
        <v>2.5</v>
      </c>
    </row>
    <row r="546" spans="2:15" x14ac:dyDescent="0.2">
      <c r="B546" s="179" t="s">
        <v>66</v>
      </c>
      <c r="C546" s="179" t="s">
        <v>71</v>
      </c>
      <c r="D546" s="179" t="s">
        <v>128</v>
      </c>
      <c r="E546" s="180" t="str">
        <f t="shared" si="41"/>
        <v>MSMale60-64</v>
      </c>
      <c r="F546" s="181">
        <v>1.5740000000000001E-2</v>
      </c>
      <c r="G546" s="181">
        <v>7.5717549821905913E-2</v>
      </c>
      <c r="H546" s="182">
        <v>6137.9280104429654</v>
      </c>
      <c r="I546" s="181">
        <v>0.92428245017809407</v>
      </c>
      <c r="J546" s="182">
        <v>81063.479006913083</v>
      </c>
      <c r="K546" s="182">
        <v>389972.57500845799</v>
      </c>
      <c r="L546" s="182">
        <v>1663783.8574573162</v>
      </c>
      <c r="M546" s="183">
        <v>20.52445660906595</v>
      </c>
      <c r="N546" s="182">
        <v>5</v>
      </c>
      <c r="O546" s="186">
        <f t="shared" si="42"/>
        <v>2.499999999999992</v>
      </c>
    </row>
    <row r="547" spans="2:15" x14ac:dyDescent="0.2">
      <c r="B547" s="179" t="s">
        <v>66</v>
      </c>
      <c r="C547" s="179" t="s">
        <v>71</v>
      </c>
      <c r="D547" s="179" t="s">
        <v>129</v>
      </c>
      <c r="E547" s="180" t="str">
        <f t="shared" si="41"/>
        <v>MSMale65-69</v>
      </c>
      <c r="F547" s="181">
        <v>2.308E-2</v>
      </c>
      <c r="G547" s="181">
        <v>0.10910121509961367</v>
      </c>
      <c r="H547" s="182">
        <v>8174.4686557229597</v>
      </c>
      <c r="I547" s="181">
        <v>0.89089878490038632</v>
      </c>
      <c r="J547" s="182">
        <v>74925.55099647012</v>
      </c>
      <c r="K547" s="182">
        <v>354191.58334304322</v>
      </c>
      <c r="L547" s="182">
        <v>1273811.2824488583</v>
      </c>
      <c r="M547" s="183">
        <v>17.001026559135614</v>
      </c>
      <c r="N547" s="182">
        <v>5</v>
      </c>
      <c r="O547" s="186">
        <f t="shared" si="42"/>
        <v>2.5000000000000004</v>
      </c>
    </row>
    <row r="548" spans="2:15" x14ac:dyDescent="0.2">
      <c r="B548" s="179" t="s">
        <v>66</v>
      </c>
      <c r="C548" s="179" t="s">
        <v>71</v>
      </c>
      <c r="D548" s="179" t="s">
        <v>130</v>
      </c>
      <c r="E548" s="180" t="str">
        <f t="shared" si="41"/>
        <v>MSMale70-74</v>
      </c>
      <c r="F548" s="181">
        <v>3.739E-2</v>
      </c>
      <c r="G548" s="181">
        <v>0.17098445508267426</v>
      </c>
      <c r="H548" s="182">
        <v>11413.397440211374</v>
      </c>
      <c r="I548" s="181">
        <v>0.82901554491732576</v>
      </c>
      <c r="J548" s="182">
        <v>66751.082340747162</v>
      </c>
      <c r="K548" s="182">
        <v>305221.91810320737</v>
      </c>
      <c r="L548" s="182">
        <v>919619.69910581503</v>
      </c>
      <c r="M548" s="183">
        <v>13.776850754440089</v>
      </c>
      <c r="N548" s="182">
        <v>5</v>
      </c>
      <c r="O548" s="186">
        <f t="shared" si="42"/>
        <v>2.5000000000000018</v>
      </c>
    </row>
    <row r="549" spans="2:15" x14ac:dyDescent="0.2">
      <c r="B549" s="179" t="s">
        <v>66</v>
      </c>
      <c r="C549" s="179" t="s">
        <v>71</v>
      </c>
      <c r="D549" s="179" t="s">
        <v>131</v>
      </c>
      <c r="E549" s="180" t="str">
        <f t="shared" si="41"/>
        <v>MSMale75-79</v>
      </c>
      <c r="F549" s="181">
        <v>5.4379999999999998E-2</v>
      </c>
      <c r="G549" s="181">
        <v>0.23936695264136384</v>
      </c>
      <c r="H549" s="182">
        <v>13246.013000869265</v>
      </c>
      <c r="I549" s="181">
        <v>0.76063304735863613</v>
      </c>
      <c r="J549" s="182">
        <v>55337.684900535787</v>
      </c>
      <c r="K549" s="182">
        <v>243573.39200050576</v>
      </c>
      <c r="L549" s="182">
        <v>614397.78100260766</v>
      </c>
      <c r="M549" s="183">
        <v>11.102701208171775</v>
      </c>
      <c r="N549" s="182">
        <v>5</v>
      </c>
      <c r="O549" s="186">
        <f t="shared" si="42"/>
        <v>2.4999999999999996</v>
      </c>
    </row>
    <row r="550" spans="2:15" x14ac:dyDescent="0.2">
      <c r="B550" s="179" t="s">
        <v>66</v>
      </c>
      <c r="C550" s="179" t="s">
        <v>71</v>
      </c>
      <c r="D550" s="179" t="s">
        <v>132</v>
      </c>
      <c r="E550" s="180" t="str">
        <f t="shared" si="41"/>
        <v>MSMale80-84</v>
      </c>
      <c r="F550" s="181">
        <v>7.7130000000000004E-2</v>
      </c>
      <c r="G550" s="181">
        <v>0.32331200004482774</v>
      </c>
      <c r="H550" s="182">
        <v>13608.742627111857</v>
      </c>
      <c r="I550" s="181">
        <v>0.67668799995517226</v>
      </c>
      <c r="J550" s="182">
        <v>42091.671899666522</v>
      </c>
      <c r="K550" s="182">
        <v>176436.50293055296</v>
      </c>
      <c r="L550" s="182">
        <v>370824.38900210196</v>
      </c>
      <c r="M550" s="183">
        <v>8.8099230148432248</v>
      </c>
      <c r="N550" s="182">
        <v>5</v>
      </c>
      <c r="O550" s="186">
        <f t="shared" si="42"/>
        <v>2.5</v>
      </c>
    </row>
    <row r="551" spans="2:15" x14ac:dyDescent="0.2">
      <c r="B551" s="179" t="s">
        <v>66</v>
      </c>
      <c r="C551" s="179" t="s">
        <v>71</v>
      </c>
      <c r="D551" s="179" t="s">
        <v>133</v>
      </c>
      <c r="E551" s="180" t="str">
        <f t="shared" si="41"/>
        <v>MSMale85-89</v>
      </c>
      <c r="F551" s="181">
        <v>0.11484999999999999</v>
      </c>
      <c r="G551" s="181">
        <v>0.44615902762772602</v>
      </c>
      <c r="H551" s="182">
        <v>12707.916028232283</v>
      </c>
      <c r="I551" s="181">
        <v>0.55384097237227392</v>
      </c>
      <c r="J551" s="182">
        <v>28482.929272554666</v>
      </c>
      <c r="K551" s="182">
        <v>110644.85629219262</v>
      </c>
      <c r="L551" s="182">
        <v>194387.88607154897</v>
      </c>
      <c r="M551" s="183">
        <v>6.8247154009842506</v>
      </c>
      <c r="N551" s="182">
        <v>5</v>
      </c>
      <c r="O551" s="186">
        <f t="shared" si="42"/>
        <v>2.5000000000000004</v>
      </c>
    </row>
    <row r="552" spans="2:15" x14ac:dyDescent="0.2">
      <c r="B552" s="179" t="s">
        <v>66</v>
      </c>
      <c r="C552" s="179" t="s">
        <v>71</v>
      </c>
      <c r="D552" s="179" t="s">
        <v>8</v>
      </c>
      <c r="E552" s="180" t="str">
        <f t="shared" si="41"/>
        <v>MSMale90+</v>
      </c>
      <c r="F552" s="181">
        <v>0.18837000000000001</v>
      </c>
      <c r="G552" s="181">
        <v>1</v>
      </c>
      <c r="H552" s="182">
        <v>15775.013244322381</v>
      </c>
      <c r="I552" s="181">
        <v>0</v>
      </c>
      <c r="J552" s="182">
        <v>15775.013244322381</v>
      </c>
      <c r="K552" s="182">
        <v>83743.029779356351</v>
      </c>
      <c r="L552" s="182">
        <v>83743.029779356351</v>
      </c>
      <c r="M552" s="183">
        <v>5.3085869712024794</v>
      </c>
      <c r="N552" s="183" t="s">
        <v>19</v>
      </c>
      <c r="O552" s="186">
        <f>K552/H552</f>
        <v>5.3085869712024794</v>
      </c>
    </row>
    <row r="553" spans="2:15" ht="16" customHeight="1" x14ac:dyDescent="0.2">
      <c r="B553" s="239" t="s">
        <v>14</v>
      </c>
      <c r="C553" s="239" t="s">
        <v>17</v>
      </c>
      <c r="D553" s="239" t="s">
        <v>0</v>
      </c>
      <c r="E553" s="239" t="s">
        <v>135</v>
      </c>
      <c r="F553" s="240" t="s">
        <v>1</v>
      </c>
      <c r="G553" s="240" t="s">
        <v>2</v>
      </c>
      <c r="H553" s="240" t="s">
        <v>83</v>
      </c>
      <c r="I553" s="240" t="s">
        <v>3</v>
      </c>
      <c r="J553" s="240" t="s">
        <v>4</v>
      </c>
      <c r="K553" s="240" t="s">
        <v>5</v>
      </c>
      <c r="L553" s="240" t="s">
        <v>6</v>
      </c>
      <c r="M553" s="240" t="s">
        <v>7</v>
      </c>
      <c r="N553" s="241" t="s">
        <v>9</v>
      </c>
      <c r="O553" s="242" t="s">
        <v>139</v>
      </c>
    </row>
    <row r="554" spans="2:15" ht="16" customHeight="1" x14ac:dyDescent="0.2">
      <c r="B554" s="239"/>
      <c r="C554" s="239"/>
      <c r="D554" s="239"/>
      <c r="E554" s="239"/>
      <c r="F554" s="239"/>
      <c r="G554" s="239"/>
      <c r="H554" s="239"/>
      <c r="I554" s="239"/>
      <c r="J554" s="239"/>
      <c r="K554" s="239"/>
      <c r="L554" s="239"/>
      <c r="M554" s="239"/>
      <c r="N554" s="241"/>
      <c r="O554" s="242"/>
    </row>
    <row r="555" spans="2:15" x14ac:dyDescent="0.2">
      <c r="B555" s="179" t="s">
        <v>67</v>
      </c>
      <c r="C555" s="179" t="s">
        <v>71</v>
      </c>
      <c r="D555" s="179">
        <v>0</v>
      </c>
      <c r="E555" s="180" t="str">
        <f t="shared" si="41"/>
        <v>MTMale0</v>
      </c>
      <c r="F555" s="181">
        <v>1.7340000000000001E-2</v>
      </c>
      <c r="G555" s="181">
        <v>1.7075797453507343E-2</v>
      </c>
      <c r="H555" s="182">
        <v>1707.5797453507344</v>
      </c>
      <c r="I555" s="181">
        <v>0.98292420254649271</v>
      </c>
      <c r="J555" s="182">
        <v>100000</v>
      </c>
      <c r="K555" s="182">
        <v>98448.822465695222</v>
      </c>
      <c r="L555" s="182">
        <v>7184231.2093556197</v>
      </c>
      <c r="M555" s="183">
        <v>71.842312093556203</v>
      </c>
      <c r="N555" s="182">
        <v>1</v>
      </c>
      <c r="O555" s="186">
        <f t="shared" ref="O555:O573" si="43">(K555-J556*N555)/H555</f>
        <v>9.1592917678830529E-2</v>
      </c>
    </row>
    <row r="556" spans="2:15" x14ac:dyDescent="0.2">
      <c r="B556" s="179" t="s">
        <v>67</v>
      </c>
      <c r="C556" s="179" t="s">
        <v>71</v>
      </c>
      <c r="D556" s="184" t="s">
        <v>1657</v>
      </c>
      <c r="E556" s="180" t="str">
        <f t="shared" si="41"/>
        <v>MTMale1-4</v>
      </c>
      <c r="F556" s="181">
        <v>7.3999999999999999E-4</v>
      </c>
      <c r="G556" s="181">
        <v>2.9415212648998966E-3</v>
      </c>
      <c r="H556" s="182">
        <v>289.12924435752814</v>
      </c>
      <c r="I556" s="181">
        <v>0.99705847873510012</v>
      </c>
      <c r="J556" s="182">
        <v>98292.420254649274</v>
      </c>
      <c r="K556" s="182">
        <v>392476.21916238498</v>
      </c>
      <c r="L556" s="182">
        <v>7085782.3868899243</v>
      </c>
      <c r="M556" s="183">
        <v>72.088797574956075</v>
      </c>
      <c r="N556" s="182">
        <v>4</v>
      </c>
      <c r="O556" s="186">
        <f t="shared" si="43"/>
        <v>1.6015506222724787</v>
      </c>
    </row>
    <row r="557" spans="2:15" x14ac:dyDescent="0.2">
      <c r="B557" s="179" t="s">
        <v>67</v>
      </c>
      <c r="C557" s="179" t="s">
        <v>71</v>
      </c>
      <c r="D557" s="184" t="s">
        <v>1658</v>
      </c>
      <c r="E557" s="180" t="str">
        <f t="shared" si="41"/>
        <v>MTMale5-9</v>
      </c>
      <c r="F557" s="181">
        <v>2.7999999999999998E-4</v>
      </c>
      <c r="G557" s="181">
        <v>1.3946121879031452E-3</v>
      </c>
      <c r="H557" s="182">
        <v>136.67658409757163</v>
      </c>
      <c r="I557" s="181">
        <v>0.99860538781209685</v>
      </c>
      <c r="J557" s="182">
        <v>98003.291010291752</v>
      </c>
      <c r="K557" s="182">
        <v>489674.76359121484</v>
      </c>
      <c r="L557" s="182">
        <v>6693306.1677275393</v>
      </c>
      <c r="M557" s="183">
        <v>68.296749004323189</v>
      </c>
      <c r="N557" s="182">
        <v>5</v>
      </c>
      <c r="O557" s="186">
        <f t="shared" si="43"/>
        <v>2.5000000000001541</v>
      </c>
    </row>
    <row r="558" spans="2:15" x14ac:dyDescent="0.2">
      <c r="B558" s="179" t="s">
        <v>67</v>
      </c>
      <c r="C558" s="179" t="s">
        <v>71</v>
      </c>
      <c r="D558" s="184" t="s">
        <v>118</v>
      </c>
      <c r="E558" s="180" t="str">
        <f t="shared" si="41"/>
        <v>MTMale10-14</v>
      </c>
      <c r="F558" s="181">
        <v>3.6999999999999999E-4</v>
      </c>
      <c r="G558" s="181">
        <v>1.8635096143100782E-3</v>
      </c>
      <c r="H558" s="182">
        <v>182.37537690319024</v>
      </c>
      <c r="I558" s="181">
        <v>0.99813649038568997</v>
      </c>
      <c r="J558" s="182">
        <v>97866.614426194181</v>
      </c>
      <c r="K558" s="182">
        <v>488877.13368871296</v>
      </c>
      <c r="L558" s="182">
        <v>6203631.4041363243</v>
      </c>
      <c r="M558" s="183">
        <v>63.388638102064668</v>
      </c>
      <c r="N558" s="182">
        <v>5</v>
      </c>
      <c r="O558" s="186">
        <f t="shared" si="43"/>
        <v>2.5000000000000773</v>
      </c>
    </row>
    <row r="559" spans="2:15" x14ac:dyDescent="0.2">
      <c r="B559" s="179" t="s">
        <v>67</v>
      </c>
      <c r="C559" s="179" t="s">
        <v>71</v>
      </c>
      <c r="D559" s="179" t="s">
        <v>119</v>
      </c>
      <c r="E559" s="180" t="str">
        <f t="shared" si="41"/>
        <v>MTMale15-19</v>
      </c>
      <c r="F559" s="181">
        <v>1.6999999999999999E-3</v>
      </c>
      <c r="G559" s="181">
        <v>8.462592647331086E-3</v>
      </c>
      <c r="H559" s="182">
        <v>826.66192313866213</v>
      </c>
      <c r="I559" s="181">
        <v>0.99153740735266893</v>
      </c>
      <c r="J559" s="182">
        <v>97684.239049290991</v>
      </c>
      <c r="K559" s="182">
        <v>486354.54043860832</v>
      </c>
      <c r="L559" s="182">
        <v>5714754.2704476109</v>
      </c>
      <c r="M559" s="183">
        <v>58.502316505367602</v>
      </c>
      <c r="N559" s="182">
        <v>5</v>
      </c>
      <c r="O559" s="186">
        <f t="shared" si="43"/>
        <v>2.4999999999999862</v>
      </c>
    </row>
    <row r="560" spans="2:15" x14ac:dyDescent="0.2">
      <c r="B560" s="179" t="s">
        <v>67</v>
      </c>
      <c r="C560" s="179" t="s">
        <v>71</v>
      </c>
      <c r="D560" s="179" t="s">
        <v>120</v>
      </c>
      <c r="E560" s="180" t="str">
        <f t="shared" si="41"/>
        <v>MTMale20-24</v>
      </c>
      <c r="F560" s="181">
        <v>2.65E-3</v>
      </c>
      <c r="G560" s="181">
        <v>1.3143548212246253E-2</v>
      </c>
      <c r="H560" s="182">
        <v>1273.052234678943</v>
      </c>
      <c r="I560" s="181">
        <v>0.98685645178775372</v>
      </c>
      <c r="J560" s="182">
        <v>96857.577126152333</v>
      </c>
      <c r="K560" s="182">
        <v>481105.25504406431</v>
      </c>
      <c r="L560" s="182">
        <v>5228399.7300090026</v>
      </c>
      <c r="M560" s="183">
        <v>53.980286159742192</v>
      </c>
      <c r="N560" s="182">
        <v>5</v>
      </c>
      <c r="O560" s="186">
        <f t="shared" si="43"/>
        <v>2.500000000000056</v>
      </c>
    </row>
    <row r="561" spans="2:15" x14ac:dyDescent="0.2">
      <c r="B561" s="179" t="s">
        <v>67</v>
      </c>
      <c r="C561" s="179" t="s">
        <v>71</v>
      </c>
      <c r="D561" s="179" t="s">
        <v>121</v>
      </c>
      <c r="E561" s="180" t="str">
        <f t="shared" si="41"/>
        <v>MTMale25-29</v>
      </c>
      <c r="F561" s="181">
        <v>2.47E-3</v>
      </c>
      <c r="G561" s="181">
        <v>1.2292461730380112E-2</v>
      </c>
      <c r="H561" s="182">
        <v>1174.9691142450017</v>
      </c>
      <c r="I561" s="181">
        <v>0.98770753826961988</v>
      </c>
      <c r="J561" s="182">
        <v>95584.524891473382</v>
      </c>
      <c r="K561" s="182">
        <v>474985.20167175442</v>
      </c>
      <c r="L561" s="182">
        <v>4747294.4749649381</v>
      </c>
      <c r="M561" s="183">
        <v>49.665931596720426</v>
      </c>
      <c r="N561" s="182">
        <v>5</v>
      </c>
      <c r="O561" s="186">
        <f t="shared" si="43"/>
        <v>2.5000000000000147</v>
      </c>
    </row>
    <row r="562" spans="2:15" x14ac:dyDescent="0.2">
      <c r="B562" s="179" t="s">
        <v>67</v>
      </c>
      <c r="C562" s="179" t="s">
        <v>71</v>
      </c>
      <c r="D562" s="179" t="s">
        <v>122</v>
      </c>
      <c r="E562" s="180" t="str">
        <f t="shared" si="41"/>
        <v>MTMale30-34</v>
      </c>
      <c r="F562" s="181">
        <v>2.82E-3</v>
      </c>
      <c r="G562" s="181">
        <v>1.3990452330486E-2</v>
      </c>
      <c r="H562" s="182">
        <v>1320.8323896436727</v>
      </c>
      <c r="I562" s="181">
        <v>0.98600954766951399</v>
      </c>
      <c r="J562" s="182">
        <v>94409.555777228379</v>
      </c>
      <c r="K562" s="182">
        <v>468745.69791203272</v>
      </c>
      <c r="L562" s="182">
        <v>4272309.2732931841</v>
      </c>
      <c r="M562" s="183">
        <v>45.25293269437951</v>
      </c>
      <c r="N562" s="182">
        <v>5</v>
      </c>
      <c r="O562" s="186">
        <f t="shared" si="43"/>
        <v>2.5000000000000426</v>
      </c>
    </row>
    <row r="563" spans="2:15" x14ac:dyDescent="0.2">
      <c r="B563" s="179" t="s">
        <v>67</v>
      </c>
      <c r="C563" s="179" t="s">
        <v>71</v>
      </c>
      <c r="D563" s="179" t="s">
        <v>123</v>
      </c>
      <c r="E563" s="180" t="str">
        <f t="shared" si="41"/>
        <v>MTMale35-39</v>
      </c>
      <c r="F563" s="181">
        <v>2.96E-3</v>
      </c>
      <c r="G563" s="181">
        <v>1.4673303262681823E-2</v>
      </c>
      <c r="H563" s="182">
        <v>1365.9190686019324</v>
      </c>
      <c r="I563" s="181">
        <v>0.98532669673731821</v>
      </c>
      <c r="J563" s="182">
        <v>93088.723387584701</v>
      </c>
      <c r="K563" s="182">
        <v>462028.81926641869</v>
      </c>
      <c r="L563" s="182">
        <v>3803563.5753811514</v>
      </c>
      <c r="M563" s="183">
        <v>40.859552445945724</v>
      </c>
      <c r="N563" s="182">
        <v>5</v>
      </c>
      <c r="O563" s="186">
        <f t="shared" si="43"/>
        <v>2.5000000000000084</v>
      </c>
    </row>
    <row r="564" spans="2:15" x14ac:dyDescent="0.2">
      <c r="B564" s="179" t="s">
        <v>67</v>
      </c>
      <c r="C564" s="179" t="s">
        <v>71</v>
      </c>
      <c r="D564" s="179" t="s">
        <v>124</v>
      </c>
      <c r="E564" s="180" t="str">
        <f t="shared" si="41"/>
        <v>MTMale40-44</v>
      </c>
      <c r="F564" s="181">
        <v>4.0600000000000002E-3</v>
      </c>
      <c r="G564" s="181">
        <v>2.0119193626035491E-2</v>
      </c>
      <c r="H564" s="182">
        <v>1845.3888600165787</v>
      </c>
      <c r="I564" s="181">
        <v>0.97988080637396446</v>
      </c>
      <c r="J564" s="182">
        <v>91722.804318982773</v>
      </c>
      <c r="K564" s="182">
        <v>454000.54944487242</v>
      </c>
      <c r="L564" s="182">
        <v>3341534.7561147329</v>
      </c>
      <c r="M564" s="183">
        <v>36.430795819259259</v>
      </c>
      <c r="N564" s="182">
        <v>5</v>
      </c>
      <c r="O564" s="186">
        <f t="shared" si="43"/>
        <v>2.5000000000000226</v>
      </c>
    </row>
    <row r="565" spans="2:15" x14ac:dyDescent="0.2">
      <c r="B565" s="179" t="s">
        <v>67</v>
      </c>
      <c r="C565" s="179" t="s">
        <v>71</v>
      </c>
      <c r="D565" s="179" t="s">
        <v>125</v>
      </c>
      <c r="E565" s="180" t="str">
        <f t="shared" si="41"/>
        <v>MTMale45-49</v>
      </c>
      <c r="F565" s="181">
        <v>5.6699999999999997E-3</v>
      </c>
      <c r="G565" s="181">
        <v>2.794497535196962E-2</v>
      </c>
      <c r="H565" s="182">
        <v>2511.6221596995438</v>
      </c>
      <c r="I565" s="181">
        <v>0.9720550246480304</v>
      </c>
      <c r="J565" s="182">
        <v>89877.415458966192</v>
      </c>
      <c r="K565" s="182">
        <v>443108.02189558209</v>
      </c>
      <c r="L565" s="182">
        <v>2887534.2066698605</v>
      </c>
      <c r="M565" s="183">
        <v>32.127472646208581</v>
      </c>
      <c r="N565" s="182">
        <v>5</v>
      </c>
      <c r="O565" s="186">
        <f t="shared" si="43"/>
        <v>2.4999999999999933</v>
      </c>
    </row>
    <row r="566" spans="2:15" x14ac:dyDescent="0.2">
      <c r="B566" s="179" t="s">
        <v>67</v>
      </c>
      <c r="C566" s="179" t="s">
        <v>71</v>
      </c>
      <c r="D566" s="179" t="s">
        <v>126</v>
      </c>
      <c r="E566" s="180" t="str">
        <f t="shared" si="41"/>
        <v>MTMale50-54</v>
      </c>
      <c r="F566" s="181">
        <v>7.8799999999999999E-3</v>
      </c>
      <c r="G566" s="181">
        <v>3.8629510926248362E-2</v>
      </c>
      <c r="H566" s="182">
        <v>3374.8978668343766</v>
      </c>
      <c r="I566" s="181">
        <v>0.96137048907375167</v>
      </c>
      <c r="J566" s="182">
        <v>87365.793299266646</v>
      </c>
      <c r="K566" s="182">
        <v>428391.72182924731</v>
      </c>
      <c r="L566" s="182">
        <v>2444426.1847742787</v>
      </c>
      <c r="M566" s="183">
        <v>27.979213516679614</v>
      </c>
      <c r="N566" s="182">
        <v>5</v>
      </c>
      <c r="O566" s="186">
        <f t="shared" si="43"/>
        <v>2.4999999999999982</v>
      </c>
    </row>
    <row r="567" spans="2:15" x14ac:dyDescent="0.2">
      <c r="B567" s="179" t="s">
        <v>67</v>
      </c>
      <c r="C567" s="179" t="s">
        <v>71</v>
      </c>
      <c r="D567" s="179" t="s">
        <v>127</v>
      </c>
      <c r="E567" s="180" t="str">
        <f t="shared" si="41"/>
        <v>MTMale55-59</v>
      </c>
      <c r="F567" s="181">
        <v>1.123E-2</v>
      </c>
      <c r="G567" s="181">
        <v>5.4605929941385231E-2</v>
      </c>
      <c r="H567" s="182">
        <v>4586.4009516976093</v>
      </c>
      <c r="I567" s="181">
        <v>0.94539407005861475</v>
      </c>
      <c r="J567" s="182">
        <v>83990.895432432269</v>
      </c>
      <c r="K567" s="182">
        <v>408488.4747829173</v>
      </c>
      <c r="L567" s="182">
        <v>2016034.4629450315</v>
      </c>
      <c r="M567" s="183">
        <v>24.003011904627932</v>
      </c>
      <c r="N567" s="182">
        <v>5</v>
      </c>
      <c r="O567" s="186">
        <f t="shared" si="43"/>
        <v>2.4999999999999862</v>
      </c>
    </row>
    <row r="568" spans="2:15" x14ac:dyDescent="0.2">
      <c r="B568" s="179" t="s">
        <v>67</v>
      </c>
      <c r="C568" s="179" t="s">
        <v>71</v>
      </c>
      <c r="D568" s="179" t="s">
        <v>128</v>
      </c>
      <c r="E568" s="180" t="str">
        <f t="shared" si="41"/>
        <v>MTMale60-64</v>
      </c>
      <c r="F568" s="181">
        <v>1.6840000000000001E-2</v>
      </c>
      <c r="G568" s="181">
        <v>8.0798760683485016E-2</v>
      </c>
      <c r="H568" s="182">
        <v>6415.784746741987</v>
      </c>
      <c r="I568" s="181">
        <v>0.91920123931651498</v>
      </c>
      <c r="J568" s="182">
        <v>79404.494480734662</v>
      </c>
      <c r="K568" s="182">
        <v>380983.0105368183</v>
      </c>
      <c r="L568" s="182">
        <v>1607545.9881621143</v>
      </c>
      <c r="M568" s="183">
        <v>20.245025154742866</v>
      </c>
      <c r="N568" s="182">
        <v>5</v>
      </c>
      <c r="O568" s="186">
        <f t="shared" si="43"/>
        <v>2.4999999999999929</v>
      </c>
    </row>
    <row r="569" spans="2:15" x14ac:dyDescent="0.2">
      <c r="B569" s="179" t="s">
        <v>67</v>
      </c>
      <c r="C569" s="179" t="s">
        <v>71</v>
      </c>
      <c r="D569" s="179" t="s">
        <v>129</v>
      </c>
      <c r="E569" s="180" t="str">
        <f t="shared" si="41"/>
        <v>MTMale65-69</v>
      </c>
      <c r="F569" s="181">
        <v>2.3519999999999999E-2</v>
      </c>
      <c r="G569" s="181">
        <v>0.11105100481130376</v>
      </c>
      <c r="H569" s="182">
        <v>8105.4695558404728</v>
      </c>
      <c r="I569" s="181">
        <v>0.88894899518869619</v>
      </c>
      <c r="J569" s="182">
        <v>72988.709733992669</v>
      </c>
      <c r="K569" s="182">
        <v>344679.87478036212</v>
      </c>
      <c r="L569" s="182">
        <v>1226562.977625296</v>
      </c>
      <c r="M569" s="183">
        <v>16.804831625267859</v>
      </c>
      <c r="N569" s="182">
        <v>5</v>
      </c>
      <c r="O569" s="186">
        <f t="shared" si="43"/>
        <v>2.4999999999999947</v>
      </c>
    </row>
    <row r="570" spans="2:15" x14ac:dyDescent="0.2">
      <c r="B570" s="179" t="s">
        <v>67</v>
      </c>
      <c r="C570" s="179" t="s">
        <v>71</v>
      </c>
      <c r="D570" s="179" t="s">
        <v>130</v>
      </c>
      <c r="E570" s="180" t="str">
        <f t="shared" si="41"/>
        <v>MTMale70-74</v>
      </c>
      <c r="F570" s="181">
        <v>3.705E-2</v>
      </c>
      <c r="G570" s="181">
        <v>0.16954037449134285</v>
      </c>
      <c r="H570" s="182">
        <v>11000.328838015665</v>
      </c>
      <c r="I570" s="181">
        <v>0.83045962550865715</v>
      </c>
      <c r="J570" s="182">
        <v>64883.240178152191</v>
      </c>
      <c r="K570" s="182">
        <v>296915.3787957218</v>
      </c>
      <c r="L570" s="182">
        <v>881883.10284493386</v>
      </c>
      <c r="M570" s="183">
        <v>13.591847454342854</v>
      </c>
      <c r="N570" s="182">
        <v>5</v>
      </c>
      <c r="O570" s="186">
        <f t="shared" si="43"/>
        <v>2.5000000000000022</v>
      </c>
    </row>
    <row r="571" spans="2:15" x14ac:dyDescent="0.2">
      <c r="B571" s="179" t="s">
        <v>67</v>
      </c>
      <c r="C571" s="179" t="s">
        <v>71</v>
      </c>
      <c r="D571" s="179" t="s">
        <v>131</v>
      </c>
      <c r="E571" s="180" t="str">
        <f t="shared" si="41"/>
        <v>MTMale75-79</v>
      </c>
      <c r="F571" s="181">
        <v>5.6710000000000003E-2</v>
      </c>
      <c r="G571" s="181">
        <v>0.24833750503833471</v>
      </c>
      <c r="H571" s="182">
        <v>13381.147766411297</v>
      </c>
      <c r="I571" s="181">
        <v>0.75166249496166526</v>
      </c>
      <c r="J571" s="182">
        <v>53882.911340136525</v>
      </c>
      <c r="K571" s="182">
        <v>235961.68728465438</v>
      </c>
      <c r="L571" s="182">
        <v>584967.72404921206</v>
      </c>
      <c r="M571" s="183">
        <v>10.856275384910001</v>
      </c>
      <c r="N571" s="182">
        <v>5</v>
      </c>
      <c r="O571" s="186">
        <f t="shared" si="43"/>
        <v>2.4999999999999991</v>
      </c>
    </row>
    <row r="572" spans="2:15" x14ac:dyDescent="0.2">
      <c r="B572" s="179" t="s">
        <v>67</v>
      </c>
      <c r="C572" s="179" t="s">
        <v>71</v>
      </c>
      <c r="D572" s="179" t="s">
        <v>132</v>
      </c>
      <c r="E572" s="180" t="str">
        <f t="shared" si="41"/>
        <v>MTMale80-84</v>
      </c>
      <c r="F572" s="181">
        <v>8.0729999999999996E-2</v>
      </c>
      <c r="G572" s="181">
        <v>0.3358639206258533</v>
      </c>
      <c r="H572" s="182">
        <v>13603.081106132726</v>
      </c>
      <c r="I572" s="181">
        <v>0.66413607937414665</v>
      </c>
      <c r="J572" s="182">
        <v>40501.763573725228</v>
      </c>
      <c r="K572" s="182">
        <v>168501.11510329432</v>
      </c>
      <c r="L572" s="182">
        <v>349006.03676455765</v>
      </c>
      <c r="M572" s="183">
        <v>8.6170577764907232</v>
      </c>
      <c r="N572" s="182">
        <v>5</v>
      </c>
      <c r="O572" s="186">
        <f t="shared" si="43"/>
        <v>2.5000000000000018</v>
      </c>
    </row>
    <row r="573" spans="2:15" x14ac:dyDescent="0.2">
      <c r="B573" s="179" t="s">
        <v>67</v>
      </c>
      <c r="C573" s="179" t="s">
        <v>71</v>
      </c>
      <c r="D573" s="179" t="s">
        <v>133</v>
      </c>
      <c r="E573" s="180" t="str">
        <f t="shared" si="41"/>
        <v>MTMale85-89</v>
      </c>
      <c r="F573" s="181">
        <v>0.12737999999999999</v>
      </c>
      <c r="G573" s="181">
        <v>0.48307670963252686</v>
      </c>
      <c r="H573" s="182">
        <v>12994.127019894722</v>
      </c>
      <c r="I573" s="181">
        <v>0.5169232903674732</v>
      </c>
      <c r="J573" s="182">
        <v>26898.682467592498</v>
      </c>
      <c r="K573" s="182">
        <v>102008.09478822569</v>
      </c>
      <c r="L573" s="182">
        <v>180504.92166126333</v>
      </c>
      <c r="M573" s="183">
        <v>6.7105488114049994</v>
      </c>
      <c r="N573" s="182">
        <v>5</v>
      </c>
      <c r="O573" s="186">
        <f t="shared" si="43"/>
        <v>2.4999999999999991</v>
      </c>
    </row>
    <row r="574" spans="2:15" x14ac:dyDescent="0.2">
      <c r="B574" s="179" t="s">
        <v>67</v>
      </c>
      <c r="C574" s="179" t="s">
        <v>71</v>
      </c>
      <c r="D574" s="179" t="s">
        <v>8</v>
      </c>
      <c r="E574" s="180" t="str">
        <f t="shared" si="41"/>
        <v>MTMale90+</v>
      </c>
      <c r="F574" s="181">
        <v>0.17713999999999999</v>
      </c>
      <c r="G574" s="181">
        <v>1</v>
      </c>
      <c r="H574" s="182">
        <v>13904.555447697778</v>
      </c>
      <c r="I574" s="181">
        <v>0</v>
      </c>
      <c r="J574" s="182">
        <v>13904.555447697778</v>
      </c>
      <c r="K574" s="182">
        <v>78496.826873037644</v>
      </c>
      <c r="L574" s="182">
        <v>78496.826873037644</v>
      </c>
      <c r="M574" s="183">
        <v>5.6454035634799542</v>
      </c>
      <c r="N574" s="183" t="s">
        <v>19</v>
      </c>
      <c r="O574" s="186">
        <f>K574/H574</f>
        <v>5.6454035634799542</v>
      </c>
    </row>
    <row r="575" spans="2:15" ht="16" customHeight="1" x14ac:dyDescent="0.2">
      <c r="B575" s="239" t="s">
        <v>14</v>
      </c>
      <c r="C575" s="239" t="s">
        <v>17</v>
      </c>
      <c r="D575" s="239" t="s">
        <v>0</v>
      </c>
      <c r="E575" s="239" t="s">
        <v>135</v>
      </c>
      <c r="F575" s="240" t="s">
        <v>1</v>
      </c>
      <c r="G575" s="240" t="s">
        <v>2</v>
      </c>
      <c r="H575" s="240" t="s">
        <v>83</v>
      </c>
      <c r="I575" s="240" t="s">
        <v>3</v>
      </c>
      <c r="J575" s="240" t="s">
        <v>4</v>
      </c>
      <c r="K575" s="240" t="s">
        <v>5</v>
      </c>
      <c r="L575" s="240" t="s">
        <v>6</v>
      </c>
      <c r="M575" s="240" t="s">
        <v>7</v>
      </c>
      <c r="N575" s="241" t="s">
        <v>9</v>
      </c>
      <c r="O575" s="242" t="s">
        <v>139</v>
      </c>
    </row>
    <row r="576" spans="2:15" ht="16" customHeight="1" x14ac:dyDescent="0.2">
      <c r="B576" s="239"/>
      <c r="C576" s="239"/>
      <c r="D576" s="239"/>
      <c r="E576" s="239"/>
      <c r="F576" s="239"/>
      <c r="G576" s="239"/>
      <c r="H576" s="239"/>
      <c r="I576" s="239"/>
      <c r="J576" s="239"/>
      <c r="K576" s="239"/>
      <c r="L576" s="239"/>
      <c r="M576" s="239"/>
      <c r="N576" s="241"/>
      <c r="O576" s="242"/>
    </row>
    <row r="577" spans="2:15" x14ac:dyDescent="0.2">
      <c r="B577" s="179" t="s">
        <v>68</v>
      </c>
      <c r="C577" s="179" t="s">
        <v>71</v>
      </c>
      <c r="D577" s="179">
        <v>0</v>
      </c>
      <c r="E577" s="180" t="str">
        <f t="shared" si="41"/>
        <v>GOMale0</v>
      </c>
      <c r="F577" s="181">
        <v>1.494E-2</v>
      </c>
      <c r="G577" s="181">
        <v>1.4740472606238198E-2</v>
      </c>
      <c r="H577" s="182">
        <v>1474.0472606238197</v>
      </c>
      <c r="I577" s="181">
        <v>0.98525952739376177</v>
      </c>
      <c r="J577" s="182">
        <v>100000</v>
      </c>
      <c r="K577" s="182">
        <v>98651.068188591074</v>
      </c>
      <c r="L577" s="182">
        <v>7151380.6707658619</v>
      </c>
      <c r="M577" s="183">
        <v>71.513806707658617</v>
      </c>
      <c r="N577" s="182">
        <v>1</v>
      </c>
      <c r="O577" s="186">
        <f t="shared" ref="O577:O595" si="44">(K577-J578*N577)/H577</f>
        <v>8.4878858742930316E-2</v>
      </c>
    </row>
    <row r="578" spans="2:15" x14ac:dyDescent="0.2">
      <c r="B578" s="179" t="s">
        <v>68</v>
      </c>
      <c r="C578" s="179" t="s">
        <v>71</v>
      </c>
      <c r="D578" s="184" t="s">
        <v>1657</v>
      </c>
      <c r="E578" s="180" t="str">
        <f t="shared" si="41"/>
        <v>GOMale1-4</v>
      </c>
      <c r="F578" s="181">
        <v>6.8999999999999997E-4</v>
      </c>
      <c r="G578" s="181">
        <v>2.7491368994984498E-3</v>
      </c>
      <c r="H578" s="182">
        <v>270.86133223405943</v>
      </c>
      <c r="I578" s="181">
        <v>0.99725086310050159</v>
      </c>
      <c r="J578" s="182">
        <v>98525.952739376182</v>
      </c>
      <c r="K578" s="182">
        <v>393456.06963449513</v>
      </c>
      <c r="L578" s="182">
        <v>7052729.6025772709</v>
      </c>
      <c r="M578" s="183">
        <v>71.582455246419826</v>
      </c>
      <c r="N578" s="182">
        <v>4</v>
      </c>
      <c r="O578" s="186">
        <f t="shared" si="44"/>
        <v>1.6085869560373782</v>
      </c>
    </row>
    <row r="579" spans="2:15" x14ac:dyDescent="0.2">
      <c r="B579" s="179" t="s">
        <v>68</v>
      </c>
      <c r="C579" s="179" t="s">
        <v>71</v>
      </c>
      <c r="D579" s="184" t="s">
        <v>1658</v>
      </c>
      <c r="E579" s="180" t="str">
        <f t="shared" si="41"/>
        <v>GOMale5-9</v>
      </c>
      <c r="F579" s="181">
        <v>3.6000000000000002E-4</v>
      </c>
      <c r="G579" s="181">
        <v>1.8035725624582861E-3</v>
      </c>
      <c r="H579" s="182">
        <v>177.21018698375246</v>
      </c>
      <c r="I579" s="181">
        <v>0.99819642743754167</v>
      </c>
      <c r="J579" s="182">
        <v>98255.091407142128</v>
      </c>
      <c r="K579" s="182">
        <v>490832.43156825122</v>
      </c>
      <c r="L579" s="182">
        <v>6659273.5329427756</v>
      </c>
      <c r="M579" s="183">
        <v>67.775353292874911</v>
      </c>
      <c r="N579" s="182">
        <v>5</v>
      </c>
      <c r="O579" s="186">
        <f t="shared" si="44"/>
        <v>2.5000000000001257</v>
      </c>
    </row>
    <row r="580" spans="2:15" x14ac:dyDescent="0.2">
      <c r="B580" s="179" t="s">
        <v>68</v>
      </c>
      <c r="C580" s="179" t="s">
        <v>71</v>
      </c>
      <c r="D580" s="184" t="s">
        <v>118</v>
      </c>
      <c r="E580" s="180" t="str">
        <f t="shared" si="41"/>
        <v>GOMale10-14</v>
      </c>
      <c r="F580" s="181">
        <v>4.6000000000000001E-4</v>
      </c>
      <c r="G580" s="181">
        <v>2.2792976461205095E-3</v>
      </c>
      <c r="H580" s="182">
        <v>223.54868380159388</v>
      </c>
      <c r="I580" s="181">
        <v>0.99772070235387944</v>
      </c>
      <c r="J580" s="182">
        <v>98077.881220158364</v>
      </c>
      <c r="K580" s="182">
        <v>489830.53439128783</v>
      </c>
      <c r="L580" s="182">
        <v>6168441.1013745246</v>
      </c>
      <c r="M580" s="183">
        <v>62.893294845226514</v>
      </c>
      <c r="N580" s="182">
        <v>5</v>
      </c>
      <c r="O580" s="186">
        <f t="shared" si="44"/>
        <v>2.5000000000000244</v>
      </c>
    </row>
    <row r="581" spans="2:15" x14ac:dyDescent="0.2">
      <c r="B581" s="179" t="s">
        <v>68</v>
      </c>
      <c r="C581" s="179" t="s">
        <v>71</v>
      </c>
      <c r="D581" s="179" t="s">
        <v>119</v>
      </c>
      <c r="E581" s="180" t="str">
        <f t="shared" si="41"/>
        <v>GOMale15-19</v>
      </c>
      <c r="F581" s="181">
        <v>1.91E-3</v>
      </c>
      <c r="G581" s="181">
        <v>9.5176836956186624E-3</v>
      </c>
      <c r="H581" s="182">
        <v>931.34658532692958</v>
      </c>
      <c r="I581" s="181">
        <v>0.99048231630438133</v>
      </c>
      <c r="J581" s="182">
        <v>97854.332536356771</v>
      </c>
      <c r="K581" s="182">
        <v>486943.29621846654</v>
      </c>
      <c r="L581" s="182">
        <v>5678610.5669832369</v>
      </c>
      <c r="M581" s="183">
        <v>58.031263611893806</v>
      </c>
      <c r="N581" s="182">
        <v>5</v>
      </c>
      <c r="O581" s="186">
        <f t="shared" si="44"/>
        <v>2.50000000000004</v>
      </c>
    </row>
    <row r="582" spans="2:15" x14ac:dyDescent="0.2">
      <c r="B582" s="179" t="s">
        <v>68</v>
      </c>
      <c r="C582" s="179" t="s">
        <v>71</v>
      </c>
      <c r="D582" s="179" t="s">
        <v>120</v>
      </c>
      <c r="E582" s="180" t="str">
        <f t="shared" si="41"/>
        <v>GOMale20-24</v>
      </c>
      <c r="F582" s="181">
        <v>2.9299999999999999E-3</v>
      </c>
      <c r="G582" s="181">
        <v>1.454385033861719E-2</v>
      </c>
      <c r="H582" s="182">
        <v>1409.6334020436746</v>
      </c>
      <c r="I582" s="181">
        <v>0.98545614966138284</v>
      </c>
      <c r="J582" s="182">
        <v>96922.985951029841</v>
      </c>
      <c r="K582" s="182">
        <v>481090.84625003999</v>
      </c>
      <c r="L582" s="182">
        <v>5191667.27076477</v>
      </c>
      <c r="M582" s="183">
        <v>53.564871323587269</v>
      </c>
      <c r="N582" s="182">
        <v>5</v>
      </c>
      <c r="O582" s="186">
        <f t="shared" si="44"/>
        <v>2.4999999999999991</v>
      </c>
    </row>
    <row r="583" spans="2:15" x14ac:dyDescent="0.2">
      <c r="B583" s="179" t="s">
        <v>68</v>
      </c>
      <c r="C583" s="179" t="s">
        <v>71</v>
      </c>
      <c r="D583" s="179" t="s">
        <v>121</v>
      </c>
      <c r="E583" s="180" t="str">
        <f t="shared" si="41"/>
        <v>GOMale25-29</v>
      </c>
      <c r="F583" s="181">
        <v>2.7899999999999999E-3</v>
      </c>
      <c r="G583" s="181">
        <v>1.3841076970659448E-2</v>
      </c>
      <c r="H583" s="182">
        <v>1322.0076643562493</v>
      </c>
      <c r="I583" s="181">
        <v>0.98615892302934061</v>
      </c>
      <c r="J583" s="182">
        <v>95513.352548986164</v>
      </c>
      <c r="K583" s="182">
        <v>474261.7435840402</v>
      </c>
      <c r="L583" s="182">
        <v>4710576.4245147305</v>
      </c>
      <c r="M583" s="183">
        <v>49.31851200698673</v>
      </c>
      <c r="N583" s="182">
        <v>5</v>
      </c>
      <c r="O583" s="186">
        <f t="shared" si="44"/>
        <v>2.4999999999999845</v>
      </c>
    </row>
    <row r="584" spans="2:15" x14ac:dyDescent="0.2">
      <c r="B584" s="179" t="s">
        <v>68</v>
      </c>
      <c r="C584" s="179" t="s">
        <v>71</v>
      </c>
      <c r="D584" s="179" t="s">
        <v>122</v>
      </c>
      <c r="E584" s="180" t="str">
        <f t="shared" si="41"/>
        <v>GOMale30-34</v>
      </c>
      <c r="F584" s="181">
        <v>2.8600000000000001E-3</v>
      </c>
      <c r="G584" s="181">
        <v>1.4215168324941123E-2</v>
      </c>
      <c r="H584" s="182">
        <v>1338.9458222875962</v>
      </c>
      <c r="I584" s="181">
        <v>0.98578483167505893</v>
      </c>
      <c r="J584" s="182">
        <v>94191.344884629914</v>
      </c>
      <c r="K584" s="182">
        <v>467609.35986743058</v>
      </c>
      <c r="L584" s="182">
        <v>4236314.6809306899</v>
      </c>
      <c r="M584" s="183">
        <v>44.975625797885485</v>
      </c>
      <c r="N584" s="182">
        <v>5</v>
      </c>
      <c r="O584" s="186">
        <f t="shared" si="44"/>
        <v>2.50000000000002</v>
      </c>
    </row>
    <row r="585" spans="2:15" x14ac:dyDescent="0.2">
      <c r="B585" s="179" t="s">
        <v>68</v>
      </c>
      <c r="C585" s="179" t="s">
        <v>71</v>
      </c>
      <c r="D585" s="179" t="s">
        <v>123</v>
      </c>
      <c r="E585" s="180" t="str">
        <f t="shared" si="41"/>
        <v>GOMale35-39</v>
      </c>
      <c r="F585" s="181">
        <v>3.3800000000000002E-3</v>
      </c>
      <c r="G585" s="181">
        <v>1.6746848382857463E-2</v>
      </c>
      <c r="H585" s="182">
        <v>1554.9850490816232</v>
      </c>
      <c r="I585" s="181">
        <v>0.98325315161714255</v>
      </c>
      <c r="J585" s="182">
        <v>92852.399062342316</v>
      </c>
      <c r="K585" s="182">
        <v>460374.53268900752</v>
      </c>
      <c r="L585" s="182">
        <v>3768705.3210632592</v>
      </c>
      <c r="M585" s="183">
        <v>40.588130830447376</v>
      </c>
      <c r="N585" s="182">
        <v>5</v>
      </c>
      <c r="O585" s="186">
        <f t="shared" si="44"/>
        <v>2.4999999999999902</v>
      </c>
    </row>
    <row r="586" spans="2:15" x14ac:dyDescent="0.2">
      <c r="B586" s="179" t="s">
        <v>68</v>
      </c>
      <c r="C586" s="179" t="s">
        <v>71</v>
      </c>
      <c r="D586" s="179" t="s">
        <v>124</v>
      </c>
      <c r="E586" s="180" t="str">
        <f t="shared" si="41"/>
        <v>GOMale40-44</v>
      </c>
      <c r="F586" s="181">
        <v>3.9500000000000004E-3</v>
      </c>
      <c r="G586" s="181">
        <v>1.9552250968471702E-2</v>
      </c>
      <c r="H586" s="182">
        <v>1785.0699515597385</v>
      </c>
      <c r="I586" s="181">
        <v>0.98044774903152832</v>
      </c>
      <c r="J586" s="182">
        <v>91297.414013260699</v>
      </c>
      <c r="K586" s="182">
        <v>452024.39518740412</v>
      </c>
      <c r="L586" s="182">
        <v>3308330.7883742517</v>
      </c>
      <c r="M586" s="183">
        <v>36.236851000990299</v>
      </c>
      <c r="N586" s="182">
        <v>5</v>
      </c>
      <c r="O586" s="186">
        <f t="shared" si="44"/>
        <v>2.4999999999999738</v>
      </c>
    </row>
    <row r="587" spans="2:15" x14ac:dyDescent="0.2">
      <c r="B587" s="179" t="s">
        <v>68</v>
      </c>
      <c r="C587" s="179" t="s">
        <v>71</v>
      </c>
      <c r="D587" s="179" t="s">
        <v>125</v>
      </c>
      <c r="E587" s="180" t="str">
        <f t="shared" si="41"/>
        <v>GOMale45-49</v>
      </c>
      <c r="F587" s="181">
        <v>5.4400000000000004E-3</v>
      </c>
      <c r="G587" s="181">
        <v>2.6846508496911604E-2</v>
      </c>
      <c r="H587" s="182">
        <v>2403.0939054309297</v>
      </c>
      <c r="I587" s="181">
        <v>0.97315349150308839</v>
      </c>
      <c r="J587" s="182">
        <v>89512.344061700962</v>
      </c>
      <c r="K587" s="182">
        <v>441553.98554492748</v>
      </c>
      <c r="L587" s="182">
        <v>2856306.3931868477</v>
      </c>
      <c r="M587" s="183">
        <v>31.909636856543411</v>
      </c>
      <c r="N587" s="182">
        <v>5</v>
      </c>
      <c r="O587" s="186">
        <f t="shared" si="44"/>
        <v>2.4999999999999853</v>
      </c>
    </row>
    <row r="588" spans="2:15" x14ac:dyDescent="0.2">
      <c r="B588" s="179" t="s">
        <v>68</v>
      </c>
      <c r="C588" s="179" t="s">
        <v>71</v>
      </c>
      <c r="D588" s="179" t="s">
        <v>126</v>
      </c>
      <c r="E588" s="180" t="str">
        <f t="shared" si="41"/>
        <v>GOMale50-54</v>
      </c>
      <c r="F588" s="181">
        <v>8.0800000000000004E-3</v>
      </c>
      <c r="G588" s="181">
        <v>3.9585279181085974E-2</v>
      </c>
      <c r="H588" s="182">
        <v>3448.2439866910063</v>
      </c>
      <c r="I588" s="181">
        <v>0.96041472081891399</v>
      </c>
      <c r="J588" s="182">
        <v>87109.250156270034</v>
      </c>
      <c r="K588" s="182">
        <v>426925.64081462263</v>
      </c>
      <c r="L588" s="182">
        <v>2414752.4076419203</v>
      </c>
      <c r="M588" s="183">
        <v>27.720964229515971</v>
      </c>
      <c r="N588" s="182">
        <v>5</v>
      </c>
      <c r="O588" s="186">
        <f t="shared" si="44"/>
        <v>2.5000000000000115</v>
      </c>
    </row>
    <row r="589" spans="2:15" x14ac:dyDescent="0.2">
      <c r="B589" s="179" t="s">
        <v>68</v>
      </c>
      <c r="C589" s="179" t="s">
        <v>71</v>
      </c>
      <c r="D589" s="179" t="s">
        <v>127</v>
      </c>
      <c r="E589" s="180" t="str">
        <f t="shared" ref="E589:E652" si="45">_xlfn.CONCAT(B589,C589,D589)</f>
        <v>GOMale55-59</v>
      </c>
      <c r="F589" s="181">
        <v>1.187E-2</v>
      </c>
      <c r="G589" s="181">
        <v>5.7629166594891736E-2</v>
      </c>
      <c r="H589" s="182">
        <v>4821.3140620429349</v>
      </c>
      <c r="I589" s="181">
        <v>0.9423708334051083</v>
      </c>
      <c r="J589" s="182">
        <v>83661.006169579021</v>
      </c>
      <c r="K589" s="182">
        <v>406251.74569278775</v>
      </c>
      <c r="L589" s="182">
        <v>1987826.7668272974</v>
      </c>
      <c r="M589" s="183">
        <v>23.760493183622682</v>
      </c>
      <c r="N589" s="182">
        <v>5</v>
      </c>
      <c r="O589" s="186">
        <f t="shared" si="44"/>
        <v>2.4999999999999973</v>
      </c>
    </row>
    <row r="590" spans="2:15" x14ac:dyDescent="0.2">
      <c r="B590" s="179" t="s">
        <v>68</v>
      </c>
      <c r="C590" s="179" t="s">
        <v>71</v>
      </c>
      <c r="D590" s="179" t="s">
        <v>128</v>
      </c>
      <c r="E590" s="180" t="str">
        <f t="shared" si="45"/>
        <v>GOMale60-64</v>
      </c>
      <c r="F590" s="181">
        <v>1.6500000000000001E-2</v>
      </c>
      <c r="G590" s="181">
        <v>7.9219707055801752E-2</v>
      </c>
      <c r="H590" s="182">
        <v>6245.6573131286141</v>
      </c>
      <c r="I590" s="181">
        <v>0.92078029294419828</v>
      </c>
      <c r="J590" s="182">
        <v>78839.692107536088</v>
      </c>
      <c r="K590" s="182">
        <v>378584.31725485891</v>
      </c>
      <c r="L590" s="182">
        <v>1581575.0211345097</v>
      </c>
      <c r="M590" s="183">
        <v>20.060644313238395</v>
      </c>
      <c r="N590" s="182">
        <v>5</v>
      </c>
      <c r="O590" s="186">
        <f t="shared" si="44"/>
        <v>2.4999999999999973</v>
      </c>
    </row>
    <row r="591" spans="2:15" x14ac:dyDescent="0.2">
      <c r="B591" s="179" t="s">
        <v>68</v>
      </c>
      <c r="C591" s="179" t="s">
        <v>71</v>
      </c>
      <c r="D591" s="179" t="s">
        <v>129</v>
      </c>
      <c r="E591" s="180" t="str">
        <f t="shared" si="45"/>
        <v>GOMale65-69</v>
      </c>
      <c r="F591" s="181">
        <v>2.453E-2</v>
      </c>
      <c r="G591" s="181">
        <v>0.11554173844686619</v>
      </c>
      <c r="H591" s="182">
        <v>8387.6409810181322</v>
      </c>
      <c r="I591" s="181">
        <v>0.88445826155313378</v>
      </c>
      <c r="J591" s="182">
        <v>72594.034794407475</v>
      </c>
      <c r="K591" s="182">
        <v>342001.07151949202</v>
      </c>
      <c r="L591" s="182">
        <v>1202990.7038796507</v>
      </c>
      <c r="M591" s="183">
        <v>16.571481489996021</v>
      </c>
      <c r="N591" s="182">
        <v>5</v>
      </c>
      <c r="O591" s="186">
        <f t="shared" si="44"/>
        <v>2.4999999999999978</v>
      </c>
    </row>
    <row r="592" spans="2:15" x14ac:dyDescent="0.2">
      <c r="B592" s="179" t="s">
        <v>68</v>
      </c>
      <c r="C592" s="179" t="s">
        <v>71</v>
      </c>
      <c r="D592" s="179" t="s">
        <v>130</v>
      </c>
      <c r="E592" s="180" t="str">
        <f t="shared" si="45"/>
        <v>GOMale70-74</v>
      </c>
      <c r="F592" s="181">
        <v>3.6909999999999998E-2</v>
      </c>
      <c r="G592" s="181">
        <v>0.16894932023279585</v>
      </c>
      <c r="H592" s="182">
        <v>10847.626589371317</v>
      </c>
      <c r="I592" s="181">
        <v>0.83105067976720415</v>
      </c>
      <c r="J592" s="182">
        <v>64206.393813389339</v>
      </c>
      <c r="K592" s="182">
        <v>293912.90259351837</v>
      </c>
      <c r="L592" s="182">
        <v>860989.6323601586</v>
      </c>
      <c r="M592" s="183">
        <v>13.409717961462762</v>
      </c>
      <c r="N592" s="182">
        <v>5</v>
      </c>
      <c r="O592" s="186">
        <f t="shared" si="44"/>
        <v>2.4999999999999987</v>
      </c>
    </row>
    <row r="593" spans="2:15" x14ac:dyDescent="0.2">
      <c r="B593" s="179" t="s">
        <v>68</v>
      </c>
      <c r="C593" s="179" t="s">
        <v>71</v>
      </c>
      <c r="D593" s="179" t="s">
        <v>131</v>
      </c>
      <c r="E593" s="180" t="str">
        <f t="shared" si="45"/>
        <v>GOMale75-79</v>
      </c>
      <c r="F593" s="181">
        <v>5.7840000000000003E-2</v>
      </c>
      <c r="G593" s="181">
        <v>0.25267074289765074</v>
      </c>
      <c r="H593" s="182">
        <v>13482.19935459545</v>
      </c>
      <c r="I593" s="181">
        <v>0.74732925710234932</v>
      </c>
      <c r="J593" s="182">
        <v>53358.767224018018</v>
      </c>
      <c r="K593" s="182">
        <v>233088.33773360148</v>
      </c>
      <c r="L593" s="182">
        <v>567076.72976664023</v>
      </c>
      <c r="M593" s="183">
        <v>10.62762052552417</v>
      </c>
      <c r="N593" s="182">
        <v>5</v>
      </c>
      <c r="O593" s="186">
        <f t="shared" si="44"/>
        <v>2.4999999999999991</v>
      </c>
    </row>
    <row r="594" spans="2:15" x14ac:dyDescent="0.2">
      <c r="B594" s="179" t="s">
        <v>68</v>
      </c>
      <c r="C594" s="179" t="s">
        <v>71</v>
      </c>
      <c r="D594" s="179" t="s">
        <v>132</v>
      </c>
      <c r="E594" s="180" t="str">
        <f t="shared" si="45"/>
        <v>GOMale80-84</v>
      </c>
      <c r="F594" s="181">
        <v>8.548E-2</v>
      </c>
      <c r="G594" s="181">
        <v>0.35213637996312691</v>
      </c>
      <c r="H594" s="182">
        <v>14041.990254892406</v>
      </c>
      <c r="I594" s="181">
        <v>0.64786362003687303</v>
      </c>
      <c r="J594" s="182">
        <v>39876.567869422572</v>
      </c>
      <c r="K594" s="182">
        <v>164277.86370988184</v>
      </c>
      <c r="L594" s="182">
        <v>333988.39203303878</v>
      </c>
      <c r="M594" s="183">
        <v>8.3755551161448309</v>
      </c>
      <c r="N594" s="182">
        <v>5</v>
      </c>
      <c r="O594" s="186">
        <f t="shared" si="44"/>
        <v>2.5000000000000004</v>
      </c>
    </row>
    <row r="595" spans="2:15" x14ac:dyDescent="0.2">
      <c r="B595" s="179" t="s">
        <v>68</v>
      </c>
      <c r="C595" s="179" t="s">
        <v>71</v>
      </c>
      <c r="D595" s="179" t="s">
        <v>133</v>
      </c>
      <c r="E595" s="180" t="str">
        <f t="shared" si="45"/>
        <v>GOMale85-89</v>
      </c>
      <c r="F595" s="181">
        <v>0.12217</v>
      </c>
      <c r="G595" s="181">
        <v>0.4679174486253464</v>
      </c>
      <c r="H595" s="182">
        <v>12088.449643704442</v>
      </c>
      <c r="I595" s="181">
        <v>0.53208255137465366</v>
      </c>
      <c r="J595" s="182">
        <v>25834.577614530164</v>
      </c>
      <c r="K595" s="182">
        <v>98951.76396338972</v>
      </c>
      <c r="L595" s="182">
        <v>169710.52832315693</v>
      </c>
      <c r="M595" s="183">
        <v>6.5691233994747602</v>
      </c>
      <c r="N595" s="182">
        <v>5</v>
      </c>
      <c r="O595" s="186">
        <f t="shared" si="44"/>
        <v>2.4999999999999996</v>
      </c>
    </row>
    <row r="596" spans="2:15" x14ac:dyDescent="0.2">
      <c r="B596" s="179" t="s">
        <v>68</v>
      </c>
      <c r="C596" s="179" t="s">
        <v>71</v>
      </c>
      <c r="D596" s="179" t="s">
        <v>8</v>
      </c>
      <c r="E596" s="180" t="str">
        <f t="shared" si="45"/>
        <v>GOMale90+</v>
      </c>
      <c r="F596" s="181">
        <v>0.19427</v>
      </c>
      <c r="G596" s="181">
        <v>1</v>
      </c>
      <c r="H596" s="182">
        <v>13746.127970825724</v>
      </c>
      <c r="I596" s="181">
        <v>0</v>
      </c>
      <c r="J596" s="182">
        <v>13746.127970825724</v>
      </c>
      <c r="K596" s="182">
        <v>70758.764359767199</v>
      </c>
      <c r="L596" s="182">
        <v>70758.764359767199</v>
      </c>
      <c r="M596" s="183">
        <v>5.1475415120492833</v>
      </c>
      <c r="N596" s="183" t="s">
        <v>19</v>
      </c>
      <c r="O596" s="186">
        <f>K596/H596</f>
        <v>5.1475415120492833</v>
      </c>
    </row>
    <row r="597" spans="2:15" ht="16" customHeight="1" x14ac:dyDescent="0.2">
      <c r="B597" s="239" t="s">
        <v>14</v>
      </c>
      <c r="C597" s="239" t="s">
        <v>17</v>
      </c>
      <c r="D597" s="239" t="s">
        <v>0</v>
      </c>
      <c r="E597" s="239" t="s">
        <v>135</v>
      </c>
      <c r="F597" s="240" t="s">
        <v>1</v>
      </c>
      <c r="G597" s="240" t="s">
        <v>2</v>
      </c>
      <c r="H597" s="240" t="s">
        <v>83</v>
      </c>
      <c r="I597" s="240" t="s">
        <v>3</v>
      </c>
      <c r="J597" s="240" t="s">
        <v>4</v>
      </c>
      <c r="K597" s="240" t="s">
        <v>5</v>
      </c>
      <c r="L597" s="240" t="s">
        <v>6</v>
      </c>
      <c r="M597" s="240" t="s">
        <v>7</v>
      </c>
      <c r="N597" s="241" t="s">
        <v>9</v>
      </c>
      <c r="O597" s="242" t="s">
        <v>139</v>
      </c>
    </row>
    <row r="598" spans="2:15" ht="16" customHeight="1" x14ac:dyDescent="0.2">
      <c r="B598" s="239"/>
      <c r="C598" s="239"/>
      <c r="D598" s="239"/>
      <c r="E598" s="239"/>
      <c r="F598" s="239"/>
      <c r="G598" s="239"/>
      <c r="H598" s="239"/>
      <c r="I598" s="239"/>
      <c r="J598" s="239"/>
      <c r="K598" s="239"/>
      <c r="L598" s="239"/>
      <c r="M598" s="239"/>
      <c r="N598" s="241"/>
      <c r="O598" s="242"/>
    </row>
    <row r="599" spans="2:15" x14ac:dyDescent="0.2">
      <c r="B599" s="179" t="s">
        <v>69</v>
      </c>
      <c r="C599" s="179" t="s">
        <v>71</v>
      </c>
      <c r="D599" s="179">
        <v>0</v>
      </c>
      <c r="E599" s="180" t="str">
        <f t="shared" si="45"/>
        <v>DFMale0</v>
      </c>
      <c r="F599" s="181">
        <v>1.073E-2</v>
      </c>
      <c r="G599" s="181">
        <v>1.0626132531252254E-2</v>
      </c>
      <c r="H599" s="182">
        <v>1062.6132531252254</v>
      </c>
      <c r="I599" s="181">
        <v>0.98937386746874778</v>
      </c>
      <c r="J599" s="182">
        <v>100000</v>
      </c>
      <c r="K599" s="182">
        <v>99015.010784246973</v>
      </c>
      <c r="L599" s="182">
        <v>7519124.2407715758</v>
      </c>
      <c r="M599" s="183">
        <v>75.191242407715762</v>
      </c>
      <c r="N599" s="182">
        <v>1</v>
      </c>
      <c r="O599" s="186">
        <f t="shared" ref="O599:O617" si="46">(K599-J600*N599)/H599</f>
        <v>7.3050131027349433E-2</v>
      </c>
    </row>
    <row r="600" spans="2:15" x14ac:dyDescent="0.2">
      <c r="B600" s="179" t="s">
        <v>69</v>
      </c>
      <c r="C600" s="179" t="s">
        <v>71</v>
      </c>
      <c r="D600" s="184" t="s">
        <v>1657</v>
      </c>
      <c r="E600" s="180" t="str">
        <f t="shared" si="45"/>
        <v>DFMale1-4</v>
      </c>
      <c r="F600" s="181">
        <v>3.8999999999999999E-4</v>
      </c>
      <c r="G600" s="181">
        <v>1.5435381282478105E-3</v>
      </c>
      <c r="H600" s="182">
        <v>152.71362875300082</v>
      </c>
      <c r="I600" s="181">
        <v>0.99845646187175219</v>
      </c>
      <c r="J600" s="182">
        <v>98937.386746874778</v>
      </c>
      <c r="K600" s="182">
        <v>395386.23873922206</v>
      </c>
      <c r="L600" s="182">
        <v>7420109.2299873289</v>
      </c>
      <c r="M600" s="183">
        <v>74.99803132026544</v>
      </c>
      <c r="N600" s="182">
        <v>4</v>
      </c>
      <c r="O600" s="186">
        <f t="shared" si="46"/>
        <v>1.6209834626831565</v>
      </c>
    </row>
    <row r="601" spans="2:15" x14ac:dyDescent="0.2">
      <c r="B601" s="179" t="s">
        <v>69</v>
      </c>
      <c r="C601" s="179" t="s">
        <v>71</v>
      </c>
      <c r="D601" s="184" t="s">
        <v>1658</v>
      </c>
      <c r="E601" s="180" t="str">
        <f t="shared" si="45"/>
        <v>DFMale5-9</v>
      </c>
      <c r="F601" s="181">
        <v>2.0000000000000001E-4</v>
      </c>
      <c r="G601" s="181">
        <v>9.9219303093707489E-4</v>
      </c>
      <c r="H601" s="182">
        <v>98.013464231197432</v>
      </c>
      <c r="I601" s="181">
        <v>0.99900780696906288</v>
      </c>
      <c r="J601" s="182">
        <v>98784.673118121776</v>
      </c>
      <c r="K601" s="182">
        <v>493678.33193003089</v>
      </c>
      <c r="L601" s="182">
        <v>7024722.9912481066</v>
      </c>
      <c r="M601" s="183">
        <v>71.111466683179628</v>
      </c>
      <c r="N601" s="182">
        <v>5</v>
      </c>
      <c r="O601" s="186">
        <f t="shared" si="46"/>
        <v>2.5000000000002451</v>
      </c>
    </row>
    <row r="602" spans="2:15" x14ac:dyDescent="0.2">
      <c r="B602" s="179" t="s">
        <v>69</v>
      </c>
      <c r="C602" s="179" t="s">
        <v>71</v>
      </c>
      <c r="D602" s="184" t="s">
        <v>118</v>
      </c>
      <c r="E602" s="180" t="str">
        <f t="shared" si="45"/>
        <v>DFMale10-14</v>
      </c>
      <c r="F602" s="181">
        <v>2.7999999999999998E-4</v>
      </c>
      <c r="G602" s="181">
        <v>1.4049529677745321E-3</v>
      </c>
      <c r="H602" s="182">
        <v>138.65011536048874</v>
      </c>
      <c r="I602" s="181">
        <v>0.99859504703222546</v>
      </c>
      <c r="J602" s="182">
        <v>98686.659653890572</v>
      </c>
      <c r="K602" s="182">
        <v>493086.67298105161</v>
      </c>
      <c r="L602" s="182">
        <v>6531044.6593180755</v>
      </c>
      <c r="M602" s="183">
        <v>66.179610113701912</v>
      </c>
      <c r="N602" s="182">
        <v>5</v>
      </c>
      <c r="O602" s="186">
        <f t="shared" si="46"/>
        <v>2.4999999999998894</v>
      </c>
    </row>
    <row r="603" spans="2:15" x14ac:dyDescent="0.2">
      <c r="B603" s="179" t="s">
        <v>69</v>
      </c>
      <c r="C603" s="179" t="s">
        <v>71</v>
      </c>
      <c r="D603" s="179" t="s">
        <v>119</v>
      </c>
      <c r="E603" s="180" t="str">
        <f t="shared" si="45"/>
        <v>DFMale15-19</v>
      </c>
      <c r="F603" s="181">
        <v>1.47E-3</v>
      </c>
      <c r="G603" s="181">
        <v>7.3129378366188274E-3</v>
      </c>
      <c r="H603" s="182">
        <v>720.6754676777897</v>
      </c>
      <c r="I603" s="181">
        <v>0.99268706216338121</v>
      </c>
      <c r="J603" s="182">
        <v>98548.009538530081</v>
      </c>
      <c r="K603" s="182">
        <v>490938.35902345594</v>
      </c>
      <c r="L603" s="182">
        <v>6037957.9863370238</v>
      </c>
      <c r="M603" s="183">
        <v>61.269202844490898</v>
      </c>
      <c r="N603" s="182">
        <v>5</v>
      </c>
      <c r="O603" s="186">
        <f t="shared" si="46"/>
        <v>2.5000000000000711</v>
      </c>
    </row>
    <row r="604" spans="2:15" x14ac:dyDescent="0.2">
      <c r="B604" s="179" t="s">
        <v>69</v>
      </c>
      <c r="C604" s="179" t="s">
        <v>71</v>
      </c>
      <c r="D604" s="179" t="s">
        <v>120</v>
      </c>
      <c r="E604" s="180" t="str">
        <f t="shared" si="45"/>
        <v>DFMale20-24</v>
      </c>
      <c r="F604" s="181">
        <v>1.75E-3</v>
      </c>
      <c r="G604" s="181">
        <v>8.7024278328347512E-3</v>
      </c>
      <c r="H604" s="182">
        <v>851.33531483020829</v>
      </c>
      <c r="I604" s="181">
        <v>0.9912975721671653</v>
      </c>
      <c r="J604" s="182">
        <v>97827.334070852288</v>
      </c>
      <c r="K604" s="182">
        <v>487008.33206718595</v>
      </c>
      <c r="L604" s="182">
        <v>5547019.6273135683</v>
      </c>
      <c r="M604" s="183">
        <v>56.702144446623592</v>
      </c>
      <c r="N604" s="182">
        <v>5</v>
      </c>
      <c r="O604" s="186">
        <f t="shared" si="46"/>
        <v>2.4999999999999942</v>
      </c>
    </row>
    <row r="605" spans="2:15" x14ac:dyDescent="0.2">
      <c r="B605" s="179" t="s">
        <v>69</v>
      </c>
      <c r="C605" s="179" t="s">
        <v>71</v>
      </c>
      <c r="D605" s="179" t="s">
        <v>121</v>
      </c>
      <c r="E605" s="180" t="str">
        <f t="shared" si="45"/>
        <v>DFMale25-29</v>
      </c>
      <c r="F605" s="181">
        <v>1.6199999999999999E-3</v>
      </c>
      <c r="G605" s="181">
        <v>8.0472941542589129E-3</v>
      </c>
      <c r="H605" s="182">
        <v>780.39438789275619</v>
      </c>
      <c r="I605" s="181">
        <v>0.99195270584574113</v>
      </c>
      <c r="J605" s="182">
        <v>96975.998756022091</v>
      </c>
      <c r="K605" s="182">
        <v>482929.00781037856</v>
      </c>
      <c r="L605" s="182">
        <v>5060011.2952463822</v>
      </c>
      <c r="M605" s="183">
        <v>52.177975583181727</v>
      </c>
      <c r="N605" s="182">
        <v>5</v>
      </c>
      <c r="O605" s="186">
        <f t="shared" si="46"/>
        <v>2.4999999999999805</v>
      </c>
    </row>
    <row r="606" spans="2:15" x14ac:dyDescent="0.2">
      <c r="B606" s="179" t="s">
        <v>69</v>
      </c>
      <c r="C606" s="179" t="s">
        <v>71</v>
      </c>
      <c r="D606" s="179" t="s">
        <v>122</v>
      </c>
      <c r="E606" s="180" t="str">
        <f t="shared" si="45"/>
        <v>DFMale30-34</v>
      </c>
      <c r="F606" s="181">
        <v>1.7899999999999999E-3</v>
      </c>
      <c r="G606" s="181">
        <v>8.9245574435243627E-3</v>
      </c>
      <c r="H606" s="182">
        <v>858.50319699791339</v>
      </c>
      <c r="I606" s="181">
        <v>0.99107544255647562</v>
      </c>
      <c r="J606" s="182">
        <v>96195.604368129338</v>
      </c>
      <c r="K606" s="182">
        <v>478831.7638481519</v>
      </c>
      <c r="L606" s="182">
        <v>4577082.2874360038</v>
      </c>
      <c r="M606" s="183">
        <v>47.580992057808011</v>
      </c>
      <c r="N606" s="182">
        <v>5</v>
      </c>
      <c r="O606" s="186">
        <f t="shared" si="46"/>
        <v>2.5000000000000111</v>
      </c>
    </row>
    <row r="607" spans="2:15" x14ac:dyDescent="0.2">
      <c r="B607" s="179" t="s">
        <v>69</v>
      </c>
      <c r="C607" s="179" t="s">
        <v>71</v>
      </c>
      <c r="D607" s="179" t="s">
        <v>123</v>
      </c>
      <c r="E607" s="180" t="str">
        <f t="shared" si="45"/>
        <v>DFMale35-39</v>
      </c>
      <c r="F607" s="181">
        <v>2.0799999999999998E-3</v>
      </c>
      <c r="G607" s="181">
        <v>1.035421757787691E-2</v>
      </c>
      <c r="H607" s="182">
        <v>987.14108876995829</v>
      </c>
      <c r="I607" s="181">
        <v>0.98964578242212309</v>
      </c>
      <c r="J607" s="182">
        <v>95337.10117113142</v>
      </c>
      <c r="K607" s="182">
        <v>474217.65313373221</v>
      </c>
      <c r="L607" s="182">
        <v>4098250.5235878523</v>
      </c>
      <c r="M607" s="183">
        <v>42.986942892583187</v>
      </c>
      <c r="N607" s="182">
        <v>5</v>
      </c>
      <c r="O607" s="186">
        <f t="shared" si="46"/>
        <v>2.4999999999999978</v>
      </c>
    </row>
    <row r="608" spans="2:15" x14ac:dyDescent="0.2">
      <c r="B608" s="179" t="s">
        <v>69</v>
      </c>
      <c r="C608" s="179" t="s">
        <v>71</v>
      </c>
      <c r="D608" s="179" t="s">
        <v>124</v>
      </c>
      <c r="E608" s="180" t="str">
        <f t="shared" si="45"/>
        <v>DFMale40-44</v>
      </c>
      <c r="F608" s="181">
        <v>2.7100000000000002E-3</v>
      </c>
      <c r="G608" s="181">
        <v>1.3452340183712811E-2</v>
      </c>
      <c r="H608" s="182">
        <v>1269.2277593476508</v>
      </c>
      <c r="I608" s="181">
        <v>0.98654765981628723</v>
      </c>
      <c r="J608" s="182">
        <v>94349.96008236146</v>
      </c>
      <c r="K608" s="182">
        <v>468576.7310134382</v>
      </c>
      <c r="L608" s="182">
        <v>3624032.87045412</v>
      </c>
      <c r="M608" s="183">
        <v>38.41053952000162</v>
      </c>
      <c r="N608" s="182">
        <v>5</v>
      </c>
      <c r="O608" s="186">
        <f t="shared" si="46"/>
        <v>2.4999999999999916</v>
      </c>
    </row>
    <row r="609" spans="2:15" x14ac:dyDescent="0.2">
      <c r="B609" s="179" t="s">
        <v>69</v>
      </c>
      <c r="C609" s="179" t="s">
        <v>71</v>
      </c>
      <c r="D609" s="179" t="s">
        <v>125</v>
      </c>
      <c r="E609" s="180" t="str">
        <f t="shared" si="45"/>
        <v>DFMale45-49</v>
      </c>
      <c r="F609" s="181">
        <v>4.3E-3</v>
      </c>
      <c r="G609" s="181">
        <v>2.1250229951532237E-2</v>
      </c>
      <c r="H609" s="182">
        <v>1977.9869659210631</v>
      </c>
      <c r="I609" s="181">
        <v>0.97874977004846775</v>
      </c>
      <c r="J609" s="182">
        <v>93080.732323013814</v>
      </c>
      <c r="K609" s="182">
        <v>460458.69420026639</v>
      </c>
      <c r="L609" s="182">
        <v>3155456.1394406818</v>
      </c>
      <c r="M609" s="183">
        <v>33.90020749396821</v>
      </c>
      <c r="N609" s="182">
        <v>5</v>
      </c>
      <c r="O609" s="186">
        <f t="shared" si="46"/>
        <v>2.4999999999999907</v>
      </c>
    </row>
    <row r="610" spans="2:15" x14ac:dyDescent="0.2">
      <c r="B610" s="179" t="s">
        <v>69</v>
      </c>
      <c r="C610" s="179" t="s">
        <v>71</v>
      </c>
      <c r="D610" s="179" t="s">
        <v>126</v>
      </c>
      <c r="E610" s="180" t="str">
        <f t="shared" si="45"/>
        <v>DFMale50-54</v>
      </c>
      <c r="F610" s="181">
        <v>5.5799999999999999E-3</v>
      </c>
      <c r="G610" s="181">
        <v>2.7493018354994882E-2</v>
      </c>
      <c r="H610" s="182">
        <v>2504.6894502929758</v>
      </c>
      <c r="I610" s="181">
        <v>0.97250698164500515</v>
      </c>
      <c r="J610" s="182">
        <v>91102.745357092746</v>
      </c>
      <c r="K610" s="182">
        <v>449252.00315973128</v>
      </c>
      <c r="L610" s="182">
        <v>2694997.4452404152</v>
      </c>
      <c r="M610" s="183">
        <v>29.58195644573512</v>
      </c>
      <c r="N610" s="182">
        <v>5</v>
      </c>
      <c r="O610" s="186">
        <f t="shared" si="46"/>
        <v>2.500000000000012</v>
      </c>
    </row>
    <row r="611" spans="2:15" x14ac:dyDescent="0.2">
      <c r="B611" s="179" t="s">
        <v>69</v>
      </c>
      <c r="C611" s="179" t="s">
        <v>71</v>
      </c>
      <c r="D611" s="179" t="s">
        <v>127</v>
      </c>
      <c r="E611" s="180" t="str">
        <f t="shared" si="45"/>
        <v>DFMale55-59</v>
      </c>
      <c r="F611" s="181">
        <v>8.2699999999999996E-3</v>
      </c>
      <c r="G611" s="181">
        <v>4.052234126689698E-2</v>
      </c>
      <c r="H611" s="182">
        <v>3590.2006570389581</v>
      </c>
      <c r="I611" s="181">
        <v>0.95947765873310298</v>
      </c>
      <c r="J611" s="182">
        <v>88598.055906799767</v>
      </c>
      <c r="K611" s="182">
        <v>434014.77789140143</v>
      </c>
      <c r="L611" s="182">
        <v>2245745.442080684</v>
      </c>
      <c r="M611" s="183">
        <v>25.347570204509719</v>
      </c>
      <c r="N611" s="182">
        <v>5</v>
      </c>
      <c r="O611" s="186">
        <f t="shared" si="46"/>
        <v>2.5000000000000102</v>
      </c>
    </row>
    <row r="612" spans="2:15" x14ac:dyDescent="0.2">
      <c r="B612" s="179" t="s">
        <v>69</v>
      </c>
      <c r="C612" s="179" t="s">
        <v>71</v>
      </c>
      <c r="D612" s="179" t="s">
        <v>128</v>
      </c>
      <c r="E612" s="180" t="str">
        <f t="shared" si="45"/>
        <v>DFMale60-64</v>
      </c>
      <c r="F612" s="181">
        <v>1.2789999999999999E-2</v>
      </c>
      <c r="G612" s="181">
        <v>6.1973347296580522E-2</v>
      </c>
      <c r="H612" s="182">
        <v>5268.221336330872</v>
      </c>
      <c r="I612" s="181">
        <v>0.93802665270341945</v>
      </c>
      <c r="J612" s="182">
        <v>85007.855249760803</v>
      </c>
      <c r="K612" s="182">
        <v>411868.72290797683</v>
      </c>
      <c r="L612" s="182">
        <v>1811730.6641892823</v>
      </c>
      <c r="M612" s="183">
        <v>21.312508813053253</v>
      </c>
      <c r="N612" s="182">
        <v>5</v>
      </c>
      <c r="O612" s="186">
        <f t="shared" si="46"/>
        <v>2.4999999999999987</v>
      </c>
    </row>
    <row r="613" spans="2:15" x14ac:dyDescent="0.2">
      <c r="B613" s="179" t="s">
        <v>69</v>
      </c>
      <c r="C613" s="179" t="s">
        <v>71</v>
      </c>
      <c r="D613" s="179" t="s">
        <v>129</v>
      </c>
      <c r="E613" s="180" t="str">
        <f t="shared" si="45"/>
        <v>DFMale65-69</v>
      </c>
      <c r="F613" s="181">
        <v>1.942E-2</v>
      </c>
      <c r="G613" s="181">
        <v>9.2591404560932636E-2</v>
      </c>
      <c r="H613" s="182">
        <v>7383.2047032190549</v>
      </c>
      <c r="I613" s="181">
        <v>0.90740859543906738</v>
      </c>
      <c r="J613" s="182">
        <v>79739.633913429934</v>
      </c>
      <c r="K613" s="182">
        <v>380240.15780910203</v>
      </c>
      <c r="L613" s="182">
        <v>1399861.9412813054</v>
      </c>
      <c r="M613" s="183">
        <v>17.555409682480839</v>
      </c>
      <c r="N613" s="182">
        <v>5</v>
      </c>
      <c r="O613" s="186">
        <f t="shared" si="46"/>
        <v>2.5000000000000058</v>
      </c>
    </row>
    <row r="614" spans="2:15" x14ac:dyDescent="0.2">
      <c r="B614" s="179" t="s">
        <v>69</v>
      </c>
      <c r="C614" s="179" t="s">
        <v>71</v>
      </c>
      <c r="D614" s="179" t="s">
        <v>130</v>
      </c>
      <c r="E614" s="180" t="str">
        <f t="shared" si="45"/>
        <v>DFMale70-74</v>
      </c>
      <c r="F614" s="181">
        <v>3.0710000000000001E-2</v>
      </c>
      <c r="G614" s="181">
        <v>0.14259448889108151</v>
      </c>
      <c r="H614" s="182">
        <v>10317.62804121374</v>
      </c>
      <c r="I614" s="181">
        <v>0.85740551110891849</v>
      </c>
      <c r="J614" s="182">
        <v>72356.429210210874</v>
      </c>
      <c r="K614" s="182">
        <v>335988.07594802004</v>
      </c>
      <c r="L614" s="182">
        <v>1019621.7834722034</v>
      </c>
      <c r="M614" s="183">
        <v>14.091654253832571</v>
      </c>
      <c r="N614" s="182">
        <v>5</v>
      </c>
      <c r="O614" s="186">
        <f t="shared" si="46"/>
        <v>2.5000000000000027</v>
      </c>
    </row>
    <row r="615" spans="2:15" x14ac:dyDescent="0.2">
      <c r="B615" s="179" t="s">
        <v>69</v>
      </c>
      <c r="C615" s="179" t="s">
        <v>71</v>
      </c>
      <c r="D615" s="179" t="s">
        <v>131</v>
      </c>
      <c r="E615" s="180" t="str">
        <f t="shared" si="45"/>
        <v>DFMale75-79</v>
      </c>
      <c r="F615" s="181">
        <v>4.981E-2</v>
      </c>
      <c r="G615" s="181">
        <v>0.22147413263729385</v>
      </c>
      <c r="H615" s="182">
        <v>13739.989678761171</v>
      </c>
      <c r="I615" s="181">
        <v>0.77852586736270613</v>
      </c>
      <c r="J615" s="182">
        <v>62038.801168997132</v>
      </c>
      <c r="K615" s="182">
        <v>275844.03164808272</v>
      </c>
      <c r="L615" s="182">
        <v>683633.70752418344</v>
      </c>
      <c r="M615" s="183">
        <v>11.019453868264272</v>
      </c>
      <c r="N615" s="182">
        <v>5</v>
      </c>
      <c r="O615" s="186">
        <f t="shared" si="46"/>
        <v>2.4999999999999991</v>
      </c>
    </row>
    <row r="616" spans="2:15" x14ac:dyDescent="0.2">
      <c r="B616" s="179" t="s">
        <v>69</v>
      </c>
      <c r="C616" s="179" t="s">
        <v>71</v>
      </c>
      <c r="D616" s="179" t="s">
        <v>132</v>
      </c>
      <c r="E616" s="180" t="str">
        <f t="shared" si="45"/>
        <v>DFMale80-84</v>
      </c>
      <c r="F616" s="181">
        <v>7.6329999999999995E-2</v>
      </c>
      <c r="G616" s="181">
        <v>0.32048773538456721</v>
      </c>
      <c r="H616" s="182">
        <v>15479.176716271837</v>
      </c>
      <c r="I616" s="181">
        <v>0.67951226461543279</v>
      </c>
      <c r="J616" s="182">
        <v>48298.811490235959</v>
      </c>
      <c r="K616" s="182">
        <v>202796.11566050019</v>
      </c>
      <c r="L616" s="182">
        <v>407789.67587610066</v>
      </c>
      <c r="M616" s="183">
        <v>8.4430581890931009</v>
      </c>
      <c r="N616" s="182">
        <v>5</v>
      </c>
      <c r="O616" s="186">
        <f t="shared" si="46"/>
        <v>2.4999999999999996</v>
      </c>
    </row>
    <row r="617" spans="2:15" x14ac:dyDescent="0.2">
      <c r="B617" s="179" t="s">
        <v>69</v>
      </c>
      <c r="C617" s="179" t="s">
        <v>71</v>
      </c>
      <c r="D617" s="179" t="s">
        <v>133</v>
      </c>
      <c r="E617" s="180" t="str">
        <f t="shared" si="45"/>
        <v>DFMale85-89</v>
      </c>
      <c r="F617" s="181">
        <v>0.12565999999999999</v>
      </c>
      <c r="G617" s="181">
        <v>0.47810765219216778</v>
      </c>
      <c r="H617" s="182">
        <v>15691.318527584413</v>
      </c>
      <c r="I617" s="181">
        <v>0.52189234780783222</v>
      </c>
      <c r="J617" s="182">
        <v>32819.634773964121</v>
      </c>
      <c r="K617" s="182">
        <v>124869.87755085957</v>
      </c>
      <c r="L617" s="182">
        <v>204993.56021560048</v>
      </c>
      <c r="M617" s="183">
        <v>6.2460646386663106</v>
      </c>
      <c r="N617" s="182">
        <v>5</v>
      </c>
      <c r="O617" s="186">
        <f t="shared" si="46"/>
        <v>2.5</v>
      </c>
    </row>
    <row r="618" spans="2:15" x14ac:dyDescent="0.2">
      <c r="B618" s="179" t="s">
        <v>69</v>
      </c>
      <c r="C618" s="179" t="s">
        <v>71</v>
      </c>
      <c r="D618" s="179" t="s">
        <v>8</v>
      </c>
      <c r="E618" s="180" t="str">
        <f t="shared" si="45"/>
        <v>DFMale90+</v>
      </c>
      <c r="F618" s="181">
        <v>0.21376999999999999</v>
      </c>
      <c r="G618" s="181">
        <v>1</v>
      </c>
      <c r="H618" s="182">
        <v>17128.316246379709</v>
      </c>
      <c r="I618" s="181">
        <v>0</v>
      </c>
      <c r="J618" s="182">
        <v>17128.316246379709</v>
      </c>
      <c r="K618" s="182">
        <v>80123.682664740889</v>
      </c>
      <c r="L618" s="182">
        <v>80123.682664740889</v>
      </c>
      <c r="M618" s="183">
        <v>4.6778493292752037</v>
      </c>
      <c r="N618" s="183" t="s">
        <v>19</v>
      </c>
      <c r="O618" s="186">
        <f>K618/H618</f>
        <v>4.6778493292752037</v>
      </c>
    </row>
    <row r="619" spans="2:15" ht="16" customHeight="1" x14ac:dyDescent="0.2">
      <c r="B619" s="239" t="s">
        <v>14</v>
      </c>
      <c r="C619" s="239" t="s">
        <v>17</v>
      </c>
      <c r="D619" s="239" t="s">
        <v>0</v>
      </c>
      <c r="E619" s="239" t="s">
        <v>135</v>
      </c>
      <c r="F619" s="240" t="s">
        <v>1</v>
      </c>
      <c r="G619" s="240" t="s">
        <v>2</v>
      </c>
      <c r="H619" s="240" t="s">
        <v>83</v>
      </c>
      <c r="I619" s="240" t="s">
        <v>3</v>
      </c>
      <c r="J619" s="240" t="s">
        <v>4</v>
      </c>
      <c r="K619" s="240" t="s">
        <v>5</v>
      </c>
      <c r="L619" s="240" t="s">
        <v>6</v>
      </c>
      <c r="M619" s="240" t="s">
        <v>7</v>
      </c>
      <c r="N619" s="241" t="s">
        <v>9</v>
      </c>
      <c r="O619" s="242" t="s">
        <v>139</v>
      </c>
    </row>
    <row r="620" spans="2:15" ht="16" customHeight="1" x14ac:dyDescent="0.2">
      <c r="B620" s="239"/>
      <c r="C620" s="239"/>
      <c r="D620" s="239"/>
      <c r="E620" s="239"/>
      <c r="F620" s="239"/>
      <c r="G620" s="239"/>
      <c r="H620" s="239"/>
      <c r="I620" s="239"/>
      <c r="J620" s="239"/>
      <c r="K620" s="239"/>
      <c r="L620" s="239"/>
      <c r="M620" s="239"/>
      <c r="N620" s="241"/>
      <c r="O620" s="242"/>
    </row>
    <row r="621" spans="2:15" x14ac:dyDescent="0.2">
      <c r="B621" s="179" t="s">
        <v>82</v>
      </c>
      <c r="C621" s="185" t="s">
        <v>70</v>
      </c>
      <c r="D621" s="179">
        <v>0</v>
      </c>
      <c r="E621" s="180" t="str">
        <f t="shared" si="45"/>
        <v>BrazilFemale0</v>
      </c>
      <c r="F621" s="181">
        <v>1.1089999999999999E-2</v>
      </c>
      <c r="G621" s="181">
        <v>1.0982982603523624E-2</v>
      </c>
      <c r="H621" s="182">
        <v>1098.2982603523624</v>
      </c>
      <c r="I621" s="181">
        <v>0.98901701739647641</v>
      </c>
      <c r="J621" s="182">
        <v>100000</v>
      </c>
      <c r="K621" s="182">
        <v>98992.804424726055</v>
      </c>
      <c r="L621" s="182">
        <v>8003021.3173649451</v>
      </c>
      <c r="M621" s="183">
        <v>80.030213173649457</v>
      </c>
      <c r="N621" s="182">
        <v>1</v>
      </c>
      <c r="O621" s="186">
        <f t="shared" ref="O621:O639" si="47">(K621-J622*N621)/H621</f>
        <v>8.2948947810572812E-2</v>
      </c>
    </row>
    <row r="622" spans="2:15" x14ac:dyDescent="0.2">
      <c r="B622" s="179" t="s">
        <v>82</v>
      </c>
      <c r="C622" s="185" t="s">
        <v>70</v>
      </c>
      <c r="D622" s="184" t="s">
        <v>1657</v>
      </c>
      <c r="E622" s="180" t="str">
        <f t="shared" si="45"/>
        <v>BrazilFemale1-4</v>
      </c>
      <c r="F622" s="181">
        <v>4.4999999999999999E-4</v>
      </c>
      <c r="G622" s="181">
        <v>1.8107278582207807E-3</v>
      </c>
      <c r="H622" s="182">
        <v>179.08406656542263</v>
      </c>
      <c r="I622" s="181">
        <v>0.99818927214177922</v>
      </c>
      <c r="J622" s="182">
        <v>98901.701739647644</v>
      </c>
      <c r="K622" s="182">
        <v>395160.19863434462</v>
      </c>
      <c r="L622" s="182">
        <v>7904028.5129402187</v>
      </c>
      <c r="M622" s="183">
        <v>79.918023390002574</v>
      </c>
      <c r="N622" s="182">
        <v>4</v>
      </c>
      <c r="O622" s="186">
        <f t="shared" si="47"/>
        <v>1.506152653269164</v>
      </c>
    </row>
    <row r="623" spans="2:15" x14ac:dyDescent="0.2">
      <c r="B623" s="179" t="s">
        <v>82</v>
      </c>
      <c r="C623" s="185" t="s">
        <v>70</v>
      </c>
      <c r="D623" s="184" t="s">
        <v>1658</v>
      </c>
      <c r="E623" s="180" t="str">
        <f t="shared" si="45"/>
        <v>BrazilFemale5-9</v>
      </c>
      <c r="F623" s="181">
        <v>2.0000000000000001E-4</v>
      </c>
      <c r="G623" s="181">
        <v>9.9690377871126164E-4</v>
      </c>
      <c r="H623" s="182">
        <v>98.416950602562849</v>
      </c>
      <c r="I623" s="181">
        <v>0.99900309622128869</v>
      </c>
      <c r="J623" s="182">
        <v>98722.617673082219</v>
      </c>
      <c r="K623" s="182">
        <v>493367.04598890466</v>
      </c>
      <c r="L623" s="182">
        <v>7508868.3143058736</v>
      </c>
      <c r="M623" s="183">
        <v>76.060263506903013</v>
      </c>
      <c r="N623" s="182">
        <v>5</v>
      </c>
      <c r="O623" s="186">
        <f t="shared" si="47"/>
        <v>2.4999999999996749</v>
      </c>
    </row>
    <row r="624" spans="2:15" x14ac:dyDescent="0.2">
      <c r="B624" s="179" t="s">
        <v>82</v>
      </c>
      <c r="C624" s="185" t="s">
        <v>70</v>
      </c>
      <c r="D624" s="184" t="s">
        <v>118</v>
      </c>
      <c r="E624" s="180" t="str">
        <f t="shared" si="45"/>
        <v>BrazilFemale10-14</v>
      </c>
      <c r="F624" s="181">
        <v>2.2000000000000001E-4</v>
      </c>
      <c r="G624" s="181">
        <v>1.117306538654043E-3</v>
      </c>
      <c r="H624" s="182">
        <v>110.19346433675531</v>
      </c>
      <c r="I624" s="181">
        <v>0.99888269346134595</v>
      </c>
      <c r="J624" s="182">
        <v>98624.200722479654</v>
      </c>
      <c r="K624" s="182">
        <v>492845.5199515564</v>
      </c>
      <c r="L624" s="182">
        <v>7015501.2683169693</v>
      </c>
      <c r="M624" s="183">
        <v>71.133669189958866</v>
      </c>
      <c r="N624" s="182">
        <v>5</v>
      </c>
      <c r="O624" s="186">
        <f t="shared" si="47"/>
        <v>2.4999999999999662</v>
      </c>
    </row>
    <row r="625" spans="2:15" x14ac:dyDescent="0.2">
      <c r="B625" s="179" t="s">
        <v>82</v>
      </c>
      <c r="C625" s="185" t="s">
        <v>70</v>
      </c>
      <c r="D625" s="179" t="s">
        <v>119</v>
      </c>
      <c r="E625" s="180" t="str">
        <f t="shared" si="45"/>
        <v>BrazilFemale15-19</v>
      </c>
      <c r="F625" s="181">
        <v>4.0999999999999999E-4</v>
      </c>
      <c r="G625" s="181">
        <v>2.0479155141274684E-3</v>
      </c>
      <c r="H625" s="182">
        <v>201.74836382281686</v>
      </c>
      <c r="I625" s="181">
        <v>0.99795208448587258</v>
      </c>
      <c r="J625" s="182">
        <v>98514.007258142898</v>
      </c>
      <c r="K625" s="182">
        <v>492065.66538115742</v>
      </c>
      <c r="L625" s="182">
        <v>6522655.7483654125</v>
      </c>
      <c r="M625" s="183">
        <v>66.210439813636427</v>
      </c>
      <c r="N625" s="182">
        <v>5</v>
      </c>
      <c r="O625" s="186">
        <f t="shared" si="47"/>
        <v>2.4999999999996887</v>
      </c>
    </row>
    <row r="626" spans="2:15" x14ac:dyDescent="0.2">
      <c r="B626" s="179" t="s">
        <v>82</v>
      </c>
      <c r="C626" s="185" t="s">
        <v>70</v>
      </c>
      <c r="D626" s="179" t="s">
        <v>120</v>
      </c>
      <c r="E626" s="180" t="str">
        <f t="shared" si="45"/>
        <v>BrazilFemale20-24</v>
      </c>
      <c r="F626" s="181">
        <v>5.0000000000000001E-4</v>
      </c>
      <c r="G626" s="181">
        <v>2.5167865452534414E-3</v>
      </c>
      <c r="H626" s="182">
        <v>247.43097041869777</v>
      </c>
      <c r="I626" s="181">
        <v>0.99748321345474655</v>
      </c>
      <c r="J626" s="182">
        <v>98312.258894320083</v>
      </c>
      <c r="K626" s="182">
        <v>490942.71704555367</v>
      </c>
      <c r="L626" s="182">
        <v>6030590.0829842547</v>
      </c>
      <c r="M626" s="183">
        <v>61.341181158972105</v>
      </c>
      <c r="N626" s="182">
        <v>5</v>
      </c>
      <c r="O626" s="186">
        <f t="shared" si="47"/>
        <v>2.5000000000001168</v>
      </c>
    </row>
    <row r="627" spans="2:15" x14ac:dyDescent="0.2">
      <c r="B627" s="179" t="s">
        <v>82</v>
      </c>
      <c r="C627" s="185" t="s">
        <v>70</v>
      </c>
      <c r="D627" s="179" t="s">
        <v>121</v>
      </c>
      <c r="E627" s="180" t="str">
        <f t="shared" si="45"/>
        <v>BrazilFemale25-29</v>
      </c>
      <c r="F627" s="181">
        <v>6.2E-4</v>
      </c>
      <c r="G627" s="181">
        <v>3.1167689305654088E-3</v>
      </c>
      <c r="H627" s="182">
        <v>305.64540885445894</v>
      </c>
      <c r="I627" s="181">
        <v>0.99688323106943455</v>
      </c>
      <c r="J627" s="182">
        <v>98064.827923901379</v>
      </c>
      <c r="K627" s="182">
        <v>489560.02609737078</v>
      </c>
      <c r="L627" s="182">
        <v>5539647.3659387007</v>
      </c>
      <c r="M627" s="183">
        <v>56.489645505088582</v>
      </c>
      <c r="N627" s="182">
        <v>5</v>
      </c>
      <c r="O627" s="186">
        <f t="shared" si="47"/>
        <v>2.5000000000000955</v>
      </c>
    </row>
    <row r="628" spans="2:15" x14ac:dyDescent="0.2">
      <c r="B628" s="179" t="s">
        <v>82</v>
      </c>
      <c r="C628" s="185" t="s">
        <v>70</v>
      </c>
      <c r="D628" s="179" t="s">
        <v>122</v>
      </c>
      <c r="E628" s="180" t="str">
        <f t="shared" si="45"/>
        <v>BrazilFemale30-34</v>
      </c>
      <c r="F628" s="181">
        <v>8.4999999999999995E-4</v>
      </c>
      <c r="G628" s="181">
        <v>4.2530576360702167E-3</v>
      </c>
      <c r="H628" s="182">
        <v>415.77543769160235</v>
      </c>
      <c r="I628" s="181">
        <v>0.9957469423639298</v>
      </c>
      <c r="J628" s="182">
        <v>97759.182515046923</v>
      </c>
      <c r="K628" s="182">
        <v>487756.47398100561</v>
      </c>
      <c r="L628" s="182">
        <v>5050087.3398413304</v>
      </c>
      <c r="M628" s="183">
        <v>51.658444863366462</v>
      </c>
      <c r="N628" s="182">
        <v>5</v>
      </c>
      <c r="O628" s="186">
        <f t="shared" si="47"/>
        <v>2.4999999999999751</v>
      </c>
    </row>
    <row r="629" spans="2:15" x14ac:dyDescent="0.2">
      <c r="B629" s="179" t="s">
        <v>82</v>
      </c>
      <c r="C629" s="185" t="s">
        <v>70</v>
      </c>
      <c r="D629" s="179" t="s">
        <v>123</v>
      </c>
      <c r="E629" s="180" t="str">
        <f t="shared" si="45"/>
        <v>BrazilFemale35-39</v>
      </c>
      <c r="F629" s="181">
        <v>1.1800000000000001E-3</v>
      </c>
      <c r="G629" s="181">
        <v>5.8701299212983093E-3</v>
      </c>
      <c r="H629" s="182">
        <v>571.4184465259051</v>
      </c>
      <c r="I629" s="181">
        <v>0.99412987007870168</v>
      </c>
      <c r="J629" s="182">
        <v>97343.407077355325</v>
      </c>
      <c r="K629" s="182">
        <v>485288.48927046184</v>
      </c>
      <c r="L629" s="182">
        <v>4562330.8658603253</v>
      </c>
      <c r="M629" s="183">
        <v>46.868411563145763</v>
      </c>
      <c r="N629" s="182">
        <v>5</v>
      </c>
      <c r="O629" s="186">
        <f t="shared" si="47"/>
        <v>2.4999999999999112</v>
      </c>
    </row>
    <row r="630" spans="2:15" x14ac:dyDescent="0.2">
      <c r="B630" s="179" t="s">
        <v>82</v>
      </c>
      <c r="C630" s="185" t="s">
        <v>70</v>
      </c>
      <c r="D630" s="179" t="s">
        <v>124</v>
      </c>
      <c r="E630" s="180" t="str">
        <f t="shared" si="45"/>
        <v>BrazilFemale40-44</v>
      </c>
      <c r="F630" s="181">
        <v>1.7700000000000001E-3</v>
      </c>
      <c r="G630" s="181">
        <v>8.8036292975532584E-3</v>
      </c>
      <c r="H630" s="182">
        <v>851.94471429286068</v>
      </c>
      <c r="I630" s="181">
        <v>0.99119637070244671</v>
      </c>
      <c r="J630" s="182">
        <v>96771.988630829423</v>
      </c>
      <c r="K630" s="182">
        <v>481730.08136841492</v>
      </c>
      <c r="L630" s="182">
        <v>4077042.3765898636</v>
      </c>
      <c r="M630" s="183">
        <v>42.13039779665133</v>
      </c>
      <c r="N630" s="182">
        <v>5</v>
      </c>
      <c r="O630" s="186">
        <f t="shared" si="47"/>
        <v>2.4999999999999996</v>
      </c>
    </row>
    <row r="631" spans="2:15" x14ac:dyDescent="0.2">
      <c r="B631" s="179" t="s">
        <v>82</v>
      </c>
      <c r="C631" s="185" t="s">
        <v>70</v>
      </c>
      <c r="D631" s="179" t="s">
        <v>125</v>
      </c>
      <c r="E631" s="180" t="str">
        <f t="shared" si="45"/>
        <v>BrazilFemale45-49</v>
      </c>
      <c r="F631" s="181">
        <v>2.7599999999999999E-3</v>
      </c>
      <c r="G631" s="181">
        <v>1.3690514572375188E-2</v>
      </c>
      <c r="H631" s="182">
        <v>1313.1947590222117</v>
      </c>
      <c r="I631" s="181">
        <v>0.98630948542762487</v>
      </c>
      <c r="J631" s="182">
        <v>95920.043916536553</v>
      </c>
      <c r="K631" s="182">
        <v>476317.23268512724</v>
      </c>
      <c r="L631" s="182">
        <v>3595312.2952214489</v>
      </c>
      <c r="M631" s="183">
        <v>37.482387918315155</v>
      </c>
      <c r="N631" s="182">
        <v>5</v>
      </c>
      <c r="O631" s="186">
        <f t="shared" si="47"/>
        <v>2.5</v>
      </c>
    </row>
    <row r="632" spans="2:15" x14ac:dyDescent="0.2">
      <c r="B632" s="179" t="s">
        <v>82</v>
      </c>
      <c r="C632" s="185" t="s">
        <v>70</v>
      </c>
      <c r="D632" s="179" t="s">
        <v>126</v>
      </c>
      <c r="E632" s="180" t="str">
        <f t="shared" si="45"/>
        <v>BrazilFemale50-54</v>
      </c>
      <c r="F632" s="181">
        <v>4.0699999999999998E-3</v>
      </c>
      <c r="G632" s="181">
        <v>2.0149475311664337E-2</v>
      </c>
      <c r="H632" s="182">
        <v>1906.2783714136872</v>
      </c>
      <c r="I632" s="181">
        <v>0.97985052468833567</v>
      </c>
      <c r="J632" s="182">
        <v>94606.849157514342</v>
      </c>
      <c r="K632" s="182">
        <v>468268.54985903751</v>
      </c>
      <c r="L632" s="182">
        <v>3118995.0625363216</v>
      </c>
      <c r="M632" s="183">
        <v>32.967962576825641</v>
      </c>
      <c r="N632" s="182">
        <v>5</v>
      </c>
      <c r="O632" s="186">
        <f t="shared" si="47"/>
        <v>2.5000000000000222</v>
      </c>
    </row>
    <row r="633" spans="2:15" x14ac:dyDescent="0.2">
      <c r="B633" s="179" t="s">
        <v>82</v>
      </c>
      <c r="C633" s="185" t="s">
        <v>70</v>
      </c>
      <c r="D633" s="179" t="s">
        <v>127</v>
      </c>
      <c r="E633" s="180" t="str">
        <f t="shared" si="45"/>
        <v>BrazilFemale55-59</v>
      </c>
      <c r="F633" s="181">
        <v>5.96E-3</v>
      </c>
      <c r="G633" s="181">
        <v>2.9366679135995097E-2</v>
      </c>
      <c r="H633" s="182">
        <v>2722.3079179990186</v>
      </c>
      <c r="I633" s="181">
        <v>0.97063332086400489</v>
      </c>
      <c r="J633" s="182">
        <v>92700.570786100652</v>
      </c>
      <c r="K633" s="182">
        <v>456697.08413550572</v>
      </c>
      <c r="L633" s="182">
        <v>2650726.512677284</v>
      </c>
      <c r="M633" s="183">
        <v>28.594500445888613</v>
      </c>
      <c r="N633" s="182">
        <v>5</v>
      </c>
      <c r="O633" s="186">
        <f t="shared" si="47"/>
        <v>2.4999999999999925</v>
      </c>
    </row>
    <row r="634" spans="2:15" x14ac:dyDescent="0.2">
      <c r="B634" s="179" t="s">
        <v>82</v>
      </c>
      <c r="C634" s="185" t="s">
        <v>70</v>
      </c>
      <c r="D634" s="179" t="s">
        <v>128</v>
      </c>
      <c r="E634" s="180" t="str">
        <f t="shared" si="45"/>
        <v>BrazilFemale60-64</v>
      </c>
      <c r="F634" s="181">
        <v>8.9099999999999995E-3</v>
      </c>
      <c r="G634" s="181">
        <v>4.3596895654815351E-2</v>
      </c>
      <c r="H634" s="182">
        <v>3922.7729374621736</v>
      </c>
      <c r="I634" s="181">
        <v>0.95640310434518461</v>
      </c>
      <c r="J634" s="182">
        <v>89978.262868101636</v>
      </c>
      <c r="K634" s="182">
        <v>440084.38199685275</v>
      </c>
      <c r="L634" s="182">
        <v>2194029.4285417781</v>
      </c>
      <c r="M634" s="183">
        <v>24.383994073746312</v>
      </c>
      <c r="N634" s="182">
        <v>5</v>
      </c>
      <c r="O634" s="186">
        <f t="shared" si="47"/>
        <v>2.5000000000000018</v>
      </c>
    </row>
    <row r="635" spans="2:15" x14ac:dyDescent="0.2">
      <c r="B635" s="179" t="s">
        <v>82</v>
      </c>
      <c r="C635" s="185" t="s">
        <v>70</v>
      </c>
      <c r="D635" s="179" t="s">
        <v>129</v>
      </c>
      <c r="E635" s="180" t="str">
        <f t="shared" si="45"/>
        <v>BrazilFemale65-69</v>
      </c>
      <c r="F635" s="181">
        <v>1.391E-2</v>
      </c>
      <c r="G635" s="181">
        <v>6.7198588533059267E-2</v>
      </c>
      <c r="H635" s="182">
        <v>5782.8074588598665</v>
      </c>
      <c r="I635" s="181">
        <v>0.93280141146694073</v>
      </c>
      <c r="J635" s="182">
        <v>86055.489930639465</v>
      </c>
      <c r="K635" s="182">
        <v>415820.43100604764</v>
      </c>
      <c r="L635" s="182">
        <v>1753945.0465449255</v>
      </c>
      <c r="M635" s="183">
        <v>20.381559014521926</v>
      </c>
      <c r="N635" s="182">
        <v>5</v>
      </c>
      <c r="O635" s="186">
        <f t="shared" si="47"/>
        <v>2.5000000000000009</v>
      </c>
    </row>
    <row r="636" spans="2:15" x14ac:dyDescent="0.2">
      <c r="B636" s="179" t="s">
        <v>82</v>
      </c>
      <c r="C636" s="185" t="s">
        <v>70</v>
      </c>
      <c r="D636" s="179" t="s">
        <v>130</v>
      </c>
      <c r="E636" s="180" t="str">
        <f t="shared" si="45"/>
        <v>BrazilFemale70-74</v>
      </c>
      <c r="F636" s="181">
        <v>2.222E-2</v>
      </c>
      <c r="G636" s="181">
        <v>0.10523830924775214</v>
      </c>
      <c r="H636" s="182">
        <v>8447.7613821117538</v>
      </c>
      <c r="I636" s="181">
        <v>0.89476169075224787</v>
      </c>
      <c r="J636" s="182">
        <v>80272.682471779597</v>
      </c>
      <c r="K636" s="182">
        <v>380244.00890361861</v>
      </c>
      <c r="L636" s="182">
        <v>1338124.6155388779</v>
      </c>
      <c r="M636" s="183">
        <v>16.669738375932617</v>
      </c>
      <c r="N636" s="182">
        <v>5</v>
      </c>
      <c r="O636" s="186">
        <f t="shared" si="47"/>
        <v>2.500000000000004</v>
      </c>
    </row>
    <row r="637" spans="2:15" x14ac:dyDescent="0.2">
      <c r="B637" s="179" t="s">
        <v>82</v>
      </c>
      <c r="C637" s="185" t="s">
        <v>70</v>
      </c>
      <c r="D637" s="179" t="s">
        <v>131</v>
      </c>
      <c r="E637" s="180" t="str">
        <f t="shared" si="45"/>
        <v>BrazilFemale75-79</v>
      </c>
      <c r="F637" s="181">
        <v>3.567E-2</v>
      </c>
      <c r="G637" s="181">
        <v>0.16375558163675155</v>
      </c>
      <c r="H637" s="182">
        <v>11761.731729052341</v>
      </c>
      <c r="I637" s="181">
        <v>0.83624441836324848</v>
      </c>
      <c r="J637" s="182">
        <v>71824.921089667841</v>
      </c>
      <c r="K637" s="182">
        <v>329720.27612570836</v>
      </c>
      <c r="L637" s="182">
        <v>957880.60663525923</v>
      </c>
      <c r="M637" s="183">
        <v>13.336326613424603</v>
      </c>
      <c r="N637" s="182">
        <v>5</v>
      </c>
      <c r="O637" s="186">
        <f t="shared" si="47"/>
        <v>2.4999999999999982</v>
      </c>
    </row>
    <row r="638" spans="2:15" x14ac:dyDescent="0.2">
      <c r="B638" s="179" t="s">
        <v>82</v>
      </c>
      <c r="C638" s="185" t="s">
        <v>70</v>
      </c>
      <c r="D638" s="179" t="s">
        <v>132</v>
      </c>
      <c r="E638" s="180" t="str">
        <f t="shared" si="45"/>
        <v>BrazilFemale80-84</v>
      </c>
      <c r="F638" s="181">
        <v>5.8389999999999997E-2</v>
      </c>
      <c r="G638" s="181">
        <v>0.2547793096971982</v>
      </c>
      <c r="H638" s="182">
        <v>15302.857923509719</v>
      </c>
      <c r="I638" s="181">
        <v>0.7452206903028018</v>
      </c>
      <c r="J638" s="182">
        <v>60063.189360615506</v>
      </c>
      <c r="K638" s="182">
        <v>262058.80199430324</v>
      </c>
      <c r="L638" s="182">
        <v>628160.33050955087</v>
      </c>
      <c r="M638" s="183">
        <v>10.458324594421999</v>
      </c>
      <c r="N638" s="182">
        <v>5</v>
      </c>
      <c r="O638" s="186">
        <f t="shared" si="47"/>
        <v>2.5000000000000013</v>
      </c>
    </row>
    <row r="639" spans="2:15" x14ac:dyDescent="0.2">
      <c r="B639" s="179" t="s">
        <v>82</v>
      </c>
      <c r="C639" s="185" t="s">
        <v>70</v>
      </c>
      <c r="D639" s="179" t="s">
        <v>133</v>
      </c>
      <c r="E639" s="180" t="str">
        <f t="shared" si="45"/>
        <v>BrazilFemale85-89</v>
      </c>
      <c r="F639" s="181">
        <v>9.418E-2</v>
      </c>
      <c r="G639" s="181">
        <v>0.3811687113209033</v>
      </c>
      <c r="H639" s="182">
        <v>17061.237852178128</v>
      </c>
      <c r="I639" s="181">
        <v>0.61883128867909676</v>
      </c>
      <c r="J639" s="182">
        <v>44760.331437105786</v>
      </c>
      <c r="K639" s="182">
        <v>181148.56255508363</v>
      </c>
      <c r="L639" s="182">
        <v>366101.52851524769</v>
      </c>
      <c r="M639" s="183">
        <v>8.1791514218269139</v>
      </c>
      <c r="N639" s="182">
        <v>5</v>
      </c>
      <c r="O639" s="186">
        <f t="shared" si="47"/>
        <v>2.5</v>
      </c>
    </row>
    <row r="640" spans="2:15" x14ac:dyDescent="0.2">
      <c r="B640" s="179" t="s">
        <v>82</v>
      </c>
      <c r="C640" s="185" t="s">
        <v>70</v>
      </c>
      <c r="D640" s="179" t="s">
        <v>8</v>
      </c>
      <c r="E640" s="180" t="str">
        <f t="shared" si="45"/>
        <v>BrazilFemale90+</v>
      </c>
      <c r="F640" s="181">
        <v>0.14976</v>
      </c>
      <c r="G640" s="181">
        <v>1</v>
      </c>
      <c r="H640" s="182">
        <v>27699.093584927661</v>
      </c>
      <c r="I640" s="181">
        <v>0</v>
      </c>
      <c r="J640" s="182">
        <v>27699.093584927661</v>
      </c>
      <c r="K640" s="182">
        <v>184952.96596016406</v>
      </c>
      <c r="L640" s="182">
        <v>184952.96596016406</v>
      </c>
      <c r="M640" s="183">
        <v>6.6772208770327923</v>
      </c>
      <c r="N640" s="183" t="s">
        <v>19</v>
      </c>
      <c r="O640" s="186">
        <f>K640/H640</f>
        <v>6.6772208770327923</v>
      </c>
    </row>
    <row r="641" spans="2:15" ht="16" customHeight="1" x14ac:dyDescent="0.2">
      <c r="B641" s="239" t="s">
        <v>14</v>
      </c>
      <c r="C641" s="239" t="s">
        <v>17</v>
      </c>
      <c r="D641" s="239" t="s">
        <v>0</v>
      </c>
      <c r="E641" s="239" t="s">
        <v>135</v>
      </c>
      <c r="F641" s="240" t="s">
        <v>1</v>
      </c>
      <c r="G641" s="240" t="s">
        <v>2</v>
      </c>
      <c r="H641" s="240" t="s">
        <v>83</v>
      </c>
      <c r="I641" s="240" t="s">
        <v>3</v>
      </c>
      <c r="J641" s="240" t="s">
        <v>4</v>
      </c>
      <c r="K641" s="240" t="s">
        <v>5</v>
      </c>
      <c r="L641" s="240" t="s">
        <v>6</v>
      </c>
      <c r="M641" s="240" t="s">
        <v>7</v>
      </c>
      <c r="N641" s="241" t="s">
        <v>9</v>
      </c>
      <c r="O641" s="242" t="s">
        <v>139</v>
      </c>
    </row>
    <row r="642" spans="2:15" ht="16" customHeight="1" x14ac:dyDescent="0.2">
      <c r="B642" s="239"/>
      <c r="C642" s="239"/>
      <c r="D642" s="239"/>
      <c r="E642" s="239"/>
      <c r="F642" s="239"/>
      <c r="G642" s="239"/>
      <c r="H642" s="239"/>
      <c r="I642" s="239"/>
      <c r="J642" s="239"/>
      <c r="K642" s="239"/>
      <c r="L642" s="239"/>
      <c r="M642" s="239"/>
      <c r="N642" s="241"/>
      <c r="O642" s="242"/>
    </row>
    <row r="643" spans="2:15" x14ac:dyDescent="0.2">
      <c r="B643" s="179" t="s">
        <v>42</v>
      </c>
      <c r="C643" s="185" t="s">
        <v>70</v>
      </c>
      <c r="D643" s="179">
        <v>0</v>
      </c>
      <c r="E643" s="180" t="str">
        <f t="shared" si="45"/>
        <v>ROFemale0</v>
      </c>
      <c r="F643" s="181">
        <v>1.789E-2</v>
      </c>
      <c r="G643" s="181">
        <v>1.7607239259620634E-2</v>
      </c>
      <c r="H643" s="182">
        <v>1760.7239259620635</v>
      </c>
      <c r="I643" s="181">
        <v>0.9823927607403794</v>
      </c>
      <c r="J643" s="182">
        <v>100000</v>
      </c>
      <c r="K643" s="182">
        <v>98420.316732639694</v>
      </c>
      <c r="L643" s="182">
        <v>7550057.2784131486</v>
      </c>
      <c r="M643" s="183">
        <v>75.500572784131492</v>
      </c>
      <c r="N643" s="182">
        <v>1</v>
      </c>
      <c r="O643" s="186">
        <f t="shared" ref="O643:O661" si="48">(K643-J644*N643)/H643</f>
        <v>0.102821717778855</v>
      </c>
    </row>
    <row r="644" spans="2:15" x14ac:dyDescent="0.2">
      <c r="B644" s="179" t="s">
        <v>42</v>
      </c>
      <c r="C644" s="185" t="s">
        <v>70</v>
      </c>
      <c r="D644" s="184" t="s">
        <v>1657</v>
      </c>
      <c r="E644" s="180" t="str">
        <f t="shared" si="45"/>
        <v>ROFemale1-4</v>
      </c>
      <c r="F644" s="181">
        <v>8.5999999999999998E-4</v>
      </c>
      <c r="G644" s="181">
        <v>3.4251190422584618E-3</v>
      </c>
      <c r="H644" s="182">
        <v>336.48121517887347</v>
      </c>
      <c r="I644" s="181">
        <v>0.99657488095774149</v>
      </c>
      <c r="J644" s="182">
        <v>98239.276074037945</v>
      </c>
      <c r="K644" s="182">
        <v>392114.34948631807</v>
      </c>
      <c r="L644" s="182">
        <v>7451636.9616805092</v>
      </c>
      <c r="M644" s="183">
        <v>75.851912386493865</v>
      </c>
      <c r="N644" s="182">
        <v>4</v>
      </c>
      <c r="O644" s="186">
        <f t="shared" si="48"/>
        <v>1.4953882362030753</v>
      </c>
    </row>
    <row r="645" spans="2:15" x14ac:dyDescent="0.2">
      <c r="B645" s="179" t="s">
        <v>42</v>
      </c>
      <c r="C645" s="185" t="s">
        <v>70</v>
      </c>
      <c r="D645" s="184" t="s">
        <v>1658</v>
      </c>
      <c r="E645" s="180" t="str">
        <f t="shared" si="45"/>
        <v>ROFemale5-9</v>
      </c>
      <c r="F645" s="181">
        <v>4.6000000000000001E-4</v>
      </c>
      <c r="G645" s="181">
        <v>2.3198468926020508E-3</v>
      </c>
      <c r="H645" s="182">
        <v>227.11949443038026</v>
      </c>
      <c r="I645" s="181">
        <v>0.99768015310739799</v>
      </c>
      <c r="J645" s="182">
        <v>97902.794858859066</v>
      </c>
      <c r="K645" s="182">
        <v>488946.17555821943</v>
      </c>
      <c r="L645" s="182">
        <v>7059522.6121941907</v>
      </c>
      <c r="M645" s="183">
        <v>72.107467640443829</v>
      </c>
      <c r="N645" s="182">
        <v>5</v>
      </c>
      <c r="O645" s="186">
        <f t="shared" si="48"/>
        <v>2.5000000000001608</v>
      </c>
    </row>
    <row r="646" spans="2:15" x14ac:dyDescent="0.2">
      <c r="B646" s="179" t="s">
        <v>42</v>
      </c>
      <c r="C646" s="185" t="s">
        <v>70</v>
      </c>
      <c r="D646" s="184" t="s">
        <v>118</v>
      </c>
      <c r="E646" s="180" t="str">
        <f t="shared" si="45"/>
        <v>ROFemale10-14</v>
      </c>
      <c r="F646" s="181">
        <v>2.5999999999999998E-4</v>
      </c>
      <c r="G646" s="181">
        <v>1.3111903233259991E-3</v>
      </c>
      <c r="H646" s="182">
        <v>128.07140036217058</v>
      </c>
      <c r="I646" s="181">
        <v>0.99868880967667395</v>
      </c>
      <c r="J646" s="182">
        <v>97675.675364428695</v>
      </c>
      <c r="K646" s="182">
        <v>488058.19832123804</v>
      </c>
      <c r="L646" s="182">
        <v>6570576.4366359711</v>
      </c>
      <c r="M646" s="183">
        <v>67.269321784785205</v>
      </c>
      <c r="N646" s="182">
        <v>5</v>
      </c>
      <c r="O646" s="186">
        <f t="shared" si="48"/>
        <v>2.4999999999997948</v>
      </c>
    </row>
    <row r="647" spans="2:15" x14ac:dyDescent="0.2">
      <c r="B647" s="179" t="s">
        <v>42</v>
      </c>
      <c r="C647" s="185" t="s">
        <v>70</v>
      </c>
      <c r="D647" s="179" t="s">
        <v>119</v>
      </c>
      <c r="E647" s="180" t="str">
        <f t="shared" si="45"/>
        <v>ROFemale15-19</v>
      </c>
      <c r="F647" s="181">
        <v>6.6E-4</v>
      </c>
      <c r="G647" s="181">
        <v>3.2974208040664533E-3</v>
      </c>
      <c r="H647" s="182">
        <v>321.65549869794819</v>
      </c>
      <c r="I647" s="181">
        <v>0.99670257919593352</v>
      </c>
      <c r="J647" s="182">
        <v>97547.603964066526</v>
      </c>
      <c r="K647" s="182">
        <v>486933.88107358775</v>
      </c>
      <c r="L647" s="182">
        <v>6082518.2383147329</v>
      </c>
      <c r="M647" s="183">
        <v>62.354358191671643</v>
      </c>
      <c r="N647" s="182">
        <v>5</v>
      </c>
      <c r="O647" s="186">
        <f t="shared" si="48"/>
        <v>2.4999999999998948</v>
      </c>
    </row>
    <row r="648" spans="2:15" x14ac:dyDescent="0.2">
      <c r="B648" s="179" t="s">
        <v>42</v>
      </c>
      <c r="C648" s="185" t="s">
        <v>70</v>
      </c>
      <c r="D648" s="179" t="s">
        <v>120</v>
      </c>
      <c r="E648" s="180" t="str">
        <f t="shared" si="45"/>
        <v>ROFemale20-24</v>
      </c>
      <c r="F648" s="181">
        <v>7.6000000000000004E-4</v>
      </c>
      <c r="G648" s="181">
        <v>3.8147400309143289E-3</v>
      </c>
      <c r="H648" s="182">
        <v>370.89171765445508</v>
      </c>
      <c r="I648" s="181">
        <v>0.99618525996908569</v>
      </c>
      <c r="J648" s="182">
        <v>97225.948465368579</v>
      </c>
      <c r="K648" s="182">
        <v>485202.5130327068</v>
      </c>
      <c r="L648" s="182">
        <v>5595584.3572411453</v>
      </c>
      <c r="M648" s="183">
        <v>57.552376146109452</v>
      </c>
      <c r="N648" s="182">
        <v>5</v>
      </c>
      <c r="O648" s="186">
        <f t="shared" si="48"/>
        <v>2.5000000000000777</v>
      </c>
    </row>
    <row r="649" spans="2:15" x14ac:dyDescent="0.2">
      <c r="B649" s="179" t="s">
        <v>42</v>
      </c>
      <c r="C649" s="185" t="s">
        <v>70</v>
      </c>
      <c r="D649" s="179" t="s">
        <v>121</v>
      </c>
      <c r="E649" s="180" t="str">
        <f t="shared" si="45"/>
        <v>ROFemale25-29</v>
      </c>
      <c r="F649" s="181">
        <v>9.1E-4</v>
      </c>
      <c r="G649" s="181">
        <v>4.5404540613591731E-3</v>
      </c>
      <c r="H649" s="182">
        <v>439.76593577333182</v>
      </c>
      <c r="I649" s="181">
        <v>0.99545954593864083</v>
      </c>
      <c r="J649" s="182">
        <v>96855.05674771413</v>
      </c>
      <c r="K649" s="182">
        <v>483175.86889913731</v>
      </c>
      <c r="L649" s="182">
        <v>5110381.8442084389</v>
      </c>
      <c r="M649" s="183">
        <v>52.763190852490503</v>
      </c>
      <c r="N649" s="182">
        <v>5</v>
      </c>
      <c r="O649" s="186">
        <f t="shared" si="48"/>
        <v>2.5000000000000044</v>
      </c>
    </row>
    <row r="650" spans="2:15" x14ac:dyDescent="0.2">
      <c r="B650" s="179" t="s">
        <v>42</v>
      </c>
      <c r="C650" s="185" t="s">
        <v>70</v>
      </c>
      <c r="D650" s="179" t="s">
        <v>122</v>
      </c>
      <c r="E650" s="180" t="str">
        <f t="shared" si="45"/>
        <v>ROFemale30-34</v>
      </c>
      <c r="F650" s="181">
        <v>1.5100000000000001E-3</v>
      </c>
      <c r="G650" s="181">
        <v>7.5272913043252891E-3</v>
      </c>
      <c r="H650" s="182">
        <v>725.74598013271589</v>
      </c>
      <c r="I650" s="181">
        <v>0.99247270869567472</v>
      </c>
      <c r="J650" s="182">
        <v>96415.290811940795</v>
      </c>
      <c r="K650" s="182">
        <v>480262.08910937217</v>
      </c>
      <c r="L650" s="182">
        <v>4627205.9753093012</v>
      </c>
      <c r="M650" s="183">
        <v>47.992449499890249</v>
      </c>
      <c r="N650" s="182">
        <v>5</v>
      </c>
      <c r="O650" s="186">
        <f t="shared" si="48"/>
        <v>2.5000000000000155</v>
      </c>
    </row>
    <row r="651" spans="2:15" x14ac:dyDescent="0.2">
      <c r="B651" s="179" t="s">
        <v>42</v>
      </c>
      <c r="C651" s="185" t="s">
        <v>70</v>
      </c>
      <c r="D651" s="179" t="s">
        <v>123</v>
      </c>
      <c r="E651" s="180" t="str">
        <f t="shared" si="45"/>
        <v>ROFemale35-39</v>
      </c>
      <c r="F651" s="181">
        <v>1.5900000000000001E-3</v>
      </c>
      <c r="G651" s="181">
        <v>7.9332591740906965E-3</v>
      </c>
      <c r="H651" s="182">
        <v>759.12995940150438</v>
      </c>
      <c r="I651" s="181">
        <v>0.99206674082590929</v>
      </c>
      <c r="J651" s="182">
        <v>95689.544831808074</v>
      </c>
      <c r="K651" s="182">
        <v>476549.89926053665</v>
      </c>
      <c r="L651" s="182">
        <v>4146943.8861999288</v>
      </c>
      <c r="M651" s="183">
        <v>43.337481576372248</v>
      </c>
      <c r="N651" s="182">
        <v>5</v>
      </c>
      <c r="O651" s="186">
        <f t="shared" si="48"/>
        <v>2.5000000000000235</v>
      </c>
    </row>
    <row r="652" spans="2:15" x14ac:dyDescent="0.2">
      <c r="B652" s="179" t="s">
        <v>42</v>
      </c>
      <c r="C652" s="185" t="s">
        <v>70</v>
      </c>
      <c r="D652" s="179" t="s">
        <v>124</v>
      </c>
      <c r="E652" s="180" t="str">
        <f t="shared" si="45"/>
        <v>ROFemale40-44</v>
      </c>
      <c r="F652" s="181">
        <v>2.0400000000000001E-3</v>
      </c>
      <c r="G652" s="181">
        <v>1.0145184296352099E-2</v>
      </c>
      <c r="H652" s="182">
        <v>963.08655420972889</v>
      </c>
      <c r="I652" s="181">
        <v>0.98985481570364786</v>
      </c>
      <c r="J652" s="182">
        <v>94930.414872406574</v>
      </c>
      <c r="K652" s="182">
        <v>472244.35797650856</v>
      </c>
      <c r="L652" s="182">
        <v>3670393.9869393921</v>
      </c>
      <c r="M652" s="183">
        <v>38.664046626917937</v>
      </c>
      <c r="N652" s="182">
        <v>5</v>
      </c>
      <c r="O652" s="186">
        <f t="shared" si="48"/>
        <v>2.5000000000000502</v>
      </c>
    </row>
    <row r="653" spans="2:15" x14ac:dyDescent="0.2">
      <c r="B653" s="179" t="s">
        <v>42</v>
      </c>
      <c r="C653" s="185" t="s">
        <v>70</v>
      </c>
      <c r="D653" s="179" t="s">
        <v>125</v>
      </c>
      <c r="E653" s="180" t="str">
        <f t="shared" ref="E653:E716" si="49">_xlfn.CONCAT(B653,C653,D653)</f>
        <v>ROFemale45-49</v>
      </c>
      <c r="F653" s="181">
        <v>3.6700000000000001E-3</v>
      </c>
      <c r="G653" s="181">
        <v>1.8190333487546402E-2</v>
      </c>
      <c r="H653" s="182">
        <v>1709.2970390417634</v>
      </c>
      <c r="I653" s="181">
        <v>0.9818096665124536</v>
      </c>
      <c r="J653" s="182">
        <v>93967.328318196844</v>
      </c>
      <c r="K653" s="182">
        <v>465563.39899337979</v>
      </c>
      <c r="L653" s="182">
        <v>3198149.6289628837</v>
      </c>
      <c r="M653" s="183">
        <v>34.03469787002085</v>
      </c>
      <c r="N653" s="182">
        <v>5</v>
      </c>
      <c r="O653" s="186">
        <f t="shared" si="48"/>
        <v>2.4999999999999969</v>
      </c>
    </row>
    <row r="654" spans="2:15" x14ac:dyDescent="0.2">
      <c r="B654" s="179" t="s">
        <v>42</v>
      </c>
      <c r="C654" s="185" t="s">
        <v>70</v>
      </c>
      <c r="D654" s="179" t="s">
        <v>126</v>
      </c>
      <c r="E654" s="180" t="str">
        <f t="shared" si="49"/>
        <v>ROFemale50-54</v>
      </c>
      <c r="F654" s="181">
        <v>5.4900000000000001E-3</v>
      </c>
      <c r="G654" s="181">
        <v>2.7096191725868069E-2</v>
      </c>
      <c r="H654" s="182">
        <v>2499.8413037911196</v>
      </c>
      <c r="I654" s="181">
        <v>0.97290380827413192</v>
      </c>
      <c r="J654" s="182">
        <v>92258.031279155082</v>
      </c>
      <c r="K654" s="182">
        <v>455040.55313629762</v>
      </c>
      <c r="L654" s="182">
        <v>2732586.2299695038</v>
      </c>
      <c r="M654" s="183">
        <v>29.618952324066214</v>
      </c>
      <c r="N654" s="182">
        <v>5</v>
      </c>
      <c r="O654" s="186">
        <f t="shared" si="48"/>
        <v>2.5000000000000093</v>
      </c>
    </row>
    <row r="655" spans="2:15" x14ac:dyDescent="0.2">
      <c r="B655" s="179" t="s">
        <v>42</v>
      </c>
      <c r="C655" s="185" t="s">
        <v>70</v>
      </c>
      <c r="D655" s="179" t="s">
        <v>127</v>
      </c>
      <c r="E655" s="180" t="str">
        <f t="shared" si="49"/>
        <v>ROFemale55-59</v>
      </c>
      <c r="F655" s="181">
        <v>7.4400000000000004E-3</v>
      </c>
      <c r="G655" s="181">
        <v>3.6543373410994263E-2</v>
      </c>
      <c r="H655" s="182">
        <v>3280.0670529646873</v>
      </c>
      <c r="I655" s="181">
        <v>0.96345662658900577</v>
      </c>
      <c r="J655" s="182">
        <v>89758.189975363959</v>
      </c>
      <c r="K655" s="182">
        <v>440590.7822444081</v>
      </c>
      <c r="L655" s="182">
        <v>2277545.6768332063</v>
      </c>
      <c r="M655" s="183">
        <v>25.37423802171509</v>
      </c>
      <c r="N655" s="182">
        <v>5</v>
      </c>
      <c r="O655" s="186">
        <f t="shared" si="48"/>
        <v>2.500000000000012</v>
      </c>
    </row>
    <row r="656" spans="2:15" x14ac:dyDescent="0.2">
      <c r="B656" s="179" t="s">
        <v>42</v>
      </c>
      <c r="C656" s="185" t="s">
        <v>70</v>
      </c>
      <c r="D656" s="179" t="s">
        <v>128</v>
      </c>
      <c r="E656" s="180" t="str">
        <f t="shared" si="49"/>
        <v>ROFemale60-64</v>
      </c>
      <c r="F656" s="181">
        <v>1.2070000000000001E-2</v>
      </c>
      <c r="G656" s="181">
        <v>5.8585818179490524E-2</v>
      </c>
      <c r="H656" s="182">
        <v>5066.3915860353154</v>
      </c>
      <c r="I656" s="181">
        <v>0.94141418182050951</v>
      </c>
      <c r="J656" s="182">
        <v>86478.12292239927</v>
      </c>
      <c r="K656" s="182">
        <v>419724.63564690808</v>
      </c>
      <c r="L656" s="182">
        <v>1836954.8945887983</v>
      </c>
      <c r="M656" s="183">
        <v>21.241845133909543</v>
      </c>
      <c r="N656" s="182">
        <v>5</v>
      </c>
      <c r="O656" s="186">
        <f t="shared" si="48"/>
        <v>2.5000000000000058</v>
      </c>
    </row>
    <row r="657" spans="2:15" x14ac:dyDescent="0.2">
      <c r="B657" s="179" t="s">
        <v>42</v>
      </c>
      <c r="C657" s="185" t="s">
        <v>70</v>
      </c>
      <c r="D657" s="179" t="s">
        <v>129</v>
      </c>
      <c r="E657" s="180" t="str">
        <f t="shared" si="49"/>
        <v>ROFemale65-69</v>
      </c>
      <c r="F657" s="181">
        <v>2.0140000000000002E-2</v>
      </c>
      <c r="G657" s="181">
        <v>9.5866544686925431E-2</v>
      </c>
      <c r="H657" s="182">
        <v>7804.6613801975027</v>
      </c>
      <c r="I657" s="181">
        <v>0.90413345531307454</v>
      </c>
      <c r="J657" s="182">
        <v>81411.731336363955</v>
      </c>
      <c r="K657" s="182">
        <v>387547.003231326</v>
      </c>
      <c r="L657" s="182">
        <v>1417230.2589418902</v>
      </c>
      <c r="M657" s="183">
        <v>17.408182281327555</v>
      </c>
      <c r="N657" s="182">
        <v>5</v>
      </c>
      <c r="O657" s="186">
        <f t="shared" si="48"/>
        <v>2.5000000000000004</v>
      </c>
    </row>
    <row r="658" spans="2:15" x14ac:dyDescent="0.2">
      <c r="B658" s="179" t="s">
        <v>42</v>
      </c>
      <c r="C658" s="185" t="s">
        <v>70</v>
      </c>
      <c r="D658" s="179" t="s">
        <v>130</v>
      </c>
      <c r="E658" s="180" t="str">
        <f t="shared" si="49"/>
        <v>ROFemale70-74</v>
      </c>
      <c r="F658" s="181">
        <v>3.3099999999999997E-2</v>
      </c>
      <c r="G658" s="181">
        <v>0.15286588835943316</v>
      </c>
      <c r="H658" s="182">
        <v>11252.010138384327</v>
      </c>
      <c r="I658" s="181">
        <v>0.84713411164056684</v>
      </c>
      <c r="J658" s="182">
        <v>73607.069956166451</v>
      </c>
      <c r="K658" s="182">
        <v>339905.32443487144</v>
      </c>
      <c r="L658" s="182">
        <v>1029683.2557105641</v>
      </c>
      <c r="M658" s="183">
        <v>13.988917862424737</v>
      </c>
      <c r="N658" s="182">
        <v>5</v>
      </c>
      <c r="O658" s="186">
        <f t="shared" si="48"/>
        <v>2.4999999999999991</v>
      </c>
    </row>
    <row r="659" spans="2:15" x14ac:dyDescent="0.2">
      <c r="B659" s="179" t="s">
        <v>42</v>
      </c>
      <c r="C659" s="185" t="s">
        <v>70</v>
      </c>
      <c r="D659" s="179" t="s">
        <v>131</v>
      </c>
      <c r="E659" s="180" t="str">
        <f t="shared" si="49"/>
        <v>ROFemale75-79</v>
      </c>
      <c r="F659" s="181">
        <v>5.1450000000000003E-2</v>
      </c>
      <c r="G659" s="181">
        <v>0.22793276736982188</v>
      </c>
      <c r="H659" s="182">
        <v>14212.76134377786</v>
      </c>
      <c r="I659" s="181">
        <v>0.77206723263017807</v>
      </c>
      <c r="J659" s="182">
        <v>62355.059817782123</v>
      </c>
      <c r="K659" s="182">
        <v>276243.39572946593</v>
      </c>
      <c r="L659" s="182">
        <v>689777.93127569265</v>
      </c>
      <c r="M659" s="183">
        <v>11.062100385941495</v>
      </c>
      <c r="N659" s="182">
        <v>5</v>
      </c>
      <c r="O659" s="186">
        <f t="shared" si="48"/>
        <v>2.4999999999999991</v>
      </c>
    </row>
    <row r="660" spans="2:15" x14ac:dyDescent="0.2">
      <c r="B660" s="179" t="s">
        <v>42</v>
      </c>
      <c r="C660" s="185" t="s">
        <v>70</v>
      </c>
      <c r="D660" s="179" t="s">
        <v>132</v>
      </c>
      <c r="E660" s="180" t="str">
        <f t="shared" si="49"/>
        <v>ROFemale80-84</v>
      </c>
      <c r="F660" s="181">
        <v>9.0950000000000003E-2</v>
      </c>
      <c r="G660" s="181">
        <v>0.37050716770921588</v>
      </c>
      <c r="H660" s="182">
        <v>17837.066654615024</v>
      </c>
      <c r="I660" s="181">
        <v>0.62949283229078412</v>
      </c>
      <c r="J660" s="182">
        <v>48142.298474004259</v>
      </c>
      <c r="K660" s="182">
        <v>196118.82573348374</v>
      </c>
      <c r="L660" s="182">
        <v>413534.53554622672</v>
      </c>
      <c r="M660" s="183">
        <v>8.5898378069656545</v>
      </c>
      <c r="N660" s="182">
        <v>5</v>
      </c>
      <c r="O660" s="186">
        <f t="shared" si="48"/>
        <v>2.5</v>
      </c>
    </row>
    <row r="661" spans="2:15" x14ac:dyDescent="0.2">
      <c r="B661" s="179" t="s">
        <v>42</v>
      </c>
      <c r="C661" s="185" t="s">
        <v>70</v>
      </c>
      <c r="D661" s="179" t="s">
        <v>133</v>
      </c>
      <c r="E661" s="180" t="str">
        <f t="shared" si="49"/>
        <v>ROFemale85-89</v>
      </c>
      <c r="F661" s="181">
        <v>0.11429</v>
      </c>
      <c r="G661" s="181">
        <v>0.44444599233473536</v>
      </c>
      <c r="H661" s="182">
        <v>13469.038828902647</v>
      </c>
      <c r="I661" s="181">
        <v>0.55555400766526464</v>
      </c>
      <c r="J661" s="182">
        <v>30305.231819389235</v>
      </c>
      <c r="K661" s="182">
        <v>117853.56202468957</v>
      </c>
      <c r="L661" s="182">
        <v>217415.70981274298</v>
      </c>
      <c r="M661" s="183">
        <v>7.1741972181067686</v>
      </c>
      <c r="N661" s="182">
        <v>5</v>
      </c>
      <c r="O661" s="186">
        <f t="shared" si="48"/>
        <v>2.4999999999999996</v>
      </c>
    </row>
    <row r="662" spans="2:15" x14ac:dyDescent="0.2">
      <c r="B662" s="179" t="s">
        <v>42</v>
      </c>
      <c r="C662" s="185" t="s">
        <v>70</v>
      </c>
      <c r="D662" s="179" t="s">
        <v>8</v>
      </c>
      <c r="E662" s="180" t="str">
        <f t="shared" si="49"/>
        <v>ROFemale90+</v>
      </c>
      <c r="F662" s="181">
        <v>0.1691</v>
      </c>
      <c r="G662" s="181">
        <v>1</v>
      </c>
      <c r="H662" s="182">
        <v>16836.19299048659</v>
      </c>
      <c r="I662" s="181">
        <v>0</v>
      </c>
      <c r="J662" s="182">
        <v>16836.19299048659</v>
      </c>
      <c r="K662" s="182">
        <v>99562.147788053408</v>
      </c>
      <c r="L662" s="182">
        <v>99562.147788053408</v>
      </c>
      <c r="M662" s="183">
        <v>5.9135784345256495</v>
      </c>
      <c r="N662" s="183" t="s">
        <v>19</v>
      </c>
      <c r="O662" s="186">
        <f>K662/H662</f>
        <v>5.9135784345256495</v>
      </c>
    </row>
    <row r="663" spans="2:15" ht="16" customHeight="1" x14ac:dyDescent="0.2">
      <c r="B663" s="239" t="s">
        <v>14</v>
      </c>
      <c r="C663" s="239" t="s">
        <v>17</v>
      </c>
      <c r="D663" s="239" t="s">
        <v>0</v>
      </c>
      <c r="E663" s="239" t="s">
        <v>135</v>
      </c>
      <c r="F663" s="240" t="s">
        <v>1</v>
      </c>
      <c r="G663" s="240" t="s">
        <v>2</v>
      </c>
      <c r="H663" s="240" t="s">
        <v>83</v>
      </c>
      <c r="I663" s="240" t="s">
        <v>3</v>
      </c>
      <c r="J663" s="240" t="s">
        <v>4</v>
      </c>
      <c r="K663" s="240" t="s">
        <v>5</v>
      </c>
      <c r="L663" s="240" t="s">
        <v>6</v>
      </c>
      <c r="M663" s="240" t="s">
        <v>7</v>
      </c>
      <c r="N663" s="241" t="s">
        <v>9</v>
      </c>
      <c r="O663" s="242" t="s">
        <v>139</v>
      </c>
    </row>
    <row r="664" spans="2:15" ht="16" customHeight="1" x14ac:dyDescent="0.2">
      <c r="B664" s="239"/>
      <c r="C664" s="239"/>
      <c r="D664" s="239"/>
      <c r="E664" s="239"/>
      <c r="F664" s="239"/>
      <c r="G664" s="239"/>
      <c r="H664" s="239"/>
      <c r="I664" s="239"/>
      <c r="J664" s="239"/>
      <c r="K664" s="239"/>
      <c r="L664" s="239"/>
      <c r="M664" s="239"/>
      <c r="N664" s="241"/>
      <c r="O664" s="242"/>
    </row>
    <row r="665" spans="2:15" x14ac:dyDescent="0.2">
      <c r="B665" s="179" t="s">
        <v>12</v>
      </c>
      <c r="C665" s="185" t="s">
        <v>70</v>
      </c>
      <c r="D665" s="179">
        <v>0</v>
      </c>
      <c r="E665" s="180" t="str">
        <f t="shared" si="49"/>
        <v>ACFemale0</v>
      </c>
      <c r="F665" s="181">
        <v>1.406E-2</v>
      </c>
      <c r="G665" s="181">
        <v>1.3882824214099287E-2</v>
      </c>
      <c r="H665" s="182">
        <v>1388.2824214099287</v>
      </c>
      <c r="I665" s="181">
        <v>0.98611717578590075</v>
      </c>
      <c r="J665" s="182">
        <v>100000</v>
      </c>
      <c r="K665" s="182">
        <v>98738.951542108451</v>
      </c>
      <c r="L665" s="182">
        <v>7836131.4984210227</v>
      </c>
      <c r="M665" s="183">
        <v>78.361314984210225</v>
      </c>
      <c r="N665" s="182">
        <v>1</v>
      </c>
      <c r="O665" s="186">
        <f t="shared" ref="O665:O683" si="50">(K665-J666*N665)/H665</f>
        <v>9.1648472642300374E-2</v>
      </c>
    </row>
    <row r="666" spans="2:15" x14ac:dyDescent="0.2">
      <c r="B666" s="179" t="s">
        <v>12</v>
      </c>
      <c r="C666" s="185" t="s">
        <v>70</v>
      </c>
      <c r="D666" s="184" t="s">
        <v>1657</v>
      </c>
      <c r="E666" s="180" t="str">
        <f t="shared" si="49"/>
        <v>ACFemale1-4</v>
      </c>
      <c r="F666" s="181">
        <v>5.5000000000000003E-4</v>
      </c>
      <c r="G666" s="181">
        <v>2.2087365672233566E-3</v>
      </c>
      <c r="H666" s="182">
        <v>217.80730657253417</v>
      </c>
      <c r="I666" s="181">
        <v>0.99779126343277669</v>
      </c>
      <c r="J666" s="182">
        <v>98611.717578590076</v>
      </c>
      <c r="K666" s="182">
        <v>393902.66577989346</v>
      </c>
      <c r="L666" s="182">
        <v>7737392.5468789143</v>
      </c>
      <c r="M666" s="183">
        <v>78.463216510882532</v>
      </c>
      <c r="N666" s="182">
        <v>4</v>
      </c>
      <c r="O666" s="186">
        <f t="shared" si="50"/>
        <v>1.501440410652074</v>
      </c>
    </row>
    <row r="667" spans="2:15" x14ac:dyDescent="0.2">
      <c r="B667" s="179" t="s">
        <v>12</v>
      </c>
      <c r="C667" s="185" t="s">
        <v>70</v>
      </c>
      <c r="D667" s="184" t="s">
        <v>1658</v>
      </c>
      <c r="E667" s="180" t="str">
        <f t="shared" si="49"/>
        <v>ACFemale5-9</v>
      </c>
      <c r="F667" s="181">
        <v>2.0000000000000001E-4</v>
      </c>
      <c r="G667" s="181">
        <v>9.9738753041525791E-4</v>
      </c>
      <c r="H667" s="182">
        <v>98.136859174108054</v>
      </c>
      <c r="I667" s="181">
        <v>0.99900261246958477</v>
      </c>
      <c r="J667" s="182">
        <v>98393.910272017543</v>
      </c>
      <c r="K667" s="182">
        <v>491724.20921215246</v>
      </c>
      <c r="L667" s="182">
        <v>7343489.8810990211</v>
      </c>
      <c r="M667" s="183">
        <v>74.633581090510361</v>
      </c>
      <c r="N667" s="182">
        <v>5</v>
      </c>
      <c r="O667" s="186">
        <f t="shared" si="50"/>
        <v>2.4999999999996936</v>
      </c>
    </row>
    <row r="668" spans="2:15" x14ac:dyDescent="0.2">
      <c r="B668" s="179" t="s">
        <v>12</v>
      </c>
      <c r="C668" s="185" t="s">
        <v>70</v>
      </c>
      <c r="D668" s="184" t="s">
        <v>118</v>
      </c>
      <c r="E668" s="180" t="str">
        <f t="shared" si="49"/>
        <v>ACFemale10-14</v>
      </c>
      <c r="F668" s="181">
        <v>3.6999999999999999E-4</v>
      </c>
      <c r="G668" s="181">
        <v>1.8695970812952268E-3</v>
      </c>
      <c r="H668" s="182">
        <v>183.77349107630906</v>
      </c>
      <c r="I668" s="181">
        <v>0.99813040291870481</v>
      </c>
      <c r="J668" s="182">
        <v>98295.773412843439</v>
      </c>
      <c r="K668" s="182">
        <v>491019.43333652639</v>
      </c>
      <c r="L668" s="182">
        <v>6851765.6718868688</v>
      </c>
      <c r="M668" s="183">
        <v>69.705598053635228</v>
      </c>
      <c r="N668" s="182">
        <v>5</v>
      </c>
      <c r="O668" s="186">
        <f t="shared" si="50"/>
        <v>2.4999999999996985</v>
      </c>
    </row>
    <row r="669" spans="2:15" x14ac:dyDescent="0.2">
      <c r="B669" s="179" t="s">
        <v>12</v>
      </c>
      <c r="C669" s="185" t="s">
        <v>70</v>
      </c>
      <c r="D669" s="179" t="s">
        <v>119</v>
      </c>
      <c r="E669" s="180" t="str">
        <f t="shared" si="49"/>
        <v>ACFemale15-19</v>
      </c>
      <c r="F669" s="181">
        <v>5.9999999999999995E-4</v>
      </c>
      <c r="G669" s="181">
        <v>3.0162405696128169E-3</v>
      </c>
      <c r="H669" s="182">
        <v>295.92939452988355</v>
      </c>
      <c r="I669" s="181">
        <v>0.9969837594303872</v>
      </c>
      <c r="J669" s="182">
        <v>98111.999921767128</v>
      </c>
      <c r="K669" s="182">
        <v>489820.17612251092</v>
      </c>
      <c r="L669" s="182">
        <v>6360746.2385503426</v>
      </c>
      <c r="M669" s="183">
        <v>64.831480793606246</v>
      </c>
      <c r="N669" s="182">
        <v>5</v>
      </c>
      <c r="O669" s="186">
        <f t="shared" si="50"/>
        <v>2.4999999999999387</v>
      </c>
    </row>
    <row r="670" spans="2:15" x14ac:dyDescent="0.2">
      <c r="B670" s="179" t="s">
        <v>12</v>
      </c>
      <c r="C670" s="185" t="s">
        <v>70</v>
      </c>
      <c r="D670" s="179" t="s">
        <v>120</v>
      </c>
      <c r="E670" s="180" t="str">
        <f t="shared" si="49"/>
        <v>ACFemale20-24</v>
      </c>
      <c r="F670" s="181">
        <v>8.3000000000000001E-4</v>
      </c>
      <c r="G670" s="181">
        <v>4.1173819302754702E-3</v>
      </c>
      <c r="H670" s="182">
        <v>402.74612127939758</v>
      </c>
      <c r="I670" s="181">
        <v>0.99588261806972456</v>
      </c>
      <c r="J670" s="182">
        <v>97816.070527237243</v>
      </c>
      <c r="K670" s="182">
        <v>488073.48733298772</v>
      </c>
      <c r="L670" s="182">
        <v>5870926.0624278318</v>
      </c>
      <c r="M670" s="183">
        <v>60.020056323904882</v>
      </c>
      <c r="N670" s="182">
        <v>5</v>
      </c>
      <c r="O670" s="186">
        <f t="shared" si="50"/>
        <v>2.5000000000000546</v>
      </c>
    </row>
    <row r="671" spans="2:15" x14ac:dyDescent="0.2">
      <c r="B671" s="179" t="s">
        <v>12</v>
      </c>
      <c r="C671" s="185" t="s">
        <v>70</v>
      </c>
      <c r="D671" s="179" t="s">
        <v>121</v>
      </c>
      <c r="E671" s="180" t="str">
        <f t="shared" si="49"/>
        <v>ACFemale25-29</v>
      </c>
      <c r="F671" s="181">
        <v>8.1999999999999998E-4</v>
      </c>
      <c r="G671" s="181">
        <v>4.1132262537442628E-3</v>
      </c>
      <c r="H671" s="182">
        <v>400.68304341109257</v>
      </c>
      <c r="I671" s="181">
        <v>0.99588677374625578</v>
      </c>
      <c r="J671" s="182">
        <v>97413.324405957843</v>
      </c>
      <c r="K671" s="182">
        <v>486064.91442126152</v>
      </c>
      <c r="L671" s="182">
        <v>5382852.5750948442</v>
      </c>
      <c r="M671" s="183">
        <v>55.257867523979364</v>
      </c>
      <c r="N671" s="182">
        <v>5</v>
      </c>
      <c r="O671" s="186">
        <f t="shared" si="50"/>
        <v>2.5000000000000133</v>
      </c>
    </row>
    <row r="672" spans="2:15" x14ac:dyDescent="0.2">
      <c r="B672" s="179" t="s">
        <v>12</v>
      </c>
      <c r="C672" s="185" t="s">
        <v>70</v>
      </c>
      <c r="D672" s="179" t="s">
        <v>122</v>
      </c>
      <c r="E672" s="180" t="str">
        <f t="shared" si="49"/>
        <v>ACFemale30-34</v>
      </c>
      <c r="F672" s="181">
        <v>1.1000000000000001E-3</v>
      </c>
      <c r="G672" s="181">
        <v>5.5061222776439924E-3</v>
      </c>
      <c r="H672" s="182">
        <v>534.1634658194057</v>
      </c>
      <c r="I672" s="181">
        <v>0.99449387772235598</v>
      </c>
      <c r="J672" s="182">
        <v>97012.641362546754</v>
      </c>
      <c r="K672" s="182">
        <v>483727.79814818525</v>
      </c>
      <c r="L672" s="182">
        <v>4896787.6606735829</v>
      </c>
      <c r="M672" s="183">
        <v>50.475768847214013</v>
      </c>
      <c r="N672" s="182">
        <v>5</v>
      </c>
      <c r="O672" s="186">
        <f t="shared" si="50"/>
        <v>2.5000000000000422</v>
      </c>
    </row>
    <row r="673" spans="2:15" x14ac:dyDescent="0.2">
      <c r="B673" s="179" t="s">
        <v>12</v>
      </c>
      <c r="C673" s="185" t="s">
        <v>70</v>
      </c>
      <c r="D673" s="179" t="s">
        <v>123</v>
      </c>
      <c r="E673" s="180" t="str">
        <f t="shared" si="49"/>
        <v>ACFemale35-39</v>
      </c>
      <c r="F673" s="181">
        <v>1.2899999999999999E-3</v>
      </c>
      <c r="G673" s="181">
        <v>6.4311430605634764E-3</v>
      </c>
      <c r="H673" s="182">
        <v>620.46689361926485</v>
      </c>
      <c r="I673" s="181">
        <v>0.99356885693943653</v>
      </c>
      <c r="J673" s="182">
        <v>96478.477896727345</v>
      </c>
      <c r="K673" s="182">
        <v>480841.22224958858</v>
      </c>
      <c r="L673" s="182">
        <v>4413059.8625253979</v>
      </c>
      <c r="M673" s="183">
        <v>45.741391849581547</v>
      </c>
      <c r="N673" s="182">
        <v>5</v>
      </c>
      <c r="O673" s="186">
        <f t="shared" si="50"/>
        <v>2.4999999999999498</v>
      </c>
    </row>
    <row r="674" spans="2:15" x14ac:dyDescent="0.2">
      <c r="B674" s="179" t="s">
        <v>12</v>
      </c>
      <c r="C674" s="185" t="s">
        <v>70</v>
      </c>
      <c r="D674" s="179" t="s">
        <v>124</v>
      </c>
      <c r="E674" s="180" t="str">
        <f t="shared" si="49"/>
        <v>ACFemale40-44</v>
      </c>
      <c r="F674" s="181">
        <v>1.7899999999999999E-3</v>
      </c>
      <c r="G674" s="181">
        <v>8.9279603369910258E-3</v>
      </c>
      <c r="H674" s="182">
        <v>855.81652021859827</v>
      </c>
      <c r="I674" s="181">
        <v>0.99107203966300894</v>
      </c>
      <c r="J674" s="182">
        <v>95858.011003108084</v>
      </c>
      <c r="K674" s="182">
        <v>477150.5137149939</v>
      </c>
      <c r="L674" s="182">
        <v>3932218.6402758094</v>
      </c>
      <c r="M674" s="183">
        <v>41.021283449625422</v>
      </c>
      <c r="N674" s="182">
        <v>5</v>
      </c>
      <c r="O674" s="186">
        <f t="shared" si="50"/>
        <v>2.4999999999999982</v>
      </c>
    </row>
    <row r="675" spans="2:15" x14ac:dyDescent="0.2">
      <c r="B675" s="179" t="s">
        <v>12</v>
      </c>
      <c r="C675" s="185" t="s">
        <v>70</v>
      </c>
      <c r="D675" s="179" t="s">
        <v>125</v>
      </c>
      <c r="E675" s="180" t="str">
        <f t="shared" si="49"/>
        <v>ACFemale45-49</v>
      </c>
      <c r="F675" s="181">
        <v>2.9099999999999998E-3</v>
      </c>
      <c r="G675" s="181">
        <v>1.4423405438799441E-2</v>
      </c>
      <c r="H675" s="182">
        <v>1370.2551686023903</v>
      </c>
      <c r="I675" s="181">
        <v>0.9855765945612005</v>
      </c>
      <c r="J675" s="182">
        <v>95002.194482889478</v>
      </c>
      <c r="K675" s="182">
        <v>471585.33449294139</v>
      </c>
      <c r="L675" s="182">
        <v>3455068.1265608156</v>
      </c>
      <c r="M675" s="183">
        <v>36.368298073189209</v>
      </c>
      <c r="N675" s="182">
        <v>5</v>
      </c>
      <c r="O675" s="186">
        <f t="shared" si="50"/>
        <v>2.4999999999999862</v>
      </c>
    </row>
    <row r="676" spans="2:15" x14ac:dyDescent="0.2">
      <c r="B676" s="179" t="s">
        <v>12</v>
      </c>
      <c r="C676" s="185" t="s">
        <v>70</v>
      </c>
      <c r="D676" s="179" t="s">
        <v>126</v>
      </c>
      <c r="E676" s="180" t="str">
        <f t="shared" si="49"/>
        <v>ACFemale50-54</v>
      </c>
      <c r="F676" s="181">
        <v>4.9300000000000004E-3</v>
      </c>
      <c r="G676" s="181">
        <v>2.4351613217470498E-2</v>
      </c>
      <c r="H676" s="182">
        <v>2280.0887709831891</v>
      </c>
      <c r="I676" s="181">
        <v>0.97564838678252952</v>
      </c>
      <c r="J676" s="182">
        <v>93631.939314287083</v>
      </c>
      <c r="K676" s="182">
        <v>462459.47464397748</v>
      </c>
      <c r="L676" s="182">
        <v>2983482.7920678742</v>
      </c>
      <c r="M676" s="183">
        <v>31.863943157830455</v>
      </c>
      <c r="N676" s="182">
        <v>5</v>
      </c>
      <c r="O676" s="186">
        <f t="shared" si="50"/>
        <v>2.5000000000000178</v>
      </c>
    </row>
    <row r="677" spans="2:15" x14ac:dyDescent="0.2">
      <c r="B677" s="179" t="s">
        <v>12</v>
      </c>
      <c r="C677" s="185" t="s">
        <v>70</v>
      </c>
      <c r="D677" s="179" t="s">
        <v>127</v>
      </c>
      <c r="E677" s="180" t="str">
        <f t="shared" si="49"/>
        <v>ACFemale55-59</v>
      </c>
      <c r="F677" s="181">
        <v>8.3000000000000001E-3</v>
      </c>
      <c r="G677" s="181">
        <v>4.0643806724876531E-2</v>
      </c>
      <c r="H677" s="182">
        <v>3712.8869574418509</v>
      </c>
      <c r="I677" s="181">
        <v>0.95935619327512345</v>
      </c>
      <c r="J677" s="182">
        <v>91351.850543303895</v>
      </c>
      <c r="K677" s="182">
        <v>447477.03532291483</v>
      </c>
      <c r="L677" s="182">
        <v>2521023.3174238969</v>
      </c>
      <c r="M677" s="183">
        <v>27.59685000829672</v>
      </c>
      <c r="N677" s="182">
        <v>5</v>
      </c>
      <c r="O677" s="186">
        <f t="shared" si="50"/>
        <v>2.4999999999999853</v>
      </c>
    </row>
    <row r="678" spans="2:15" x14ac:dyDescent="0.2">
      <c r="B678" s="179" t="s">
        <v>12</v>
      </c>
      <c r="C678" s="185" t="s">
        <v>70</v>
      </c>
      <c r="D678" s="179" t="s">
        <v>128</v>
      </c>
      <c r="E678" s="180" t="str">
        <f t="shared" si="49"/>
        <v>ACFemale60-64</v>
      </c>
      <c r="F678" s="181">
        <v>1.285E-2</v>
      </c>
      <c r="G678" s="181">
        <v>6.2251037091448511E-2</v>
      </c>
      <c r="H678" s="182">
        <v>5455.6163728396032</v>
      </c>
      <c r="I678" s="181">
        <v>0.93774896290855148</v>
      </c>
      <c r="J678" s="182">
        <v>87638.963585862046</v>
      </c>
      <c r="K678" s="182">
        <v>424555.77699721121</v>
      </c>
      <c r="L678" s="182">
        <v>2073546.2821009823</v>
      </c>
      <c r="M678" s="183">
        <v>23.660095889535231</v>
      </c>
      <c r="N678" s="182">
        <v>5</v>
      </c>
      <c r="O678" s="186">
        <f t="shared" si="50"/>
        <v>2.5000000000000067</v>
      </c>
    </row>
    <row r="679" spans="2:15" x14ac:dyDescent="0.2">
      <c r="B679" s="179" t="s">
        <v>12</v>
      </c>
      <c r="C679" s="185" t="s">
        <v>70</v>
      </c>
      <c r="D679" s="179" t="s">
        <v>129</v>
      </c>
      <c r="E679" s="180" t="str">
        <f t="shared" si="49"/>
        <v>ACFemale65-69</v>
      </c>
      <c r="F679" s="181">
        <v>1.4659999999999999E-2</v>
      </c>
      <c r="G679" s="181">
        <v>7.070260101165507E-2</v>
      </c>
      <c r="H679" s="182">
        <v>5810.5764078046404</v>
      </c>
      <c r="I679" s="181">
        <v>0.92929739898834496</v>
      </c>
      <c r="J679" s="182">
        <v>82183.34721302244</v>
      </c>
      <c r="K679" s="182">
        <v>396390.29504560062</v>
      </c>
      <c r="L679" s="182">
        <v>1648990.5051037711</v>
      </c>
      <c r="M679" s="183">
        <v>20.064776636920413</v>
      </c>
      <c r="N679" s="182">
        <v>5</v>
      </c>
      <c r="O679" s="186">
        <f t="shared" si="50"/>
        <v>2.5000000000000009</v>
      </c>
    </row>
    <row r="680" spans="2:15" x14ac:dyDescent="0.2">
      <c r="B680" s="179" t="s">
        <v>12</v>
      </c>
      <c r="C680" s="185" t="s">
        <v>70</v>
      </c>
      <c r="D680" s="179" t="s">
        <v>130</v>
      </c>
      <c r="E680" s="180" t="str">
        <f t="shared" si="49"/>
        <v>ACFemale70-74</v>
      </c>
      <c r="F680" s="181">
        <v>2.189E-2</v>
      </c>
      <c r="G680" s="181">
        <v>0.10375104719257619</v>
      </c>
      <c r="H680" s="182">
        <v>7923.7549480399575</v>
      </c>
      <c r="I680" s="181">
        <v>0.89624895280742378</v>
      </c>
      <c r="J680" s="182">
        <v>76372.770805217806</v>
      </c>
      <c r="K680" s="182">
        <v>362054.46665598912</v>
      </c>
      <c r="L680" s="182">
        <v>1252600.2100581704</v>
      </c>
      <c r="M680" s="183">
        <v>16.401136122883635</v>
      </c>
      <c r="N680" s="182">
        <v>5</v>
      </c>
      <c r="O680" s="186">
        <f t="shared" si="50"/>
        <v>2.5000000000000004</v>
      </c>
    </row>
    <row r="681" spans="2:15" x14ac:dyDescent="0.2">
      <c r="B681" s="179" t="s">
        <v>12</v>
      </c>
      <c r="C681" s="185" t="s">
        <v>70</v>
      </c>
      <c r="D681" s="179" t="s">
        <v>131</v>
      </c>
      <c r="E681" s="180" t="str">
        <f t="shared" si="49"/>
        <v>ACFemale75-79</v>
      </c>
      <c r="F681" s="181">
        <v>3.5340000000000003E-2</v>
      </c>
      <c r="G681" s="181">
        <v>0.16236237051172708</v>
      </c>
      <c r="H681" s="182">
        <v>11113.544473766191</v>
      </c>
      <c r="I681" s="181">
        <v>0.83763762948827292</v>
      </c>
      <c r="J681" s="182">
        <v>68449.015857177845</v>
      </c>
      <c r="K681" s="182">
        <v>314461.21810147376</v>
      </c>
      <c r="L681" s="182">
        <v>890545.74340218131</v>
      </c>
      <c r="M681" s="183">
        <v>13.01035131404004</v>
      </c>
      <c r="N681" s="182">
        <v>5</v>
      </c>
      <c r="O681" s="186">
        <f t="shared" si="50"/>
        <v>2.4999999999999991</v>
      </c>
    </row>
    <row r="682" spans="2:15" x14ac:dyDescent="0.2">
      <c r="B682" s="179" t="s">
        <v>12</v>
      </c>
      <c r="C682" s="185" t="s">
        <v>70</v>
      </c>
      <c r="D682" s="179" t="s">
        <v>132</v>
      </c>
      <c r="E682" s="180" t="str">
        <f t="shared" si="49"/>
        <v>ACFemale80-84</v>
      </c>
      <c r="F682" s="181">
        <v>6.0249999999999998E-2</v>
      </c>
      <c r="G682" s="181">
        <v>0.26180207580358478</v>
      </c>
      <c r="H682" s="182">
        <v>15010.545425354205</v>
      </c>
      <c r="I682" s="181">
        <v>0.73819792419641517</v>
      </c>
      <c r="J682" s="182">
        <v>57335.471383411656</v>
      </c>
      <c r="K682" s="182">
        <v>249150.99335367276</v>
      </c>
      <c r="L682" s="182">
        <v>576084.52530070755</v>
      </c>
      <c r="M682" s="183">
        <v>10.047611215199336</v>
      </c>
      <c r="N682" s="182">
        <v>5</v>
      </c>
      <c r="O682" s="186">
        <f t="shared" si="50"/>
        <v>2.4999999999999991</v>
      </c>
    </row>
    <row r="683" spans="2:15" x14ac:dyDescent="0.2">
      <c r="B683" s="179" t="s">
        <v>12</v>
      </c>
      <c r="C683" s="185" t="s">
        <v>70</v>
      </c>
      <c r="D683" s="179" t="s">
        <v>133</v>
      </c>
      <c r="E683" s="180" t="str">
        <f t="shared" si="49"/>
        <v>ACFemale85-89</v>
      </c>
      <c r="F683" s="181">
        <v>0.10192</v>
      </c>
      <c r="G683" s="181">
        <v>0.40612214768074945</v>
      </c>
      <c r="H683" s="182">
        <v>17189.089830514993</v>
      </c>
      <c r="I683" s="181">
        <v>0.5938778523192505</v>
      </c>
      <c r="J683" s="182">
        <v>42324.925958057451</v>
      </c>
      <c r="K683" s="182">
        <v>168651.90521399977</v>
      </c>
      <c r="L683" s="182">
        <v>326933.53194703476</v>
      </c>
      <c r="M683" s="183">
        <v>7.7243733933761556</v>
      </c>
      <c r="N683" s="182">
        <v>5</v>
      </c>
      <c r="O683" s="186">
        <f t="shared" si="50"/>
        <v>2.5000000000000009</v>
      </c>
    </row>
    <row r="684" spans="2:15" x14ac:dyDescent="0.2">
      <c r="B684" s="179" t="s">
        <v>12</v>
      </c>
      <c r="C684" s="185" t="s">
        <v>70</v>
      </c>
      <c r="D684" s="179" t="s">
        <v>8</v>
      </c>
      <c r="E684" s="180" t="str">
        <f t="shared" si="49"/>
        <v>ACFemale90+</v>
      </c>
      <c r="F684" s="181">
        <v>0.1588</v>
      </c>
      <c r="G684" s="181">
        <v>1</v>
      </c>
      <c r="H684" s="182">
        <v>25135.836127542454</v>
      </c>
      <c r="I684" s="181">
        <v>0</v>
      </c>
      <c r="J684" s="182">
        <v>25135.836127542454</v>
      </c>
      <c r="K684" s="182">
        <v>158281.62673303502</v>
      </c>
      <c r="L684" s="182">
        <v>158281.62673303502</v>
      </c>
      <c r="M684" s="183">
        <v>6.2970503917153886</v>
      </c>
      <c r="N684" s="183" t="s">
        <v>19</v>
      </c>
      <c r="O684" s="186">
        <f>K684/H684</f>
        <v>6.2970503917153886</v>
      </c>
    </row>
    <row r="685" spans="2:15" ht="16" customHeight="1" x14ac:dyDescent="0.2">
      <c r="B685" s="239" t="s">
        <v>14</v>
      </c>
      <c r="C685" s="239" t="s">
        <v>17</v>
      </c>
      <c r="D685" s="239" t="s">
        <v>0</v>
      </c>
      <c r="E685" s="239" t="s">
        <v>135</v>
      </c>
      <c r="F685" s="240" t="s">
        <v>1</v>
      </c>
      <c r="G685" s="240" t="s">
        <v>2</v>
      </c>
      <c r="H685" s="240" t="s">
        <v>83</v>
      </c>
      <c r="I685" s="240" t="s">
        <v>3</v>
      </c>
      <c r="J685" s="240" t="s">
        <v>4</v>
      </c>
      <c r="K685" s="240" t="s">
        <v>5</v>
      </c>
      <c r="L685" s="240" t="s">
        <v>6</v>
      </c>
      <c r="M685" s="240" t="s">
        <v>7</v>
      </c>
      <c r="N685" s="241" t="s">
        <v>9</v>
      </c>
      <c r="O685" s="242" t="s">
        <v>139</v>
      </c>
    </row>
    <row r="686" spans="2:15" ht="16" customHeight="1" x14ac:dyDescent="0.2">
      <c r="B686" s="239"/>
      <c r="C686" s="239"/>
      <c r="D686" s="239"/>
      <c r="E686" s="239"/>
      <c r="F686" s="239"/>
      <c r="G686" s="239"/>
      <c r="H686" s="239"/>
      <c r="I686" s="239"/>
      <c r="J686" s="239"/>
      <c r="K686" s="239"/>
      <c r="L686" s="239"/>
      <c r="M686" s="239"/>
      <c r="N686" s="241"/>
      <c r="O686" s="242"/>
    </row>
    <row r="687" spans="2:15" x14ac:dyDescent="0.2">
      <c r="B687" s="179" t="s">
        <v>15</v>
      </c>
      <c r="C687" s="185" t="s">
        <v>70</v>
      </c>
      <c r="D687" s="179">
        <v>0</v>
      </c>
      <c r="E687" s="180" t="str">
        <f t="shared" si="49"/>
        <v>AMFemale0</v>
      </c>
      <c r="F687" s="181">
        <v>1.487E-2</v>
      </c>
      <c r="G687" s="181">
        <v>1.4675337580204641E-2</v>
      </c>
      <c r="H687" s="182">
        <v>1467.5337580204641</v>
      </c>
      <c r="I687" s="181">
        <v>0.98532466241979533</v>
      </c>
      <c r="J687" s="182">
        <v>100000</v>
      </c>
      <c r="K687" s="182">
        <v>98670.452589808454</v>
      </c>
      <c r="L687" s="182">
        <v>7625244.7542411648</v>
      </c>
      <c r="M687" s="183">
        <v>76.252447542411645</v>
      </c>
      <c r="N687" s="182">
        <v>1</v>
      </c>
      <c r="O687" s="186">
        <f t="shared" ref="O687:O705" si="51">(K687-J688*N687)/H687</f>
        <v>9.4026012740617851E-2</v>
      </c>
    </row>
    <row r="688" spans="2:15" x14ac:dyDescent="0.2">
      <c r="B688" s="179" t="s">
        <v>15</v>
      </c>
      <c r="C688" s="185" t="s">
        <v>70</v>
      </c>
      <c r="D688" s="184" t="s">
        <v>1657</v>
      </c>
      <c r="E688" s="180" t="str">
        <f t="shared" si="49"/>
        <v>AMFemale1-4</v>
      </c>
      <c r="F688" s="181">
        <v>8.3000000000000001E-4</v>
      </c>
      <c r="G688" s="181">
        <v>3.3107481651250548E-3</v>
      </c>
      <c r="H688" s="182">
        <v>326.21618181588013</v>
      </c>
      <c r="I688" s="181">
        <v>0.99668925183487489</v>
      </c>
      <c r="J688" s="182">
        <v>98532.466241979535</v>
      </c>
      <c r="K688" s="182">
        <v>393314.37428627961</v>
      </c>
      <c r="L688" s="182">
        <v>7526574.3016513567</v>
      </c>
      <c r="M688" s="183">
        <v>76.386744275407949</v>
      </c>
      <c r="N688" s="182">
        <v>4</v>
      </c>
      <c r="O688" s="186">
        <f t="shared" si="51"/>
        <v>1.5001525764322374</v>
      </c>
    </row>
    <row r="689" spans="2:15" x14ac:dyDescent="0.2">
      <c r="B689" s="179" t="s">
        <v>15</v>
      </c>
      <c r="C689" s="185" t="s">
        <v>70</v>
      </c>
      <c r="D689" s="184" t="s">
        <v>1658</v>
      </c>
      <c r="E689" s="180" t="str">
        <f t="shared" si="49"/>
        <v>AMFemale5-9</v>
      </c>
      <c r="F689" s="181">
        <v>2.7999999999999998E-4</v>
      </c>
      <c r="G689" s="181">
        <v>1.4213218303766239E-3</v>
      </c>
      <c r="H689" s="182">
        <v>139.58268708993623</v>
      </c>
      <c r="I689" s="181">
        <v>0.99857867816962342</v>
      </c>
      <c r="J689" s="182">
        <v>98206.250060163657</v>
      </c>
      <c r="K689" s="182">
        <v>490682.29358309344</v>
      </c>
      <c r="L689" s="182">
        <v>7133259.9273650767</v>
      </c>
      <c r="M689" s="183">
        <v>72.635498484007485</v>
      </c>
      <c r="N689" s="182">
        <v>5</v>
      </c>
      <c r="O689" s="186">
        <f t="shared" si="51"/>
        <v>2.4999999999996767</v>
      </c>
    </row>
    <row r="690" spans="2:15" x14ac:dyDescent="0.2">
      <c r="B690" s="179" t="s">
        <v>15</v>
      </c>
      <c r="C690" s="185" t="s">
        <v>70</v>
      </c>
      <c r="D690" s="184" t="s">
        <v>118</v>
      </c>
      <c r="E690" s="180" t="str">
        <f t="shared" si="49"/>
        <v>AMFemale10-14</v>
      </c>
      <c r="F690" s="181">
        <v>4.0000000000000002E-4</v>
      </c>
      <c r="G690" s="181">
        <v>1.9846337573305672E-3</v>
      </c>
      <c r="H690" s="182">
        <v>194.62641853751023</v>
      </c>
      <c r="I690" s="181">
        <v>0.9980153662426694</v>
      </c>
      <c r="J690" s="182">
        <v>98066.667373073724</v>
      </c>
      <c r="K690" s="182">
        <v>489846.77081902482</v>
      </c>
      <c r="L690" s="182">
        <v>6642577.6337819835</v>
      </c>
      <c r="M690" s="183">
        <v>67.735325485383456</v>
      </c>
      <c r="N690" s="182">
        <v>5</v>
      </c>
      <c r="O690" s="186">
        <f t="shared" si="51"/>
        <v>2.5000000000002554</v>
      </c>
    </row>
    <row r="691" spans="2:15" x14ac:dyDescent="0.2">
      <c r="B691" s="179" t="s">
        <v>15</v>
      </c>
      <c r="C691" s="185" t="s">
        <v>70</v>
      </c>
      <c r="D691" s="179" t="s">
        <v>119</v>
      </c>
      <c r="E691" s="180" t="str">
        <f t="shared" si="49"/>
        <v>AMFemale15-19</v>
      </c>
      <c r="F691" s="181">
        <v>6.8999999999999997E-4</v>
      </c>
      <c r="G691" s="181">
        <v>3.4315708088995182E-3</v>
      </c>
      <c r="H691" s="182">
        <v>335.85483874700458</v>
      </c>
      <c r="I691" s="181">
        <v>0.99656842919110045</v>
      </c>
      <c r="J691" s="182">
        <v>97872.040954536205</v>
      </c>
      <c r="K691" s="182">
        <v>488520.56767581351</v>
      </c>
      <c r="L691" s="182">
        <v>6152730.8629629584</v>
      </c>
      <c r="M691" s="183">
        <v>62.865051172490027</v>
      </c>
      <c r="N691" s="182">
        <v>5</v>
      </c>
      <c r="O691" s="186">
        <f t="shared" si="51"/>
        <v>2.4999999999999338</v>
      </c>
    </row>
    <row r="692" spans="2:15" x14ac:dyDescent="0.2">
      <c r="B692" s="179" t="s">
        <v>15</v>
      </c>
      <c r="C692" s="185" t="s">
        <v>70</v>
      </c>
      <c r="D692" s="179" t="s">
        <v>120</v>
      </c>
      <c r="E692" s="180" t="str">
        <f t="shared" si="49"/>
        <v>AMFemale20-24</v>
      </c>
      <c r="F692" s="181">
        <v>7.6999999999999996E-4</v>
      </c>
      <c r="G692" s="181">
        <v>3.8472934590761494E-3</v>
      </c>
      <c r="H692" s="182">
        <v>375.25033086650973</v>
      </c>
      <c r="I692" s="181">
        <v>0.9961527065409238</v>
      </c>
      <c r="J692" s="182">
        <v>97536.186115789198</v>
      </c>
      <c r="K692" s="182">
        <v>486742.80475177971</v>
      </c>
      <c r="L692" s="182">
        <v>5664210.2952871453</v>
      </c>
      <c r="M692" s="183">
        <v>58.072911407084646</v>
      </c>
      <c r="N692" s="182">
        <v>5</v>
      </c>
      <c r="O692" s="186">
        <f t="shared" si="51"/>
        <v>2.500000000000095</v>
      </c>
    </row>
    <row r="693" spans="2:15" x14ac:dyDescent="0.2">
      <c r="B693" s="179" t="s">
        <v>15</v>
      </c>
      <c r="C693" s="185" t="s">
        <v>70</v>
      </c>
      <c r="D693" s="179" t="s">
        <v>121</v>
      </c>
      <c r="E693" s="180" t="str">
        <f t="shared" si="49"/>
        <v>AMFemale25-29</v>
      </c>
      <c r="F693" s="181">
        <v>1.3699999999999999E-3</v>
      </c>
      <c r="G693" s="181">
        <v>6.8064678055849313E-3</v>
      </c>
      <c r="H693" s="182">
        <v>661.32278138058109</v>
      </c>
      <c r="I693" s="181">
        <v>0.99319353219441509</v>
      </c>
      <c r="J693" s="182">
        <v>97160.93578492268</v>
      </c>
      <c r="K693" s="182">
        <v>484151.37197116192</v>
      </c>
      <c r="L693" s="182">
        <v>5177467.4905353654</v>
      </c>
      <c r="M693" s="183">
        <v>53.287542454266877</v>
      </c>
      <c r="N693" s="182">
        <v>5</v>
      </c>
      <c r="O693" s="186">
        <f t="shared" si="51"/>
        <v>2.5000000000000409</v>
      </c>
    </row>
    <row r="694" spans="2:15" x14ac:dyDescent="0.2">
      <c r="B694" s="179" t="s">
        <v>15</v>
      </c>
      <c r="C694" s="185" t="s">
        <v>70</v>
      </c>
      <c r="D694" s="179" t="s">
        <v>122</v>
      </c>
      <c r="E694" s="180" t="str">
        <f t="shared" si="49"/>
        <v>AMFemale30-34</v>
      </c>
      <c r="F694" s="181">
        <v>1.57E-3</v>
      </c>
      <c r="G694" s="181">
        <v>7.8054964464016651E-3</v>
      </c>
      <c r="H694" s="182">
        <v>753.22738637828377</v>
      </c>
      <c r="I694" s="181">
        <v>0.99219450355359828</v>
      </c>
      <c r="J694" s="182">
        <v>96499.613003542094</v>
      </c>
      <c r="K694" s="182">
        <v>480614.99655176472</v>
      </c>
      <c r="L694" s="182">
        <v>4693316.1185642034</v>
      </c>
      <c r="M694" s="183">
        <v>48.635595236966715</v>
      </c>
      <c r="N694" s="182">
        <v>5</v>
      </c>
      <c r="O694" s="186">
        <f t="shared" si="51"/>
        <v>2.500000000000012</v>
      </c>
    </row>
    <row r="695" spans="2:15" x14ac:dyDescent="0.2">
      <c r="B695" s="179" t="s">
        <v>15</v>
      </c>
      <c r="C695" s="185" t="s">
        <v>70</v>
      </c>
      <c r="D695" s="179" t="s">
        <v>123</v>
      </c>
      <c r="E695" s="180" t="str">
        <f t="shared" si="49"/>
        <v>AMFemale35-39</v>
      </c>
      <c r="F695" s="181">
        <v>2.2699999999999999E-3</v>
      </c>
      <c r="G695" s="181">
        <v>1.128268705226588E-2</v>
      </c>
      <c r="H695" s="182">
        <v>1080.2765053040303</v>
      </c>
      <c r="I695" s="181">
        <v>0.98871731294773413</v>
      </c>
      <c r="J695" s="182">
        <v>95746.385617163804</v>
      </c>
      <c r="K695" s="182">
        <v>476031.23682255892</v>
      </c>
      <c r="L695" s="182">
        <v>4212701.1220124383</v>
      </c>
      <c r="M695" s="183">
        <v>43.998539421181619</v>
      </c>
      <c r="N695" s="182">
        <v>5</v>
      </c>
      <c r="O695" s="186">
        <f t="shared" si="51"/>
        <v>2.5000000000000107</v>
      </c>
    </row>
    <row r="696" spans="2:15" x14ac:dyDescent="0.2">
      <c r="B696" s="179" t="s">
        <v>15</v>
      </c>
      <c r="C696" s="185" t="s">
        <v>70</v>
      </c>
      <c r="D696" s="179" t="s">
        <v>124</v>
      </c>
      <c r="E696" s="180" t="str">
        <f t="shared" si="49"/>
        <v>AMFemale40-44</v>
      </c>
      <c r="F696" s="181">
        <v>2.2000000000000001E-3</v>
      </c>
      <c r="G696" s="181">
        <v>1.094129669245154E-2</v>
      </c>
      <c r="H696" s="182">
        <v>1035.7699865128479</v>
      </c>
      <c r="I696" s="181">
        <v>0.98905870330754841</v>
      </c>
      <c r="J696" s="182">
        <v>94666.109111859769</v>
      </c>
      <c r="K696" s="182">
        <v>470741.12059301673</v>
      </c>
      <c r="L696" s="182">
        <v>3736669.8851898797</v>
      </c>
      <c r="M696" s="183">
        <v>39.472097461769977</v>
      </c>
      <c r="N696" s="182">
        <v>5</v>
      </c>
      <c r="O696" s="186">
        <f t="shared" si="51"/>
        <v>2.500000000000032</v>
      </c>
    </row>
    <row r="697" spans="2:15" x14ac:dyDescent="0.2">
      <c r="B697" s="179" t="s">
        <v>15</v>
      </c>
      <c r="C697" s="185" t="s">
        <v>70</v>
      </c>
      <c r="D697" s="179" t="s">
        <v>125</v>
      </c>
      <c r="E697" s="180" t="str">
        <f t="shared" si="49"/>
        <v>AMFemale45-49</v>
      </c>
      <c r="F697" s="181">
        <v>4.0699999999999998E-3</v>
      </c>
      <c r="G697" s="181">
        <v>2.0142152568288434E-2</v>
      </c>
      <c r="H697" s="182">
        <v>1885.9165756833233</v>
      </c>
      <c r="I697" s="181">
        <v>0.97985784743171156</v>
      </c>
      <c r="J697" s="182">
        <v>93630.339125346916</v>
      </c>
      <c r="K697" s="182">
        <v>463436.90418752626</v>
      </c>
      <c r="L697" s="182">
        <v>3265928.7645968632</v>
      </c>
      <c r="M697" s="183">
        <v>34.881095114102123</v>
      </c>
      <c r="N697" s="182">
        <v>5</v>
      </c>
      <c r="O697" s="186">
        <f t="shared" si="51"/>
        <v>2.5000000000000053</v>
      </c>
    </row>
    <row r="698" spans="2:15" x14ac:dyDescent="0.2">
      <c r="B698" s="179" t="s">
        <v>15</v>
      </c>
      <c r="C698" s="185" t="s">
        <v>70</v>
      </c>
      <c r="D698" s="179" t="s">
        <v>126</v>
      </c>
      <c r="E698" s="180" t="str">
        <f t="shared" si="49"/>
        <v>AMFemale50-54</v>
      </c>
      <c r="F698" s="181">
        <v>5.2599999999999999E-3</v>
      </c>
      <c r="G698" s="181">
        <v>2.5938781154202083E-2</v>
      </c>
      <c r="H698" s="182">
        <v>2379.7384986343664</v>
      </c>
      <c r="I698" s="181">
        <v>0.97406121884579788</v>
      </c>
      <c r="J698" s="182">
        <v>91744.422549663592</v>
      </c>
      <c r="K698" s="182">
        <v>452772.76650173205</v>
      </c>
      <c r="L698" s="182">
        <v>2802491.8604093371</v>
      </c>
      <c r="M698" s="183">
        <v>30.546727338027299</v>
      </c>
      <c r="N698" s="182">
        <v>5</v>
      </c>
      <c r="O698" s="186">
        <f t="shared" si="51"/>
        <v>2.5000000000000138</v>
      </c>
    </row>
    <row r="699" spans="2:15" x14ac:dyDescent="0.2">
      <c r="B699" s="179" t="s">
        <v>15</v>
      </c>
      <c r="C699" s="185" t="s">
        <v>70</v>
      </c>
      <c r="D699" s="179" t="s">
        <v>127</v>
      </c>
      <c r="E699" s="180" t="str">
        <f t="shared" si="49"/>
        <v>AMFemale55-59</v>
      </c>
      <c r="F699" s="181">
        <v>8.9999999999999993E-3</v>
      </c>
      <c r="G699" s="181">
        <v>4.401790048458934E-2</v>
      </c>
      <c r="H699" s="182">
        <v>3933.6457693949724</v>
      </c>
      <c r="I699" s="181">
        <v>0.95598209951541069</v>
      </c>
      <c r="J699" s="182">
        <v>89364.684051029224</v>
      </c>
      <c r="K699" s="182">
        <v>436989.30583165871</v>
      </c>
      <c r="L699" s="182">
        <v>2349719.0939076049</v>
      </c>
      <c r="M699" s="183">
        <v>26.29359817985663</v>
      </c>
      <c r="N699" s="182">
        <v>5</v>
      </c>
      <c r="O699" s="186">
        <f t="shared" si="51"/>
        <v>2.4999999999999907</v>
      </c>
    </row>
    <row r="700" spans="2:15" x14ac:dyDescent="0.2">
      <c r="B700" s="179" t="s">
        <v>15</v>
      </c>
      <c r="C700" s="185" t="s">
        <v>70</v>
      </c>
      <c r="D700" s="179" t="s">
        <v>128</v>
      </c>
      <c r="E700" s="180" t="str">
        <f t="shared" si="49"/>
        <v>AMFemale60-64</v>
      </c>
      <c r="F700" s="181">
        <v>1.1820000000000001E-2</v>
      </c>
      <c r="G700" s="181">
        <v>5.7401861544962712E-2</v>
      </c>
      <c r="H700" s="182">
        <v>4903.900631084779</v>
      </c>
      <c r="I700" s="181">
        <v>0.94259813845503726</v>
      </c>
      <c r="J700" s="182">
        <v>85431.038281634261</v>
      </c>
      <c r="K700" s="182">
        <v>414895.43983045936</v>
      </c>
      <c r="L700" s="182">
        <v>1912729.788075946</v>
      </c>
      <c r="M700" s="183">
        <v>22.389167058585773</v>
      </c>
      <c r="N700" s="182">
        <v>5</v>
      </c>
      <c r="O700" s="186">
        <f t="shared" si="51"/>
        <v>2.5000000000000018</v>
      </c>
    </row>
    <row r="701" spans="2:15" x14ac:dyDescent="0.2">
      <c r="B701" s="179" t="s">
        <v>15</v>
      </c>
      <c r="C701" s="185" t="s">
        <v>70</v>
      </c>
      <c r="D701" s="179" t="s">
        <v>129</v>
      </c>
      <c r="E701" s="180" t="str">
        <f t="shared" si="49"/>
        <v>AMFemale65-69</v>
      </c>
      <c r="F701" s="181">
        <v>1.925E-2</v>
      </c>
      <c r="G701" s="181">
        <v>9.1825911912847877E-2</v>
      </c>
      <c r="H701" s="182">
        <v>7394.477848493133</v>
      </c>
      <c r="I701" s="181">
        <v>0.90817408808715216</v>
      </c>
      <c r="J701" s="182">
        <v>80527.137650549485</v>
      </c>
      <c r="K701" s="182">
        <v>384149.4936315146</v>
      </c>
      <c r="L701" s="182">
        <v>1497834.3482454866</v>
      </c>
      <c r="M701" s="183">
        <v>18.600367428250021</v>
      </c>
      <c r="N701" s="182">
        <v>5</v>
      </c>
      <c r="O701" s="186">
        <f t="shared" si="51"/>
        <v>2.499999999999996</v>
      </c>
    </row>
    <row r="702" spans="2:15" x14ac:dyDescent="0.2">
      <c r="B702" s="179" t="s">
        <v>15</v>
      </c>
      <c r="C702" s="185" t="s">
        <v>70</v>
      </c>
      <c r="D702" s="179" t="s">
        <v>130</v>
      </c>
      <c r="E702" s="180" t="str">
        <f t="shared" si="49"/>
        <v>AMFemale70-74</v>
      </c>
      <c r="F702" s="181">
        <v>2.8729999999999999E-2</v>
      </c>
      <c r="G702" s="181">
        <v>0.13403512079713559</v>
      </c>
      <c r="H702" s="182">
        <v>9802.3448907844449</v>
      </c>
      <c r="I702" s="181">
        <v>0.86596487920286447</v>
      </c>
      <c r="J702" s="182">
        <v>73132.659802056354</v>
      </c>
      <c r="K702" s="182">
        <v>341157.43678332068</v>
      </c>
      <c r="L702" s="182">
        <v>1113684.8546139719</v>
      </c>
      <c r="M702" s="183">
        <v>15.228283199712875</v>
      </c>
      <c r="N702" s="182">
        <v>5</v>
      </c>
      <c r="O702" s="186">
        <f t="shared" si="51"/>
        <v>2.5000000000000009</v>
      </c>
    </row>
    <row r="703" spans="2:15" x14ac:dyDescent="0.2">
      <c r="B703" s="179" t="s">
        <v>15</v>
      </c>
      <c r="C703" s="185" t="s">
        <v>70</v>
      </c>
      <c r="D703" s="179" t="s">
        <v>131</v>
      </c>
      <c r="E703" s="180" t="str">
        <f t="shared" si="49"/>
        <v>AMFemale75-79</v>
      </c>
      <c r="F703" s="181">
        <v>4.308E-2</v>
      </c>
      <c r="G703" s="181">
        <v>0.19447712170700629</v>
      </c>
      <c r="H703" s="182">
        <v>12316.297360742463</v>
      </c>
      <c r="I703" s="181">
        <v>0.80552287829299374</v>
      </c>
      <c r="J703" s="182">
        <v>63330.314911271911</v>
      </c>
      <c r="K703" s="182">
        <v>285860.83115450339</v>
      </c>
      <c r="L703" s="182">
        <v>772527.41783065128</v>
      </c>
      <c r="M703" s="183">
        <v>12.198382700496444</v>
      </c>
      <c r="N703" s="182">
        <v>5</v>
      </c>
      <c r="O703" s="186">
        <f t="shared" si="51"/>
        <v>2.4999999999999982</v>
      </c>
    </row>
    <row r="704" spans="2:15" x14ac:dyDescent="0.2">
      <c r="B704" s="179" t="s">
        <v>15</v>
      </c>
      <c r="C704" s="185" t="s">
        <v>70</v>
      </c>
      <c r="D704" s="179" t="s">
        <v>132</v>
      </c>
      <c r="E704" s="180" t="str">
        <f t="shared" si="49"/>
        <v>AMFemale80-84</v>
      </c>
      <c r="F704" s="181">
        <v>6.8839999999999998E-2</v>
      </c>
      <c r="G704" s="181">
        <v>0.29367341932344565</v>
      </c>
      <c r="H704" s="182">
        <v>14981.460967490251</v>
      </c>
      <c r="I704" s="181">
        <v>0.70632658067655441</v>
      </c>
      <c r="J704" s="182">
        <v>51014.017550529454</v>
      </c>
      <c r="K704" s="182">
        <v>217616.43533392166</v>
      </c>
      <c r="L704" s="182">
        <v>486666.58667614788</v>
      </c>
      <c r="M704" s="183">
        <v>9.5398600236514195</v>
      </c>
      <c r="N704" s="182">
        <v>5</v>
      </c>
      <c r="O704" s="186">
        <f t="shared" si="51"/>
        <v>2.5</v>
      </c>
    </row>
    <row r="705" spans="2:15" x14ac:dyDescent="0.2">
      <c r="B705" s="179" t="s">
        <v>15</v>
      </c>
      <c r="C705" s="185" t="s">
        <v>70</v>
      </c>
      <c r="D705" s="179" t="s">
        <v>133</v>
      </c>
      <c r="E705" s="180" t="str">
        <f t="shared" si="49"/>
        <v>AMFemale85-89</v>
      </c>
      <c r="F705" s="181">
        <v>0.10338</v>
      </c>
      <c r="G705" s="181">
        <v>0.41073652667235172</v>
      </c>
      <c r="H705" s="182">
        <v>14799.887138042506</v>
      </c>
      <c r="I705" s="181">
        <v>0.58926347332764828</v>
      </c>
      <c r="J705" s="182">
        <v>36032.556583039208</v>
      </c>
      <c r="K705" s="182">
        <v>143163.06507008977</v>
      </c>
      <c r="L705" s="182">
        <v>269050.15134222619</v>
      </c>
      <c r="M705" s="183">
        <v>7.4668626613319491</v>
      </c>
      <c r="N705" s="182">
        <v>5</v>
      </c>
      <c r="O705" s="186">
        <f t="shared" si="51"/>
        <v>2.4999999999999991</v>
      </c>
    </row>
    <row r="706" spans="2:15" x14ac:dyDescent="0.2">
      <c r="B706" s="179" t="s">
        <v>15</v>
      </c>
      <c r="C706" s="185" t="s">
        <v>70</v>
      </c>
      <c r="D706" s="179" t="s">
        <v>8</v>
      </c>
      <c r="E706" s="180" t="str">
        <f t="shared" si="49"/>
        <v>AMFemale90+</v>
      </c>
      <c r="F706" s="181">
        <v>0.16866</v>
      </c>
      <c r="G706" s="181">
        <v>1</v>
      </c>
      <c r="H706" s="182">
        <v>21232.669444996704</v>
      </c>
      <c r="I706" s="181">
        <v>0</v>
      </c>
      <c r="J706" s="182">
        <v>21232.669444996704</v>
      </c>
      <c r="K706" s="182">
        <v>125887.08627213645</v>
      </c>
      <c r="L706" s="182">
        <v>125887.08627213645</v>
      </c>
      <c r="M706" s="183">
        <v>5.928933552055117</v>
      </c>
      <c r="N706" s="183" t="s">
        <v>19</v>
      </c>
      <c r="O706" s="186">
        <f>K706/H706</f>
        <v>5.928933552055117</v>
      </c>
    </row>
    <row r="707" spans="2:15" ht="16" customHeight="1" x14ac:dyDescent="0.2">
      <c r="B707" s="239" t="s">
        <v>14</v>
      </c>
      <c r="C707" s="239" t="s">
        <v>17</v>
      </c>
      <c r="D707" s="239" t="s">
        <v>0</v>
      </c>
      <c r="E707" s="239" t="s">
        <v>135</v>
      </c>
      <c r="F707" s="240" t="s">
        <v>1</v>
      </c>
      <c r="G707" s="240" t="s">
        <v>2</v>
      </c>
      <c r="H707" s="240" t="s">
        <v>83</v>
      </c>
      <c r="I707" s="240" t="s">
        <v>3</v>
      </c>
      <c r="J707" s="240" t="s">
        <v>4</v>
      </c>
      <c r="K707" s="240" t="s">
        <v>5</v>
      </c>
      <c r="L707" s="240" t="s">
        <v>6</v>
      </c>
      <c r="M707" s="240" t="s">
        <v>7</v>
      </c>
      <c r="N707" s="241" t="s">
        <v>9</v>
      </c>
      <c r="O707" s="242" t="s">
        <v>139</v>
      </c>
    </row>
    <row r="708" spans="2:15" ht="16" customHeight="1" x14ac:dyDescent="0.2">
      <c r="B708" s="239"/>
      <c r="C708" s="239"/>
      <c r="D708" s="239"/>
      <c r="E708" s="239"/>
      <c r="F708" s="239"/>
      <c r="G708" s="239"/>
      <c r="H708" s="239"/>
      <c r="I708" s="239"/>
      <c r="J708" s="239"/>
      <c r="K708" s="239"/>
      <c r="L708" s="239"/>
      <c r="M708" s="239"/>
      <c r="N708" s="241"/>
      <c r="O708" s="242"/>
    </row>
    <row r="709" spans="2:15" x14ac:dyDescent="0.2">
      <c r="B709" s="179" t="s">
        <v>43</v>
      </c>
      <c r="C709" s="185" t="s">
        <v>70</v>
      </c>
      <c r="D709" s="179">
        <v>0</v>
      </c>
      <c r="E709" s="180" t="str">
        <f t="shared" si="49"/>
        <v>RRFemale0</v>
      </c>
      <c r="F709" s="181">
        <v>1.7180000000000001E-2</v>
      </c>
      <c r="G709" s="181">
        <v>1.6916708037776711E-2</v>
      </c>
      <c r="H709" s="182">
        <v>1691.6708037776712</v>
      </c>
      <c r="I709" s="181">
        <v>0.98308329196222333</v>
      </c>
      <c r="J709" s="182">
        <v>100000</v>
      </c>
      <c r="K709" s="182">
        <v>98478.765239661836</v>
      </c>
      <c r="L709" s="182">
        <v>7508723.8416000986</v>
      </c>
      <c r="M709" s="183">
        <v>75.087238416000986</v>
      </c>
      <c r="N709" s="182">
        <v>1</v>
      </c>
      <c r="O709" s="186">
        <f t="shared" ref="O709:O727" si="52">(K709-J710*N709)/H709</f>
        <v>0.10075012411333512</v>
      </c>
    </row>
    <row r="710" spans="2:15" x14ac:dyDescent="0.2">
      <c r="B710" s="179" t="s">
        <v>43</v>
      </c>
      <c r="C710" s="185" t="s">
        <v>70</v>
      </c>
      <c r="D710" s="184" t="s">
        <v>1657</v>
      </c>
      <c r="E710" s="180" t="str">
        <f t="shared" si="49"/>
        <v>RRFemale1-4</v>
      </c>
      <c r="F710" s="181">
        <v>4.2999999999999999E-4</v>
      </c>
      <c r="G710" s="181">
        <v>1.7010016678235147E-3</v>
      </c>
      <c r="H710" s="182">
        <v>167.2226319237173</v>
      </c>
      <c r="I710" s="181">
        <v>0.9982989983321765</v>
      </c>
      <c r="J710" s="182">
        <v>98308.32919622233</v>
      </c>
      <c r="K710" s="182">
        <v>392814.67665652867</v>
      </c>
      <c r="L710" s="182">
        <v>7410245.0763604371</v>
      </c>
      <c r="M710" s="183">
        <v>75.377591471111984</v>
      </c>
      <c r="N710" s="182">
        <v>4</v>
      </c>
      <c r="O710" s="186">
        <f t="shared" si="52"/>
        <v>1.4965103494384624</v>
      </c>
    </row>
    <row r="711" spans="2:15" x14ac:dyDescent="0.2">
      <c r="B711" s="179" t="s">
        <v>43</v>
      </c>
      <c r="C711" s="185" t="s">
        <v>70</v>
      </c>
      <c r="D711" s="184" t="s">
        <v>1658</v>
      </c>
      <c r="E711" s="180" t="str">
        <f t="shared" si="49"/>
        <v>RRFemale5-9</v>
      </c>
      <c r="F711" s="181">
        <v>2.2000000000000001E-4</v>
      </c>
      <c r="G711" s="181">
        <v>1.0879588966946452E-3</v>
      </c>
      <c r="H711" s="182">
        <v>106.77349001808592</v>
      </c>
      <c r="I711" s="181">
        <v>0.99891204110330534</v>
      </c>
      <c r="J711" s="182">
        <v>98141.106564298621</v>
      </c>
      <c r="K711" s="182">
        <v>490438.59909644787</v>
      </c>
      <c r="L711" s="182">
        <v>7017430.3997039087</v>
      </c>
      <c r="M711" s="183">
        <v>71.503477445573054</v>
      </c>
      <c r="N711" s="182">
        <v>5</v>
      </c>
      <c r="O711" s="186">
        <f t="shared" si="52"/>
        <v>2.5000000000002101</v>
      </c>
    </row>
    <row r="712" spans="2:15" x14ac:dyDescent="0.2">
      <c r="B712" s="179" t="s">
        <v>43</v>
      </c>
      <c r="C712" s="185" t="s">
        <v>70</v>
      </c>
      <c r="D712" s="184" t="s">
        <v>118</v>
      </c>
      <c r="E712" s="180" t="str">
        <f t="shared" si="49"/>
        <v>RRFemale10-14</v>
      </c>
      <c r="F712" s="181">
        <v>2.5000000000000001E-4</v>
      </c>
      <c r="G712" s="181">
        <v>1.2732942713826181E-3</v>
      </c>
      <c r="H712" s="182">
        <v>124.82655470229692</v>
      </c>
      <c r="I712" s="181">
        <v>0.99872670572861744</v>
      </c>
      <c r="J712" s="182">
        <v>98034.333074280526</v>
      </c>
      <c r="K712" s="182">
        <v>489859.5989846469</v>
      </c>
      <c r="L712" s="182">
        <v>6526991.8006074606</v>
      </c>
      <c r="M712" s="183">
        <v>66.578632158000858</v>
      </c>
      <c r="N712" s="182">
        <v>5</v>
      </c>
      <c r="O712" s="186">
        <f t="shared" si="52"/>
        <v>2.4999999999999054</v>
      </c>
    </row>
    <row r="713" spans="2:15" x14ac:dyDescent="0.2">
      <c r="B713" s="179" t="s">
        <v>43</v>
      </c>
      <c r="C713" s="185" t="s">
        <v>70</v>
      </c>
      <c r="D713" s="179" t="s">
        <v>119</v>
      </c>
      <c r="E713" s="180" t="str">
        <f t="shared" si="49"/>
        <v>RRFemale15-19</v>
      </c>
      <c r="F713" s="181">
        <v>7.2999999999999996E-4</v>
      </c>
      <c r="G713" s="181">
        <v>3.6453638085376478E-3</v>
      </c>
      <c r="H713" s="182">
        <v>356.91577157825139</v>
      </c>
      <c r="I713" s="181">
        <v>0.99635463619146236</v>
      </c>
      <c r="J713" s="182">
        <v>97909.506519578237</v>
      </c>
      <c r="K713" s="182">
        <v>488655.24316894554</v>
      </c>
      <c r="L713" s="182">
        <v>6037132.2016228139</v>
      </c>
      <c r="M713" s="183">
        <v>61.660327134991874</v>
      </c>
      <c r="N713" s="182">
        <v>5</v>
      </c>
      <c r="O713" s="186">
        <f t="shared" si="52"/>
        <v>2.5000000000000067</v>
      </c>
    </row>
    <row r="714" spans="2:15" x14ac:dyDescent="0.2">
      <c r="B714" s="179" t="s">
        <v>43</v>
      </c>
      <c r="C714" s="185" t="s">
        <v>70</v>
      </c>
      <c r="D714" s="179" t="s">
        <v>120</v>
      </c>
      <c r="E714" s="180" t="str">
        <f t="shared" si="49"/>
        <v>RRFemale20-24</v>
      </c>
      <c r="F714" s="181">
        <v>1.0200000000000001E-3</v>
      </c>
      <c r="G714" s="181">
        <v>5.0661400983845715E-3</v>
      </c>
      <c r="H714" s="182">
        <v>494.21509168974251</v>
      </c>
      <c r="I714" s="181">
        <v>0.99493385990161542</v>
      </c>
      <c r="J714" s="182">
        <v>97552.590747999988</v>
      </c>
      <c r="K714" s="182">
        <v>486527.4160107756</v>
      </c>
      <c r="L714" s="182">
        <v>5548476.9584538685</v>
      </c>
      <c r="M714" s="183">
        <v>56.876777089260678</v>
      </c>
      <c r="N714" s="182">
        <v>5</v>
      </c>
      <c r="O714" s="186">
        <f t="shared" si="52"/>
        <v>2.5000000000000173</v>
      </c>
    </row>
    <row r="715" spans="2:15" x14ac:dyDescent="0.2">
      <c r="B715" s="179" t="s">
        <v>43</v>
      </c>
      <c r="C715" s="185" t="s">
        <v>70</v>
      </c>
      <c r="D715" s="179" t="s">
        <v>121</v>
      </c>
      <c r="E715" s="180" t="str">
        <f t="shared" si="49"/>
        <v>RRFemale25-29</v>
      </c>
      <c r="F715" s="181">
        <v>1.66E-3</v>
      </c>
      <c r="G715" s="181">
        <v>8.2554014769920334E-3</v>
      </c>
      <c r="H715" s="182">
        <v>801.25585774755132</v>
      </c>
      <c r="I715" s="181">
        <v>0.991744598523008</v>
      </c>
      <c r="J715" s="182">
        <v>97058.375656310251</v>
      </c>
      <c r="K715" s="182">
        <v>483288.7386371824</v>
      </c>
      <c r="L715" s="182">
        <v>5061949.5424430929</v>
      </c>
      <c r="M715" s="183">
        <v>52.15366018866596</v>
      </c>
      <c r="N715" s="182">
        <v>5</v>
      </c>
      <c r="O715" s="186">
        <f t="shared" si="52"/>
        <v>2.4999999999999556</v>
      </c>
    </row>
    <row r="716" spans="2:15" x14ac:dyDescent="0.2">
      <c r="B716" s="179" t="s">
        <v>43</v>
      </c>
      <c r="C716" s="185" t="s">
        <v>70</v>
      </c>
      <c r="D716" s="179" t="s">
        <v>122</v>
      </c>
      <c r="E716" s="180" t="str">
        <f t="shared" si="49"/>
        <v>RRFemale30-34</v>
      </c>
      <c r="F716" s="181">
        <v>1.33E-3</v>
      </c>
      <c r="G716" s="181">
        <v>6.6449615196155186E-3</v>
      </c>
      <c r="H716" s="182">
        <v>639.62485705047027</v>
      </c>
      <c r="I716" s="181">
        <v>0.99335503848038453</v>
      </c>
      <c r="J716" s="182">
        <v>96257.119798562708</v>
      </c>
      <c r="K716" s="182">
        <v>479686.53685018735</v>
      </c>
      <c r="L716" s="182">
        <v>4578660.8038059101</v>
      </c>
      <c r="M716" s="183">
        <v>47.56698323602113</v>
      </c>
      <c r="N716" s="182">
        <v>5</v>
      </c>
      <c r="O716" s="186">
        <f t="shared" si="52"/>
        <v>2.4999999999999591</v>
      </c>
    </row>
    <row r="717" spans="2:15" x14ac:dyDescent="0.2">
      <c r="B717" s="179" t="s">
        <v>43</v>
      </c>
      <c r="C717" s="185" t="s">
        <v>70</v>
      </c>
      <c r="D717" s="179" t="s">
        <v>123</v>
      </c>
      <c r="E717" s="180" t="str">
        <f t="shared" ref="E717:E780" si="53">_xlfn.CONCAT(B717,C717,D717)</f>
        <v>RRFemale35-39</v>
      </c>
      <c r="F717" s="181">
        <v>1.5299999999999999E-3</v>
      </c>
      <c r="G717" s="181">
        <v>7.6038336880873622E-3</v>
      </c>
      <c r="H717" s="182">
        <v>727.05952920679374</v>
      </c>
      <c r="I717" s="181">
        <v>0.99239616631191263</v>
      </c>
      <c r="J717" s="182">
        <v>95617.494941512239</v>
      </c>
      <c r="K717" s="182">
        <v>476269.82588454423</v>
      </c>
      <c r="L717" s="182">
        <v>4098974.2669557226</v>
      </c>
      <c r="M717" s="183">
        <v>42.868454872855672</v>
      </c>
      <c r="N717" s="182">
        <v>5</v>
      </c>
      <c r="O717" s="186">
        <f t="shared" si="52"/>
        <v>2.4999999999999711</v>
      </c>
    </row>
    <row r="718" spans="2:15" x14ac:dyDescent="0.2">
      <c r="B718" s="179" t="s">
        <v>43</v>
      </c>
      <c r="C718" s="185" t="s">
        <v>70</v>
      </c>
      <c r="D718" s="179" t="s">
        <v>124</v>
      </c>
      <c r="E718" s="180" t="str">
        <f t="shared" si="53"/>
        <v>RRFemale40-44</v>
      </c>
      <c r="F718" s="181">
        <v>2.4099999999999998E-3</v>
      </c>
      <c r="G718" s="181">
        <v>1.1997026031861834E-2</v>
      </c>
      <c r="H718" s="182">
        <v>1138.4030238161324</v>
      </c>
      <c r="I718" s="181">
        <v>0.98800297396813819</v>
      </c>
      <c r="J718" s="182">
        <v>94890.435412305451</v>
      </c>
      <c r="K718" s="182">
        <v>471606.16950198694</v>
      </c>
      <c r="L718" s="182">
        <v>3622704.4410711783</v>
      </c>
      <c r="M718" s="183">
        <v>38.177761808450754</v>
      </c>
      <c r="N718" s="182">
        <v>5</v>
      </c>
      <c r="O718" s="186">
        <f t="shared" si="52"/>
        <v>2.5000000000000009</v>
      </c>
    </row>
    <row r="719" spans="2:15" x14ac:dyDescent="0.2">
      <c r="B719" s="179" t="s">
        <v>43</v>
      </c>
      <c r="C719" s="185" t="s">
        <v>70</v>
      </c>
      <c r="D719" s="179" t="s">
        <v>125</v>
      </c>
      <c r="E719" s="180" t="str">
        <f t="shared" si="53"/>
        <v>RRFemale45-49</v>
      </c>
      <c r="F719" s="181">
        <v>3.8E-3</v>
      </c>
      <c r="G719" s="181">
        <v>1.8838484251335694E-2</v>
      </c>
      <c r="H719" s="182">
        <v>1766.1461856812698</v>
      </c>
      <c r="I719" s="181">
        <v>0.98116151574866428</v>
      </c>
      <c r="J719" s="182">
        <v>93752.032388489315</v>
      </c>
      <c r="K719" s="182">
        <v>464344.79647824343</v>
      </c>
      <c r="L719" s="182">
        <v>3151098.2715691915</v>
      </c>
      <c r="M719" s="183">
        <v>33.61098625053463</v>
      </c>
      <c r="N719" s="182">
        <v>5</v>
      </c>
      <c r="O719" s="186">
        <f t="shared" si="52"/>
        <v>2.5000000000000009</v>
      </c>
    </row>
    <row r="720" spans="2:15" x14ac:dyDescent="0.2">
      <c r="B720" s="179" t="s">
        <v>43</v>
      </c>
      <c r="C720" s="185" t="s">
        <v>70</v>
      </c>
      <c r="D720" s="179" t="s">
        <v>126</v>
      </c>
      <c r="E720" s="180" t="str">
        <f t="shared" si="53"/>
        <v>RRFemale50-54</v>
      </c>
      <c r="F720" s="181">
        <v>6.0899999999999999E-3</v>
      </c>
      <c r="G720" s="181">
        <v>2.9991927986939265E-2</v>
      </c>
      <c r="H720" s="182">
        <v>2758.8340748094092</v>
      </c>
      <c r="I720" s="181">
        <v>0.97000807201306072</v>
      </c>
      <c r="J720" s="182">
        <v>91985.886202808048</v>
      </c>
      <c r="K720" s="182">
        <v>453032.34582701675</v>
      </c>
      <c r="L720" s="182">
        <v>2686753.4750909479</v>
      </c>
      <c r="M720" s="183">
        <v>29.208322993891311</v>
      </c>
      <c r="N720" s="182">
        <v>5</v>
      </c>
      <c r="O720" s="186">
        <f t="shared" si="52"/>
        <v>2.4999999999999938</v>
      </c>
    </row>
    <row r="721" spans="2:15" x14ac:dyDescent="0.2">
      <c r="B721" s="179" t="s">
        <v>43</v>
      </c>
      <c r="C721" s="185" t="s">
        <v>70</v>
      </c>
      <c r="D721" s="179" t="s">
        <v>127</v>
      </c>
      <c r="E721" s="180" t="str">
        <f t="shared" si="53"/>
        <v>RRFemale55-59</v>
      </c>
      <c r="F721" s="181">
        <v>9.6399999999999993E-3</v>
      </c>
      <c r="G721" s="181">
        <v>4.7064489173858845E-2</v>
      </c>
      <c r="H721" s="182">
        <v>4199.4256288935312</v>
      </c>
      <c r="I721" s="181">
        <v>0.95293551082614114</v>
      </c>
      <c r="J721" s="182">
        <v>89227.052127998642</v>
      </c>
      <c r="K721" s="182">
        <v>435636.69656775938</v>
      </c>
      <c r="L721" s="182">
        <v>2233721.1292639314</v>
      </c>
      <c r="M721" s="183">
        <v>25.034124472246347</v>
      </c>
      <c r="N721" s="182">
        <v>5</v>
      </c>
      <c r="O721" s="186">
        <f t="shared" si="52"/>
        <v>2.4999999999999933</v>
      </c>
    </row>
    <row r="722" spans="2:15" x14ac:dyDescent="0.2">
      <c r="B722" s="179" t="s">
        <v>43</v>
      </c>
      <c r="C722" s="185" t="s">
        <v>70</v>
      </c>
      <c r="D722" s="179" t="s">
        <v>128</v>
      </c>
      <c r="E722" s="180" t="str">
        <f t="shared" si="53"/>
        <v>RRFemale60-64</v>
      </c>
      <c r="F722" s="181">
        <v>1.516E-2</v>
      </c>
      <c r="G722" s="181">
        <v>7.3022035624037876E-2</v>
      </c>
      <c r="H722" s="182">
        <v>6208.8903712450401</v>
      </c>
      <c r="I722" s="181">
        <v>0.92697796437596214</v>
      </c>
      <c r="J722" s="182">
        <v>85027.626499105114</v>
      </c>
      <c r="K722" s="182">
        <v>409615.90656741295</v>
      </c>
      <c r="L722" s="182">
        <v>1798084.432696172</v>
      </c>
      <c r="M722" s="183">
        <v>21.147061334413426</v>
      </c>
      <c r="N722" s="182">
        <v>5</v>
      </c>
      <c r="O722" s="186">
        <f t="shared" si="52"/>
        <v>2.4999999999999956</v>
      </c>
    </row>
    <row r="723" spans="2:15" x14ac:dyDescent="0.2">
      <c r="B723" s="179" t="s">
        <v>43</v>
      </c>
      <c r="C723" s="185" t="s">
        <v>70</v>
      </c>
      <c r="D723" s="179" t="s">
        <v>129</v>
      </c>
      <c r="E723" s="180" t="str">
        <f t="shared" si="53"/>
        <v>RRFemale65-69</v>
      </c>
      <c r="F723" s="181">
        <v>2.3050000000000001E-2</v>
      </c>
      <c r="G723" s="181">
        <v>0.10895624142322327</v>
      </c>
      <c r="H723" s="182">
        <v>8587.7932422204522</v>
      </c>
      <c r="I723" s="181">
        <v>0.89104375857677676</v>
      </c>
      <c r="J723" s="182">
        <v>78818.736127860073</v>
      </c>
      <c r="K723" s="182">
        <v>372624.19753374928</v>
      </c>
      <c r="L723" s="182">
        <v>1388468.5261287591</v>
      </c>
      <c r="M723" s="183">
        <v>17.615970444849303</v>
      </c>
      <c r="N723" s="182">
        <v>5</v>
      </c>
      <c r="O723" s="186">
        <f t="shared" si="52"/>
        <v>2.5000000000000036</v>
      </c>
    </row>
    <row r="724" spans="2:15" x14ac:dyDescent="0.2">
      <c r="B724" s="179" t="s">
        <v>43</v>
      </c>
      <c r="C724" s="185" t="s">
        <v>70</v>
      </c>
      <c r="D724" s="179" t="s">
        <v>130</v>
      </c>
      <c r="E724" s="180" t="str">
        <f t="shared" si="53"/>
        <v>RRFemale70-74</v>
      </c>
      <c r="F724" s="181">
        <v>3.066E-2</v>
      </c>
      <c r="G724" s="181">
        <v>0.14237203976197862</v>
      </c>
      <c r="H724" s="182">
        <v>9998.9225930355351</v>
      </c>
      <c r="I724" s="181">
        <v>0.85762796023802135</v>
      </c>
      <c r="J724" s="182">
        <v>70230.942885639626</v>
      </c>
      <c r="K724" s="182">
        <v>326157.4079456093</v>
      </c>
      <c r="L724" s="182">
        <v>1015844.3285950097</v>
      </c>
      <c r="M724" s="183">
        <v>14.464341312477567</v>
      </c>
      <c r="N724" s="182">
        <v>5</v>
      </c>
      <c r="O724" s="186">
        <f t="shared" si="52"/>
        <v>2.5000000000000036</v>
      </c>
    </row>
    <row r="725" spans="2:15" x14ac:dyDescent="0.2">
      <c r="B725" s="179" t="s">
        <v>43</v>
      </c>
      <c r="C725" s="185" t="s">
        <v>70</v>
      </c>
      <c r="D725" s="179" t="s">
        <v>131</v>
      </c>
      <c r="E725" s="180" t="str">
        <f t="shared" si="53"/>
        <v>RRFemale75-79</v>
      </c>
      <c r="F725" s="181">
        <v>4.7449999999999999E-2</v>
      </c>
      <c r="G725" s="181">
        <v>0.21209805514197944</v>
      </c>
      <c r="H725" s="182">
        <v>12775.094361333566</v>
      </c>
      <c r="I725" s="181">
        <v>0.78790194485802056</v>
      </c>
      <c r="J725" s="182">
        <v>60232.020292604087</v>
      </c>
      <c r="K725" s="182">
        <v>269222.3655596865</v>
      </c>
      <c r="L725" s="182">
        <v>689686.92064940045</v>
      </c>
      <c r="M725" s="183">
        <v>11.450502860421027</v>
      </c>
      <c r="N725" s="182">
        <v>5</v>
      </c>
      <c r="O725" s="186">
        <f t="shared" si="52"/>
        <v>2.4999999999999991</v>
      </c>
    </row>
    <row r="726" spans="2:15" x14ac:dyDescent="0.2">
      <c r="B726" s="179" t="s">
        <v>43</v>
      </c>
      <c r="C726" s="185" t="s">
        <v>70</v>
      </c>
      <c r="D726" s="179" t="s">
        <v>132</v>
      </c>
      <c r="E726" s="180" t="str">
        <f t="shared" si="53"/>
        <v>RRFemale80-84</v>
      </c>
      <c r="F726" s="181">
        <v>6.7570000000000005E-2</v>
      </c>
      <c r="G726" s="181">
        <v>0.28902610666367234</v>
      </c>
      <c r="H726" s="182">
        <v>13716.29053614139</v>
      </c>
      <c r="I726" s="181">
        <v>0.71097389333632766</v>
      </c>
      <c r="J726" s="182">
        <v>47456.925931270518</v>
      </c>
      <c r="K726" s="182">
        <v>202993.90331599911</v>
      </c>
      <c r="L726" s="182">
        <v>420464.55508971389</v>
      </c>
      <c r="M726" s="183">
        <v>8.8599197448787894</v>
      </c>
      <c r="N726" s="182">
        <v>5</v>
      </c>
      <c r="O726" s="186">
        <f t="shared" si="52"/>
        <v>2.5000000000000009</v>
      </c>
    </row>
    <row r="727" spans="2:15" x14ac:dyDescent="0.2">
      <c r="B727" s="179" t="s">
        <v>43</v>
      </c>
      <c r="C727" s="185" t="s">
        <v>70</v>
      </c>
      <c r="D727" s="179" t="s">
        <v>133</v>
      </c>
      <c r="E727" s="180" t="str">
        <f t="shared" si="53"/>
        <v>RRFemale85-89</v>
      </c>
      <c r="F727" s="181">
        <v>0.11219</v>
      </c>
      <c r="G727" s="181">
        <v>0.43807059557442851</v>
      </c>
      <c r="H727" s="182">
        <v>14780.780242603858</v>
      </c>
      <c r="I727" s="181">
        <v>0.56192940442557149</v>
      </c>
      <c r="J727" s="182">
        <v>33740.635395129124</v>
      </c>
      <c r="K727" s="182">
        <v>131751.22636913598</v>
      </c>
      <c r="L727" s="182">
        <v>217470.65177371481</v>
      </c>
      <c r="M727" s="183">
        <v>6.4453632608563556</v>
      </c>
      <c r="N727" s="182">
        <v>5</v>
      </c>
      <c r="O727" s="186">
        <f t="shared" si="52"/>
        <v>2.5000000000000004</v>
      </c>
    </row>
    <row r="728" spans="2:15" x14ac:dyDescent="0.2">
      <c r="B728" s="179" t="s">
        <v>43</v>
      </c>
      <c r="C728" s="185" t="s">
        <v>70</v>
      </c>
      <c r="D728" s="179" t="s">
        <v>8</v>
      </c>
      <c r="E728" s="180" t="str">
        <f t="shared" si="53"/>
        <v>RRFemale90+</v>
      </c>
      <c r="F728" s="181">
        <v>0.22119</v>
      </c>
      <c r="G728" s="181">
        <v>1</v>
      </c>
      <c r="H728" s="182">
        <v>18959.855152525266</v>
      </c>
      <c r="I728" s="181">
        <v>0</v>
      </c>
      <c r="J728" s="182">
        <v>18959.855152525266</v>
      </c>
      <c r="K728" s="182">
        <v>85719.425404578811</v>
      </c>
      <c r="L728" s="182">
        <v>85719.425404578811</v>
      </c>
      <c r="M728" s="183">
        <v>4.5211012803102468</v>
      </c>
      <c r="N728" s="183" t="s">
        <v>19</v>
      </c>
      <c r="O728" s="186">
        <f>K728/H728</f>
        <v>4.5211012803102468</v>
      </c>
    </row>
    <row r="729" spans="2:15" ht="16" customHeight="1" x14ac:dyDescent="0.2">
      <c r="B729" s="239" t="s">
        <v>14</v>
      </c>
      <c r="C729" s="239" t="s">
        <v>17</v>
      </c>
      <c r="D729" s="239" t="s">
        <v>0</v>
      </c>
      <c r="E729" s="239" t="s">
        <v>135</v>
      </c>
      <c r="F729" s="240" t="s">
        <v>1</v>
      </c>
      <c r="G729" s="240" t="s">
        <v>2</v>
      </c>
      <c r="H729" s="240" t="s">
        <v>83</v>
      </c>
      <c r="I729" s="240" t="s">
        <v>3</v>
      </c>
      <c r="J729" s="240" t="s">
        <v>4</v>
      </c>
      <c r="K729" s="240" t="s">
        <v>5</v>
      </c>
      <c r="L729" s="240" t="s">
        <v>6</v>
      </c>
      <c r="M729" s="240" t="s">
        <v>7</v>
      </c>
      <c r="N729" s="241" t="s">
        <v>9</v>
      </c>
      <c r="O729" s="242" t="s">
        <v>139</v>
      </c>
    </row>
    <row r="730" spans="2:15" ht="16" customHeight="1" x14ac:dyDescent="0.2">
      <c r="B730" s="239"/>
      <c r="C730" s="239"/>
      <c r="D730" s="239"/>
      <c r="E730" s="239"/>
      <c r="F730" s="239"/>
      <c r="G730" s="239"/>
      <c r="H730" s="239"/>
      <c r="I730" s="239"/>
      <c r="J730" s="239"/>
      <c r="K730" s="239"/>
      <c r="L730" s="239"/>
      <c r="M730" s="239"/>
      <c r="N730" s="241"/>
      <c r="O730" s="242"/>
    </row>
    <row r="731" spans="2:15" x14ac:dyDescent="0.2">
      <c r="B731" s="179" t="s">
        <v>44</v>
      </c>
      <c r="C731" s="185" t="s">
        <v>70</v>
      </c>
      <c r="D731" s="179">
        <v>0</v>
      </c>
      <c r="E731" s="180" t="str">
        <f t="shared" si="53"/>
        <v>PAFemale0</v>
      </c>
      <c r="F731" s="181">
        <v>1.3129999999999999E-2</v>
      </c>
      <c r="G731" s="181">
        <v>1.2972096879699066E-2</v>
      </c>
      <c r="H731" s="182">
        <v>1297.2096879699066</v>
      </c>
      <c r="I731" s="181">
        <v>0.98702790312030098</v>
      </c>
      <c r="J731" s="182">
        <v>100000</v>
      </c>
      <c r="K731" s="182">
        <v>98818.133385665467</v>
      </c>
      <c r="L731" s="182">
        <v>7695462.4978318</v>
      </c>
      <c r="M731" s="183">
        <v>76.954624978317995</v>
      </c>
      <c r="N731" s="182">
        <v>1</v>
      </c>
      <c r="O731" s="186">
        <f t="shared" ref="O731:O749" si="54">(K731-J732*N731)/H731</f>
        <v>8.8916290639090914E-2</v>
      </c>
    </row>
    <row r="732" spans="2:15" x14ac:dyDescent="0.2">
      <c r="B732" s="179" t="s">
        <v>44</v>
      </c>
      <c r="C732" s="185" t="s">
        <v>70</v>
      </c>
      <c r="D732" s="184" t="s">
        <v>1657</v>
      </c>
      <c r="E732" s="180" t="str">
        <f t="shared" si="53"/>
        <v>PAFemale1-4</v>
      </c>
      <c r="F732" s="181">
        <v>5.6999999999999998E-4</v>
      </c>
      <c r="G732" s="181">
        <v>2.2665406304698786E-3</v>
      </c>
      <c r="H732" s="182">
        <v>223.71388458296491</v>
      </c>
      <c r="I732" s="181">
        <v>0.99773345936953017</v>
      </c>
      <c r="J732" s="182">
        <v>98702.790312030091</v>
      </c>
      <c r="K732" s="182">
        <v>394252.52985784371</v>
      </c>
      <c r="L732" s="182">
        <v>7596644.3644461343</v>
      </c>
      <c r="M732" s="183">
        <v>76.96483899219858</v>
      </c>
      <c r="N732" s="182">
        <v>4</v>
      </c>
      <c r="O732" s="186">
        <f t="shared" si="54"/>
        <v>1.5029203425704212</v>
      </c>
    </row>
    <row r="733" spans="2:15" x14ac:dyDescent="0.2">
      <c r="B733" s="179" t="s">
        <v>44</v>
      </c>
      <c r="C733" s="185" t="s">
        <v>70</v>
      </c>
      <c r="D733" s="184" t="s">
        <v>1658</v>
      </c>
      <c r="E733" s="180" t="str">
        <f t="shared" si="53"/>
        <v>PAFemale5-9</v>
      </c>
      <c r="F733" s="181">
        <v>3.2000000000000003E-4</v>
      </c>
      <c r="G733" s="181">
        <v>1.5857393387104194E-3</v>
      </c>
      <c r="H733" s="182">
        <v>156.16214553087286</v>
      </c>
      <c r="I733" s="181">
        <v>0.99841426066128958</v>
      </c>
      <c r="J733" s="182">
        <v>98479.076427447129</v>
      </c>
      <c r="K733" s="182">
        <v>492004.97677340847</v>
      </c>
      <c r="L733" s="182">
        <v>7202391.8345882902</v>
      </c>
      <c r="M733" s="183">
        <v>73.136265040975843</v>
      </c>
      <c r="N733" s="182">
        <v>5</v>
      </c>
      <c r="O733" s="186">
        <f t="shared" si="54"/>
        <v>2.5000000000004046</v>
      </c>
    </row>
    <row r="734" spans="2:15" x14ac:dyDescent="0.2">
      <c r="B734" s="179" t="s">
        <v>44</v>
      </c>
      <c r="C734" s="185" t="s">
        <v>70</v>
      </c>
      <c r="D734" s="184" t="s">
        <v>118</v>
      </c>
      <c r="E734" s="180" t="str">
        <f t="shared" si="53"/>
        <v>PAFemale10-14</v>
      </c>
      <c r="F734" s="181">
        <v>3.3E-4</v>
      </c>
      <c r="G734" s="181">
        <v>1.6656993630602863E-3</v>
      </c>
      <c r="H734" s="182">
        <v>163.77641569361904</v>
      </c>
      <c r="I734" s="181">
        <v>0.99833430063693973</v>
      </c>
      <c r="J734" s="182">
        <v>98322.914281916252</v>
      </c>
      <c r="K734" s="182">
        <v>491205.13037034724</v>
      </c>
      <c r="L734" s="182">
        <v>6710386.857814882</v>
      </c>
      <c r="M734" s="183">
        <v>68.248453647076957</v>
      </c>
      <c r="N734" s="182">
        <v>5</v>
      </c>
      <c r="O734" s="186">
        <f t="shared" si="54"/>
        <v>2.5000000000000178</v>
      </c>
    </row>
    <row r="735" spans="2:15" x14ac:dyDescent="0.2">
      <c r="B735" s="179" t="s">
        <v>44</v>
      </c>
      <c r="C735" s="185" t="s">
        <v>70</v>
      </c>
      <c r="D735" s="179" t="s">
        <v>119</v>
      </c>
      <c r="E735" s="180" t="str">
        <f t="shared" si="53"/>
        <v>PAFemale15-19</v>
      </c>
      <c r="F735" s="181">
        <v>6.0999999999999997E-4</v>
      </c>
      <c r="G735" s="181">
        <v>3.0619166072584103E-3</v>
      </c>
      <c r="H735" s="182">
        <v>300.55509438675494</v>
      </c>
      <c r="I735" s="181">
        <v>0.99693808339274159</v>
      </c>
      <c r="J735" s="182">
        <v>98159.137866222634</v>
      </c>
      <c r="K735" s="182">
        <v>490044.3015951463</v>
      </c>
      <c r="L735" s="182">
        <v>6219181.7274445351</v>
      </c>
      <c r="M735" s="183">
        <v>63.358153531466648</v>
      </c>
      <c r="N735" s="182">
        <v>5</v>
      </c>
      <c r="O735" s="186">
        <f t="shared" si="54"/>
        <v>2.5000000000001825</v>
      </c>
    </row>
    <row r="736" spans="2:15" x14ac:dyDescent="0.2">
      <c r="B736" s="179" t="s">
        <v>44</v>
      </c>
      <c r="C736" s="185" t="s">
        <v>70</v>
      </c>
      <c r="D736" s="179" t="s">
        <v>120</v>
      </c>
      <c r="E736" s="180" t="str">
        <f t="shared" si="53"/>
        <v>PAFemale20-24</v>
      </c>
      <c r="F736" s="181">
        <v>8.1999999999999998E-4</v>
      </c>
      <c r="G736" s="181">
        <v>4.0933592718042254E-3</v>
      </c>
      <c r="H736" s="182">
        <v>400.57033711471564</v>
      </c>
      <c r="I736" s="181">
        <v>0.99590664072819579</v>
      </c>
      <c r="J736" s="182">
        <v>97858.582771835878</v>
      </c>
      <c r="K736" s="182">
        <v>488291.48801639263</v>
      </c>
      <c r="L736" s="182">
        <v>5729137.4258493893</v>
      </c>
      <c r="M736" s="183">
        <v>58.545068440315283</v>
      </c>
      <c r="N736" s="182">
        <v>5</v>
      </c>
      <c r="O736" s="186">
        <f t="shared" si="54"/>
        <v>2.5000000000000018</v>
      </c>
    </row>
    <row r="737" spans="2:15" x14ac:dyDescent="0.2">
      <c r="B737" s="179" t="s">
        <v>44</v>
      </c>
      <c r="C737" s="185" t="s">
        <v>70</v>
      </c>
      <c r="D737" s="179" t="s">
        <v>121</v>
      </c>
      <c r="E737" s="180" t="str">
        <f t="shared" si="53"/>
        <v>PAFemale25-29</v>
      </c>
      <c r="F737" s="181">
        <v>9.2000000000000003E-4</v>
      </c>
      <c r="G737" s="181">
        <v>4.5840138307299801E-3</v>
      </c>
      <c r="H737" s="182">
        <v>446.7488769162162</v>
      </c>
      <c r="I737" s="181">
        <v>0.99541598616927007</v>
      </c>
      <c r="J737" s="182">
        <v>97458.012434721168</v>
      </c>
      <c r="K737" s="182">
        <v>486173.18998131528</v>
      </c>
      <c r="L737" s="182">
        <v>5240845.9378329962</v>
      </c>
      <c r="M737" s="183">
        <v>53.775423968792644</v>
      </c>
      <c r="N737" s="182">
        <v>5</v>
      </c>
      <c r="O737" s="186">
        <f t="shared" si="54"/>
        <v>2.4999999999998983</v>
      </c>
    </row>
    <row r="738" spans="2:15" x14ac:dyDescent="0.2">
      <c r="B738" s="179" t="s">
        <v>44</v>
      </c>
      <c r="C738" s="185" t="s">
        <v>70</v>
      </c>
      <c r="D738" s="179" t="s">
        <v>122</v>
      </c>
      <c r="E738" s="180" t="str">
        <f t="shared" si="53"/>
        <v>PAFemale30-34</v>
      </c>
      <c r="F738" s="181">
        <v>1.2800000000000001E-3</v>
      </c>
      <c r="G738" s="181">
        <v>6.4012850432797674E-3</v>
      </c>
      <c r="H738" s="182">
        <v>620.99675044224841</v>
      </c>
      <c r="I738" s="181">
        <v>0.99359871495672025</v>
      </c>
      <c r="J738" s="182">
        <v>97011.263557804952</v>
      </c>
      <c r="K738" s="182">
        <v>483503.82591291913</v>
      </c>
      <c r="L738" s="182">
        <v>4754672.747851681</v>
      </c>
      <c r="M738" s="183">
        <v>49.011553643135166</v>
      </c>
      <c r="N738" s="182">
        <v>5</v>
      </c>
      <c r="O738" s="186">
        <f t="shared" si="54"/>
        <v>2.5000000000000653</v>
      </c>
    </row>
    <row r="739" spans="2:15" x14ac:dyDescent="0.2">
      <c r="B739" s="179" t="s">
        <v>44</v>
      </c>
      <c r="C739" s="185" t="s">
        <v>70</v>
      </c>
      <c r="D739" s="179" t="s">
        <v>123</v>
      </c>
      <c r="E739" s="180" t="str">
        <f t="shared" si="53"/>
        <v>PAFemale35-39</v>
      </c>
      <c r="F739" s="181">
        <v>1.7600000000000001E-3</v>
      </c>
      <c r="G739" s="181">
        <v>8.7771781776563168E-3</v>
      </c>
      <c r="H739" s="182">
        <v>846.03454636005392</v>
      </c>
      <c r="I739" s="181">
        <v>0.99122282182234367</v>
      </c>
      <c r="J739" s="182">
        <v>96390.266807362699</v>
      </c>
      <c r="K739" s="182">
        <v>479836.24767091335</v>
      </c>
      <c r="L739" s="182">
        <v>4271168.9219387621</v>
      </c>
      <c r="M739" s="183">
        <v>44.31120551284242</v>
      </c>
      <c r="N739" s="182">
        <v>5</v>
      </c>
      <c r="O739" s="186">
        <f t="shared" si="54"/>
        <v>2.4999999999999809</v>
      </c>
    </row>
    <row r="740" spans="2:15" x14ac:dyDescent="0.2">
      <c r="B740" s="179" t="s">
        <v>44</v>
      </c>
      <c r="C740" s="185" t="s">
        <v>70</v>
      </c>
      <c r="D740" s="179" t="s">
        <v>124</v>
      </c>
      <c r="E740" s="180" t="str">
        <f t="shared" si="53"/>
        <v>PAFemale40-44</v>
      </c>
      <c r="F740" s="181">
        <v>2.4099999999999998E-3</v>
      </c>
      <c r="G740" s="181">
        <v>1.1974344731660144E-2</v>
      </c>
      <c r="H740" s="182">
        <v>1144.0795742150501</v>
      </c>
      <c r="I740" s="181">
        <v>0.98802565526833985</v>
      </c>
      <c r="J740" s="182">
        <v>95544.232261002646</v>
      </c>
      <c r="K740" s="182">
        <v>474860.96236947563</v>
      </c>
      <c r="L740" s="182">
        <v>3791332.674267849</v>
      </c>
      <c r="M740" s="183">
        <v>39.681439523328713</v>
      </c>
      <c r="N740" s="182">
        <v>5</v>
      </c>
      <c r="O740" s="186">
        <f t="shared" si="54"/>
        <v>2.500000000000028</v>
      </c>
    </row>
    <row r="741" spans="2:15" x14ac:dyDescent="0.2">
      <c r="B741" s="179" t="s">
        <v>44</v>
      </c>
      <c r="C741" s="185" t="s">
        <v>70</v>
      </c>
      <c r="D741" s="179" t="s">
        <v>125</v>
      </c>
      <c r="E741" s="180" t="str">
        <f t="shared" si="53"/>
        <v>PAFemale45-49</v>
      </c>
      <c r="F741" s="181">
        <v>3.7100000000000002E-3</v>
      </c>
      <c r="G741" s="181">
        <v>1.8365043592667354E-2</v>
      </c>
      <c r="H741" s="182">
        <v>1733.6629192473083</v>
      </c>
      <c r="I741" s="181">
        <v>0.98163495640733267</v>
      </c>
      <c r="J741" s="182">
        <v>94400.152686787595</v>
      </c>
      <c r="K741" s="182">
        <v>467666.60613581969</v>
      </c>
      <c r="L741" s="182">
        <v>3316471.7118983734</v>
      </c>
      <c r="M741" s="183">
        <v>35.132058767978585</v>
      </c>
      <c r="N741" s="182">
        <v>5</v>
      </c>
      <c r="O741" s="186">
        <f t="shared" si="54"/>
        <v>2.4999999999999738</v>
      </c>
    </row>
    <row r="742" spans="2:15" x14ac:dyDescent="0.2">
      <c r="B742" s="179" t="s">
        <v>44</v>
      </c>
      <c r="C742" s="185" t="s">
        <v>70</v>
      </c>
      <c r="D742" s="179" t="s">
        <v>126</v>
      </c>
      <c r="E742" s="180" t="str">
        <f t="shared" si="53"/>
        <v>PAFemale50-54</v>
      </c>
      <c r="F742" s="181">
        <v>5.2700000000000004E-3</v>
      </c>
      <c r="G742" s="181">
        <v>2.6016622723837875E-2</v>
      </c>
      <c r="H742" s="182">
        <v>2410.8691034244785</v>
      </c>
      <c r="I742" s="181">
        <v>0.97398337727616213</v>
      </c>
      <c r="J742" s="182">
        <v>92666.48976754029</v>
      </c>
      <c r="K742" s="182">
        <v>457305.27607914025</v>
      </c>
      <c r="L742" s="182">
        <v>2848805.1057625539</v>
      </c>
      <c r="M742" s="183">
        <v>30.742559828358239</v>
      </c>
      <c r="N742" s="182">
        <v>5</v>
      </c>
      <c r="O742" s="186">
        <f t="shared" si="54"/>
        <v>2.5000000000000058</v>
      </c>
    </row>
    <row r="743" spans="2:15" x14ac:dyDescent="0.2">
      <c r="B743" s="179" t="s">
        <v>44</v>
      </c>
      <c r="C743" s="185" t="s">
        <v>70</v>
      </c>
      <c r="D743" s="179" t="s">
        <v>127</v>
      </c>
      <c r="E743" s="180" t="str">
        <f t="shared" si="53"/>
        <v>PAFemale55-59</v>
      </c>
      <c r="F743" s="181">
        <v>7.8300000000000002E-3</v>
      </c>
      <c r="G743" s="181">
        <v>3.8403407370048992E-2</v>
      </c>
      <c r="H743" s="182">
        <v>3466.1233678006511</v>
      </c>
      <c r="I743" s="181">
        <v>0.96159659262995101</v>
      </c>
      <c r="J743" s="182">
        <v>90255.620664115806</v>
      </c>
      <c r="K743" s="182">
        <v>442612.7949010774</v>
      </c>
      <c r="L743" s="182">
        <v>2391499.8296834137</v>
      </c>
      <c r="M743" s="183">
        <v>26.496962871523809</v>
      </c>
      <c r="N743" s="182">
        <v>5</v>
      </c>
      <c r="O743" s="186">
        <f t="shared" si="54"/>
        <v>2.500000000000004</v>
      </c>
    </row>
    <row r="744" spans="2:15" x14ac:dyDescent="0.2">
      <c r="B744" s="179" t="s">
        <v>44</v>
      </c>
      <c r="C744" s="185" t="s">
        <v>70</v>
      </c>
      <c r="D744" s="179" t="s">
        <v>128</v>
      </c>
      <c r="E744" s="180" t="str">
        <f t="shared" si="53"/>
        <v>PAFemale60-64</v>
      </c>
      <c r="F744" s="181">
        <v>1.1979999999999999E-2</v>
      </c>
      <c r="G744" s="181">
        <v>5.8138615793636855E-2</v>
      </c>
      <c r="H744" s="182">
        <v>5045.8212382333513</v>
      </c>
      <c r="I744" s="181">
        <v>0.94186138420636312</v>
      </c>
      <c r="J744" s="182">
        <v>86789.497296315152</v>
      </c>
      <c r="K744" s="182">
        <v>421332.93338599236</v>
      </c>
      <c r="L744" s="182">
        <v>1948887.0347823361</v>
      </c>
      <c r="M744" s="183">
        <v>22.455332678428597</v>
      </c>
      <c r="N744" s="182">
        <v>5</v>
      </c>
      <c r="O744" s="186">
        <f t="shared" si="54"/>
        <v>2.5000000000000036</v>
      </c>
    </row>
    <row r="745" spans="2:15" x14ac:dyDescent="0.2">
      <c r="B745" s="179" t="s">
        <v>44</v>
      </c>
      <c r="C745" s="185" t="s">
        <v>70</v>
      </c>
      <c r="D745" s="179" t="s">
        <v>129</v>
      </c>
      <c r="E745" s="180" t="str">
        <f t="shared" si="53"/>
        <v>PAFemale65-69</v>
      </c>
      <c r="F745" s="181">
        <v>1.6990000000000002E-2</v>
      </c>
      <c r="G745" s="181">
        <v>8.14839126718781E-2</v>
      </c>
      <c r="H745" s="182">
        <v>6660.7945613950296</v>
      </c>
      <c r="I745" s="181">
        <v>0.91851608732812196</v>
      </c>
      <c r="J745" s="182">
        <v>81743.676058081794</v>
      </c>
      <c r="K745" s="182">
        <v>392066.3938869214</v>
      </c>
      <c r="L745" s="182">
        <v>1527554.1013963437</v>
      </c>
      <c r="M745" s="183">
        <v>18.687122662687226</v>
      </c>
      <c r="N745" s="182">
        <v>5</v>
      </c>
      <c r="O745" s="186">
        <f t="shared" si="54"/>
        <v>2.4999999999999987</v>
      </c>
    </row>
    <row r="746" spans="2:15" x14ac:dyDescent="0.2">
      <c r="B746" s="179" t="s">
        <v>44</v>
      </c>
      <c r="C746" s="185" t="s">
        <v>70</v>
      </c>
      <c r="D746" s="179" t="s">
        <v>130</v>
      </c>
      <c r="E746" s="180" t="str">
        <f t="shared" si="53"/>
        <v>PAFemale70-74</v>
      </c>
      <c r="F746" s="181">
        <v>2.793E-2</v>
      </c>
      <c r="G746" s="181">
        <v>0.13053769970650295</v>
      </c>
      <c r="H746" s="182">
        <v>9801.1466379134436</v>
      </c>
      <c r="I746" s="181">
        <v>0.86946230029349703</v>
      </c>
      <c r="J746" s="182">
        <v>75082.881496686765</v>
      </c>
      <c r="K746" s="182">
        <v>350911.54088865023</v>
      </c>
      <c r="L746" s="182">
        <v>1135487.7075094222</v>
      </c>
      <c r="M746" s="183">
        <v>15.123123738392069</v>
      </c>
      <c r="N746" s="182">
        <v>5</v>
      </c>
      <c r="O746" s="186">
        <f t="shared" si="54"/>
        <v>2.5000000000000004</v>
      </c>
    </row>
    <row r="747" spans="2:15" x14ac:dyDescent="0.2">
      <c r="B747" s="179" t="s">
        <v>44</v>
      </c>
      <c r="C747" s="185" t="s">
        <v>70</v>
      </c>
      <c r="D747" s="179" t="s">
        <v>131</v>
      </c>
      <c r="E747" s="180" t="str">
        <f t="shared" si="53"/>
        <v>PAFemale75-79</v>
      </c>
      <c r="F747" s="181">
        <v>4.4209999999999999E-2</v>
      </c>
      <c r="G747" s="181">
        <v>0.19905372095462334</v>
      </c>
      <c r="H747" s="182">
        <v>12994.572234011972</v>
      </c>
      <c r="I747" s="181">
        <v>0.80094627904537663</v>
      </c>
      <c r="J747" s="182">
        <v>65281.734858773321</v>
      </c>
      <c r="K747" s="182">
        <v>293922.24370883667</v>
      </c>
      <c r="L747" s="182">
        <v>784576.16662077187</v>
      </c>
      <c r="M747" s="183">
        <v>12.01831060890275</v>
      </c>
      <c r="N747" s="182">
        <v>5</v>
      </c>
      <c r="O747" s="186">
        <f t="shared" si="54"/>
        <v>2.5000000000000009</v>
      </c>
    </row>
    <row r="748" spans="2:15" x14ac:dyDescent="0.2">
      <c r="B748" s="179" t="s">
        <v>44</v>
      </c>
      <c r="C748" s="185" t="s">
        <v>70</v>
      </c>
      <c r="D748" s="179" t="s">
        <v>132</v>
      </c>
      <c r="E748" s="180" t="str">
        <f t="shared" si="53"/>
        <v>PAFemale80-84</v>
      </c>
      <c r="F748" s="181">
        <v>6.9860000000000005E-2</v>
      </c>
      <c r="G748" s="181">
        <v>0.29736096735749618</v>
      </c>
      <c r="H748" s="182">
        <v>15548.161258477752</v>
      </c>
      <c r="I748" s="181">
        <v>0.70263903264250382</v>
      </c>
      <c r="J748" s="182">
        <v>52287.162624761346</v>
      </c>
      <c r="K748" s="182">
        <v>222565.40997761235</v>
      </c>
      <c r="L748" s="182">
        <v>490653.92291193525</v>
      </c>
      <c r="M748" s="183">
        <v>9.3838314852368558</v>
      </c>
      <c r="N748" s="182">
        <v>5</v>
      </c>
      <c r="O748" s="186">
        <f t="shared" si="54"/>
        <v>2.5</v>
      </c>
    </row>
    <row r="749" spans="2:15" x14ac:dyDescent="0.2">
      <c r="B749" s="179" t="s">
        <v>44</v>
      </c>
      <c r="C749" s="185" t="s">
        <v>70</v>
      </c>
      <c r="D749" s="179" t="s">
        <v>133</v>
      </c>
      <c r="E749" s="180" t="str">
        <f t="shared" si="53"/>
        <v>PAFemale85-89</v>
      </c>
      <c r="F749" s="181">
        <v>9.8790000000000003E-2</v>
      </c>
      <c r="G749" s="181">
        <v>0.39613214033232697</v>
      </c>
      <c r="H749" s="182">
        <v>14553.499244898205</v>
      </c>
      <c r="I749" s="181">
        <v>0.60386785966767298</v>
      </c>
      <c r="J749" s="182">
        <v>36739.001366283592</v>
      </c>
      <c r="K749" s="182">
        <v>147311.25871917245</v>
      </c>
      <c r="L749" s="182">
        <v>268088.51293432288</v>
      </c>
      <c r="M749" s="183">
        <v>7.2971094195378754</v>
      </c>
      <c r="N749" s="182">
        <v>5</v>
      </c>
      <c r="O749" s="186">
        <f t="shared" si="54"/>
        <v>2.4999999999999996</v>
      </c>
    </row>
    <row r="750" spans="2:15" x14ac:dyDescent="0.2">
      <c r="B750" s="179" t="s">
        <v>44</v>
      </c>
      <c r="C750" s="185" t="s">
        <v>70</v>
      </c>
      <c r="D750" s="179" t="s">
        <v>8</v>
      </c>
      <c r="E750" s="180" t="str">
        <f t="shared" si="53"/>
        <v>PAFemale90+</v>
      </c>
      <c r="F750" s="181">
        <v>0.18368999999999999</v>
      </c>
      <c r="G750" s="181">
        <v>1</v>
      </c>
      <c r="H750" s="182">
        <v>22185.502121385387</v>
      </c>
      <c r="I750" s="181">
        <v>0</v>
      </c>
      <c r="J750" s="182">
        <v>22185.502121385387</v>
      </c>
      <c r="K750" s="182">
        <v>120777.25421515045</v>
      </c>
      <c r="L750" s="182">
        <v>120777.25421515045</v>
      </c>
      <c r="M750" s="183">
        <v>5.4439720838560151</v>
      </c>
      <c r="N750" s="183" t="s">
        <v>19</v>
      </c>
      <c r="O750" s="186">
        <f>K750/H750</f>
        <v>5.4439720838560151</v>
      </c>
    </row>
    <row r="751" spans="2:15" ht="16" customHeight="1" x14ac:dyDescent="0.2">
      <c r="B751" s="239" t="s">
        <v>14</v>
      </c>
      <c r="C751" s="239" t="s">
        <v>17</v>
      </c>
      <c r="D751" s="239" t="s">
        <v>0</v>
      </c>
      <c r="E751" s="239" t="s">
        <v>135</v>
      </c>
      <c r="F751" s="240" t="s">
        <v>1</v>
      </c>
      <c r="G751" s="240" t="s">
        <v>2</v>
      </c>
      <c r="H751" s="240" t="s">
        <v>83</v>
      </c>
      <c r="I751" s="240" t="s">
        <v>3</v>
      </c>
      <c r="J751" s="240" t="s">
        <v>4</v>
      </c>
      <c r="K751" s="240" t="s">
        <v>5</v>
      </c>
      <c r="L751" s="240" t="s">
        <v>6</v>
      </c>
      <c r="M751" s="240" t="s">
        <v>7</v>
      </c>
      <c r="N751" s="241" t="s">
        <v>9</v>
      </c>
      <c r="O751" s="242" t="s">
        <v>139</v>
      </c>
    </row>
    <row r="752" spans="2:15" ht="16" customHeight="1" x14ac:dyDescent="0.2">
      <c r="B752" s="239"/>
      <c r="C752" s="239"/>
      <c r="D752" s="239"/>
      <c r="E752" s="239"/>
      <c r="F752" s="239"/>
      <c r="G752" s="239"/>
      <c r="H752" s="239"/>
      <c r="I752" s="239"/>
      <c r="J752" s="239"/>
      <c r="K752" s="239"/>
      <c r="L752" s="239"/>
      <c r="M752" s="239"/>
      <c r="N752" s="241"/>
      <c r="O752" s="242"/>
    </row>
    <row r="753" spans="2:15" x14ac:dyDescent="0.2">
      <c r="B753" s="179" t="s">
        <v>45</v>
      </c>
      <c r="C753" s="185" t="s">
        <v>70</v>
      </c>
      <c r="D753" s="179">
        <v>0</v>
      </c>
      <c r="E753" s="180" t="str">
        <f t="shared" si="53"/>
        <v>APFemale0</v>
      </c>
      <c r="F753" s="181">
        <v>2.265E-2</v>
      </c>
      <c r="G753" s="181">
        <v>2.2207343374325623E-2</v>
      </c>
      <c r="H753" s="182">
        <v>2220.7343374325624</v>
      </c>
      <c r="I753" s="181">
        <v>0.97779265662567438</v>
      </c>
      <c r="J753" s="182">
        <v>100000</v>
      </c>
      <c r="K753" s="182">
        <v>98038.252209362632</v>
      </c>
      <c r="L753" s="182">
        <v>7733292.7640865557</v>
      </c>
      <c r="M753" s="183">
        <v>77.332927640865563</v>
      </c>
      <c r="N753" s="182">
        <v>1</v>
      </c>
      <c r="O753" s="186">
        <f t="shared" ref="O753:O771" si="55">(K753-J754*N753)/H753</f>
        <v>0.11662203012297692</v>
      </c>
    </row>
    <row r="754" spans="2:15" x14ac:dyDescent="0.2">
      <c r="B754" s="179" t="s">
        <v>45</v>
      </c>
      <c r="C754" s="185" t="s">
        <v>70</v>
      </c>
      <c r="D754" s="184" t="s">
        <v>1657</v>
      </c>
      <c r="E754" s="180" t="str">
        <f t="shared" si="53"/>
        <v>APFemale1-4</v>
      </c>
      <c r="F754" s="181">
        <v>8.4000000000000003E-4</v>
      </c>
      <c r="G754" s="181">
        <v>3.3488581681007405E-3</v>
      </c>
      <c r="H754" s="182">
        <v>327.44889248498123</v>
      </c>
      <c r="I754" s="181">
        <v>0.99665114183189929</v>
      </c>
      <c r="J754" s="182">
        <v>97779.265662567443</v>
      </c>
      <c r="K754" s="182">
        <v>390294.48256623844</v>
      </c>
      <c r="L754" s="182">
        <v>7635254.5118771931</v>
      </c>
      <c r="M754" s="183">
        <v>78.086641990400793</v>
      </c>
      <c r="N754" s="182">
        <v>4</v>
      </c>
      <c r="O754" s="186">
        <f t="shared" si="55"/>
        <v>1.4879130670167204</v>
      </c>
    </row>
    <row r="755" spans="2:15" x14ac:dyDescent="0.2">
      <c r="B755" s="179" t="s">
        <v>45</v>
      </c>
      <c r="C755" s="185" t="s">
        <v>70</v>
      </c>
      <c r="D755" s="184" t="s">
        <v>1658</v>
      </c>
      <c r="E755" s="180" t="str">
        <f t="shared" si="53"/>
        <v>APFemale5-9</v>
      </c>
      <c r="F755" s="181">
        <v>3.6000000000000002E-4</v>
      </c>
      <c r="G755" s="181">
        <v>1.7749733191471833E-3</v>
      </c>
      <c r="H755" s="182">
        <v>172.97437466931643</v>
      </c>
      <c r="I755" s="181">
        <v>0.99822502668085278</v>
      </c>
      <c r="J755" s="182">
        <v>97451.816770082471</v>
      </c>
      <c r="K755" s="182">
        <v>486826.64791373909</v>
      </c>
      <c r="L755" s="182">
        <v>7244960.0293109547</v>
      </c>
      <c r="M755" s="183">
        <v>74.344022199236662</v>
      </c>
      <c r="N755" s="182">
        <v>5</v>
      </c>
      <c r="O755" s="186">
        <f t="shared" si="55"/>
        <v>2.5000000000001181</v>
      </c>
    </row>
    <row r="756" spans="2:15" x14ac:dyDescent="0.2">
      <c r="B756" s="179" t="s">
        <v>45</v>
      </c>
      <c r="C756" s="185" t="s">
        <v>70</v>
      </c>
      <c r="D756" s="184" t="s">
        <v>118</v>
      </c>
      <c r="E756" s="180" t="str">
        <f t="shared" si="53"/>
        <v>APFemale10-14</v>
      </c>
      <c r="F756" s="181">
        <v>4.4000000000000002E-4</v>
      </c>
      <c r="G756" s="181">
        <v>2.1760704088886478E-3</v>
      </c>
      <c r="H756" s="182">
        <v>211.68561034760103</v>
      </c>
      <c r="I756" s="181">
        <v>0.99782392959111132</v>
      </c>
      <c r="J756" s="182">
        <v>97278.842395413158</v>
      </c>
      <c r="K756" s="182">
        <v>485864.9979511968</v>
      </c>
      <c r="L756" s="182">
        <v>6758133.3813972156</v>
      </c>
      <c r="M756" s="183">
        <v>69.471770171022015</v>
      </c>
      <c r="N756" s="182">
        <v>5</v>
      </c>
      <c r="O756" s="186">
        <f t="shared" si="55"/>
        <v>2.5000000000001497</v>
      </c>
    </row>
    <row r="757" spans="2:15" x14ac:dyDescent="0.2">
      <c r="B757" s="179" t="s">
        <v>45</v>
      </c>
      <c r="C757" s="185" t="s">
        <v>70</v>
      </c>
      <c r="D757" s="179" t="s">
        <v>119</v>
      </c>
      <c r="E757" s="180" t="str">
        <f t="shared" si="53"/>
        <v>APFemale15-19</v>
      </c>
      <c r="F757" s="181">
        <v>4.4999999999999999E-4</v>
      </c>
      <c r="G757" s="181">
        <v>2.2294623751634994E-3</v>
      </c>
      <c r="H757" s="182">
        <v>216.40757391640005</v>
      </c>
      <c r="I757" s="181">
        <v>0.99777053762483647</v>
      </c>
      <c r="J757" s="182">
        <v>97067.156785065556</v>
      </c>
      <c r="K757" s="182">
        <v>484794.76499053679</v>
      </c>
      <c r="L757" s="182">
        <v>6272268.3834460191</v>
      </c>
      <c r="M757" s="183">
        <v>64.617823280171024</v>
      </c>
      <c r="N757" s="182">
        <v>5</v>
      </c>
      <c r="O757" s="186">
        <f t="shared" si="55"/>
        <v>2.4999999999998899</v>
      </c>
    </row>
    <row r="758" spans="2:15" x14ac:dyDescent="0.2">
      <c r="B758" s="179" t="s">
        <v>45</v>
      </c>
      <c r="C758" s="185" t="s">
        <v>70</v>
      </c>
      <c r="D758" s="179" t="s">
        <v>120</v>
      </c>
      <c r="E758" s="180" t="str">
        <f t="shared" si="53"/>
        <v>APFemale20-24</v>
      </c>
      <c r="F758" s="181">
        <v>1.06E-3</v>
      </c>
      <c r="G758" s="181">
        <v>5.3100864629881603E-3</v>
      </c>
      <c r="H758" s="182">
        <v>514.28585231638442</v>
      </c>
      <c r="I758" s="181">
        <v>0.99468991353701186</v>
      </c>
      <c r="J758" s="182">
        <v>96850.749211149159</v>
      </c>
      <c r="K758" s="182">
        <v>482968.03142495482</v>
      </c>
      <c r="L758" s="182">
        <v>5787473.6184554826</v>
      </c>
      <c r="M758" s="183">
        <v>59.756622076695784</v>
      </c>
      <c r="N758" s="182">
        <v>5</v>
      </c>
      <c r="O758" s="186">
        <f t="shared" si="55"/>
        <v>2.5000000000000488</v>
      </c>
    </row>
    <row r="759" spans="2:15" x14ac:dyDescent="0.2">
      <c r="B759" s="179" t="s">
        <v>45</v>
      </c>
      <c r="C759" s="185" t="s">
        <v>70</v>
      </c>
      <c r="D759" s="179" t="s">
        <v>121</v>
      </c>
      <c r="E759" s="180" t="str">
        <f t="shared" si="53"/>
        <v>APFemale25-29</v>
      </c>
      <c r="F759" s="181">
        <v>8.4999999999999995E-4</v>
      </c>
      <c r="G759" s="181">
        <v>4.2421022473626618E-3</v>
      </c>
      <c r="H759" s="182">
        <v>408.66912771747519</v>
      </c>
      <c r="I759" s="181">
        <v>0.99575789775263734</v>
      </c>
      <c r="J759" s="182">
        <v>96336.463358832771</v>
      </c>
      <c r="K759" s="182">
        <v>480660.64397487021</v>
      </c>
      <c r="L759" s="182">
        <v>5304505.5870305281</v>
      </c>
      <c r="M759" s="183">
        <v>55.062282775239282</v>
      </c>
      <c r="N759" s="182">
        <v>5</v>
      </c>
      <c r="O759" s="186">
        <f t="shared" si="55"/>
        <v>2.4999999999999956</v>
      </c>
    </row>
    <row r="760" spans="2:15" x14ac:dyDescent="0.2">
      <c r="B760" s="179" t="s">
        <v>45</v>
      </c>
      <c r="C760" s="185" t="s">
        <v>70</v>
      </c>
      <c r="D760" s="179" t="s">
        <v>122</v>
      </c>
      <c r="E760" s="180" t="str">
        <f t="shared" si="53"/>
        <v>APFemale30-34</v>
      </c>
      <c r="F760" s="181">
        <v>1.0300000000000001E-3</v>
      </c>
      <c r="G760" s="181">
        <v>5.1452522888646461E-3</v>
      </c>
      <c r="H760" s="182">
        <v>493.57270283338278</v>
      </c>
      <c r="I760" s="181">
        <v>0.99485474771113536</v>
      </c>
      <c r="J760" s="182">
        <v>95927.794231115302</v>
      </c>
      <c r="K760" s="182">
        <v>478405.03939849307</v>
      </c>
      <c r="L760" s="182">
        <v>4823844.9430556577</v>
      </c>
      <c r="M760" s="183">
        <v>50.28620726370238</v>
      </c>
      <c r="N760" s="182">
        <v>5</v>
      </c>
      <c r="O760" s="186">
        <f t="shared" si="55"/>
        <v>2.4999999999999933</v>
      </c>
    </row>
    <row r="761" spans="2:15" x14ac:dyDescent="0.2">
      <c r="B761" s="179" t="s">
        <v>45</v>
      </c>
      <c r="C761" s="185" t="s">
        <v>70</v>
      </c>
      <c r="D761" s="179" t="s">
        <v>123</v>
      </c>
      <c r="E761" s="180" t="str">
        <f t="shared" si="53"/>
        <v>APFemale35-39</v>
      </c>
      <c r="F761" s="181">
        <v>1.5399999999999999E-3</v>
      </c>
      <c r="G761" s="181">
        <v>7.6830651772444468E-3</v>
      </c>
      <c r="H761" s="182">
        <v>733.22734414137517</v>
      </c>
      <c r="I761" s="181">
        <v>0.99231693482275551</v>
      </c>
      <c r="J761" s="182">
        <v>95434.221528281923</v>
      </c>
      <c r="K761" s="182">
        <v>475338.03928105615</v>
      </c>
      <c r="L761" s="182">
        <v>4345439.9036571644</v>
      </c>
      <c r="M761" s="183">
        <v>45.533350972736692</v>
      </c>
      <c r="N761" s="182">
        <v>5</v>
      </c>
      <c r="O761" s="186">
        <f t="shared" si="55"/>
        <v>2.5000000000000449</v>
      </c>
    </row>
    <row r="762" spans="2:15" x14ac:dyDescent="0.2">
      <c r="B762" s="179" t="s">
        <v>45</v>
      </c>
      <c r="C762" s="185" t="s">
        <v>70</v>
      </c>
      <c r="D762" s="179" t="s">
        <v>124</v>
      </c>
      <c r="E762" s="180" t="str">
        <f t="shared" si="53"/>
        <v>APFemale40-44</v>
      </c>
      <c r="F762" s="181">
        <v>2.1900000000000001E-3</v>
      </c>
      <c r="G762" s="181">
        <v>1.0892068005326504E-2</v>
      </c>
      <c r="H762" s="182">
        <v>1031.4896688256886</v>
      </c>
      <c r="I762" s="181">
        <v>0.98910793199467351</v>
      </c>
      <c r="J762" s="182">
        <v>94700.994184140538</v>
      </c>
      <c r="K762" s="182">
        <v>470926.24674863846</v>
      </c>
      <c r="L762" s="182">
        <v>3870101.8643761082</v>
      </c>
      <c r="M762" s="183">
        <v>40.866538917753303</v>
      </c>
      <c r="N762" s="182">
        <v>5</v>
      </c>
      <c r="O762" s="186">
        <f t="shared" si="55"/>
        <v>2.4999999999999982</v>
      </c>
    </row>
    <row r="763" spans="2:15" x14ac:dyDescent="0.2">
      <c r="B763" s="179" t="s">
        <v>45</v>
      </c>
      <c r="C763" s="185" t="s">
        <v>70</v>
      </c>
      <c r="D763" s="179" t="s">
        <v>125</v>
      </c>
      <c r="E763" s="180" t="str">
        <f t="shared" si="53"/>
        <v>APFemale45-49</v>
      </c>
      <c r="F763" s="181">
        <v>2.99E-3</v>
      </c>
      <c r="G763" s="181">
        <v>1.4854377000503445E-2</v>
      </c>
      <c r="H763" s="182">
        <v>1391.4021335208465</v>
      </c>
      <c r="I763" s="181">
        <v>0.9851456229994966</v>
      </c>
      <c r="J763" s="182">
        <v>93669.504515314853</v>
      </c>
      <c r="K763" s="182">
        <v>464869.01724277216</v>
      </c>
      <c r="L763" s="182">
        <v>3399175.6176274698</v>
      </c>
      <c r="M763" s="183">
        <v>36.289031688768127</v>
      </c>
      <c r="N763" s="182">
        <v>5</v>
      </c>
      <c r="O763" s="186">
        <f t="shared" si="55"/>
        <v>2.4999999999999742</v>
      </c>
    </row>
    <row r="764" spans="2:15" x14ac:dyDescent="0.2">
      <c r="B764" s="179" t="s">
        <v>45</v>
      </c>
      <c r="C764" s="185" t="s">
        <v>70</v>
      </c>
      <c r="D764" s="179" t="s">
        <v>126</v>
      </c>
      <c r="E764" s="180" t="str">
        <f t="shared" si="53"/>
        <v>APFemale50-54</v>
      </c>
      <c r="F764" s="181">
        <v>5.5199999999999997E-3</v>
      </c>
      <c r="G764" s="181">
        <v>2.7224359082988182E-2</v>
      </c>
      <c r="H764" s="182">
        <v>2512.2121947387072</v>
      </c>
      <c r="I764" s="181">
        <v>0.97277564091701185</v>
      </c>
      <c r="J764" s="182">
        <v>92278.102381794015</v>
      </c>
      <c r="K764" s="182">
        <v>455109.98142212332</v>
      </c>
      <c r="L764" s="182">
        <v>2934306.6003846978</v>
      </c>
      <c r="M764" s="183">
        <v>31.798514757533862</v>
      </c>
      <c r="N764" s="182">
        <v>5</v>
      </c>
      <c r="O764" s="186">
        <f t="shared" si="55"/>
        <v>2.4999999999999929</v>
      </c>
    </row>
    <row r="765" spans="2:15" x14ac:dyDescent="0.2">
      <c r="B765" s="179" t="s">
        <v>45</v>
      </c>
      <c r="C765" s="185" t="s">
        <v>70</v>
      </c>
      <c r="D765" s="179" t="s">
        <v>127</v>
      </c>
      <c r="E765" s="180" t="str">
        <f t="shared" si="53"/>
        <v>APFemale55-59</v>
      </c>
      <c r="F765" s="181">
        <v>6.1900000000000002E-3</v>
      </c>
      <c r="G765" s="181">
        <v>3.0492468881412847E-2</v>
      </c>
      <c r="H765" s="182">
        <v>2737.1836131411069</v>
      </c>
      <c r="I765" s="181">
        <v>0.96950753111858712</v>
      </c>
      <c r="J765" s="182">
        <v>89765.890187055309</v>
      </c>
      <c r="K765" s="182">
        <v>441986.49190242379</v>
      </c>
      <c r="L765" s="182">
        <v>2479196.6189625743</v>
      </c>
      <c r="M765" s="183">
        <v>27.618470822228719</v>
      </c>
      <c r="N765" s="182">
        <v>5</v>
      </c>
      <c r="O765" s="186">
        <f t="shared" si="55"/>
        <v>2.5000000000000062</v>
      </c>
    </row>
    <row r="766" spans="2:15" x14ac:dyDescent="0.2">
      <c r="B766" s="179" t="s">
        <v>45</v>
      </c>
      <c r="C766" s="185" t="s">
        <v>70</v>
      </c>
      <c r="D766" s="179" t="s">
        <v>128</v>
      </c>
      <c r="E766" s="180" t="str">
        <f t="shared" si="53"/>
        <v>APFemale60-64</v>
      </c>
      <c r="F766" s="181">
        <v>1.1509999999999999E-2</v>
      </c>
      <c r="G766" s="181">
        <v>5.5952791673489197E-2</v>
      </c>
      <c r="H766" s="182">
        <v>4869.4990885434408</v>
      </c>
      <c r="I766" s="181">
        <v>0.94404720832651079</v>
      </c>
      <c r="J766" s="182">
        <v>87028.706573914198</v>
      </c>
      <c r="K766" s="182">
        <v>422969.7851482124</v>
      </c>
      <c r="L766" s="182">
        <v>2037210.1270601505</v>
      </c>
      <c r="M766" s="183">
        <v>23.408484478968226</v>
      </c>
      <c r="N766" s="182">
        <v>5</v>
      </c>
      <c r="O766" s="186">
        <f t="shared" si="55"/>
        <v>2.5000000000000018</v>
      </c>
    </row>
    <row r="767" spans="2:15" x14ac:dyDescent="0.2">
      <c r="B767" s="179" t="s">
        <v>45</v>
      </c>
      <c r="C767" s="185" t="s">
        <v>70</v>
      </c>
      <c r="D767" s="179" t="s">
        <v>129</v>
      </c>
      <c r="E767" s="180" t="str">
        <f t="shared" si="53"/>
        <v>APFemale65-69</v>
      </c>
      <c r="F767" s="181">
        <v>1.8360000000000001E-2</v>
      </c>
      <c r="G767" s="181">
        <v>8.7787410455428219E-2</v>
      </c>
      <c r="H767" s="182">
        <v>7212.5440702109336</v>
      </c>
      <c r="I767" s="181">
        <v>0.91221258954457174</v>
      </c>
      <c r="J767" s="182">
        <v>82159.20748537076</v>
      </c>
      <c r="K767" s="182">
        <v>392764.67725132644</v>
      </c>
      <c r="L767" s="182">
        <v>1614240.341911938</v>
      </c>
      <c r="M767" s="183">
        <v>19.647710723102691</v>
      </c>
      <c r="N767" s="182">
        <v>5</v>
      </c>
      <c r="O767" s="186">
        <f t="shared" si="55"/>
        <v>2.5000000000000009</v>
      </c>
    </row>
    <row r="768" spans="2:15" x14ac:dyDescent="0.2">
      <c r="B768" s="179" t="s">
        <v>45</v>
      </c>
      <c r="C768" s="185" t="s">
        <v>70</v>
      </c>
      <c r="D768" s="179" t="s">
        <v>130</v>
      </c>
      <c r="E768" s="180" t="str">
        <f t="shared" si="53"/>
        <v>APFemale70-74</v>
      </c>
      <c r="F768" s="181">
        <v>2.9590000000000002E-2</v>
      </c>
      <c r="G768" s="181">
        <v>0.13777558742861379</v>
      </c>
      <c r="H768" s="182">
        <v>10325.820577838243</v>
      </c>
      <c r="I768" s="181">
        <v>0.86222441257138627</v>
      </c>
      <c r="J768" s="182">
        <v>74946.663415159826</v>
      </c>
      <c r="K768" s="182">
        <v>348918.76563120354</v>
      </c>
      <c r="L768" s="182">
        <v>1221475.6646606117</v>
      </c>
      <c r="M768" s="183">
        <v>16.297932542965452</v>
      </c>
      <c r="N768" s="182">
        <v>5</v>
      </c>
      <c r="O768" s="186">
        <f t="shared" si="55"/>
        <v>2.5000000000000013</v>
      </c>
    </row>
    <row r="769" spans="2:15" x14ac:dyDescent="0.2">
      <c r="B769" s="179" t="s">
        <v>45</v>
      </c>
      <c r="C769" s="185" t="s">
        <v>70</v>
      </c>
      <c r="D769" s="179" t="s">
        <v>131</v>
      </c>
      <c r="E769" s="180" t="str">
        <f t="shared" si="53"/>
        <v>APFemale75-79</v>
      </c>
      <c r="F769" s="181">
        <v>3.5729999999999998E-2</v>
      </c>
      <c r="G769" s="181">
        <v>0.16401429694433786</v>
      </c>
      <c r="H769" s="182">
        <v>10598.742105913851</v>
      </c>
      <c r="I769" s="181">
        <v>0.83598570305566211</v>
      </c>
      <c r="J769" s="182">
        <v>64620.842837321587</v>
      </c>
      <c r="K769" s="182">
        <v>296607.35892182332</v>
      </c>
      <c r="L769" s="182">
        <v>872556.89902940812</v>
      </c>
      <c r="M769" s="183">
        <v>13.502716162740381</v>
      </c>
      <c r="N769" s="182">
        <v>5</v>
      </c>
      <c r="O769" s="186">
        <f t="shared" si="55"/>
        <v>2.5000000000000022</v>
      </c>
    </row>
    <row r="770" spans="2:15" x14ac:dyDescent="0.2">
      <c r="B770" s="179" t="s">
        <v>45</v>
      </c>
      <c r="C770" s="185" t="s">
        <v>70</v>
      </c>
      <c r="D770" s="179" t="s">
        <v>132</v>
      </c>
      <c r="E770" s="180" t="str">
        <f t="shared" si="53"/>
        <v>APFemale80-84</v>
      </c>
      <c r="F770" s="181">
        <v>6.3670000000000004E-2</v>
      </c>
      <c r="G770" s="181">
        <v>0.27463135355489127</v>
      </c>
      <c r="H770" s="182">
        <v>14836.162645745188</v>
      </c>
      <c r="I770" s="181">
        <v>0.72536864644510879</v>
      </c>
      <c r="J770" s="182">
        <v>54022.100731407736</v>
      </c>
      <c r="K770" s="182">
        <v>233020.09704267571</v>
      </c>
      <c r="L770" s="182">
        <v>575949.54010758479</v>
      </c>
      <c r="M770" s="183">
        <v>10.6613688159064</v>
      </c>
      <c r="N770" s="182">
        <v>5</v>
      </c>
      <c r="O770" s="186">
        <f t="shared" si="55"/>
        <v>2.4999999999999996</v>
      </c>
    </row>
    <row r="771" spans="2:15" x14ac:dyDescent="0.2">
      <c r="B771" s="179" t="s">
        <v>45</v>
      </c>
      <c r="C771" s="185" t="s">
        <v>70</v>
      </c>
      <c r="D771" s="179" t="s">
        <v>133</v>
      </c>
      <c r="E771" s="180" t="str">
        <f t="shared" si="53"/>
        <v>APFemale85-89</v>
      </c>
      <c r="F771" s="181">
        <v>9.078E-2</v>
      </c>
      <c r="G771" s="181">
        <v>0.3699377546032529</v>
      </c>
      <c r="H771" s="182">
        <v>14496.357947432094</v>
      </c>
      <c r="I771" s="181">
        <v>0.63006224539674704</v>
      </c>
      <c r="J771" s="182">
        <v>39185.93808566255</v>
      </c>
      <c r="K771" s="182">
        <v>159688.79555973251</v>
      </c>
      <c r="L771" s="182">
        <v>342929.44306490914</v>
      </c>
      <c r="M771" s="183">
        <v>8.7513393788161231</v>
      </c>
      <c r="N771" s="182">
        <v>5</v>
      </c>
      <c r="O771" s="186">
        <f t="shared" si="55"/>
        <v>2.5000000000000009</v>
      </c>
    </row>
    <row r="772" spans="2:15" x14ac:dyDescent="0.2">
      <c r="B772" s="179" t="s">
        <v>45</v>
      </c>
      <c r="C772" s="185" t="s">
        <v>70</v>
      </c>
      <c r="D772" s="179" t="s">
        <v>8</v>
      </c>
      <c r="E772" s="180" t="str">
        <f t="shared" si="53"/>
        <v>APFemale90+</v>
      </c>
      <c r="F772" s="181">
        <v>0.13474</v>
      </c>
      <c r="G772" s="181">
        <v>1</v>
      </c>
      <c r="H772" s="182">
        <v>24689.580138230453</v>
      </c>
      <c r="I772" s="181">
        <v>0</v>
      </c>
      <c r="J772" s="182">
        <v>24689.580138230453</v>
      </c>
      <c r="K772" s="182">
        <v>183240.64750517663</v>
      </c>
      <c r="L772" s="182">
        <v>183240.64750517663</v>
      </c>
      <c r="M772" s="183">
        <v>7.421780624832846</v>
      </c>
      <c r="N772" s="183" t="s">
        <v>19</v>
      </c>
      <c r="O772" s="186">
        <f>K772/H772</f>
        <v>7.421780624832846</v>
      </c>
    </row>
    <row r="773" spans="2:15" ht="16" customHeight="1" x14ac:dyDescent="0.2">
      <c r="B773" s="239" t="s">
        <v>14</v>
      </c>
      <c r="C773" s="239" t="s">
        <v>17</v>
      </c>
      <c r="D773" s="239" t="s">
        <v>0</v>
      </c>
      <c r="E773" s="239" t="s">
        <v>135</v>
      </c>
      <c r="F773" s="240" t="s">
        <v>1</v>
      </c>
      <c r="G773" s="240" t="s">
        <v>2</v>
      </c>
      <c r="H773" s="240" t="s">
        <v>83</v>
      </c>
      <c r="I773" s="240" t="s">
        <v>3</v>
      </c>
      <c r="J773" s="240" t="s">
        <v>4</v>
      </c>
      <c r="K773" s="240" t="s">
        <v>5</v>
      </c>
      <c r="L773" s="240" t="s">
        <v>6</v>
      </c>
      <c r="M773" s="240" t="s">
        <v>7</v>
      </c>
      <c r="N773" s="241" t="s">
        <v>9</v>
      </c>
      <c r="O773" s="242" t="s">
        <v>139</v>
      </c>
    </row>
    <row r="774" spans="2:15" ht="16" customHeight="1" x14ac:dyDescent="0.2">
      <c r="B774" s="239"/>
      <c r="C774" s="239"/>
      <c r="D774" s="239"/>
      <c r="E774" s="239"/>
      <c r="F774" s="239"/>
      <c r="G774" s="239"/>
      <c r="H774" s="239"/>
      <c r="I774" s="239"/>
      <c r="J774" s="239"/>
      <c r="K774" s="239"/>
      <c r="L774" s="239"/>
      <c r="M774" s="239"/>
      <c r="N774" s="241"/>
      <c r="O774" s="242"/>
    </row>
    <row r="775" spans="2:15" x14ac:dyDescent="0.2">
      <c r="B775" s="179" t="s">
        <v>46</v>
      </c>
      <c r="C775" s="185" t="s">
        <v>70</v>
      </c>
      <c r="D775" s="179">
        <v>0</v>
      </c>
      <c r="E775" s="180" t="str">
        <f t="shared" si="53"/>
        <v>TOFemale0</v>
      </c>
      <c r="F775" s="181">
        <v>1.447E-2</v>
      </c>
      <c r="G775" s="181">
        <v>1.4285309119342532E-2</v>
      </c>
      <c r="H775" s="182">
        <v>1428.5309119342533</v>
      </c>
      <c r="I775" s="181">
        <v>0.98571469088065744</v>
      </c>
      <c r="J775" s="182">
        <v>100000</v>
      </c>
      <c r="K775" s="182">
        <v>98704.116650653013</v>
      </c>
      <c r="L775" s="182">
        <v>7747003.7637947826</v>
      </c>
      <c r="M775" s="183">
        <v>77.470037637947826</v>
      </c>
      <c r="N775" s="182">
        <v>1</v>
      </c>
      <c r="O775" s="186">
        <f t="shared" ref="O775:O793" si="56">(K775-J776*N775)/H775</f>
        <v>9.285592735803179E-2</v>
      </c>
    </row>
    <row r="776" spans="2:15" x14ac:dyDescent="0.2">
      <c r="B776" s="179" t="s">
        <v>46</v>
      </c>
      <c r="C776" s="185" t="s">
        <v>70</v>
      </c>
      <c r="D776" s="184" t="s">
        <v>1657</v>
      </c>
      <c r="E776" s="180" t="str">
        <f t="shared" si="53"/>
        <v>TOFemale1-4</v>
      </c>
      <c r="F776" s="181">
        <v>6.8999999999999997E-4</v>
      </c>
      <c r="G776" s="181">
        <v>2.75489752580033E-3</v>
      </c>
      <c r="H776" s="182">
        <v>271.55429630521604</v>
      </c>
      <c r="I776" s="181">
        <v>0.99724510247419962</v>
      </c>
      <c r="J776" s="182">
        <v>98571.469088065744</v>
      </c>
      <c r="K776" s="182">
        <v>393607.20415437996</v>
      </c>
      <c r="L776" s="182">
        <v>7648299.6471441295</v>
      </c>
      <c r="M776" s="183">
        <v>77.591413802618519</v>
      </c>
      <c r="N776" s="182">
        <v>4</v>
      </c>
      <c r="O776" s="186">
        <f t="shared" si="56"/>
        <v>1.5007863726809696</v>
      </c>
    </row>
    <row r="777" spans="2:15" x14ac:dyDescent="0.2">
      <c r="B777" s="179" t="s">
        <v>46</v>
      </c>
      <c r="C777" s="185" t="s">
        <v>70</v>
      </c>
      <c r="D777" s="184" t="s">
        <v>1658</v>
      </c>
      <c r="E777" s="180" t="str">
        <f t="shared" si="53"/>
        <v>TOFemale5-9</v>
      </c>
      <c r="F777" s="181">
        <v>3.8999999999999999E-4</v>
      </c>
      <c r="G777" s="181">
        <v>1.92701785927935E-3</v>
      </c>
      <c r="H777" s="182">
        <v>189.42569136936089</v>
      </c>
      <c r="I777" s="181">
        <v>0.9980729821407206</v>
      </c>
      <c r="J777" s="182">
        <v>98299.91479176053</v>
      </c>
      <c r="K777" s="182">
        <v>491026.00973037921</v>
      </c>
      <c r="L777" s="182">
        <v>7254692.4429897498</v>
      </c>
      <c r="M777" s="183">
        <v>73.801614765975728</v>
      </c>
      <c r="N777" s="182">
        <v>5</v>
      </c>
      <c r="O777" s="186">
        <f t="shared" si="56"/>
        <v>2.5000000000000169</v>
      </c>
    </row>
    <row r="778" spans="2:15" x14ac:dyDescent="0.2">
      <c r="B778" s="179" t="s">
        <v>46</v>
      </c>
      <c r="C778" s="185" t="s">
        <v>70</v>
      </c>
      <c r="D778" s="184" t="s">
        <v>118</v>
      </c>
      <c r="E778" s="180" t="str">
        <f t="shared" si="53"/>
        <v>TOFemale10-14</v>
      </c>
      <c r="F778" s="181">
        <v>3.2000000000000003E-4</v>
      </c>
      <c r="G778" s="181">
        <v>1.5890647946666398E-3</v>
      </c>
      <c r="H778" s="182">
        <v>155.90392421695668</v>
      </c>
      <c r="I778" s="181">
        <v>0.99841093520533331</v>
      </c>
      <c r="J778" s="182">
        <v>98110.489100391162</v>
      </c>
      <c r="K778" s="182">
        <v>490162.68569141341</v>
      </c>
      <c r="L778" s="182">
        <v>6763666.4332593707</v>
      </c>
      <c r="M778" s="183">
        <v>68.939279533490819</v>
      </c>
      <c r="N778" s="182">
        <v>5</v>
      </c>
      <c r="O778" s="186">
        <f t="shared" si="56"/>
        <v>2.5000000000004055</v>
      </c>
    </row>
    <row r="779" spans="2:15" x14ac:dyDescent="0.2">
      <c r="B779" s="179" t="s">
        <v>46</v>
      </c>
      <c r="C779" s="185" t="s">
        <v>70</v>
      </c>
      <c r="D779" s="179" t="s">
        <v>119</v>
      </c>
      <c r="E779" s="180" t="str">
        <f t="shared" si="53"/>
        <v>TOFemale15-19</v>
      </c>
      <c r="F779" s="181">
        <v>5.8E-4</v>
      </c>
      <c r="G779" s="181">
        <v>2.897683218770636E-3</v>
      </c>
      <c r="H779" s="182">
        <v>283.84135766663888</v>
      </c>
      <c r="I779" s="181">
        <v>0.9971023167812294</v>
      </c>
      <c r="J779" s="182">
        <v>97954.585176174194</v>
      </c>
      <c r="K779" s="182">
        <v>489063.32248670439</v>
      </c>
      <c r="L779" s="182">
        <v>6273503.7475679573</v>
      </c>
      <c r="M779" s="183">
        <v>64.04502388821183</v>
      </c>
      <c r="N779" s="182">
        <v>5</v>
      </c>
      <c r="O779" s="186">
        <f t="shared" si="56"/>
        <v>2.5000000000000968</v>
      </c>
    </row>
    <row r="780" spans="2:15" x14ac:dyDescent="0.2">
      <c r="B780" s="179" t="s">
        <v>46</v>
      </c>
      <c r="C780" s="185" t="s">
        <v>70</v>
      </c>
      <c r="D780" s="179" t="s">
        <v>120</v>
      </c>
      <c r="E780" s="180" t="str">
        <f t="shared" si="53"/>
        <v>TOFemale20-24</v>
      </c>
      <c r="F780" s="181">
        <v>6.8000000000000005E-4</v>
      </c>
      <c r="G780" s="181">
        <v>3.3910515658540814E-3</v>
      </c>
      <c r="H780" s="182">
        <v>331.20652876388289</v>
      </c>
      <c r="I780" s="181">
        <v>0.99660894843414594</v>
      </c>
      <c r="J780" s="182">
        <v>97670.743818507559</v>
      </c>
      <c r="K780" s="182">
        <v>487525.70277062809</v>
      </c>
      <c r="L780" s="182">
        <v>5784440.4250812531</v>
      </c>
      <c r="M780" s="183">
        <v>59.223880139890603</v>
      </c>
      <c r="N780" s="182">
        <v>5</v>
      </c>
      <c r="O780" s="186">
        <f t="shared" si="56"/>
        <v>2.5000000000000697</v>
      </c>
    </row>
    <row r="781" spans="2:15" x14ac:dyDescent="0.2">
      <c r="B781" s="179" t="s">
        <v>46</v>
      </c>
      <c r="C781" s="185" t="s">
        <v>70</v>
      </c>
      <c r="D781" s="179" t="s">
        <v>121</v>
      </c>
      <c r="E781" s="180" t="str">
        <f t="shared" ref="E781:E844" si="57">_xlfn.CONCAT(B781,C781,D781)</f>
        <v>TOFemale25-29</v>
      </c>
      <c r="F781" s="181">
        <v>1.01E-3</v>
      </c>
      <c r="G781" s="181">
        <v>5.015774220640372E-3</v>
      </c>
      <c r="H781" s="182">
        <v>488.23314178695853</v>
      </c>
      <c r="I781" s="181">
        <v>0.99498422577935963</v>
      </c>
      <c r="J781" s="182">
        <v>97339.537289743676</v>
      </c>
      <c r="K781" s="182">
        <v>485477.10359425098</v>
      </c>
      <c r="L781" s="182">
        <v>5296914.722310625</v>
      </c>
      <c r="M781" s="183">
        <v>54.416888242890202</v>
      </c>
      <c r="N781" s="182">
        <v>5</v>
      </c>
      <c r="O781" s="186">
        <f t="shared" si="56"/>
        <v>2.4999999999999787</v>
      </c>
    </row>
    <row r="782" spans="2:15" x14ac:dyDescent="0.2">
      <c r="B782" s="179" t="s">
        <v>46</v>
      </c>
      <c r="C782" s="185" t="s">
        <v>70</v>
      </c>
      <c r="D782" s="179" t="s">
        <v>122</v>
      </c>
      <c r="E782" s="180" t="str">
        <f t="shared" si="57"/>
        <v>TOFemale30-34</v>
      </c>
      <c r="F782" s="181">
        <v>1.07E-3</v>
      </c>
      <c r="G782" s="181">
        <v>5.3262938187861129E-3</v>
      </c>
      <c r="H782" s="182">
        <v>515.85850262463566</v>
      </c>
      <c r="I782" s="181">
        <v>0.99467370618121387</v>
      </c>
      <c r="J782" s="182">
        <v>96851.304147956718</v>
      </c>
      <c r="K782" s="182">
        <v>482966.87448322197</v>
      </c>
      <c r="L782" s="182">
        <v>4811437.618716374</v>
      </c>
      <c r="M782" s="183">
        <v>49.678604341414861</v>
      </c>
      <c r="N782" s="182">
        <v>5</v>
      </c>
      <c r="O782" s="186">
        <f t="shared" si="56"/>
        <v>2.4999999999999547</v>
      </c>
    </row>
    <row r="783" spans="2:15" x14ac:dyDescent="0.2">
      <c r="B783" s="179" t="s">
        <v>46</v>
      </c>
      <c r="C783" s="185" t="s">
        <v>70</v>
      </c>
      <c r="D783" s="179" t="s">
        <v>123</v>
      </c>
      <c r="E783" s="180" t="str">
        <f t="shared" si="57"/>
        <v>TOFemale35-39</v>
      </c>
      <c r="F783" s="181">
        <v>1.82E-3</v>
      </c>
      <c r="G783" s="181">
        <v>9.0604573532090081E-3</v>
      </c>
      <c r="H783" s="182">
        <v>872.84319687191567</v>
      </c>
      <c r="I783" s="181">
        <v>0.99093954264679096</v>
      </c>
      <c r="J783" s="182">
        <v>96335.445645332074</v>
      </c>
      <c r="K783" s="182">
        <v>479495.12023448059</v>
      </c>
      <c r="L783" s="182">
        <v>4328470.7442331519</v>
      </c>
      <c r="M783" s="183">
        <v>44.931237046110944</v>
      </c>
      <c r="N783" s="182">
        <v>5</v>
      </c>
      <c r="O783" s="186">
        <f t="shared" si="56"/>
        <v>2.5000000000000218</v>
      </c>
    </row>
    <row r="784" spans="2:15" x14ac:dyDescent="0.2">
      <c r="B784" s="179" t="s">
        <v>46</v>
      </c>
      <c r="C784" s="185" t="s">
        <v>70</v>
      </c>
      <c r="D784" s="179" t="s">
        <v>124</v>
      </c>
      <c r="E784" s="180" t="str">
        <f t="shared" si="57"/>
        <v>TOFemale40-44</v>
      </c>
      <c r="F784" s="181">
        <v>2.3600000000000001E-3</v>
      </c>
      <c r="G784" s="181">
        <v>1.1715209372320335E-2</v>
      </c>
      <c r="H784" s="182">
        <v>1118.3643749102905</v>
      </c>
      <c r="I784" s="181">
        <v>0.98828479062767971</v>
      </c>
      <c r="J784" s="182">
        <v>95462.602448460151</v>
      </c>
      <c r="K784" s="182">
        <v>474517.10130502505</v>
      </c>
      <c r="L784" s="182">
        <v>3848975.6239986713</v>
      </c>
      <c r="M784" s="183">
        <v>40.319198568640708</v>
      </c>
      <c r="N784" s="182">
        <v>5</v>
      </c>
      <c r="O784" s="186">
        <f t="shared" si="56"/>
        <v>2.5000000000000102</v>
      </c>
    </row>
    <row r="785" spans="2:15" x14ac:dyDescent="0.2">
      <c r="B785" s="179" t="s">
        <v>46</v>
      </c>
      <c r="C785" s="185" t="s">
        <v>70</v>
      </c>
      <c r="D785" s="179" t="s">
        <v>125</v>
      </c>
      <c r="E785" s="180" t="str">
        <f t="shared" si="57"/>
        <v>TOFemale45-49</v>
      </c>
      <c r="F785" s="181">
        <v>3.16E-3</v>
      </c>
      <c r="G785" s="181">
        <v>1.5664476965448457E-2</v>
      </c>
      <c r="H785" s="182">
        <v>1477.8531441259072</v>
      </c>
      <c r="I785" s="181">
        <v>0.98433552303455152</v>
      </c>
      <c r="J785" s="182">
        <v>94344.238073549859</v>
      </c>
      <c r="K785" s="182">
        <v>468026.55750743451</v>
      </c>
      <c r="L785" s="182">
        <v>3374458.5226936461</v>
      </c>
      <c r="M785" s="183">
        <v>35.767510465906255</v>
      </c>
      <c r="N785" s="182">
        <v>5</v>
      </c>
      <c r="O785" s="186">
        <f t="shared" si="56"/>
        <v>2.5000000000000213</v>
      </c>
    </row>
    <row r="786" spans="2:15" x14ac:dyDescent="0.2">
      <c r="B786" s="179" t="s">
        <v>46</v>
      </c>
      <c r="C786" s="185" t="s">
        <v>70</v>
      </c>
      <c r="D786" s="179" t="s">
        <v>126</v>
      </c>
      <c r="E786" s="180" t="str">
        <f t="shared" si="57"/>
        <v>TOFemale50-54</v>
      </c>
      <c r="F786" s="181">
        <v>5.5199999999999997E-3</v>
      </c>
      <c r="G786" s="181">
        <v>2.7220257918666613E-2</v>
      </c>
      <c r="H786" s="182">
        <v>2527.8469497530941</v>
      </c>
      <c r="I786" s="181">
        <v>0.97277974208133333</v>
      </c>
      <c r="J786" s="182">
        <v>92866.384929423948</v>
      </c>
      <c r="K786" s="182">
        <v>458012.30727273697</v>
      </c>
      <c r="L786" s="182">
        <v>2906431.9651862117</v>
      </c>
      <c r="M786" s="183">
        <v>31.296921565268477</v>
      </c>
      <c r="N786" s="182">
        <v>5</v>
      </c>
      <c r="O786" s="186">
        <f t="shared" si="56"/>
        <v>2.5000000000000013</v>
      </c>
    </row>
    <row r="787" spans="2:15" x14ac:dyDescent="0.2">
      <c r="B787" s="179" t="s">
        <v>46</v>
      </c>
      <c r="C787" s="185" t="s">
        <v>70</v>
      </c>
      <c r="D787" s="179" t="s">
        <v>127</v>
      </c>
      <c r="E787" s="180" t="str">
        <f t="shared" si="57"/>
        <v>TOFemale55-59</v>
      </c>
      <c r="F787" s="181">
        <v>7.3299999999999997E-3</v>
      </c>
      <c r="G787" s="181">
        <v>3.5978516696835161E-2</v>
      </c>
      <c r="H787" s="182">
        <v>3250.2465970692647</v>
      </c>
      <c r="I787" s="181">
        <v>0.96402148330316484</v>
      </c>
      <c r="J787" s="182">
        <v>90338.537979670844</v>
      </c>
      <c r="K787" s="182">
        <v>443567.07340568106</v>
      </c>
      <c r="L787" s="182">
        <v>2448419.6579134748</v>
      </c>
      <c r="M787" s="183">
        <v>27.102715105533921</v>
      </c>
      <c r="N787" s="182">
        <v>5</v>
      </c>
      <c r="O787" s="186">
        <f t="shared" si="56"/>
        <v>2.5000000000000036</v>
      </c>
    </row>
    <row r="788" spans="2:15" x14ac:dyDescent="0.2">
      <c r="B788" s="179" t="s">
        <v>46</v>
      </c>
      <c r="C788" s="185" t="s">
        <v>70</v>
      </c>
      <c r="D788" s="179" t="s">
        <v>128</v>
      </c>
      <c r="E788" s="180" t="str">
        <f t="shared" si="57"/>
        <v>TOFemale60-64</v>
      </c>
      <c r="F788" s="181">
        <v>1.0070000000000001E-2</v>
      </c>
      <c r="G788" s="181">
        <v>4.9118503559824445E-2</v>
      </c>
      <c r="H788" s="182">
        <v>4277.6465502953442</v>
      </c>
      <c r="I788" s="181">
        <v>0.9508814964401755</v>
      </c>
      <c r="J788" s="182">
        <v>87088.291382601572</v>
      </c>
      <c r="K788" s="182">
        <v>424747.34053726948</v>
      </c>
      <c r="L788" s="182">
        <v>2004852.5845077937</v>
      </c>
      <c r="M788" s="183">
        <v>23.020919950076337</v>
      </c>
      <c r="N788" s="182">
        <v>5</v>
      </c>
      <c r="O788" s="186">
        <f t="shared" si="56"/>
        <v>2.5000000000000107</v>
      </c>
    </row>
    <row r="789" spans="2:15" x14ac:dyDescent="0.2">
      <c r="B789" s="179" t="s">
        <v>46</v>
      </c>
      <c r="C789" s="185" t="s">
        <v>70</v>
      </c>
      <c r="D789" s="179" t="s">
        <v>129</v>
      </c>
      <c r="E789" s="180" t="str">
        <f t="shared" si="57"/>
        <v>TOFemale65-69</v>
      </c>
      <c r="F789" s="181">
        <v>1.507E-2</v>
      </c>
      <c r="G789" s="181">
        <v>7.2608527777540705E-2</v>
      </c>
      <c r="H789" s="182">
        <v>6012.759005582564</v>
      </c>
      <c r="I789" s="181">
        <v>0.92739147222245932</v>
      </c>
      <c r="J789" s="182">
        <v>82810.644832306221</v>
      </c>
      <c r="K789" s="182">
        <v>399021.32664757472</v>
      </c>
      <c r="L789" s="182">
        <v>1580105.2439705243</v>
      </c>
      <c r="M789" s="183">
        <v>19.080943605381648</v>
      </c>
      <c r="N789" s="182">
        <v>5</v>
      </c>
      <c r="O789" s="186">
        <f t="shared" si="56"/>
        <v>2.5000000000000004</v>
      </c>
    </row>
    <row r="790" spans="2:15" x14ac:dyDescent="0.2">
      <c r="B790" s="179" t="s">
        <v>46</v>
      </c>
      <c r="C790" s="185" t="s">
        <v>70</v>
      </c>
      <c r="D790" s="179" t="s">
        <v>130</v>
      </c>
      <c r="E790" s="180" t="str">
        <f t="shared" si="57"/>
        <v>TOFemale70-74</v>
      </c>
      <c r="F790" s="181">
        <v>2.5479999999999999E-2</v>
      </c>
      <c r="G790" s="181">
        <v>0.11978597967111797</v>
      </c>
      <c r="H790" s="182">
        <v>9199.3099904247592</v>
      </c>
      <c r="I790" s="181">
        <v>0.88021402032888207</v>
      </c>
      <c r="J790" s="182">
        <v>76797.885826723665</v>
      </c>
      <c r="K790" s="182">
        <v>360991.15415755648</v>
      </c>
      <c r="L790" s="182">
        <v>1181083.9173229495</v>
      </c>
      <c r="M790" s="183">
        <v>15.379120201144431</v>
      </c>
      <c r="N790" s="182">
        <v>5</v>
      </c>
      <c r="O790" s="186">
        <f t="shared" si="56"/>
        <v>2.4999999999999991</v>
      </c>
    </row>
    <row r="791" spans="2:15" x14ac:dyDescent="0.2">
      <c r="B791" s="179" t="s">
        <v>46</v>
      </c>
      <c r="C791" s="185" t="s">
        <v>70</v>
      </c>
      <c r="D791" s="179" t="s">
        <v>131</v>
      </c>
      <c r="E791" s="180" t="str">
        <f t="shared" si="57"/>
        <v>TOFemale75-79</v>
      </c>
      <c r="F791" s="181">
        <v>4.0849999999999997E-2</v>
      </c>
      <c r="G791" s="181">
        <v>0.18532853667481874</v>
      </c>
      <c r="H791" s="182">
        <v>12527.945141043039</v>
      </c>
      <c r="I791" s="181">
        <v>0.81467146332518126</v>
      </c>
      <c r="J791" s="182">
        <v>67598.575836298915</v>
      </c>
      <c r="K791" s="182">
        <v>306673.01632888697</v>
      </c>
      <c r="L791" s="182">
        <v>820092.76316539303</v>
      </c>
      <c r="M791" s="183">
        <v>12.131805337902129</v>
      </c>
      <c r="N791" s="182">
        <v>5</v>
      </c>
      <c r="O791" s="186">
        <f t="shared" si="56"/>
        <v>2.5000000000000018</v>
      </c>
    </row>
    <row r="792" spans="2:15" x14ac:dyDescent="0.2">
      <c r="B792" s="179" t="s">
        <v>46</v>
      </c>
      <c r="C792" s="185" t="s">
        <v>70</v>
      </c>
      <c r="D792" s="179" t="s">
        <v>132</v>
      </c>
      <c r="E792" s="180" t="str">
        <f t="shared" si="57"/>
        <v>TOFemale80-84</v>
      </c>
      <c r="F792" s="181">
        <v>6.0850000000000001E-2</v>
      </c>
      <c r="G792" s="181">
        <v>0.26406921964265728</v>
      </c>
      <c r="H792" s="182">
        <v>14542.458472925187</v>
      </c>
      <c r="I792" s="181">
        <v>0.73593078035734272</v>
      </c>
      <c r="J792" s="182">
        <v>55070.630695255873</v>
      </c>
      <c r="K792" s="182">
        <v>238997.0072939664</v>
      </c>
      <c r="L792" s="182">
        <v>513419.74683650606</v>
      </c>
      <c r="M792" s="183">
        <v>9.3229320302797127</v>
      </c>
      <c r="N792" s="182">
        <v>5</v>
      </c>
      <c r="O792" s="186">
        <f t="shared" si="56"/>
        <v>2.4999999999999987</v>
      </c>
    </row>
    <row r="793" spans="2:15" x14ac:dyDescent="0.2">
      <c r="B793" s="179" t="s">
        <v>46</v>
      </c>
      <c r="C793" s="185" t="s">
        <v>70</v>
      </c>
      <c r="D793" s="179" t="s">
        <v>133</v>
      </c>
      <c r="E793" s="180" t="str">
        <f t="shared" si="57"/>
        <v>TOFemale85-89</v>
      </c>
      <c r="F793" s="181">
        <v>0.11562</v>
      </c>
      <c r="G793" s="181">
        <v>0.44845927974331329</v>
      </c>
      <c r="H793" s="182">
        <v>18175.234924139375</v>
      </c>
      <c r="I793" s="181">
        <v>0.55154072025668666</v>
      </c>
      <c r="J793" s="182">
        <v>40528.172222330686</v>
      </c>
      <c r="K793" s="182">
        <v>157202.77380130498</v>
      </c>
      <c r="L793" s="182">
        <v>274422.73954253964</v>
      </c>
      <c r="M793" s="183">
        <v>6.771160022640621</v>
      </c>
      <c r="N793" s="182">
        <v>5</v>
      </c>
      <c r="O793" s="186">
        <f t="shared" si="56"/>
        <v>2.5000000000000004</v>
      </c>
    </row>
    <row r="794" spans="2:15" x14ac:dyDescent="0.2">
      <c r="B794" s="179" t="s">
        <v>46</v>
      </c>
      <c r="C794" s="185" t="s">
        <v>70</v>
      </c>
      <c r="D794" s="179" t="s">
        <v>8</v>
      </c>
      <c r="E794" s="180" t="str">
        <f t="shared" si="57"/>
        <v>TOFemale90+</v>
      </c>
      <c r="F794" s="181">
        <v>0.19069</v>
      </c>
      <c r="G794" s="181">
        <v>1</v>
      </c>
      <c r="H794" s="182">
        <v>22352.937298191307</v>
      </c>
      <c r="I794" s="181">
        <v>0</v>
      </c>
      <c r="J794" s="182">
        <v>22352.937298191307</v>
      </c>
      <c r="K794" s="182">
        <v>117219.96574123464</v>
      </c>
      <c r="L794" s="182">
        <v>117219.96574123464</v>
      </c>
      <c r="M794" s="183">
        <v>5.2440520088033136</v>
      </c>
      <c r="N794" s="183" t="s">
        <v>19</v>
      </c>
      <c r="O794" s="186">
        <f>K794/H794</f>
        <v>5.2440520088033136</v>
      </c>
    </row>
    <row r="795" spans="2:15" ht="16" customHeight="1" x14ac:dyDescent="0.2">
      <c r="B795" s="239" t="s">
        <v>14</v>
      </c>
      <c r="C795" s="239" t="s">
        <v>17</v>
      </c>
      <c r="D795" s="239" t="s">
        <v>0</v>
      </c>
      <c r="E795" s="239" t="s">
        <v>135</v>
      </c>
      <c r="F795" s="240" t="s">
        <v>1</v>
      </c>
      <c r="G795" s="240" t="s">
        <v>2</v>
      </c>
      <c r="H795" s="240" t="s">
        <v>83</v>
      </c>
      <c r="I795" s="240" t="s">
        <v>3</v>
      </c>
      <c r="J795" s="240" t="s">
        <v>4</v>
      </c>
      <c r="K795" s="240" t="s">
        <v>5</v>
      </c>
      <c r="L795" s="240" t="s">
        <v>6</v>
      </c>
      <c r="M795" s="240" t="s">
        <v>7</v>
      </c>
      <c r="N795" s="241" t="s">
        <v>9</v>
      </c>
      <c r="O795" s="242" t="s">
        <v>139</v>
      </c>
    </row>
    <row r="796" spans="2:15" ht="16" customHeight="1" x14ac:dyDescent="0.2">
      <c r="B796" s="239"/>
      <c r="C796" s="239"/>
      <c r="D796" s="239"/>
      <c r="E796" s="239"/>
      <c r="F796" s="239"/>
      <c r="G796" s="239"/>
      <c r="H796" s="239"/>
      <c r="I796" s="239"/>
      <c r="J796" s="239"/>
      <c r="K796" s="239"/>
      <c r="L796" s="239"/>
      <c r="M796" s="239"/>
      <c r="N796" s="241"/>
      <c r="O796" s="242"/>
    </row>
    <row r="797" spans="2:15" x14ac:dyDescent="0.2">
      <c r="B797" s="179" t="s">
        <v>48</v>
      </c>
      <c r="C797" s="185" t="s">
        <v>70</v>
      </c>
      <c r="D797" s="179">
        <v>0</v>
      </c>
      <c r="E797" s="180" t="str">
        <f t="shared" si="57"/>
        <v>MAFemale0</v>
      </c>
      <c r="F797" s="181">
        <v>1.719E-2</v>
      </c>
      <c r="G797" s="181">
        <v>1.6931764522765121E-2</v>
      </c>
      <c r="H797" s="182">
        <v>1693.1764522765122</v>
      </c>
      <c r="I797" s="181">
        <v>0.98306823547723488</v>
      </c>
      <c r="J797" s="182">
        <v>100000</v>
      </c>
      <c r="K797" s="182">
        <v>98477.487765293627</v>
      </c>
      <c r="L797" s="182">
        <v>7531778.3589899186</v>
      </c>
      <c r="M797" s="183">
        <v>75.317783589899193</v>
      </c>
      <c r="N797" s="182">
        <v>1</v>
      </c>
      <c r="O797" s="186">
        <f t="shared" ref="O797:O815" si="58">(K797-J798*N797)/H797</f>
        <v>0.10079529356829883</v>
      </c>
    </row>
    <row r="798" spans="2:15" x14ac:dyDescent="0.2">
      <c r="B798" s="179" t="s">
        <v>48</v>
      </c>
      <c r="C798" s="185" t="s">
        <v>70</v>
      </c>
      <c r="D798" s="184" t="s">
        <v>1657</v>
      </c>
      <c r="E798" s="180" t="str">
        <f t="shared" si="57"/>
        <v>MAFemale1-4</v>
      </c>
      <c r="F798" s="181">
        <v>7.6999999999999996E-4</v>
      </c>
      <c r="G798" s="181">
        <v>3.0884840042463488E-3</v>
      </c>
      <c r="H798" s="182">
        <v>303.61905203541227</v>
      </c>
      <c r="I798" s="181">
        <v>0.99691151599575367</v>
      </c>
      <c r="J798" s="182">
        <v>98306.823547723485</v>
      </c>
      <c r="K798" s="182">
        <v>392467.17960782698</v>
      </c>
      <c r="L798" s="182">
        <v>7433300.871224625</v>
      </c>
      <c r="M798" s="183">
        <v>75.61327487726318</v>
      </c>
      <c r="N798" s="182">
        <v>4</v>
      </c>
      <c r="O798" s="186">
        <f t="shared" si="58"/>
        <v>1.4964858826504275</v>
      </c>
    </row>
    <row r="799" spans="2:15" x14ac:dyDescent="0.2">
      <c r="B799" s="179" t="s">
        <v>48</v>
      </c>
      <c r="C799" s="185" t="s">
        <v>70</v>
      </c>
      <c r="D799" s="184" t="s">
        <v>1658</v>
      </c>
      <c r="E799" s="180" t="str">
        <f t="shared" si="57"/>
        <v>MAFemale5-9</v>
      </c>
      <c r="F799" s="181">
        <v>3.6000000000000002E-4</v>
      </c>
      <c r="G799" s="181">
        <v>1.8045455306478337E-3</v>
      </c>
      <c r="H799" s="182">
        <v>176.8512446618596</v>
      </c>
      <c r="I799" s="181">
        <v>0.99819545446935221</v>
      </c>
      <c r="J799" s="182">
        <v>98003.204495688071</v>
      </c>
      <c r="K799" s="182">
        <v>489573.89436678571</v>
      </c>
      <c r="L799" s="182">
        <v>7040833.6916167978</v>
      </c>
      <c r="M799" s="183">
        <v>71.842892565075047</v>
      </c>
      <c r="N799" s="182">
        <v>5</v>
      </c>
      <c r="O799" s="186">
        <f t="shared" si="58"/>
        <v>2.4999999999997318</v>
      </c>
    </row>
    <row r="800" spans="2:15" x14ac:dyDescent="0.2">
      <c r="B800" s="179" t="s">
        <v>48</v>
      </c>
      <c r="C800" s="185" t="s">
        <v>70</v>
      </c>
      <c r="D800" s="184" t="s">
        <v>118</v>
      </c>
      <c r="E800" s="180" t="str">
        <f t="shared" si="57"/>
        <v>MAFemale10-14</v>
      </c>
      <c r="F800" s="181">
        <v>3.8999999999999999E-4</v>
      </c>
      <c r="G800" s="181">
        <v>1.9638303968258831E-3</v>
      </c>
      <c r="H800" s="182">
        <v>192.11436612499182</v>
      </c>
      <c r="I800" s="181">
        <v>0.99803616960317409</v>
      </c>
      <c r="J800" s="182">
        <v>97826.353251026216</v>
      </c>
      <c r="K800" s="182">
        <v>488651.48033981858</v>
      </c>
      <c r="L800" s="182">
        <v>6551259.7972500119</v>
      </c>
      <c r="M800" s="183">
        <v>66.968251187276962</v>
      </c>
      <c r="N800" s="182">
        <v>5</v>
      </c>
      <c r="O800" s="186">
        <f t="shared" si="58"/>
        <v>2.4999999999999694</v>
      </c>
    </row>
    <row r="801" spans="2:15" x14ac:dyDescent="0.2">
      <c r="B801" s="179" t="s">
        <v>48</v>
      </c>
      <c r="C801" s="185" t="s">
        <v>70</v>
      </c>
      <c r="D801" s="179" t="s">
        <v>119</v>
      </c>
      <c r="E801" s="180" t="str">
        <f t="shared" si="57"/>
        <v>MAFemale15-19</v>
      </c>
      <c r="F801" s="181">
        <v>7.2999999999999996E-4</v>
      </c>
      <c r="G801" s="181">
        <v>3.6503127375608125E-3</v>
      </c>
      <c r="H801" s="182">
        <v>356.39550582361011</v>
      </c>
      <c r="I801" s="181">
        <v>0.99634968726243922</v>
      </c>
      <c r="J801" s="182">
        <v>97634.23888490122</v>
      </c>
      <c r="K801" s="182">
        <v>487280.20565994713</v>
      </c>
      <c r="L801" s="182">
        <v>6062608.3169101933</v>
      </c>
      <c r="M801" s="183">
        <v>62.095105017997469</v>
      </c>
      <c r="N801" s="182">
        <v>5</v>
      </c>
      <c r="O801" s="186">
        <f t="shared" si="58"/>
        <v>2.500000000000028</v>
      </c>
    </row>
    <row r="802" spans="2:15" x14ac:dyDescent="0.2">
      <c r="B802" s="179" t="s">
        <v>48</v>
      </c>
      <c r="C802" s="185" t="s">
        <v>70</v>
      </c>
      <c r="D802" s="179" t="s">
        <v>120</v>
      </c>
      <c r="E802" s="180" t="str">
        <f t="shared" si="57"/>
        <v>MAFemale20-24</v>
      </c>
      <c r="F802" s="181">
        <v>1.06E-3</v>
      </c>
      <c r="G802" s="181">
        <v>5.2876378245345418E-3</v>
      </c>
      <c r="H802" s="182">
        <v>514.37000414035788</v>
      </c>
      <c r="I802" s="181">
        <v>0.99471236217546544</v>
      </c>
      <c r="J802" s="182">
        <v>97277.843379077618</v>
      </c>
      <c r="K802" s="182">
        <v>485103.29188503721</v>
      </c>
      <c r="L802" s="182">
        <v>5575328.1112502459</v>
      </c>
      <c r="M802" s="183">
        <v>57.3134427900915</v>
      </c>
      <c r="N802" s="182">
        <v>5</v>
      </c>
      <c r="O802" s="186">
        <f t="shared" si="58"/>
        <v>2.5000000000000888</v>
      </c>
    </row>
    <row r="803" spans="2:15" x14ac:dyDescent="0.2">
      <c r="B803" s="179" t="s">
        <v>48</v>
      </c>
      <c r="C803" s="185" t="s">
        <v>70</v>
      </c>
      <c r="D803" s="179" t="s">
        <v>121</v>
      </c>
      <c r="E803" s="180" t="str">
        <f t="shared" si="57"/>
        <v>MAFemale25-29</v>
      </c>
      <c r="F803" s="181">
        <v>1.58E-3</v>
      </c>
      <c r="G803" s="181">
        <v>7.8605587622239646E-3</v>
      </c>
      <c r="H803" s="182">
        <v>760.61496850058836</v>
      </c>
      <c r="I803" s="181">
        <v>0.99213944123777609</v>
      </c>
      <c r="J803" s="182">
        <v>96763.473374937254</v>
      </c>
      <c r="K803" s="182">
        <v>481915.8294534348</v>
      </c>
      <c r="L803" s="182">
        <v>5090224.819365209</v>
      </c>
      <c r="M803" s="183">
        <v>52.604817105331712</v>
      </c>
      <c r="N803" s="182">
        <v>5</v>
      </c>
      <c r="O803" s="186">
        <f t="shared" si="58"/>
        <v>2.4999999999999258</v>
      </c>
    </row>
    <row r="804" spans="2:15" x14ac:dyDescent="0.2">
      <c r="B804" s="179" t="s">
        <v>48</v>
      </c>
      <c r="C804" s="185" t="s">
        <v>70</v>
      </c>
      <c r="D804" s="179" t="s">
        <v>122</v>
      </c>
      <c r="E804" s="180" t="str">
        <f t="shared" si="57"/>
        <v>MAFemale30-34</v>
      </c>
      <c r="F804" s="181">
        <v>1.8E-3</v>
      </c>
      <c r="G804" s="181">
        <v>8.9367286119007815E-3</v>
      </c>
      <c r="H804" s="182">
        <v>857.95149154506203</v>
      </c>
      <c r="I804" s="181">
        <v>0.99106327138809924</v>
      </c>
      <c r="J804" s="182">
        <v>96002.858406436673</v>
      </c>
      <c r="K804" s="182">
        <v>477869.4133033207</v>
      </c>
      <c r="L804" s="182">
        <v>4608308.9899117742</v>
      </c>
      <c r="M804" s="183">
        <v>48.001789388416817</v>
      </c>
      <c r="N804" s="182">
        <v>5</v>
      </c>
      <c r="O804" s="186">
        <f t="shared" si="58"/>
        <v>2.4999999999999578</v>
      </c>
    </row>
    <row r="805" spans="2:15" x14ac:dyDescent="0.2">
      <c r="B805" s="179" t="s">
        <v>48</v>
      </c>
      <c r="C805" s="185" t="s">
        <v>70</v>
      </c>
      <c r="D805" s="179" t="s">
        <v>123</v>
      </c>
      <c r="E805" s="180" t="str">
        <f t="shared" si="57"/>
        <v>MAFemale35-39</v>
      </c>
      <c r="F805" s="181">
        <v>2.2300000000000002E-3</v>
      </c>
      <c r="G805" s="181">
        <v>1.1080447580834776E-2</v>
      </c>
      <c r="H805" s="182">
        <v>1054.2481536538608</v>
      </c>
      <c r="I805" s="181">
        <v>0.98891955241916518</v>
      </c>
      <c r="J805" s="182">
        <v>95144.906914891617</v>
      </c>
      <c r="K805" s="182">
        <v>473088.91419032344</v>
      </c>
      <c r="L805" s="182">
        <v>4130439.5766084534</v>
      </c>
      <c r="M805" s="183">
        <v>43.412093306299482</v>
      </c>
      <c r="N805" s="182">
        <v>5</v>
      </c>
      <c r="O805" s="186">
        <f t="shared" si="58"/>
        <v>2.5000000000000471</v>
      </c>
    </row>
    <row r="806" spans="2:15" x14ac:dyDescent="0.2">
      <c r="B806" s="179" t="s">
        <v>48</v>
      </c>
      <c r="C806" s="185" t="s">
        <v>70</v>
      </c>
      <c r="D806" s="179" t="s">
        <v>124</v>
      </c>
      <c r="E806" s="180" t="str">
        <f t="shared" si="57"/>
        <v>MAFemale40-44</v>
      </c>
      <c r="F806" s="181">
        <v>3.5000000000000001E-3</v>
      </c>
      <c r="G806" s="181">
        <v>1.7339777652620618E-2</v>
      </c>
      <c r="H806" s="182">
        <v>1631.5111021084626</v>
      </c>
      <c r="I806" s="181">
        <v>0.98266022234737938</v>
      </c>
      <c r="J806" s="182">
        <v>94090.658761237748</v>
      </c>
      <c r="K806" s="182">
        <v>466374.51605091756</v>
      </c>
      <c r="L806" s="182">
        <v>3657350.6624181299</v>
      </c>
      <c r="M806" s="183">
        <v>38.87049692891339</v>
      </c>
      <c r="N806" s="182">
        <v>5</v>
      </c>
      <c r="O806" s="186">
        <f t="shared" si="58"/>
        <v>2.4999999999999774</v>
      </c>
    </row>
    <row r="807" spans="2:15" x14ac:dyDescent="0.2">
      <c r="B807" s="179" t="s">
        <v>48</v>
      </c>
      <c r="C807" s="185" t="s">
        <v>70</v>
      </c>
      <c r="D807" s="179" t="s">
        <v>125</v>
      </c>
      <c r="E807" s="180" t="str">
        <f t="shared" si="57"/>
        <v>MAFemale45-49</v>
      </c>
      <c r="F807" s="181">
        <v>4.8599999999999997E-3</v>
      </c>
      <c r="G807" s="181">
        <v>2.4031180189086239E-2</v>
      </c>
      <c r="H807" s="182">
        <v>2221.9024375258668</v>
      </c>
      <c r="I807" s="181">
        <v>0.97596881981091377</v>
      </c>
      <c r="J807" s="182">
        <v>92459.147659129289</v>
      </c>
      <c r="K807" s="182">
        <v>456740.98220183176</v>
      </c>
      <c r="L807" s="182">
        <v>3190976.1463672123</v>
      </c>
      <c r="M807" s="183">
        <v>34.512281663372434</v>
      </c>
      <c r="N807" s="182">
        <v>5</v>
      </c>
      <c r="O807" s="186">
        <f t="shared" si="58"/>
        <v>2.4999999999999787</v>
      </c>
    </row>
    <row r="808" spans="2:15" x14ac:dyDescent="0.2">
      <c r="B808" s="179" t="s">
        <v>48</v>
      </c>
      <c r="C808" s="185" t="s">
        <v>70</v>
      </c>
      <c r="D808" s="179" t="s">
        <v>126</v>
      </c>
      <c r="E808" s="180" t="str">
        <f t="shared" si="57"/>
        <v>MAFemale50-54</v>
      </c>
      <c r="F808" s="181">
        <v>7.3200000000000001E-3</v>
      </c>
      <c r="G808" s="181">
        <v>3.5939448190941047E-2</v>
      </c>
      <c r="H808" s="182">
        <v>3243.0767995350589</v>
      </c>
      <c r="I808" s="181">
        <v>0.96406055180905892</v>
      </c>
      <c r="J808" s="182">
        <v>90237.245221603429</v>
      </c>
      <c r="K808" s="182">
        <v>443078.53410917951</v>
      </c>
      <c r="L808" s="182">
        <v>2734235.1641653804</v>
      </c>
      <c r="M808" s="183">
        <v>30.300516792713275</v>
      </c>
      <c r="N808" s="182">
        <v>5</v>
      </c>
      <c r="O808" s="186">
        <f t="shared" si="58"/>
        <v>2.5000000000000133</v>
      </c>
    </row>
    <row r="809" spans="2:15" x14ac:dyDescent="0.2">
      <c r="B809" s="179" t="s">
        <v>48</v>
      </c>
      <c r="C809" s="185" t="s">
        <v>70</v>
      </c>
      <c r="D809" s="179" t="s">
        <v>127</v>
      </c>
      <c r="E809" s="180" t="str">
        <f t="shared" si="57"/>
        <v>MAFemale55-59</v>
      </c>
      <c r="F809" s="181">
        <v>1.0370000000000001E-2</v>
      </c>
      <c r="G809" s="181">
        <v>5.0522969772139395E-2</v>
      </c>
      <c r="H809" s="182">
        <v>4395.2037415405639</v>
      </c>
      <c r="I809" s="181">
        <v>0.94947703022786056</v>
      </c>
      <c r="J809" s="182">
        <v>86994.168422068367</v>
      </c>
      <c r="K809" s="182">
        <v>423982.83275649045</v>
      </c>
      <c r="L809" s="182">
        <v>2291156.630056201</v>
      </c>
      <c r="M809" s="183">
        <v>26.336899031441153</v>
      </c>
      <c r="N809" s="182">
        <v>5</v>
      </c>
      <c r="O809" s="186">
        <f t="shared" si="58"/>
        <v>2.5000000000000053</v>
      </c>
    </row>
    <row r="810" spans="2:15" x14ac:dyDescent="0.2">
      <c r="B810" s="179" t="s">
        <v>48</v>
      </c>
      <c r="C810" s="185" t="s">
        <v>70</v>
      </c>
      <c r="D810" s="179" t="s">
        <v>128</v>
      </c>
      <c r="E810" s="180" t="str">
        <f t="shared" si="57"/>
        <v>MAFemale60-64</v>
      </c>
      <c r="F810" s="181">
        <v>1.3780000000000001E-2</v>
      </c>
      <c r="G810" s="181">
        <v>6.6610039081162475E-2</v>
      </c>
      <c r="H810" s="182">
        <v>5501.9202654335159</v>
      </c>
      <c r="I810" s="181">
        <v>0.93338996091883752</v>
      </c>
      <c r="J810" s="182">
        <v>82598.964680527803</v>
      </c>
      <c r="K810" s="182">
        <v>399240.02273905522</v>
      </c>
      <c r="L810" s="182">
        <v>1867173.7972997106</v>
      </c>
      <c r="M810" s="183">
        <v>22.605292990311359</v>
      </c>
      <c r="N810" s="182">
        <v>5</v>
      </c>
      <c r="O810" s="186">
        <f t="shared" si="58"/>
        <v>2.4999999999999907</v>
      </c>
    </row>
    <row r="811" spans="2:15" x14ac:dyDescent="0.2">
      <c r="B811" s="179" t="s">
        <v>48</v>
      </c>
      <c r="C811" s="185" t="s">
        <v>70</v>
      </c>
      <c r="D811" s="179" t="s">
        <v>129</v>
      </c>
      <c r="E811" s="180" t="str">
        <f t="shared" si="57"/>
        <v>MAFemale65-69</v>
      </c>
      <c r="F811" s="181">
        <v>1.967E-2</v>
      </c>
      <c r="G811" s="181">
        <v>9.3735658449892692E-2</v>
      </c>
      <c r="H811" s="182">
        <v>7226.7422227894858</v>
      </c>
      <c r="I811" s="181">
        <v>0.90626434155010727</v>
      </c>
      <c r="J811" s="182">
        <v>77097.044415094293</v>
      </c>
      <c r="K811" s="182">
        <v>367418.36651849776</v>
      </c>
      <c r="L811" s="182">
        <v>1467933.7745606552</v>
      </c>
      <c r="M811" s="183">
        <v>19.040078458225029</v>
      </c>
      <c r="N811" s="182">
        <v>5</v>
      </c>
      <c r="O811" s="186">
        <f t="shared" si="58"/>
        <v>2.5000000000000009</v>
      </c>
    </row>
    <row r="812" spans="2:15" x14ac:dyDescent="0.2">
      <c r="B812" s="179" t="s">
        <v>48</v>
      </c>
      <c r="C812" s="185" t="s">
        <v>70</v>
      </c>
      <c r="D812" s="179" t="s">
        <v>130</v>
      </c>
      <c r="E812" s="180" t="str">
        <f t="shared" si="57"/>
        <v>MAFemale70-74</v>
      </c>
      <c r="F812" s="181">
        <v>3.015E-2</v>
      </c>
      <c r="G812" s="181">
        <v>0.14017891577694</v>
      </c>
      <c r="H812" s="182">
        <v>9794.3432063244418</v>
      </c>
      <c r="I812" s="181">
        <v>0.85982108422306003</v>
      </c>
      <c r="J812" s="182">
        <v>69870.302192304807</v>
      </c>
      <c r="K812" s="182">
        <v>324865.65294571291</v>
      </c>
      <c r="L812" s="182">
        <v>1100515.4080421575</v>
      </c>
      <c r="M812" s="183">
        <v>15.750832235034519</v>
      </c>
      <c r="N812" s="182">
        <v>5</v>
      </c>
      <c r="O812" s="186">
        <f t="shared" si="58"/>
        <v>2.4999999999999964</v>
      </c>
    </row>
    <row r="813" spans="2:15" x14ac:dyDescent="0.2">
      <c r="B813" s="179" t="s">
        <v>48</v>
      </c>
      <c r="C813" s="185" t="s">
        <v>70</v>
      </c>
      <c r="D813" s="179" t="s">
        <v>131</v>
      </c>
      <c r="E813" s="180" t="str">
        <f t="shared" si="57"/>
        <v>MAFemale75-79</v>
      </c>
      <c r="F813" s="181">
        <v>4.308E-2</v>
      </c>
      <c r="G813" s="181">
        <v>0.19447347292603234</v>
      </c>
      <c r="H813" s="182">
        <v>11683.180383365483</v>
      </c>
      <c r="I813" s="181">
        <v>0.80552652707396766</v>
      </c>
      <c r="J813" s="182">
        <v>60075.958985980367</v>
      </c>
      <c r="K813" s="182">
        <v>271171.84397148812</v>
      </c>
      <c r="L813" s="182">
        <v>775649.75509644463</v>
      </c>
      <c r="M813" s="183">
        <v>12.911150619792091</v>
      </c>
      <c r="N813" s="182">
        <v>5</v>
      </c>
      <c r="O813" s="186">
        <f t="shared" si="58"/>
        <v>2.5000000000000004</v>
      </c>
    </row>
    <row r="814" spans="2:15" x14ac:dyDescent="0.2">
      <c r="B814" s="179" t="s">
        <v>48</v>
      </c>
      <c r="C814" s="185" t="s">
        <v>70</v>
      </c>
      <c r="D814" s="179" t="s">
        <v>132</v>
      </c>
      <c r="E814" s="180" t="str">
        <f t="shared" si="57"/>
        <v>MAFemale80-84</v>
      </c>
      <c r="F814" s="181">
        <v>6.4549999999999996E-2</v>
      </c>
      <c r="G814" s="181">
        <v>0.27791347802430388</v>
      </c>
      <c r="H814" s="182">
        <v>13449.005412712815</v>
      </c>
      <c r="I814" s="181">
        <v>0.72208652197569612</v>
      </c>
      <c r="J814" s="182">
        <v>48392.778602614882</v>
      </c>
      <c r="K814" s="182">
        <v>208341.37948129236</v>
      </c>
      <c r="L814" s="182">
        <v>504477.91112495656</v>
      </c>
      <c r="M814" s="183">
        <v>10.424652720761468</v>
      </c>
      <c r="N814" s="182">
        <v>5</v>
      </c>
      <c r="O814" s="186">
        <f t="shared" si="58"/>
        <v>2.4999999999999991</v>
      </c>
    </row>
    <row r="815" spans="2:15" x14ac:dyDescent="0.2">
      <c r="B815" s="179" t="s">
        <v>48</v>
      </c>
      <c r="C815" s="185" t="s">
        <v>70</v>
      </c>
      <c r="D815" s="179" t="s">
        <v>133</v>
      </c>
      <c r="E815" s="180" t="str">
        <f t="shared" si="57"/>
        <v>MAFemale85-89</v>
      </c>
      <c r="F815" s="181">
        <v>8.7359999999999993E-2</v>
      </c>
      <c r="G815" s="181">
        <v>0.35848818085585549</v>
      </c>
      <c r="H815" s="182">
        <v>12526.929683087606</v>
      </c>
      <c r="I815" s="181">
        <v>0.64151181914414446</v>
      </c>
      <c r="J815" s="182">
        <v>34943.773189902065</v>
      </c>
      <c r="K815" s="182">
        <v>143401.5417417913</v>
      </c>
      <c r="L815" s="182">
        <v>296136.53164366423</v>
      </c>
      <c r="M815" s="183">
        <v>8.4746581324892745</v>
      </c>
      <c r="N815" s="182">
        <v>5</v>
      </c>
      <c r="O815" s="186">
        <f t="shared" si="58"/>
        <v>2.4999999999999996</v>
      </c>
    </row>
    <row r="816" spans="2:15" x14ac:dyDescent="0.2">
      <c r="B816" s="179" t="s">
        <v>48</v>
      </c>
      <c r="C816" s="185" t="s">
        <v>70</v>
      </c>
      <c r="D816" s="179" t="s">
        <v>8</v>
      </c>
      <c r="E816" s="180" t="str">
        <f t="shared" si="57"/>
        <v>MAFemale90+</v>
      </c>
      <c r="F816" s="181">
        <v>0.14677000000000001</v>
      </c>
      <c r="G816" s="181">
        <v>1</v>
      </c>
      <c r="H816" s="182">
        <v>22416.843506814457</v>
      </c>
      <c r="I816" s="181">
        <v>0</v>
      </c>
      <c r="J816" s="182">
        <v>22416.843506814457</v>
      </c>
      <c r="K816" s="182">
        <v>152734.98990187296</v>
      </c>
      <c r="L816" s="182">
        <v>152734.98990187296</v>
      </c>
      <c r="M816" s="183">
        <v>6.8134030491600353</v>
      </c>
      <c r="N816" s="183" t="s">
        <v>19</v>
      </c>
      <c r="O816" s="186">
        <f>K816/H816</f>
        <v>6.8134030491600353</v>
      </c>
    </row>
    <row r="817" spans="2:15" ht="16" customHeight="1" x14ac:dyDescent="0.2">
      <c r="B817" s="239" t="s">
        <v>14</v>
      </c>
      <c r="C817" s="239" t="s">
        <v>17</v>
      </c>
      <c r="D817" s="239" t="s">
        <v>0</v>
      </c>
      <c r="E817" s="239" t="s">
        <v>135</v>
      </c>
      <c r="F817" s="240" t="s">
        <v>1</v>
      </c>
      <c r="G817" s="240" t="s">
        <v>2</v>
      </c>
      <c r="H817" s="240" t="s">
        <v>83</v>
      </c>
      <c r="I817" s="240" t="s">
        <v>3</v>
      </c>
      <c r="J817" s="240" t="s">
        <v>4</v>
      </c>
      <c r="K817" s="240" t="s">
        <v>5</v>
      </c>
      <c r="L817" s="240" t="s">
        <v>6</v>
      </c>
      <c r="M817" s="240" t="s">
        <v>7</v>
      </c>
      <c r="N817" s="241" t="s">
        <v>9</v>
      </c>
      <c r="O817" s="242" t="s">
        <v>139</v>
      </c>
    </row>
    <row r="818" spans="2:15" ht="16" customHeight="1" x14ac:dyDescent="0.2">
      <c r="B818" s="239"/>
      <c r="C818" s="239"/>
      <c r="D818" s="239"/>
      <c r="E818" s="239"/>
      <c r="F818" s="239"/>
      <c r="G818" s="239"/>
      <c r="H818" s="239"/>
      <c r="I818" s="239"/>
      <c r="J818" s="239"/>
      <c r="K818" s="239"/>
      <c r="L818" s="239"/>
      <c r="M818" s="239"/>
      <c r="N818" s="241"/>
      <c r="O818" s="242"/>
    </row>
    <row r="819" spans="2:15" x14ac:dyDescent="0.2">
      <c r="B819" s="179" t="s">
        <v>49</v>
      </c>
      <c r="C819" s="185" t="s">
        <v>70</v>
      </c>
      <c r="D819" s="179">
        <v>0</v>
      </c>
      <c r="E819" s="180" t="str">
        <f t="shared" si="57"/>
        <v>PIFemale0</v>
      </c>
      <c r="F819" s="181">
        <v>1.6979999999999999E-2</v>
      </c>
      <c r="G819" s="181">
        <v>1.6728120628649101E-2</v>
      </c>
      <c r="H819" s="182">
        <v>1672.8120628649101</v>
      </c>
      <c r="I819" s="181">
        <v>0.98327187937135085</v>
      </c>
      <c r="J819" s="182">
        <v>100000</v>
      </c>
      <c r="K819" s="182">
        <v>98494.777546208323</v>
      </c>
      <c r="L819" s="182">
        <v>7596711.6062007397</v>
      </c>
      <c r="M819" s="183">
        <v>75.967116062007392</v>
      </c>
      <c r="N819" s="182">
        <v>1</v>
      </c>
      <c r="O819" s="186">
        <f t="shared" ref="O819:O837" si="59">(K819-J820*N819)/H819</f>
        <v>0.10018436188595088</v>
      </c>
    </row>
    <row r="820" spans="2:15" x14ac:dyDescent="0.2">
      <c r="B820" s="179" t="s">
        <v>49</v>
      </c>
      <c r="C820" s="185" t="s">
        <v>70</v>
      </c>
      <c r="D820" s="184" t="s">
        <v>1657</v>
      </c>
      <c r="E820" s="180" t="str">
        <f t="shared" si="57"/>
        <v>PIFemale1-4</v>
      </c>
      <c r="F820" s="181">
        <v>3.5E-4</v>
      </c>
      <c r="G820" s="181">
        <v>1.3854736221646658E-3</v>
      </c>
      <c r="H820" s="182">
        <v>136.22972522852837</v>
      </c>
      <c r="I820" s="181">
        <v>0.99861452637783532</v>
      </c>
      <c r="J820" s="182">
        <v>98327.187937135081</v>
      </c>
      <c r="K820" s="182">
        <v>392967.74378954963</v>
      </c>
      <c r="L820" s="182">
        <v>7498216.8286545314</v>
      </c>
      <c r="M820" s="183">
        <v>76.257818269434011</v>
      </c>
      <c r="N820" s="182">
        <v>4</v>
      </c>
      <c r="O820" s="186">
        <f t="shared" si="59"/>
        <v>1.4968168039785703</v>
      </c>
    </row>
    <row r="821" spans="2:15" x14ac:dyDescent="0.2">
      <c r="B821" s="179" t="s">
        <v>49</v>
      </c>
      <c r="C821" s="185" t="s">
        <v>70</v>
      </c>
      <c r="D821" s="184" t="s">
        <v>1658</v>
      </c>
      <c r="E821" s="180" t="str">
        <f t="shared" si="57"/>
        <v>PIFemale5-9</v>
      </c>
      <c r="F821" s="181">
        <v>4.0000000000000002E-4</v>
      </c>
      <c r="G821" s="181">
        <v>2.0119404143762788E-3</v>
      </c>
      <c r="H821" s="182">
        <v>197.55435715286714</v>
      </c>
      <c r="I821" s="181">
        <v>0.99798805958562375</v>
      </c>
      <c r="J821" s="182">
        <v>98190.958211906545</v>
      </c>
      <c r="K821" s="182">
        <v>490460.90516665054</v>
      </c>
      <c r="L821" s="182">
        <v>7105249.0848649815</v>
      </c>
      <c r="M821" s="183">
        <v>72.36154137055162</v>
      </c>
      <c r="N821" s="182">
        <v>5</v>
      </c>
      <c r="O821" s="186">
        <f t="shared" si="59"/>
        <v>2.4999999999997997</v>
      </c>
    </row>
    <row r="822" spans="2:15" x14ac:dyDescent="0.2">
      <c r="B822" s="179" t="s">
        <v>49</v>
      </c>
      <c r="C822" s="185" t="s">
        <v>70</v>
      </c>
      <c r="D822" s="184" t="s">
        <v>118</v>
      </c>
      <c r="E822" s="180" t="str">
        <f t="shared" si="57"/>
        <v>PIFemale10-14</v>
      </c>
      <c r="F822" s="181">
        <v>4.0000000000000002E-4</v>
      </c>
      <c r="G822" s="181">
        <v>1.9840444045085585E-3</v>
      </c>
      <c r="H822" s="182">
        <v>194.42326459677145</v>
      </c>
      <c r="I822" s="181">
        <v>0.99801595559549139</v>
      </c>
      <c r="J822" s="182">
        <v>97993.403854753677</v>
      </c>
      <c r="K822" s="182">
        <v>489480.96111227648</v>
      </c>
      <c r="L822" s="182">
        <v>6614788.1796983313</v>
      </c>
      <c r="M822" s="183">
        <v>67.50238199198391</v>
      </c>
      <c r="N822" s="182">
        <v>5</v>
      </c>
      <c r="O822" s="186">
        <f t="shared" si="59"/>
        <v>2.500000000000036</v>
      </c>
    </row>
    <row r="823" spans="2:15" x14ac:dyDescent="0.2">
      <c r="B823" s="179" t="s">
        <v>49</v>
      </c>
      <c r="C823" s="185" t="s">
        <v>70</v>
      </c>
      <c r="D823" s="179" t="s">
        <v>119</v>
      </c>
      <c r="E823" s="180" t="str">
        <f t="shared" si="57"/>
        <v>PIFemale15-19</v>
      </c>
      <c r="F823" s="181">
        <v>5.9000000000000003E-4</v>
      </c>
      <c r="G823" s="181">
        <v>2.9459296672776198E-3</v>
      </c>
      <c r="H823" s="182">
        <v>288.10891835005134</v>
      </c>
      <c r="I823" s="181">
        <v>0.99705407033272242</v>
      </c>
      <c r="J823" s="182">
        <v>97798.980590156905</v>
      </c>
      <c r="K823" s="182">
        <v>488274.63065490942</v>
      </c>
      <c r="L823" s="182">
        <v>6125307.2185860546</v>
      </c>
      <c r="M823" s="183">
        <v>62.631605990405831</v>
      </c>
      <c r="N823" s="182">
        <v>5</v>
      </c>
      <c r="O823" s="186">
        <f t="shared" si="59"/>
        <v>2.4999999999999902</v>
      </c>
    </row>
    <row r="824" spans="2:15" x14ac:dyDescent="0.2">
      <c r="B824" s="179" t="s">
        <v>49</v>
      </c>
      <c r="C824" s="185" t="s">
        <v>70</v>
      </c>
      <c r="D824" s="179" t="s">
        <v>120</v>
      </c>
      <c r="E824" s="180" t="str">
        <f t="shared" si="57"/>
        <v>PIFemale20-24</v>
      </c>
      <c r="F824" s="181">
        <v>9.8999999999999999E-4</v>
      </c>
      <c r="G824" s="181">
        <v>4.9450927587943016E-3</v>
      </c>
      <c r="H824" s="182">
        <v>482.20030540797251</v>
      </c>
      <c r="I824" s="181">
        <v>0.99505490724120571</v>
      </c>
      <c r="J824" s="182">
        <v>97510.871671806861</v>
      </c>
      <c r="K824" s="182">
        <v>486348.85759551439</v>
      </c>
      <c r="L824" s="182">
        <v>5637032.587931145</v>
      </c>
      <c r="M824" s="183">
        <v>57.809272866555347</v>
      </c>
      <c r="N824" s="182">
        <v>5</v>
      </c>
      <c r="O824" s="186">
        <f t="shared" si="59"/>
        <v>2.4999999999999352</v>
      </c>
    </row>
    <row r="825" spans="2:15" x14ac:dyDescent="0.2">
      <c r="B825" s="179" t="s">
        <v>49</v>
      </c>
      <c r="C825" s="185" t="s">
        <v>70</v>
      </c>
      <c r="D825" s="179" t="s">
        <v>121</v>
      </c>
      <c r="E825" s="180" t="str">
        <f t="shared" si="57"/>
        <v>PIFemale25-29</v>
      </c>
      <c r="F825" s="181">
        <v>1.3600000000000001E-3</v>
      </c>
      <c r="G825" s="181">
        <v>6.7968293768026896E-3</v>
      </c>
      <c r="H825" s="182">
        <v>659.48732393527393</v>
      </c>
      <c r="I825" s="181">
        <v>0.9932031706231973</v>
      </c>
      <c r="J825" s="182">
        <v>97028.671366398892</v>
      </c>
      <c r="K825" s="182">
        <v>483494.63852215628</v>
      </c>
      <c r="L825" s="182">
        <v>5150683.7303356305</v>
      </c>
      <c r="M825" s="183">
        <v>53.084141602698651</v>
      </c>
      <c r="N825" s="182">
        <v>5</v>
      </c>
      <c r="O825" s="186">
        <f t="shared" si="59"/>
        <v>2.5000000000000355</v>
      </c>
    </row>
    <row r="826" spans="2:15" x14ac:dyDescent="0.2">
      <c r="B826" s="179" t="s">
        <v>49</v>
      </c>
      <c r="C826" s="185" t="s">
        <v>70</v>
      </c>
      <c r="D826" s="179" t="s">
        <v>122</v>
      </c>
      <c r="E826" s="180" t="str">
        <f t="shared" si="57"/>
        <v>PIFemale30-34</v>
      </c>
      <c r="F826" s="181">
        <v>1.2600000000000001E-3</v>
      </c>
      <c r="G826" s="181">
        <v>6.2966860112357746E-3</v>
      </c>
      <c r="H826" s="182">
        <v>606.80649307438648</v>
      </c>
      <c r="I826" s="181">
        <v>0.99370331398876421</v>
      </c>
      <c r="J826" s="182">
        <v>96369.184042463618</v>
      </c>
      <c r="K826" s="182">
        <v>480328.90397963213</v>
      </c>
      <c r="L826" s="182">
        <v>4667189.091813474</v>
      </c>
      <c r="M826" s="183">
        <v>48.430306204076068</v>
      </c>
      <c r="N826" s="182">
        <v>5</v>
      </c>
      <c r="O826" s="186">
        <f t="shared" si="59"/>
        <v>2.4999999999999614</v>
      </c>
    </row>
    <row r="827" spans="2:15" x14ac:dyDescent="0.2">
      <c r="B827" s="179" t="s">
        <v>49</v>
      </c>
      <c r="C827" s="185" t="s">
        <v>70</v>
      </c>
      <c r="D827" s="179" t="s">
        <v>123</v>
      </c>
      <c r="E827" s="180" t="str">
        <f t="shared" si="57"/>
        <v>PIFemale35-39</v>
      </c>
      <c r="F827" s="181">
        <v>1.83E-3</v>
      </c>
      <c r="G827" s="181">
        <v>9.1320996610360188E-3</v>
      </c>
      <c r="H827" s="182">
        <v>874.51157555878069</v>
      </c>
      <c r="I827" s="181">
        <v>0.99086790033896399</v>
      </c>
      <c r="J827" s="182">
        <v>95762.377549389232</v>
      </c>
      <c r="K827" s="182">
        <v>476625.60880804923</v>
      </c>
      <c r="L827" s="182">
        <v>4186860.1878338419</v>
      </c>
      <c r="M827" s="183">
        <v>43.721347516403071</v>
      </c>
      <c r="N827" s="182">
        <v>5</v>
      </c>
      <c r="O827" s="186">
        <f t="shared" si="59"/>
        <v>2.5000000000000027</v>
      </c>
    </row>
    <row r="828" spans="2:15" x14ac:dyDescent="0.2">
      <c r="B828" s="179" t="s">
        <v>49</v>
      </c>
      <c r="C828" s="185" t="s">
        <v>70</v>
      </c>
      <c r="D828" s="179" t="s">
        <v>124</v>
      </c>
      <c r="E828" s="180" t="str">
        <f t="shared" si="57"/>
        <v>PIFemale40-44</v>
      </c>
      <c r="F828" s="181">
        <v>2.5999999999999999E-3</v>
      </c>
      <c r="G828" s="181">
        <v>1.2933592350835734E-2</v>
      </c>
      <c r="H828" s="182">
        <v>1227.24097754626</v>
      </c>
      <c r="I828" s="181">
        <v>0.98706640764916431</v>
      </c>
      <c r="J828" s="182">
        <v>94887.865973830456</v>
      </c>
      <c r="K828" s="182">
        <v>471371.22742528666</v>
      </c>
      <c r="L828" s="182">
        <v>3710234.5790257929</v>
      </c>
      <c r="M828" s="183">
        <v>39.101254316848639</v>
      </c>
      <c r="N828" s="182">
        <v>5</v>
      </c>
      <c r="O828" s="186">
        <f t="shared" si="59"/>
        <v>2.5000000000000204</v>
      </c>
    </row>
    <row r="829" spans="2:15" x14ac:dyDescent="0.2">
      <c r="B829" s="179" t="s">
        <v>49</v>
      </c>
      <c r="C829" s="185" t="s">
        <v>70</v>
      </c>
      <c r="D829" s="179" t="s">
        <v>125</v>
      </c>
      <c r="E829" s="180" t="str">
        <f t="shared" si="57"/>
        <v>PIFemale45-49</v>
      </c>
      <c r="F829" s="181">
        <v>3.7699999999999999E-3</v>
      </c>
      <c r="G829" s="181">
        <v>1.8669939831804972E-2</v>
      </c>
      <c r="H829" s="182">
        <v>1748.6382332898747</v>
      </c>
      <c r="I829" s="181">
        <v>0.98133006016819502</v>
      </c>
      <c r="J829" s="182">
        <v>93660.624996284198</v>
      </c>
      <c r="K829" s="182">
        <v>463931.52939819626</v>
      </c>
      <c r="L829" s="182">
        <v>3238863.3516005063</v>
      </c>
      <c r="M829" s="183">
        <v>34.580842821932933</v>
      </c>
      <c r="N829" s="182">
        <v>5</v>
      </c>
      <c r="O829" s="186">
        <f t="shared" si="59"/>
        <v>2.4999999999999898</v>
      </c>
    </row>
    <row r="830" spans="2:15" x14ac:dyDescent="0.2">
      <c r="B830" s="179" t="s">
        <v>49</v>
      </c>
      <c r="C830" s="185" t="s">
        <v>70</v>
      </c>
      <c r="D830" s="179" t="s">
        <v>126</v>
      </c>
      <c r="E830" s="180" t="str">
        <f t="shared" si="57"/>
        <v>PIFemale50-54</v>
      </c>
      <c r="F830" s="181">
        <v>5.1399999999999996E-3</v>
      </c>
      <c r="G830" s="181">
        <v>2.5358460915226456E-2</v>
      </c>
      <c r="H830" s="182">
        <v>2330.7465239702028</v>
      </c>
      <c r="I830" s="181">
        <v>0.97464153908477358</v>
      </c>
      <c r="J830" s="182">
        <v>91911.986762994318</v>
      </c>
      <c r="K830" s="182">
        <v>453733.06750504608</v>
      </c>
      <c r="L830" s="182">
        <v>2774931.82220231</v>
      </c>
      <c r="M830" s="183">
        <v>30.191185284219699</v>
      </c>
      <c r="N830" s="182">
        <v>5</v>
      </c>
      <c r="O830" s="186">
        <f t="shared" si="59"/>
        <v>2.4999999999999996</v>
      </c>
    </row>
    <row r="831" spans="2:15" x14ac:dyDescent="0.2">
      <c r="B831" s="179" t="s">
        <v>49</v>
      </c>
      <c r="C831" s="185" t="s">
        <v>70</v>
      </c>
      <c r="D831" s="179" t="s">
        <v>127</v>
      </c>
      <c r="E831" s="180" t="str">
        <f t="shared" si="57"/>
        <v>PIFemale55-59</v>
      </c>
      <c r="F831" s="181">
        <v>7.6299999999999996E-3</v>
      </c>
      <c r="G831" s="181">
        <v>3.7414650113993621E-2</v>
      </c>
      <c r="H831" s="182">
        <v>3351.6507603206937</v>
      </c>
      <c r="I831" s="181">
        <v>0.96258534988600641</v>
      </c>
      <c r="J831" s="182">
        <v>89581.240239024119</v>
      </c>
      <c r="K831" s="182">
        <v>439527.07429431891</v>
      </c>
      <c r="L831" s="182">
        <v>2321198.7546972637</v>
      </c>
      <c r="M831" s="183">
        <v>25.911661286489803</v>
      </c>
      <c r="N831" s="182">
        <v>5</v>
      </c>
      <c r="O831" s="186">
        <f t="shared" si="59"/>
        <v>2.4999999999999978</v>
      </c>
    </row>
    <row r="832" spans="2:15" x14ac:dyDescent="0.2">
      <c r="B832" s="179" t="s">
        <v>49</v>
      </c>
      <c r="C832" s="185" t="s">
        <v>70</v>
      </c>
      <c r="D832" s="179" t="s">
        <v>128</v>
      </c>
      <c r="E832" s="180" t="str">
        <f t="shared" si="57"/>
        <v>PIFemale60-64</v>
      </c>
      <c r="F832" s="181">
        <v>1.179E-2</v>
      </c>
      <c r="G832" s="181">
        <v>5.7265528797131614E-2</v>
      </c>
      <c r="H832" s="182">
        <v>4937.9830394575283</v>
      </c>
      <c r="I832" s="181">
        <v>0.94273447120286835</v>
      </c>
      <c r="J832" s="182">
        <v>86229.589478703434</v>
      </c>
      <c r="K832" s="182">
        <v>418802.98979487334</v>
      </c>
      <c r="L832" s="182">
        <v>1881671.6804029448</v>
      </c>
      <c r="M832" s="183">
        <v>21.821647206933196</v>
      </c>
      <c r="N832" s="182">
        <v>5</v>
      </c>
      <c r="O832" s="186">
        <f t="shared" si="59"/>
        <v>2.4999999999999929</v>
      </c>
    </row>
    <row r="833" spans="2:15" x14ac:dyDescent="0.2">
      <c r="B833" s="179" t="s">
        <v>49</v>
      </c>
      <c r="C833" s="185" t="s">
        <v>70</v>
      </c>
      <c r="D833" s="179" t="s">
        <v>129</v>
      </c>
      <c r="E833" s="180" t="str">
        <f t="shared" si="57"/>
        <v>PIFemale65-69</v>
      </c>
      <c r="F833" s="181">
        <v>1.7180000000000001E-2</v>
      </c>
      <c r="G833" s="181">
        <v>8.2352383303572654E-2</v>
      </c>
      <c r="H833" s="182">
        <v>6694.5575328479545</v>
      </c>
      <c r="I833" s="181">
        <v>0.91764761669642736</v>
      </c>
      <c r="J833" s="182">
        <v>81291.606439245908</v>
      </c>
      <c r="K833" s="182">
        <v>389721.63836410968</v>
      </c>
      <c r="L833" s="182">
        <v>1462868.6906080714</v>
      </c>
      <c r="M833" s="183">
        <v>17.995322699168959</v>
      </c>
      <c r="N833" s="182">
        <v>5</v>
      </c>
      <c r="O833" s="186">
        <f t="shared" si="59"/>
        <v>2.4999999999999991</v>
      </c>
    </row>
    <row r="834" spans="2:15" x14ac:dyDescent="0.2">
      <c r="B834" s="179" t="s">
        <v>49</v>
      </c>
      <c r="C834" s="185" t="s">
        <v>70</v>
      </c>
      <c r="D834" s="179" t="s">
        <v>130</v>
      </c>
      <c r="E834" s="180" t="str">
        <f t="shared" si="57"/>
        <v>PIFemale70-74</v>
      </c>
      <c r="F834" s="181">
        <v>2.9479999999999999E-2</v>
      </c>
      <c r="G834" s="181">
        <v>0.13729555884965894</v>
      </c>
      <c r="H834" s="182">
        <v>10241.843518139247</v>
      </c>
      <c r="I834" s="181">
        <v>0.86270444115034106</v>
      </c>
      <c r="J834" s="182">
        <v>74597.048906397962</v>
      </c>
      <c r="K834" s="182">
        <v>347380.63573664171</v>
      </c>
      <c r="L834" s="182">
        <v>1073147.0522439617</v>
      </c>
      <c r="M834" s="183">
        <v>14.385918316829303</v>
      </c>
      <c r="N834" s="182">
        <v>5</v>
      </c>
      <c r="O834" s="186">
        <f t="shared" si="59"/>
        <v>2.5000000000000031</v>
      </c>
    </row>
    <row r="835" spans="2:15" x14ac:dyDescent="0.2">
      <c r="B835" s="179" t="s">
        <v>49</v>
      </c>
      <c r="C835" s="185" t="s">
        <v>70</v>
      </c>
      <c r="D835" s="179" t="s">
        <v>131</v>
      </c>
      <c r="E835" s="180" t="str">
        <f t="shared" si="57"/>
        <v>PIFemale75-79</v>
      </c>
      <c r="F835" s="181">
        <v>4.6339999999999999E-2</v>
      </c>
      <c r="G835" s="181">
        <v>0.20763119936490304</v>
      </c>
      <c r="H835" s="182">
        <v>13362.148480138827</v>
      </c>
      <c r="I835" s="181">
        <v>0.79236880063509696</v>
      </c>
      <c r="J835" s="182">
        <v>64355.205388258713</v>
      </c>
      <c r="K835" s="182">
        <v>288370.65574094647</v>
      </c>
      <c r="L835" s="182">
        <v>725766.41650732001</v>
      </c>
      <c r="M835" s="183">
        <v>11.277509132769119</v>
      </c>
      <c r="N835" s="182">
        <v>5</v>
      </c>
      <c r="O835" s="186">
        <f t="shared" si="59"/>
        <v>2.4999999999999991</v>
      </c>
    </row>
    <row r="836" spans="2:15" x14ac:dyDescent="0.2">
      <c r="B836" s="179" t="s">
        <v>49</v>
      </c>
      <c r="C836" s="185" t="s">
        <v>70</v>
      </c>
      <c r="D836" s="179" t="s">
        <v>132</v>
      </c>
      <c r="E836" s="180" t="str">
        <f t="shared" si="57"/>
        <v>PIFemale80-84</v>
      </c>
      <c r="F836" s="181">
        <v>7.1529999999999996E-2</v>
      </c>
      <c r="G836" s="181">
        <v>0.30338489501422594</v>
      </c>
      <c r="H836" s="182">
        <v>15470.5232165244</v>
      </c>
      <c r="I836" s="181">
        <v>0.69661510498577406</v>
      </c>
      <c r="J836" s="182">
        <v>50993.056908119885</v>
      </c>
      <c r="K836" s="182">
        <v>216288.97649928843</v>
      </c>
      <c r="L836" s="182">
        <v>437395.7607663736</v>
      </c>
      <c r="M836" s="183">
        <v>8.5775552062799516</v>
      </c>
      <c r="N836" s="182">
        <v>5</v>
      </c>
      <c r="O836" s="186">
        <f t="shared" si="59"/>
        <v>2.5000000000000009</v>
      </c>
    </row>
    <row r="837" spans="2:15" x14ac:dyDescent="0.2">
      <c r="B837" s="179" t="s">
        <v>49</v>
      </c>
      <c r="C837" s="185" t="s">
        <v>70</v>
      </c>
      <c r="D837" s="179" t="s">
        <v>133</v>
      </c>
      <c r="E837" s="180" t="str">
        <f t="shared" si="57"/>
        <v>PIFemale85-89</v>
      </c>
      <c r="F837" s="181">
        <v>0.12328</v>
      </c>
      <c r="G837" s="181">
        <v>0.47117239161329882</v>
      </c>
      <c r="H837" s="182">
        <v>16737.237155633029</v>
      </c>
      <c r="I837" s="181">
        <v>0.52882760838670118</v>
      </c>
      <c r="J837" s="182">
        <v>35522.533691595483</v>
      </c>
      <c r="K837" s="182">
        <v>135769.57556889486</v>
      </c>
      <c r="L837" s="182">
        <v>221106.7842670852</v>
      </c>
      <c r="M837" s="183">
        <v>6.2244091648056727</v>
      </c>
      <c r="N837" s="182">
        <v>5</v>
      </c>
      <c r="O837" s="186">
        <f t="shared" si="59"/>
        <v>2.5000000000000009</v>
      </c>
    </row>
    <row r="838" spans="2:15" x14ac:dyDescent="0.2">
      <c r="B838" s="179" t="s">
        <v>49</v>
      </c>
      <c r="C838" s="185" t="s">
        <v>70</v>
      </c>
      <c r="D838" s="179" t="s">
        <v>8</v>
      </c>
      <c r="E838" s="180" t="str">
        <f t="shared" si="57"/>
        <v>PIFemale90+</v>
      </c>
      <c r="F838" s="181">
        <v>0.22012999999999999</v>
      </c>
      <c r="G838" s="181">
        <v>1</v>
      </c>
      <c r="H838" s="182">
        <v>18785.296535962454</v>
      </c>
      <c r="I838" s="181">
        <v>0</v>
      </c>
      <c r="J838" s="182">
        <v>18785.296535962454</v>
      </c>
      <c r="K838" s="182">
        <v>85337.208698190341</v>
      </c>
      <c r="L838" s="182">
        <v>85337.208698190341</v>
      </c>
      <c r="M838" s="183">
        <v>4.5427661221541715</v>
      </c>
      <c r="N838" s="183" t="s">
        <v>19</v>
      </c>
      <c r="O838" s="186">
        <f>K838/H838</f>
        <v>4.5427661221541715</v>
      </c>
    </row>
    <row r="839" spans="2:15" ht="16" customHeight="1" x14ac:dyDescent="0.2">
      <c r="B839" s="239" t="s">
        <v>14</v>
      </c>
      <c r="C839" s="239" t="s">
        <v>17</v>
      </c>
      <c r="D839" s="239" t="s">
        <v>0</v>
      </c>
      <c r="E839" s="239" t="s">
        <v>135</v>
      </c>
      <c r="F839" s="240" t="s">
        <v>1</v>
      </c>
      <c r="G839" s="240" t="s">
        <v>2</v>
      </c>
      <c r="H839" s="240" t="s">
        <v>83</v>
      </c>
      <c r="I839" s="240" t="s">
        <v>3</v>
      </c>
      <c r="J839" s="240" t="s">
        <v>4</v>
      </c>
      <c r="K839" s="240" t="s">
        <v>5</v>
      </c>
      <c r="L839" s="240" t="s">
        <v>6</v>
      </c>
      <c r="M839" s="240" t="s">
        <v>7</v>
      </c>
      <c r="N839" s="241" t="s">
        <v>9</v>
      </c>
      <c r="O839" s="242" t="s">
        <v>139</v>
      </c>
    </row>
    <row r="840" spans="2:15" ht="16" customHeight="1" x14ac:dyDescent="0.2">
      <c r="B840" s="239"/>
      <c r="C840" s="239"/>
      <c r="D840" s="239"/>
      <c r="E840" s="239"/>
      <c r="F840" s="239"/>
      <c r="G840" s="239"/>
      <c r="H840" s="239"/>
      <c r="I840" s="239"/>
      <c r="J840" s="239"/>
      <c r="K840" s="239"/>
      <c r="L840" s="239"/>
      <c r="M840" s="239"/>
      <c r="N840" s="241"/>
      <c r="O840" s="242"/>
    </row>
    <row r="841" spans="2:15" x14ac:dyDescent="0.2">
      <c r="B841" s="179" t="s">
        <v>50</v>
      </c>
      <c r="C841" s="185" t="s">
        <v>70</v>
      </c>
      <c r="D841" s="179">
        <v>0</v>
      </c>
      <c r="E841" s="180" t="str">
        <f t="shared" si="57"/>
        <v>CEFemale0</v>
      </c>
      <c r="F841" s="181">
        <v>1.1900000000000001E-2</v>
      </c>
      <c r="G841" s="181">
        <v>1.177059705942142E-2</v>
      </c>
      <c r="H841" s="182">
        <v>1177.059705942142</v>
      </c>
      <c r="I841" s="181">
        <v>0.98822940294057859</v>
      </c>
      <c r="J841" s="182">
        <v>100000</v>
      </c>
      <c r="K841" s="182">
        <v>98923.357365895543</v>
      </c>
      <c r="L841" s="182">
        <v>7846328.1128778346</v>
      </c>
      <c r="M841" s="183">
        <v>78.463281128778348</v>
      </c>
      <c r="N841" s="182">
        <v>1</v>
      </c>
      <c r="O841" s="186">
        <f t="shared" ref="O841:O859" si="60">(K841-J842*N841)/H841</f>
        <v>8.5311791178263693E-2</v>
      </c>
    </row>
    <row r="842" spans="2:15" x14ac:dyDescent="0.2">
      <c r="B842" s="179" t="s">
        <v>50</v>
      </c>
      <c r="C842" s="185" t="s">
        <v>70</v>
      </c>
      <c r="D842" s="184" t="s">
        <v>1657</v>
      </c>
      <c r="E842" s="180" t="str">
        <f t="shared" si="57"/>
        <v>CEFemale1-4</v>
      </c>
      <c r="F842" s="181">
        <v>5.9999999999999995E-4</v>
      </c>
      <c r="G842" s="181">
        <v>2.3906078487336857E-3</v>
      </c>
      <c r="H842" s="182">
        <v>236.24689670191512</v>
      </c>
      <c r="I842" s="181">
        <v>0.99760939215126632</v>
      </c>
      <c r="J842" s="182">
        <v>98822.940294057858</v>
      </c>
      <c r="K842" s="182">
        <v>394702.29511357762</v>
      </c>
      <c r="L842" s="182">
        <v>7747404.7555119386</v>
      </c>
      <c r="M842" s="183">
        <v>78.396824992848181</v>
      </c>
      <c r="N842" s="182">
        <v>4</v>
      </c>
      <c r="O842" s="186">
        <f t="shared" si="60"/>
        <v>1.5048727797783699</v>
      </c>
    </row>
    <row r="843" spans="2:15" x14ac:dyDescent="0.2">
      <c r="B843" s="179" t="s">
        <v>50</v>
      </c>
      <c r="C843" s="185" t="s">
        <v>70</v>
      </c>
      <c r="D843" s="184" t="s">
        <v>1658</v>
      </c>
      <c r="E843" s="180" t="str">
        <f t="shared" si="57"/>
        <v>CEFemale5-9</v>
      </c>
      <c r="F843" s="181">
        <v>2.2000000000000001E-4</v>
      </c>
      <c r="G843" s="181">
        <v>1.103401676295631E-3</v>
      </c>
      <c r="H843" s="182">
        <v>108.78072275508597</v>
      </c>
      <c r="I843" s="181">
        <v>0.99889659832370437</v>
      </c>
      <c r="J843" s="182">
        <v>98586.69339735595</v>
      </c>
      <c r="K843" s="182">
        <v>492661.51517989207</v>
      </c>
      <c r="L843" s="182">
        <v>7352702.4603983611</v>
      </c>
      <c r="M843" s="183">
        <v>74.581083988313964</v>
      </c>
      <c r="N843" s="182">
        <v>5</v>
      </c>
      <c r="O843" s="186">
        <f t="shared" si="60"/>
        <v>2.5000000000003357</v>
      </c>
    </row>
    <row r="844" spans="2:15" x14ac:dyDescent="0.2">
      <c r="B844" s="179" t="s">
        <v>50</v>
      </c>
      <c r="C844" s="185" t="s">
        <v>70</v>
      </c>
      <c r="D844" s="184" t="s">
        <v>118</v>
      </c>
      <c r="E844" s="180" t="str">
        <f t="shared" si="57"/>
        <v>CEFemale10-14</v>
      </c>
      <c r="F844" s="181">
        <v>2.7E-4</v>
      </c>
      <c r="G844" s="181">
        <v>1.3509325764958214E-3</v>
      </c>
      <c r="H844" s="182">
        <v>133.03702029742905</v>
      </c>
      <c r="I844" s="181">
        <v>0.99864906742350423</v>
      </c>
      <c r="J844" s="182">
        <v>98477.91267460087</v>
      </c>
      <c r="K844" s="182">
        <v>492056.97082226077</v>
      </c>
      <c r="L844" s="182">
        <v>6860040.945218469</v>
      </c>
      <c r="M844" s="183">
        <v>69.660706232533613</v>
      </c>
      <c r="N844" s="182">
        <v>5</v>
      </c>
      <c r="O844" s="186">
        <f t="shared" si="60"/>
        <v>2.4999999999997988</v>
      </c>
    </row>
    <row r="845" spans="2:15" x14ac:dyDescent="0.2">
      <c r="B845" s="179" t="s">
        <v>50</v>
      </c>
      <c r="C845" s="185" t="s">
        <v>70</v>
      </c>
      <c r="D845" s="179" t="s">
        <v>119</v>
      </c>
      <c r="E845" s="180" t="str">
        <f t="shared" ref="E845:E908" si="61">_xlfn.CONCAT(B845,C845,D845)</f>
        <v>CEFemale15-19</v>
      </c>
      <c r="F845" s="181">
        <v>5.1000000000000004E-4</v>
      </c>
      <c r="G845" s="181">
        <v>2.5515449682168446E-3</v>
      </c>
      <c r="H845" s="182">
        <v>250.9313726256492</v>
      </c>
      <c r="I845" s="181">
        <v>0.99744845503178314</v>
      </c>
      <c r="J845" s="182">
        <v>98344.87565430344</v>
      </c>
      <c r="K845" s="182">
        <v>491097.04983995308</v>
      </c>
      <c r="L845" s="182">
        <v>6367983.9743962083</v>
      </c>
      <c r="M845" s="183">
        <v>64.75155855380406</v>
      </c>
      <c r="N845" s="182">
        <v>5</v>
      </c>
      <c r="O845" s="186">
        <f t="shared" si="60"/>
        <v>2.5000000000001092</v>
      </c>
    </row>
    <row r="846" spans="2:15" x14ac:dyDescent="0.2">
      <c r="B846" s="179" t="s">
        <v>50</v>
      </c>
      <c r="C846" s="185" t="s">
        <v>70</v>
      </c>
      <c r="D846" s="179" t="s">
        <v>120</v>
      </c>
      <c r="E846" s="180" t="str">
        <f t="shared" si="61"/>
        <v>CEFemale20-24</v>
      </c>
      <c r="F846" s="181">
        <v>5.6999999999999998E-4</v>
      </c>
      <c r="G846" s="181">
        <v>2.8338469697901771E-3</v>
      </c>
      <c r="H846" s="182">
        <v>277.98322675739905</v>
      </c>
      <c r="I846" s="181">
        <v>0.99716615303020983</v>
      </c>
      <c r="J846" s="182">
        <v>98093.944281677788</v>
      </c>
      <c r="K846" s="182">
        <v>489774.76334149548</v>
      </c>
      <c r="L846" s="182">
        <v>5876886.9245562553</v>
      </c>
      <c r="M846" s="183">
        <v>59.910802522943854</v>
      </c>
      <c r="N846" s="182">
        <v>5</v>
      </c>
      <c r="O846" s="186">
        <f t="shared" si="60"/>
        <v>2.5000000000000395</v>
      </c>
    </row>
    <row r="847" spans="2:15" x14ac:dyDescent="0.2">
      <c r="B847" s="179" t="s">
        <v>50</v>
      </c>
      <c r="C847" s="185" t="s">
        <v>70</v>
      </c>
      <c r="D847" s="179" t="s">
        <v>121</v>
      </c>
      <c r="E847" s="180" t="str">
        <f t="shared" si="61"/>
        <v>CEFemale25-29</v>
      </c>
      <c r="F847" s="181">
        <v>7.1000000000000002E-4</v>
      </c>
      <c r="G847" s="181">
        <v>3.5620902525908831E-3</v>
      </c>
      <c r="H847" s="182">
        <v>348.42928142154136</v>
      </c>
      <c r="I847" s="181">
        <v>0.99643790974740909</v>
      </c>
      <c r="J847" s="182">
        <v>97815.961054920394</v>
      </c>
      <c r="K847" s="182">
        <v>488208.73207104811</v>
      </c>
      <c r="L847" s="182">
        <v>5387112.1612147596</v>
      </c>
      <c r="M847" s="183">
        <v>55.073958310240144</v>
      </c>
      <c r="N847" s="182">
        <v>5</v>
      </c>
      <c r="O847" s="186">
        <f t="shared" si="60"/>
        <v>2.4999999999999991</v>
      </c>
    </row>
    <row r="848" spans="2:15" x14ac:dyDescent="0.2">
      <c r="B848" s="179" t="s">
        <v>50</v>
      </c>
      <c r="C848" s="185" t="s">
        <v>70</v>
      </c>
      <c r="D848" s="179" t="s">
        <v>122</v>
      </c>
      <c r="E848" s="180" t="str">
        <f t="shared" si="61"/>
        <v>CEFemale30-34</v>
      </c>
      <c r="F848" s="181">
        <v>9.2000000000000003E-4</v>
      </c>
      <c r="G848" s="181">
        <v>4.6076886027733447E-3</v>
      </c>
      <c r="H848" s="182">
        <v>449.10003529319948</v>
      </c>
      <c r="I848" s="181">
        <v>0.99539231139722661</v>
      </c>
      <c r="J848" s="182">
        <v>97467.531773498849</v>
      </c>
      <c r="K848" s="182">
        <v>486214.90877926123</v>
      </c>
      <c r="L848" s="182">
        <v>4898903.4291437119</v>
      </c>
      <c r="M848" s="183">
        <v>50.261900963369939</v>
      </c>
      <c r="N848" s="182">
        <v>5</v>
      </c>
      <c r="O848" s="186">
        <f t="shared" si="60"/>
        <v>2.4999999999999512</v>
      </c>
    </row>
    <row r="849" spans="2:15" x14ac:dyDescent="0.2">
      <c r="B849" s="179" t="s">
        <v>50</v>
      </c>
      <c r="C849" s="185" t="s">
        <v>70</v>
      </c>
      <c r="D849" s="179" t="s">
        <v>123</v>
      </c>
      <c r="E849" s="180" t="str">
        <f t="shared" si="61"/>
        <v>CEFemale35-39</v>
      </c>
      <c r="F849" s="181">
        <v>1.2800000000000001E-3</v>
      </c>
      <c r="G849" s="181">
        <v>6.3945281616621507E-3</v>
      </c>
      <c r="H849" s="182">
        <v>620.38709395025296</v>
      </c>
      <c r="I849" s="181">
        <v>0.99360547183833781</v>
      </c>
      <c r="J849" s="182">
        <v>97018.431738205647</v>
      </c>
      <c r="K849" s="182">
        <v>483541.19095615263</v>
      </c>
      <c r="L849" s="182">
        <v>4412688.5203644503</v>
      </c>
      <c r="M849" s="183">
        <v>45.482991647109287</v>
      </c>
      <c r="N849" s="182">
        <v>5</v>
      </c>
      <c r="O849" s="186">
        <f t="shared" si="60"/>
        <v>2.4999999999999849</v>
      </c>
    </row>
    <row r="850" spans="2:15" x14ac:dyDescent="0.2">
      <c r="B850" s="179" t="s">
        <v>50</v>
      </c>
      <c r="C850" s="185" t="s">
        <v>70</v>
      </c>
      <c r="D850" s="179" t="s">
        <v>124</v>
      </c>
      <c r="E850" s="180" t="str">
        <f t="shared" si="61"/>
        <v>CEFemale40-44</v>
      </c>
      <c r="F850" s="181">
        <v>1.9499999999999999E-3</v>
      </c>
      <c r="G850" s="181">
        <v>9.7264191195891459E-3</v>
      </c>
      <c r="H850" s="182">
        <v>937.60778451889371</v>
      </c>
      <c r="I850" s="181">
        <v>0.99027358088041084</v>
      </c>
      <c r="J850" s="182">
        <v>96398.044644255395</v>
      </c>
      <c r="K850" s="182">
        <v>479646.20375997975</v>
      </c>
      <c r="L850" s="182">
        <v>3929147.3294082978</v>
      </c>
      <c r="M850" s="183">
        <v>40.759616482972362</v>
      </c>
      <c r="N850" s="182">
        <v>5</v>
      </c>
      <c r="O850" s="186">
        <f t="shared" si="60"/>
        <v>2.5000000000000226</v>
      </c>
    </row>
    <row r="851" spans="2:15" x14ac:dyDescent="0.2">
      <c r="B851" s="179" t="s">
        <v>50</v>
      </c>
      <c r="C851" s="185" t="s">
        <v>70</v>
      </c>
      <c r="D851" s="179" t="s">
        <v>125</v>
      </c>
      <c r="E851" s="180" t="str">
        <f t="shared" si="61"/>
        <v>CEFemale45-49</v>
      </c>
      <c r="F851" s="181">
        <v>3.3400000000000001E-3</v>
      </c>
      <c r="G851" s="181">
        <v>1.6577394533572848E-2</v>
      </c>
      <c r="H851" s="182">
        <v>1582.4853241710719</v>
      </c>
      <c r="I851" s="181">
        <v>0.98342260546642712</v>
      </c>
      <c r="J851" s="182">
        <v>95460.436859736496</v>
      </c>
      <c r="K851" s="182">
        <v>473345.97098825476</v>
      </c>
      <c r="L851" s="182">
        <v>3449501.1256483179</v>
      </c>
      <c r="M851" s="183">
        <v>36.135400581884994</v>
      </c>
      <c r="N851" s="182">
        <v>5</v>
      </c>
      <c r="O851" s="186">
        <f t="shared" si="60"/>
        <v>2.4999999999999956</v>
      </c>
    </row>
    <row r="852" spans="2:15" x14ac:dyDescent="0.2">
      <c r="B852" s="179" t="s">
        <v>50</v>
      </c>
      <c r="C852" s="185" t="s">
        <v>70</v>
      </c>
      <c r="D852" s="179" t="s">
        <v>126</v>
      </c>
      <c r="E852" s="180" t="str">
        <f t="shared" si="61"/>
        <v>CEFemale50-54</v>
      </c>
      <c r="F852" s="181">
        <v>4.3600000000000002E-3</v>
      </c>
      <c r="G852" s="181">
        <v>2.158877163451535E-2</v>
      </c>
      <c r="H852" s="182">
        <v>2026.7096572174214</v>
      </c>
      <c r="I852" s="181">
        <v>0.97841122836548466</v>
      </c>
      <c r="J852" s="182">
        <v>93877.951535565415</v>
      </c>
      <c r="K852" s="182">
        <v>464322.98353478353</v>
      </c>
      <c r="L852" s="182">
        <v>2976155.1546600629</v>
      </c>
      <c r="M852" s="183">
        <v>31.702387045935428</v>
      </c>
      <c r="N852" s="182">
        <v>5</v>
      </c>
      <c r="O852" s="186">
        <f t="shared" si="60"/>
        <v>2.5000000000000013</v>
      </c>
    </row>
    <row r="853" spans="2:15" x14ac:dyDescent="0.2">
      <c r="B853" s="179" t="s">
        <v>50</v>
      </c>
      <c r="C853" s="185" t="s">
        <v>70</v>
      </c>
      <c r="D853" s="179" t="s">
        <v>127</v>
      </c>
      <c r="E853" s="180" t="str">
        <f t="shared" si="61"/>
        <v>CEFemale55-59</v>
      </c>
      <c r="F853" s="181">
        <v>6.5700000000000003E-3</v>
      </c>
      <c r="G853" s="181">
        <v>3.2320251203358318E-2</v>
      </c>
      <c r="H853" s="182">
        <v>2968.6552108486326</v>
      </c>
      <c r="I853" s="181">
        <v>0.96767974879664165</v>
      </c>
      <c r="J853" s="182">
        <v>91851.241878347995</v>
      </c>
      <c r="K853" s="182">
        <v>451834.57136461837</v>
      </c>
      <c r="L853" s="182">
        <v>2511832.1711252793</v>
      </c>
      <c r="M853" s="183">
        <v>27.346741532924131</v>
      </c>
      <c r="N853" s="182">
        <v>5</v>
      </c>
      <c r="O853" s="186">
        <f t="shared" si="60"/>
        <v>2.499999999999988</v>
      </c>
    </row>
    <row r="854" spans="2:15" x14ac:dyDescent="0.2">
      <c r="B854" s="179" t="s">
        <v>50</v>
      </c>
      <c r="C854" s="185" t="s">
        <v>70</v>
      </c>
      <c r="D854" s="179" t="s">
        <v>128</v>
      </c>
      <c r="E854" s="180" t="str">
        <f t="shared" si="61"/>
        <v>CEFemale60-64</v>
      </c>
      <c r="F854" s="181">
        <v>1.03E-2</v>
      </c>
      <c r="G854" s="181">
        <v>5.0214444076518434E-2</v>
      </c>
      <c r="H854" s="182">
        <v>4463.1896775914493</v>
      </c>
      <c r="I854" s="181">
        <v>0.94978555592348157</v>
      </c>
      <c r="J854" s="182">
        <v>88882.586667499359</v>
      </c>
      <c r="K854" s="182">
        <v>433254.95914351818</v>
      </c>
      <c r="L854" s="182">
        <v>2059997.5997606609</v>
      </c>
      <c r="M854" s="183">
        <v>23.176616219180261</v>
      </c>
      <c r="N854" s="182">
        <v>5</v>
      </c>
      <c r="O854" s="186">
        <f t="shared" si="60"/>
        <v>2.5000000000000053</v>
      </c>
    </row>
    <row r="855" spans="2:15" x14ac:dyDescent="0.2">
      <c r="B855" s="179" t="s">
        <v>50</v>
      </c>
      <c r="C855" s="185" t="s">
        <v>70</v>
      </c>
      <c r="D855" s="179" t="s">
        <v>129</v>
      </c>
      <c r="E855" s="180" t="str">
        <f t="shared" si="61"/>
        <v>CEFemale65-69</v>
      </c>
      <c r="F855" s="181">
        <v>1.5049999999999999E-2</v>
      </c>
      <c r="G855" s="181">
        <v>7.2534040204757178E-2</v>
      </c>
      <c r="H855" s="182">
        <v>6123.2799353273376</v>
      </c>
      <c r="I855" s="181">
        <v>0.92746595979524282</v>
      </c>
      <c r="J855" s="182">
        <v>84419.396989907909</v>
      </c>
      <c r="K855" s="182">
        <v>406788.78511122119</v>
      </c>
      <c r="L855" s="182">
        <v>1626742.6406171427</v>
      </c>
      <c r="M855" s="183">
        <v>19.269773282218718</v>
      </c>
      <c r="N855" s="182">
        <v>5</v>
      </c>
      <c r="O855" s="186">
        <f t="shared" si="60"/>
        <v>2.4999999999999991</v>
      </c>
    </row>
    <row r="856" spans="2:15" x14ac:dyDescent="0.2">
      <c r="B856" s="179" t="s">
        <v>50</v>
      </c>
      <c r="C856" s="185" t="s">
        <v>70</v>
      </c>
      <c r="D856" s="179" t="s">
        <v>130</v>
      </c>
      <c r="E856" s="180" t="str">
        <f t="shared" si="61"/>
        <v>CEFemale70-74</v>
      </c>
      <c r="F856" s="181">
        <v>2.419E-2</v>
      </c>
      <c r="G856" s="181">
        <v>0.11406288070253721</v>
      </c>
      <c r="H856" s="182">
        <v>8930.6806590685119</v>
      </c>
      <c r="I856" s="181">
        <v>0.88593711929746277</v>
      </c>
      <c r="J856" s="182">
        <v>78296.117054580565</v>
      </c>
      <c r="K856" s="182">
        <v>369153.88362523157</v>
      </c>
      <c r="L856" s="182">
        <v>1219953.8555059214</v>
      </c>
      <c r="M856" s="183">
        <v>15.581281695687236</v>
      </c>
      <c r="N856" s="182">
        <v>5</v>
      </c>
      <c r="O856" s="186">
        <f t="shared" si="60"/>
        <v>2.5000000000000009</v>
      </c>
    </row>
    <row r="857" spans="2:15" x14ac:dyDescent="0.2">
      <c r="B857" s="179" t="s">
        <v>50</v>
      </c>
      <c r="C857" s="185" t="s">
        <v>70</v>
      </c>
      <c r="D857" s="179" t="s">
        <v>131</v>
      </c>
      <c r="E857" s="180" t="str">
        <f t="shared" si="61"/>
        <v>CEFemale75-79</v>
      </c>
      <c r="F857" s="181">
        <v>3.8870000000000002E-2</v>
      </c>
      <c r="G857" s="181">
        <v>0.17713309281687578</v>
      </c>
      <c r="H857" s="182">
        <v>12286.91428332933</v>
      </c>
      <c r="I857" s="181">
        <v>0.82286690718312427</v>
      </c>
      <c r="J857" s="182">
        <v>69365.43639551205</v>
      </c>
      <c r="K857" s="182">
        <v>316109.89626923692</v>
      </c>
      <c r="L857" s="182">
        <v>850799.97188068985</v>
      </c>
      <c r="M857" s="183">
        <v>12.265474220180019</v>
      </c>
      <c r="N857" s="182">
        <v>5</v>
      </c>
      <c r="O857" s="186">
        <f t="shared" si="60"/>
        <v>2.4999999999999978</v>
      </c>
    </row>
    <row r="858" spans="2:15" x14ac:dyDescent="0.2">
      <c r="B858" s="179" t="s">
        <v>50</v>
      </c>
      <c r="C858" s="185" t="s">
        <v>70</v>
      </c>
      <c r="D858" s="179" t="s">
        <v>132</v>
      </c>
      <c r="E858" s="180" t="str">
        <f t="shared" si="61"/>
        <v>CEFemale80-84</v>
      </c>
      <c r="F858" s="181">
        <v>6.3869999999999996E-2</v>
      </c>
      <c r="G858" s="181">
        <v>0.2753798881244684</v>
      </c>
      <c r="H858" s="182">
        <v>15718.277033562876</v>
      </c>
      <c r="I858" s="181">
        <v>0.72462011187553155</v>
      </c>
      <c r="J858" s="182">
        <v>57078.522112182727</v>
      </c>
      <c r="K858" s="182">
        <v>246096.91797700644</v>
      </c>
      <c r="L858" s="182">
        <v>534690.07561145292</v>
      </c>
      <c r="M858" s="183">
        <v>9.3676229836604286</v>
      </c>
      <c r="N858" s="182">
        <v>5</v>
      </c>
      <c r="O858" s="186">
        <f t="shared" si="60"/>
        <v>2.5</v>
      </c>
    </row>
    <row r="859" spans="2:15" x14ac:dyDescent="0.2">
      <c r="B859" s="179" t="s">
        <v>50</v>
      </c>
      <c r="C859" s="185" t="s">
        <v>70</v>
      </c>
      <c r="D859" s="179" t="s">
        <v>133</v>
      </c>
      <c r="E859" s="180" t="str">
        <f t="shared" si="61"/>
        <v>CEFemale85-89</v>
      </c>
      <c r="F859" s="181">
        <v>0.10126</v>
      </c>
      <c r="G859" s="181">
        <v>0.40400839999669441</v>
      </c>
      <c r="H859" s="182">
        <v>16709.886437684359</v>
      </c>
      <c r="I859" s="181">
        <v>0.59599160000330564</v>
      </c>
      <c r="J859" s="182">
        <v>41360.245078619846</v>
      </c>
      <c r="K859" s="182">
        <v>165026.50929888833</v>
      </c>
      <c r="L859" s="182">
        <v>288593.15763444651</v>
      </c>
      <c r="M859" s="183">
        <v>6.9775495064372235</v>
      </c>
      <c r="N859" s="182">
        <v>5</v>
      </c>
      <c r="O859" s="186">
        <f t="shared" si="60"/>
        <v>2.4999999999999987</v>
      </c>
    </row>
    <row r="860" spans="2:15" x14ac:dyDescent="0.2">
      <c r="B860" s="179" t="s">
        <v>50</v>
      </c>
      <c r="C860" s="185" t="s">
        <v>70</v>
      </c>
      <c r="D860" s="179" t="s">
        <v>8</v>
      </c>
      <c r="E860" s="180" t="str">
        <f t="shared" si="61"/>
        <v>CEFemale90+</v>
      </c>
      <c r="F860" s="181">
        <v>0.19949</v>
      </c>
      <c r="G860" s="181">
        <v>1</v>
      </c>
      <c r="H860" s="182">
        <v>24650.35864093549</v>
      </c>
      <c r="I860" s="181">
        <v>0</v>
      </c>
      <c r="J860" s="182">
        <v>24650.35864093549</v>
      </c>
      <c r="K860" s="182">
        <v>123566.64833555822</v>
      </c>
      <c r="L860" s="182">
        <v>123566.64833555822</v>
      </c>
      <c r="M860" s="183">
        <v>5.0127728417856732</v>
      </c>
      <c r="N860" s="183" t="s">
        <v>19</v>
      </c>
      <c r="O860" s="186">
        <f>K860/H860</f>
        <v>5.0127728417856732</v>
      </c>
    </row>
    <row r="861" spans="2:15" ht="16" customHeight="1" x14ac:dyDescent="0.2">
      <c r="B861" s="239" t="s">
        <v>14</v>
      </c>
      <c r="C861" s="239" t="s">
        <v>17</v>
      </c>
      <c r="D861" s="239" t="s">
        <v>0</v>
      </c>
      <c r="E861" s="239" t="s">
        <v>135</v>
      </c>
      <c r="F861" s="240" t="s">
        <v>1</v>
      </c>
      <c r="G861" s="240" t="s">
        <v>2</v>
      </c>
      <c r="H861" s="240" t="s">
        <v>83</v>
      </c>
      <c r="I861" s="240" t="s">
        <v>3</v>
      </c>
      <c r="J861" s="240" t="s">
        <v>4</v>
      </c>
      <c r="K861" s="240" t="s">
        <v>5</v>
      </c>
      <c r="L861" s="240" t="s">
        <v>6</v>
      </c>
      <c r="M861" s="240" t="s">
        <v>7</v>
      </c>
      <c r="N861" s="241" t="s">
        <v>9</v>
      </c>
      <c r="O861" s="242" t="s">
        <v>139</v>
      </c>
    </row>
    <row r="862" spans="2:15" ht="16" customHeight="1" x14ac:dyDescent="0.2">
      <c r="B862" s="239"/>
      <c r="C862" s="239"/>
      <c r="D862" s="239"/>
      <c r="E862" s="239"/>
      <c r="F862" s="239"/>
      <c r="G862" s="239"/>
      <c r="H862" s="239"/>
      <c r="I862" s="239"/>
      <c r="J862" s="239"/>
      <c r="K862" s="239"/>
      <c r="L862" s="239"/>
      <c r="M862" s="239"/>
      <c r="N862" s="241"/>
      <c r="O862" s="242"/>
    </row>
    <row r="863" spans="2:15" x14ac:dyDescent="0.2">
      <c r="B863" s="179" t="s">
        <v>51</v>
      </c>
      <c r="C863" s="185" t="s">
        <v>70</v>
      </c>
      <c r="D863" s="179">
        <v>0</v>
      </c>
      <c r="E863" s="180" t="str">
        <f t="shared" si="61"/>
        <v>RNFemale0</v>
      </c>
      <c r="F863" s="181">
        <v>1.12E-2</v>
      </c>
      <c r="G863" s="181">
        <v>1.1088665760934376E-2</v>
      </c>
      <c r="H863" s="182">
        <v>1108.8665760934375</v>
      </c>
      <c r="I863" s="181">
        <v>0.98891133423906563</v>
      </c>
      <c r="J863" s="182">
        <v>100000</v>
      </c>
      <c r="K863" s="182">
        <v>98983.464305218557</v>
      </c>
      <c r="L863" s="182">
        <v>8038100.8388998704</v>
      </c>
      <c r="M863" s="183">
        <v>80.381008388998708</v>
      </c>
      <c r="N863" s="182">
        <v>1</v>
      </c>
      <c r="O863" s="186">
        <f t="shared" ref="O863:O881" si="62">(K863-J864*N863)/H863</f>
        <v>8.326599728280977E-2</v>
      </c>
    </row>
    <row r="864" spans="2:15" x14ac:dyDescent="0.2">
      <c r="B864" s="179" t="s">
        <v>51</v>
      </c>
      <c r="C864" s="185" t="s">
        <v>70</v>
      </c>
      <c r="D864" s="184" t="s">
        <v>1657</v>
      </c>
      <c r="E864" s="180" t="str">
        <f t="shared" si="61"/>
        <v>RNFemale1-4</v>
      </c>
      <c r="F864" s="181">
        <v>2.3000000000000001E-4</v>
      </c>
      <c r="G864" s="181">
        <v>9.33733398409402E-4</v>
      </c>
      <c r="H864" s="182">
        <v>92.33795408446187</v>
      </c>
      <c r="I864" s="181">
        <v>0.99906626660159059</v>
      </c>
      <c r="J864" s="182">
        <v>98891.133423906562</v>
      </c>
      <c r="K864" s="182">
        <v>395334.24107615952</v>
      </c>
      <c r="L864" s="182">
        <v>7939117.3745946521</v>
      </c>
      <c r="M864" s="183">
        <v>80.281387215604511</v>
      </c>
      <c r="N864" s="182">
        <v>4</v>
      </c>
      <c r="O864" s="186">
        <f t="shared" si="62"/>
        <v>1.5059809181382264</v>
      </c>
    </row>
    <row r="865" spans="2:15" x14ac:dyDescent="0.2">
      <c r="B865" s="179" t="s">
        <v>51</v>
      </c>
      <c r="C865" s="185" t="s">
        <v>70</v>
      </c>
      <c r="D865" s="184" t="s">
        <v>1658</v>
      </c>
      <c r="E865" s="180" t="str">
        <f t="shared" si="61"/>
        <v>RNFemale5-9</v>
      </c>
      <c r="F865" s="181">
        <v>2.7E-4</v>
      </c>
      <c r="G865" s="181">
        <v>1.3285458719857592E-3</v>
      </c>
      <c r="H865" s="182">
        <v>131.25873187859747</v>
      </c>
      <c r="I865" s="181">
        <v>0.99867145412801428</v>
      </c>
      <c r="J865" s="182">
        <v>98798.7954698221</v>
      </c>
      <c r="K865" s="182">
        <v>493665.83051941404</v>
      </c>
      <c r="L865" s="182">
        <v>7543783.1335184928</v>
      </c>
      <c r="M865" s="183">
        <v>76.35501118860023</v>
      </c>
      <c r="N865" s="182">
        <v>5</v>
      </c>
      <c r="O865" s="186">
        <f t="shared" si="62"/>
        <v>2.4999999999999609</v>
      </c>
    </row>
    <row r="866" spans="2:15" x14ac:dyDescent="0.2">
      <c r="B866" s="179" t="s">
        <v>51</v>
      </c>
      <c r="C866" s="185" t="s">
        <v>70</v>
      </c>
      <c r="D866" s="184" t="s">
        <v>118</v>
      </c>
      <c r="E866" s="180" t="str">
        <f t="shared" si="61"/>
        <v>RNFemale10-14</v>
      </c>
      <c r="F866" s="181">
        <v>1.9000000000000001E-4</v>
      </c>
      <c r="G866" s="181">
        <v>9.6892414141173575E-4</v>
      </c>
      <c r="H866" s="182">
        <v>95.601358319022808</v>
      </c>
      <c r="I866" s="181">
        <v>0.9990310758585883</v>
      </c>
      <c r="J866" s="182">
        <v>98667.536737943505</v>
      </c>
      <c r="K866" s="182">
        <v>493098.68029391998</v>
      </c>
      <c r="L866" s="182">
        <v>7050117.3029990792</v>
      </c>
      <c r="M866" s="183">
        <v>71.453261488871163</v>
      </c>
      <c r="N866" s="182">
        <v>5</v>
      </c>
      <c r="O866" s="186">
        <f t="shared" si="62"/>
        <v>2.5000000000001186</v>
      </c>
    </row>
    <row r="867" spans="2:15" x14ac:dyDescent="0.2">
      <c r="B867" s="179" t="s">
        <v>51</v>
      </c>
      <c r="C867" s="185" t="s">
        <v>70</v>
      </c>
      <c r="D867" s="179" t="s">
        <v>119</v>
      </c>
      <c r="E867" s="180" t="str">
        <f t="shared" si="61"/>
        <v>RNFemale15-19</v>
      </c>
      <c r="F867" s="181">
        <v>3.3E-4</v>
      </c>
      <c r="G867" s="181">
        <v>1.637290605793253E-3</v>
      </c>
      <c r="H867" s="182">
        <v>161.39090379191876</v>
      </c>
      <c r="I867" s="181">
        <v>0.99836270939420679</v>
      </c>
      <c r="J867" s="182">
        <v>98571.935379624483</v>
      </c>
      <c r="K867" s="182">
        <v>492456.19963864266</v>
      </c>
      <c r="L867" s="182">
        <v>6557018.6227051588</v>
      </c>
      <c r="M867" s="183">
        <v>66.520136765626916</v>
      </c>
      <c r="N867" s="182">
        <v>5</v>
      </c>
      <c r="O867" s="186">
        <f t="shared" si="62"/>
        <v>2.4999999999997349</v>
      </c>
    </row>
    <row r="868" spans="2:15" x14ac:dyDescent="0.2">
      <c r="B868" s="179" t="s">
        <v>51</v>
      </c>
      <c r="C868" s="185" t="s">
        <v>70</v>
      </c>
      <c r="D868" s="179" t="s">
        <v>120</v>
      </c>
      <c r="E868" s="180" t="str">
        <f t="shared" si="61"/>
        <v>RNFemale20-24</v>
      </c>
      <c r="F868" s="181">
        <v>4.4000000000000002E-4</v>
      </c>
      <c r="G868" s="181">
        <v>2.2142822264576427E-3</v>
      </c>
      <c r="H868" s="182">
        <v>217.90871952885541</v>
      </c>
      <c r="I868" s="181">
        <v>0.9977857177735423</v>
      </c>
      <c r="J868" s="182">
        <v>98410.544475832576</v>
      </c>
      <c r="K868" s="182">
        <v>491507.95058034075</v>
      </c>
      <c r="L868" s="182">
        <v>6064562.4230665164</v>
      </c>
      <c r="M868" s="183">
        <v>61.625128235682482</v>
      </c>
      <c r="N868" s="182">
        <v>5</v>
      </c>
      <c r="O868" s="186">
        <f t="shared" si="62"/>
        <v>2.5000000000000786</v>
      </c>
    </row>
    <row r="869" spans="2:15" x14ac:dyDescent="0.2">
      <c r="B869" s="179" t="s">
        <v>51</v>
      </c>
      <c r="C869" s="185" t="s">
        <v>70</v>
      </c>
      <c r="D869" s="179" t="s">
        <v>121</v>
      </c>
      <c r="E869" s="180" t="str">
        <f t="shared" si="61"/>
        <v>RNFemale25-29</v>
      </c>
      <c r="F869" s="181">
        <v>6.4999999999999997E-4</v>
      </c>
      <c r="G869" s="181">
        <v>3.2427522242400794E-3</v>
      </c>
      <c r="H869" s="182">
        <v>318.41438800274983</v>
      </c>
      <c r="I869" s="181">
        <v>0.99675724777575991</v>
      </c>
      <c r="J869" s="182">
        <v>98192.635756303716</v>
      </c>
      <c r="K869" s="182">
        <v>490167.1428115117</v>
      </c>
      <c r="L869" s="182">
        <v>5573054.4724861756</v>
      </c>
      <c r="M869" s="183">
        <v>56.75633849281207</v>
      </c>
      <c r="N869" s="182">
        <v>5</v>
      </c>
      <c r="O869" s="186">
        <f t="shared" si="62"/>
        <v>2.5000000000000635</v>
      </c>
    </row>
    <row r="870" spans="2:15" x14ac:dyDescent="0.2">
      <c r="B870" s="179" t="s">
        <v>51</v>
      </c>
      <c r="C870" s="185" t="s">
        <v>70</v>
      </c>
      <c r="D870" s="179" t="s">
        <v>122</v>
      </c>
      <c r="E870" s="180" t="str">
        <f t="shared" si="61"/>
        <v>RNFemale30-34</v>
      </c>
      <c r="F870" s="181">
        <v>7.2000000000000005E-4</v>
      </c>
      <c r="G870" s="181">
        <v>3.5963557644689949E-3</v>
      </c>
      <c r="H870" s="182">
        <v>351.99052021080365</v>
      </c>
      <c r="I870" s="181">
        <v>0.99640364423553096</v>
      </c>
      <c r="J870" s="182">
        <v>97874.221368300961</v>
      </c>
      <c r="K870" s="182">
        <v>488491.13054097781</v>
      </c>
      <c r="L870" s="182">
        <v>5082887.329674664</v>
      </c>
      <c r="M870" s="183">
        <v>51.93285074062296</v>
      </c>
      <c r="N870" s="182">
        <v>5</v>
      </c>
      <c r="O870" s="186">
        <f t="shared" si="62"/>
        <v>2.5000000000001177</v>
      </c>
    </row>
    <row r="871" spans="2:15" x14ac:dyDescent="0.2">
      <c r="B871" s="179" t="s">
        <v>51</v>
      </c>
      <c r="C871" s="185" t="s">
        <v>70</v>
      </c>
      <c r="D871" s="179" t="s">
        <v>123</v>
      </c>
      <c r="E871" s="180" t="str">
        <f t="shared" si="61"/>
        <v>RNFemale35-39</v>
      </c>
      <c r="F871" s="181">
        <v>1.1100000000000001E-3</v>
      </c>
      <c r="G871" s="181">
        <v>5.5406667141149422E-3</v>
      </c>
      <c r="H871" s="182">
        <v>540.33817834624654</v>
      </c>
      <c r="I871" s="181">
        <v>0.99445933328588509</v>
      </c>
      <c r="J871" s="182">
        <v>97522.230848090156</v>
      </c>
      <c r="K871" s="182">
        <v>486260.30879458517</v>
      </c>
      <c r="L871" s="182">
        <v>4594396.1991336858</v>
      </c>
      <c r="M871" s="183">
        <v>47.111270519337808</v>
      </c>
      <c r="N871" s="182">
        <v>5</v>
      </c>
      <c r="O871" s="186">
        <f t="shared" si="62"/>
        <v>2.4999999999999525</v>
      </c>
    </row>
    <row r="872" spans="2:15" x14ac:dyDescent="0.2">
      <c r="B872" s="179" t="s">
        <v>51</v>
      </c>
      <c r="C872" s="185" t="s">
        <v>70</v>
      </c>
      <c r="D872" s="179" t="s">
        <v>124</v>
      </c>
      <c r="E872" s="180" t="str">
        <f t="shared" si="61"/>
        <v>RNFemale40-44</v>
      </c>
      <c r="F872" s="181">
        <v>1.58E-3</v>
      </c>
      <c r="G872" s="181">
        <v>7.8450621259260958E-3</v>
      </c>
      <c r="H872" s="182">
        <v>760.82897308403767</v>
      </c>
      <c r="I872" s="181">
        <v>0.99215493787407394</v>
      </c>
      <c r="J872" s="182">
        <v>96981.892669743916</v>
      </c>
      <c r="K872" s="182">
        <v>483007.39091600949</v>
      </c>
      <c r="L872" s="182">
        <v>4108135.8903391007</v>
      </c>
      <c r="M872" s="183">
        <v>42.359823852156509</v>
      </c>
      <c r="N872" s="182">
        <v>5</v>
      </c>
      <c r="O872" s="186">
        <f t="shared" si="62"/>
        <v>2.4999999999999956</v>
      </c>
    </row>
    <row r="873" spans="2:15" x14ac:dyDescent="0.2">
      <c r="B873" s="179" t="s">
        <v>51</v>
      </c>
      <c r="C873" s="185" t="s">
        <v>70</v>
      </c>
      <c r="D873" s="179" t="s">
        <v>125</v>
      </c>
      <c r="E873" s="180" t="str">
        <f t="shared" si="61"/>
        <v>RNFemale45-49</v>
      </c>
      <c r="F873" s="181">
        <v>2.6099999999999999E-3</v>
      </c>
      <c r="G873" s="181">
        <v>1.2984052649246791E-2</v>
      </c>
      <c r="H873" s="182">
        <v>1249.3393570039609</v>
      </c>
      <c r="I873" s="181">
        <v>0.98701594735075315</v>
      </c>
      <c r="J873" s="182">
        <v>96221.063696659883</v>
      </c>
      <c r="K873" s="182">
        <v>477981.97009078949</v>
      </c>
      <c r="L873" s="182">
        <v>3625128.4994230913</v>
      </c>
      <c r="M873" s="183">
        <v>37.674999216922295</v>
      </c>
      <c r="N873" s="182">
        <v>5</v>
      </c>
      <c r="O873" s="186">
        <f t="shared" si="62"/>
        <v>2.4999999999999623</v>
      </c>
    </row>
    <row r="874" spans="2:15" x14ac:dyDescent="0.2">
      <c r="B874" s="179" t="s">
        <v>51</v>
      </c>
      <c r="C874" s="185" t="s">
        <v>70</v>
      </c>
      <c r="D874" s="179" t="s">
        <v>126</v>
      </c>
      <c r="E874" s="180" t="str">
        <f t="shared" si="61"/>
        <v>RNFemale50-54</v>
      </c>
      <c r="F874" s="181">
        <v>4.0699999999999998E-3</v>
      </c>
      <c r="G874" s="181">
        <v>2.0153352033302662E-2</v>
      </c>
      <c r="H874" s="182">
        <v>1913.9985938268646</v>
      </c>
      <c r="I874" s="181">
        <v>0.97984664796669729</v>
      </c>
      <c r="J874" s="182">
        <v>94971.724339655921</v>
      </c>
      <c r="K874" s="182">
        <v>470073.62521371245</v>
      </c>
      <c r="L874" s="182">
        <v>3147146.529332302</v>
      </c>
      <c r="M874" s="183">
        <v>33.137721266141057</v>
      </c>
      <c r="N874" s="182">
        <v>5</v>
      </c>
      <c r="O874" s="186">
        <f t="shared" si="62"/>
        <v>2.5000000000000089</v>
      </c>
    </row>
    <row r="875" spans="2:15" x14ac:dyDescent="0.2">
      <c r="B875" s="179" t="s">
        <v>51</v>
      </c>
      <c r="C875" s="185" t="s">
        <v>70</v>
      </c>
      <c r="D875" s="179" t="s">
        <v>127</v>
      </c>
      <c r="E875" s="180" t="str">
        <f t="shared" si="61"/>
        <v>RNFemale55-59</v>
      </c>
      <c r="F875" s="181">
        <v>5.8500000000000002E-3</v>
      </c>
      <c r="G875" s="181">
        <v>2.8831509906845229E-2</v>
      </c>
      <c r="H875" s="182">
        <v>2682.9947417493568</v>
      </c>
      <c r="I875" s="181">
        <v>0.97116849009315476</v>
      </c>
      <c r="J875" s="182">
        <v>93057.725745829055</v>
      </c>
      <c r="K875" s="182">
        <v>458581.14187477191</v>
      </c>
      <c r="L875" s="182">
        <v>2677072.9041185896</v>
      </c>
      <c r="M875" s="183">
        <v>28.767873732811257</v>
      </c>
      <c r="N875" s="182">
        <v>5</v>
      </c>
      <c r="O875" s="186">
        <f t="shared" si="62"/>
        <v>2.5000000000000102</v>
      </c>
    </row>
    <row r="876" spans="2:15" x14ac:dyDescent="0.2">
      <c r="B876" s="179" t="s">
        <v>51</v>
      </c>
      <c r="C876" s="185" t="s">
        <v>70</v>
      </c>
      <c r="D876" s="179" t="s">
        <v>128</v>
      </c>
      <c r="E876" s="180" t="str">
        <f t="shared" si="61"/>
        <v>RNFemale60-64</v>
      </c>
      <c r="F876" s="181">
        <v>8.1499999999999993E-3</v>
      </c>
      <c r="G876" s="181">
        <v>3.9916856295990594E-2</v>
      </c>
      <c r="H876" s="182">
        <v>3607.4751502786553</v>
      </c>
      <c r="I876" s="181">
        <v>0.96008314370400938</v>
      </c>
      <c r="J876" s="182">
        <v>90374.731004079702</v>
      </c>
      <c r="K876" s="182">
        <v>442854.96714470186</v>
      </c>
      <c r="L876" s="182">
        <v>2218491.7622438176</v>
      </c>
      <c r="M876" s="183">
        <v>24.547699756292168</v>
      </c>
      <c r="N876" s="182">
        <v>5</v>
      </c>
      <c r="O876" s="186">
        <f t="shared" si="62"/>
        <v>2.4999999999999982</v>
      </c>
    </row>
    <row r="877" spans="2:15" x14ac:dyDescent="0.2">
      <c r="B877" s="179" t="s">
        <v>51</v>
      </c>
      <c r="C877" s="185" t="s">
        <v>70</v>
      </c>
      <c r="D877" s="179" t="s">
        <v>129</v>
      </c>
      <c r="E877" s="180" t="str">
        <f t="shared" si="61"/>
        <v>RNFemale65-69</v>
      </c>
      <c r="F877" s="181">
        <v>1.261E-2</v>
      </c>
      <c r="G877" s="181">
        <v>6.1123200483927116E-2</v>
      </c>
      <c r="H877" s="182">
        <v>5303.4923749920799</v>
      </c>
      <c r="I877" s="181">
        <v>0.93887679951607284</v>
      </c>
      <c r="J877" s="182">
        <v>86767.255853801049</v>
      </c>
      <c r="K877" s="182">
        <v>420577.54833152506</v>
      </c>
      <c r="L877" s="182">
        <v>1775636.7950991159</v>
      </c>
      <c r="M877" s="183">
        <v>20.464365014504835</v>
      </c>
      <c r="N877" s="182">
        <v>5</v>
      </c>
      <c r="O877" s="186">
        <f t="shared" si="62"/>
        <v>2.5000000000000053</v>
      </c>
    </row>
    <row r="878" spans="2:15" x14ac:dyDescent="0.2">
      <c r="B878" s="179" t="s">
        <v>51</v>
      </c>
      <c r="C878" s="185" t="s">
        <v>70</v>
      </c>
      <c r="D878" s="179" t="s">
        <v>130</v>
      </c>
      <c r="E878" s="180" t="str">
        <f t="shared" si="61"/>
        <v>RNFemale70-74</v>
      </c>
      <c r="F878" s="181">
        <v>1.95E-2</v>
      </c>
      <c r="G878" s="181">
        <v>9.2985867783483805E-2</v>
      </c>
      <c r="H878" s="182">
        <v>7574.9787399855268</v>
      </c>
      <c r="I878" s="181">
        <v>0.90701413221651617</v>
      </c>
      <c r="J878" s="182">
        <v>81463.763478808964</v>
      </c>
      <c r="K878" s="182">
        <v>388381.37054408097</v>
      </c>
      <c r="L878" s="182">
        <v>1355059.2467675908</v>
      </c>
      <c r="M878" s="183">
        <v>16.633889583557973</v>
      </c>
      <c r="N878" s="182">
        <v>5</v>
      </c>
      <c r="O878" s="186">
        <f t="shared" si="62"/>
        <v>2.4999999999999982</v>
      </c>
    </row>
    <row r="879" spans="2:15" x14ac:dyDescent="0.2">
      <c r="B879" s="179" t="s">
        <v>51</v>
      </c>
      <c r="C879" s="185" t="s">
        <v>70</v>
      </c>
      <c r="D879" s="179" t="s">
        <v>131</v>
      </c>
      <c r="E879" s="180" t="str">
        <f t="shared" si="61"/>
        <v>RNFemale75-79</v>
      </c>
      <c r="F879" s="181">
        <v>3.3669999999999999E-2</v>
      </c>
      <c r="G879" s="181">
        <v>0.15527602782670236</v>
      </c>
      <c r="H879" s="182">
        <v>11473.156995186768</v>
      </c>
      <c r="I879" s="181">
        <v>0.84472397217329764</v>
      </c>
      <c r="J879" s="182">
        <v>73888.784738823437</v>
      </c>
      <c r="K879" s="182">
        <v>340761.03120615025</v>
      </c>
      <c r="L879" s="182">
        <v>966677.8762235099</v>
      </c>
      <c r="M879" s="183">
        <v>13.082876916171388</v>
      </c>
      <c r="N879" s="182">
        <v>5</v>
      </c>
      <c r="O879" s="186">
        <f t="shared" si="62"/>
        <v>2.5</v>
      </c>
    </row>
    <row r="880" spans="2:15" x14ac:dyDescent="0.2">
      <c r="B880" s="179" t="s">
        <v>51</v>
      </c>
      <c r="C880" s="185" t="s">
        <v>70</v>
      </c>
      <c r="D880" s="179" t="s">
        <v>132</v>
      </c>
      <c r="E880" s="180" t="str">
        <f t="shared" si="61"/>
        <v>RNFemale80-84</v>
      </c>
      <c r="F880" s="181">
        <v>5.7869999999999998E-2</v>
      </c>
      <c r="G880" s="181">
        <v>0.25277040655784633</v>
      </c>
      <c r="H880" s="182">
        <v>15776.823600322232</v>
      </c>
      <c r="I880" s="181">
        <v>0.74722959344215367</v>
      </c>
      <c r="J880" s="182">
        <v>62415.627743636665</v>
      </c>
      <c r="K880" s="182">
        <v>272636.07971737772</v>
      </c>
      <c r="L880" s="182">
        <v>625916.84501735959</v>
      </c>
      <c r="M880" s="183">
        <v>10.028207159723271</v>
      </c>
      <c r="N880" s="182">
        <v>5</v>
      </c>
      <c r="O880" s="186">
        <f t="shared" si="62"/>
        <v>2.4999999999999996</v>
      </c>
    </row>
    <row r="881" spans="2:15" x14ac:dyDescent="0.2">
      <c r="B881" s="179" t="s">
        <v>51</v>
      </c>
      <c r="C881" s="185" t="s">
        <v>70</v>
      </c>
      <c r="D881" s="179" t="s">
        <v>133</v>
      </c>
      <c r="E881" s="180" t="str">
        <f t="shared" si="61"/>
        <v>RNFemale85-89</v>
      </c>
      <c r="F881" s="181">
        <v>9.3740000000000004E-2</v>
      </c>
      <c r="G881" s="181">
        <v>0.3797009167891805</v>
      </c>
      <c r="H881" s="182">
        <v>17708.796691167521</v>
      </c>
      <c r="I881" s="181">
        <v>0.6202990832108195</v>
      </c>
      <c r="J881" s="182">
        <v>46638.804143314432</v>
      </c>
      <c r="K881" s="182">
        <v>188922.02898865336</v>
      </c>
      <c r="L881" s="182">
        <v>353280.76529998187</v>
      </c>
      <c r="M881" s="183">
        <v>7.5748246934977184</v>
      </c>
      <c r="N881" s="182">
        <v>5</v>
      </c>
      <c r="O881" s="186">
        <f t="shared" si="62"/>
        <v>2.4999999999999996</v>
      </c>
    </row>
    <row r="882" spans="2:15" x14ac:dyDescent="0.2">
      <c r="B882" s="179" t="s">
        <v>51</v>
      </c>
      <c r="C882" s="185" t="s">
        <v>70</v>
      </c>
      <c r="D882" s="179" t="s">
        <v>8</v>
      </c>
      <c r="E882" s="180" t="str">
        <f t="shared" si="61"/>
        <v>RNFemale90+</v>
      </c>
      <c r="F882" s="181">
        <v>0.17602000000000001</v>
      </c>
      <c r="G882" s="181">
        <v>1</v>
      </c>
      <c r="H882" s="182">
        <v>28930.007452146911</v>
      </c>
      <c r="I882" s="181">
        <v>0</v>
      </c>
      <c r="J882" s="182">
        <v>28930.007452146911</v>
      </c>
      <c r="K882" s="182">
        <v>164358.73631132851</v>
      </c>
      <c r="L882" s="182">
        <v>164358.73631132851</v>
      </c>
      <c r="M882" s="183">
        <v>5.6812545445483931</v>
      </c>
      <c r="N882" s="183" t="s">
        <v>19</v>
      </c>
      <c r="O882" s="186">
        <f>K882/H882</f>
        <v>5.6812545445483931</v>
      </c>
    </row>
    <row r="883" spans="2:15" ht="16" customHeight="1" x14ac:dyDescent="0.2">
      <c r="B883" s="239" t="s">
        <v>14</v>
      </c>
      <c r="C883" s="239" t="s">
        <v>17</v>
      </c>
      <c r="D883" s="239" t="s">
        <v>0</v>
      </c>
      <c r="E883" s="239" t="s">
        <v>135</v>
      </c>
      <c r="F883" s="240" t="s">
        <v>1</v>
      </c>
      <c r="G883" s="240" t="s">
        <v>2</v>
      </c>
      <c r="H883" s="240" t="s">
        <v>83</v>
      </c>
      <c r="I883" s="240" t="s">
        <v>3</v>
      </c>
      <c r="J883" s="240" t="s">
        <v>4</v>
      </c>
      <c r="K883" s="240" t="s">
        <v>5</v>
      </c>
      <c r="L883" s="240" t="s">
        <v>6</v>
      </c>
      <c r="M883" s="240" t="s">
        <v>7</v>
      </c>
      <c r="N883" s="241" t="s">
        <v>9</v>
      </c>
      <c r="O883" s="242" t="s">
        <v>139</v>
      </c>
    </row>
    <row r="884" spans="2:15" ht="16" customHeight="1" x14ac:dyDescent="0.2">
      <c r="B884" s="239"/>
      <c r="C884" s="239"/>
      <c r="D884" s="239"/>
      <c r="E884" s="239"/>
      <c r="F884" s="239"/>
      <c r="G884" s="239"/>
      <c r="H884" s="239"/>
      <c r="I884" s="239"/>
      <c r="J884" s="239"/>
      <c r="K884" s="239"/>
      <c r="L884" s="239"/>
      <c r="M884" s="239"/>
      <c r="N884" s="241"/>
      <c r="O884" s="242"/>
    </row>
    <row r="885" spans="2:15" x14ac:dyDescent="0.2">
      <c r="B885" s="179" t="s">
        <v>52</v>
      </c>
      <c r="C885" s="185" t="s">
        <v>70</v>
      </c>
      <c r="D885" s="179">
        <v>0</v>
      </c>
      <c r="E885" s="180" t="str">
        <f t="shared" si="61"/>
        <v>PBFemale0</v>
      </c>
      <c r="F885" s="181">
        <v>1.4019999999999999E-2</v>
      </c>
      <c r="G885" s="181">
        <v>1.3845351025716096E-2</v>
      </c>
      <c r="H885" s="182">
        <v>1384.5351025716097</v>
      </c>
      <c r="I885" s="181">
        <v>0.98615464897428395</v>
      </c>
      <c r="J885" s="182">
        <v>100000</v>
      </c>
      <c r="K885" s="182">
        <v>98742.199776064561</v>
      </c>
      <c r="L885" s="182">
        <v>7793917.7695123022</v>
      </c>
      <c r="M885" s="183">
        <v>77.939177695123021</v>
      </c>
      <c r="N885" s="182">
        <v>1</v>
      </c>
      <c r="O885" s="186">
        <f t="shared" ref="O885:O903" si="63">(K885-J886*N885)/H885</f>
        <v>9.1536053077147711E-2</v>
      </c>
    </row>
    <row r="886" spans="2:15" x14ac:dyDescent="0.2">
      <c r="B886" s="179" t="s">
        <v>52</v>
      </c>
      <c r="C886" s="185" t="s">
        <v>70</v>
      </c>
      <c r="D886" s="184" t="s">
        <v>1657</v>
      </c>
      <c r="E886" s="180" t="str">
        <f t="shared" si="61"/>
        <v>PBFemale1-4</v>
      </c>
      <c r="F886" s="181">
        <v>3.4000000000000002E-4</v>
      </c>
      <c r="G886" s="181">
        <v>1.3419944628427166E-3</v>
      </c>
      <c r="H886" s="182">
        <v>132.34140784300919</v>
      </c>
      <c r="I886" s="181">
        <v>0.99865800553715733</v>
      </c>
      <c r="J886" s="182">
        <v>98615.464897428392</v>
      </c>
      <c r="K886" s="182">
        <v>394131.20475486817</v>
      </c>
      <c r="L886" s="182">
        <v>7695175.5697362376</v>
      </c>
      <c r="M886" s="183">
        <v>78.03213803981069</v>
      </c>
      <c r="N886" s="182">
        <v>4</v>
      </c>
      <c r="O886" s="186">
        <f t="shared" si="63"/>
        <v>1.5015013045830305</v>
      </c>
    </row>
    <row r="887" spans="2:15" x14ac:dyDescent="0.2">
      <c r="B887" s="179" t="s">
        <v>52</v>
      </c>
      <c r="C887" s="185" t="s">
        <v>70</v>
      </c>
      <c r="D887" s="184" t="s">
        <v>1658</v>
      </c>
      <c r="E887" s="180" t="str">
        <f t="shared" si="61"/>
        <v>PBFemale5-9</v>
      </c>
      <c r="F887" s="181">
        <v>3.2000000000000003E-4</v>
      </c>
      <c r="G887" s="181">
        <v>1.5959095553955424E-3</v>
      </c>
      <c r="H887" s="182">
        <v>157.1701578222285</v>
      </c>
      <c r="I887" s="181">
        <v>0.99840409044460443</v>
      </c>
      <c r="J887" s="182">
        <v>98483.123489585385</v>
      </c>
      <c r="K887" s="182">
        <v>492022.69205337134</v>
      </c>
      <c r="L887" s="182">
        <v>7301044.3649813691</v>
      </c>
      <c r="M887" s="183">
        <v>74.13497974354415</v>
      </c>
      <c r="N887" s="182">
        <v>5</v>
      </c>
      <c r="O887" s="186">
        <f t="shared" si="63"/>
        <v>2.499999999999889</v>
      </c>
    </row>
    <row r="888" spans="2:15" x14ac:dyDescent="0.2">
      <c r="B888" s="179" t="s">
        <v>52</v>
      </c>
      <c r="C888" s="185" t="s">
        <v>70</v>
      </c>
      <c r="D888" s="184" t="s">
        <v>118</v>
      </c>
      <c r="E888" s="180" t="str">
        <f t="shared" si="61"/>
        <v>PBFemale10-14</v>
      </c>
      <c r="F888" s="181">
        <v>2.2000000000000001E-4</v>
      </c>
      <c r="G888" s="181">
        <v>1.0853962003674518E-3</v>
      </c>
      <c r="H888" s="182">
        <v>106.72261614380312</v>
      </c>
      <c r="I888" s="181">
        <v>0.99891460379963259</v>
      </c>
      <c r="J888" s="182">
        <v>98325.953331763158</v>
      </c>
      <c r="K888" s="182">
        <v>491362.96011845628</v>
      </c>
      <c r="L888" s="182">
        <v>6809021.672927998</v>
      </c>
      <c r="M888" s="183">
        <v>69.249485432941285</v>
      </c>
      <c r="N888" s="182">
        <v>5</v>
      </c>
      <c r="O888" s="186">
        <f t="shared" si="63"/>
        <v>2.5000000000000218</v>
      </c>
    </row>
    <row r="889" spans="2:15" x14ac:dyDescent="0.2">
      <c r="B889" s="179" t="s">
        <v>52</v>
      </c>
      <c r="C889" s="185" t="s">
        <v>70</v>
      </c>
      <c r="D889" s="179" t="s">
        <v>119</v>
      </c>
      <c r="E889" s="180" t="str">
        <f t="shared" si="61"/>
        <v>PBFemale15-19</v>
      </c>
      <c r="F889" s="181">
        <v>5.4000000000000001E-4</v>
      </c>
      <c r="G889" s="181">
        <v>2.7043608830923903E-3</v>
      </c>
      <c r="H889" s="182">
        <v>265.62024551474758</v>
      </c>
      <c r="I889" s="181">
        <v>0.99729563911690766</v>
      </c>
      <c r="J889" s="182">
        <v>98219.230715619356</v>
      </c>
      <c r="K889" s="182">
        <v>490432.10296430992</v>
      </c>
      <c r="L889" s="182">
        <v>6317658.7128095413</v>
      </c>
      <c r="M889" s="183">
        <v>64.322013792812911</v>
      </c>
      <c r="N889" s="182">
        <v>5</v>
      </c>
      <c r="O889" s="186">
        <f t="shared" si="63"/>
        <v>2.4999999999999307</v>
      </c>
    </row>
    <row r="890" spans="2:15" x14ac:dyDescent="0.2">
      <c r="B890" s="179" t="s">
        <v>52</v>
      </c>
      <c r="C890" s="185" t="s">
        <v>70</v>
      </c>
      <c r="D890" s="179" t="s">
        <v>120</v>
      </c>
      <c r="E890" s="180" t="str">
        <f t="shared" si="61"/>
        <v>PBFemale20-24</v>
      </c>
      <c r="F890" s="181">
        <v>5.6999999999999998E-4</v>
      </c>
      <c r="G890" s="181">
        <v>2.8372072252949221E-3</v>
      </c>
      <c r="H890" s="182">
        <v>277.91469136950514</v>
      </c>
      <c r="I890" s="181">
        <v>0.9971627927747051</v>
      </c>
      <c r="J890" s="182">
        <v>97953.610470104613</v>
      </c>
      <c r="K890" s="182">
        <v>489073.26562209934</v>
      </c>
      <c r="L890" s="182">
        <v>5827226.6098452313</v>
      </c>
      <c r="M890" s="183">
        <v>59.489656194180789</v>
      </c>
      <c r="N890" s="182">
        <v>5</v>
      </c>
      <c r="O890" s="186">
        <f t="shared" si="63"/>
        <v>2.5000000000000879</v>
      </c>
    </row>
    <row r="891" spans="2:15" x14ac:dyDescent="0.2">
      <c r="B891" s="179" t="s">
        <v>52</v>
      </c>
      <c r="C891" s="185" t="s">
        <v>70</v>
      </c>
      <c r="D891" s="179" t="s">
        <v>121</v>
      </c>
      <c r="E891" s="180" t="str">
        <f t="shared" si="61"/>
        <v>PBFemale25-29</v>
      </c>
      <c r="F891" s="181">
        <v>7.7999999999999999E-4</v>
      </c>
      <c r="G891" s="181">
        <v>3.8939586186983411E-3</v>
      </c>
      <c r="H891" s="182">
        <v>380.34511741496277</v>
      </c>
      <c r="I891" s="181">
        <v>0.99610604138130165</v>
      </c>
      <c r="J891" s="182">
        <v>97675.695778735113</v>
      </c>
      <c r="K891" s="182">
        <v>487427.61610013817</v>
      </c>
      <c r="L891" s="182">
        <v>5338153.3442231324</v>
      </c>
      <c r="M891" s="183">
        <v>54.651807715971209</v>
      </c>
      <c r="N891" s="182">
        <v>5</v>
      </c>
      <c r="O891" s="186">
        <f t="shared" si="63"/>
        <v>2.5000000000000839</v>
      </c>
    </row>
    <row r="892" spans="2:15" x14ac:dyDescent="0.2">
      <c r="B892" s="179" t="s">
        <v>52</v>
      </c>
      <c r="C892" s="185" t="s">
        <v>70</v>
      </c>
      <c r="D892" s="179" t="s">
        <v>122</v>
      </c>
      <c r="E892" s="180" t="str">
        <f t="shared" si="61"/>
        <v>PBFemale30-34</v>
      </c>
      <c r="F892" s="181">
        <v>1E-3</v>
      </c>
      <c r="G892" s="181">
        <v>5.0086828128229656E-3</v>
      </c>
      <c r="H892" s="182">
        <v>487.3215506249378</v>
      </c>
      <c r="I892" s="181">
        <v>0.99499131718717704</v>
      </c>
      <c r="J892" s="182">
        <v>97295.350661320146</v>
      </c>
      <c r="K892" s="182">
        <v>485258.4494300384</v>
      </c>
      <c r="L892" s="182">
        <v>4850725.7281229943</v>
      </c>
      <c r="M892" s="183">
        <v>49.855678561744519</v>
      </c>
      <c r="N892" s="182">
        <v>5</v>
      </c>
      <c r="O892" s="186">
        <f t="shared" si="63"/>
        <v>2.4999999999999805</v>
      </c>
    </row>
    <row r="893" spans="2:15" x14ac:dyDescent="0.2">
      <c r="B893" s="179" t="s">
        <v>52</v>
      </c>
      <c r="C893" s="185" t="s">
        <v>70</v>
      </c>
      <c r="D893" s="179" t="s">
        <v>123</v>
      </c>
      <c r="E893" s="180" t="str">
        <f t="shared" si="61"/>
        <v>PBFemale35-39</v>
      </c>
      <c r="F893" s="181">
        <v>1.2800000000000001E-3</v>
      </c>
      <c r="G893" s="181">
        <v>6.3641164352445283E-3</v>
      </c>
      <c r="H893" s="182">
        <v>616.09756912700607</v>
      </c>
      <c r="I893" s="181">
        <v>0.99363588356475552</v>
      </c>
      <c r="J893" s="182">
        <v>96808.029110695206</v>
      </c>
      <c r="K893" s="182">
        <v>482499.90163065854</v>
      </c>
      <c r="L893" s="182">
        <v>4365467.2786929561</v>
      </c>
      <c r="M893" s="183">
        <v>45.094062122690872</v>
      </c>
      <c r="N893" s="182">
        <v>5</v>
      </c>
      <c r="O893" s="186">
        <f t="shared" si="63"/>
        <v>2.5000000000000093</v>
      </c>
    </row>
    <row r="894" spans="2:15" x14ac:dyDescent="0.2">
      <c r="B894" s="179" t="s">
        <v>52</v>
      </c>
      <c r="C894" s="185" t="s">
        <v>70</v>
      </c>
      <c r="D894" s="179" t="s">
        <v>124</v>
      </c>
      <c r="E894" s="180" t="str">
        <f t="shared" si="61"/>
        <v>PBFemale40-44</v>
      </c>
      <c r="F894" s="181">
        <v>2.2000000000000001E-3</v>
      </c>
      <c r="G894" s="181">
        <v>1.0942537553358887E-2</v>
      </c>
      <c r="H894" s="182">
        <v>1052.5838232237372</v>
      </c>
      <c r="I894" s="181">
        <v>0.98905746244664117</v>
      </c>
      <c r="J894" s="182">
        <v>96191.931541568207</v>
      </c>
      <c r="K894" s="182">
        <v>478328.19814978173</v>
      </c>
      <c r="L894" s="182">
        <v>3882967.3770622979</v>
      </c>
      <c r="M894" s="183">
        <v>40.366871886591852</v>
      </c>
      <c r="N894" s="182">
        <v>5</v>
      </c>
      <c r="O894" s="186">
        <f t="shared" si="63"/>
        <v>2.5000000000000018</v>
      </c>
    </row>
    <row r="895" spans="2:15" x14ac:dyDescent="0.2">
      <c r="B895" s="179" t="s">
        <v>52</v>
      </c>
      <c r="C895" s="185" t="s">
        <v>70</v>
      </c>
      <c r="D895" s="179" t="s">
        <v>125</v>
      </c>
      <c r="E895" s="180" t="str">
        <f t="shared" si="61"/>
        <v>PBFemale45-49</v>
      </c>
      <c r="F895" s="181">
        <v>3.3700000000000002E-3</v>
      </c>
      <c r="G895" s="181">
        <v>1.6712112732974724E-2</v>
      </c>
      <c r="H895" s="182">
        <v>1589.9795044106545</v>
      </c>
      <c r="I895" s="181">
        <v>0.98328788726702532</v>
      </c>
      <c r="J895" s="182">
        <v>95139.347718344477</v>
      </c>
      <c r="K895" s="182">
        <v>471721.78983069572</v>
      </c>
      <c r="L895" s="182">
        <v>3404639.1789125162</v>
      </c>
      <c r="M895" s="183">
        <v>35.785815864449575</v>
      </c>
      <c r="N895" s="182">
        <v>5</v>
      </c>
      <c r="O895" s="186">
        <f t="shared" si="63"/>
        <v>2.4999999999999822</v>
      </c>
    </row>
    <row r="896" spans="2:15" x14ac:dyDescent="0.2">
      <c r="B896" s="179" t="s">
        <v>52</v>
      </c>
      <c r="C896" s="185" t="s">
        <v>70</v>
      </c>
      <c r="D896" s="179" t="s">
        <v>126</v>
      </c>
      <c r="E896" s="180" t="str">
        <f t="shared" si="61"/>
        <v>PBFemale50-54</v>
      </c>
      <c r="F896" s="181">
        <v>4.5799999999999999E-3</v>
      </c>
      <c r="G896" s="181">
        <v>2.2638452553947981E-2</v>
      </c>
      <c r="H896" s="182">
        <v>2117.8129337629503</v>
      </c>
      <c r="I896" s="181">
        <v>0.97736154744605197</v>
      </c>
      <c r="J896" s="182">
        <v>93549.36821393382</v>
      </c>
      <c r="K896" s="182">
        <v>462452.30873526173</v>
      </c>
      <c r="L896" s="182">
        <v>2932917.3890818204</v>
      </c>
      <c r="M896" s="183">
        <v>31.351546729579876</v>
      </c>
      <c r="N896" s="182">
        <v>5</v>
      </c>
      <c r="O896" s="186">
        <f t="shared" si="63"/>
        <v>2.500000000000004</v>
      </c>
    </row>
    <row r="897" spans="2:15" x14ac:dyDescent="0.2">
      <c r="B897" s="179" t="s">
        <v>52</v>
      </c>
      <c r="C897" s="185" t="s">
        <v>70</v>
      </c>
      <c r="D897" s="179" t="s">
        <v>127</v>
      </c>
      <c r="E897" s="180" t="str">
        <f t="shared" si="61"/>
        <v>PBFemale55-59</v>
      </c>
      <c r="F897" s="181">
        <v>6.7499999999999999E-3</v>
      </c>
      <c r="G897" s="181">
        <v>3.3172945034165957E-2</v>
      </c>
      <c r="H897" s="182">
        <v>3033.0539576974143</v>
      </c>
      <c r="I897" s="181">
        <v>0.96682705496583399</v>
      </c>
      <c r="J897" s="182">
        <v>91431.555280170869</v>
      </c>
      <c r="K897" s="182">
        <v>449575.14150661079</v>
      </c>
      <c r="L897" s="182">
        <v>2470465.0803465587</v>
      </c>
      <c r="M897" s="183">
        <v>27.019830000445573</v>
      </c>
      <c r="N897" s="182">
        <v>5</v>
      </c>
      <c r="O897" s="186">
        <f t="shared" si="63"/>
        <v>2.5000000000000075</v>
      </c>
    </row>
    <row r="898" spans="2:15" x14ac:dyDescent="0.2">
      <c r="B898" s="179" t="s">
        <v>52</v>
      </c>
      <c r="C898" s="185" t="s">
        <v>70</v>
      </c>
      <c r="D898" s="179" t="s">
        <v>128</v>
      </c>
      <c r="E898" s="180" t="str">
        <f t="shared" si="61"/>
        <v>PBFemale60-64</v>
      </c>
      <c r="F898" s="181">
        <v>9.8200000000000006E-3</v>
      </c>
      <c r="G898" s="181">
        <v>4.7933244667712052E-2</v>
      </c>
      <c r="H898" s="182">
        <v>4237.226992149187</v>
      </c>
      <c r="I898" s="181">
        <v>0.95206675533228791</v>
      </c>
      <c r="J898" s="182">
        <v>88398.501322473443</v>
      </c>
      <c r="K898" s="182">
        <v>431399.43913199421</v>
      </c>
      <c r="L898" s="182">
        <v>2020889.9388399478</v>
      </c>
      <c r="M898" s="183">
        <v>22.861133487635037</v>
      </c>
      <c r="N898" s="182">
        <v>5</v>
      </c>
      <c r="O898" s="186">
        <f t="shared" si="63"/>
        <v>2.4999999999999991</v>
      </c>
    </row>
    <row r="899" spans="2:15" x14ac:dyDescent="0.2">
      <c r="B899" s="179" t="s">
        <v>52</v>
      </c>
      <c r="C899" s="185" t="s">
        <v>70</v>
      </c>
      <c r="D899" s="179" t="s">
        <v>129</v>
      </c>
      <c r="E899" s="180" t="str">
        <f t="shared" si="61"/>
        <v>PBFemale65-69</v>
      </c>
      <c r="F899" s="181">
        <v>1.5970000000000002E-2</v>
      </c>
      <c r="G899" s="181">
        <v>7.6786844848300298E-2</v>
      </c>
      <c r="H899" s="182">
        <v>6462.4787142378464</v>
      </c>
      <c r="I899" s="181">
        <v>0.92321315515169966</v>
      </c>
      <c r="J899" s="182">
        <v>84161.274330324246</v>
      </c>
      <c r="K899" s="182">
        <v>404650.17486602662</v>
      </c>
      <c r="L899" s="182">
        <v>1589490.4997079535</v>
      </c>
      <c r="M899" s="183">
        <v>18.886245632039373</v>
      </c>
      <c r="N899" s="182">
        <v>5</v>
      </c>
      <c r="O899" s="186">
        <f t="shared" si="63"/>
        <v>2.5000000000000018</v>
      </c>
    </row>
    <row r="900" spans="2:15" x14ac:dyDescent="0.2">
      <c r="B900" s="179" t="s">
        <v>52</v>
      </c>
      <c r="C900" s="185" t="s">
        <v>70</v>
      </c>
      <c r="D900" s="179" t="s">
        <v>130</v>
      </c>
      <c r="E900" s="180" t="str">
        <f t="shared" si="61"/>
        <v>PBFemale70-74</v>
      </c>
      <c r="F900" s="181">
        <v>2.461E-2</v>
      </c>
      <c r="G900" s="181">
        <v>0.11591362895751911</v>
      </c>
      <c r="H900" s="182">
        <v>9006.3493654891518</v>
      </c>
      <c r="I900" s="181">
        <v>0.88408637104248089</v>
      </c>
      <c r="J900" s="182">
        <v>77698.795616086398</v>
      </c>
      <c r="K900" s="182">
        <v>365978.10466670908</v>
      </c>
      <c r="L900" s="182">
        <v>1184840.3248419268</v>
      </c>
      <c r="M900" s="183">
        <v>15.249146598053869</v>
      </c>
      <c r="N900" s="182">
        <v>5</v>
      </c>
      <c r="O900" s="186">
        <f t="shared" si="63"/>
        <v>2.4999999999999964</v>
      </c>
    </row>
    <row r="901" spans="2:15" x14ac:dyDescent="0.2">
      <c r="B901" s="179" t="s">
        <v>52</v>
      </c>
      <c r="C901" s="185" t="s">
        <v>70</v>
      </c>
      <c r="D901" s="179" t="s">
        <v>131</v>
      </c>
      <c r="E901" s="180" t="str">
        <f t="shared" si="61"/>
        <v>PBFemale75-79</v>
      </c>
      <c r="F901" s="181">
        <v>4.045E-2</v>
      </c>
      <c r="G901" s="181">
        <v>0.18366825525710651</v>
      </c>
      <c r="H901" s="182">
        <v>12616.621752189763</v>
      </c>
      <c r="I901" s="181">
        <v>0.81633174474289349</v>
      </c>
      <c r="J901" s="182">
        <v>68692.446250597248</v>
      </c>
      <c r="K901" s="182">
        <v>311920.67687251186</v>
      </c>
      <c r="L901" s="182">
        <v>818862.22017521784</v>
      </c>
      <c r="M901" s="183">
        <v>11.920702564411851</v>
      </c>
      <c r="N901" s="182">
        <v>5</v>
      </c>
      <c r="O901" s="186">
        <f t="shared" si="63"/>
        <v>2.5000000000000022</v>
      </c>
    </row>
    <row r="902" spans="2:15" x14ac:dyDescent="0.2">
      <c r="B902" s="179" t="s">
        <v>52</v>
      </c>
      <c r="C902" s="185" t="s">
        <v>70</v>
      </c>
      <c r="D902" s="179" t="s">
        <v>132</v>
      </c>
      <c r="E902" s="180" t="str">
        <f t="shared" si="61"/>
        <v>PBFemale80-84</v>
      </c>
      <c r="F902" s="181">
        <v>6.8479999999999999E-2</v>
      </c>
      <c r="G902" s="181">
        <v>0.29233832103905716</v>
      </c>
      <c r="H902" s="182">
        <v>16393.112384745273</v>
      </c>
      <c r="I902" s="181">
        <v>0.7076616789609429</v>
      </c>
      <c r="J902" s="182">
        <v>56075.824498407484</v>
      </c>
      <c r="K902" s="182">
        <v>239396.34153017425</v>
      </c>
      <c r="L902" s="182">
        <v>506941.54330270598</v>
      </c>
      <c r="M902" s="183">
        <v>9.0402869300138917</v>
      </c>
      <c r="N902" s="182">
        <v>5</v>
      </c>
      <c r="O902" s="186">
        <f t="shared" si="63"/>
        <v>2.4999999999999996</v>
      </c>
    </row>
    <row r="903" spans="2:15" x14ac:dyDescent="0.2">
      <c r="B903" s="179" t="s">
        <v>52</v>
      </c>
      <c r="C903" s="185" t="s">
        <v>70</v>
      </c>
      <c r="D903" s="179" t="s">
        <v>133</v>
      </c>
      <c r="E903" s="180" t="str">
        <f t="shared" si="61"/>
        <v>PBFemale85-89</v>
      </c>
      <c r="F903" s="181">
        <v>0.10706</v>
      </c>
      <c r="G903" s="181">
        <v>0.42227955539175527</v>
      </c>
      <c r="H903" s="182">
        <v>16757.1980280963</v>
      </c>
      <c r="I903" s="181">
        <v>0.57772044460824468</v>
      </c>
      <c r="J903" s="182">
        <v>39682.712113662215</v>
      </c>
      <c r="K903" s="182">
        <v>156520.56549807033</v>
      </c>
      <c r="L903" s="182">
        <v>267545.20177253173</v>
      </c>
      <c r="M903" s="183">
        <v>6.7421097884189116</v>
      </c>
      <c r="N903" s="182">
        <v>5</v>
      </c>
      <c r="O903" s="186">
        <f t="shared" si="63"/>
        <v>2.5000000000000009</v>
      </c>
    </row>
    <row r="904" spans="2:15" x14ac:dyDescent="0.2">
      <c r="B904" s="179" t="s">
        <v>52</v>
      </c>
      <c r="C904" s="185" t="s">
        <v>70</v>
      </c>
      <c r="D904" s="179" t="s">
        <v>8</v>
      </c>
      <c r="E904" s="180" t="str">
        <f t="shared" si="61"/>
        <v>PBFemale90+</v>
      </c>
      <c r="F904" s="181">
        <v>0.20649000000000001</v>
      </c>
      <c r="G904" s="181">
        <v>1</v>
      </c>
      <c r="H904" s="182">
        <v>22925.514085565912</v>
      </c>
      <c r="I904" s="181">
        <v>0</v>
      </c>
      <c r="J904" s="182">
        <v>22925.514085565912</v>
      </c>
      <c r="K904" s="182">
        <v>111024.63627446142</v>
      </c>
      <c r="L904" s="182">
        <v>111024.63627446142</v>
      </c>
      <c r="M904" s="183">
        <v>4.8428417290918429</v>
      </c>
      <c r="N904" s="183" t="s">
        <v>19</v>
      </c>
      <c r="O904" s="186">
        <f>K904/H904</f>
        <v>4.8428417290918429</v>
      </c>
    </row>
    <row r="905" spans="2:15" ht="16" customHeight="1" x14ac:dyDescent="0.2">
      <c r="B905" s="239" t="s">
        <v>14</v>
      </c>
      <c r="C905" s="239" t="s">
        <v>17</v>
      </c>
      <c r="D905" s="239" t="s">
        <v>0</v>
      </c>
      <c r="E905" s="239" t="s">
        <v>135</v>
      </c>
      <c r="F905" s="240" t="s">
        <v>1</v>
      </c>
      <c r="G905" s="240" t="s">
        <v>2</v>
      </c>
      <c r="H905" s="240" t="s">
        <v>83</v>
      </c>
      <c r="I905" s="240" t="s">
        <v>3</v>
      </c>
      <c r="J905" s="240" t="s">
        <v>4</v>
      </c>
      <c r="K905" s="240" t="s">
        <v>5</v>
      </c>
      <c r="L905" s="240" t="s">
        <v>6</v>
      </c>
      <c r="M905" s="240" t="s">
        <v>7</v>
      </c>
      <c r="N905" s="241" t="s">
        <v>9</v>
      </c>
      <c r="O905" s="242" t="s">
        <v>139</v>
      </c>
    </row>
    <row r="906" spans="2:15" ht="16" customHeight="1" x14ac:dyDescent="0.2">
      <c r="B906" s="239"/>
      <c r="C906" s="239"/>
      <c r="D906" s="239"/>
      <c r="E906" s="239"/>
      <c r="F906" s="239"/>
      <c r="G906" s="239"/>
      <c r="H906" s="239"/>
      <c r="I906" s="239"/>
      <c r="J906" s="239"/>
      <c r="K906" s="239"/>
      <c r="L906" s="239"/>
      <c r="M906" s="239"/>
      <c r="N906" s="241"/>
      <c r="O906" s="242"/>
    </row>
    <row r="907" spans="2:15" x14ac:dyDescent="0.2">
      <c r="B907" s="179" t="s">
        <v>53</v>
      </c>
      <c r="C907" s="185" t="s">
        <v>70</v>
      </c>
      <c r="D907" s="179">
        <v>0</v>
      </c>
      <c r="E907" s="180" t="str">
        <f t="shared" si="61"/>
        <v>PEFemale0</v>
      </c>
      <c r="F907" s="181">
        <v>1.034E-2</v>
      </c>
      <c r="G907" s="181">
        <v>1.0237754173680344E-2</v>
      </c>
      <c r="H907" s="182">
        <v>1023.7754173680345</v>
      </c>
      <c r="I907" s="181">
        <v>0.98976224582631966</v>
      </c>
      <c r="J907" s="182">
        <v>100000</v>
      </c>
      <c r="K907" s="182">
        <v>99058.856836656574</v>
      </c>
      <c r="L907" s="182">
        <v>7864739.0859888177</v>
      </c>
      <c r="M907" s="183">
        <v>78.647390859888176</v>
      </c>
      <c r="N907" s="182">
        <v>1</v>
      </c>
      <c r="O907" s="186">
        <f t="shared" ref="O907:O925" si="64">(K907-J908*N907)/H907</f>
        <v>8.0713262521030518E-2</v>
      </c>
    </row>
    <row r="908" spans="2:15" x14ac:dyDescent="0.2">
      <c r="B908" s="179" t="s">
        <v>53</v>
      </c>
      <c r="C908" s="185" t="s">
        <v>70</v>
      </c>
      <c r="D908" s="184" t="s">
        <v>1657</v>
      </c>
      <c r="E908" s="180" t="str">
        <f t="shared" si="61"/>
        <v>PEFemale1-4</v>
      </c>
      <c r="F908" s="181">
        <v>5.1999999999999995E-4</v>
      </c>
      <c r="G908" s="181">
        <v>2.0704069213341278E-3</v>
      </c>
      <c r="H908" s="182">
        <v>204.92106042340228</v>
      </c>
      <c r="I908" s="181">
        <v>0.99792959307866591</v>
      </c>
      <c r="J908" s="182">
        <v>98976.22458263197</v>
      </c>
      <c r="K908" s="182">
        <v>395394.10464632692</v>
      </c>
      <c r="L908" s="182">
        <v>7765680.2291521616</v>
      </c>
      <c r="M908" s="183">
        <v>78.46005706823918</v>
      </c>
      <c r="N908" s="182">
        <v>4</v>
      </c>
      <c r="O908" s="186">
        <f t="shared" si="64"/>
        <v>1.5073636494677332</v>
      </c>
    </row>
    <row r="909" spans="2:15" x14ac:dyDescent="0.2">
      <c r="B909" s="179" t="s">
        <v>53</v>
      </c>
      <c r="C909" s="185" t="s">
        <v>70</v>
      </c>
      <c r="D909" s="184" t="s">
        <v>1658</v>
      </c>
      <c r="E909" s="180" t="str">
        <f t="shared" ref="E909:E970" si="65">_xlfn.CONCAT(B909,C909,D909)</f>
        <v>PEFemale5-9</v>
      </c>
      <c r="F909" s="181">
        <v>1.9000000000000001E-4</v>
      </c>
      <c r="G909" s="181">
        <v>9.4322812722875482E-4</v>
      </c>
      <c r="H909" s="182">
        <v>93.163871645195712</v>
      </c>
      <c r="I909" s="181">
        <v>0.9990567718727712</v>
      </c>
      <c r="J909" s="182">
        <v>98771.303522208575</v>
      </c>
      <c r="K909" s="182">
        <v>493623.60793192987</v>
      </c>
      <c r="L909" s="182">
        <v>7370286.1245058347</v>
      </c>
      <c r="M909" s="183">
        <v>74.619711005926305</v>
      </c>
      <c r="N909" s="182">
        <v>5</v>
      </c>
      <c r="O909" s="186">
        <f t="shared" si="64"/>
        <v>2.5000000000002669</v>
      </c>
    </row>
    <row r="910" spans="2:15" x14ac:dyDescent="0.2">
      <c r="B910" s="179" t="s">
        <v>53</v>
      </c>
      <c r="C910" s="185" t="s">
        <v>70</v>
      </c>
      <c r="D910" s="184" t="s">
        <v>118</v>
      </c>
      <c r="E910" s="180" t="str">
        <f t="shared" si="65"/>
        <v>PEFemale10-14</v>
      </c>
      <c r="F910" s="181">
        <v>2.4000000000000001E-4</v>
      </c>
      <c r="G910" s="181">
        <v>1.2086305140117562E-3</v>
      </c>
      <c r="H910" s="182">
        <v>119.26541064758426</v>
      </c>
      <c r="I910" s="181">
        <v>0.99879136948598823</v>
      </c>
      <c r="J910" s="182">
        <v>98678.139650563375</v>
      </c>
      <c r="K910" s="182">
        <v>493092.53472619795</v>
      </c>
      <c r="L910" s="182">
        <v>6876662.516573905</v>
      </c>
      <c r="M910" s="183">
        <v>69.687800569866582</v>
      </c>
      <c r="N910" s="182">
        <v>5</v>
      </c>
      <c r="O910" s="186">
        <f t="shared" si="64"/>
        <v>2.5000000000000751</v>
      </c>
    </row>
    <row r="911" spans="2:15" x14ac:dyDescent="0.2">
      <c r="B911" s="179" t="s">
        <v>53</v>
      </c>
      <c r="C911" s="185" t="s">
        <v>70</v>
      </c>
      <c r="D911" s="179" t="s">
        <v>119</v>
      </c>
      <c r="E911" s="180" t="str">
        <f t="shared" si="65"/>
        <v>PEFemale15-19</v>
      </c>
      <c r="F911" s="181">
        <v>4.0999999999999999E-4</v>
      </c>
      <c r="G911" s="181">
        <v>2.0704705753970929E-3</v>
      </c>
      <c r="H911" s="182">
        <v>204.06324905800815</v>
      </c>
      <c r="I911" s="181">
        <v>0.99792952942460289</v>
      </c>
      <c r="J911" s="182">
        <v>98558.874239915793</v>
      </c>
      <c r="K911" s="182">
        <v>492284.21307693399</v>
      </c>
      <c r="L911" s="182">
        <v>6383569.9818477072</v>
      </c>
      <c r="M911" s="183">
        <v>64.769104061685766</v>
      </c>
      <c r="N911" s="182">
        <v>5</v>
      </c>
      <c r="O911" s="186">
        <f t="shared" si="64"/>
        <v>2.5000000000001488</v>
      </c>
    </row>
    <row r="912" spans="2:15" x14ac:dyDescent="0.2">
      <c r="B912" s="179" t="s">
        <v>53</v>
      </c>
      <c r="C912" s="185" t="s">
        <v>70</v>
      </c>
      <c r="D912" s="179" t="s">
        <v>120</v>
      </c>
      <c r="E912" s="180" t="str">
        <f t="shared" si="65"/>
        <v>PEFemale20-24</v>
      </c>
      <c r="F912" s="181">
        <v>5.4000000000000001E-4</v>
      </c>
      <c r="G912" s="181">
        <v>2.7015519188423806E-3</v>
      </c>
      <c r="H912" s="182">
        <v>265.71062835973152</v>
      </c>
      <c r="I912" s="181">
        <v>0.99729844808115764</v>
      </c>
      <c r="J912" s="182">
        <v>98354.81099085779</v>
      </c>
      <c r="K912" s="182">
        <v>491109.77838338964</v>
      </c>
      <c r="L912" s="182">
        <v>5891285.768770773</v>
      </c>
      <c r="M912" s="183">
        <v>59.898297901445574</v>
      </c>
      <c r="N912" s="182">
        <v>5</v>
      </c>
      <c r="O912" s="186">
        <f t="shared" si="64"/>
        <v>2.4999999999998752</v>
      </c>
    </row>
    <row r="913" spans="2:15" x14ac:dyDescent="0.2">
      <c r="B913" s="179" t="s">
        <v>53</v>
      </c>
      <c r="C913" s="185" t="s">
        <v>70</v>
      </c>
      <c r="D913" s="179" t="s">
        <v>121</v>
      </c>
      <c r="E913" s="180" t="str">
        <f t="shared" si="65"/>
        <v>PEFemale25-29</v>
      </c>
      <c r="F913" s="181">
        <v>6.7000000000000002E-4</v>
      </c>
      <c r="G913" s="181">
        <v>3.3206643291303589E-3</v>
      </c>
      <c r="H913" s="182">
        <v>325.72097665023506</v>
      </c>
      <c r="I913" s="181">
        <v>0.99667933567086964</v>
      </c>
      <c r="J913" s="182">
        <v>98089.100362498066</v>
      </c>
      <c r="K913" s="182">
        <v>489631.19937086472</v>
      </c>
      <c r="L913" s="182">
        <v>5400175.9903873829</v>
      </c>
      <c r="M913" s="183">
        <v>55.05378243281357</v>
      </c>
      <c r="N913" s="182">
        <v>5</v>
      </c>
      <c r="O913" s="186">
        <f t="shared" si="64"/>
        <v>2.4999999999999298</v>
      </c>
    </row>
    <row r="914" spans="2:15" x14ac:dyDescent="0.2">
      <c r="B914" s="179" t="s">
        <v>53</v>
      </c>
      <c r="C914" s="185" t="s">
        <v>70</v>
      </c>
      <c r="D914" s="179" t="s">
        <v>122</v>
      </c>
      <c r="E914" s="180" t="str">
        <f t="shared" si="65"/>
        <v>PEFemale30-34</v>
      </c>
      <c r="F914" s="181">
        <v>8.7000000000000001E-4</v>
      </c>
      <c r="G914" s="181">
        <v>4.3577388736260455E-3</v>
      </c>
      <c r="H914" s="182">
        <v>426.02727876676028</v>
      </c>
      <c r="I914" s="181">
        <v>0.995642261126374</v>
      </c>
      <c r="J914" s="182">
        <v>97763.379385847831</v>
      </c>
      <c r="K914" s="182">
        <v>487751.82873232226</v>
      </c>
      <c r="L914" s="182">
        <v>4910544.7910165181</v>
      </c>
      <c r="M914" s="183">
        <v>50.228877334894641</v>
      </c>
      <c r="N914" s="182">
        <v>5</v>
      </c>
      <c r="O914" s="186">
        <f t="shared" si="64"/>
        <v>2.499999999999849</v>
      </c>
    </row>
    <row r="915" spans="2:15" x14ac:dyDescent="0.2">
      <c r="B915" s="179" t="s">
        <v>53</v>
      </c>
      <c r="C915" s="185" t="s">
        <v>70</v>
      </c>
      <c r="D915" s="179" t="s">
        <v>123</v>
      </c>
      <c r="E915" s="180" t="str">
        <f t="shared" si="65"/>
        <v>PEFemale35-39</v>
      </c>
      <c r="F915" s="181">
        <v>1.2600000000000001E-3</v>
      </c>
      <c r="G915" s="181">
        <v>6.2655843719213759E-3</v>
      </c>
      <c r="H915" s="182">
        <v>609.87539216633547</v>
      </c>
      <c r="I915" s="181">
        <v>0.99373441562807863</v>
      </c>
      <c r="J915" s="182">
        <v>97337.352107081082</v>
      </c>
      <c r="K915" s="182">
        <v>485162.07205498958</v>
      </c>
      <c r="L915" s="182">
        <v>4422792.9622841962</v>
      </c>
      <c r="M915" s="183">
        <v>45.437777652084371</v>
      </c>
      <c r="N915" s="182">
        <v>5</v>
      </c>
      <c r="O915" s="186">
        <f t="shared" si="64"/>
        <v>2.4999999999999183</v>
      </c>
    </row>
    <row r="916" spans="2:15" x14ac:dyDescent="0.2">
      <c r="B916" s="179" t="s">
        <v>53</v>
      </c>
      <c r="C916" s="185" t="s">
        <v>70</v>
      </c>
      <c r="D916" s="179" t="s">
        <v>124</v>
      </c>
      <c r="E916" s="180" t="str">
        <f t="shared" si="65"/>
        <v>PEFemale40-44</v>
      </c>
      <c r="F916" s="181">
        <v>1.92E-3</v>
      </c>
      <c r="G916" s="181">
        <v>9.5718507730441198E-3</v>
      </c>
      <c r="H916" s="182">
        <v>925.86097276826388</v>
      </c>
      <c r="I916" s="181">
        <v>0.99042814922695588</v>
      </c>
      <c r="J916" s="182">
        <v>96727.476714914752</v>
      </c>
      <c r="K916" s="182">
        <v>481322.73114265309</v>
      </c>
      <c r="L916" s="182">
        <v>3937630.8902292065</v>
      </c>
      <c r="M916" s="183">
        <v>40.708504180612515</v>
      </c>
      <c r="N916" s="182">
        <v>5</v>
      </c>
      <c r="O916" s="186">
        <f t="shared" si="64"/>
        <v>2.4999999999999747</v>
      </c>
    </row>
    <row r="917" spans="2:15" x14ac:dyDescent="0.2">
      <c r="B917" s="179" t="s">
        <v>53</v>
      </c>
      <c r="C917" s="185" t="s">
        <v>70</v>
      </c>
      <c r="D917" s="179" t="s">
        <v>125</v>
      </c>
      <c r="E917" s="180" t="str">
        <f t="shared" si="65"/>
        <v>PEFemale45-49</v>
      </c>
      <c r="F917" s="181">
        <v>2.9399999999999999E-3</v>
      </c>
      <c r="G917" s="181">
        <v>1.4582312051904868E-2</v>
      </c>
      <c r="H917" s="182">
        <v>1397.0090558286618</v>
      </c>
      <c r="I917" s="181">
        <v>0.98541768794809514</v>
      </c>
      <c r="J917" s="182">
        <v>95801.615742146489</v>
      </c>
      <c r="K917" s="182">
        <v>475515.55607116077</v>
      </c>
      <c r="L917" s="182">
        <v>3456308.1590865534</v>
      </c>
      <c r="M917" s="183">
        <v>36.077764788323947</v>
      </c>
      <c r="N917" s="182">
        <v>5</v>
      </c>
      <c r="O917" s="186">
        <f t="shared" si="64"/>
        <v>2.4999999999999831</v>
      </c>
    </row>
    <row r="918" spans="2:15" x14ac:dyDescent="0.2">
      <c r="B918" s="179" t="s">
        <v>53</v>
      </c>
      <c r="C918" s="185" t="s">
        <v>70</v>
      </c>
      <c r="D918" s="179" t="s">
        <v>126</v>
      </c>
      <c r="E918" s="180" t="str">
        <f t="shared" si="65"/>
        <v>PEFemale50-54</v>
      </c>
      <c r="F918" s="181">
        <v>4.5500000000000002E-3</v>
      </c>
      <c r="G918" s="181">
        <v>2.2487184980789898E-2</v>
      </c>
      <c r="H918" s="182">
        <v>2122.8938535939437</v>
      </c>
      <c r="I918" s="181">
        <v>0.97751281501921006</v>
      </c>
      <c r="J918" s="182">
        <v>94404.606686317828</v>
      </c>
      <c r="K918" s="182">
        <v>466715.79879760428</v>
      </c>
      <c r="L918" s="182">
        <v>2980792.6030153926</v>
      </c>
      <c r="M918" s="183">
        <v>31.574651996801364</v>
      </c>
      <c r="N918" s="182">
        <v>5</v>
      </c>
      <c r="O918" s="186">
        <f t="shared" si="64"/>
        <v>2.5000000000000275</v>
      </c>
    </row>
    <row r="919" spans="2:15" x14ac:dyDescent="0.2">
      <c r="B919" s="179" t="s">
        <v>53</v>
      </c>
      <c r="C919" s="185" t="s">
        <v>70</v>
      </c>
      <c r="D919" s="179" t="s">
        <v>127</v>
      </c>
      <c r="E919" s="180" t="str">
        <f t="shared" si="65"/>
        <v>PEFemale55-59</v>
      </c>
      <c r="F919" s="181">
        <v>6.5799999999999999E-3</v>
      </c>
      <c r="G919" s="181">
        <v>3.2349041610477858E-2</v>
      </c>
      <c r="H919" s="182">
        <v>2985.224968311953</v>
      </c>
      <c r="I919" s="181">
        <v>0.96765095838952209</v>
      </c>
      <c r="J919" s="182">
        <v>92281.712832723875</v>
      </c>
      <c r="K919" s="182">
        <v>453945.50174283946</v>
      </c>
      <c r="L919" s="182">
        <v>2514076.8042177884</v>
      </c>
      <c r="M919" s="183">
        <v>27.243499573691004</v>
      </c>
      <c r="N919" s="182">
        <v>5</v>
      </c>
      <c r="O919" s="186">
        <f t="shared" si="64"/>
        <v>2.5000000000000049</v>
      </c>
    </row>
    <row r="920" spans="2:15" x14ac:dyDescent="0.2">
      <c r="B920" s="179" t="s">
        <v>53</v>
      </c>
      <c r="C920" s="185" t="s">
        <v>70</v>
      </c>
      <c r="D920" s="179" t="s">
        <v>128</v>
      </c>
      <c r="E920" s="180" t="str">
        <f t="shared" si="65"/>
        <v>PEFemale60-64</v>
      </c>
      <c r="F920" s="181">
        <v>1.03E-2</v>
      </c>
      <c r="G920" s="181">
        <v>5.0224692395674092E-2</v>
      </c>
      <c r="H920" s="182">
        <v>4484.888635004133</v>
      </c>
      <c r="I920" s="181">
        <v>0.94977530760432594</v>
      </c>
      <c r="J920" s="182">
        <v>89296.487864411916</v>
      </c>
      <c r="K920" s="182">
        <v>435270.21773454925</v>
      </c>
      <c r="L920" s="182">
        <v>2060131.3024749488</v>
      </c>
      <c r="M920" s="183">
        <v>23.070686784490999</v>
      </c>
      <c r="N920" s="182">
        <v>5</v>
      </c>
      <c r="O920" s="186">
        <f t="shared" si="64"/>
        <v>2.499999999999996</v>
      </c>
    </row>
    <row r="921" spans="2:15" x14ac:dyDescent="0.2">
      <c r="B921" s="179" t="s">
        <v>53</v>
      </c>
      <c r="C921" s="185" t="s">
        <v>70</v>
      </c>
      <c r="D921" s="179" t="s">
        <v>129</v>
      </c>
      <c r="E921" s="180" t="str">
        <f t="shared" si="65"/>
        <v>PEFemale65-69</v>
      </c>
      <c r="F921" s="181">
        <v>1.5910000000000001E-2</v>
      </c>
      <c r="G921" s="181">
        <v>7.6498190463267488E-2</v>
      </c>
      <c r="H921" s="182">
        <v>6487.9338713455472</v>
      </c>
      <c r="I921" s="181">
        <v>0.92350180953673255</v>
      </c>
      <c r="J921" s="182">
        <v>84811.599229407788</v>
      </c>
      <c r="K921" s="182">
        <v>407838.16146867513</v>
      </c>
      <c r="L921" s="182">
        <v>1624861.0847403996</v>
      </c>
      <c r="M921" s="183">
        <v>19.158477136426772</v>
      </c>
      <c r="N921" s="182">
        <v>5</v>
      </c>
      <c r="O921" s="186">
        <f t="shared" si="64"/>
        <v>2.5000000000000004</v>
      </c>
    </row>
    <row r="922" spans="2:15" x14ac:dyDescent="0.2">
      <c r="B922" s="179" t="s">
        <v>53</v>
      </c>
      <c r="C922" s="185" t="s">
        <v>70</v>
      </c>
      <c r="D922" s="179" t="s">
        <v>130</v>
      </c>
      <c r="E922" s="180" t="str">
        <f t="shared" si="65"/>
        <v>PEFemale70-74</v>
      </c>
      <c r="F922" s="181">
        <v>2.5690000000000001E-2</v>
      </c>
      <c r="G922" s="181">
        <v>0.12069143044624975</v>
      </c>
      <c r="H922" s="182">
        <v>9452.9952098579106</v>
      </c>
      <c r="I922" s="181">
        <v>0.87930856955375025</v>
      </c>
      <c r="J922" s="182">
        <v>78323.665358062251</v>
      </c>
      <c r="K922" s="182">
        <v>367985.83876566647</v>
      </c>
      <c r="L922" s="182">
        <v>1217022.9232717245</v>
      </c>
      <c r="M922" s="183">
        <v>15.538380612143429</v>
      </c>
      <c r="N922" s="182">
        <v>5</v>
      </c>
      <c r="O922" s="186">
        <f t="shared" si="64"/>
        <v>2.5000000000000009</v>
      </c>
    </row>
    <row r="923" spans="2:15" x14ac:dyDescent="0.2">
      <c r="B923" s="179" t="s">
        <v>53</v>
      </c>
      <c r="C923" s="185" t="s">
        <v>70</v>
      </c>
      <c r="D923" s="179" t="s">
        <v>131</v>
      </c>
      <c r="E923" s="180" t="str">
        <f t="shared" si="65"/>
        <v>PEFemale75-79</v>
      </c>
      <c r="F923" s="181">
        <v>3.9370000000000002E-2</v>
      </c>
      <c r="G923" s="181">
        <v>0.17919314048397894</v>
      </c>
      <c r="H923" s="182">
        <v>12341.151671092955</v>
      </c>
      <c r="I923" s="181">
        <v>0.82080685951602106</v>
      </c>
      <c r="J923" s="182">
        <v>68870.670148204343</v>
      </c>
      <c r="K923" s="182">
        <v>313500.47156328929</v>
      </c>
      <c r="L923" s="182">
        <v>849037.08450605802</v>
      </c>
      <c r="M923" s="183">
        <v>12.32799220160042</v>
      </c>
      <c r="N923" s="182">
        <v>5</v>
      </c>
      <c r="O923" s="186">
        <f t="shared" si="64"/>
        <v>2.5000000000000004</v>
      </c>
    </row>
    <row r="924" spans="2:15" x14ac:dyDescent="0.2">
      <c r="B924" s="179" t="s">
        <v>53</v>
      </c>
      <c r="C924" s="185" t="s">
        <v>70</v>
      </c>
      <c r="D924" s="179" t="s">
        <v>132</v>
      </c>
      <c r="E924" s="180" t="str">
        <f t="shared" si="65"/>
        <v>PEFemale80-84</v>
      </c>
      <c r="F924" s="181">
        <v>6.4509999999999998E-2</v>
      </c>
      <c r="G924" s="181">
        <v>0.27775959856157834</v>
      </c>
      <c r="H924" s="182">
        <v>15701.616359081783</v>
      </c>
      <c r="I924" s="181">
        <v>0.72224040143842161</v>
      </c>
      <c r="J924" s="182">
        <v>56529.518477111385</v>
      </c>
      <c r="K924" s="182">
        <v>243393.55148785247</v>
      </c>
      <c r="L924" s="182">
        <v>535536.61294276873</v>
      </c>
      <c r="M924" s="183">
        <v>9.4735746450698279</v>
      </c>
      <c r="N924" s="182">
        <v>5</v>
      </c>
      <c r="O924" s="186">
        <f t="shared" si="64"/>
        <v>2.5000000000000018</v>
      </c>
    </row>
    <row r="925" spans="2:15" x14ac:dyDescent="0.2">
      <c r="B925" s="179" t="s">
        <v>53</v>
      </c>
      <c r="C925" s="185" t="s">
        <v>70</v>
      </c>
      <c r="D925" s="179" t="s">
        <v>133</v>
      </c>
      <c r="E925" s="180" t="str">
        <f t="shared" si="65"/>
        <v>PEFemale85-89</v>
      </c>
      <c r="F925" s="181">
        <v>0.10083</v>
      </c>
      <c r="G925" s="181">
        <v>0.40266291805577459</v>
      </c>
      <c r="H925" s="182">
        <v>16439.882204941336</v>
      </c>
      <c r="I925" s="181">
        <v>0.59733708194422541</v>
      </c>
      <c r="J925" s="182">
        <v>40827.902118029597</v>
      </c>
      <c r="K925" s="182">
        <v>163039.80507779465</v>
      </c>
      <c r="L925" s="182">
        <v>292143.06145491626</v>
      </c>
      <c r="M925" s="183">
        <v>7.155475699200962</v>
      </c>
      <c r="N925" s="182">
        <v>5</v>
      </c>
      <c r="O925" s="186">
        <f t="shared" si="64"/>
        <v>2.5</v>
      </c>
    </row>
    <row r="926" spans="2:15" x14ac:dyDescent="0.2">
      <c r="B926" s="179" t="s">
        <v>53</v>
      </c>
      <c r="C926" s="185" t="s">
        <v>70</v>
      </c>
      <c r="D926" s="179" t="s">
        <v>8</v>
      </c>
      <c r="E926" s="180" t="str">
        <f t="shared" si="65"/>
        <v>PEFemale90+</v>
      </c>
      <c r="F926" s="181">
        <v>0.18890000000000001</v>
      </c>
      <c r="G926" s="181">
        <v>1</v>
      </c>
      <c r="H926" s="182">
        <v>24388.019913088261</v>
      </c>
      <c r="I926" s="181">
        <v>0</v>
      </c>
      <c r="J926" s="182">
        <v>24388.019913088261</v>
      </c>
      <c r="K926" s="182">
        <v>129103.25637712161</v>
      </c>
      <c r="L926" s="182">
        <v>129103.25637712161</v>
      </c>
      <c r="M926" s="183">
        <v>5.2937162113696683</v>
      </c>
      <c r="N926" s="183" t="s">
        <v>19</v>
      </c>
      <c r="O926" s="186">
        <f>K926/H926</f>
        <v>5.2937162113696683</v>
      </c>
    </row>
    <row r="927" spans="2:15" ht="16" customHeight="1" x14ac:dyDescent="0.2">
      <c r="B927" s="239" t="s">
        <v>14</v>
      </c>
      <c r="C927" s="239" t="s">
        <v>17</v>
      </c>
      <c r="D927" s="239" t="s">
        <v>0</v>
      </c>
      <c r="E927" s="239" t="s">
        <v>135</v>
      </c>
      <c r="F927" s="240" t="s">
        <v>1</v>
      </c>
      <c r="G927" s="240" t="s">
        <v>2</v>
      </c>
      <c r="H927" s="240" t="s">
        <v>83</v>
      </c>
      <c r="I927" s="240" t="s">
        <v>3</v>
      </c>
      <c r="J927" s="240" t="s">
        <v>4</v>
      </c>
      <c r="K927" s="240" t="s">
        <v>5</v>
      </c>
      <c r="L927" s="240" t="s">
        <v>6</v>
      </c>
      <c r="M927" s="240" t="s">
        <v>7</v>
      </c>
      <c r="N927" s="241" t="s">
        <v>9</v>
      </c>
      <c r="O927" s="242" t="s">
        <v>139</v>
      </c>
    </row>
    <row r="928" spans="2:15" ht="16" customHeight="1" x14ac:dyDescent="0.2">
      <c r="B928" s="239"/>
      <c r="C928" s="239"/>
      <c r="D928" s="239"/>
      <c r="E928" s="239"/>
      <c r="F928" s="239"/>
      <c r="G928" s="239"/>
      <c r="H928" s="239"/>
      <c r="I928" s="239"/>
      <c r="J928" s="239"/>
      <c r="K928" s="239"/>
      <c r="L928" s="239"/>
      <c r="M928" s="239"/>
      <c r="N928" s="241"/>
      <c r="O928" s="242"/>
    </row>
    <row r="929" spans="2:15" x14ac:dyDescent="0.2">
      <c r="B929" s="179" t="s">
        <v>54</v>
      </c>
      <c r="C929" s="185" t="s">
        <v>70</v>
      </c>
      <c r="D929" s="179">
        <v>0</v>
      </c>
      <c r="E929" s="180" t="str">
        <f t="shared" si="65"/>
        <v>ALFemale0</v>
      </c>
      <c r="F929" s="181">
        <v>1.601E-2</v>
      </c>
      <c r="G929" s="181">
        <v>1.5777372698362029E-2</v>
      </c>
      <c r="H929" s="182">
        <v>1577.7372698362028</v>
      </c>
      <c r="I929" s="181">
        <v>0.98422262730163801</v>
      </c>
      <c r="J929" s="182">
        <v>100000</v>
      </c>
      <c r="K929" s="182">
        <v>98575.827240434519</v>
      </c>
      <c r="L929" s="182">
        <v>7745658.9205232337</v>
      </c>
      <c r="M929" s="183">
        <v>77.456589205232333</v>
      </c>
      <c r="N929" s="182">
        <v>1</v>
      </c>
      <c r="O929" s="186">
        <f t="shared" ref="O929:O947" si="66">(K929-J930*N929)/H929</f>
        <v>9.7332118095088849E-2</v>
      </c>
    </row>
    <row r="930" spans="2:15" x14ac:dyDescent="0.2">
      <c r="B930" s="179" t="s">
        <v>54</v>
      </c>
      <c r="C930" s="185" t="s">
        <v>70</v>
      </c>
      <c r="D930" s="184" t="s">
        <v>1657</v>
      </c>
      <c r="E930" s="180" t="str">
        <f t="shared" si="65"/>
        <v>ALFemale1-4</v>
      </c>
      <c r="F930" s="181">
        <v>5.0000000000000001E-4</v>
      </c>
      <c r="G930" s="181">
        <v>1.9842075883039164E-3</v>
      </c>
      <c r="H930" s="182">
        <v>195.29020056723274</v>
      </c>
      <c r="I930" s="181">
        <v>0.99801579241169613</v>
      </c>
      <c r="J930" s="182">
        <v>98422.262730163799</v>
      </c>
      <c r="K930" s="182">
        <v>393200.50548884791</v>
      </c>
      <c r="L930" s="182">
        <v>7647083.0932827992</v>
      </c>
      <c r="M930" s="183">
        <v>77.696680417195608</v>
      </c>
      <c r="N930" s="182">
        <v>4</v>
      </c>
      <c r="O930" s="186">
        <f t="shared" si="66"/>
        <v>1.4983617693651856</v>
      </c>
    </row>
    <row r="931" spans="2:15" x14ac:dyDescent="0.2">
      <c r="B931" s="179" t="s">
        <v>54</v>
      </c>
      <c r="C931" s="185" t="s">
        <v>70</v>
      </c>
      <c r="D931" s="184" t="s">
        <v>1658</v>
      </c>
      <c r="E931" s="180" t="str">
        <f t="shared" si="65"/>
        <v>ALFemale5-9</v>
      </c>
      <c r="F931" s="181">
        <v>2.4000000000000001E-4</v>
      </c>
      <c r="G931" s="181">
        <v>1.2215635042687584E-3</v>
      </c>
      <c r="H931" s="182">
        <v>119.99048477696506</v>
      </c>
      <c r="I931" s="181">
        <v>0.99877843649573128</v>
      </c>
      <c r="J931" s="182">
        <v>98226.972529596576</v>
      </c>
      <c r="K931" s="182">
        <v>490834.88643604046</v>
      </c>
      <c r="L931" s="182">
        <v>7253882.5877939509</v>
      </c>
      <c r="M931" s="183">
        <v>73.848174294573695</v>
      </c>
      <c r="N931" s="182">
        <v>5</v>
      </c>
      <c r="O931" s="186">
        <f t="shared" si="66"/>
        <v>2.4999999999997535</v>
      </c>
    </row>
    <row r="932" spans="2:15" x14ac:dyDescent="0.2">
      <c r="B932" s="179" t="s">
        <v>54</v>
      </c>
      <c r="C932" s="185" t="s">
        <v>70</v>
      </c>
      <c r="D932" s="184" t="s">
        <v>118</v>
      </c>
      <c r="E932" s="180" t="str">
        <f t="shared" si="65"/>
        <v>ALFemale10-14</v>
      </c>
      <c r="F932" s="181">
        <v>2.9999999999999997E-4</v>
      </c>
      <c r="G932" s="181">
        <v>1.5103597229098496E-3</v>
      </c>
      <c r="H932" s="182">
        <v>148.17683421673533</v>
      </c>
      <c r="I932" s="181">
        <v>0.9984896402770902</v>
      </c>
      <c r="J932" s="182">
        <v>98106.982044819611</v>
      </c>
      <c r="K932" s="182">
        <v>490164.46813855623</v>
      </c>
      <c r="L932" s="182">
        <v>6763047.7013579104</v>
      </c>
      <c r="M932" s="183">
        <v>68.935437217590191</v>
      </c>
      <c r="N932" s="182">
        <v>5</v>
      </c>
      <c r="O932" s="186">
        <f t="shared" si="66"/>
        <v>2.5000000000000315</v>
      </c>
    </row>
    <row r="933" spans="2:15" x14ac:dyDescent="0.2">
      <c r="B933" s="179" t="s">
        <v>54</v>
      </c>
      <c r="C933" s="185" t="s">
        <v>70</v>
      </c>
      <c r="D933" s="179" t="s">
        <v>119</v>
      </c>
      <c r="E933" s="180" t="str">
        <f t="shared" si="65"/>
        <v>ALFemale15-19</v>
      </c>
      <c r="F933" s="181">
        <v>5.5999999999999995E-4</v>
      </c>
      <c r="G933" s="181">
        <v>2.7716312778418963E-3</v>
      </c>
      <c r="H933" s="182">
        <v>271.50568846172865</v>
      </c>
      <c r="I933" s="181">
        <v>0.99722836872215814</v>
      </c>
      <c r="J933" s="182">
        <v>97958.805210602877</v>
      </c>
      <c r="K933" s="182">
        <v>489115.26183186006</v>
      </c>
      <c r="L933" s="182">
        <v>6272883.2332193544</v>
      </c>
      <c r="M933" s="183">
        <v>64.035930407003264</v>
      </c>
      <c r="N933" s="182">
        <v>5</v>
      </c>
      <c r="O933" s="186">
        <f t="shared" si="66"/>
        <v>2.499999999999809</v>
      </c>
    </row>
    <row r="934" spans="2:15" x14ac:dyDescent="0.2">
      <c r="B934" s="179" t="s">
        <v>54</v>
      </c>
      <c r="C934" s="185" t="s">
        <v>70</v>
      </c>
      <c r="D934" s="179" t="s">
        <v>120</v>
      </c>
      <c r="E934" s="180" t="str">
        <f t="shared" si="65"/>
        <v>ALFemale20-24</v>
      </c>
      <c r="F934" s="181">
        <v>5.8E-4</v>
      </c>
      <c r="G934" s="181">
        <v>2.8944513066840776E-3</v>
      </c>
      <c r="H934" s="182">
        <v>282.75113174830034</v>
      </c>
      <c r="I934" s="181">
        <v>0.99710554869331591</v>
      </c>
      <c r="J934" s="182">
        <v>97687.299522141155</v>
      </c>
      <c r="K934" s="182">
        <v>487729.619781335</v>
      </c>
      <c r="L934" s="182">
        <v>5783767.9713874944</v>
      </c>
      <c r="M934" s="183">
        <v>59.206959345586</v>
      </c>
      <c r="N934" s="182">
        <v>5</v>
      </c>
      <c r="O934" s="186">
        <f t="shared" si="66"/>
        <v>2.4999999999999232</v>
      </c>
    </row>
    <row r="935" spans="2:15" x14ac:dyDescent="0.2">
      <c r="B935" s="179" t="s">
        <v>54</v>
      </c>
      <c r="C935" s="185" t="s">
        <v>70</v>
      </c>
      <c r="D935" s="179" t="s">
        <v>121</v>
      </c>
      <c r="E935" s="180" t="str">
        <f t="shared" si="65"/>
        <v>ALFemale25-29</v>
      </c>
      <c r="F935" s="181">
        <v>7.1000000000000002E-4</v>
      </c>
      <c r="G935" s="181">
        <v>3.5446438393550157E-3</v>
      </c>
      <c r="H935" s="182">
        <v>345.26443237716353</v>
      </c>
      <c r="I935" s="181">
        <v>0.99645535616064496</v>
      </c>
      <c r="J935" s="182">
        <v>97404.548390392854</v>
      </c>
      <c r="K935" s="182">
        <v>486159.58087102138</v>
      </c>
      <c r="L935" s="182">
        <v>5296038.3516061595</v>
      </c>
      <c r="M935" s="183">
        <v>54.371571339562976</v>
      </c>
      <c r="N935" s="182">
        <v>5</v>
      </c>
      <c r="O935" s="186">
        <f t="shared" si="66"/>
        <v>2.5000000000001332</v>
      </c>
    </row>
    <row r="936" spans="2:15" x14ac:dyDescent="0.2">
      <c r="B936" s="179" t="s">
        <v>54</v>
      </c>
      <c r="C936" s="185" t="s">
        <v>70</v>
      </c>
      <c r="D936" s="179" t="s">
        <v>122</v>
      </c>
      <c r="E936" s="180" t="str">
        <f t="shared" si="65"/>
        <v>ALFemale30-34</v>
      </c>
      <c r="F936" s="181">
        <v>1.1199999999999999E-3</v>
      </c>
      <c r="G936" s="181">
        <v>5.6078381491508943E-3</v>
      </c>
      <c r="H936" s="182">
        <v>544.29275530902976</v>
      </c>
      <c r="I936" s="181">
        <v>0.99439216185084911</v>
      </c>
      <c r="J936" s="182">
        <v>97059.283958015687</v>
      </c>
      <c r="K936" s="182">
        <v>483935.68790180585</v>
      </c>
      <c r="L936" s="182">
        <v>4809878.7707351381</v>
      </c>
      <c r="M936" s="183">
        <v>49.556091644110175</v>
      </c>
      <c r="N936" s="182">
        <v>5</v>
      </c>
      <c r="O936" s="186">
        <f t="shared" si="66"/>
        <v>2.4999999999999858</v>
      </c>
    </row>
    <row r="937" spans="2:15" x14ac:dyDescent="0.2">
      <c r="B937" s="179" t="s">
        <v>54</v>
      </c>
      <c r="C937" s="185" t="s">
        <v>70</v>
      </c>
      <c r="D937" s="179" t="s">
        <v>123</v>
      </c>
      <c r="E937" s="180" t="str">
        <f t="shared" si="65"/>
        <v>ALFemale35-39</v>
      </c>
      <c r="F937" s="181">
        <v>1.5200000000000001E-3</v>
      </c>
      <c r="G937" s="181">
        <v>7.5896086126352666E-3</v>
      </c>
      <c r="H937" s="182">
        <v>732.5110084804794</v>
      </c>
      <c r="I937" s="181">
        <v>0.99241039138736475</v>
      </c>
      <c r="J937" s="182">
        <v>96514.99120270666</v>
      </c>
      <c r="K937" s="182">
        <v>480743.67849233211</v>
      </c>
      <c r="L937" s="182">
        <v>4325943.082833332</v>
      </c>
      <c r="M937" s="183">
        <v>44.821462748183059</v>
      </c>
      <c r="N937" s="182">
        <v>5</v>
      </c>
      <c r="O937" s="186">
        <f t="shared" si="66"/>
        <v>2.4999999999999702</v>
      </c>
    </row>
    <row r="938" spans="2:15" x14ac:dyDescent="0.2">
      <c r="B938" s="179" t="s">
        <v>54</v>
      </c>
      <c r="C938" s="185" t="s">
        <v>70</v>
      </c>
      <c r="D938" s="179" t="s">
        <v>124</v>
      </c>
      <c r="E938" s="180" t="str">
        <f t="shared" si="65"/>
        <v>ALFemale40-44</v>
      </c>
      <c r="F938" s="181">
        <v>2.2599999999999999E-3</v>
      </c>
      <c r="G938" s="181">
        <v>1.1216234635148613E-2</v>
      </c>
      <c r="H938" s="182">
        <v>1074.3187717949158</v>
      </c>
      <c r="I938" s="181">
        <v>0.98878376536485135</v>
      </c>
      <c r="J938" s="182">
        <v>95782.480194226184</v>
      </c>
      <c r="K938" s="182">
        <v>476226.60404164362</v>
      </c>
      <c r="L938" s="182">
        <v>3845199.4043410001</v>
      </c>
      <c r="M938" s="183">
        <v>40.145122537480404</v>
      </c>
      <c r="N938" s="182">
        <v>5</v>
      </c>
      <c r="O938" s="186">
        <f t="shared" si="66"/>
        <v>2.5000000000000266</v>
      </c>
    </row>
    <row r="939" spans="2:15" x14ac:dyDescent="0.2">
      <c r="B939" s="179" t="s">
        <v>54</v>
      </c>
      <c r="C939" s="185" t="s">
        <v>70</v>
      </c>
      <c r="D939" s="179" t="s">
        <v>125</v>
      </c>
      <c r="E939" s="180" t="str">
        <f t="shared" si="65"/>
        <v>ALFemale45-49</v>
      </c>
      <c r="F939" s="181">
        <v>3.0799999999999998E-3</v>
      </c>
      <c r="G939" s="181">
        <v>1.5274220102926461E-2</v>
      </c>
      <c r="H939" s="182">
        <v>1446.5933031097038</v>
      </c>
      <c r="I939" s="181">
        <v>0.98472577989707355</v>
      </c>
      <c r="J939" s="182">
        <v>94708.161422431265</v>
      </c>
      <c r="K939" s="182">
        <v>469924.32385438203</v>
      </c>
      <c r="L939" s="182">
        <v>3368972.8002993567</v>
      </c>
      <c r="M939" s="183">
        <v>35.572148690254572</v>
      </c>
      <c r="N939" s="182">
        <v>5</v>
      </c>
      <c r="O939" s="186">
        <f t="shared" si="66"/>
        <v>2.5000000000000027</v>
      </c>
    </row>
    <row r="940" spans="2:15" x14ac:dyDescent="0.2">
      <c r="B940" s="179" t="s">
        <v>54</v>
      </c>
      <c r="C940" s="185" t="s">
        <v>70</v>
      </c>
      <c r="D940" s="179" t="s">
        <v>126</v>
      </c>
      <c r="E940" s="180" t="str">
        <f t="shared" si="65"/>
        <v>ALFemale50-54</v>
      </c>
      <c r="F940" s="181">
        <v>5.2599999999999999E-3</v>
      </c>
      <c r="G940" s="181">
        <v>2.5953547803522558E-2</v>
      </c>
      <c r="H940" s="182">
        <v>2420.4685664162876</v>
      </c>
      <c r="I940" s="181">
        <v>0.97404645219647745</v>
      </c>
      <c r="J940" s="182">
        <v>93261.568119321557</v>
      </c>
      <c r="K940" s="182">
        <v>460256.66918056709</v>
      </c>
      <c r="L940" s="182">
        <v>2899048.4764449745</v>
      </c>
      <c r="M940" s="183">
        <v>31.085135441169591</v>
      </c>
      <c r="N940" s="182">
        <v>5</v>
      </c>
      <c r="O940" s="186">
        <f t="shared" si="66"/>
        <v>2.4999999999999858</v>
      </c>
    </row>
    <row r="941" spans="2:15" x14ac:dyDescent="0.2">
      <c r="B941" s="179" t="s">
        <v>54</v>
      </c>
      <c r="C941" s="185" t="s">
        <v>70</v>
      </c>
      <c r="D941" s="179" t="s">
        <v>127</v>
      </c>
      <c r="E941" s="180" t="str">
        <f t="shared" si="65"/>
        <v>ALFemale55-59</v>
      </c>
      <c r="F941" s="181">
        <v>7.7499999999999999E-3</v>
      </c>
      <c r="G941" s="181">
        <v>3.8025154083265462E-2</v>
      </c>
      <c r="H941" s="182">
        <v>3454.2468075924803</v>
      </c>
      <c r="I941" s="181">
        <v>0.96197484591673454</v>
      </c>
      <c r="J941" s="182">
        <v>90841.099552905274</v>
      </c>
      <c r="K941" s="182">
        <v>445569.88074554515</v>
      </c>
      <c r="L941" s="182">
        <v>2438791.8072644076</v>
      </c>
      <c r="M941" s="183">
        <v>26.846788725229718</v>
      </c>
      <c r="N941" s="182">
        <v>5</v>
      </c>
      <c r="O941" s="186">
        <f t="shared" si="66"/>
        <v>2.4999999999999987</v>
      </c>
    </row>
    <row r="942" spans="2:15" x14ac:dyDescent="0.2">
      <c r="B942" s="179" t="s">
        <v>54</v>
      </c>
      <c r="C942" s="185" t="s">
        <v>70</v>
      </c>
      <c r="D942" s="179" t="s">
        <v>128</v>
      </c>
      <c r="E942" s="180" t="str">
        <f t="shared" si="65"/>
        <v>ALFemale60-64</v>
      </c>
      <c r="F942" s="181">
        <v>1.1509999999999999E-2</v>
      </c>
      <c r="G942" s="181">
        <v>5.5947355646680672E-2</v>
      </c>
      <c r="H942" s="182">
        <v>4889.0633293861274</v>
      </c>
      <c r="I942" s="181">
        <v>0.94405264435331937</v>
      </c>
      <c r="J942" s="182">
        <v>87386.85274531279</v>
      </c>
      <c r="K942" s="182">
        <v>424711.60540309863</v>
      </c>
      <c r="L942" s="182">
        <v>1993221.9265188626</v>
      </c>
      <c r="M942" s="183">
        <v>22.80917396496779</v>
      </c>
      <c r="N942" s="182">
        <v>5</v>
      </c>
      <c r="O942" s="186">
        <f t="shared" si="66"/>
        <v>2.4999999999999889</v>
      </c>
    </row>
    <row r="943" spans="2:15" x14ac:dyDescent="0.2">
      <c r="B943" s="179" t="s">
        <v>54</v>
      </c>
      <c r="C943" s="185" t="s">
        <v>70</v>
      </c>
      <c r="D943" s="179" t="s">
        <v>129</v>
      </c>
      <c r="E943" s="180" t="str">
        <f t="shared" si="65"/>
        <v>ALFemale65-69</v>
      </c>
      <c r="F943" s="181">
        <v>1.7229999999999999E-2</v>
      </c>
      <c r="G943" s="181">
        <v>8.2594900922442718E-2</v>
      </c>
      <c r="H943" s="182">
        <v>6813.8967431290066</v>
      </c>
      <c r="I943" s="181">
        <v>0.9174050990775573</v>
      </c>
      <c r="J943" s="182">
        <v>82497.789415926673</v>
      </c>
      <c r="K943" s="182">
        <v>395454.20522181084</v>
      </c>
      <c r="L943" s="182">
        <v>1568510.3211157639</v>
      </c>
      <c r="M943" s="183">
        <v>19.012755762555667</v>
      </c>
      <c r="N943" s="182">
        <v>5</v>
      </c>
      <c r="O943" s="186">
        <f t="shared" si="66"/>
        <v>2.5000000000000004</v>
      </c>
    </row>
    <row r="944" spans="2:15" x14ac:dyDescent="0.2">
      <c r="B944" s="179" t="s">
        <v>54</v>
      </c>
      <c r="C944" s="185" t="s">
        <v>70</v>
      </c>
      <c r="D944" s="179" t="s">
        <v>130</v>
      </c>
      <c r="E944" s="180" t="str">
        <f t="shared" si="65"/>
        <v>ALFemale70-74</v>
      </c>
      <c r="F944" s="181">
        <v>2.792E-2</v>
      </c>
      <c r="G944" s="181">
        <v>0.13050872197133204</v>
      </c>
      <c r="H944" s="182">
        <v>9877.4081065422852</v>
      </c>
      <c r="I944" s="181">
        <v>0.86949127802866799</v>
      </c>
      <c r="J944" s="182">
        <v>75683.892672797665</v>
      </c>
      <c r="K944" s="182">
        <v>353725.94309763261</v>
      </c>
      <c r="L944" s="182">
        <v>1173056.115893953</v>
      </c>
      <c r="M944" s="183">
        <v>15.499415720665928</v>
      </c>
      <c r="N944" s="182">
        <v>5</v>
      </c>
      <c r="O944" s="186">
        <f t="shared" si="66"/>
        <v>2.5</v>
      </c>
    </row>
    <row r="945" spans="2:15" x14ac:dyDescent="0.2">
      <c r="B945" s="179" t="s">
        <v>54</v>
      </c>
      <c r="C945" s="185" t="s">
        <v>70</v>
      </c>
      <c r="D945" s="179" t="s">
        <v>131</v>
      </c>
      <c r="E945" s="180" t="str">
        <f t="shared" si="65"/>
        <v>ALFemale75-79</v>
      </c>
      <c r="F945" s="181">
        <v>3.8989999999999997E-2</v>
      </c>
      <c r="G945" s="181">
        <v>0.17762007102656646</v>
      </c>
      <c r="H945" s="182">
        <v>11688.55246266693</v>
      </c>
      <c r="I945" s="181">
        <v>0.82237992897343348</v>
      </c>
      <c r="J945" s="182">
        <v>65806.484566255385</v>
      </c>
      <c r="K945" s="182">
        <v>299811.04167460959</v>
      </c>
      <c r="L945" s="182">
        <v>819330.17279632029</v>
      </c>
      <c r="M945" s="183">
        <v>12.450599332219319</v>
      </c>
      <c r="N945" s="182">
        <v>5</v>
      </c>
      <c r="O945" s="186">
        <f t="shared" si="66"/>
        <v>2.4999999999999987</v>
      </c>
    </row>
    <row r="946" spans="2:15" x14ac:dyDescent="0.2">
      <c r="B946" s="179" t="s">
        <v>54</v>
      </c>
      <c r="C946" s="185" t="s">
        <v>70</v>
      </c>
      <c r="D946" s="179" t="s">
        <v>132</v>
      </c>
      <c r="E946" s="180" t="str">
        <f t="shared" si="65"/>
        <v>ALFemale80-84</v>
      </c>
      <c r="F946" s="181">
        <v>6.6350000000000006E-2</v>
      </c>
      <c r="G946" s="181">
        <v>0.28454264003917307</v>
      </c>
      <c r="H946" s="182">
        <v>15398.859274215776</v>
      </c>
      <c r="I946" s="181">
        <v>0.71545735996082693</v>
      </c>
      <c r="J946" s="182">
        <v>54117.93210358845</v>
      </c>
      <c r="K946" s="182">
        <v>232092.51233240281</v>
      </c>
      <c r="L946" s="182">
        <v>519519.1311217107</v>
      </c>
      <c r="M946" s="183">
        <v>9.5997594684010927</v>
      </c>
      <c r="N946" s="182">
        <v>5</v>
      </c>
      <c r="O946" s="186">
        <f t="shared" si="66"/>
        <v>2.5000000000000018</v>
      </c>
    </row>
    <row r="947" spans="2:15" x14ac:dyDescent="0.2">
      <c r="B947" s="179" t="s">
        <v>54</v>
      </c>
      <c r="C947" s="185" t="s">
        <v>70</v>
      </c>
      <c r="D947" s="179" t="s">
        <v>133</v>
      </c>
      <c r="E947" s="180" t="str">
        <f t="shared" si="65"/>
        <v>ALFemale85-89</v>
      </c>
      <c r="F947" s="181">
        <v>0.10156999999999999</v>
      </c>
      <c r="G947" s="181">
        <v>0.40500765910849829</v>
      </c>
      <c r="H947" s="182">
        <v>15681.521049475685</v>
      </c>
      <c r="I947" s="181">
        <v>0.59499234089150166</v>
      </c>
      <c r="J947" s="182">
        <v>38719.072829372672</v>
      </c>
      <c r="K947" s="182">
        <v>154391.56152317414</v>
      </c>
      <c r="L947" s="182">
        <v>287426.61878930789</v>
      </c>
      <c r="M947" s="183">
        <v>7.4233858867421851</v>
      </c>
      <c r="N947" s="182">
        <v>5</v>
      </c>
      <c r="O947" s="186">
        <f t="shared" si="66"/>
        <v>2.5000000000000004</v>
      </c>
    </row>
    <row r="948" spans="2:15" x14ac:dyDescent="0.2">
      <c r="B948" s="179" t="s">
        <v>54</v>
      </c>
      <c r="C948" s="185" t="s">
        <v>70</v>
      </c>
      <c r="D948" s="179" t="s">
        <v>8</v>
      </c>
      <c r="E948" s="180" t="str">
        <f t="shared" si="65"/>
        <v>ALFemale90+</v>
      </c>
      <c r="F948" s="181">
        <v>0.17316999999999999</v>
      </c>
      <c r="G948" s="181">
        <v>1</v>
      </c>
      <c r="H948" s="182">
        <v>23037.551779896985</v>
      </c>
      <c r="I948" s="181">
        <v>0</v>
      </c>
      <c r="J948" s="182">
        <v>23037.551779896985</v>
      </c>
      <c r="K948" s="182">
        <v>133035.05726613372</v>
      </c>
      <c r="L948" s="182">
        <v>133035.05726613372</v>
      </c>
      <c r="M948" s="183">
        <v>5.7747046447106714</v>
      </c>
      <c r="N948" s="183" t="s">
        <v>19</v>
      </c>
      <c r="O948" s="186">
        <f>K948/H948</f>
        <v>5.7747046447106714</v>
      </c>
    </row>
    <row r="949" spans="2:15" ht="16" customHeight="1" x14ac:dyDescent="0.2">
      <c r="B949" s="239" t="s">
        <v>14</v>
      </c>
      <c r="C949" s="239" t="s">
        <v>17</v>
      </c>
      <c r="D949" s="239" t="s">
        <v>0</v>
      </c>
      <c r="E949" s="239" t="s">
        <v>135</v>
      </c>
      <c r="F949" s="240" t="s">
        <v>1</v>
      </c>
      <c r="G949" s="240" t="s">
        <v>2</v>
      </c>
      <c r="H949" s="240" t="s">
        <v>83</v>
      </c>
      <c r="I949" s="240" t="s">
        <v>3</v>
      </c>
      <c r="J949" s="240" t="s">
        <v>4</v>
      </c>
      <c r="K949" s="240" t="s">
        <v>5</v>
      </c>
      <c r="L949" s="240" t="s">
        <v>6</v>
      </c>
      <c r="M949" s="240" t="s">
        <v>7</v>
      </c>
      <c r="N949" s="241" t="s">
        <v>9</v>
      </c>
      <c r="O949" s="242" t="s">
        <v>139</v>
      </c>
    </row>
    <row r="950" spans="2:15" ht="16" customHeight="1" x14ac:dyDescent="0.2">
      <c r="B950" s="239"/>
      <c r="C950" s="239"/>
      <c r="D950" s="239"/>
      <c r="E950" s="239"/>
      <c r="F950" s="239"/>
      <c r="G950" s="239"/>
      <c r="H950" s="239"/>
      <c r="I950" s="239"/>
      <c r="J950" s="239"/>
      <c r="K950" s="239"/>
      <c r="L950" s="239"/>
      <c r="M950" s="239"/>
      <c r="N950" s="241"/>
      <c r="O950" s="242"/>
    </row>
    <row r="951" spans="2:15" x14ac:dyDescent="0.2">
      <c r="B951" s="179" t="s">
        <v>55</v>
      </c>
      <c r="C951" s="185" t="s">
        <v>70</v>
      </c>
      <c r="D951" s="179">
        <v>0</v>
      </c>
      <c r="E951" s="180" t="str">
        <f t="shared" si="65"/>
        <v>SEFemale0</v>
      </c>
      <c r="F951" s="181">
        <v>1.3180000000000001E-2</v>
      </c>
      <c r="G951" s="181">
        <v>1.3024725539615844E-2</v>
      </c>
      <c r="H951" s="182">
        <v>1302.4725539615845</v>
      </c>
      <c r="I951" s="181">
        <v>0.98697527446038413</v>
      </c>
      <c r="J951" s="182">
        <v>100000</v>
      </c>
      <c r="K951" s="182">
        <v>98813.544116351186</v>
      </c>
      <c r="L951" s="182">
        <v>7768144.3578896429</v>
      </c>
      <c r="M951" s="183">
        <v>77.681443578896435</v>
      </c>
      <c r="N951" s="182">
        <v>1</v>
      </c>
      <c r="O951" s="186">
        <f t="shared" ref="O951:O969" si="67">(K951-J952*N951)/H951</f>
        <v>8.9074176618847922E-2</v>
      </c>
    </row>
    <row r="952" spans="2:15" x14ac:dyDescent="0.2">
      <c r="B952" s="179" t="s">
        <v>55</v>
      </c>
      <c r="C952" s="185" t="s">
        <v>70</v>
      </c>
      <c r="D952" s="184" t="s">
        <v>1657</v>
      </c>
      <c r="E952" s="180" t="str">
        <f t="shared" si="65"/>
        <v>SEFemale1-4</v>
      </c>
      <c r="F952" s="181">
        <v>5.9000000000000003E-4</v>
      </c>
      <c r="G952" s="181">
        <v>2.3730770936769641E-3</v>
      </c>
      <c r="H952" s="182">
        <v>234.21684158474721</v>
      </c>
      <c r="I952" s="181">
        <v>0.99762692290632304</v>
      </c>
      <c r="J952" s="182">
        <v>98697.52744603841</v>
      </c>
      <c r="K952" s="182">
        <v>394205.23164301243</v>
      </c>
      <c r="L952" s="182">
        <v>7669330.8137732921</v>
      </c>
      <c r="M952" s="183">
        <v>77.705399641003154</v>
      </c>
      <c r="N952" s="182">
        <v>4</v>
      </c>
      <c r="O952" s="186">
        <f t="shared" si="67"/>
        <v>1.5028348209981177</v>
      </c>
    </row>
    <row r="953" spans="2:15" x14ac:dyDescent="0.2">
      <c r="B953" s="179" t="s">
        <v>55</v>
      </c>
      <c r="C953" s="185" t="s">
        <v>70</v>
      </c>
      <c r="D953" s="184" t="s">
        <v>1658</v>
      </c>
      <c r="E953" s="180" t="str">
        <f t="shared" si="65"/>
        <v>SEFemale5-9</v>
      </c>
      <c r="F953" s="181">
        <v>3.2000000000000003E-4</v>
      </c>
      <c r="G953" s="181">
        <v>1.5766945220332773E-3</v>
      </c>
      <c r="H953" s="182">
        <v>155.24656245130319</v>
      </c>
      <c r="I953" s="181">
        <v>0.99842330547796676</v>
      </c>
      <c r="J953" s="182">
        <v>98463.310604453669</v>
      </c>
      <c r="K953" s="182">
        <v>491928.43661614007</v>
      </c>
      <c r="L953" s="182">
        <v>7275125.5821302794</v>
      </c>
      <c r="M953" s="183">
        <v>73.886664357202847</v>
      </c>
      <c r="N953" s="182">
        <v>5</v>
      </c>
      <c r="O953" s="186">
        <f t="shared" si="67"/>
        <v>2.499999999999742</v>
      </c>
    </row>
    <row r="954" spans="2:15" x14ac:dyDescent="0.2">
      <c r="B954" s="179" t="s">
        <v>55</v>
      </c>
      <c r="C954" s="185" t="s">
        <v>70</v>
      </c>
      <c r="D954" s="184" t="s">
        <v>118</v>
      </c>
      <c r="E954" s="180" t="str">
        <f t="shared" si="65"/>
        <v>SEFemale10-14</v>
      </c>
      <c r="F954" s="181">
        <v>2.7E-4</v>
      </c>
      <c r="G954" s="181">
        <v>1.3243425110389855E-3</v>
      </c>
      <c r="H954" s="182">
        <v>130.19354838876683</v>
      </c>
      <c r="I954" s="181">
        <v>0.99867565748896103</v>
      </c>
      <c r="J954" s="182">
        <v>98308.06404200237</v>
      </c>
      <c r="K954" s="182">
        <v>491214.83633903996</v>
      </c>
      <c r="L954" s="182">
        <v>6783197.145514139</v>
      </c>
      <c r="M954" s="183">
        <v>68.999397064883723</v>
      </c>
      <c r="N954" s="182">
        <v>5</v>
      </c>
      <c r="O954" s="186">
        <f t="shared" si="67"/>
        <v>2.5000000000002367</v>
      </c>
    </row>
    <row r="955" spans="2:15" x14ac:dyDescent="0.2">
      <c r="B955" s="179" t="s">
        <v>55</v>
      </c>
      <c r="C955" s="185" t="s">
        <v>70</v>
      </c>
      <c r="D955" s="179" t="s">
        <v>119</v>
      </c>
      <c r="E955" s="180" t="str">
        <f t="shared" si="65"/>
        <v>SEFemale15-19</v>
      </c>
      <c r="F955" s="181">
        <v>3.8000000000000002E-4</v>
      </c>
      <c r="G955" s="181">
        <v>1.9079721817533532E-3</v>
      </c>
      <c r="H955" s="182">
        <v>187.3206457655981</v>
      </c>
      <c r="I955" s="181">
        <v>0.99809202781824669</v>
      </c>
      <c r="J955" s="182">
        <v>98177.870493613606</v>
      </c>
      <c r="K955" s="182">
        <v>490421.05085365404</v>
      </c>
      <c r="L955" s="182">
        <v>6291982.3091750992</v>
      </c>
      <c r="M955" s="183">
        <v>64.087581830208748</v>
      </c>
      <c r="N955" s="182">
        <v>5</v>
      </c>
      <c r="O955" s="186">
        <f t="shared" si="67"/>
        <v>2.499999999999861</v>
      </c>
    </row>
    <row r="956" spans="2:15" x14ac:dyDescent="0.2">
      <c r="B956" s="179" t="s">
        <v>55</v>
      </c>
      <c r="C956" s="185" t="s">
        <v>70</v>
      </c>
      <c r="D956" s="179" t="s">
        <v>120</v>
      </c>
      <c r="E956" s="180" t="str">
        <f t="shared" si="65"/>
        <v>SEFemale20-24</v>
      </c>
      <c r="F956" s="181">
        <v>6.7000000000000002E-4</v>
      </c>
      <c r="G956" s="181">
        <v>3.335976450518678E-3</v>
      </c>
      <c r="H956" s="182">
        <v>326.89416666579763</v>
      </c>
      <c r="I956" s="181">
        <v>0.99666402354948136</v>
      </c>
      <c r="J956" s="182">
        <v>97990.549847848015</v>
      </c>
      <c r="K956" s="182">
        <v>489135.51382257557</v>
      </c>
      <c r="L956" s="182">
        <v>5801561.2583214454</v>
      </c>
      <c r="M956" s="183">
        <v>59.205313852505689</v>
      </c>
      <c r="N956" s="182">
        <v>5</v>
      </c>
      <c r="O956" s="186">
        <f t="shared" si="67"/>
        <v>2.4999999999998681</v>
      </c>
    </row>
    <row r="957" spans="2:15" x14ac:dyDescent="0.2">
      <c r="B957" s="179" t="s">
        <v>55</v>
      </c>
      <c r="C957" s="185" t="s">
        <v>70</v>
      </c>
      <c r="D957" s="179" t="s">
        <v>121</v>
      </c>
      <c r="E957" s="180" t="str">
        <f t="shared" si="65"/>
        <v>SEFemale25-29</v>
      </c>
      <c r="F957" s="181">
        <v>7.6000000000000004E-4</v>
      </c>
      <c r="G957" s="181">
        <v>3.788128992378393E-3</v>
      </c>
      <c r="H957" s="182">
        <v>369.96252558754713</v>
      </c>
      <c r="I957" s="181">
        <v>0.99621187100762165</v>
      </c>
      <c r="J957" s="182">
        <v>97663.655681182223</v>
      </c>
      <c r="K957" s="182">
        <v>487393.37209194223</v>
      </c>
      <c r="L957" s="182">
        <v>5312425.7444988703</v>
      </c>
      <c r="M957" s="183">
        <v>54.395114615010932</v>
      </c>
      <c r="N957" s="182">
        <v>5</v>
      </c>
      <c r="O957" s="186">
        <f t="shared" si="67"/>
        <v>2.499999999999877</v>
      </c>
    </row>
    <row r="958" spans="2:15" x14ac:dyDescent="0.2">
      <c r="B958" s="179" t="s">
        <v>55</v>
      </c>
      <c r="C958" s="185" t="s">
        <v>70</v>
      </c>
      <c r="D958" s="179" t="s">
        <v>122</v>
      </c>
      <c r="E958" s="180" t="str">
        <f t="shared" si="65"/>
        <v>SEFemale30-34</v>
      </c>
      <c r="F958" s="181">
        <v>1.0499999999999999E-3</v>
      </c>
      <c r="G958" s="181">
        <v>5.2511647365066196E-3</v>
      </c>
      <c r="H958" s="182">
        <v>510.90521058315426</v>
      </c>
      <c r="I958" s="181">
        <v>0.99474883526349334</v>
      </c>
      <c r="J958" s="182">
        <v>97293.693155594679</v>
      </c>
      <c r="K958" s="182">
        <v>485191.20275151549</v>
      </c>
      <c r="L958" s="182">
        <v>4825032.3724069279</v>
      </c>
      <c r="M958" s="183">
        <v>49.592447525767234</v>
      </c>
      <c r="N958" s="182">
        <v>5</v>
      </c>
      <c r="O958" s="186">
        <f t="shared" si="67"/>
        <v>2.5000000000000675</v>
      </c>
    </row>
    <row r="959" spans="2:15" x14ac:dyDescent="0.2">
      <c r="B959" s="179" t="s">
        <v>55</v>
      </c>
      <c r="C959" s="185" t="s">
        <v>70</v>
      </c>
      <c r="D959" s="179" t="s">
        <v>123</v>
      </c>
      <c r="E959" s="180" t="str">
        <f t="shared" si="65"/>
        <v>SEFemale35-39</v>
      </c>
      <c r="F959" s="181">
        <v>1.47E-3</v>
      </c>
      <c r="G959" s="181">
        <v>7.320948277607842E-3</v>
      </c>
      <c r="H959" s="182">
        <v>708.54178470811701</v>
      </c>
      <c r="I959" s="181">
        <v>0.99267905172239213</v>
      </c>
      <c r="J959" s="182">
        <v>96782.787945011514</v>
      </c>
      <c r="K959" s="182">
        <v>482142.58526328724</v>
      </c>
      <c r="L959" s="182">
        <v>4339841.1696554124</v>
      </c>
      <c r="M959" s="183">
        <v>44.841043142104496</v>
      </c>
      <c r="N959" s="182">
        <v>5</v>
      </c>
      <c r="O959" s="186">
        <f t="shared" si="67"/>
        <v>2.5000000000000528</v>
      </c>
    </row>
    <row r="960" spans="2:15" x14ac:dyDescent="0.2">
      <c r="B960" s="179" t="s">
        <v>55</v>
      </c>
      <c r="C960" s="185" t="s">
        <v>70</v>
      </c>
      <c r="D960" s="179" t="s">
        <v>124</v>
      </c>
      <c r="E960" s="180" t="str">
        <f t="shared" si="65"/>
        <v>SEFemale40-44</v>
      </c>
      <c r="F960" s="181">
        <v>2.0999999999999999E-3</v>
      </c>
      <c r="G960" s="181">
        <v>1.0435617016069152E-2</v>
      </c>
      <c r="H960" s="182">
        <v>1002.5940380364784</v>
      </c>
      <c r="I960" s="181">
        <v>0.9895643829839309</v>
      </c>
      <c r="J960" s="182">
        <v>96074.246160303388</v>
      </c>
      <c r="K960" s="182">
        <v>477864.74570642575</v>
      </c>
      <c r="L960" s="182">
        <v>3857698.5843921248</v>
      </c>
      <c r="M960" s="183">
        <v>40.15330578764484</v>
      </c>
      <c r="N960" s="182">
        <v>5</v>
      </c>
      <c r="O960" s="186">
        <f t="shared" si="67"/>
        <v>2.499999999999968</v>
      </c>
    </row>
    <row r="961" spans="2:15" x14ac:dyDescent="0.2">
      <c r="B961" s="179" t="s">
        <v>55</v>
      </c>
      <c r="C961" s="185" t="s">
        <v>70</v>
      </c>
      <c r="D961" s="179" t="s">
        <v>125</v>
      </c>
      <c r="E961" s="180" t="str">
        <f t="shared" si="65"/>
        <v>SEFemale45-49</v>
      </c>
      <c r="F961" s="181">
        <v>3.5699999999999998E-3</v>
      </c>
      <c r="G961" s="181">
        <v>1.7709400733970992E-2</v>
      </c>
      <c r="H961" s="182">
        <v>1683.6619858739084</v>
      </c>
      <c r="I961" s="181">
        <v>0.98229059926602902</v>
      </c>
      <c r="J961" s="182">
        <v>95071.652122266911</v>
      </c>
      <c r="K961" s="182">
        <v>471149.10564664978</v>
      </c>
      <c r="L961" s="182">
        <v>3379833.8386856993</v>
      </c>
      <c r="M961" s="183">
        <v>35.550385033164915</v>
      </c>
      <c r="N961" s="182">
        <v>5</v>
      </c>
      <c r="O961" s="186">
        <f t="shared" si="67"/>
        <v>2.5000000000000169</v>
      </c>
    </row>
    <row r="962" spans="2:15" x14ac:dyDescent="0.2">
      <c r="B962" s="179" t="s">
        <v>55</v>
      </c>
      <c r="C962" s="185" t="s">
        <v>70</v>
      </c>
      <c r="D962" s="179" t="s">
        <v>126</v>
      </c>
      <c r="E962" s="180" t="str">
        <f t="shared" si="65"/>
        <v>SEFemale50-54</v>
      </c>
      <c r="F962" s="181">
        <v>4.8500000000000001E-3</v>
      </c>
      <c r="G962" s="181">
        <v>2.3937173477324075E-2</v>
      </c>
      <c r="H962" s="182">
        <v>2235.444520593469</v>
      </c>
      <c r="I962" s="181">
        <v>0.97606282652267595</v>
      </c>
      <c r="J962" s="182">
        <v>93387.990136392997</v>
      </c>
      <c r="K962" s="182">
        <v>461351.33938048134</v>
      </c>
      <c r="L962" s="182">
        <v>2908684.7330390494</v>
      </c>
      <c r="M962" s="183">
        <v>31.14623977655928</v>
      </c>
      <c r="N962" s="182">
        <v>5</v>
      </c>
      <c r="O962" s="186">
        <f t="shared" si="67"/>
        <v>2.4999999999999876</v>
      </c>
    </row>
    <row r="963" spans="2:15" x14ac:dyDescent="0.2">
      <c r="B963" s="179" t="s">
        <v>55</v>
      </c>
      <c r="C963" s="185" t="s">
        <v>70</v>
      </c>
      <c r="D963" s="179" t="s">
        <v>127</v>
      </c>
      <c r="E963" s="180" t="str">
        <f t="shared" si="65"/>
        <v>SEFemale55-59</v>
      </c>
      <c r="F963" s="181">
        <v>6.6699999999999997E-3</v>
      </c>
      <c r="G963" s="181">
        <v>3.2789836808244481E-2</v>
      </c>
      <c r="H963" s="182">
        <v>2988.8770953981275</v>
      </c>
      <c r="I963" s="181">
        <v>0.96721016319175557</v>
      </c>
      <c r="J963" s="182">
        <v>91152.545615799536</v>
      </c>
      <c r="K963" s="182">
        <v>448290.53534050233</v>
      </c>
      <c r="L963" s="182">
        <v>2447333.3936585682</v>
      </c>
      <c r="M963" s="183">
        <v>26.848766286504784</v>
      </c>
      <c r="N963" s="182">
        <v>5</v>
      </c>
      <c r="O963" s="186">
        <f t="shared" si="67"/>
        <v>2.4999999999999942</v>
      </c>
    </row>
    <row r="964" spans="2:15" x14ac:dyDescent="0.2">
      <c r="B964" s="179" t="s">
        <v>55</v>
      </c>
      <c r="C964" s="185" t="s">
        <v>70</v>
      </c>
      <c r="D964" s="179" t="s">
        <v>128</v>
      </c>
      <c r="E964" s="180" t="str">
        <f t="shared" si="65"/>
        <v>SEFemale60-64</v>
      </c>
      <c r="F964" s="181">
        <v>1.116E-2</v>
      </c>
      <c r="G964" s="181">
        <v>5.4262457148843778E-2</v>
      </c>
      <c r="H964" s="182">
        <v>4783.9772851731486</v>
      </c>
      <c r="I964" s="181">
        <v>0.94573754285115619</v>
      </c>
      <c r="J964" s="182">
        <v>88163.668520401407</v>
      </c>
      <c r="K964" s="182">
        <v>428858.39938907413</v>
      </c>
      <c r="L964" s="182">
        <v>1999042.858318066</v>
      </c>
      <c r="M964" s="183">
        <v>22.674225016572215</v>
      </c>
      <c r="N964" s="182">
        <v>5</v>
      </c>
      <c r="O964" s="186">
        <f t="shared" si="67"/>
        <v>2.4999999999999951</v>
      </c>
    </row>
    <row r="965" spans="2:15" x14ac:dyDescent="0.2">
      <c r="B965" s="179" t="s">
        <v>55</v>
      </c>
      <c r="C965" s="185" t="s">
        <v>70</v>
      </c>
      <c r="D965" s="179" t="s">
        <v>129</v>
      </c>
      <c r="E965" s="180" t="str">
        <f t="shared" si="65"/>
        <v>SEFemale65-69</v>
      </c>
      <c r="F965" s="181">
        <v>1.6490000000000001E-2</v>
      </c>
      <c r="G965" s="181">
        <v>7.9183316994274222E-2</v>
      </c>
      <c r="H965" s="182">
        <v>6602.2805219637867</v>
      </c>
      <c r="I965" s="181">
        <v>0.92081668300572583</v>
      </c>
      <c r="J965" s="182">
        <v>83379.691235228252</v>
      </c>
      <c r="K965" s="182">
        <v>400392.75487123179</v>
      </c>
      <c r="L965" s="182">
        <v>1570184.4589289918</v>
      </c>
      <c r="M965" s="183">
        <v>18.831737509068425</v>
      </c>
      <c r="N965" s="182">
        <v>5</v>
      </c>
      <c r="O965" s="186">
        <f t="shared" si="67"/>
        <v>2.4999999999999933</v>
      </c>
    </row>
    <row r="966" spans="2:15" x14ac:dyDescent="0.2">
      <c r="B966" s="179" t="s">
        <v>55</v>
      </c>
      <c r="C966" s="185" t="s">
        <v>70</v>
      </c>
      <c r="D966" s="179" t="s">
        <v>130</v>
      </c>
      <c r="E966" s="180" t="str">
        <f t="shared" si="65"/>
        <v>SEFemale70-74</v>
      </c>
      <c r="F966" s="181">
        <v>2.6239999999999999E-2</v>
      </c>
      <c r="G966" s="181">
        <v>0.12313217342202505</v>
      </c>
      <c r="H966" s="182">
        <v>9453.7694508397253</v>
      </c>
      <c r="I966" s="181">
        <v>0.87686782657797491</v>
      </c>
      <c r="J966" s="182">
        <v>76777.410713264471</v>
      </c>
      <c r="K966" s="182">
        <v>360252.62993922306</v>
      </c>
      <c r="L966" s="182">
        <v>1169791.7040577601</v>
      </c>
      <c r="M966" s="183">
        <v>15.236144240739037</v>
      </c>
      <c r="N966" s="182">
        <v>5</v>
      </c>
      <c r="O966" s="186">
        <f t="shared" si="67"/>
        <v>2.5</v>
      </c>
    </row>
    <row r="967" spans="2:15" x14ac:dyDescent="0.2">
      <c r="B967" s="179" t="s">
        <v>55</v>
      </c>
      <c r="C967" s="185" t="s">
        <v>70</v>
      </c>
      <c r="D967" s="179" t="s">
        <v>131</v>
      </c>
      <c r="E967" s="180" t="str">
        <f t="shared" si="65"/>
        <v>SEFemale75-79</v>
      </c>
      <c r="F967" s="181">
        <v>4.1020000000000001E-2</v>
      </c>
      <c r="G967" s="181">
        <v>0.18600404223441597</v>
      </c>
      <c r="H967" s="182">
        <v>12522.469412750723</v>
      </c>
      <c r="I967" s="181">
        <v>0.81399595776558398</v>
      </c>
      <c r="J967" s="182">
        <v>67323.641262424746</v>
      </c>
      <c r="K967" s="182">
        <v>305312.03278024693</v>
      </c>
      <c r="L967" s="182">
        <v>809539.07411853701</v>
      </c>
      <c r="M967" s="183">
        <v>12.024588375471069</v>
      </c>
      <c r="N967" s="182">
        <v>5</v>
      </c>
      <c r="O967" s="186">
        <f t="shared" si="67"/>
        <v>2.5000000000000009</v>
      </c>
    </row>
    <row r="968" spans="2:15" x14ac:dyDescent="0.2">
      <c r="B968" s="179" t="s">
        <v>55</v>
      </c>
      <c r="C968" s="185" t="s">
        <v>70</v>
      </c>
      <c r="D968" s="179" t="s">
        <v>132</v>
      </c>
      <c r="E968" s="180" t="str">
        <f t="shared" si="65"/>
        <v>SEFemale80-84</v>
      </c>
      <c r="F968" s="181">
        <v>6.1559999999999997E-2</v>
      </c>
      <c r="G968" s="181">
        <v>0.26674075873578423</v>
      </c>
      <c r="H968" s="182">
        <v>14617.706158792149</v>
      </c>
      <c r="I968" s="181">
        <v>0.73325924126421582</v>
      </c>
      <c r="J968" s="182">
        <v>54801.171849674021</v>
      </c>
      <c r="K968" s="182">
        <v>237461.59385138974</v>
      </c>
      <c r="L968" s="182">
        <v>504227.04133829009</v>
      </c>
      <c r="M968" s="183">
        <v>9.2010266262452092</v>
      </c>
      <c r="N968" s="182">
        <v>5</v>
      </c>
      <c r="O968" s="186">
        <f t="shared" si="67"/>
        <v>2.4999999999999996</v>
      </c>
    </row>
    <row r="969" spans="2:15" x14ac:dyDescent="0.2">
      <c r="B969" s="179" t="s">
        <v>55</v>
      </c>
      <c r="C969" s="185" t="s">
        <v>70</v>
      </c>
      <c r="D969" s="179" t="s">
        <v>133</v>
      </c>
      <c r="E969" s="180" t="str">
        <f t="shared" si="65"/>
        <v>SEFemale85-89</v>
      </c>
      <c r="F969" s="181">
        <v>0.11652</v>
      </c>
      <c r="G969" s="181">
        <v>0.45118483985110985</v>
      </c>
      <c r="H969" s="182">
        <v>18130.170532403106</v>
      </c>
      <c r="I969" s="181">
        <v>0.5488151601488902</v>
      </c>
      <c r="J969" s="182">
        <v>40183.465690881872</v>
      </c>
      <c r="K969" s="182">
        <v>155591.90212340161</v>
      </c>
      <c r="L969" s="182">
        <v>266765.44748690038</v>
      </c>
      <c r="M969" s="183">
        <v>6.6386869051823165</v>
      </c>
      <c r="N969" s="182">
        <v>5</v>
      </c>
      <c r="O969" s="186">
        <f t="shared" si="67"/>
        <v>2.5</v>
      </c>
    </row>
    <row r="970" spans="2:15" x14ac:dyDescent="0.2">
      <c r="B970" s="179" t="s">
        <v>55</v>
      </c>
      <c r="C970" s="185" t="s">
        <v>70</v>
      </c>
      <c r="D970" s="179" t="s">
        <v>8</v>
      </c>
      <c r="E970" s="180" t="str">
        <f t="shared" si="65"/>
        <v>SEFemale90+</v>
      </c>
      <c r="F970" s="181">
        <v>0.19836999999999999</v>
      </c>
      <c r="G970" s="181">
        <v>1</v>
      </c>
      <c r="H970" s="182">
        <v>22053.29515847877</v>
      </c>
      <c r="I970" s="181">
        <v>0</v>
      </c>
      <c r="J970" s="182">
        <v>22053.29515847877</v>
      </c>
      <c r="K970" s="182">
        <v>111173.54536349879</v>
      </c>
      <c r="L970" s="182">
        <v>111173.54536349879</v>
      </c>
      <c r="M970" s="183">
        <v>5.0411307954020739</v>
      </c>
      <c r="N970" s="183" t="s">
        <v>19</v>
      </c>
      <c r="O970" s="186">
        <f>K970/H970</f>
        <v>5.0411307954020739</v>
      </c>
    </row>
    <row r="971" spans="2:15" ht="16" customHeight="1" x14ac:dyDescent="0.2">
      <c r="B971" s="239" t="s">
        <v>14</v>
      </c>
      <c r="C971" s="239" t="s">
        <v>17</v>
      </c>
      <c r="D971" s="239" t="s">
        <v>0</v>
      </c>
      <c r="E971" s="239" t="s">
        <v>135</v>
      </c>
      <c r="F971" s="240" t="s">
        <v>1</v>
      </c>
      <c r="G971" s="240" t="s">
        <v>2</v>
      </c>
      <c r="H971" s="240" t="s">
        <v>83</v>
      </c>
      <c r="I971" s="240" t="s">
        <v>3</v>
      </c>
      <c r="J971" s="240" t="s">
        <v>4</v>
      </c>
      <c r="K971" s="240" t="s">
        <v>5</v>
      </c>
      <c r="L971" s="240" t="s">
        <v>6</v>
      </c>
      <c r="M971" s="240" t="s">
        <v>7</v>
      </c>
      <c r="N971" s="241" t="s">
        <v>9</v>
      </c>
      <c r="O971" s="242" t="s">
        <v>139</v>
      </c>
    </row>
    <row r="972" spans="2:15" ht="16" customHeight="1" x14ac:dyDescent="0.2">
      <c r="B972" s="239"/>
      <c r="C972" s="239"/>
      <c r="D972" s="239"/>
      <c r="E972" s="239"/>
      <c r="F972" s="239"/>
      <c r="G972" s="239"/>
      <c r="H972" s="239"/>
      <c r="I972" s="239"/>
      <c r="J972" s="239"/>
      <c r="K972" s="239"/>
      <c r="L972" s="239"/>
      <c r="M972" s="239"/>
      <c r="N972" s="241"/>
      <c r="O972" s="242"/>
    </row>
    <row r="973" spans="2:15" x14ac:dyDescent="0.2">
      <c r="B973" s="179" t="s">
        <v>56</v>
      </c>
      <c r="C973" s="185" t="s">
        <v>70</v>
      </c>
      <c r="D973" s="179">
        <v>0</v>
      </c>
      <c r="E973" s="180" t="str">
        <f t="shared" ref="E973:E1036" si="68">_xlfn.CONCAT(B973,C973,D973)</f>
        <v>BAFemale0</v>
      </c>
      <c r="F973" s="181">
        <v>1.5049999999999999E-2</v>
      </c>
      <c r="G973" s="181">
        <v>1.48481392273534E-2</v>
      </c>
      <c r="H973" s="182">
        <v>1484.8139227353399</v>
      </c>
      <c r="I973" s="181">
        <v>0.9851518607726466</v>
      </c>
      <c r="J973" s="182">
        <v>100000</v>
      </c>
      <c r="K973" s="182">
        <v>98655.566944955892</v>
      </c>
      <c r="L973" s="182">
        <v>7889727.22813066</v>
      </c>
      <c r="M973" s="183">
        <v>78.897272281306599</v>
      </c>
      <c r="N973" s="182">
        <v>1</v>
      </c>
      <c r="O973" s="186">
        <f t="shared" ref="O973:O991" si="69">(K973-J974*N973)/H973</f>
        <v>9.4544417682061635E-2</v>
      </c>
    </row>
    <row r="974" spans="2:15" x14ac:dyDescent="0.2">
      <c r="B974" s="179" t="s">
        <v>56</v>
      </c>
      <c r="C974" s="185" t="s">
        <v>70</v>
      </c>
      <c r="D974" s="184" t="s">
        <v>1657</v>
      </c>
      <c r="E974" s="180" t="str">
        <f t="shared" si="68"/>
        <v>BAFemale1-4</v>
      </c>
      <c r="F974" s="181">
        <v>5.0000000000000001E-4</v>
      </c>
      <c r="G974" s="181">
        <v>2.0145538554441041E-3</v>
      </c>
      <c r="H974" s="182">
        <v>198.46414793174685</v>
      </c>
      <c r="I974" s="181">
        <v>0.99798544614455587</v>
      </c>
      <c r="J974" s="182">
        <v>98515.186077264661</v>
      </c>
      <c r="K974" s="182">
        <v>393564.55849091691</v>
      </c>
      <c r="L974" s="182">
        <v>7791071.6611857042</v>
      </c>
      <c r="M974" s="183">
        <v>79.084981426875956</v>
      </c>
      <c r="N974" s="182">
        <v>4</v>
      </c>
      <c r="O974" s="186">
        <f t="shared" si="69"/>
        <v>1.4998717737555285</v>
      </c>
    </row>
    <row r="975" spans="2:15" x14ac:dyDescent="0.2">
      <c r="B975" s="179" t="s">
        <v>56</v>
      </c>
      <c r="C975" s="185" t="s">
        <v>70</v>
      </c>
      <c r="D975" s="184" t="s">
        <v>1658</v>
      </c>
      <c r="E975" s="180" t="str">
        <f t="shared" si="68"/>
        <v>BAFemale5-9</v>
      </c>
      <c r="F975" s="181">
        <v>2.1000000000000001E-4</v>
      </c>
      <c r="G975" s="181">
        <v>1.0299048321646294E-3</v>
      </c>
      <c r="H975" s="182">
        <v>101.25686699760615</v>
      </c>
      <c r="I975" s="181">
        <v>0.99897009516783541</v>
      </c>
      <c r="J975" s="182">
        <v>98316.721929332911</v>
      </c>
      <c r="K975" s="182">
        <v>491330.46747917053</v>
      </c>
      <c r="L975" s="182">
        <v>7397507.1026947871</v>
      </c>
      <c r="M975" s="183">
        <v>75.241596317784996</v>
      </c>
      <c r="N975" s="182">
        <v>5</v>
      </c>
      <c r="O975" s="186">
        <f t="shared" si="69"/>
        <v>2.4999999999997691</v>
      </c>
    </row>
    <row r="976" spans="2:15" x14ac:dyDescent="0.2">
      <c r="B976" s="179" t="s">
        <v>56</v>
      </c>
      <c r="C976" s="185" t="s">
        <v>70</v>
      </c>
      <c r="D976" s="184" t="s">
        <v>118</v>
      </c>
      <c r="E976" s="180" t="str">
        <f t="shared" si="68"/>
        <v>BAFemale10-14</v>
      </c>
      <c r="F976" s="181">
        <v>2.5999999999999998E-4</v>
      </c>
      <c r="G976" s="181">
        <v>1.2869441310641818E-3</v>
      </c>
      <c r="H976" s="182">
        <v>126.39781634171162</v>
      </c>
      <c r="I976" s="181">
        <v>0.99871305586893577</v>
      </c>
      <c r="J976" s="182">
        <v>98215.465062335308</v>
      </c>
      <c r="K976" s="182">
        <v>490761.33077082224</v>
      </c>
      <c r="L976" s="182">
        <v>6906176.6352156168</v>
      </c>
      <c r="M976" s="183">
        <v>70.316590476178177</v>
      </c>
      <c r="N976" s="182">
        <v>5</v>
      </c>
      <c r="O976" s="186">
        <f t="shared" si="69"/>
        <v>2.5000000000001577</v>
      </c>
    </row>
    <row r="977" spans="2:15" x14ac:dyDescent="0.2">
      <c r="B977" s="179" t="s">
        <v>56</v>
      </c>
      <c r="C977" s="185" t="s">
        <v>70</v>
      </c>
      <c r="D977" s="179" t="s">
        <v>119</v>
      </c>
      <c r="E977" s="180" t="str">
        <f t="shared" si="68"/>
        <v>BAFemale15-19</v>
      </c>
      <c r="F977" s="181">
        <v>4.6000000000000001E-4</v>
      </c>
      <c r="G977" s="181">
        <v>2.3057827181812698E-3</v>
      </c>
      <c r="H977" s="182">
        <v>226.17207609833247</v>
      </c>
      <c r="I977" s="181">
        <v>0.99769421728181873</v>
      </c>
      <c r="J977" s="182">
        <v>98089.067245993589</v>
      </c>
      <c r="K977" s="182">
        <v>489879.90603972215</v>
      </c>
      <c r="L977" s="182">
        <v>6415415.3044447945</v>
      </c>
      <c r="M977" s="183">
        <v>65.403979103561412</v>
      </c>
      <c r="N977" s="182">
        <v>5</v>
      </c>
      <c r="O977" s="186">
        <f t="shared" si="69"/>
        <v>2.5000000000000999</v>
      </c>
    </row>
    <row r="978" spans="2:15" x14ac:dyDescent="0.2">
      <c r="B978" s="179" t="s">
        <v>56</v>
      </c>
      <c r="C978" s="185" t="s">
        <v>70</v>
      </c>
      <c r="D978" s="179" t="s">
        <v>120</v>
      </c>
      <c r="E978" s="180" t="str">
        <f t="shared" si="68"/>
        <v>BAFemale20-24</v>
      </c>
      <c r="F978" s="181">
        <v>5.6999999999999998E-4</v>
      </c>
      <c r="G978" s="181">
        <v>2.8674619553828401E-3</v>
      </c>
      <c r="H978" s="182">
        <v>280.61812874329377</v>
      </c>
      <c r="I978" s="181">
        <v>0.99713253804461721</v>
      </c>
      <c r="J978" s="182">
        <v>97862.895169895259</v>
      </c>
      <c r="K978" s="182">
        <v>488612.9305276181</v>
      </c>
      <c r="L978" s="182">
        <v>5925535.3984050723</v>
      </c>
      <c r="M978" s="183">
        <v>60.549357221835955</v>
      </c>
      <c r="N978" s="182">
        <v>5</v>
      </c>
      <c r="O978" s="186">
        <f t="shared" si="69"/>
        <v>2.4999999999998668</v>
      </c>
    </row>
    <row r="979" spans="2:15" x14ac:dyDescent="0.2">
      <c r="B979" s="179" t="s">
        <v>56</v>
      </c>
      <c r="C979" s="185" t="s">
        <v>70</v>
      </c>
      <c r="D979" s="179" t="s">
        <v>121</v>
      </c>
      <c r="E979" s="180" t="str">
        <f t="shared" si="68"/>
        <v>BAFemale25-29</v>
      </c>
      <c r="F979" s="181">
        <v>7.6000000000000004E-4</v>
      </c>
      <c r="G979" s="181">
        <v>3.7819002455018076E-3</v>
      </c>
      <c r="H979" s="182">
        <v>369.04643749855808</v>
      </c>
      <c r="I979" s="181">
        <v>0.99621809975449815</v>
      </c>
      <c r="J979" s="182">
        <v>97582.277041151974</v>
      </c>
      <c r="K979" s="182">
        <v>486988.76911201346</v>
      </c>
      <c r="L979" s="182">
        <v>5436922.4678774541</v>
      </c>
      <c r="M979" s="183">
        <v>55.716290219223097</v>
      </c>
      <c r="N979" s="182">
        <v>5</v>
      </c>
      <c r="O979" s="186">
        <f t="shared" si="69"/>
        <v>2.4999999999999765</v>
      </c>
    </row>
    <row r="980" spans="2:15" x14ac:dyDescent="0.2">
      <c r="B980" s="179" t="s">
        <v>56</v>
      </c>
      <c r="C980" s="185" t="s">
        <v>70</v>
      </c>
      <c r="D980" s="179" t="s">
        <v>122</v>
      </c>
      <c r="E980" s="180" t="str">
        <f t="shared" si="68"/>
        <v>BAFemale30-34</v>
      </c>
      <c r="F980" s="181">
        <v>1.07E-3</v>
      </c>
      <c r="G980" s="181">
        <v>5.3127075209799994E-3</v>
      </c>
      <c r="H980" s="182">
        <v>516.46546136679251</v>
      </c>
      <c r="I980" s="181">
        <v>0.99468729247901999</v>
      </c>
      <c r="J980" s="182">
        <v>97213.230603653414</v>
      </c>
      <c r="K980" s="182">
        <v>484774.9893648501</v>
      </c>
      <c r="L980" s="182">
        <v>4949933.6987654408</v>
      </c>
      <c r="M980" s="183">
        <v>50.918312950083312</v>
      </c>
      <c r="N980" s="182">
        <v>5</v>
      </c>
      <c r="O980" s="186">
        <f t="shared" si="69"/>
        <v>2.5000000000000844</v>
      </c>
    </row>
    <row r="981" spans="2:15" x14ac:dyDescent="0.2">
      <c r="B981" s="179" t="s">
        <v>56</v>
      </c>
      <c r="C981" s="185" t="s">
        <v>70</v>
      </c>
      <c r="D981" s="179" t="s">
        <v>123</v>
      </c>
      <c r="E981" s="180" t="str">
        <f t="shared" si="68"/>
        <v>BAFemale35-39</v>
      </c>
      <c r="F981" s="181">
        <v>1.42E-3</v>
      </c>
      <c r="G981" s="181">
        <v>7.0752063985596719E-3</v>
      </c>
      <c r="H981" s="182">
        <v>684.14957145472818</v>
      </c>
      <c r="I981" s="181">
        <v>0.99292479360144037</v>
      </c>
      <c r="J981" s="182">
        <v>96696.765142286618</v>
      </c>
      <c r="K981" s="182">
        <v>481773.4517827963</v>
      </c>
      <c r="L981" s="182">
        <v>4465158.7094005905</v>
      </c>
      <c r="M981" s="183">
        <v>46.176919184734182</v>
      </c>
      <c r="N981" s="182">
        <v>5</v>
      </c>
      <c r="O981" s="186">
        <f t="shared" si="69"/>
        <v>2.4999999999999383</v>
      </c>
    </row>
    <row r="982" spans="2:15" x14ac:dyDescent="0.2">
      <c r="B982" s="179" t="s">
        <v>56</v>
      </c>
      <c r="C982" s="185" t="s">
        <v>70</v>
      </c>
      <c r="D982" s="179" t="s">
        <v>124</v>
      </c>
      <c r="E982" s="180" t="str">
        <f t="shared" si="68"/>
        <v>BAFemale40-44</v>
      </c>
      <c r="F982" s="181">
        <v>2.0100000000000001E-3</v>
      </c>
      <c r="G982" s="181">
        <v>9.9931083277366248E-3</v>
      </c>
      <c r="H982" s="182">
        <v>959.46446822865539</v>
      </c>
      <c r="I982" s="181">
        <v>0.99000689167226341</v>
      </c>
      <c r="J982" s="182">
        <v>96012.615570831898</v>
      </c>
      <c r="K982" s="182">
        <v>477664.41668358789</v>
      </c>
      <c r="L982" s="182">
        <v>3983385.2576177944</v>
      </c>
      <c r="M982" s="183">
        <v>41.488144385350175</v>
      </c>
      <c r="N982" s="182">
        <v>5</v>
      </c>
      <c r="O982" s="186">
        <f t="shared" si="69"/>
        <v>2.4999999999999964</v>
      </c>
    </row>
    <row r="983" spans="2:15" x14ac:dyDescent="0.2">
      <c r="B983" s="179" t="s">
        <v>56</v>
      </c>
      <c r="C983" s="185" t="s">
        <v>70</v>
      </c>
      <c r="D983" s="179" t="s">
        <v>125</v>
      </c>
      <c r="E983" s="180" t="str">
        <f t="shared" si="68"/>
        <v>BAFemale45-49</v>
      </c>
      <c r="F983" s="181">
        <v>3.1900000000000001E-3</v>
      </c>
      <c r="G983" s="181">
        <v>1.5812056444471142E-2</v>
      </c>
      <c r="H983" s="182">
        <v>1502.985790459207</v>
      </c>
      <c r="I983" s="181">
        <v>0.98418794355552885</v>
      </c>
      <c r="J983" s="182">
        <v>95053.151102603253</v>
      </c>
      <c r="K983" s="182">
        <v>471508.29103686824</v>
      </c>
      <c r="L983" s="182">
        <v>3505720.8409342067</v>
      </c>
      <c r="M983" s="183">
        <v>36.881689878434699</v>
      </c>
      <c r="N983" s="182">
        <v>5</v>
      </c>
      <c r="O983" s="186">
        <f t="shared" si="69"/>
        <v>2.4999999999999987</v>
      </c>
    </row>
    <row r="984" spans="2:15" x14ac:dyDescent="0.2">
      <c r="B984" s="179" t="s">
        <v>56</v>
      </c>
      <c r="C984" s="185" t="s">
        <v>70</v>
      </c>
      <c r="D984" s="179" t="s">
        <v>126</v>
      </c>
      <c r="E984" s="180" t="str">
        <f t="shared" si="68"/>
        <v>BAFemale50-54</v>
      </c>
      <c r="F984" s="181">
        <v>4.6699999999999997E-3</v>
      </c>
      <c r="G984" s="181">
        <v>2.3064441325624341E-2</v>
      </c>
      <c r="H984" s="182">
        <v>2157.6822988444037</v>
      </c>
      <c r="I984" s="181">
        <v>0.97693555867437565</v>
      </c>
      <c r="J984" s="182">
        <v>93550.165312144047</v>
      </c>
      <c r="K984" s="182">
        <v>462356.62081360922</v>
      </c>
      <c r="L984" s="182">
        <v>3034212.5498973387</v>
      </c>
      <c r="M984" s="183">
        <v>32.434069354909603</v>
      </c>
      <c r="N984" s="182">
        <v>5</v>
      </c>
      <c r="O984" s="186">
        <f t="shared" si="69"/>
        <v>2.4999999999999964</v>
      </c>
    </row>
    <row r="985" spans="2:15" x14ac:dyDescent="0.2">
      <c r="B985" s="179" t="s">
        <v>56</v>
      </c>
      <c r="C985" s="185" t="s">
        <v>70</v>
      </c>
      <c r="D985" s="179" t="s">
        <v>127</v>
      </c>
      <c r="E985" s="180" t="str">
        <f t="shared" si="68"/>
        <v>BAFemale55-59</v>
      </c>
      <c r="F985" s="181">
        <v>6.7000000000000002E-3</v>
      </c>
      <c r="G985" s="181">
        <v>3.2956547541112616E-2</v>
      </c>
      <c r="H985" s="182">
        <v>3011.9807113281367</v>
      </c>
      <c r="I985" s="181">
        <v>0.96704345245888734</v>
      </c>
      <c r="J985" s="182">
        <v>91392.483013299643</v>
      </c>
      <c r="K985" s="182">
        <v>449432.46328817785</v>
      </c>
      <c r="L985" s="182">
        <v>2571855.9290837296</v>
      </c>
      <c r="M985" s="183">
        <v>28.140781870533786</v>
      </c>
      <c r="N985" s="182">
        <v>5</v>
      </c>
      <c r="O985" s="186">
        <f t="shared" si="69"/>
        <v>2.5000000000000071</v>
      </c>
    </row>
    <row r="986" spans="2:15" x14ac:dyDescent="0.2">
      <c r="B986" s="179" t="s">
        <v>56</v>
      </c>
      <c r="C986" s="185" t="s">
        <v>70</v>
      </c>
      <c r="D986" s="179" t="s">
        <v>128</v>
      </c>
      <c r="E986" s="180" t="str">
        <f t="shared" si="68"/>
        <v>BAFemale60-64</v>
      </c>
      <c r="F986" s="181">
        <v>9.8499999999999994E-3</v>
      </c>
      <c r="G986" s="181">
        <v>4.8088364822292222E-2</v>
      </c>
      <c r="H986" s="182">
        <v>4250.0738378746428</v>
      </c>
      <c r="I986" s="181">
        <v>0.95191163517770783</v>
      </c>
      <c r="J986" s="182">
        <v>88380.502301971501</v>
      </c>
      <c r="K986" s="182">
        <v>431277.32691517094</v>
      </c>
      <c r="L986" s="182">
        <v>2122423.4657955519</v>
      </c>
      <c r="M986" s="183">
        <v>24.01461193945044</v>
      </c>
      <c r="N986" s="182">
        <v>5</v>
      </c>
      <c r="O986" s="186">
        <f t="shared" si="69"/>
        <v>2.5000000000000004</v>
      </c>
    </row>
    <row r="987" spans="2:15" x14ac:dyDescent="0.2">
      <c r="B987" s="179" t="s">
        <v>56</v>
      </c>
      <c r="C987" s="185" t="s">
        <v>70</v>
      </c>
      <c r="D987" s="179" t="s">
        <v>129</v>
      </c>
      <c r="E987" s="180" t="str">
        <f t="shared" si="68"/>
        <v>BAFemale65-69</v>
      </c>
      <c r="F987" s="181">
        <v>1.443E-2</v>
      </c>
      <c r="G987" s="181">
        <v>6.9651158474379388E-2</v>
      </c>
      <c r="H987" s="182">
        <v>5859.7818054702493</v>
      </c>
      <c r="I987" s="181">
        <v>0.93034884152562058</v>
      </c>
      <c r="J987" s="182">
        <v>84130.428464096869</v>
      </c>
      <c r="K987" s="182">
        <v>406002.68780680874</v>
      </c>
      <c r="L987" s="182">
        <v>1691146.1388803809</v>
      </c>
      <c r="M987" s="183">
        <v>20.101480163055236</v>
      </c>
      <c r="N987" s="182">
        <v>5</v>
      </c>
      <c r="O987" s="186">
        <f t="shared" si="69"/>
        <v>2.5000000000000044</v>
      </c>
    </row>
    <row r="988" spans="2:15" x14ac:dyDescent="0.2">
      <c r="B988" s="179" t="s">
        <v>56</v>
      </c>
      <c r="C988" s="185" t="s">
        <v>70</v>
      </c>
      <c r="D988" s="179" t="s">
        <v>130</v>
      </c>
      <c r="E988" s="180" t="str">
        <f t="shared" si="68"/>
        <v>BAFemale70-74</v>
      </c>
      <c r="F988" s="181">
        <v>2.2800000000000001E-2</v>
      </c>
      <c r="G988" s="181">
        <v>0.10783363023297662</v>
      </c>
      <c r="H988" s="182">
        <v>8440.2079698823109</v>
      </c>
      <c r="I988" s="181">
        <v>0.89216636976702335</v>
      </c>
      <c r="J988" s="182">
        <v>78270.646658626618</v>
      </c>
      <c r="K988" s="182">
        <v>370252.7133684273</v>
      </c>
      <c r="L988" s="182">
        <v>1285143.4510735723</v>
      </c>
      <c r="M988" s="183">
        <v>16.419226184225348</v>
      </c>
      <c r="N988" s="182">
        <v>5</v>
      </c>
      <c r="O988" s="186">
        <f t="shared" si="69"/>
        <v>2.4999999999999947</v>
      </c>
    </row>
    <row r="989" spans="2:15" x14ac:dyDescent="0.2">
      <c r="B989" s="179" t="s">
        <v>56</v>
      </c>
      <c r="C989" s="185" t="s">
        <v>70</v>
      </c>
      <c r="D989" s="179" t="s">
        <v>131</v>
      </c>
      <c r="E989" s="180" t="str">
        <f t="shared" si="68"/>
        <v>BAFemale75-79</v>
      </c>
      <c r="F989" s="181">
        <v>3.5979999999999998E-2</v>
      </c>
      <c r="G989" s="181">
        <v>0.16504456554036731</v>
      </c>
      <c r="H989" s="182">
        <v>11525.134414877062</v>
      </c>
      <c r="I989" s="181">
        <v>0.83495543445963272</v>
      </c>
      <c r="J989" s="182">
        <v>69830.438688744311</v>
      </c>
      <c r="K989" s="182">
        <v>320339.3574065289</v>
      </c>
      <c r="L989" s="182">
        <v>914890.73770514491</v>
      </c>
      <c r="M989" s="183">
        <v>13.101603754533086</v>
      </c>
      <c r="N989" s="182">
        <v>5</v>
      </c>
      <c r="O989" s="186">
        <f t="shared" si="69"/>
        <v>2.499999999999996</v>
      </c>
    </row>
    <row r="990" spans="2:15" x14ac:dyDescent="0.2">
      <c r="B990" s="179" t="s">
        <v>56</v>
      </c>
      <c r="C990" s="185" t="s">
        <v>70</v>
      </c>
      <c r="D990" s="179" t="s">
        <v>132</v>
      </c>
      <c r="E990" s="180" t="str">
        <f t="shared" si="68"/>
        <v>BAFemale80-84</v>
      </c>
      <c r="F990" s="181">
        <v>5.8880000000000002E-2</v>
      </c>
      <c r="G990" s="181">
        <v>0.25663560960642334</v>
      </c>
      <c r="H990" s="182">
        <v>14963.217305611923</v>
      </c>
      <c r="I990" s="181">
        <v>0.74336439039357671</v>
      </c>
      <c r="J990" s="182">
        <v>58305.304273867252</v>
      </c>
      <c r="K990" s="182">
        <v>254118.47810530645</v>
      </c>
      <c r="L990" s="182">
        <v>594551.38029861602</v>
      </c>
      <c r="M990" s="183">
        <v>10.197209116788661</v>
      </c>
      <c r="N990" s="182">
        <v>5</v>
      </c>
      <c r="O990" s="186">
        <f t="shared" si="69"/>
        <v>2.4999999999999982</v>
      </c>
    </row>
    <row r="991" spans="2:15" x14ac:dyDescent="0.2">
      <c r="B991" s="179" t="s">
        <v>56</v>
      </c>
      <c r="C991" s="185" t="s">
        <v>70</v>
      </c>
      <c r="D991" s="179" t="s">
        <v>133</v>
      </c>
      <c r="E991" s="180" t="str">
        <f t="shared" si="68"/>
        <v>BAFemale85-89</v>
      </c>
      <c r="F991" s="181">
        <v>8.9090000000000003E-2</v>
      </c>
      <c r="G991" s="181">
        <v>0.36431821368170009</v>
      </c>
      <c r="H991" s="182">
        <v>15790.311701511675</v>
      </c>
      <c r="I991" s="181">
        <v>0.63568178631829997</v>
      </c>
      <c r="J991" s="182">
        <v>43342.086968255331</v>
      </c>
      <c r="K991" s="182">
        <v>177234.65558749746</v>
      </c>
      <c r="L991" s="182">
        <v>340432.90219330956</v>
      </c>
      <c r="M991" s="183">
        <v>7.8545572215442663</v>
      </c>
      <c r="N991" s="182">
        <v>5</v>
      </c>
      <c r="O991" s="186">
        <f t="shared" si="69"/>
        <v>2.4999999999999978</v>
      </c>
    </row>
    <row r="992" spans="2:15" x14ac:dyDescent="0.2">
      <c r="B992" s="179" t="s">
        <v>56</v>
      </c>
      <c r="C992" s="185" t="s">
        <v>70</v>
      </c>
      <c r="D992" s="179" t="s">
        <v>8</v>
      </c>
      <c r="E992" s="180" t="str">
        <f t="shared" si="68"/>
        <v>BAFemale90+</v>
      </c>
      <c r="F992" s="181">
        <v>0.16882</v>
      </c>
      <c r="G992" s="181">
        <v>1</v>
      </c>
      <c r="H992" s="182">
        <v>27551.775266743658</v>
      </c>
      <c r="I992" s="181">
        <v>0</v>
      </c>
      <c r="J992" s="182">
        <v>27551.775266743658</v>
      </c>
      <c r="K992" s="182">
        <v>163198.24660581211</v>
      </c>
      <c r="L992" s="182">
        <v>163198.24660581211</v>
      </c>
      <c r="M992" s="183">
        <v>5.9233296230751558</v>
      </c>
      <c r="N992" s="183" t="s">
        <v>19</v>
      </c>
      <c r="O992" s="186">
        <f>K992/H992</f>
        <v>5.9233296230751558</v>
      </c>
    </row>
    <row r="993" spans="2:15" ht="16" customHeight="1" x14ac:dyDescent="0.2">
      <c r="B993" s="239" t="s">
        <v>14</v>
      </c>
      <c r="C993" s="239" t="s">
        <v>17</v>
      </c>
      <c r="D993" s="239" t="s">
        <v>0</v>
      </c>
      <c r="E993" s="239" t="s">
        <v>135</v>
      </c>
      <c r="F993" s="240" t="s">
        <v>1</v>
      </c>
      <c r="G993" s="240" t="s">
        <v>2</v>
      </c>
      <c r="H993" s="240" t="s">
        <v>83</v>
      </c>
      <c r="I993" s="240" t="s">
        <v>3</v>
      </c>
      <c r="J993" s="240" t="s">
        <v>4</v>
      </c>
      <c r="K993" s="240" t="s">
        <v>5</v>
      </c>
      <c r="L993" s="240" t="s">
        <v>6</v>
      </c>
      <c r="M993" s="240" t="s">
        <v>7</v>
      </c>
      <c r="N993" s="241" t="s">
        <v>9</v>
      </c>
      <c r="O993" s="242" t="s">
        <v>139</v>
      </c>
    </row>
    <row r="994" spans="2:15" ht="16" customHeight="1" x14ac:dyDescent="0.2">
      <c r="B994" s="239"/>
      <c r="C994" s="239"/>
      <c r="D994" s="239"/>
      <c r="E994" s="239"/>
      <c r="F994" s="239"/>
      <c r="G994" s="239"/>
      <c r="H994" s="239"/>
      <c r="I994" s="239"/>
      <c r="J994" s="239"/>
      <c r="K994" s="239"/>
      <c r="L994" s="239"/>
      <c r="M994" s="239"/>
      <c r="N994" s="241"/>
      <c r="O994" s="242"/>
    </row>
    <row r="995" spans="2:15" x14ac:dyDescent="0.2">
      <c r="B995" s="179" t="s">
        <v>58</v>
      </c>
      <c r="C995" s="185" t="s">
        <v>70</v>
      </c>
      <c r="D995" s="179">
        <v>0</v>
      </c>
      <c r="E995" s="180" t="str">
        <f t="shared" si="68"/>
        <v>MGFemale0</v>
      </c>
      <c r="F995" s="181">
        <v>9.0699999999999999E-3</v>
      </c>
      <c r="G995" s="181">
        <v>8.9942593031533836E-3</v>
      </c>
      <c r="H995" s="182">
        <v>899.42593031533841</v>
      </c>
      <c r="I995" s="181">
        <v>0.99100574069684666</v>
      </c>
      <c r="J995" s="182">
        <v>100000</v>
      </c>
      <c r="K995" s="182">
        <v>99169.814376324124</v>
      </c>
      <c r="L995" s="182">
        <v>8083583.0417839317</v>
      </c>
      <c r="M995" s="183">
        <v>80.835830417839318</v>
      </c>
      <c r="N995" s="182">
        <v>1</v>
      </c>
      <c r="O995" s="186">
        <f t="shared" ref="O995:O1013" si="70">(K995-J996*N995)/H995</f>
        <v>7.6982777909445146E-2</v>
      </c>
    </row>
    <row r="996" spans="2:15" x14ac:dyDescent="0.2">
      <c r="B996" s="179" t="s">
        <v>58</v>
      </c>
      <c r="C996" s="185" t="s">
        <v>70</v>
      </c>
      <c r="D996" s="184" t="s">
        <v>1657</v>
      </c>
      <c r="E996" s="180" t="str">
        <f t="shared" si="68"/>
        <v>MGFemale1-4</v>
      </c>
      <c r="F996" s="181">
        <v>4.0000000000000002E-4</v>
      </c>
      <c r="G996" s="181">
        <v>1.5969801270127499E-3</v>
      </c>
      <c r="H996" s="182">
        <v>158.26164736484145</v>
      </c>
      <c r="I996" s="181">
        <v>0.9984030198729873</v>
      </c>
      <c r="J996" s="182">
        <v>99100.574069684662</v>
      </c>
      <c r="K996" s="182">
        <v>396008.12733963534</v>
      </c>
      <c r="L996" s="182">
        <v>7984413.2274076072</v>
      </c>
      <c r="M996" s="183">
        <v>80.5687888527588</v>
      </c>
      <c r="N996" s="182">
        <v>4</v>
      </c>
      <c r="O996" s="186">
        <f t="shared" si="70"/>
        <v>1.5093843286323858</v>
      </c>
    </row>
    <row r="997" spans="2:15" x14ac:dyDescent="0.2">
      <c r="B997" s="179" t="s">
        <v>58</v>
      </c>
      <c r="C997" s="185" t="s">
        <v>70</v>
      </c>
      <c r="D997" s="184" t="s">
        <v>1658</v>
      </c>
      <c r="E997" s="180" t="str">
        <f t="shared" si="68"/>
        <v>MGFemale5-9</v>
      </c>
      <c r="F997" s="181">
        <v>1.4999999999999999E-4</v>
      </c>
      <c r="G997" s="181">
        <v>7.4012225621654447E-4</v>
      </c>
      <c r="H997" s="182">
        <v>73.229407505289586</v>
      </c>
      <c r="I997" s="181">
        <v>0.99925987774378344</v>
      </c>
      <c r="J997" s="182">
        <v>98942.312422319825</v>
      </c>
      <c r="K997" s="182">
        <v>494528.4885928359</v>
      </c>
      <c r="L997" s="182">
        <v>7588405.1000679722</v>
      </c>
      <c r="M997" s="183">
        <v>76.695247101948141</v>
      </c>
      <c r="N997" s="182">
        <v>5</v>
      </c>
      <c r="O997" s="186">
        <f t="shared" si="70"/>
        <v>2.5000000000001932</v>
      </c>
    </row>
    <row r="998" spans="2:15" x14ac:dyDescent="0.2">
      <c r="B998" s="179" t="s">
        <v>58</v>
      </c>
      <c r="C998" s="185" t="s">
        <v>70</v>
      </c>
      <c r="D998" s="184" t="s">
        <v>118</v>
      </c>
      <c r="E998" s="180" t="str">
        <f t="shared" si="68"/>
        <v>MGFemale10-14</v>
      </c>
      <c r="F998" s="181">
        <v>1.7000000000000001E-4</v>
      </c>
      <c r="G998" s="181">
        <v>8.7057504758818215E-4</v>
      </c>
      <c r="H998" s="182">
        <v>86.072956650622089</v>
      </c>
      <c r="I998" s="181">
        <v>0.99912942495241186</v>
      </c>
      <c r="J998" s="182">
        <v>98869.083014814532</v>
      </c>
      <c r="K998" s="182">
        <v>494130.23268244613</v>
      </c>
      <c r="L998" s="182">
        <v>7093876.6114751361</v>
      </c>
      <c r="M998" s="183">
        <v>71.750201328479903</v>
      </c>
      <c r="N998" s="182">
        <v>5</v>
      </c>
      <c r="O998" s="186">
        <f t="shared" si="70"/>
        <v>2.5000000000003544</v>
      </c>
    </row>
    <row r="999" spans="2:15" x14ac:dyDescent="0.2">
      <c r="B999" s="179" t="s">
        <v>58</v>
      </c>
      <c r="C999" s="185" t="s">
        <v>70</v>
      </c>
      <c r="D999" s="179" t="s">
        <v>119</v>
      </c>
      <c r="E999" s="180" t="str">
        <f t="shared" si="68"/>
        <v>MGFemale15-19</v>
      </c>
      <c r="F999" s="181">
        <v>3.2000000000000003E-4</v>
      </c>
      <c r="G999" s="181">
        <v>1.5807996945675282E-3</v>
      </c>
      <c r="H999" s="182">
        <v>156.15615212840657</v>
      </c>
      <c r="I999" s="181">
        <v>0.99841920030543252</v>
      </c>
      <c r="J999" s="182">
        <v>98783.010058163913</v>
      </c>
      <c r="K999" s="182">
        <v>493524.65991049854</v>
      </c>
      <c r="L999" s="182">
        <v>6599746.3787926901</v>
      </c>
      <c r="M999" s="183">
        <v>66.810541356319547</v>
      </c>
      <c r="N999" s="182">
        <v>5</v>
      </c>
      <c r="O999" s="186">
        <f t="shared" si="70"/>
        <v>2.4999999999996012</v>
      </c>
    </row>
    <row r="1000" spans="2:15" x14ac:dyDescent="0.2">
      <c r="B1000" s="179" t="s">
        <v>58</v>
      </c>
      <c r="C1000" s="185" t="s">
        <v>70</v>
      </c>
      <c r="D1000" s="179" t="s">
        <v>120</v>
      </c>
      <c r="E1000" s="180" t="str">
        <f t="shared" si="68"/>
        <v>MGFemale20-24</v>
      </c>
      <c r="F1000" s="181">
        <v>4.2000000000000002E-4</v>
      </c>
      <c r="G1000" s="181">
        <v>2.0731133501783018E-3</v>
      </c>
      <c r="H1000" s="182">
        <v>204.4646475186872</v>
      </c>
      <c r="I1000" s="181">
        <v>0.99792688664982165</v>
      </c>
      <c r="J1000" s="182">
        <v>98626.853906035511</v>
      </c>
      <c r="K1000" s="182">
        <v>492623.10791138082</v>
      </c>
      <c r="L1000" s="182">
        <v>6106221.7188821919</v>
      </c>
      <c r="M1000" s="183">
        <v>61.912364402293065</v>
      </c>
      <c r="N1000" s="182">
        <v>5</v>
      </c>
      <c r="O1000" s="186">
        <f t="shared" si="70"/>
        <v>2.4999999999999174</v>
      </c>
    </row>
    <row r="1001" spans="2:15" x14ac:dyDescent="0.2">
      <c r="B1001" s="179" t="s">
        <v>58</v>
      </c>
      <c r="C1001" s="185" t="s">
        <v>70</v>
      </c>
      <c r="D1001" s="179" t="s">
        <v>121</v>
      </c>
      <c r="E1001" s="180" t="str">
        <f t="shared" si="68"/>
        <v>MGFemale25-29</v>
      </c>
      <c r="F1001" s="181">
        <v>4.6000000000000001E-4</v>
      </c>
      <c r="G1001" s="181">
        <v>2.3220531788776923E-3</v>
      </c>
      <c r="H1001" s="182">
        <v>228.54202185047663</v>
      </c>
      <c r="I1001" s="181">
        <v>0.99767794682112232</v>
      </c>
      <c r="J1001" s="182">
        <v>98422.389258516821</v>
      </c>
      <c r="K1001" s="182">
        <v>491540.59123795794</v>
      </c>
      <c r="L1001" s="182">
        <v>5613598.610970811</v>
      </c>
      <c r="M1001" s="183">
        <v>57.035788840952641</v>
      </c>
      <c r="N1001" s="182">
        <v>5</v>
      </c>
      <c r="O1001" s="186">
        <f t="shared" si="70"/>
        <v>2.4999999999999631</v>
      </c>
    </row>
    <row r="1002" spans="2:15" x14ac:dyDescent="0.2">
      <c r="B1002" s="179" t="s">
        <v>58</v>
      </c>
      <c r="C1002" s="185" t="s">
        <v>70</v>
      </c>
      <c r="D1002" s="179" t="s">
        <v>122</v>
      </c>
      <c r="E1002" s="180" t="str">
        <f t="shared" si="68"/>
        <v>MGFemale30-34</v>
      </c>
      <c r="F1002" s="181">
        <v>7.9000000000000001E-4</v>
      </c>
      <c r="G1002" s="181">
        <v>3.9203591602308598E-3</v>
      </c>
      <c r="H1002" s="182">
        <v>384.95514849257461</v>
      </c>
      <c r="I1002" s="181">
        <v>0.99607964083976919</v>
      </c>
      <c r="J1002" s="182">
        <v>98193.847236666348</v>
      </c>
      <c r="K1002" s="182">
        <v>490006.84831210028</v>
      </c>
      <c r="L1002" s="182">
        <v>5122058.0197328534</v>
      </c>
      <c r="M1002" s="183">
        <v>52.162718580398355</v>
      </c>
      <c r="N1002" s="182">
        <v>5</v>
      </c>
      <c r="O1002" s="186">
        <f t="shared" si="70"/>
        <v>2.499999999999952</v>
      </c>
    </row>
    <row r="1003" spans="2:15" x14ac:dyDescent="0.2">
      <c r="B1003" s="179" t="s">
        <v>58</v>
      </c>
      <c r="C1003" s="185" t="s">
        <v>70</v>
      </c>
      <c r="D1003" s="179" t="s">
        <v>123</v>
      </c>
      <c r="E1003" s="180" t="str">
        <f t="shared" si="68"/>
        <v>MGFemale35-39</v>
      </c>
      <c r="F1003" s="181">
        <v>1.1000000000000001E-3</v>
      </c>
      <c r="G1003" s="181">
        <v>5.4715992492031873E-3</v>
      </c>
      <c r="H1003" s="182">
        <v>535.1710605150472</v>
      </c>
      <c r="I1003" s="181">
        <v>0.99452840075079685</v>
      </c>
      <c r="J1003" s="182">
        <v>97808.892088173772</v>
      </c>
      <c r="K1003" s="182">
        <v>487706.53278958122</v>
      </c>
      <c r="L1003" s="182">
        <v>4632051.171420753</v>
      </c>
      <c r="M1003" s="183">
        <v>47.358180555250577</v>
      </c>
      <c r="N1003" s="182">
        <v>5</v>
      </c>
      <c r="O1003" s="186">
        <f t="shared" si="70"/>
        <v>2.4999999999999298</v>
      </c>
    </row>
    <row r="1004" spans="2:15" x14ac:dyDescent="0.2">
      <c r="B1004" s="179" t="s">
        <v>58</v>
      </c>
      <c r="C1004" s="185" t="s">
        <v>70</v>
      </c>
      <c r="D1004" s="179" t="s">
        <v>124</v>
      </c>
      <c r="E1004" s="180" t="str">
        <f t="shared" si="68"/>
        <v>MGFemale40-44</v>
      </c>
      <c r="F1004" s="181">
        <v>1.75E-3</v>
      </c>
      <c r="G1004" s="181">
        <v>8.7351313874972931E-3</v>
      </c>
      <c r="H1004" s="182">
        <v>849.69873372735719</v>
      </c>
      <c r="I1004" s="181">
        <v>0.99126486861250274</v>
      </c>
      <c r="J1004" s="182">
        <v>97273.721027658728</v>
      </c>
      <c r="K1004" s="182">
        <v>484244.35830397526</v>
      </c>
      <c r="L1004" s="182">
        <v>4144344.6386311715</v>
      </c>
      <c r="M1004" s="183">
        <v>42.604976913063417</v>
      </c>
      <c r="N1004" s="182">
        <v>5</v>
      </c>
      <c r="O1004" s="186">
        <f t="shared" si="70"/>
        <v>2.5000000000000608</v>
      </c>
    </row>
    <row r="1005" spans="2:15" x14ac:dyDescent="0.2">
      <c r="B1005" s="179" t="s">
        <v>58</v>
      </c>
      <c r="C1005" s="185" t="s">
        <v>70</v>
      </c>
      <c r="D1005" s="179" t="s">
        <v>125</v>
      </c>
      <c r="E1005" s="180" t="str">
        <f t="shared" si="68"/>
        <v>MGFemale45-49</v>
      </c>
      <c r="F1005" s="181">
        <v>2.6800000000000001E-3</v>
      </c>
      <c r="G1005" s="181">
        <v>1.330879252331606E-2</v>
      </c>
      <c r="H1005" s="182">
        <v>1283.2873069735349</v>
      </c>
      <c r="I1005" s="181">
        <v>0.98669120747668393</v>
      </c>
      <c r="J1005" s="182">
        <v>96424.022293931368</v>
      </c>
      <c r="K1005" s="182">
        <v>478911.893202223</v>
      </c>
      <c r="L1005" s="182">
        <v>3660100.2803271962</v>
      </c>
      <c r="M1005" s="183">
        <v>37.958386232530685</v>
      </c>
      <c r="N1005" s="182">
        <v>5</v>
      </c>
      <c r="O1005" s="186">
        <f t="shared" si="70"/>
        <v>2.4999999999999796</v>
      </c>
    </row>
    <row r="1006" spans="2:15" x14ac:dyDescent="0.2">
      <c r="B1006" s="179" t="s">
        <v>58</v>
      </c>
      <c r="C1006" s="185" t="s">
        <v>70</v>
      </c>
      <c r="D1006" s="179" t="s">
        <v>126</v>
      </c>
      <c r="E1006" s="180" t="str">
        <f t="shared" si="68"/>
        <v>MGFemale50-54</v>
      </c>
      <c r="F1006" s="181">
        <v>3.9199999999999999E-3</v>
      </c>
      <c r="G1006" s="181">
        <v>1.9388258630819003E-2</v>
      </c>
      <c r="H1006" s="182">
        <v>1844.6131762533487</v>
      </c>
      <c r="I1006" s="181">
        <v>0.98061174136918094</v>
      </c>
      <c r="J1006" s="182">
        <v>95140.734986957832</v>
      </c>
      <c r="K1006" s="182">
        <v>471092.14199415577</v>
      </c>
      <c r="L1006" s="182">
        <v>3181188.3871249733</v>
      </c>
      <c r="M1006" s="183">
        <v>33.436659781544257</v>
      </c>
      <c r="N1006" s="182">
        <v>5</v>
      </c>
      <c r="O1006" s="186">
        <f t="shared" si="70"/>
        <v>2.4999999999999947</v>
      </c>
    </row>
    <row r="1007" spans="2:15" x14ac:dyDescent="0.2">
      <c r="B1007" s="179" t="s">
        <v>58</v>
      </c>
      <c r="C1007" s="185" t="s">
        <v>70</v>
      </c>
      <c r="D1007" s="179" t="s">
        <v>127</v>
      </c>
      <c r="E1007" s="180" t="str">
        <f t="shared" si="68"/>
        <v>MGFemale55-59</v>
      </c>
      <c r="F1007" s="181">
        <v>5.62E-3</v>
      </c>
      <c r="G1007" s="181">
        <v>2.7721658582722155E-2</v>
      </c>
      <c r="H1007" s="182">
        <v>2586.3232359284075</v>
      </c>
      <c r="I1007" s="181">
        <v>0.97227834141727787</v>
      </c>
      <c r="J1007" s="182">
        <v>93296.121810704484</v>
      </c>
      <c r="K1007" s="182">
        <v>460014.80096370145</v>
      </c>
      <c r="L1007" s="182">
        <v>2710096.2451308174</v>
      </c>
      <c r="M1007" s="183">
        <v>29.048326902907448</v>
      </c>
      <c r="N1007" s="182">
        <v>5</v>
      </c>
      <c r="O1007" s="186">
        <f t="shared" si="70"/>
        <v>2.4999999999999996</v>
      </c>
    </row>
    <row r="1008" spans="2:15" x14ac:dyDescent="0.2">
      <c r="B1008" s="179" t="s">
        <v>58</v>
      </c>
      <c r="C1008" s="185" t="s">
        <v>70</v>
      </c>
      <c r="D1008" s="179" t="s">
        <v>128</v>
      </c>
      <c r="E1008" s="180" t="str">
        <f t="shared" si="68"/>
        <v>MGFemale60-64</v>
      </c>
      <c r="F1008" s="181">
        <v>8.3099999999999997E-3</v>
      </c>
      <c r="G1008" s="181">
        <v>4.0689866384543666E-2</v>
      </c>
      <c r="H1008" s="182">
        <v>3690.9695837765084</v>
      </c>
      <c r="I1008" s="181">
        <v>0.95931013361545636</v>
      </c>
      <c r="J1008" s="182">
        <v>90709.798574776083</v>
      </c>
      <c r="K1008" s="182">
        <v>444321.56891443918</v>
      </c>
      <c r="L1008" s="182">
        <v>2250081.4441671162</v>
      </c>
      <c r="M1008" s="183">
        <v>24.805274397255715</v>
      </c>
      <c r="N1008" s="182">
        <v>5</v>
      </c>
      <c r="O1008" s="186">
        <f t="shared" si="70"/>
        <v>2.4999999999999942</v>
      </c>
    </row>
    <row r="1009" spans="2:15" x14ac:dyDescent="0.2">
      <c r="B1009" s="179" t="s">
        <v>58</v>
      </c>
      <c r="C1009" s="185" t="s">
        <v>70</v>
      </c>
      <c r="D1009" s="179" t="s">
        <v>129</v>
      </c>
      <c r="E1009" s="180" t="str">
        <f t="shared" si="68"/>
        <v>MGFemale65-69</v>
      </c>
      <c r="F1009" s="181">
        <v>1.306E-2</v>
      </c>
      <c r="G1009" s="181">
        <v>6.3254657459994923E-2</v>
      </c>
      <c r="H1009" s="182">
        <v>5504.3462203955542</v>
      </c>
      <c r="I1009" s="181">
        <v>0.93674534254000508</v>
      </c>
      <c r="J1009" s="182">
        <v>87018.82899099958</v>
      </c>
      <c r="K1009" s="182">
        <v>421333.27940400899</v>
      </c>
      <c r="L1009" s="182">
        <v>1805759.8752526769</v>
      </c>
      <c r="M1009" s="183">
        <v>20.75136951612447</v>
      </c>
      <c r="N1009" s="182">
        <v>5</v>
      </c>
      <c r="O1009" s="186">
        <f t="shared" si="70"/>
        <v>2.4999999999999987</v>
      </c>
    </row>
    <row r="1010" spans="2:15" x14ac:dyDescent="0.2">
      <c r="B1010" s="179" t="s">
        <v>58</v>
      </c>
      <c r="C1010" s="185" t="s">
        <v>70</v>
      </c>
      <c r="D1010" s="179" t="s">
        <v>130</v>
      </c>
      <c r="E1010" s="180" t="str">
        <f t="shared" si="68"/>
        <v>MGFemale70-74</v>
      </c>
      <c r="F1010" s="181">
        <v>2.1340000000000001E-2</v>
      </c>
      <c r="G1010" s="181">
        <v>0.10127758347075573</v>
      </c>
      <c r="H1010" s="182">
        <v>8255.5898328753283</v>
      </c>
      <c r="I1010" s="181">
        <v>0.89872241652924423</v>
      </c>
      <c r="J1010" s="182">
        <v>81514.482770604023</v>
      </c>
      <c r="K1010" s="182">
        <v>386933.43927083176</v>
      </c>
      <c r="L1010" s="182">
        <v>1384426.5958486679</v>
      </c>
      <c r="M1010" s="183">
        <v>16.9838113276715</v>
      </c>
      <c r="N1010" s="182">
        <v>5</v>
      </c>
      <c r="O1010" s="186">
        <f t="shared" si="70"/>
        <v>2.500000000000004</v>
      </c>
    </row>
    <row r="1011" spans="2:15" x14ac:dyDescent="0.2">
      <c r="B1011" s="179" t="s">
        <v>58</v>
      </c>
      <c r="C1011" s="185" t="s">
        <v>70</v>
      </c>
      <c r="D1011" s="179" t="s">
        <v>131</v>
      </c>
      <c r="E1011" s="180" t="str">
        <f t="shared" si="68"/>
        <v>MGFemale75-79</v>
      </c>
      <c r="F1011" s="181">
        <v>3.4770000000000002E-2</v>
      </c>
      <c r="G1011" s="181">
        <v>0.15994171273470797</v>
      </c>
      <c r="H1011" s="182">
        <v>11717.152809508929</v>
      </c>
      <c r="I1011" s="181">
        <v>0.84005828726529197</v>
      </c>
      <c r="J1011" s="182">
        <v>73258.892937728684</v>
      </c>
      <c r="K1011" s="182">
        <v>337001.58266487112</v>
      </c>
      <c r="L1011" s="182">
        <v>997493.15657783626</v>
      </c>
      <c r="M1011" s="183">
        <v>13.616000960125382</v>
      </c>
      <c r="N1011" s="182">
        <v>5</v>
      </c>
      <c r="O1011" s="186">
        <f t="shared" si="70"/>
        <v>2.5000000000000018</v>
      </c>
    </row>
    <row r="1012" spans="2:15" x14ac:dyDescent="0.2">
      <c r="B1012" s="179" t="s">
        <v>58</v>
      </c>
      <c r="C1012" s="185" t="s">
        <v>70</v>
      </c>
      <c r="D1012" s="179" t="s">
        <v>132</v>
      </c>
      <c r="E1012" s="180" t="str">
        <f t="shared" si="68"/>
        <v>MGFemale80-84</v>
      </c>
      <c r="F1012" s="181">
        <v>5.7639999999999997E-2</v>
      </c>
      <c r="G1012" s="181">
        <v>0.25191369144987369</v>
      </c>
      <c r="H1012" s="182">
        <v>15503.206933948661</v>
      </c>
      <c r="I1012" s="181">
        <v>0.74808630855012637</v>
      </c>
      <c r="J1012" s="182">
        <v>61541.740128219753</v>
      </c>
      <c r="K1012" s="182">
        <v>268950.68330622715</v>
      </c>
      <c r="L1012" s="182">
        <v>660491.57391296513</v>
      </c>
      <c r="M1012" s="183">
        <v>10.732416284246389</v>
      </c>
      <c r="N1012" s="182">
        <v>5</v>
      </c>
      <c r="O1012" s="186">
        <f t="shared" si="70"/>
        <v>2.5000000000000009</v>
      </c>
    </row>
    <row r="1013" spans="2:15" x14ac:dyDescent="0.2">
      <c r="B1013" s="179" t="s">
        <v>58</v>
      </c>
      <c r="C1013" s="185" t="s">
        <v>70</v>
      </c>
      <c r="D1013" s="179" t="s">
        <v>133</v>
      </c>
      <c r="E1013" s="180" t="str">
        <f t="shared" si="68"/>
        <v>MGFemale85-89</v>
      </c>
      <c r="F1013" s="181">
        <v>9.3740000000000004E-2</v>
      </c>
      <c r="G1013" s="181">
        <v>0.37970942161358101</v>
      </c>
      <c r="H1013" s="182">
        <v>17481.26481113433</v>
      </c>
      <c r="I1013" s="181">
        <v>0.62029057838641899</v>
      </c>
      <c r="J1013" s="182">
        <v>46038.533194271098</v>
      </c>
      <c r="K1013" s="182">
        <v>186489.50394351967</v>
      </c>
      <c r="L1013" s="182">
        <v>391540.89060673799</v>
      </c>
      <c r="M1013" s="183">
        <v>8.5046343452023834</v>
      </c>
      <c r="N1013" s="182">
        <v>5</v>
      </c>
      <c r="O1013" s="186">
        <f t="shared" si="70"/>
        <v>2.4999999999999996</v>
      </c>
    </row>
    <row r="1014" spans="2:15" x14ac:dyDescent="0.2">
      <c r="B1014" s="179" t="s">
        <v>58</v>
      </c>
      <c r="C1014" s="185" t="s">
        <v>70</v>
      </c>
      <c r="D1014" s="179" t="s">
        <v>8</v>
      </c>
      <c r="E1014" s="180" t="str">
        <f t="shared" si="68"/>
        <v>MGFemale90+</v>
      </c>
      <c r="F1014" s="181">
        <v>0.13927</v>
      </c>
      <c r="G1014" s="181">
        <v>1</v>
      </c>
      <c r="H1014" s="182">
        <v>28557.268383136769</v>
      </c>
      <c r="I1014" s="181">
        <v>0</v>
      </c>
      <c r="J1014" s="182">
        <v>28557.268383136769</v>
      </c>
      <c r="K1014" s="182">
        <v>205051.38666321832</v>
      </c>
      <c r="L1014" s="182">
        <v>205051.38666321832</v>
      </c>
      <c r="M1014" s="183">
        <v>7.1803571655439686</v>
      </c>
      <c r="N1014" s="183" t="s">
        <v>19</v>
      </c>
      <c r="O1014" s="186">
        <f>K1014/H1014</f>
        <v>7.1803571655439686</v>
      </c>
    </row>
    <row r="1015" spans="2:15" ht="16" customHeight="1" x14ac:dyDescent="0.2">
      <c r="B1015" s="239" t="s">
        <v>14</v>
      </c>
      <c r="C1015" s="239" t="s">
        <v>17</v>
      </c>
      <c r="D1015" s="239" t="s">
        <v>0</v>
      </c>
      <c r="E1015" s="239" t="s">
        <v>135</v>
      </c>
      <c r="F1015" s="240" t="s">
        <v>1</v>
      </c>
      <c r="G1015" s="240" t="s">
        <v>2</v>
      </c>
      <c r="H1015" s="240" t="s">
        <v>83</v>
      </c>
      <c r="I1015" s="240" t="s">
        <v>3</v>
      </c>
      <c r="J1015" s="240" t="s">
        <v>4</v>
      </c>
      <c r="K1015" s="240" t="s">
        <v>5</v>
      </c>
      <c r="L1015" s="240" t="s">
        <v>6</v>
      </c>
      <c r="M1015" s="240" t="s">
        <v>7</v>
      </c>
      <c r="N1015" s="241" t="s">
        <v>9</v>
      </c>
      <c r="O1015" s="242" t="s">
        <v>139</v>
      </c>
    </row>
    <row r="1016" spans="2:15" ht="16" customHeight="1" x14ac:dyDescent="0.2">
      <c r="B1016" s="239"/>
      <c r="C1016" s="239"/>
      <c r="D1016" s="239"/>
      <c r="E1016" s="239"/>
      <c r="F1016" s="239"/>
      <c r="G1016" s="239"/>
      <c r="H1016" s="239"/>
      <c r="I1016" s="239"/>
      <c r="J1016" s="239"/>
      <c r="K1016" s="239"/>
      <c r="L1016" s="239"/>
      <c r="M1016" s="239"/>
      <c r="N1016" s="241"/>
      <c r="O1016" s="242"/>
    </row>
    <row r="1017" spans="2:15" x14ac:dyDescent="0.2">
      <c r="B1017" s="179" t="s">
        <v>59</v>
      </c>
      <c r="C1017" s="185" t="s">
        <v>70</v>
      </c>
      <c r="D1017" s="179">
        <v>0</v>
      </c>
      <c r="E1017" s="180" t="str">
        <f t="shared" si="68"/>
        <v>ESFemale0</v>
      </c>
      <c r="F1017" s="181">
        <v>6.5599999999999999E-3</v>
      </c>
      <c r="G1017" s="181">
        <v>6.5166543140958745E-3</v>
      </c>
      <c r="H1017" s="182">
        <v>651.66543140958743</v>
      </c>
      <c r="I1017" s="181">
        <v>0.99348334568590413</v>
      </c>
      <c r="J1017" s="182">
        <v>100000</v>
      </c>
      <c r="K1017" s="182">
        <v>99393.657875195728</v>
      </c>
      <c r="L1017" s="182">
        <v>8299122.0240108985</v>
      </c>
      <c r="M1017" s="183">
        <v>82.991220240108987</v>
      </c>
      <c r="N1017" s="182">
        <v>1</v>
      </c>
      <c r="O1017" s="186">
        <f t="shared" ref="O1017:O1035" si="71">(K1017-J1018*N1017)/H1017</f>
        <v>6.9549962942310681E-2</v>
      </c>
    </row>
    <row r="1018" spans="2:15" x14ac:dyDescent="0.2">
      <c r="B1018" s="179" t="s">
        <v>59</v>
      </c>
      <c r="C1018" s="185" t="s">
        <v>70</v>
      </c>
      <c r="D1018" s="184" t="s">
        <v>1657</v>
      </c>
      <c r="E1018" s="180" t="str">
        <f t="shared" si="68"/>
        <v>ESFemale1-4</v>
      </c>
      <c r="F1018" s="181">
        <v>3.1E-4</v>
      </c>
      <c r="G1018" s="181">
        <v>1.2451028295822968E-3</v>
      </c>
      <c r="H1018" s="182">
        <v>123.69889248564063</v>
      </c>
      <c r="I1018" s="181">
        <v>0.99875489717041765</v>
      </c>
      <c r="J1018" s="182">
        <v>99348.334568590406</v>
      </c>
      <c r="K1018" s="182">
        <v>397085.74989931996</v>
      </c>
      <c r="L1018" s="182">
        <v>8199728.3661357025</v>
      </c>
      <c r="M1018" s="183">
        <v>82.535136615446575</v>
      </c>
      <c r="N1018" s="182">
        <v>4</v>
      </c>
      <c r="O1018" s="186">
        <f t="shared" si="71"/>
        <v>1.5134104367395891</v>
      </c>
    </row>
    <row r="1019" spans="2:15" x14ac:dyDescent="0.2">
      <c r="B1019" s="179" t="s">
        <v>59</v>
      </c>
      <c r="C1019" s="185" t="s">
        <v>70</v>
      </c>
      <c r="D1019" s="184" t="s">
        <v>1658</v>
      </c>
      <c r="E1019" s="180" t="str">
        <f t="shared" si="68"/>
        <v>ESFemale5-9</v>
      </c>
      <c r="F1019" s="181">
        <v>1.6000000000000001E-4</v>
      </c>
      <c r="G1019" s="181">
        <v>7.802970620231388E-4</v>
      </c>
      <c r="H1019" s="182">
        <v>77.424691698380869</v>
      </c>
      <c r="I1019" s="181">
        <v>0.99921970293797691</v>
      </c>
      <c r="J1019" s="182">
        <v>99224.635676104765</v>
      </c>
      <c r="K1019" s="182">
        <v>495929.61665127787</v>
      </c>
      <c r="L1019" s="182">
        <v>7802642.6162363822</v>
      </c>
      <c r="M1019" s="183">
        <v>78.636142759004471</v>
      </c>
      <c r="N1019" s="182">
        <v>5</v>
      </c>
      <c r="O1019" s="186">
        <f t="shared" si="71"/>
        <v>2.4999999999997855</v>
      </c>
    </row>
    <row r="1020" spans="2:15" x14ac:dyDescent="0.2">
      <c r="B1020" s="179" t="s">
        <v>59</v>
      </c>
      <c r="C1020" s="185" t="s">
        <v>70</v>
      </c>
      <c r="D1020" s="184" t="s">
        <v>118</v>
      </c>
      <c r="E1020" s="180" t="str">
        <f t="shared" si="68"/>
        <v>ESFemale10-14</v>
      </c>
      <c r="F1020" s="181">
        <v>1.7000000000000001E-4</v>
      </c>
      <c r="G1020" s="181">
        <v>8.4868807230001591E-4</v>
      </c>
      <c r="H1020" s="182">
        <v>84.145055364278818</v>
      </c>
      <c r="I1020" s="181">
        <v>0.99915131192770001</v>
      </c>
      <c r="J1020" s="182">
        <v>99147.210984406382</v>
      </c>
      <c r="K1020" s="182">
        <v>495525.69228362123</v>
      </c>
      <c r="L1020" s="182">
        <v>7306712.9995851042</v>
      </c>
      <c r="M1020" s="183">
        <v>73.695597960231936</v>
      </c>
      <c r="N1020" s="182">
        <v>5</v>
      </c>
      <c r="O1020" s="186">
        <f t="shared" si="71"/>
        <v>2.5000000000000906</v>
      </c>
    </row>
    <row r="1021" spans="2:15" x14ac:dyDescent="0.2">
      <c r="B1021" s="179" t="s">
        <v>59</v>
      </c>
      <c r="C1021" s="185" t="s">
        <v>70</v>
      </c>
      <c r="D1021" s="179" t="s">
        <v>119</v>
      </c>
      <c r="E1021" s="180" t="str">
        <f t="shared" si="68"/>
        <v>ESFemale15-19</v>
      </c>
      <c r="F1021" s="181">
        <v>3.2000000000000003E-4</v>
      </c>
      <c r="G1021" s="181">
        <v>1.5910271970632393E-3</v>
      </c>
      <c r="H1021" s="182">
        <v>157.61203211757473</v>
      </c>
      <c r="I1021" s="181">
        <v>0.99840897280293672</v>
      </c>
      <c r="J1021" s="182">
        <v>99063.065929042103</v>
      </c>
      <c r="K1021" s="182">
        <v>494921.29956491652</v>
      </c>
      <c r="L1021" s="182">
        <v>6811187.3073014831</v>
      </c>
      <c r="M1021" s="183">
        <v>68.756072138735036</v>
      </c>
      <c r="N1021" s="182">
        <v>5</v>
      </c>
      <c r="O1021" s="186">
        <f t="shared" si="71"/>
        <v>2.5000000000000551</v>
      </c>
    </row>
    <row r="1022" spans="2:15" x14ac:dyDescent="0.2">
      <c r="B1022" s="179" t="s">
        <v>59</v>
      </c>
      <c r="C1022" s="185" t="s">
        <v>70</v>
      </c>
      <c r="D1022" s="179" t="s">
        <v>120</v>
      </c>
      <c r="E1022" s="180" t="str">
        <f t="shared" si="68"/>
        <v>ESFemale20-24</v>
      </c>
      <c r="F1022" s="181">
        <v>4.6000000000000001E-4</v>
      </c>
      <c r="G1022" s="181">
        <v>2.313649796833862E-3</v>
      </c>
      <c r="H1022" s="182">
        <v>228.83258331438032</v>
      </c>
      <c r="I1022" s="181">
        <v>0.99768635020316609</v>
      </c>
      <c r="J1022" s="182">
        <v>98905.453896924519</v>
      </c>
      <c r="K1022" s="182">
        <v>493955.1880263366</v>
      </c>
      <c r="L1022" s="182">
        <v>6316266.0077365665</v>
      </c>
      <c r="M1022" s="183">
        <v>63.861655337218686</v>
      </c>
      <c r="N1022" s="182">
        <v>5</v>
      </c>
      <c r="O1022" s="186">
        <f t="shared" si="71"/>
        <v>2.5000000000001048</v>
      </c>
    </row>
    <row r="1023" spans="2:15" x14ac:dyDescent="0.2">
      <c r="B1023" s="179" t="s">
        <v>59</v>
      </c>
      <c r="C1023" s="185" t="s">
        <v>70</v>
      </c>
      <c r="D1023" s="179" t="s">
        <v>121</v>
      </c>
      <c r="E1023" s="180" t="str">
        <f t="shared" si="68"/>
        <v>ESFemale25-29</v>
      </c>
      <c r="F1023" s="181">
        <v>4.0999999999999999E-4</v>
      </c>
      <c r="G1023" s="181">
        <v>2.0571707552752925E-3</v>
      </c>
      <c r="H1023" s="182">
        <v>202.99465959573337</v>
      </c>
      <c r="I1023" s="181">
        <v>0.99794282924472466</v>
      </c>
      <c r="J1023" s="182">
        <v>98676.621313610129</v>
      </c>
      <c r="K1023" s="182">
        <v>492875.61991906131</v>
      </c>
      <c r="L1023" s="182">
        <v>5822310.8197102295</v>
      </c>
      <c r="M1023" s="183">
        <v>59.003953947774434</v>
      </c>
      <c r="N1023" s="182">
        <v>5</v>
      </c>
      <c r="O1023" s="186">
        <f t="shared" si="71"/>
        <v>2.5000000000002083</v>
      </c>
    </row>
    <row r="1024" spans="2:15" x14ac:dyDescent="0.2">
      <c r="B1024" s="179" t="s">
        <v>59</v>
      </c>
      <c r="C1024" s="185" t="s">
        <v>70</v>
      </c>
      <c r="D1024" s="179" t="s">
        <v>122</v>
      </c>
      <c r="E1024" s="180" t="str">
        <f t="shared" si="68"/>
        <v>ESFemale30-34</v>
      </c>
      <c r="F1024" s="181">
        <v>6.9999999999999999E-4</v>
      </c>
      <c r="G1024" s="181">
        <v>3.5137603060898699E-3</v>
      </c>
      <c r="H1024" s="182">
        <v>346.01272053358917</v>
      </c>
      <c r="I1024" s="181">
        <v>0.99648623969391015</v>
      </c>
      <c r="J1024" s="182">
        <v>98473.626654014384</v>
      </c>
      <c r="K1024" s="182">
        <v>491503.10146873794</v>
      </c>
      <c r="L1024" s="182">
        <v>5329435.1997911679</v>
      </c>
      <c r="M1024" s="183">
        <v>54.120431844315625</v>
      </c>
      <c r="N1024" s="182">
        <v>5</v>
      </c>
      <c r="O1024" s="186">
        <f t="shared" si="71"/>
        <v>2.4999999999999107</v>
      </c>
    </row>
    <row r="1025" spans="2:15" x14ac:dyDescent="0.2">
      <c r="B1025" s="179" t="s">
        <v>59</v>
      </c>
      <c r="C1025" s="185" t="s">
        <v>70</v>
      </c>
      <c r="D1025" s="179" t="s">
        <v>123</v>
      </c>
      <c r="E1025" s="180" t="str">
        <f t="shared" si="68"/>
        <v>ESFemale35-39</v>
      </c>
      <c r="F1025" s="181">
        <v>9.6000000000000002E-4</v>
      </c>
      <c r="G1025" s="181">
        <v>4.8104884445889819E-3</v>
      </c>
      <c r="H1025" s="182">
        <v>472.04175292209811</v>
      </c>
      <c r="I1025" s="181">
        <v>0.99518951155541102</v>
      </c>
      <c r="J1025" s="182">
        <v>98127.613933480796</v>
      </c>
      <c r="K1025" s="182">
        <v>489457.9652850987</v>
      </c>
      <c r="L1025" s="182">
        <v>4837932.0983224297</v>
      </c>
      <c r="M1025" s="183">
        <v>49.302453248297567</v>
      </c>
      <c r="N1025" s="182">
        <v>5</v>
      </c>
      <c r="O1025" s="186">
        <f t="shared" si="71"/>
        <v>2.4999999999999707</v>
      </c>
    </row>
    <row r="1026" spans="2:15" x14ac:dyDescent="0.2">
      <c r="B1026" s="179" t="s">
        <v>59</v>
      </c>
      <c r="C1026" s="185" t="s">
        <v>70</v>
      </c>
      <c r="D1026" s="179" t="s">
        <v>124</v>
      </c>
      <c r="E1026" s="180" t="str">
        <f t="shared" si="68"/>
        <v>ESFemale40-44</v>
      </c>
      <c r="F1026" s="181">
        <v>1.3600000000000001E-3</v>
      </c>
      <c r="G1026" s="181">
        <v>6.7983260950815576E-3</v>
      </c>
      <c r="H1026" s="182">
        <v>663.89442468521281</v>
      </c>
      <c r="I1026" s="181">
        <v>0.99320167390491843</v>
      </c>
      <c r="J1026" s="182">
        <v>97655.572180558695</v>
      </c>
      <c r="K1026" s="182">
        <v>486618.1248410804</v>
      </c>
      <c r="L1026" s="182">
        <v>4348474.1330373306</v>
      </c>
      <c r="M1026" s="183">
        <v>44.528684190158543</v>
      </c>
      <c r="N1026" s="182">
        <v>5</v>
      </c>
      <c r="O1026" s="186">
        <f t="shared" si="71"/>
        <v>2.4999999999999787</v>
      </c>
    </row>
    <row r="1027" spans="2:15" x14ac:dyDescent="0.2">
      <c r="B1027" s="179" t="s">
        <v>59</v>
      </c>
      <c r="C1027" s="185" t="s">
        <v>70</v>
      </c>
      <c r="D1027" s="179" t="s">
        <v>125</v>
      </c>
      <c r="E1027" s="180" t="str">
        <f t="shared" si="68"/>
        <v>ESFemale45-49</v>
      </c>
      <c r="F1027" s="181">
        <v>2.2200000000000002E-3</v>
      </c>
      <c r="G1027" s="181">
        <v>1.1038367677358246E-2</v>
      </c>
      <c r="H1027" s="182">
        <v>1070.6298007131807</v>
      </c>
      <c r="I1027" s="181">
        <v>0.98896163232264178</v>
      </c>
      <c r="J1027" s="182">
        <v>96991.677755873476</v>
      </c>
      <c r="K1027" s="182">
        <v>482281.81427758443</v>
      </c>
      <c r="L1027" s="182">
        <v>3861856.0081962505</v>
      </c>
      <c r="M1027" s="183">
        <v>39.816364636113228</v>
      </c>
      <c r="N1027" s="182">
        <v>5</v>
      </c>
      <c r="O1027" s="186">
        <f t="shared" si="71"/>
        <v>2.5000000000000497</v>
      </c>
    </row>
    <row r="1028" spans="2:15" x14ac:dyDescent="0.2">
      <c r="B1028" s="179" t="s">
        <v>59</v>
      </c>
      <c r="C1028" s="185" t="s">
        <v>70</v>
      </c>
      <c r="D1028" s="179" t="s">
        <v>126</v>
      </c>
      <c r="E1028" s="180" t="str">
        <f t="shared" si="68"/>
        <v>ESFemale50-54</v>
      </c>
      <c r="F1028" s="181">
        <v>3.3300000000000001E-3</v>
      </c>
      <c r="G1028" s="181">
        <v>1.6493967430597754E-2</v>
      </c>
      <c r="H1028" s="182">
        <v>1582.1186408812191</v>
      </c>
      <c r="I1028" s="181">
        <v>0.98350603256940228</v>
      </c>
      <c r="J1028" s="182">
        <v>95921.047955160291</v>
      </c>
      <c r="K1028" s="182">
        <v>475649.94317359838</v>
      </c>
      <c r="L1028" s="182">
        <v>3379574.1939186659</v>
      </c>
      <c r="M1028" s="183">
        <v>35.232873972545605</v>
      </c>
      <c r="N1028" s="182">
        <v>5</v>
      </c>
      <c r="O1028" s="186">
        <f t="shared" si="71"/>
        <v>2.4999999999999982</v>
      </c>
    </row>
    <row r="1029" spans="2:15" x14ac:dyDescent="0.2">
      <c r="B1029" s="179" t="s">
        <v>59</v>
      </c>
      <c r="C1029" s="185" t="s">
        <v>70</v>
      </c>
      <c r="D1029" s="179" t="s">
        <v>127</v>
      </c>
      <c r="E1029" s="180" t="str">
        <f t="shared" si="68"/>
        <v>ESFemale55-59</v>
      </c>
      <c r="F1029" s="181">
        <v>4.6499999999999996E-3</v>
      </c>
      <c r="G1029" s="181">
        <v>2.2986192653692384E-2</v>
      </c>
      <c r="H1029" s="182">
        <v>2168.4928039610868</v>
      </c>
      <c r="I1029" s="181">
        <v>0.97701380734630761</v>
      </c>
      <c r="J1029" s="182">
        <v>94338.92931427907</v>
      </c>
      <c r="K1029" s="182">
        <v>466273.41456149262</v>
      </c>
      <c r="L1029" s="182">
        <v>2903924.2507450674</v>
      </c>
      <c r="M1029" s="183">
        <v>30.781823281786298</v>
      </c>
      <c r="N1029" s="182">
        <v>5</v>
      </c>
      <c r="O1029" s="186">
        <f t="shared" si="71"/>
        <v>2.4999999999999982</v>
      </c>
    </row>
    <row r="1030" spans="2:15" x14ac:dyDescent="0.2">
      <c r="B1030" s="179" t="s">
        <v>59</v>
      </c>
      <c r="C1030" s="185" t="s">
        <v>70</v>
      </c>
      <c r="D1030" s="179" t="s">
        <v>128</v>
      </c>
      <c r="E1030" s="180" t="str">
        <f t="shared" si="68"/>
        <v>ESFemale60-64</v>
      </c>
      <c r="F1030" s="181">
        <v>6.9100000000000003E-3</v>
      </c>
      <c r="G1030" s="181">
        <v>3.3951411385778368E-2</v>
      </c>
      <c r="H1030" s="182">
        <v>3129.3164075685722</v>
      </c>
      <c r="I1030" s="181">
        <v>0.9660485886142216</v>
      </c>
      <c r="J1030" s="182">
        <v>92170.436510317988</v>
      </c>
      <c r="K1030" s="182">
        <v>453028.89153266849</v>
      </c>
      <c r="L1030" s="182">
        <v>2437650.8361835745</v>
      </c>
      <c r="M1030" s="183">
        <v>26.447209414167119</v>
      </c>
      <c r="N1030" s="182">
        <v>5</v>
      </c>
      <c r="O1030" s="186">
        <f t="shared" si="71"/>
        <v>2.4999999999999956</v>
      </c>
    </row>
    <row r="1031" spans="2:15" x14ac:dyDescent="0.2">
      <c r="B1031" s="179" t="s">
        <v>59</v>
      </c>
      <c r="C1031" s="185" t="s">
        <v>70</v>
      </c>
      <c r="D1031" s="179" t="s">
        <v>129</v>
      </c>
      <c r="E1031" s="180" t="str">
        <f t="shared" si="68"/>
        <v>ESFemale65-69</v>
      </c>
      <c r="F1031" s="181">
        <v>1.1350000000000001E-2</v>
      </c>
      <c r="G1031" s="181">
        <v>5.5180755056329175E-2</v>
      </c>
      <c r="H1031" s="182">
        <v>4913.3562383310027</v>
      </c>
      <c r="I1031" s="181">
        <v>0.94481924494367087</v>
      </c>
      <c r="J1031" s="182">
        <v>89041.12010274941</v>
      </c>
      <c r="K1031" s="182">
        <v>432922.20991791954</v>
      </c>
      <c r="L1031" s="182">
        <v>1984621.9446509059</v>
      </c>
      <c r="M1031" s="183">
        <v>22.288825009846487</v>
      </c>
      <c r="N1031" s="182">
        <v>5</v>
      </c>
      <c r="O1031" s="186">
        <f t="shared" si="71"/>
        <v>2.5000000000000071</v>
      </c>
    </row>
    <row r="1032" spans="2:15" x14ac:dyDescent="0.2">
      <c r="B1032" s="179" t="s">
        <v>59</v>
      </c>
      <c r="C1032" s="185" t="s">
        <v>70</v>
      </c>
      <c r="D1032" s="179" t="s">
        <v>130</v>
      </c>
      <c r="E1032" s="180" t="str">
        <f t="shared" si="68"/>
        <v>ESFemale70-74</v>
      </c>
      <c r="F1032" s="181">
        <v>1.7909999999999999E-2</v>
      </c>
      <c r="G1032" s="181">
        <v>8.5703726736636274E-2</v>
      </c>
      <c r="H1032" s="182">
        <v>7210.0628852003783</v>
      </c>
      <c r="I1032" s="181">
        <v>0.91429627326336371</v>
      </c>
      <c r="J1032" s="182">
        <v>84127.763864418404</v>
      </c>
      <c r="K1032" s="182">
        <v>402613.66210909106</v>
      </c>
      <c r="L1032" s="182">
        <v>1551699.7347329864</v>
      </c>
      <c r="M1032" s="183">
        <v>18.444561741041039</v>
      </c>
      <c r="N1032" s="182">
        <v>5</v>
      </c>
      <c r="O1032" s="186">
        <f t="shared" si="71"/>
        <v>2.5000000000000058</v>
      </c>
    </row>
    <row r="1033" spans="2:15" x14ac:dyDescent="0.2">
      <c r="B1033" s="179" t="s">
        <v>59</v>
      </c>
      <c r="C1033" s="185" t="s">
        <v>70</v>
      </c>
      <c r="D1033" s="179" t="s">
        <v>131</v>
      </c>
      <c r="E1033" s="180" t="str">
        <f t="shared" si="68"/>
        <v>ESFemale75-79</v>
      </c>
      <c r="F1033" s="181">
        <v>2.8559999999999999E-2</v>
      </c>
      <c r="G1033" s="181">
        <v>0.13330162400616785</v>
      </c>
      <c r="H1033" s="182">
        <v>10253.254455350569</v>
      </c>
      <c r="I1033" s="181">
        <v>0.86669837599383215</v>
      </c>
      <c r="J1033" s="182">
        <v>76917.700979218018</v>
      </c>
      <c r="K1033" s="182">
        <v>358955.36875771364</v>
      </c>
      <c r="L1033" s="182">
        <v>1149086.0726238952</v>
      </c>
      <c r="M1033" s="183">
        <v>14.939163001431369</v>
      </c>
      <c r="N1033" s="182">
        <v>5</v>
      </c>
      <c r="O1033" s="186">
        <f t="shared" si="71"/>
        <v>2.5000000000000009</v>
      </c>
    </row>
    <row r="1034" spans="2:15" x14ac:dyDescent="0.2">
      <c r="B1034" s="179" t="s">
        <v>59</v>
      </c>
      <c r="C1034" s="185" t="s">
        <v>70</v>
      </c>
      <c r="D1034" s="179" t="s">
        <v>132</v>
      </c>
      <c r="E1034" s="180" t="str">
        <f t="shared" si="68"/>
        <v>ESFemale80-84</v>
      </c>
      <c r="F1034" s="181">
        <v>5.0569999999999997E-2</v>
      </c>
      <c r="G1034" s="181">
        <v>0.22446838931729288</v>
      </c>
      <c r="H1034" s="182">
        <v>14964.06093594133</v>
      </c>
      <c r="I1034" s="181">
        <v>0.77553161068270715</v>
      </c>
      <c r="J1034" s="182">
        <v>66664.446523867446</v>
      </c>
      <c r="K1034" s="182">
        <v>295912.08027948393</v>
      </c>
      <c r="L1034" s="182">
        <v>790130.70386618166</v>
      </c>
      <c r="M1034" s="183">
        <v>11.852355266810717</v>
      </c>
      <c r="N1034" s="182">
        <v>5</v>
      </c>
      <c r="O1034" s="186">
        <f t="shared" si="71"/>
        <v>2.5000000000000013</v>
      </c>
    </row>
    <row r="1035" spans="2:15" x14ac:dyDescent="0.2">
      <c r="B1035" s="179" t="s">
        <v>59</v>
      </c>
      <c r="C1035" s="185" t="s">
        <v>70</v>
      </c>
      <c r="D1035" s="179" t="s">
        <v>133</v>
      </c>
      <c r="E1035" s="180" t="str">
        <f t="shared" si="68"/>
        <v>ESFemale85-89</v>
      </c>
      <c r="F1035" s="181">
        <v>8.2659999999999997E-2</v>
      </c>
      <c r="G1035" s="181">
        <v>0.34252023072107246</v>
      </c>
      <c r="H1035" s="182">
        <v>17708.427999944863</v>
      </c>
      <c r="I1035" s="181">
        <v>0.65747976927892759</v>
      </c>
      <c r="J1035" s="182">
        <v>51700.385587926117</v>
      </c>
      <c r="K1035" s="182">
        <v>214230.85793976844</v>
      </c>
      <c r="L1035" s="182">
        <v>494218.62358669774</v>
      </c>
      <c r="M1035" s="183">
        <v>9.5592831265481966</v>
      </c>
      <c r="N1035" s="182">
        <v>5</v>
      </c>
      <c r="O1035" s="186">
        <f t="shared" si="71"/>
        <v>2.5000000000000009</v>
      </c>
    </row>
    <row r="1036" spans="2:15" x14ac:dyDescent="0.2">
      <c r="B1036" s="179" t="s">
        <v>59</v>
      </c>
      <c r="C1036" s="185" t="s">
        <v>70</v>
      </c>
      <c r="D1036" s="179" t="s">
        <v>8</v>
      </c>
      <c r="E1036" s="180" t="str">
        <f t="shared" si="68"/>
        <v>ESFemale90+</v>
      </c>
      <c r="F1036" s="181">
        <v>0.12141</v>
      </c>
      <c r="G1036" s="181">
        <v>1</v>
      </c>
      <c r="H1036" s="182">
        <v>33991.957587981255</v>
      </c>
      <c r="I1036" s="181">
        <v>0</v>
      </c>
      <c r="J1036" s="182">
        <v>33991.957587981255</v>
      </c>
      <c r="K1036" s="182">
        <v>279987.76564692933</v>
      </c>
      <c r="L1036" s="182">
        <v>279987.76564692933</v>
      </c>
      <c r="M1036" s="183">
        <v>8.2368826485570317</v>
      </c>
      <c r="N1036" s="183" t="s">
        <v>19</v>
      </c>
      <c r="O1036" s="186">
        <f>K1036/H1036</f>
        <v>8.2368826485570317</v>
      </c>
    </row>
    <row r="1037" spans="2:15" ht="16" customHeight="1" x14ac:dyDescent="0.2">
      <c r="B1037" s="239" t="s">
        <v>14</v>
      </c>
      <c r="C1037" s="239" t="s">
        <v>17</v>
      </c>
      <c r="D1037" s="239" t="s">
        <v>0</v>
      </c>
      <c r="E1037" s="239" t="s">
        <v>135</v>
      </c>
      <c r="F1037" s="240" t="s">
        <v>1</v>
      </c>
      <c r="G1037" s="240" t="s">
        <v>2</v>
      </c>
      <c r="H1037" s="240" t="s">
        <v>83</v>
      </c>
      <c r="I1037" s="240" t="s">
        <v>3</v>
      </c>
      <c r="J1037" s="240" t="s">
        <v>4</v>
      </c>
      <c r="K1037" s="240" t="s">
        <v>5</v>
      </c>
      <c r="L1037" s="240" t="s">
        <v>6</v>
      </c>
      <c r="M1037" s="240" t="s">
        <v>7</v>
      </c>
      <c r="N1037" s="241" t="s">
        <v>9</v>
      </c>
      <c r="O1037" s="242" t="s">
        <v>139</v>
      </c>
    </row>
    <row r="1038" spans="2:15" ht="16" customHeight="1" x14ac:dyDescent="0.2">
      <c r="B1038" s="239"/>
      <c r="C1038" s="239"/>
      <c r="D1038" s="239"/>
      <c r="E1038" s="239"/>
      <c r="F1038" s="239"/>
      <c r="G1038" s="239"/>
      <c r="H1038" s="239"/>
      <c r="I1038" s="239"/>
      <c r="J1038" s="239"/>
      <c r="K1038" s="239"/>
      <c r="L1038" s="239"/>
      <c r="M1038" s="239"/>
      <c r="N1038" s="241"/>
      <c r="O1038" s="242"/>
    </row>
    <row r="1039" spans="2:15" x14ac:dyDescent="0.2">
      <c r="B1039" s="179" t="s">
        <v>60</v>
      </c>
      <c r="C1039" s="185" t="s">
        <v>70</v>
      </c>
      <c r="D1039" s="179">
        <v>0</v>
      </c>
      <c r="E1039" s="180" t="str">
        <f t="shared" ref="E1039:E1100" si="72">_xlfn.CONCAT(B1039,C1039,D1039)</f>
        <v>RJFemale0</v>
      </c>
      <c r="F1039" s="181">
        <v>9.7599999999999996E-3</v>
      </c>
      <c r="G1039" s="181">
        <v>9.6722910889451702E-3</v>
      </c>
      <c r="H1039" s="182">
        <v>967.22910889451703</v>
      </c>
      <c r="I1039" s="181">
        <v>0.99032770891105482</v>
      </c>
      <c r="J1039" s="182">
        <v>100000</v>
      </c>
      <c r="K1039" s="182">
        <v>99109.198311022992</v>
      </c>
      <c r="L1039" s="182">
        <v>8017492.2496543676</v>
      </c>
      <c r="M1039" s="183">
        <v>80.174922496543672</v>
      </c>
      <c r="N1039" s="182">
        <v>1</v>
      </c>
      <c r="O1039" s="186">
        <f t="shared" ref="O1039:O1057" si="73">(K1039-J1040*N1039)/H1039</f>
        <v>7.9016873266835666E-2</v>
      </c>
    </row>
    <row r="1040" spans="2:15" x14ac:dyDescent="0.2">
      <c r="B1040" s="179" t="s">
        <v>60</v>
      </c>
      <c r="C1040" s="185" t="s">
        <v>70</v>
      </c>
      <c r="D1040" s="184" t="s">
        <v>1657</v>
      </c>
      <c r="E1040" s="180" t="str">
        <f t="shared" si="72"/>
        <v>RJFemale1-4</v>
      </c>
      <c r="F1040" s="181">
        <v>4.2999999999999999E-4</v>
      </c>
      <c r="G1040" s="181">
        <v>1.7017724341560846E-3</v>
      </c>
      <c r="H1040" s="182">
        <v>168.53123958057841</v>
      </c>
      <c r="I1040" s="181">
        <v>0.99829822756584397</v>
      </c>
      <c r="J1040" s="182">
        <v>99032.77089110548</v>
      </c>
      <c r="K1040" s="182">
        <v>395711.15133000939</v>
      </c>
      <c r="L1040" s="182">
        <v>7918383.0513433442</v>
      </c>
      <c r="M1040" s="183">
        <v>79.957199824795822</v>
      </c>
      <c r="N1040" s="182">
        <v>4</v>
      </c>
      <c r="O1040" s="186">
        <f t="shared" si="73"/>
        <v>1.5082825269804485</v>
      </c>
    </row>
    <row r="1041" spans="2:15" x14ac:dyDescent="0.2">
      <c r="B1041" s="179" t="s">
        <v>60</v>
      </c>
      <c r="C1041" s="185" t="s">
        <v>70</v>
      </c>
      <c r="D1041" s="184" t="s">
        <v>1658</v>
      </c>
      <c r="E1041" s="180" t="str">
        <f t="shared" si="72"/>
        <v>RJFemale5-9</v>
      </c>
      <c r="F1041" s="181">
        <v>1.9000000000000001E-4</v>
      </c>
      <c r="G1041" s="181">
        <v>9.3191281329980231E-4</v>
      </c>
      <c r="H1041" s="182">
        <v>92.132851708398448</v>
      </c>
      <c r="I1041" s="181">
        <v>0.99906808718670015</v>
      </c>
      <c r="J1041" s="182">
        <v>98864.239651524913</v>
      </c>
      <c r="K1041" s="182">
        <v>494090.86612835358</v>
      </c>
      <c r="L1041" s="182">
        <v>7522671.900013335</v>
      </c>
      <c r="M1041" s="183">
        <v>76.090929607400298</v>
      </c>
      <c r="N1041" s="182">
        <v>5</v>
      </c>
      <c r="O1041" s="186">
        <f t="shared" si="73"/>
        <v>2.5000000000007008</v>
      </c>
    </row>
    <row r="1042" spans="2:15" x14ac:dyDescent="0.2">
      <c r="B1042" s="179" t="s">
        <v>60</v>
      </c>
      <c r="C1042" s="185" t="s">
        <v>70</v>
      </c>
      <c r="D1042" s="184" t="s">
        <v>118</v>
      </c>
      <c r="E1042" s="180" t="str">
        <f t="shared" si="72"/>
        <v>RJFemale10-14</v>
      </c>
      <c r="F1042" s="181">
        <v>2.1000000000000001E-4</v>
      </c>
      <c r="G1042" s="181">
        <v>1.0265545642360735E-3</v>
      </c>
      <c r="H1042" s="182">
        <v>101.39495705456454</v>
      </c>
      <c r="I1042" s="181">
        <v>0.99897344543576394</v>
      </c>
      <c r="J1042" s="182">
        <v>98772.106799816509</v>
      </c>
      <c r="K1042" s="182">
        <v>493607.04660644615</v>
      </c>
      <c r="L1042" s="182">
        <v>7028581.0338849816</v>
      </c>
      <c r="M1042" s="183">
        <v>71.159573908147507</v>
      </c>
      <c r="N1042" s="182">
        <v>5</v>
      </c>
      <c r="O1042" s="186">
        <f t="shared" si="73"/>
        <v>2.5000000000001195</v>
      </c>
    </row>
    <row r="1043" spans="2:15" x14ac:dyDescent="0.2">
      <c r="B1043" s="179" t="s">
        <v>60</v>
      </c>
      <c r="C1043" s="185" t="s">
        <v>70</v>
      </c>
      <c r="D1043" s="179" t="s">
        <v>119</v>
      </c>
      <c r="E1043" s="180" t="str">
        <f t="shared" si="72"/>
        <v>RJFemale15-19</v>
      </c>
      <c r="F1043" s="181">
        <v>3.4000000000000002E-4</v>
      </c>
      <c r="G1043" s="181">
        <v>1.7221680296207306E-3</v>
      </c>
      <c r="H1043" s="182">
        <v>169.92754539552422</v>
      </c>
      <c r="I1043" s="181">
        <v>0.99827783197037923</v>
      </c>
      <c r="J1043" s="182">
        <v>98670.711842761943</v>
      </c>
      <c r="K1043" s="182">
        <v>492928.74035032088</v>
      </c>
      <c r="L1043" s="182">
        <v>6534973.987278536</v>
      </c>
      <c r="M1043" s="183">
        <v>66.23012913591252</v>
      </c>
      <c r="N1043" s="182">
        <v>5</v>
      </c>
      <c r="O1043" s="186">
        <f t="shared" si="73"/>
        <v>2.5000000000002331</v>
      </c>
    </row>
    <row r="1044" spans="2:15" x14ac:dyDescent="0.2">
      <c r="B1044" s="179" t="s">
        <v>60</v>
      </c>
      <c r="C1044" s="185" t="s">
        <v>70</v>
      </c>
      <c r="D1044" s="179" t="s">
        <v>120</v>
      </c>
      <c r="E1044" s="180" t="str">
        <f t="shared" si="72"/>
        <v>RJFemale20-24</v>
      </c>
      <c r="F1044" s="181">
        <v>4.2000000000000002E-4</v>
      </c>
      <c r="G1044" s="181">
        <v>2.1023140402092314E-3</v>
      </c>
      <c r="H1044" s="182">
        <v>207.07958179997439</v>
      </c>
      <c r="I1044" s="181">
        <v>0.99789768595979078</v>
      </c>
      <c r="J1044" s="182">
        <v>98500.784297366408</v>
      </c>
      <c r="K1044" s="182">
        <v>491986.22253233212</v>
      </c>
      <c r="L1044" s="182">
        <v>6042045.246928215</v>
      </c>
      <c r="M1044" s="183">
        <v>61.340072467725108</v>
      </c>
      <c r="N1044" s="182">
        <v>5</v>
      </c>
      <c r="O1044" s="186">
        <f t="shared" si="73"/>
        <v>2.5000000000001497</v>
      </c>
    </row>
    <row r="1045" spans="2:15" x14ac:dyDescent="0.2">
      <c r="B1045" s="179" t="s">
        <v>60</v>
      </c>
      <c r="C1045" s="185" t="s">
        <v>70</v>
      </c>
      <c r="D1045" s="179" t="s">
        <v>121</v>
      </c>
      <c r="E1045" s="180" t="str">
        <f t="shared" si="72"/>
        <v>RJFemale25-29</v>
      </c>
      <c r="F1045" s="181">
        <v>5.2999999999999998E-4</v>
      </c>
      <c r="G1045" s="181">
        <v>2.6480966085313793E-3</v>
      </c>
      <c r="H1045" s="182">
        <v>260.29122609727631</v>
      </c>
      <c r="I1045" s="181">
        <v>0.99735190339146862</v>
      </c>
      <c r="J1045" s="182">
        <v>98293.704715566433</v>
      </c>
      <c r="K1045" s="182">
        <v>490817.79551258899</v>
      </c>
      <c r="L1045" s="182">
        <v>5550059.0243958831</v>
      </c>
      <c r="M1045" s="183">
        <v>56.464033382973504</v>
      </c>
      <c r="N1045" s="182">
        <v>5</v>
      </c>
      <c r="O1045" s="186">
        <f t="shared" si="73"/>
        <v>2.5000000000001266</v>
      </c>
    </row>
    <row r="1046" spans="2:15" x14ac:dyDescent="0.2">
      <c r="B1046" s="179" t="s">
        <v>60</v>
      </c>
      <c r="C1046" s="185" t="s">
        <v>70</v>
      </c>
      <c r="D1046" s="179" t="s">
        <v>122</v>
      </c>
      <c r="E1046" s="180" t="str">
        <f t="shared" si="72"/>
        <v>RJFemale30-34</v>
      </c>
      <c r="F1046" s="181">
        <v>7.3999999999999999E-4</v>
      </c>
      <c r="G1046" s="181">
        <v>3.6799004488396697E-3</v>
      </c>
      <c r="H1046" s="182">
        <v>360.75320230118245</v>
      </c>
      <c r="I1046" s="181">
        <v>0.9963200995511603</v>
      </c>
      <c r="J1046" s="182">
        <v>98033.413489469152</v>
      </c>
      <c r="K1046" s="182">
        <v>489265.18444159278</v>
      </c>
      <c r="L1046" s="182">
        <v>5059241.2288832944</v>
      </c>
      <c r="M1046" s="183">
        <v>51.607314779738473</v>
      </c>
      <c r="N1046" s="182">
        <v>5</v>
      </c>
      <c r="O1046" s="186">
        <f t="shared" si="73"/>
        <v>2.4999999999999183</v>
      </c>
    </row>
    <row r="1047" spans="2:15" x14ac:dyDescent="0.2">
      <c r="B1047" s="179" t="s">
        <v>60</v>
      </c>
      <c r="C1047" s="185" t="s">
        <v>70</v>
      </c>
      <c r="D1047" s="179" t="s">
        <v>123</v>
      </c>
      <c r="E1047" s="180" t="str">
        <f t="shared" si="72"/>
        <v>RJFemale35-39</v>
      </c>
      <c r="F1047" s="181">
        <v>1.1199999999999999E-3</v>
      </c>
      <c r="G1047" s="181">
        <v>5.5945446825625437E-3</v>
      </c>
      <c r="H1047" s="182">
        <v>546.43406224131331</v>
      </c>
      <c r="I1047" s="181">
        <v>0.9944054553174374</v>
      </c>
      <c r="J1047" s="182">
        <v>97672.660287167964</v>
      </c>
      <c r="K1047" s="182">
        <v>486997.21628023655</v>
      </c>
      <c r="L1047" s="182">
        <v>4569976.0444417018</v>
      </c>
      <c r="M1047" s="183">
        <v>46.788692260510651</v>
      </c>
      <c r="N1047" s="182">
        <v>5</v>
      </c>
      <c r="O1047" s="186">
        <f t="shared" si="73"/>
        <v>2.5000000000000329</v>
      </c>
    </row>
    <row r="1048" spans="2:15" x14ac:dyDescent="0.2">
      <c r="B1048" s="179" t="s">
        <v>60</v>
      </c>
      <c r="C1048" s="185" t="s">
        <v>70</v>
      </c>
      <c r="D1048" s="179" t="s">
        <v>124</v>
      </c>
      <c r="E1048" s="180" t="str">
        <f t="shared" si="72"/>
        <v>RJFemale40-44</v>
      </c>
      <c r="F1048" s="181">
        <v>1.7799999999999999E-3</v>
      </c>
      <c r="G1048" s="181">
        <v>8.8698841248101533E-3</v>
      </c>
      <c r="H1048" s="182">
        <v>861.49837209519649</v>
      </c>
      <c r="I1048" s="181">
        <v>0.99113011587518984</v>
      </c>
      <c r="J1048" s="182">
        <v>97126.22622492665</v>
      </c>
      <c r="K1048" s="182">
        <v>483477.38519439526</v>
      </c>
      <c r="L1048" s="182">
        <v>4082978.8281614655</v>
      </c>
      <c r="M1048" s="183">
        <v>42.037861315707154</v>
      </c>
      <c r="N1048" s="182">
        <v>5</v>
      </c>
      <c r="O1048" s="186">
        <f t="shared" si="73"/>
        <v>2.4999999999999947</v>
      </c>
    </row>
    <row r="1049" spans="2:15" x14ac:dyDescent="0.2">
      <c r="B1049" s="179" t="s">
        <v>60</v>
      </c>
      <c r="C1049" s="185" t="s">
        <v>70</v>
      </c>
      <c r="D1049" s="179" t="s">
        <v>125</v>
      </c>
      <c r="E1049" s="180" t="str">
        <f t="shared" si="72"/>
        <v>RJFemale45-49</v>
      </c>
      <c r="F1049" s="181">
        <v>2.8900000000000002E-3</v>
      </c>
      <c r="G1049" s="181">
        <v>1.4354010943202211E-2</v>
      </c>
      <c r="H1049" s="182">
        <v>1381.7849570439253</v>
      </c>
      <c r="I1049" s="181">
        <v>0.98564598905679779</v>
      </c>
      <c r="J1049" s="182">
        <v>96264.727852831449</v>
      </c>
      <c r="K1049" s="182">
        <v>477869.17687154742</v>
      </c>
      <c r="L1049" s="182">
        <v>3599501.4429670703</v>
      </c>
      <c r="M1049" s="183">
        <v>37.391696037098363</v>
      </c>
      <c r="N1049" s="182">
        <v>5</v>
      </c>
      <c r="O1049" s="186">
        <f t="shared" si="73"/>
        <v>2.4999999999999898</v>
      </c>
    </row>
    <row r="1050" spans="2:15" x14ac:dyDescent="0.2">
      <c r="B1050" s="179" t="s">
        <v>60</v>
      </c>
      <c r="C1050" s="185" t="s">
        <v>70</v>
      </c>
      <c r="D1050" s="179" t="s">
        <v>126</v>
      </c>
      <c r="E1050" s="180" t="str">
        <f t="shared" si="72"/>
        <v>RJFemale50-54</v>
      </c>
      <c r="F1050" s="181">
        <v>4.4600000000000004E-3</v>
      </c>
      <c r="G1050" s="181">
        <v>2.2059605201586577E-2</v>
      </c>
      <c r="H1050" s="182">
        <v>2093.0802606457564</v>
      </c>
      <c r="I1050" s="181">
        <v>0.97794039479841344</v>
      </c>
      <c r="J1050" s="182">
        <v>94882.942895787521</v>
      </c>
      <c r="K1050" s="182">
        <v>469182.01382732322</v>
      </c>
      <c r="L1050" s="182">
        <v>3121632.2660955228</v>
      </c>
      <c r="M1050" s="183">
        <v>32.899825519999894</v>
      </c>
      <c r="N1050" s="182">
        <v>5</v>
      </c>
      <c r="O1050" s="186">
        <f t="shared" si="73"/>
        <v>2.5000000000000058</v>
      </c>
    </row>
    <row r="1051" spans="2:15" x14ac:dyDescent="0.2">
      <c r="B1051" s="179" t="s">
        <v>60</v>
      </c>
      <c r="C1051" s="185" t="s">
        <v>70</v>
      </c>
      <c r="D1051" s="179" t="s">
        <v>127</v>
      </c>
      <c r="E1051" s="180" t="str">
        <f t="shared" si="72"/>
        <v>RJFemale55-59</v>
      </c>
      <c r="F1051" s="181">
        <v>6.2500000000000003E-3</v>
      </c>
      <c r="G1051" s="181">
        <v>3.0771812468397507E-2</v>
      </c>
      <c r="H1051" s="182">
        <v>2855.3122519769472</v>
      </c>
      <c r="I1051" s="181">
        <v>0.96922818753160245</v>
      </c>
      <c r="J1051" s="182">
        <v>92789.862635141762</v>
      </c>
      <c r="K1051" s="182">
        <v>456811.03254576644</v>
      </c>
      <c r="L1051" s="182">
        <v>2652450.2522681993</v>
      </c>
      <c r="M1051" s="183">
        <v>28.585560716884306</v>
      </c>
      <c r="N1051" s="182">
        <v>5</v>
      </c>
      <c r="O1051" s="186">
        <f t="shared" si="73"/>
        <v>2.5000000000000204</v>
      </c>
    </row>
    <row r="1052" spans="2:15" x14ac:dyDescent="0.2">
      <c r="B1052" s="179" t="s">
        <v>60</v>
      </c>
      <c r="C1052" s="185" t="s">
        <v>70</v>
      </c>
      <c r="D1052" s="179" t="s">
        <v>128</v>
      </c>
      <c r="E1052" s="180" t="str">
        <f t="shared" si="72"/>
        <v>RJFemale60-64</v>
      </c>
      <c r="F1052" s="181">
        <v>9.1999999999999998E-3</v>
      </c>
      <c r="G1052" s="181">
        <v>4.496973676881133E-2</v>
      </c>
      <c r="H1052" s="182">
        <v>4044.3330571523215</v>
      </c>
      <c r="I1052" s="181">
        <v>0.95503026323118867</v>
      </c>
      <c r="J1052" s="182">
        <v>89934.550383164809</v>
      </c>
      <c r="K1052" s="182">
        <v>439561.91927294323</v>
      </c>
      <c r="L1052" s="182">
        <v>2195639.219722433</v>
      </c>
      <c r="M1052" s="183">
        <v>24.413745444525436</v>
      </c>
      <c r="N1052" s="182">
        <v>5</v>
      </c>
      <c r="O1052" s="186">
        <f t="shared" si="73"/>
        <v>2.4999999999999973</v>
      </c>
    </row>
    <row r="1053" spans="2:15" x14ac:dyDescent="0.2">
      <c r="B1053" s="179" t="s">
        <v>60</v>
      </c>
      <c r="C1053" s="185" t="s">
        <v>70</v>
      </c>
      <c r="D1053" s="179" t="s">
        <v>129</v>
      </c>
      <c r="E1053" s="180" t="str">
        <f t="shared" si="72"/>
        <v>RJFemale65-69</v>
      </c>
      <c r="F1053" s="181">
        <v>1.443E-2</v>
      </c>
      <c r="G1053" s="181">
        <v>6.9653424573634423E-2</v>
      </c>
      <c r="H1053" s="182">
        <v>5982.5477741304794</v>
      </c>
      <c r="I1053" s="181">
        <v>0.93034657542636556</v>
      </c>
      <c r="J1053" s="182">
        <v>85890.217326012484</v>
      </c>
      <c r="K1053" s="182">
        <v>414494.71719473624</v>
      </c>
      <c r="L1053" s="182">
        <v>1756077.3004494898</v>
      </c>
      <c r="M1053" s="183">
        <v>20.445603179509583</v>
      </c>
      <c r="N1053" s="182">
        <v>5</v>
      </c>
      <c r="O1053" s="186">
        <f t="shared" si="73"/>
        <v>2.4999999999999996</v>
      </c>
    </row>
    <row r="1054" spans="2:15" x14ac:dyDescent="0.2">
      <c r="B1054" s="179" t="s">
        <v>60</v>
      </c>
      <c r="C1054" s="185" t="s">
        <v>70</v>
      </c>
      <c r="D1054" s="179" t="s">
        <v>130</v>
      </c>
      <c r="E1054" s="180" t="str">
        <f t="shared" si="72"/>
        <v>RJFemale70-74</v>
      </c>
      <c r="F1054" s="181">
        <v>2.2859999999999998E-2</v>
      </c>
      <c r="G1054" s="181">
        <v>0.1081186483077297</v>
      </c>
      <c r="H1054" s="182">
        <v>8639.5092213702119</v>
      </c>
      <c r="I1054" s="181">
        <v>0.89188135169227034</v>
      </c>
      <c r="J1054" s="182">
        <v>79907.669551882005</v>
      </c>
      <c r="K1054" s="182">
        <v>377939.5747059845</v>
      </c>
      <c r="L1054" s="182">
        <v>1341582.5832547536</v>
      </c>
      <c r="M1054" s="183">
        <v>16.78915917305908</v>
      </c>
      <c r="N1054" s="182">
        <v>5</v>
      </c>
      <c r="O1054" s="186">
        <f t="shared" si="73"/>
        <v>2.4999999999999942</v>
      </c>
    </row>
    <row r="1055" spans="2:15" x14ac:dyDescent="0.2">
      <c r="B1055" s="179" t="s">
        <v>60</v>
      </c>
      <c r="C1055" s="185" t="s">
        <v>70</v>
      </c>
      <c r="D1055" s="179" t="s">
        <v>131</v>
      </c>
      <c r="E1055" s="180" t="str">
        <f t="shared" si="72"/>
        <v>RJFemale75-79</v>
      </c>
      <c r="F1055" s="181">
        <v>3.6389999999999999E-2</v>
      </c>
      <c r="G1055" s="181">
        <v>0.16679314756770947</v>
      </c>
      <c r="H1055" s="182">
        <v>11887.040782886234</v>
      </c>
      <c r="I1055" s="181">
        <v>0.83320685243229053</v>
      </c>
      <c r="J1055" s="182">
        <v>71268.160330511804</v>
      </c>
      <c r="K1055" s="182">
        <v>326623.19969534344</v>
      </c>
      <c r="L1055" s="182">
        <v>963643.00854876917</v>
      </c>
      <c r="M1055" s="183">
        <v>13.521367804076849</v>
      </c>
      <c r="N1055" s="182">
        <v>5</v>
      </c>
      <c r="O1055" s="186">
        <f t="shared" si="73"/>
        <v>2.4999999999999996</v>
      </c>
    </row>
    <row r="1056" spans="2:15" x14ac:dyDescent="0.2">
      <c r="B1056" s="179" t="s">
        <v>60</v>
      </c>
      <c r="C1056" s="185" t="s">
        <v>70</v>
      </c>
      <c r="D1056" s="179" t="s">
        <v>132</v>
      </c>
      <c r="E1056" s="180" t="str">
        <f t="shared" si="72"/>
        <v>RJFemale80-84</v>
      </c>
      <c r="F1056" s="181">
        <v>5.8090000000000003E-2</v>
      </c>
      <c r="G1056" s="181">
        <v>0.25363483558279304</v>
      </c>
      <c r="H1056" s="182">
        <v>15061.120493184189</v>
      </c>
      <c r="I1056" s="181">
        <v>0.74636516441720691</v>
      </c>
      <c r="J1056" s="182">
        <v>59381.119547625574</v>
      </c>
      <c r="K1056" s="182">
        <v>259252.79650516738</v>
      </c>
      <c r="L1056" s="182">
        <v>637019.80885342578</v>
      </c>
      <c r="M1056" s="183">
        <v>10.727649018852118</v>
      </c>
      <c r="N1056" s="182">
        <v>5</v>
      </c>
      <c r="O1056" s="186">
        <f t="shared" si="73"/>
        <v>2.5000000000000004</v>
      </c>
    </row>
    <row r="1057" spans="2:15" x14ac:dyDescent="0.2">
      <c r="B1057" s="179" t="s">
        <v>60</v>
      </c>
      <c r="C1057" s="185" t="s">
        <v>70</v>
      </c>
      <c r="D1057" s="179" t="s">
        <v>133</v>
      </c>
      <c r="E1057" s="180" t="str">
        <f t="shared" si="72"/>
        <v>RJFemale85-89</v>
      </c>
      <c r="F1057" s="181">
        <v>9.5890000000000003E-2</v>
      </c>
      <c r="G1057" s="181">
        <v>0.38672377780460687</v>
      </c>
      <c r="H1057" s="182">
        <v>17139.597466630177</v>
      </c>
      <c r="I1057" s="181">
        <v>0.61327622219539313</v>
      </c>
      <c r="J1057" s="182">
        <v>44319.999054441381</v>
      </c>
      <c r="K1057" s="182">
        <v>178751.00160563146</v>
      </c>
      <c r="L1057" s="182">
        <v>377767.0123482584</v>
      </c>
      <c r="M1057" s="183">
        <v>8.5236241066751948</v>
      </c>
      <c r="N1057" s="182">
        <v>5</v>
      </c>
      <c r="O1057" s="186">
        <f t="shared" si="73"/>
        <v>2.4999999999999996</v>
      </c>
    </row>
    <row r="1058" spans="2:15" x14ac:dyDescent="0.2">
      <c r="B1058" s="179" t="s">
        <v>60</v>
      </c>
      <c r="C1058" s="185" t="s">
        <v>70</v>
      </c>
      <c r="D1058" s="179" t="s">
        <v>8</v>
      </c>
      <c r="E1058" s="180" t="str">
        <f t="shared" si="72"/>
        <v>RJFemale90+</v>
      </c>
      <c r="F1058" s="181">
        <v>0.13657</v>
      </c>
      <c r="G1058" s="181">
        <v>1</v>
      </c>
      <c r="H1058" s="182">
        <v>27180.401587811204</v>
      </c>
      <c r="I1058" s="181">
        <v>0</v>
      </c>
      <c r="J1058" s="182">
        <v>27180.401587811204</v>
      </c>
      <c r="K1058" s="182">
        <v>199016.01074262691</v>
      </c>
      <c r="L1058" s="182">
        <v>199016.01074262691</v>
      </c>
      <c r="M1058" s="183">
        <v>7.3220408498995013</v>
      </c>
      <c r="N1058" s="183" t="s">
        <v>19</v>
      </c>
      <c r="O1058" s="186">
        <f>K1058/H1058</f>
        <v>7.3220408498995013</v>
      </c>
    </row>
    <row r="1059" spans="2:15" ht="16" customHeight="1" x14ac:dyDescent="0.2">
      <c r="B1059" s="239" t="s">
        <v>14</v>
      </c>
      <c r="C1059" s="239" t="s">
        <v>17</v>
      </c>
      <c r="D1059" s="239" t="s">
        <v>0</v>
      </c>
      <c r="E1059" s="239" t="s">
        <v>135</v>
      </c>
      <c r="F1059" s="240" t="s">
        <v>1</v>
      </c>
      <c r="G1059" s="240" t="s">
        <v>2</v>
      </c>
      <c r="H1059" s="240" t="s">
        <v>83</v>
      </c>
      <c r="I1059" s="240" t="s">
        <v>3</v>
      </c>
      <c r="J1059" s="240" t="s">
        <v>4</v>
      </c>
      <c r="K1059" s="240" t="s">
        <v>5</v>
      </c>
      <c r="L1059" s="240" t="s">
        <v>6</v>
      </c>
      <c r="M1059" s="240" t="s">
        <v>7</v>
      </c>
      <c r="N1059" s="241" t="s">
        <v>9</v>
      </c>
      <c r="O1059" s="242" t="s">
        <v>139</v>
      </c>
    </row>
    <row r="1060" spans="2:15" ht="16" customHeight="1" x14ac:dyDescent="0.2">
      <c r="B1060" s="239"/>
      <c r="C1060" s="239"/>
      <c r="D1060" s="239"/>
      <c r="E1060" s="239"/>
      <c r="F1060" s="239"/>
      <c r="G1060" s="239"/>
      <c r="H1060" s="239"/>
      <c r="I1060" s="239"/>
      <c r="J1060" s="239"/>
      <c r="K1060" s="239"/>
      <c r="L1060" s="239"/>
      <c r="M1060" s="239"/>
      <c r="N1060" s="241"/>
      <c r="O1060" s="242"/>
    </row>
    <row r="1061" spans="2:15" x14ac:dyDescent="0.2">
      <c r="B1061" s="179" t="s">
        <v>13</v>
      </c>
      <c r="C1061" s="185" t="s">
        <v>70</v>
      </c>
      <c r="D1061" s="179">
        <v>0</v>
      </c>
      <c r="E1061" s="180" t="str">
        <f t="shared" si="72"/>
        <v>SPFemale0</v>
      </c>
      <c r="F1061" s="181">
        <v>8.2400000000000008E-3</v>
      </c>
      <c r="G1061" s="181">
        <v>8.176972994065862E-3</v>
      </c>
      <c r="H1061" s="182">
        <v>817.69729940658624</v>
      </c>
      <c r="I1061" s="181">
        <v>0.99182302700593417</v>
      </c>
      <c r="J1061" s="182">
        <v>100000</v>
      </c>
      <c r="K1061" s="182">
        <v>99243.246431767446</v>
      </c>
      <c r="L1061" s="182">
        <v>8176384.1315103872</v>
      </c>
      <c r="M1061" s="183">
        <v>81.763841315103875</v>
      </c>
      <c r="N1061" s="182">
        <v>1</v>
      </c>
      <c r="O1061" s="186">
        <f t="shared" ref="O1061:O1079" si="74">(K1061-J1062*N1061)/H1061</f>
        <v>7.453091898219634E-2</v>
      </c>
    </row>
    <row r="1062" spans="2:15" x14ac:dyDescent="0.2">
      <c r="B1062" s="179" t="s">
        <v>13</v>
      </c>
      <c r="C1062" s="185" t="s">
        <v>70</v>
      </c>
      <c r="D1062" s="184" t="s">
        <v>1657</v>
      </c>
      <c r="E1062" s="180" t="str">
        <f t="shared" si="72"/>
        <v>SPFemale1-4</v>
      </c>
      <c r="F1062" s="181">
        <v>3.5E-4</v>
      </c>
      <c r="G1062" s="181">
        <v>1.4014315238655678E-3</v>
      </c>
      <c r="H1062" s="182">
        <v>138.99720561418863</v>
      </c>
      <c r="I1062" s="181">
        <v>0.99859856847613448</v>
      </c>
      <c r="J1062" s="182">
        <v>99182.302700593413</v>
      </c>
      <c r="K1062" s="182">
        <v>396383.20678462851</v>
      </c>
      <c r="L1062" s="182">
        <v>8077140.8850786202</v>
      </c>
      <c r="M1062" s="183">
        <v>81.437319613978815</v>
      </c>
      <c r="N1062" s="182">
        <v>4</v>
      </c>
      <c r="O1062" s="186">
        <f t="shared" si="74"/>
        <v>1.5107124188844894</v>
      </c>
    </row>
    <row r="1063" spans="2:15" x14ac:dyDescent="0.2">
      <c r="B1063" s="179" t="s">
        <v>13</v>
      </c>
      <c r="C1063" s="185" t="s">
        <v>70</v>
      </c>
      <c r="D1063" s="184" t="s">
        <v>1658</v>
      </c>
      <c r="E1063" s="180" t="str">
        <f t="shared" si="72"/>
        <v>SPFemale5-9</v>
      </c>
      <c r="F1063" s="181">
        <v>1.2E-4</v>
      </c>
      <c r="G1063" s="181">
        <v>5.9797563079495039E-4</v>
      </c>
      <c r="H1063" s="182">
        <v>59.225483079377177</v>
      </c>
      <c r="I1063" s="181">
        <v>0.999402024369205</v>
      </c>
      <c r="J1063" s="182">
        <v>99043.305494979228</v>
      </c>
      <c r="K1063" s="182">
        <v>495068.46376719768</v>
      </c>
      <c r="L1063" s="182">
        <v>7680757.6782939918</v>
      </c>
      <c r="M1063" s="183">
        <v>77.549488477879507</v>
      </c>
      <c r="N1063" s="182">
        <v>5</v>
      </c>
      <c r="O1063" s="186">
        <f t="shared" si="74"/>
        <v>2.5000000000007239</v>
      </c>
    </row>
    <row r="1064" spans="2:15" x14ac:dyDescent="0.2">
      <c r="B1064" s="179" t="s">
        <v>13</v>
      </c>
      <c r="C1064" s="185" t="s">
        <v>70</v>
      </c>
      <c r="D1064" s="184" t="s">
        <v>118</v>
      </c>
      <c r="E1064" s="180" t="str">
        <f t="shared" si="72"/>
        <v>SPFemale10-14</v>
      </c>
      <c r="F1064" s="181">
        <v>1.4999999999999999E-4</v>
      </c>
      <c r="G1064" s="181">
        <v>7.5390160532387118E-4</v>
      </c>
      <c r="H1064" s="182">
        <v>74.624256822477804</v>
      </c>
      <c r="I1064" s="181">
        <v>0.99924609839467615</v>
      </c>
      <c r="J1064" s="182">
        <v>98984.080011899845</v>
      </c>
      <c r="K1064" s="182">
        <v>494733.83941744303</v>
      </c>
      <c r="L1064" s="182">
        <v>7185689.2145267939</v>
      </c>
      <c r="M1064" s="183">
        <v>72.594393094959628</v>
      </c>
      <c r="N1064" s="182">
        <v>5</v>
      </c>
      <c r="O1064" s="186">
        <f t="shared" si="74"/>
        <v>2.4999999999996332</v>
      </c>
    </row>
    <row r="1065" spans="2:15" x14ac:dyDescent="0.2">
      <c r="B1065" s="179" t="s">
        <v>13</v>
      </c>
      <c r="C1065" s="185" t="s">
        <v>70</v>
      </c>
      <c r="D1065" s="179" t="s">
        <v>119</v>
      </c>
      <c r="E1065" s="180" t="str">
        <f t="shared" si="72"/>
        <v>SPFemale15-19</v>
      </c>
      <c r="F1065" s="181">
        <v>2.9E-4</v>
      </c>
      <c r="G1065" s="181">
        <v>1.4534576061561468E-3</v>
      </c>
      <c r="H1065" s="182">
        <v>143.76070078798207</v>
      </c>
      <c r="I1065" s="181">
        <v>0.99854654239384388</v>
      </c>
      <c r="J1065" s="182">
        <v>98909.455755077375</v>
      </c>
      <c r="K1065" s="182">
        <v>494187.87702341692</v>
      </c>
      <c r="L1065" s="182">
        <v>6690955.3751093512</v>
      </c>
      <c r="M1065" s="183">
        <v>67.64727723987987</v>
      </c>
      <c r="N1065" s="182">
        <v>5</v>
      </c>
      <c r="O1065" s="186">
        <f t="shared" si="74"/>
        <v>2.499999999999901</v>
      </c>
    </row>
    <row r="1066" spans="2:15" x14ac:dyDescent="0.2">
      <c r="B1066" s="179" t="s">
        <v>13</v>
      </c>
      <c r="C1066" s="185" t="s">
        <v>70</v>
      </c>
      <c r="D1066" s="179" t="s">
        <v>120</v>
      </c>
      <c r="E1066" s="180" t="str">
        <f t="shared" si="72"/>
        <v>SPFemale20-24</v>
      </c>
      <c r="F1066" s="181">
        <v>3.2000000000000003E-4</v>
      </c>
      <c r="G1066" s="181">
        <v>1.6033101859713151E-3</v>
      </c>
      <c r="H1066" s="182">
        <v>158.35204490507891</v>
      </c>
      <c r="I1066" s="181">
        <v>0.99839668981402874</v>
      </c>
      <c r="J1066" s="182">
        <v>98765.69505428939</v>
      </c>
      <c r="K1066" s="182">
        <v>493432.5951591843</v>
      </c>
      <c r="L1066" s="182">
        <v>6196767.4980859347</v>
      </c>
      <c r="M1066" s="183">
        <v>62.74210387199426</v>
      </c>
      <c r="N1066" s="182">
        <v>5</v>
      </c>
      <c r="O1066" s="186">
        <f t="shared" si="74"/>
        <v>2.4999999999998628</v>
      </c>
    </row>
    <row r="1067" spans="2:15" x14ac:dyDescent="0.2">
      <c r="B1067" s="179" t="s">
        <v>13</v>
      </c>
      <c r="C1067" s="185" t="s">
        <v>70</v>
      </c>
      <c r="D1067" s="179" t="s">
        <v>121</v>
      </c>
      <c r="E1067" s="180" t="str">
        <f t="shared" si="72"/>
        <v>SPFemale25-29</v>
      </c>
      <c r="F1067" s="181">
        <v>3.8000000000000002E-4</v>
      </c>
      <c r="G1067" s="181">
        <v>1.9149664313662742E-3</v>
      </c>
      <c r="H1067" s="182">
        <v>188.82975174919082</v>
      </c>
      <c r="I1067" s="181">
        <v>0.99808503356863376</v>
      </c>
      <c r="J1067" s="182">
        <v>98607.34300938432</v>
      </c>
      <c r="K1067" s="182">
        <v>492564.64066754864</v>
      </c>
      <c r="L1067" s="182">
        <v>5703334.9029267505</v>
      </c>
      <c r="M1067" s="183">
        <v>57.838845758007821</v>
      </c>
      <c r="N1067" s="182">
        <v>5</v>
      </c>
      <c r="O1067" s="186">
        <f t="shared" si="74"/>
        <v>2.5000000000000822</v>
      </c>
    </row>
    <row r="1068" spans="2:15" x14ac:dyDescent="0.2">
      <c r="B1068" s="179" t="s">
        <v>13</v>
      </c>
      <c r="C1068" s="185" t="s">
        <v>70</v>
      </c>
      <c r="D1068" s="179" t="s">
        <v>122</v>
      </c>
      <c r="E1068" s="180" t="str">
        <f t="shared" si="72"/>
        <v>SPFemale30-34</v>
      </c>
      <c r="F1068" s="181">
        <v>5.5000000000000003E-4</v>
      </c>
      <c r="G1068" s="181">
        <v>2.7464545430519699E-3</v>
      </c>
      <c r="H1068" s="182">
        <v>270.30197285685256</v>
      </c>
      <c r="I1068" s="181">
        <v>0.997253545456948</v>
      </c>
      <c r="J1068" s="182">
        <v>98418.513257635132</v>
      </c>
      <c r="K1068" s="182">
        <v>491416.81135603349</v>
      </c>
      <c r="L1068" s="182">
        <v>5210770.2622592021</v>
      </c>
      <c r="M1068" s="183">
        <v>52.945021112224126</v>
      </c>
      <c r="N1068" s="182">
        <v>5</v>
      </c>
      <c r="O1068" s="186">
        <f t="shared" si="74"/>
        <v>2.500000000000083</v>
      </c>
    </row>
    <row r="1069" spans="2:15" x14ac:dyDescent="0.2">
      <c r="B1069" s="179" t="s">
        <v>13</v>
      </c>
      <c r="C1069" s="185" t="s">
        <v>70</v>
      </c>
      <c r="D1069" s="179" t="s">
        <v>123</v>
      </c>
      <c r="E1069" s="180" t="str">
        <f t="shared" si="72"/>
        <v>SPFemale35-39</v>
      </c>
      <c r="F1069" s="181">
        <v>8.3000000000000001E-4</v>
      </c>
      <c r="G1069" s="181">
        <v>4.147721522448058E-3</v>
      </c>
      <c r="H1069" s="182">
        <v>407.09144833565421</v>
      </c>
      <c r="I1069" s="181">
        <v>0.99585227847755198</v>
      </c>
      <c r="J1069" s="182">
        <v>98148.21128477827</v>
      </c>
      <c r="K1069" s="182">
        <v>489723.32780305226</v>
      </c>
      <c r="L1069" s="182">
        <v>4719353.4509031689</v>
      </c>
      <c r="M1069" s="183">
        <v>48.083947624984276</v>
      </c>
      <c r="N1069" s="182">
        <v>5</v>
      </c>
      <c r="O1069" s="186">
        <f t="shared" si="74"/>
        <v>2.499999999999988</v>
      </c>
    </row>
    <row r="1070" spans="2:15" x14ac:dyDescent="0.2">
      <c r="B1070" s="179" t="s">
        <v>13</v>
      </c>
      <c r="C1070" s="185" t="s">
        <v>70</v>
      </c>
      <c r="D1070" s="179" t="s">
        <v>124</v>
      </c>
      <c r="E1070" s="180" t="str">
        <f t="shared" si="72"/>
        <v>SPFemale40-44</v>
      </c>
      <c r="F1070" s="181">
        <v>1.3799999999999999E-3</v>
      </c>
      <c r="G1070" s="181">
        <v>6.8639217389160085E-3</v>
      </c>
      <c r="H1070" s="182">
        <v>670.88739723135325</v>
      </c>
      <c r="I1070" s="181">
        <v>0.99313607826108397</v>
      </c>
      <c r="J1070" s="182">
        <v>97741.119836442624</v>
      </c>
      <c r="K1070" s="182">
        <v>487028.3806891347</v>
      </c>
      <c r="L1070" s="182">
        <v>4229630.1231001168</v>
      </c>
      <c r="M1070" s="183">
        <v>43.273804619569191</v>
      </c>
      <c r="N1070" s="182">
        <v>5</v>
      </c>
      <c r="O1070" s="186">
        <f t="shared" si="74"/>
        <v>2.49999999999998</v>
      </c>
    </row>
    <row r="1071" spans="2:15" x14ac:dyDescent="0.2">
      <c r="B1071" s="179" t="s">
        <v>13</v>
      </c>
      <c r="C1071" s="185" t="s">
        <v>70</v>
      </c>
      <c r="D1071" s="179" t="s">
        <v>125</v>
      </c>
      <c r="E1071" s="180" t="str">
        <f t="shared" si="72"/>
        <v>SPFemale45-49</v>
      </c>
      <c r="F1071" s="181">
        <v>2.2799999999999999E-3</v>
      </c>
      <c r="G1071" s="181">
        <v>1.1339579876077059E-2</v>
      </c>
      <c r="H1071" s="182">
        <v>1100.7356543338026</v>
      </c>
      <c r="I1071" s="181">
        <v>0.98866042012392297</v>
      </c>
      <c r="J1071" s="182">
        <v>97070.232439211264</v>
      </c>
      <c r="K1071" s="182">
        <v>482599.32306022185</v>
      </c>
      <c r="L1071" s="182">
        <v>3742601.7424109825</v>
      </c>
      <c r="M1071" s="183">
        <v>38.555607093603378</v>
      </c>
      <c r="N1071" s="182">
        <v>5</v>
      </c>
      <c r="O1071" s="186">
        <f t="shared" si="74"/>
        <v>2.4999999999999774</v>
      </c>
    </row>
    <row r="1072" spans="2:15" x14ac:dyDescent="0.2">
      <c r="B1072" s="179" t="s">
        <v>13</v>
      </c>
      <c r="C1072" s="185" t="s">
        <v>70</v>
      </c>
      <c r="D1072" s="179" t="s">
        <v>126</v>
      </c>
      <c r="E1072" s="180" t="str">
        <f t="shared" si="72"/>
        <v>SPFemale50-54</v>
      </c>
      <c r="F1072" s="181">
        <v>3.3700000000000002E-3</v>
      </c>
      <c r="G1072" s="181">
        <v>1.673163535558677E-2</v>
      </c>
      <c r="H1072" s="182">
        <v>1605.7266254637268</v>
      </c>
      <c r="I1072" s="181">
        <v>0.98326836464441325</v>
      </c>
      <c r="J1072" s="182">
        <v>95969.496784877469</v>
      </c>
      <c r="K1072" s="182">
        <v>475833.16736072802</v>
      </c>
      <c r="L1072" s="182">
        <v>3260002.4193507605</v>
      </c>
      <c r="M1072" s="183">
        <v>33.969151955212297</v>
      </c>
      <c r="N1072" s="182">
        <v>5</v>
      </c>
      <c r="O1072" s="186">
        <f t="shared" si="74"/>
        <v>2.4999999999999827</v>
      </c>
    </row>
    <row r="1073" spans="2:15" x14ac:dyDescent="0.2">
      <c r="B1073" s="179" t="s">
        <v>13</v>
      </c>
      <c r="C1073" s="185" t="s">
        <v>70</v>
      </c>
      <c r="D1073" s="179" t="s">
        <v>127</v>
      </c>
      <c r="E1073" s="180" t="str">
        <f t="shared" si="72"/>
        <v>SPFemale55-59</v>
      </c>
      <c r="F1073" s="181">
        <v>5.13E-3</v>
      </c>
      <c r="G1073" s="181">
        <v>2.5331399886973711E-2</v>
      </c>
      <c r="H1073" s="182">
        <v>2390.3663967505868</v>
      </c>
      <c r="I1073" s="181">
        <v>0.97466860011302625</v>
      </c>
      <c r="J1073" s="182">
        <v>94363.770159413747</v>
      </c>
      <c r="K1073" s="182">
        <v>465842.93480519229</v>
      </c>
      <c r="L1073" s="182">
        <v>2784169.2519900324</v>
      </c>
      <c r="M1073" s="183">
        <v>29.504641954073971</v>
      </c>
      <c r="N1073" s="182">
        <v>5</v>
      </c>
      <c r="O1073" s="186">
        <f t="shared" si="74"/>
        <v>2.5000000000000169</v>
      </c>
    </row>
    <row r="1074" spans="2:15" x14ac:dyDescent="0.2">
      <c r="B1074" s="179" t="s">
        <v>13</v>
      </c>
      <c r="C1074" s="185" t="s">
        <v>70</v>
      </c>
      <c r="D1074" s="179" t="s">
        <v>128</v>
      </c>
      <c r="E1074" s="180" t="str">
        <f t="shared" si="72"/>
        <v>SPFemale60-64</v>
      </c>
      <c r="F1074" s="181">
        <v>7.9600000000000001E-3</v>
      </c>
      <c r="G1074" s="181">
        <v>3.9006628116198587E-2</v>
      </c>
      <c r="H1074" s="182">
        <v>3587.5723571511817</v>
      </c>
      <c r="I1074" s="181">
        <v>0.96099337188380141</v>
      </c>
      <c r="J1074" s="182">
        <v>91973.403762663162</v>
      </c>
      <c r="K1074" s="182">
        <v>450898.08792043786</v>
      </c>
      <c r="L1074" s="182">
        <v>2318326.3171848403</v>
      </c>
      <c r="M1074" s="183">
        <v>25.206486031192973</v>
      </c>
      <c r="N1074" s="182">
        <v>5</v>
      </c>
      <c r="O1074" s="186">
        <f t="shared" si="74"/>
        <v>2.4999999999999907</v>
      </c>
    </row>
    <row r="1075" spans="2:15" x14ac:dyDescent="0.2">
      <c r="B1075" s="179" t="s">
        <v>13</v>
      </c>
      <c r="C1075" s="185" t="s">
        <v>70</v>
      </c>
      <c r="D1075" s="179" t="s">
        <v>129</v>
      </c>
      <c r="E1075" s="180" t="str">
        <f t="shared" si="72"/>
        <v>SPFemale65-69</v>
      </c>
      <c r="F1075" s="181">
        <v>1.255E-2</v>
      </c>
      <c r="G1075" s="181">
        <v>6.0826034152646626E-2</v>
      </c>
      <c r="H1075" s="182">
        <v>5376.1595996817387</v>
      </c>
      <c r="I1075" s="181">
        <v>0.93917396584735335</v>
      </c>
      <c r="J1075" s="182">
        <v>88385.831405511984</v>
      </c>
      <c r="K1075" s="182">
        <v>428488.7580283556</v>
      </c>
      <c r="L1075" s="182">
        <v>1867428.2292644025</v>
      </c>
      <c r="M1075" s="183">
        <v>21.128140105360195</v>
      </c>
      <c r="N1075" s="182">
        <v>5</v>
      </c>
      <c r="O1075" s="186">
        <f t="shared" si="74"/>
        <v>2.4999999999999978</v>
      </c>
    </row>
    <row r="1076" spans="2:15" x14ac:dyDescent="0.2">
      <c r="B1076" s="179" t="s">
        <v>13</v>
      </c>
      <c r="C1076" s="185" t="s">
        <v>70</v>
      </c>
      <c r="D1076" s="179" t="s">
        <v>130</v>
      </c>
      <c r="E1076" s="180" t="str">
        <f t="shared" si="72"/>
        <v>SPFemale70-74</v>
      </c>
      <c r="F1076" s="181">
        <v>2.0209999999999999E-2</v>
      </c>
      <c r="G1076" s="181">
        <v>9.6206216963739016E-2</v>
      </c>
      <c r="H1076" s="182">
        <v>7986.0464958404746</v>
      </c>
      <c r="I1076" s="181">
        <v>0.90379378303626101</v>
      </c>
      <c r="J1076" s="182">
        <v>83009.67180583025</v>
      </c>
      <c r="K1076" s="182">
        <v>395083.24278955004</v>
      </c>
      <c r="L1076" s="182">
        <v>1438939.4712360469</v>
      </c>
      <c r="M1076" s="183">
        <v>17.334600172879878</v>
      </c>
      <c r="N1076" s="182">
        <v>5</v>
      </c>
      <c r="O1076" s="186">
        <f t="shared" si="74"/>
        <v>2.4999999999999973</v>
      </c>
    </row>
    <row r="1077" spans="2:15" x14ac:dyDescent="0.2">
      <c r="B1077" s="179" t="s">
        <v>13</v>
      </c>
      <c r="C1077" s="185" t="s">
        <v>70</v>
      </c>
      <c r="D1077" s="179" t="s">
        <v>131</v>
      </c>
      <c r="E1077" s="180" t="str">
        <f t="shared" si="72"/>
        <v>SPFemale75-79</v>
      </c>
      <c r="F1077" s="181">
        <v>3.2890000000000003E-2</v>
      </c>
      <c r="G1077" s="181">
        <v>0.1519409762162485</v>
      </c>
      <c r="H1077" s="182">
        <v>11399.162868881895</v>
      </c>
      <c r="I1077" s="181">
        <v>0.84805902378375153</v>
      </c>
      <c r="J1077" s="182">
        <v>75023.625309989773</v>
      </c>
      <c r="K1077" s="182">
        <v>346620.21937774413</v>
      </c>
      <c r="L1077" s="182">
        <v>1043856.2284464969</v>
      </c>
      <c r="M1077" s="183">
        <v>13.913700172890767</v>
      </c>
      <c r="N1077" s="182">
        <v>5</v>
      </c>
      <c r="O1077" s="186">
        <f t="shared" si="74"/>
        <v>2.4999999999999964</v>
      </c>
    </row>
    <row r="1078" spans="2:15" x14ac:dyDescent="0.2">
      <c r="B1078" s="179" t="s">
        <v>13</v>
      </c>
      <c r="C1078" s="185" t="s">
        <v>70</v>
      </c>
      <c r="D1078" s="179" t="s">
        <v>132</v>
      </c>
      <c r="E1078" s="180" t="str">
        <f t="shared" si="72"/>
        <v>SPFemale80-84</v>
      </c>
      <c r="F1078" s="181">
        <v>5.4690000000000003E-2</v>
      </c>
      <c r="G1078" s="181">
        <v>0.24057017769050257</v>
      </c>
      <c r="H1078" s="182">
        <v>15306.148234920031</v>
      </c>
      <c r="I1078" s="181">
        <v>0.7594298223094974</v>
      </c>
      <c r="J1078" s="182">
        <v>63624.462441107884</v>
      </c>
      <c r="K1078" s="182">
        <v>279856.94161823933</v>
      </c>
      <c r="L1078" s="182">
        <v>697236.00906875276</v>
      </c>
      <c r="M1078" s="183">
        <v>10.958615323691399</v>
      </c>
      <c r="N1078" s="182">
        <v>5</v>
      </c>
      <c r="O1078" s="186">
        <f t="shared" si="74"/>
        <v>2.4999999999999996</v>
      </c>
    </row>
    <row r="1079" spans="2:15" x14ac:dyDescent="0.2">
      <c r="B1079" s="179" t="s">
        <v>13</v>
      </c>
      <c r="C1079" s="185" t="s">
        <v>70</v>
      </c>
      <c r="D1079" s="179" t="s">
        <v>133</v>
      </c>
      <c r="E1079" s="180" t="str">
        <f t="shared" si="72"/>
        <v>SPFemale85-89</v>
      </c>
      <c r="F1079" s="181">
        <v>9.1550000000000006E-2</v>
      </c>
      <c r="G1079" s="181">
        <v>0.37249275131131759</v>
      </c>
      <c r="H1079" s="182">
        <v>17998.221797387636</v>
      </c>
      <c r="I1079" s="181">
        <v>0.62750724868868235</v>
      </c>
      <c r="J1079" s="182">
        <v>48318.314206187853</v>
      </c>
      <c r="K1079" s="182">
        <v>196596.01653747016</v>
      </c>
      <c r="L1079" s="182">
        <v>417379.06745051342</v>
      </c>
      <c r="M1079" s="183">
        <v>8.6381131938800557</v>
      </c>
      <c r="N1079" s="182">
        <v>5</v>
      </c>
      <c r="O1079" s="186">
        <f t="shared" si="74"/>
        <v>2.5000000000000004</v>
      </c>
    </row>
    <row r="1080" spans="2:15" x14ac:dyDescent="0.2">
      <c r="B1080" s="179" t="s">
        <v>13</v>
      </c>
      <c r="C1080" s="185" t="s">
        <v>70</v>
      </c>
      <c r="D1080" s="179" t="s">
        <v>8</v>
      </c>
      <c r="E1080" s="180" t="str">
        <f t="shared" si="72"/>
        <v>SPFemale90+</v>
      </c>
      <c r="F1080" s="181">
        <v>0.13733000000000001</v>
      </c>
      <c r="G1080" s="181">
        <v>1</v>
      </c>
      <c r="H1080" s="182">
        <v>30320.092408800214</v>
      </c>
      <c r="I1080" s="181">
        <v>0</v>
      </c>
      <c r="J1080" s="182">
        <v>30320.092408800214</v>
      </c>
      <c r="K1080" s="182">
        <v>220783.05091304326</v>
      </c>
      <c r="L1080" s="182">
        <v>220783.05091304326</v>
      </c>
      <c r="M1080" s="183">
        <v>7.2817406997401628</v>
      </c>
      <c r="N1080" s="183" t="s">
        <v>19</v>
      </c>
      <c r="O1080" s="186">
        <f>K1080/H1080</f>
        <v>7.2817406997401628</v>
      </c>
    </row>
    <row r="1081" spans="2:15" ht="16" customHeight="1" x14ac:dyDescent="0.2">
      <c r="B1081" s="239" t="s">
        <v>14</v>
      </c>
      <c r="C1081" s="239" t="s">
        <v>17</v>
      </c>
      <c r="D1081" s="239" t="s">
        <v>0</v>
      </c>
      <c r="E1081" s="239" t="s">
        <v>135</v>
      </c>
      <c r="F1081" s="240" t="s">
        <v>1</v>
      </c>
      <c r="G1081" s="240" t="s">
        <v>2</v>
      </c>
      <c r="H1081" s="240" t="s">
        <v>83</v>
      </c>
      <c r="I1081" s="240" t="s">
        <v>3</v>
      </c>
      <c r="J1081" s="240" t="s">
        <v>4</v>
      </c>
      <c r="K1081" s="240" t="s">
        <v>5</v>
      </c>
      <c r="L1081" s="240" t="s">
        <v>6</v>
      </c>
      <c r="M1081" s="240" t="s">
        <v>7</v>
      </c>
      <c r="N1081" s="241" t="s">
        <v>9</v>
      </c>
      <c r="O1081" s="242" t="s">
        <v>139</v>
      </c>
    </row>
    <row r="1082" spans="2:15" ht="16" customHeight="1" x14ac:dyDescent="0.2">
      <c r="B1082" s="239"/>
      <c r="C1082" s="239"/>
      <c r="D1082" s="239"/>
      <c r="E1082" s="239"/>
      <c r="F1082" s="239"/>
      <c r="G1082" s="239"/>
      <c r="H1082" s="239"/>
      <c r="I1082" s="239"/>
      <c r="J1082" s="239"/>
      <c r="K1082" s="239"/>
      <c r="L1082" s="239"/>
      <c r="M1082" s="239"/>
      <c r="N1082" s="241"/>
      <c r="O1082" s="242"/>
    </row>
    <row r="1083" spans="2:15" x14ac:dyDescent="0.2">
      <c r="B1083" s="179" t="s">
        <v>62</v>
      </c>
      <c r="C1083" s="185" t="s">
        <v>70</v>
      </c>
      <c r="D1083" s="179">
        <v>0</v>
      </c>
      <c r="E1083" s="180" t="str">
        <f t="shared" si="72"/>
        <v>PRFemale0</v>
      </c>
      <c r="F1083" s="181">
        <v>7.43E-3</v>
      </c>
      <c r="G1083" s="181">
        <v>7.3811792781000906E-3</v>
      </c>
      <c r="H1083" s="182">
        <v>738.11792781000906</v>
      </c>
      <c r="I1083" s="181">
        <v>0.99261882072189989</v>
      </c>
      <c r="J1083" s="182">
        <v>100000</v>
      </c>
      <c r="K1083" s="182">
        <v>99315.132510841111</v>
      </c>
      <c r="L1083" s="182">
        <v>8138694.5291137304</v>
      </c>
      <c r="M1083" s="183">
        <v>81.386945291137309</v>
      </c>
      <c r="N1083" s="182">
        <v>1</v>
      </c>
      <c r="O1083" s="186">
        <f t="shared" ref="O1083:O1101" si="75">(K1083-J1084*N1083)/H1083</f>
        <v>7.2143537834288757E-2</v>
      </c>
    </row>
    <row r="1084" spans="2:15" x14ac:dyDescent="0.2">
      <c r="B1084" s="179" t="s">
        <v>62</v>
      </c>
      <c r="C1084" s="185" t="s">
        <v>70</v>
      </c>
      <c r="D1084" s="184" t="s">
        <v>1657</v>
      </c>
      <c r="E1084" s="180" t="str">
        <f t="shared" si="72"/>
        <v>PRFemale1-4</v>
      </c>
      <c r="F1084" s="181">
        <v>2.9E-4</v>
      </c>
      <c r="G1084" s="181">
        <v>1.1567862656009431E-3</v>
      </c>
      <c r="H1084" s="182">
        <v>114.82478187880984</v>
      </c>
      <c r="I1084" s="181">
        <v>0.9988432137343991</v>
      </c>
      <c r="J1084" s="182">
        <v>99261.882072189983</v>
      </c>
      <c r="K1084" s="182">
        <v>396761.84487258951</v>
      </c>
      <c r="L1084" s="182">
        <v>8039379.3966028895</v>
      </c>
      <c r="M1084" s="183">
        <v>80.99160754131286</v>
      </c>
      <c r="N1084" s="182">
        <v>4</v>
      </c>
      <c r="O1084" s="186">
        <f t="shared" si="75"/>
        <v>1.5120055836731625</v>
      </c>
    </row>
    <row r="1085" spans="2:15" x14ac:dyDescent="0.2">
      <c r="B1085" s="179" t="s">
        <v>62</v>
      </c>
      <c r="C1085" s="185" t="s">
        <v>70</v>
      </c>
      <c r="D1085" s="184" t="s">
        <v>1658</v>
      </c>
      <c r="E1085" s="180" t="str">
        <f t="shared" si="72"/>
        <v>PRFemale5-9</v>
      </c>
      <c r="F1085" s="181">
        <v>1.3999999999999999E-4</v>
      </c>
      <c r="G1085" s="181">
        <v>6.8108952978529079E-4</v>
      </c>
      <c r="H1085" s="182">
        <v>67.528022629453332</v>
      </c>
      <c r="I1085" s="181">
        <v>0.99931891047021471</v>
      </c>
      <c r="J1085" s="182">
        <v>99147.057290311175</v>
      </c>
      <c r="K1085" s="182">
        <v>495566.46639498224</v>
      </c>
      <c r="L1085" s="182">
        <v>7642617.5517303003</v>
      </c>
      <c r="M1085" s="183">
        <v>77.083654932410695</v>
      </c>
      <c r="N1085" s="182">
        <v>5</v>
      </c>
      <c r="O1085" s="186">
        <f t="shared" si="75"/>
        <v>2.5000000000004312</v>
      </c>
    </row>
    <row r="1086" spans="2:15" x14ac:dyDescent="0.2">
      <c r="B1086" s="179" t="s">
        <v>62</v>
      </c>
      <c r="C1086" s="185" t="s">
        <v>70</v>
      </c>
      <c r="D1086" s="184" t="s">
        <v>118</v>
      </c>
      <c r="E1086" s="180" t="str">
        <f t="shared" si="72"/>
        <v>PRFemale10-14</v>
      </c>
      <c r="F1086" s="181">
        <v>1.6000000000000001E-4</v>
      </c>
      <c r="G1086" s="181">
        <v>8.0253160735760018E-4</v>
      </c>
      <c r="H1086" s="182">
        <v>79.514453879426995</v>
      </c>
      <c r="I1086" s="181">
        <v>0.99919746839264245</v>
      </c>
      <c r="J1086" s="182">
        <v>99079.529267681719</v>
      </c>
      <c r="K1086" s="182">
        <v>495198.86020371004</v>
      </c>
      <c r="L1086" s="182">
        <v>7147051.085335318</v>
      </c>
      <c r="M1086" s="183">
        <v>72.134487700544426</v>
      </c>
      <c r="N1086" s="182">
        <v>5</v>
      </c>
      <c r="O1086" s="186">
        <f t="shared" si="75"/>
        <v>2.4999999999997127</v>
      </c>
    </row>
    <row r="1087" spans="2:15" x14ac:dyDescent="0.2">
      <c r="B1087" s="179" t="s">
        <v>62</v>
      </c>
      <c r="C1087" s="185" t="s">
        <v>70</v>
      </c>
      <c r="D1087" s="179" t="s">
        <v>119</v>
      </c>
      <c r="E1087" s="180" t="str">
        <f t="shared" si="72"/>
        <v>PRFemale15-19</v>
      </c>
      <c r="F1087" s="181">
        <v>3.6999999999999999E-4</v>
      </c>
      <c r="G1087" s="181">
        <v>1.836569933242633E-3</v>
      </c>
      <c r="H1087" s="182">
        <v>181.82045059760455</v>
      </c>
      <c r="I1087" s="181">
        <v>0.99816343006675734</v>
      </c>
      <c r="J1087" s="182">
        <v>99000.014813802292</v>
      </c>
      <c r="K1087" s="182">
        <v>494545.52294251748</v>
      </c>
      <c r="L1087" s="182">
        <v>6651852.2251316076</v>
      </c>
      <c r="M1087" s="183">
        <v>67.190416462485473</v>
      </c>
      <c r="N1087" s="182">
        <v>5</v>
      </c>
      <c r="O1087" s="186">
        <f t="shared" si="75"/>
        <v>2.5000000000000155</v>
      </c>
    </row>
    <row r="1088" spans="2:15" x14ac:dyDescent="0.2">
      <c r="B1088" s="179" t="s">
        <v>62</v>
      </c>
      <c r="C1088" s="185" t="s">
        <v>70</v>
      </c>
      <c r="D1088" s="179" t="s">
        <v>120</v>
      </c>
      <c r="E1088" s="180" t="str">
        <f t="shared" si="72"/>
        <v>PRFemale20-24</v>
      </c>
      <c r="F1088" s="181">
        <v>3.6999999999999999E-4</v>
      </c>
      <c r="G1088" s="181">
        <v>1.8490651876581841E-3</v>
      </c>
      <c r="H1088" s="182">
        <v>182.72128310424199</v>
      </c>
      <c r="I1088" s="181">
        <v>0.99815093481234185</v>
      </c>
      <c r="J1088" s="182">
        <v>98818.19436320469</v>
      </c>
      <c r="K1088" s="182">
        <v>493634.16860826284</v>
      </c>
      <c r="L1088" s="182">
        <v>6157306.7021890897</v>
      </c>
      <c r="M1088" s="183">
        <v>62.309443537877321</v>
      </c>
      <c r="N1088" s="182">
        <v>5</v>
      </c>
      <c r="O1088" s="186">
        <f t="shared" si="75"/>
        <v>2.5000000000000742</v>
      </c>
    </row>
    <row r="1089" spans="2:15" x14ac:dyDescent="0.2">
      <c r="B1089" s="179" t="s">
        <v>62</v>
      </c>
      <c r="C1089" s="185" t="s">
        <v>70</v>
      </c>
      <c r="D1089" s="179" t="s">
        <v>121</v>
      </c>
      <c r="E1089" s="180" t="str">
        <f t="shared" si="72"/>
        <v>PRFemale25-29</v>
      </c>
      <c r="F1089" s="181">
        <v>4.4000000000000002E-4</v>
      </c>
      <c r="G1089" s="181">
        <v>2.2186050840438776E-3</v>
      </c>
      <c r="H1089" s="182">
        <v>218.83316204258387</v>
      </c>
      <c r="I1089" s="181">
        <v>0.99778139491595608</v>
      </c>
      <c r="J1089" s="182">
        <v>98635.473080100448</v>
      </c>
      <c r="K1089" s="182">
        <v>492630.28249539575</v>
      </c>
      <c r="L1089" s="182">
        <v>5663672.5335808266</v>
      </c>
      <c r="M1089" s="183">
        <v>57.420239967637606</v>
      </c>
      <c r="N1089" s="182">
        <v>5</v>
      </c>
      <c r="O1089" s="186">
        <f t="shared" si="75"/>
        <v>2.5000000000000897</v>
      </c>
    </row>
    <row r="1090" spans="2:15" x14ac:dyDescent="0.2">
      <c r="B1090" s="179" t="s">
        <v>62</v>
      </c>
      <c r="C1090" s="185" t="s">
        <v>70</v>
      </c>
      <c r="D1090" s="179" t="s">
        <v>122</v>
      </c>
      <c r="E1090" s="180" t="str">
        <f t="shared" si="72"/>
        <v>PRFemale30-34</v>
      </c>
      <c r="F1090" s="181">
        <v>5.6999999999999998E-4</v>
      </c>
      <c r="G1090" s="181">
        <v>2.8603917018938186E-3</v>
      </c>
      <c r="H1090" s="182">
        <v>281.51014014988465</v>
      </c>
      <c r="I1090" s="181">
        <v>0.99713960829810622</v>
      </c>
      <c r="J1090" s="182">
        <v>98416.639918057859</v>
      </c>
      <c r="K1090" s="182">
        <v>491379.42423991457</v>
      </c>
      <c r="L1090" s="182">
        <v>5171042.2510854304</v>
      </c>
      <c r="M1090" s="183">
        <v>52.542357221206331</v>
      </c>
      <c r="N1090" s="182">
        <v>5</v>
      </c>
      <c r="O1090" s="186">
        <f t="shared" si="75"/>
        <v>2.4999999999999356</v>
      </c>
    </row>
    <row r="1091" spans="2:15" x14ac:dyDescent="0.2">
      <c r="B1091" s="179" t="s">
        <v>62</v>
      </c>
      <c r="C1091" s="185" t="s">
        <v>70</v>
      </c>
      <c r="D1091" s="179" t="s">
        <v>123</v>
      </c>
      <c r="E1091" s="180" t="str">
        <f t="shared" si="72"/>
        <v>PRFemale35-39</v>
      </c>
      <c r="F1091" s="181">
        <v>8.4000000000000003E-4</v>
      </c>
      <c r="G1091" s="181">
        <v>4.1781194600908613E-3</v>
      </c>
      <c r="H1091" s="182">
        <v>410.02029544361949</v>
      </c>
      <c r="I1091" s="181">
        <v>0.99582188053990917</v>
      </c>
      <c r="J1091" s="182">
        <v>98135.129777907976</v>
      </c>
      <c r="K1091" s="182">
        <v>489650.59815093083</v>
      </c>
      <c r="L1091" s="182">
        <v>4679662.8268455155</v>
      </c>
      <c r="M1091" s="183">
        <v>47.685908577653848</v>
      </c>
      <c r="N1091" s="182">
        <v>5</v>
      </c>
      <c r="O1091" s="186">
        <f t="shared" si="75"/>
        <v>2.499999999999853</v>
      </c>
    </row>
    <row r="1092" spans="2:15" x14ac:dyDescent="0.2">
      <c r="B1092" s="179" t="s">
        <v>62</v>
      </c>
      <c r="C1092" s="185" t="s">
        <v>70</v>
      </c>
      <c r="D1092" s="179" t="s">
        <v>124</v>
      </c>
      <c r="E1092" s="180" t="str">
        <f t="shared" si="72"/>
        <v>PRFemale40-44</v>
      </c>
      <c r="F1092" s="181">
        <v>1.2999999999999999E-3</v>
      </c>
      <c r="G1092" s="181">
        <v>6.4783370344140227E-3</v>
      </c>
      <c r="H1092" s="182">
        <v>633.09619595241384</v>
      </c>
      <c r="I1092" s="181">
        <v>0.99352166296558597</v>
      </c>
      <c r="J1092" s="182">
        <v>97725.109482464366</v>
      </c>
      <c r="K1092" s="182">
        <v>487042.80692244077</v>
      </c>
      <c r="L1092" s="182">
        <v>4190012.2286945847</v>
      </c>
      <c r="M1092" s="183">
        <v>42.875492807162665</v>
      </c>
      <c r="N1092" s="182">
        <v>5</v>
      </c>
      <c r="O1092" s="186">
        <f t="shared" si="75"/>
        <v>2.4999999999999769</v>
      </c>
    </row>
    <row r="1093" spans="2:15" x14ac:dyDescent="0.2">
      <c r="B1093" s="179" t="s">
        <v>62</v>
      </c>
      <c r="C1093" s="185" t="s">
        <v>70</v>
      </c>
      <c r="D1093" s="179" t="s">
        <v>125</v>
      </c>
      <c r="E1093" s="180" t="str">
        <f t="shared" si="72"/>
        <v>PRFemale45-49</v>
      </c>
      <c r="F1093" s="181">
        <v>2.1299999999999999E-3</v>
      </c>
      <c r="G1093" s="181">
        <v>1.0591967053657433E-2</v>
      </c>
      <c r="H1093" s="182">
        <v>1028.3954059040043</v>
      </c>
      <c r="I1093" s="181">
        <v>0.98940803294634261</v>
      </c>
      <c r="J1093" s="182">
        <v>97092.013286511952</v>
      </c>
      <c r="K1093" s="182">
        <v>482889.07791779976</v>
      </c>
      <c r="L1093" s="182">
        <v>3702969.4217721438</v>
      </c>
      <c r="M1093" s="183">
        <v>38.138764419735864</v>
      </c>
      <c r="N1093" s="182">
        <v>5</v>
      </c>
      <c r="O1093" s="186">
        <f t="shared" si="75"/>
        <v>2.4999999999999751</v>
      </c>
    </row>
    <row r="1094" spans="2:15" x14ac:dyDescent="0.2">
      <c r="B1094" s="179" t="s">
        <v>62</v>
      </c>
      <c r="C1094" s="185" t="s">
        <v>70</v>
      </c>
      <c r="D1094" s="179" t="s">
        <v>126</v>
      </c>
      <c r="E1094" s="180" t="str">
        <f t="shared" si="72"/>
        <v>PRFemale50-54</v>
      </c>
      <c r="F1094" s="181">
        <v>3.3500000000000001E-3</v>
      </c>
      <c r="G1094" s="181">
        <v>1.6606760461868129E-2</v>
      </c>
      <c r="H1094" s="182">
        <v>1595.3054912436885</v>
      </c>
      <c r="I1094" s="181">
        <v>0.98339323953813185</v>
      </c>
      <c r="J1094" s="182">
        <v>96063.617880607955</v>
      </c>
      <c r="K1094" s="182">
        <v>476329.82567493053</v>
      </c>
      <c r="L1094" s="182">
        <v>3220080.343854344</v>
      </c>
      <c r="M1094" s="183">
        <v>33.520290146227886</v>
      </c>
      <c r="N1094" s="182">
        <v>5</v>
      </c>
      <c r="O1094" s="186">
        <f t="shared" si="75"/>
        <v>2.500000000000016</v>
      </c>
    </row>
    <row r="1095" spans="2:15" x14ac:dyDescent="0.2">
      <c r="B1095" s="179" t="s">
        <v>62</v>
      </c>
      <c r="C1095" s="185" t="s">
        <v>70</v>
      </c>
      <c r="D1095" s="179" t="s">
        <v>127</v>
      </c>
      <c r="E1095" s="180" t="str">
        <f t="shared" si="72"/>
        <v>PRFemale55-59</v>
      </c>
      <c r="F1095" s="181">
        <v>4.9899999999999996E-3</v>
      </c>
      <c r="G1095" s="181">
        <v>2.4644183358678923E-2</v>
      </c>
      <c r="H1095" s="182">
        <v>2328.0944121084526</v>
      </c>
      <c r="I1095" s="181">
        <v>0.97535581664132109</v>
      </c>
      <c r="J1095" s="182">
        <v>94468.312389364262</v>
      </c>
      <c r="K1095" s="182">
        <v>466521.32591655018</v>
      </c>
      <c r="L1095" s="182">
        <v>2743750.5181794134</v>
      </c>
      <c r="M1095" s="183">
        <v>29.044136057714937</v>
      </c>
      <c r="N1095" s="182">
        <v>5</v>
      </c>
      <c r="O1095" s="186">
        <f t="shared" si="75"/>
        <v>2.4999999999999876</v>
      </c>
    </row>
    <row r="1096" spans="2:15" x14ac:dyDescent="0.2">
      <c r="B1096" s="179" t="s">
        <v>62</v>
      </c>
      <c r="C1096" s="185" t="s">
        <v>70</v>
      </c>
      <c r="D1096" s="179" t="s">
        <v>128</v>
      </c>
      <c r="E1096" s="180" t="str">
        <f t="shared" si="72"/>
        <v>PRFemale60-64</v>
      </c>
      <c r="F1096" s="181">
        <v>7.8899999999999994E-3</v>
      </c>
      <c r="G1096" s="181">
        <v>3.8672914405453389E-2</v>
      </c>
      <c r="H1096" s="182">
        <v>3563.3307631342318</v>
      </c>
      <c r="I1096" s="181">
        <v>0.9613270855945466</v>
      </c>
      <c r="J1096" s="182">
        <v>92140.217977255816</v>
      </c>
      <c r="K1096" s="182">
        <v>451792.76297844353</v>
      </c>
      <c r="L1096" s="182">
        <v>2277229.1922628633</v>
      </c>
      <c r="M1096" s="183">
        <v>24.714823149484861</v>
      </c>
      <c r="N1096" s="182">
        <v>5</v>
      </c>
      <c r="O1096" s="186">
        <f t="shared" si="75"/>
        <v>2.5000000000000084</v>
      </c>
    </row>
    <row r="1097" spans="2:15" x14ac:dyDescent="0.2">
      <c r="B1097" s="179" t="s">
        <v>62</v>
      </c>
      <c r="C1097" s="185" t="s">
        <v>70</v>
      </c>
      <c r="D1097" s="179" t="s">
        <v>129</v>
      </c>
      <c r="E1097" s="180" t="str">
        <f t="shared" si="72"/>
        <v>PRFemale65-69</v>
      </c>
      <c r="F1097" s="181">
        <v>1.303E-2</v>
      </c>
      <c r="G1097" s="181">
        <v>6.3073466789360988E-2</v>
      </c>
      <c r="H1097" s="182">
        <v>5586.8513540048716</v>
      </c>
      <c r="I1097" s="181">
        <v>0.93692653321063901</v>
      </c>
      <c r="J1097" s="182">
        <v>88576.887214121583</v>
      </c>
      <c r="K1097" s="182">
        <v>428917.3076855957</v>
      </c>
      <c r="L1097" s="182">
        <v>1825436.4292844196</v>
      </c>
      <c r="M1097" s="183">
        <v>20.608496038833426</v>
      </c>
      <c r="N1097" s="182">
        <v>5</v>
      </c>
      <c r="O1097" s="186">
        <f t="shared" si="75"/>
        <v>2.4999999999999956</v>
      </c>
    </row>
    <row r="1098" spans="2:15" x14ac:dyDescent="0.2">
      <c r="B1098" s="179" t="s">
        <v>62</v>
      </c>
      <c r="C1098" s="185" t="s">
        <v>70</v>
      </c>
      <c r="D1098" s="179" t="s">
        <v>130</v>
      </c>
      <c r="E1098" s="180" t="str">
        <f t="shared" si="72"/>
        <v>PRFemale70-74</v>
      </c>
      <c r="F1098" s="181">
        <v>2.0369999999999999E-2</v>
      </c>
      <c r="G1098" s="181">
        <v>9.6896911407082495E-2</v>
      </c>
      <c r="H1098" s="182">
        <v>8041.4781524083282</v>
      </c>
      <c r="I1098" s="181">
        <v>0.90310308859291755</v>
      </c>
      <c r="J1098" s="182">
        <v>82990.03586011671</v>
      </c>
      <c r="K1098" s="182">
        <v>394846.48391956277</v>
      </c>
      <c r="L1098" s="182">
        <v>1396519.1215988239</v>
      </c>
      <c r="M1098" s="183">
        <v>16.827551731062236</v>
      </c>
      <c r="N1098" s="182">
        <v>5</v>
      </c>
      <c r="O1098" s="186">
        <f t="shared" si="75"/>
        <v>2.5000000000000018</v>
      </c>
    </row>
    <row r="1099" spans="2:15" x14ac:dyDescent="0.2">
      <c r="B1099" s="179" t="s">
        <v>62</v>
      </c>
      <c r="C1099" s="185" t="s">
        <v>70</v>
      </c>
      <c r="D1099" s="179" t="s">
        <v>131</v>
      </c>
      <c r="E1099" s="180" t="str">
        <f t="shared" si="72"/>
        <v>PRFemale75-79</v>
      </c>
      <c r="F1099" s="181">
        <v>3.4389999999999997E-2</v>
      </c>
      <c r="G1099" s="181">
        <v>0.15831793908379926</v>
      </c>
      <c r="H1099" s="182">
        <v>11865.701193587591</v>
      </c>
      <c r="I1099" s="181">
        <v>0.84168206091620079</v>
      </c>
      <c r="J1099" s="182">
        <v>74948.557707708387</v>
      </c>
      <c r="K1099" s="182">
        <v>345078.535554573</v>
      </c>
      <c r="L1099" s="182">
        <v>1001672.6376792612</v>
      </c>
      <c r="M1099" s="183">
        <v>13.364802049769667</v>
      </c>
      <c r="N1099" s="182">
        <v>5</v>
      </c>
      <c r="O1099" s="186">
        <f t="shared" si="75"/>
        <v>2.5000000000000018</v>
      </c>
    </row>
    <row r="1100" spans="2:15" x14ac:dyDescent="0.2">
      <c r="B1100" s="179" t="s">
        <v>62</v>
      </c>
      <c r="C1100" s="185" t="s">
        <v>70</v>
      </c>
      <c r="D1100" s="179" t="s">
        <v>132</v>
      </c>
      <c r="E1100" s="180" t="str">
        <f t="shared" si="72"/>
        <v>PRFemale80-84</v>
      </c>
      <c r="F1100" s="181">
        <v>5.5550000000000002E-2</v>
      </c>
      <c r="G1100" s="181">
        <v>0.24389605063418898</v>
      </c>
      <c r="H1100" s="182">
        <v>15385.659566517284</v>
      </c>
      <c r="I1100" s="181">
        <v>0.75610394936581105</v>
      </c>
      <c r="J1100" s="182">
        <v>63082.856514120802</v>
      </c>
      <c r="K1100" s="182">
        <v>276950.13365431078</v>
      </c>
      <c r="L1100" s="182">
        <v>656594.10212468822</v>
      </c>
      <c r="M1100" s="183">
        <v>10.408439604787279</v>
      </c>
      <c r="N1100" s="182">
        <v>5</v>
      </c>
      <c r="O1100" s="186">
        <f t="shared" si="75"/>
        <v>2.4999999999999991</v>
      </c>
    </row>
    <row r="1101" spans="2:15" x14ac:dyDescent="0.2">
      <c r="B1101" s="179" t="s">
        <v>62</v>
      </c>
      <c r="C1101" s="185" t="s">
        <v>70</v>
      </c>
      <c r="D1101" s="179" t="s">
        <v>133</v>
      </c>
      <c r="E1101" s="180" t="str">
        <f t="shared" ref="E1101:E1164" si="76">_xlfn.CONCAT(B1101,C1101,D1101)</f>
        <v>PRFemale85-89</v>
      </c>
      <c r="F1101" s="181">
        <v>9.1319999999999998E-2</v>
      </c>
      <c r="G1101" s="181">
        <v>0.37171762777537187</v>
      </c>
      <c r="H1101" s="182">
        <v>17729.888900897888</v>
      </c>
      <c r="I1101" s="181">
        <v>0.62828237222462813</v>
      </c>
      <c r="J1101" s="182">
        <v>47697.196947603516</v>
      </c>
      <c r="K1101" s="182">
        <v>194161.26248577287</v>
      </c>
      <c r="L1101" s="182">
        <v>379643.96847037738</v>
      </c>
      <c r="M1101" s="183">
        <v>7.9594607810481008</v>
      </c>
      <c r="N1101" s="182">
        <v>5</v>
      </c>
      <c r="O1101" s="186">
        <f t="shared" si="75"/>
        <v>2.5000000000000013</v>
      </c>
    </row>
    <row r="1102" spans="2:15" x14ac:dyDescent="0.2">
      <c r="B1102" s="179" t="s">
        <v>62</v>
      </c>
      <c r="C1102" s="185" t="s">
        <v>70</v>
      </c>
      <c r="D1102" s="179" t="s">
        <v>8</v>
      </c>
      <c r="E1102" s="180" t="str">
        <f t="shared" si="76"/>
        <v>PRFemale90+</v>
      </c>
      <c r="F1102" s="181">
        <v>0.16156000000000001</v>
      </c>
      <c r="G1102" s="181">
        <v>1</v>
      </c>
      <c r="H1102" s="182">
        <v>29967.308046705628</v>
      </c>
      <c r="I1102" s="181">
        <v>0</v>
      </c>
      <c r="J1102" s="182">
        <v>29967.308046705628</v>
      </c>
      <c r="K1102" s="182">
        <v>185482.70598460449</v>
      </c>
      <c r="L1102" s="182">
        <v>185482.70598460449</v>
      </c>
      <c r="M1102" s="183">
        <v>6.1895017629050937</v>
      </c>
      <c r="N1102" s="183" t="s">
        <v>19</v>
      </c>
      <c r="O1102" s="186">
        <f>K1102/H1102</f>
        <v>6.1895017629050937</v>
      </c>
    </row>
    <row r="1103" spans="2:15" ht="16" customHeight="1" x14ac:dyDescent="0.2">
      <c r="B1103" s="239" t="s">
        <v>14</v>
      </c>
      <c r="C1103" s="239" t="s">
        <v>17</v>
      </c>
      <c r="D1103" s="239" t="s">
        <v>0</v>
      </c>
      <c r="E1103" s="239" t="s">
        <v>135</v>
      </c>
      <c r="F1103" s="240" t="s">
        <v>1</v>
      </c>
      <c r="G1103" s="240" t="s">
        <v>2</v>
      </c>
      <c r="H1103" s="240" t="s">
        <v>83</v>
      </c>
      <c r="I1103" s="240" t="s">
        <v>3</v>
      </c>
      <c r="J1103" s="240" t="s">
        <v>4</v>
      </c>
      <c r="K1103" s="240" t="s">
        <v>5</v>
      </c>
      <c r="L1103" s="240" t="s">
        <v>6</v>
      </c>
      <c r="M1103" s="240" t="s">
        <v>7</v>
      </c>
      <c r="N1103" s="241" t="s">
        <v>9</v>
      </c>
      <c r="O1103" s="242" t="s">
        <v>139</v>
      </c>
    </row>
    <row r="1104" spans="2:15" ht="16" customHeight="1" x14ac:dyDescent="0.2">
      <c r="B1104" s="239"/>
      <c r="C1104" s="239"/>
      <c r="D1104" s="239"/>
      <c r="E1104" s="239"/>
      <c r="F1104" s="239"/>
      <c r="G1104" s="239"/>
      <c r="H1104" s="239"/>
      <c r="I1104" s="239"/>
      <c r="J1104" s="239"/>
      <c r="K1104" s="239"/>
      <c r="L1104" s="239"/>
      <c r="M1104" s="239"/>
      <c r="N1104" s="241"/>
      <c r="O1104" s="242"/>
    </row>
    <row r="1105" spans="2:15" x14ac:dyDescent="0.2">
      <c r="B1105" s="179" t="s">
        <v>63</v>
      </c>
      <c r="C1105" s="185" t="s">
        <v>70</v>
      </c>
      <c r="D1105" s="179">
        <v>0</v>
      </c>
      <c r="E1105" s="180" t="str">
        <f t="shared" si="76"/>
        <v>SCFemale0</v>
      </c>
      <c r="F1105" s="181">
        <v>7.8300000000000002E-3</v>
      </c>
      <c r="G1105" s="181">
        <v>7.7689527952936009E-3</v>
      </c>
      <c r="H1105" s="182">
        <v>776.8952795293601</v>
      </c>
      <c r="I1105" s="181">
        <v>0.99223104720470645</v>
      </c>
      <c r="J1105" s="182">
        <v>100000</v>
      </c>
      <c r="K1105" s="182">
        <v>99280.056472707758</v>
      </c>
      <c r="L1105" s="182">
        <v>8323766.2271891143</v>
      </c>
      <c r="M1105" s="183">
        <v>83.237662271891139</v>
      </c>
      <c r="N1105" s="182">
        <v>1</v>
      </c>
      <c r="O1105" s="186">
        <f t="shared" ref="O1105:O1123" si="77">(K1105-J1106*N1105)/H1105</f>
        <v>7.3306858385879456E-2</v>
      </c>
    </row>
    <row r="1106" spans="2:15" x14ac:dyDescent="0.2">
      <c r="B1106" s="179" t="s">
        <v>63</v>
      </c>
      <c r="C1106" s="185" t="s">
        <v>70</v>
      </c>
      <c r="D1106" s="184" t="s">
        <v>1657</v>
      </c>
      <c r="E1106" s="180" t="str">
        <f t="shared" si="76"/>
        <v>SCFemale1-4</v>
      </c>
      <c r="F1106" s="181">
        <v>2.7E-4</v>
      </c>
      <c r="G1106" s="181">
        <v>1.0644918839319225E-3</v>
      </c>
      <c r="H1106" s="182">
        <v>105.62218967346823</v>
      </c>
      <c r="I1106" s="181">
        <v>0.99893550811606813</v>
      </c>
      <c r="J1106" s="182">
        <v>99223.104720470641</v>
      </c>
      <c r="K1106" s="182">
        <v>396629.56490781676</v>
      </c>
      <c r="L1106" s="182">
        <v>8224486.1707164068</v>
      </c>
      <c r="M1106" s="183">
        <v>82.888821045121148</v>
      </c>
      <c r="N1106" s="182">
        <v>4</v>
      </c>
      <c r="O1106" s="186">
        <f t="shared" si="77"/>
        <v>1.5113754517073275</v>
      </c>
    </row>
    <row r="1107" spans="2:15" x14ac:dyDescent="0.2">
      <c r="B1107" s="179" t="s">
        <v>63</v>
      </c>
      <c r="C1107" s="185" t="s">
        <v>70</v>
      </c>
      <c r="D1107" s="184" t="s">
        <v>1658</v>
      </c>
      <c r="E1107" s="180" t="str">
        <f t="shared" si="76"/>
        <v>SCFemale5-9</v>
      </c>
      <c r="F1107" s="181">
        <v>8.0000000000000007E-5</v>
      </c>
      <c r="G1107" s="181">
        <v>4.0714015816745874E-4</v>
      </c>
      <c r="H1107" s="182">
        <v>40.354707514749094</v>
      </c>
      <c r="I1107" s="181">
        <v>0.99959285984183255</v>
      </c>
      <c r="J1107" s="182">
        <v>99117.482530797177</v>
      </c>
      <c r="K1107" s="182">
        <v>495486.52588519902</v>
      </c>
      <c r="L1107" s="182">
        <v>7827856.6058085896</v>
      </c>
      <c r="M1107" s="183">
        <v>78.975538986034735</v>
      </c>
      <c r="N1107" s="182">
        <v>5</v>
      </c>
      <c r="O1107" s="186">
        <f t="shared" si="77"/>
        <v>2.5000000000001039</v>
      </c>
    </row>
    <row r="1108" spans="2:15" x14ac:dyDescent="0.2">
      <c r="B1108" s="179" t="s">
        <v>63</v>
      </c>
      <c r="C1108" s="185" t="s">
        <v>70</v>
      </c>
      <c r="D1108" s="184" t="s">
        <v>118</v>
      </c>
      <c r="E1108" s="180" t="str">
        <f t="shared" si="76"/>
        <v>SCFemale10-14</v>
      </c>
      <c r="F1108" s="181">
        <v>1.2E-4</v>
      </c>
      <c r="G1108" s="181">
        <v>5.8796394579076748E-4</v>
      </c>
      <c r="H1108" s="182">
        <v>58.25377901259337</v>
      </c>
      <c r="I1108" s="181">
        <v>0.99941203605420925</v>
      </c>
      <c r="J1108" s="182">
        <v>99077.127823282426</v>
      </c>
      <c r="K1108" s="182">
        <v>495240.00466888066</v>
      </c>
      <c r="L1108" s="182">
        <v>7332370.0799233904</v>
      </c>
      <c r="M1108" s="183">
        <v>74.006687931059858</v>
      </c>
      <c r="N1108" s="182">
        <v>5</v>
      </c>
      <c r="O1108" s="186">
        <f t="shared" si="77"/>
        <v>2.5000000000000031</v>
      </c>
    </row>
    <row r="1109" spans="2:15" x14ac:dyDescent="0.2">
      <c r="B1109" s="179" t="s">
        <v>63</v>
      </c>
      <c r="C1109" s="185" t="s">
        <v>70</v>
      </c>
      <c r="D1109" s="179" t="s">
        <v>119</v>
      </c>
      <c r="E1109" s="180" t="str">
        <f t="shared" si="76"/>
        <v>SCFemale15-19</v>
      </c>
      <c r="F1109" s="181">
        <v>2.5999999999999998E-4</v>
      </c>
      <c r="G1109" s="181">
        <v>1.2907729507467996E-3</v>
      </c>
      <c r="H1109" s="182">
        <v>127.81088422974786</v>
      </c>
      <c r="I1109" s="181">
        <v>0.99870922704925325</v>
      </c>
      <c r="J1109" s="182">
        <v>99018.874044269833</v>
      </c>
      <c r="K1109" s="182">
        <v>494774.84301077481</v>
      </c>
      <c r="L1109" s="182">
        <v>6837130.0752545102</v>
      </c>
      <c r="M1109" s="183">
        <v>69.048756019965779</v>
      </c>
      <c r="N1109" s="182">
        <v>5</v>
      </c>
      <c r="O1109" s="186">
        <f t="shared" si="77"/>
        <v>2.4999999999999583</v>
      </c>
    </row>
    <row r="1110" spans="2:15" x14ac:dyDescent="0.2">
      <c r="B1110" s="179" t="s">
        <v>63</v>
      </c>
      <c r="C1110" s="185" t="s">
        <v>70</v>
      </c>
      <c r="D1110" s="179" t="s">
        <v>120</v>
      </c>
      <c r="E1110" s="180" t="str">
        <f t="shared" si="76"/>
        <v>SCFemale20-24</v>
      </c>
      <c r="F1110" s="181">
        <v>3.1E-4</v>
      </c>
      <c r="G1110" s="181">
        <v>1.5573634212683015E-3</v>
      </c>
      <c r="H1110" s="182">
        <v>154.00932445577973</v>
      </c>
      <c r="I1110" s="181">
        <v>0.99844263657873167</v>
      </c>
      <c r="J1110" s="182">
        <v>98891.063160040096</v>
      </c>
      <c r="K1110" s="182">
        <v>494070.29248906102</v>
      </c>
      <c r="L1110" s="182">
        <v>6342355.2322437353</v>
      </c>
      <c r="M1110" s="183">
        <v>64.134766373980639</v>
      </c>
      <c r="N1110" s="182">
        <v>5</v>
      </c>
      <c r="O1110" s="186">
        <f t="shared" si="77"/>
        <v>2.4999999999998983</v>
      </c>
    </row>
    <row r="1111" spans="2:15" x14ac:dyDescent="0.2">
      <c r="B1111" s="179" t="s">
        <v>63</v>
      </c>
      <c r="C1111" s="185" t="s">
        <v>70</v>
      </c>
      <c r="D1111" s="179" t="s">
        <v>121</v>
      </c>
      <c r="E1111" s="180" t="str">
        <f t="shared" si="76"/>
        <v>SCFemale25-29</v>
      </c>
      <c r="F1111" s="181">
        <v>3.6999999999999999E-4</v>
      </c>
      <c r="G1111" s="181">
        <v>1.8647037394336071E-3</v>
      </c>
      <c r="H1111" s="182">
        <v>184.11535350787145</v>
      </c>
      <c r="I1111" s="181">
        <v>0.99813529626056641</v>
      </c>
      <c r="J1111" s="182">
        <v>98737.053835584316</v>
      </c>
      <c r="K1111" s="182">
        <v>493224.9807941519</v>
      </c>
      <c r="L1111" s="182">
        <v>5848284.9397546742</v>
      </c>
      <c r="M1111" s="183">
        <v>59.230903825560397</v>
      </c>
      <c r="N1111" s="182">
        <v>5</v>
      </c>
      <c r="O1111" s="186">
        <f t="shared" si="77"/>
        <v>2.4999999999997256</v>
      </c>
    </row>
    <row r="1112" spans="2:15" x14ac:dyDescent="0.2">
      <c r="B1112" s="179" t="s">
        <v>63</v>
      </c>
      <c r="C1112" s="185" t="s">
        <v>70</v>
      </c>
      <c r="D1112" s="179" t="s">
        <v>122</v>
      </c>
      <c r="E1112" s="180" t="str">
        <f t="shared" si="76"/>
        <v>SCFemale30-34</v>
      </c>
      <c r="F1112" s="181">
        <v>5.1999999999999995E-4</v>
      </c>
      <c r="G1112" s="181">
        <v>2.5987072472825378E-3</v>
      </c>
      <c r="H1112" s="182">
        <v>256.11023547436218</v>
      </c>
      <c r="I1112" s="181">
        <v>0.99740129275271749</v>
      </c>
      <c r="J1112" s="182">
        <v>98552.938482076454</v>
      </c>
      <c r="K1112" s="182">
        <v>492124.41682169633</v>
      </c>
      <c r="L1112" s="182">
        <v>5355059.958960522</v>
      </c>
      <c r="M1112" s="183">
        <v>54.336887782746651</v>
      </c>
      <c r="N1112" s="182">
        <v>5</v>
      </c>
      <c r="O1112" s="186">
        <f t="shared" si="77"/>
        <v>2.4999999999998987</v>
      </c>
    </row>
    <row r="1113" spans="2:15" x14ac:dyDescent="0.2">
      <c r="B1113" s="179" t="s">
        <v>63</v>
      </c>
      <c r="C1113" s="185" t="s">
        <v>70</v>
      </c>
      <c r="D1113" s="179" t="s">
        <v>123</v>
      </c>
      <c r="E1113" s="180" t="str">
        <f t="shared" si="76"/>
        <v>SCFemale35-39</v>
      </c>
      <c r="F1113" s="181">
        <v>7.6000000000000004E-4</v>
      </c>
      <c r="G1113" s="181">
        <v>3.7836403962918565E-3</v>
      </c>
      <c r="H1113" s="182">
        <v>371.91985018120607</v>
      </c>
      <c r="I1113" s="181">
        <v>0.99621635960370813</v>
      </c>
      <c r="J1113" s="182">
        <v>98296.82824660209</v>
      </c>
      <c r="K1113" s="182">
        <v>490554.34160755744</v>
      </c>
      <c r="L1113" s="182">
        <v>4862935.5421388252</v>
      </c>
      <c r="M1113" s="183">
        <v>49.471947659785513</v>
      </c>
      <c r="N1113" s="182">
        <v>5</v>
      </c>
      <c r="O1113" s="186">
        <f t="shared" si="77"/>
        <v>2.5000000000000004</v>
      </c>
    </row>
    <row r="1114" spans="2:15" x14ac:dyDescent="0.2">
      <c r="B1114" s="179" t="s">
        <v>63</v>
      </c>
      <c r="C1114" s="185" t="s">
        <v>70</v>
      </c>
      <c r="D1114" s="179" t="s">
        <v>124</v>
      </c>
      <c r="E1114" s="180" t="str">
        <f t="shared" si="76"/>
        <v>SCFemale40-44</v>
      </c>
      <c r="F1114" s="181">
        <v>1.17E-3</v>
      </c>
      <c r="G1114" s="181">
        <v>5.8326866781704279E-3</v>
      </c>
      <c r="H1114" s="182">
        <v>571.16530866486357</v>
      </c>
      <c r="I1114" s="181">
        <v>0.99416731332182962</v>
      </c>
      <c r="J1114" s="182">
        <v>97924.908396420884</v>
      </c>
      <c r="K1114" s="182">
        <v>488196.62871044228</v>
      </c>
      <c r="L1114" s="182">
        <v>4372381.2005312676</v>
      </c>
      <c r="M1114" s="183">
        <v>44.65034761973876</v>
      </c>
      <c r="N1114" s="182">
        <v>5</v>
      </c>
      <c r="O1114" s="186">
        <f t="shared" si="77"/>
        <v>2.4999999999999649</v>
      </c>
    </row>
    <row r="1115" spans="2:15" x14ac:dyDescent="0.2">
      <c r="B1115" s="179" t="s">
        <v>63</v>
      </c>
      <c r="C1115" s="185" t="s">
        <v>70</v>
      </c>
      <c r="D1115" s="179" t="s">
        <v>125</v>
      </c>
      <c r="E1115" s="180" t="str">
        <f t="shared" si="76"/>
        <v>SCFemale45-49</v>
      </c>
      <c r="F1115" s="181">
        <v>1.89E-3</v>
      </c>
      <c r="G1115" s="181">
        <v>9.4157580281747626E-3</v>
      </c>
      <c r="H1115" s="182">
        <v>916.65928805140209</v>
      </c>
      <c r="I1115" s="181">
        <v>0.99058424197182526</v>
      </c>
      <c r="J1115" s="182">
        <v>97353.743087756025</v>
      </c>
      <c r="K1115" s="182">
        <v>484477.06721865165</v>
      </c>
      <c r="L1115" s="182">
        <v>3884184.5718208249</v>
      </c>
      <c r="M1115" s="183">
        <v>39.897639768401781</v>
      </c>
      <c r="N1115" s="182">
        <v>5</v>
      </c>
      <c r="O1115" s="186">
        <f t="shared" si="77"/>
        <v>2.4999999999999902</v>
      </c>
    </row>
    <row r="1116" spans="2:15" x14ac:dyDescent="0.2">
      <c r="B1116" s="179" t="s">
        <v>63</v>
      </c>
      <c r="C1116" s="185" t="s">
        <v>70</v>
      </c>
      <c r="D1116" s="179" t="s">
        <v>126</v>
      </c>
      <c r="E1116" s="180" t="str">
        <f t="shared" si="76"/>
        <v>SCFemale50-54</v>
      </c>
      <c r="F1116" s="181">
        <v>2.9399999999999999E-3</v>
      </c>
      <c r="G1116" s="181">
        <v>1.460093886225673E-2</v>
      </c>
      <c r="H1116" s="182">
        <v>1408.0719646138164</v>
      </c>
      <c r="I1116" s="181">
        <v>0.98539906113774323</v>
      </c>
      <c r="J1116" s="182">
        <v>96437.083799704633</v>
      </c>
      <c r="K1116" s="182">
        <v>478665.23908698861</v>
      </c>
      <c r="L1116" s="182">
        <v>3399707.5046021733</v>
      </c>
      <c r="M1116" s="183">
        <v>35.253113954204679</v>
      </c>
      <c r="N1116" s="182">
        <v>5</v>
      </c>
      <c r="O1116" s="186">
        <f t="shared" si="77"/>
        <v>2.4999999999999956</v>
      </c>
    </row>
    <row r="1117" spans="2:15" x14ac:dyDescent="0.2">
      <c r="B1117" s="179" t="s">
        <v>63</v>
      </c>
      <c r="C1117" s="185" t="s">
        <v>70</v>
      </c>
      <c r="D1117" s="179" t="s">
        <v>127</v>
      </c>
      <c r="E1117" s="180" t="str">
        <f t="shared" si="76"/>
        <v>SCFemale55-59</v>
      </c>
      <c r="F1117" s="181">
        <v>4.4600000000000004E-3</v>
      </c>
      <c r="G1117" s="181">
        <v>2.2067164954443167E-2</v>
      </c>
      <c r="H1117" s="182">
        <v>2097.0208796226812</v>
      </c>
      <c r="I1117" s="181">
        <v>0.97793283504555684</v>
      </c>
      <c r="J1117" s="182">
        <v>95029.011835090816</v>
      </c>
      <c r="K1117" s="182">
        <v>469902.50697639736</v>
      </c>
      <c r="L1117" s="182">
        <v>2921042.265515185</v>
      </c>
      <c r="M1117" s="183">
        <v>30.738426182777044</v>
      </c>
      <c r="N1117" s="182">
        <v>5</v>
      </c>
      <c r="O1117" s="186">
        <f t="shared" si="77"/>
        <v>2.4999999999999809</v>
      </c>
    </row>
    <row r="1118" spans="2:15" x14ac:dyDescent="0.2">
      <c r="B1118" s="179" t="s">
        <v>63</v>
      </c>
      <c r="C1118" s="185" t="s">
        <v>70</v>
      </c>
      <c r="D1118" s="179" t="s">
        <v>128</v>
      </c>
      <c r="E1118" s="180" t="str">
        <f t="shared" si="76"/>
        <v>SCFemale60-64</v>
      </c>
      <c r="F1118" s="181">
        <v>6.6800000000000002E-3</v>
      </c>
      <c r="G1118" s="181">
        <v>3.2865706819540264E-2</v>
      </c>
      <c r="H1118" s="182">
        <v>3054.2755688985831</v>
      </c>
      <c r="I1118" s="181">
        <v>0.96713429318045974</v>
      </c>
      <c r="J1118" s="182">
        <v>92931.990955468136</v>
      </c>
      <c r="K1118" s="182">
        <v>457024.26585509424</v>
      </c>
      <c r="L1118" s="182">
        <v>2451139.7585387877</v>
      </c>
      <c r="M1118" s="183">
        <v>26.375629461262093</v>
      </c>
      <c r="N1118" s="182">
        <v>5</v>
      </c>
      <c r="O1118" s="186">
        <f t="shared" si="77"/>
        <v>2.4999999999999982</v>
      </c>
    </row>
    <row r="1119" spans="2:15" x14ac:dyDescent="0.2">
      <c r="B1119" s="179" t="s">
        <v>63</v>
      </c>
      <c r="C1119" s="185" t="s">
        <v>70</v>
      </c>
      <c r="D1119" s="179" t="s">
        <v>129</v>
      </c>
      <c r="E1119" s="180" t="str">
        <f t="shared" si="76"/>
        <v>SCFemale65-69</v>
      </c>
      <c r="F1119" s="181">
        <v>1.086E-2</v>
      </c>
      <c r="G1119" s="181">
        <v>5.2887366777645113E-2</v>
      </c>
      <c r="H1119" s="182">
        <v>4753.3956987863021</v>
      </c>
      <c r="I1119" s="181">
        <v>0.94711263322235484</v>
      </c>
      <c r="J1119" s="182">
        <v>89877.715386569558</v>
      </c>
      <c r="K1119" s="182">
        <v>437505.087685882</v>
      </c>
      <c r="L1119" s="182">
        <v>1994115.4926836933</v>
      </c>
      <c r="M1119" s="183">
        <v>22.186984661402221</v>
      </c>
      <c r="N1119" s="182">
        <v>5</v>
      </c>
      <c r="O1119" s="186">
        <f t="shared" si="77"/>
        <v>2.499999999999996</v>
      </c>
    </row>
    <row r="1120" spans="2:15" x14ac:dyDescent="0.2">
      <c r="B1120" s="179" t="s">
        <v>63</v>
      </c>
      <c r="C1120" s="185" t="s">
        <v>70</v>
      </c>
      <c r="D1120" s="179" t="s">
        <v>130</v>
      </c>
      <c r="E1120" s="180" t="str">
        <f t="shared" si="76"/>
        <v>SCFemale70-74</v>
      </c>
      <c r="F1120" s="181">
        <v>1.796E-2</v>
      </c>
      <c r="G1120" s="181">
        <v>8.5929245072906418E-2</v>
      </c>
      <c r="H1120" s="182">
        <v>7314.6685281159598</v>
      </c>
      <c r="I1120" s="181">
        <v>0.91407075492709355</v>
      </c>
      <c r="J1120" s="182">
        <v>85124.319687783252</v>
      </c>
      <c r="K1120" s="182">
        <v>407334.92711862636</v>
      </c>
      <c r="L1120" s="182">
        <v>1556610.4049978112</v>
      </c>
      <c r="M1120" s="183">
        <v>18.286318301363302</v>
      </c>
      <c r="N1120" s="182">
        <v>5</v>
      </c>
      <c r="O1120" s="186">
        <f t="shared" si="77"/>
        <v>2.4999999999999996</v>
      </c>
    </row>
    <row r="1121" spans="2:15" x14ac:dyDescent="0.2">
      <c r="B1121" s="179" t="s">
        <v>63</v>
      </c>
      <c r="C1121" s="185" t="s">
        <v>70</v>
      </c>
      <c r="D1121" s="179" t="s">
        <v>131</v>
      </c>
      <c r="E1121" s="180" t="str">
        <f t="shared" si="76"/>
        <v>SCFemale75-79</v>
      </c>
      <c r="F1121" s="181">
        <v>2.9270000000000001E-2</v>
      </c>
      <c r="G1121" s="181">
        <v>0.13637007833000861</v>
      </c>
      <c r="H1121" s="182">
        <v>10610.908223474475</v>
      </c>
      <c r="I1121" s="181">
        <v>0.86362992166999142</v>
      </c>
      <c r="J1121" s="182">
        <v>77809.651159667294</v>
      </c>
      <c r="K1121" s="182">
        <v>362520.9852396503</v>
      </c>
      <c r="L1121" s="182">
        <v>1149275.4778791848</v>
      </c>
      <c r="M1121" s="183">
        <v>14.770346104249247</v>
      </c>
      <c r="N1121" s="182">
        <v>5</v>
      </c>
      <c r="O1121" s="186">
        <f t="shared" si="77"/>
        <v>2.4999999999999987</v>
      </c>
    </row>
    <row r="1122" spans="2:15" x14ac:dyDescent="0.2">
      <c r="B1122" s="179" t="s">
        <v>63</v>
      </c>
      <c r="C1122" s="185" t="s">
        <v>70</v>
      </c>
      <c r="D1122" s="179" t="s">
        <v>132</v>
      </c>
      <c r="E1122" s="180" t="str">
        <f t="shared" si="76"/>
        <v>SCFemale80-84</v>
      </c>
      <c r="F1122" s="181">
        <v>5.1220000000000002E-2</v>
      </c>
      <c r="G1122" s="181">
        <v>0.2270297574870552</v>
      </c>
      <c r="H1122" s="182">
        <v>15256.11431223882</v>
      </c>
      <c r="I1122" s="181">
        <v>0.77297024251294477</v>
      </c>
      <c r="J1122" s="182">
        <v>67198.742936192823</v>
      </c>
      <c r="K1122" s="182">
        <v>297853.42890036706</v>
      </c>
      <c r="L1122" s="182">
        <v>786754.49263953441</v>
      </c>
      <c r="M1122" s="183">
        <v>11.70787515157212</v>
      </c>
      <c r="N1122" s="182">
        <v>5</v>
      </c>
      <c r="O1122" s="186">
        <f t="shared" si="77"/>
        <v>2.5000000000000013</v>
      </c>
    </row>
    <row r="1123" spans="2:15" x14ac:dyDescent="0.2">
      <c r="B1123" s="179" t="s">
        <v>63</v>
      </c>
      <c r="C1123" s="185" t="s">
        <v>70</v>
      </c>
      <c r="D1123" s="179" t="s">
        <v>133</v>
      </c>
      <c r="E1123" s="180" t="str">
        <f t="shared" si="76"/>
        <v>SCFemale85-89</v>
      </c>
      <c r="F1123" s="181">
        <v>8.4019999999999997E-2</v>
      </c>
      <c r="G1123" s="181">
        <v>0.34716976124582799</v>
      </c>
      <c r="H1123" s="182">
        <v>18032.909977858821</v>
      </c>
      <c r="I1123" s="181">
        <v>0.65283023875417201</v>
      </c>
      <c r="J1123" s="182">
        <v>51942.628623953999</v>
      </c>
      <c r="K1123" s="182">
        <v>214630.86817512295</v>
      </c>
      <c r="L1123" s="182">
        <v>488901.06373916729</v>
      </c>
      <c r="M1123" s="183">
        <v>9.4123281145171855</v>
      </c>
      <c r="N1123" s="182">
        <v>5</v>
      </c>
      <c r="O1123" s="186">
        <f t="shared" si="77"/>
        <v>2.4999999999999996</v>
      </c>
    </row>
    <row r="1124" spans="2:15" x14ac:dyDescent="0.2">
      <c r="B1124" s="179" t="s">
        <v>63</v>
      </c>
      <c r="C1124" s="185" t="s">
        <v>70</v>
      </c>
      <c r="D1124" s="179" t="s">
        <v>8</v>
      </c>
      <c r="E1124" s="180" t="str">
        <f t="shared" si="76"/>
        <v>SCFemale90+</v>
      </c>
      <c r="F1124" s="181">
        <v>0.12364</v>
      </c>
      <c r="G1124" s="181">
        <v>1</v>
      </c>
      <c r="H1124" s="182">
        <v>33909.718646095178</v>
      </c>
      <c r="I1124" s="181">
        <v>0</v>
      </c>
      <c r="J1124" s="182">
        <v>33909.718646095178</v>
      </c>
      <c r="K1124" s="182">
        <v>274270.19556404435</v>
      </c>
      <c r="L1124" s="182">
        <v>274270.19556404435</v>
      </c>
      <c r="M1124" s="183">
        <v>8.0882474557372213</v>
      </c>
      <c r="N1124" s="183" t="s">
        <v>19</v>
      </c>
      <c r="O1124" s="186">
        <f>K1124/H1124</f>
        <v>8.0882474557372213</v>
      </c>
    </row>
    <row r="1125" spans="2:15" ht="16" customHeight="1" x14ac:dyDescent="0.2">
      <c r="B1125" s="239" t="s">
        <v>14</v>
      </c>
      <c r="C1125" s="239" t="s">
        <v>17</v>
      </c>
      <c r="D1125" s="239" t="s">
        <v>0</v>
      </c>
      <c r="E1125" s="239" t="s">
        <v>135</v>
      </c>
      <c r="F1125" s="240" t="s">
        <v>1</v>
      </c>
      <c r="G1125" s="240" t="s">
        <v>2</v>
      </c>
      <c r="H1125" s="240" t="s">
        <v>83</v>
      </c>
      <c r="I1125" s="240" t="s">
        <v>3</v>
      </c>
      <c r="J1125" s="240" t="s">
        <v>4</v>
      </c>
      <c r="K1125" s="240" t="s">
        <v>5</v>
      </c>
      <c r="L1125" s="240" t="s">
        <v>6</v>
      </c>
      <c r="M1125" s="240" t="s">
        <v>7</v>
      </c>
      <c r="N1125" s="241" t="s">
        <v>9</v>
      </c>
      <c r="O1125" s="242" t="s">
        <v>139</v>
      </c>
    </row>
    <row r="1126" spans="2:15" ht="16" customHeight="1" x14ac:dyDescent="0.2">
      <c r="B1126" s="239"/>
      <c r="C1126" s="239"/>
      <c r="D1126" s="239"/>
      <c r="E1126" s="239"/>
      <c r="F1126" s="239"/>
      <c r="G1126" s="239"/>
      <c r="H1126" s="239"/>
      <c r="I1126" s="239"/>
      <c r="J1126" s="239"/>
      <c r="K1126" s="239"/>
      <c r="L1126" s="239"/>
      <c r="M1126" s="239"/>
      <c r="N1126" s="241"/>
      <c r="O1126" s="242"/>
    </row>
    <row r="1127" spans="2:15" x14ac:dyDescent="0.2">
      <c r="B1127" s="179" t="s">
        <v>64</v>
      </c>
      <c r="C1127" s="185" t="s">
        <v>70</v>
      </c>
      <c r="D1127" s="179">
        <v>0</v>
      </c>
      <c r="E1127" s="180" t="str">
        <f t="shared" si="76"/>
        <v>RSFemale0</v>
      </c>
      <c r="F1127" s="181">
        <v>8.2900000000000005E-3</v>
      </c>
      <c r="G1127" s="181">
        <v>8.2311248461907106E-3</v>
      </c>
      <c r="H1127" s="182">
        <v>823.1124846190711</v>
      </c>
      <c r="I1127" s="181">
        <v>0.99176887515380929</v>
      </c>
      <c r="J1127" s="182">
        <v>100000</v>
      </c>
      <c r="K1127" s="182">
        <v>99238.368564481963</v>
      </c>
      <c r="L1127" s="182">
        <v>8181368.0812595999</v>
      </c>
      <c r="M1127" s="183">
        <v>81.813680812596004</v>
      </c>
      <c r="N1127" s="182">
        <v>1</v>
      </c>
      <c r="O1127" s="186">
        <f t="shared" ref="O1127:O1145" si="78">(K1127-J1128*N1127)/H1127</f>
        <v>7.4693374538573956E-2</v>
      </c>
    </row>
    <row r="1128" spans="2:15" x14ac:dyDescent="0.2">
      <c r="B1128" s="179" t="s">
        <v>64</v>
      </c>
      <c r="C1128" s="185" t="s">
        <v>70</v>
      </c>
      <c r="D1128" s="184" t="s">
        <v>1657</v>
      </c>
      <c r="E1128" s="180" t="str">
        <f t="shared" si="76"/>
        <v>RSFemale1-4</v>
      </c>
      <c r="F1128" s="181">
        <v>3.2000000000000003E-4</v>
      </c>
      <c r="G1128" s="181">
        <v>1.2903367576561173E-3</v>
      </c>
      <c r="H1128" s="182">
        <v>127.9715834710221</v>
      </c>
      <c r="I1128" s="181">
        <v>0.99870966324234389</v>
      </c>
      <c r="J1128" s="182">
        <v>99176.887515380935</v>
      </c>
      <c r="K1128" s="182">
        <v>396388.98072696896</v>
      </c>
      <c r="L1128" s="182">
        <v>8082129.712695118</v>
      </c>
      <c r="M1128" s="183">
        <v>81.492068516888011</v>
      </c>
      <c r="N1128" s="182">
        <v>4</v>
      </c>
      <c r="O1128" s="186">
        <f t="shared" si="78"/>
        <v>1.5106244221248302</v>
      </c>
    </row>
    <row r="1129" spans="2:15" x14ac:dyDescent="0.2">
      <c r="B1129" s="179" t="s">
        <v>64</v>
      </c>
      <c r="C1129" s="185" t="s">
        <v>70</v>
      </c>
      <c r="D1129" s="184" t="s">
        <v>1658</v>
      </c>
      <c r="E1129" s="180" t="str">
        <f t="shared" si="76"/>
        <v>RSFemale5-9</v>
      </c>
      <c r="F1129" s="181">
        <v>1.1E-4</v>
      </c>
      <c r="G1129" s="181">
        <v>5.3113302216494819E-4</v>
      </c>
      <c r="H1129" s="182">
        <v>52.608150061077197</v>
      </c>
      <c r="I1129" s="181">
        <v>0.9994688669778351</v>
      </c>
      <c r="J1129" s="182">
        <v>99048.915931909913</v>
      </c>
      <c r="K1129" s="182">
        <v>495113.05928439688</v>
      </c>
      <c r="L1129" s="182">
        <v>7685740.7319681495</v>
      </c>
      <c r="M1129" s="183">
        <v>77.595404852806539</v>
      </c>
      <c r="N1129" s="182">
        <v>5</v>
      </c>
      <c r="O1129" s="186">
        <f t="shared" si="78"/>
        <v>2.5000000000001443</v>
      </c>
    </row>
    <row r="1130" spans="2:15" x14ac:dyDescent="0.2">
      <c r="B1130" s="179" t="s">
        <v>64</v>
      </c>
      <c r="C1130" s="185" t="s">
        <v>70</v>
      </c>
      <c r="D1130" s="184" t="s">
        <v>118</v>
      </c>
      <c r="E1130" s="180" t="str">
        <f t="shared" si="76"/>
        <v>RSFemale10-14</v>
      </c>
      <c r="F1130" s="181">
        <v>1.6000000000000001E-4</v>
      </c>
      <c r="G1130" s="181">
        <v>7.9767770385634495E-4</v>
      </c>
      <c r="H1130" s="182">
        <v>78.967147481681195</v>
      </c>
      <c r="I1130" s="181">
        <v>0.9992023222961437</v>
      </c>
      <c r="J1130" s="182">
        <v>98996.307781848838</v>
      </c>
      <c r="K1130" s="182">
        <v>494784.12104053999</v>
      </c>
      <c r="L1130" s="182">
        <v>7190627.6726837531</v>
      </c>
      <c r="M1130" s="183">
        <v>72.635311697980001</v>
      </c>
      <c r="N1130" s="182">
        <v>5</v>
      </c>
      <c r="O1130" s="186">
        <f t="shared" si="78"/>
        <v>2.4999999999990457</v>
      </c>
    </row>
    <row r="1131" spans="2:15" x14ac:dyDescent="0.2">
      <c r="B1131" s="179" t="s">
        <v>64</v>
      </c>
      <c r="C1131" s="185" t="s">
        <v>70</v>
      </c>
      <c r="D1131" s="179" t="s">
        <v>119</v>
      </c>
      <c r="E1131" s="180" t="str">
        <f t="shared" si="76"/>
        <v>RSFemale15-19</v>
      </c>
      <c r="F1131" s="181">
        <v>2.9E-4</v>
      </c>
      <c r="G1131" s="181">
        <v>1.4610001116658593E-3</v>
      </c>
      <c r="H1131" s="182">
        <v>144.51824571250029</v>
      </c>
      <c r="I1131" s="181">
        <v>0.99853899988833417</v>
      </c>
      <c r="J1131" s="182">
        <v>98917.340634367167</v>
      </c>
      <c r="K1131" s="182">
        <v>494225.40755755454</v>
      </c>
      <c r="L1131" s="182">
        <v>6695843.5516432133</v>
      </c>
      <c r="M1131" s="183">
        <v>67.691301734378158</v>
      </c>
      <c r="N1131" s="182">
        <v>5</v>
      </c>
      <c r="O1131" s="186">
        <f t="shared" si="78"/>
        <v>2.499999999999674</v>
      </c>
    </row>
    <row r="1132" spans="2:15" x14ac:dyDescent="0.2">
      <c r="B1132" s="179" t="s">
        <v>64</v>
      </c>
      <c r="C1132" s="185" t="s">
        <v>70</v>
      </c>
      <c r="D1132" s="179" t="s">
        <v>120</v>
      </c>
      <c r="E1132" s="180" t="str">
        <f t="shared" si="76"/>
        <v>RSFemale20-24</v>
      </c>
      <c r="F1132" s="181">
        <v>3.5E-4</v>
      </c>
      <c r="G1132" s="181">
        <v>1.7323835652729267E-3</v>
      </c>
      <c r="H1132" s="182">
        <v>171.11241420172712</v>
      </c>
      <c r="I1132" s="181">
        <v>0.99826761643472706</v>
      </c>
      <c r="J1132" s="182">
        <v>98772.822388654662</v>
      </c>
      <c r="K1132" s="182">
        <v>493436.33090776904</v>
      </c>
      <c r="L1132" s="182">
        <v>6201618.1440856587</v>
      </c>
      <c r="M1132" s="183">
        <v>62.786685589314445</v>
      </c>
      <c r="N1132" s="182">
        <v>5</v>
      </c>
      <c r="O1132" s="186">
        <f t="shared" si="78"/>
        <v>2.4999999999999187</v>
      </c>
    </row>
    <row r="1133" spans="2:15" x14ac:dyDescent="0.2">
      <c r="B1133" s="179" t="s">
        <v>64</v>
      </c>
      <c r="C1133" s="185" t="s">
        <v>70</v>
      </c>
      <c r="D1133" s="179" t="s">
        <v>121</v>
      </c>
      <c r="E1133" s="180" t="str">
        <f t="shared" si="76"/>
        <v>RSFemale25-29</v>
      </c>
      <c r="F1133" s="181">
        <v>4.2000000000000002E-4</v>
      </c>
      <c r="G1133" s="181">
        <v>2.1189967749229459E-3</v>
      </c>
      <c r="H1133" s="182">
        <v>208.93670543775343</v>
      </c>
      <c r="I1133" s="181">
        <v>0.997881003225077</v>
      </c>
      <c r="J1133" s="182">
        <v>98601.709974452941</v>
      </c>
      <c r="K1133" s="182">
        <v>492486.20810867031</v>
      </c>
      <c r="L1133" s="182">
        <v>5708181.8131778901</v>
      </c>
      <c r="M1133" s="183">
        <v>57.891306496173776</v>
      </c>
      <c r="N1133" s="182">
        <v>5</v>
      </c>
      <c r="O1133" s="186">
        <f t="shared" si="78"/>
        <v>2.5000000000001772</v>
      </c>
    </row>
    <row r="1134" spans="2:15" x14ac:dyDescent="0.2">
      <c r="B1134" s="179" t="s">
        <v>64</v>
      </c>
      <c r="C1134" s="185" t="s">
        <v>70</v>
      </c>
      <c r="D1134" s="179" t="s">
        <v>122</v>
      </c>
      <c r="E1134" s="180" t="str">
        <f t="shared" si="76"/>
        <v>RSFemale30-34</v>
      </c>
      <c r="F1134" s="181">
        <v>6.7000000000000002E-4</v>
      </c>
      <c r="G1134" s="181">
        <v>3.3288272625103398E-3</v>
      </c>
      <c r="H1134" s="182">
        <v>327.53254609189634</v>
      </c>
      <c r="I1134" s="181">
        <v>0.99667117273748962</v>
      </c>
      <c r="J1134" s="182">
        <v>98392.773269015175</v>
      </c>
      <c r="K1134" s="182">
        <v>491145.03497984615</v>
      </c>
      <c r="L1134" s="182">
        <v>5215695.6050692201</v>
      </c>
      <c r="M1134" s="183">
        <v>53.008929739270727</v>
      </c>
      <c r="N1134" s="182">
        <v>5</v>
      </c>
      <c r="O1134" s="186">
        <f t="shared" si="78"/>
        <v>2.4999999999999867</v>
      </c>
    </row>
    <row r="1135" spans="2:15" x14ac:dyDescent="0.2">
      <c r="B1135" s="179" t="s">
        <v>64</v>
      </c>
      <c r="C1135" s="185" t="s">
        <v>70</v>
      </c>
      <c r="D1135" s="179" t="s">
        <v>123</v>
      </c>
      <c r="E1135" s="180" t="str">
        <f t="shared" si="76"/>
        <v>RSFemale35-39</v>
      </c>
      <c r="F1135" s="181">
        <v>9.3000000000000005E-4</v>
      </c>
      <c r="G1135" s="181">
        <v>4.6160731458525601E-3</v>
      </c>
      <c r="H1135" s="182">
        <v>452.67632424265304</v>
      </c>
      <c r="I1135" s="181">
        <v>0.99538392685414745</v>
      </c>
      <c r="J1135" s="182">
        <v>98065.240722923278</v>
      </c>
      <c r="K1135" s="182">
        <v>489194.51280400978</v>
      </c>
      <c r="L1135" s="182">
        <v>4724550.5700893737</v>
      </c>
      <c r="M1135" s="183">
        <v>48.177626804978459</v>
      </c>
      <c r="N1135" s="182">
        <v>5</v>
      </c>
      <c r="O1135" s="186">
        <f t="shared" si="78"/>
        <v>2.5000000000000169</v>
      </c>
    </row>
    <row r="1136" spans="2:15" x14ac:dyDescent="0.2">
      <c r="B1136" s="179" t="s">
        <v>64</v>
      </c>
      <c r="C1136" s="185" t="s">
        <v>70</v>
      </c>
      <c r="D1136" s="179" t="s">
        <v>124</v>
      </c>
      <c r="E1136" s="180" t="str">
        <f t="shared" si="76"/>
        <v>RSFemale40-44</v>
      </c>
      <c r="F1136" s="181">
        <v>1.4599999999999999E-3</v>
      </c>
      <c r="G1136" s="181">
        <v>7.2954100321003679E-3</v>
      </c>
      <c r="H1136" s="182">
        <v>712.12368157317781</v>
      </c>
      <c r="I1136" s="181">
        <v>0.99270458996789968</v>
      </c>
      <c r="J1136" s="182">
        <v>97612.564398680624</v>
      </c>
      <c r="K1136" s="182">
        <v>486282.5127894702</v>
      </c>
      <c r="L1136" s="182">
        <v>4235356.0572853638</v>
      </c>
      <c r="M1136" s="183">
        <v>43.389455889990025</v>
      </c>
      <c r="N1136" s="182">
        <v>5</v>
      </c>
      <c r="O1136" s="186">
        <f t="shared" si="78"/>
        <v>2.4999999999999867</v>
      </c>
    </row>
    <row r="1137" spans="2:15" x14ac:dyDescent="0.2">
      <c r="B1137" s="179" t="s">
        <v>64</v>
      </c>
      <c r="C1137" s="185" t="s">
        <v>70</v>
      </c>
      <c r="D1137" s="179" t="s">
        <v>125</v>
      </c>
      <c r="E1137" s="180" t="str">
        <f t="shared" si="76"/>
        <v>RSFemale45-49</v>
      </c>
      <c r="F1137" s="181">
        <v>2.2399999999999998E-3</v>
      </c>
      <c r="G1137" s="181">
        <v>1.1139645888087935E-2</v>
      </c>
      <c r="H1137" s="182">
        <v>1079.4365959882348</v>
      </c>
      <c r="I1137" s="181">
        <v>0.98886035411191209</v>
      </c>
      <c r="J1137" s="182">
        <v>96900.440717107456</v>
      </c>
      <c r="K1137" s="182">
        <v>481803.6120955667</v>
      </c>
      <c r="L1137" s="182">
        <v>3749073.5444958936</v>
      </c>
      <c r="M1137" s="183">
        <v>38.689953489902003</v>
      </c>
      <c r="N1137" s="182">
        <v>5</v>
      </c>
      <c r="O1137" s="186">
        <f t="shared" si="78"/>
        <v>2.4999999999999822</v>
      </c>
    </row>
    <row r="1138" spans="2:15" x14ac:dyDescent="0.2">
      <c r="B1138" s="179" t="s">
        <v>64</v>
      </c>
      <c r="C1138" s="185" t="s">
        <v>70</v>
      </c>
      <c r="D1138" s="179" t="s">
        <v>126</v>
      </c>
      <c r="E1138" s="180" t="str">
        <f t="shared" si="76"/>
        <v>RSFemale50-54</v>
      </c>
      <c r="F1138" s="181">
        <v>3.3400000000000001E-3</v>
      </c>
      <c r="G1138" s="181">
        <v>1.6585095979003983E-2</v>
      </c>
      <c r="H1138" s="182">
        <v>1589.2005501532985</v>
      </c>
      <c r="I1138" s="181">
        <v>0.98341490402099607</v>
      </c>
      <c r="J1138" s="182">
        <v>95821.004121119229</v>
      </c>
      <c r="K1138" s="182">
        <v>475132.0192302129</v>
      </c>
      <c r="L1138" s="182">
        <v>3267269.9324003267</v>
      </c>
      <c r="M1138" s="183">
        <v>34.097638220013295</v>
      </c>
      <c r="N1138" s="182">
        <v>5</v>
      </c>
      <c r="O1138" s="186">
        <f t="shared" si="78"/>
        <v>2.4999999999999907</v>
      </c>
    </row>
    <row r="1139" spans="2:15" x14ac:dyDescent="0.2">
      <c r="B1139" s="179" t="s">
        <v>64</v>
      </c>
      <c r="C1139" s="185" t="s">
        <v>70</v>
      </c>
      <c r="D1139" s="179" t="s">
        <v>127</v>
      </c>
      <c r="E1139" s="180" t="str">
        <f t="shared" si="76"/>
        <v>RSFemale55-59</v>
      </c>
      <c r="F1139" s="181">
        <v>5.13E-3</v>
      </c>
      <c r="G1139" s="181">
        <v>2.5346513139838697E-2</v>
      </c>
      <c r="H1139" s="182">
        <v>2388.4476474021872</v>
      </c>
      <c r="I1139" s="181">
        <v>0.97465348686016129</v>
      </c>
      <c r="J1139" s="182">
        <v>94231.803570965931</v>
      </c>
      <c r="K1139" s="182">
        <v>465187.89873632416</v>
      </c>
      <c r="L1139" s="182">
        <v>2792137.9131701137</v>
      </c>
      <c r="M1139" s="183">
        <v>29.630526078887538</v>
      </c>
      <c r="N1139" s="182">
        <v>5</v>
      </c>
      <c r="O1139" s="186">
        <f t="shared" si="78"/>
        <v>2.5000000000000164</v>
      </c>
    </row>
    <row r="1140" spans="2:15" x14ac:dyDescent="0.2">
      <c r="B1140" s="179" t="s">
        <v>64</v>
      </c>
      <c r="C1140" s="185" t="s">
        <v>70</v>
      </c>
      <c r="D1140" s="179" t="s">
        <v>128</v>
      </c>
      <c r="E1140" s="180" t="str">
        <f t="shared" si="76"/>
        <v>RSFemale60-64</v>
      </c>
      <c r="F1140" s="181">
        <v>7.5399999999999998E-3</v>
      </c>
      <c r="G1140" s="181">
        <v>3.6984489915556723E-2</v>
      </c>
      <c r="H1140" s="182">
        <v>3396.7796709659297</v>
      </c>
      <c r="I1140" s="181">
        <v>0.9630155100844433</v>
      </c>
      <c r="J1140" s="182">
        <v>91843.355923563737</v>
      </c>
      <c r="K1140" s="182">
        <v>450724.83044040384</v>
      </c>
      <c r="L1140" s="182">
        <v>2326950.0144337895</v>
      </c>
      <c r="M1140" s="183">
        <v>25.336073481138737</v>
      </c>
      <c r="N1140" s="182">
        <v>5</v>
      </c>
      <c r="O1140" s="186">
        <f t="shared" si="78"/>
        <v>2.4999999999999987</v>
      </c>
    </row>
    <row r="1141" spans="2:15" x14ac:dyDescent="0.2">
      <c r="B1141" s="179" t="s">
        <v>64</v>
      </c>
      <c r="C1141" s="185" t="s">
        <v>70</v>
      </c>
      <c r="D1141" s="179" t="s">
        <v>129</v>
      </c>
      <c r="E1141" s="180" t="str">
        <f t="shared" si="76"/>
        <v>RSFemale65-69</v>
      </c>
      <c r="F1141" s="181">
        <v>1.2460000000000001E-2</v>
      </c>
      <c r="G1141" s="181">
        <v>6.0410654217575063E-2</v>
      </c>
      <c r="H1141" s="182">
        <v>5343.1155347240719</v>
      </c>
      <c r="I1141" s="181">
        <v>0.93958934578242492</v>
      </c>
      <c r="J1141" s="182">
        <v>88446.576252597806</v>
      </c>
      <c r="K1141" s="182">
        <v>428875.09242617886</v>
      </c>
      <c r="L1141" s="182">
        <v>1876225.1839933856</v>
      </c>
      <c r="M1141" s="183">
        <v>21.213090019844358</v>
      </c>
      <c r="N1141" s="182">
        <v>5</v>
      </c>
      <c r="O1141" s="186">
        <f t="shared" si="78"/>
        <v>2.4999999999999956</v>
      </c>
    </row>
    <row r="1142" spans="2:15" x14ac:dyDescent="0.2">
      <c r="B1142" s="179" t="s">
        <v>64</v>
      </c>
      <c r="C1142" s="185" t="s">
        <v>70</v>
      </c>
      <c r="D1142" s="179" t="s">
        <v>130</v>
      </c>
      <c r="E1142" s="180" t="str">
        <f t="shared" si="76"/>
        <v>RSFemale70-74</v>
      </c>
      <c r="F1142" s="181">
        <v>1.9769999999999999E-2</v>
      </c>
      <c r="G1142" s="181">
        <v>9.4192027056413025E-2</v>
      </c>
      <c r="H1142" s="182">
        <v>7827.6834204195202</v>
      </c>
      <c r="I1142" s="181">
        <v>0.90580797294358695</v>
      </c>
      <c r="J1142" s="182">
        <v>83103.460717873735</v>
      </c>
      <c r="K1142" s="182">
        <v>395948.09503831988</v>
      </c>
      <c r="L1142" s="182">
        <v>1447350.0915672069</v>
      </c>
      <c r="M1142" s="183">
        <v>17.416243307613705</v>
      </c>
      <c r="N1142" s="182">
        <v>5</v>
      </c>
      <c r="O1142" s="186">
        <f t="shared" si="78"/>
        <v>2.5000000000000031</v>
      </c>
    </row>
    <row r="1143" spans="2:15" x14ac:dyDescent="0.2">
      <c r="B1143" s="179" t="s">
        <v>64</v>
      </c>
      <c r="C1143" s="185" t="s">
        <v>70</v>
      </c>
      <c r="D1143" s="179" t="s">
        <v>131</v>
      </c>
      <c r="E1143" s="180" t="str">
        <f t="shared" si="76"/>
        <v>RSFemale75-79</v>
      </c>
      <c r="F1143" s="181">
        <v>3.2969999999999999E-2</v>
      </c>
      <c r="G1143" s="181">
        <v>0.15228438322164389</v>
      </c>
      <c r="H1143" s="182">
        <v>11463.32531727264</v>
      </c>
      <c r="I1143" s="181">
        <v>0.84771561677835616</v>
      </c>
      <c r="J1143" s="182">
        <v>75275.777297454217</v>
      </c>
      <c r="K1143" s="182">
        <v>347720.57319408952</v>
      </c>
      <c r="L1143" s="182">
        <v>1051401.996528887</v>
      </c>
      <c r="M1143" s="183">
        <v>13.967334968515095</v>
      </c>
      <c r="N1143" s="182">
        <v>5</v>
      </c>
      <c r="O1143" s="186">
        <f t="shared" si="78"/>
        <v>2.4999999999999996</v>
      </c>
    </row>
    <row r="1144" spans="2:15" x14ac:dyDescent="0.2">
      <c r="B1144" s="179" t="s">
        <v>64</v>
      </c>
      <c r="C1144" s="185" t="s">
        <v>70</v>
      </c>
      <c r="D1144" s="179" t="s">
        <v>132</v>
      </c>
      <c r="E1144" s="180" t="str">
        <f t="shared" si="76"/>
        <v>RSFemale80-84</v>
      </c>
      <c r="F1144" s="181">
        <v>5.4760000000000003E-2</v>
      </c>
      <c r="G1144" s="181">
        <v>0.24081180717812528</v>
      </c>
      <c r="H1144" s="182">
        <v>15366.791881814866</v>
      </c>
      <c r="I1144" s="181">
        <v>0.75918819282187466</v>
      </c>
      <c r="J1144" s="182">
        <v>63812.451980181584</v>
      </c>
      <c r="K1144" s="182">
        <v>280645.28019637073</v>
      </c>
      <c r="L1144" s="182">
        <v>703681.4233347975</v>
      </c>
      <c r="M1144" s="183">
        <v>11.027337165375526</v>
      </c>
      <c r="N1144" s="182">
        <v>5</v>
      </c>
      <c r="O1144" s="186">
        <f t="shared" si="78"/>
        <v>2.4999999999999982</v>
      </c>
    </row>
    <row r="1145" spans="2:15" x14ac:dyDescent="0.2">
      <c r="B1145" s="179" t="s">
        <v>64</v>
      </c>
      <c r="C1145" s="185" t="s">
        <v>70</v>
      </c>
      <c r="D1145" s="179" t="s">
        <v>133</v>
      </c>
      <c r="E1145" s="180" t="str">
        <f t="shared" si="76"/>
        <v>RSFemale85-89</v>
      </c>
      <c r="F1145" s="181">
        <v>9.1800000000000007E-2</v>
      </c>
      <c r="G1145" s="181">
        <v>0.37333402837077262</v>
      </c>
      <c r="H1145" s="182">
        <v>18086.413441604447</v>
      </c>
      <c r="I1145" s="181">
        <v>0.62666597162922733</v>
      </c>
      <c r="J1145" s="182">
        <v>48445.660098366716</v>
      </c>
      <c r="K1145" s="182">
        <v>197012.26688782245</v>
      </c>
      <c r="L1145" s="182">
        <v>423036.14313842676</v>
      </c>
      <c r="M1145" s="183">
        <v>8.7321783267989552</v>
      </c>
      <c r="N1145" s="182">
        <v>5</v>
      </c>
      <c r="O1145" s="186">
        <f t="shared" si="78"/>
        <v>2.5</v>
      </c>
    </row>
    <row r="1146" spans="2:15" x14ac:dyDescent="0.2">
      <c r="B1146" s="179" t="s">
        <v>64</v>
      </c>
      <c r="C1146" s="185" t="s">
        <v>70</v>
      </c>
      <c r="D1146" s="179" t="s">
        <v>8</v>
      </c>
      <c r="E1146" s="180" t="str">
        <f t="shared" si="76"/>
        <v>RSFemale90+</v>
      </c>
      <c r="F1146" s="181">
        <v>0.13431999999999999</v>
      </c>
      <c r="G1146" s="181">
        <v>1</v>
      </c>
      <c r="H1146" s="182">
        <v>30359.246656762265</v>
      </c>
      <c r="I1146" s="181">
        <v>0</v>
      </c>
      <c r="J1146" s="182">
        <v>30359.246656762265</v>
      </c>
      <c r="K1146" s="182">
        <v>226023.87625060431</v>
      </c>
      <c r="L1146" s="182">
        <v>226023.87625060431</v>
      </c>
      <c r="M1146" s="183">
        <v>7.4449764451009326</v>
      </c>
      <c r="N1146" s="183" t="s">
        <v>19</v>
      </c>
      <c r="O1146" s="186">
        <f>K1146/H1146</f>
        <v>7.4449764451009326</v>
      </c>
    </row>
    <row r="1147" spans="2:15" ht="16" customHeight="1" x14ac:dyDescent="0.2">
      <c r="B1147" s="239" t="s">
        <v>14</v>
      </c>
      <c r="C1147" s="239" t="s">
        <v>17</v>
      </c>
      <c r="D1147" s="239" t="s">
        <v>0</v>
      </c>
      <c r="E1147" s="239" t="s">
        <v>135</v>
      </c>
      <c r="F1147" s="240" t="s">
        <v>1</v>
      </c>
      <c r="G1147" s="240" t="s">
        <v>2</v>
      </c>
      <c r="H1147" s="240" t="s">
        <v>83</v>
      </c>
      <c r="I1147" s="240" t="s">
        <v>3</v>
      </c>
      <c r="J1147" s="240" t="s">
        <v>4</v>
      </c>
      <c r="K1147" s="240" t="s">
        <v>5</v>
      </c>
      <c r="L1147" s="240" t="s">
        <v>6</v>
      </c>
      <c r="M1147" s="240" t="s">
        <v>7</v>
      </c>
      <c r="N1147" s="241" t="s">
        <v>9</v>
      </c>
      <c r="O1147" s="242" t="s">
        <v>139</v>
      </c>
    </row>
    <row r="1148" spans="2:15" ht="16" customHeight="1" x14ac:dyDescent="0.2">
      <c r="B1148" s="239"/>
      <c r="C1148" s="239"/>
      <c r="D1148" s="239"/>
      <c r="E1148" s="239"/>
      <c r="F1148" s="239"/>
      <c r="G1148" s="239"/>
      <c r="H1148" s="239"/>
      <c r="I1148" s="239"/>
      <c r="J1148" s="239"/>
      <c r="K1148" s="239"/>
      <c r="L1148" s="239"/>
      <c r="M1148" s="239"/>
      <c r="N1148" s="241"/>
      <c r="O1148" s="242"/>
    </row>
    <row r="1149" spans="2:15" x14ac:dyDescent="0.2">
      <c r="B1149" s="179" t="s">
        <v>66</v>
      </c>
      <c r="C1149" s="185" t="s">
        <v>70</v>
      </c>
      <c r="D1149" s="179">
        <v>0</v>
      </c>
      <c r="E1149" s="180" t="str">
        <f t="shared" si="76"/>
        <v>MSFemale0</v>
      </c>
      <c r="F1149" s="181">
        <v>1.175E-2</v>
      </c>
      <c r="G1149" s="181">
        <v>1.1623223091628176E-2</v>
      </c>
      <c r="H1149" s="182">
        <v>1162.3223091628176</v>
      </c>
      <c r="I1149" s="181">
        <v>0.98837677690837178</v>
      </c>
      <c r="J1149" s="182">
        <v>100000</v>
      </c>
      <c r="K1149" s="182">
        <v>98936.32360080666</v>
      </c>
      <c r="L1149" s="182">
        <v>7993980.6863356167</v>
      </c>
      <c r="M1149" s="183">
        <v>79.939806863356168</v>
      </c>
      <c r="N1149" s="182">
        <v>1</v>
      </c>
      <c r="O1149" s="186">
        <f t="shared" ref="O1149:O1167" si="79">(K1149-J1150*N1149)/H1149</f>
        <v>8.486966927489159E-2</v>
      </c>
    </row>
    <row r="1150" spans="2:15" x14ac:dyDescent="0.2">
      <c r="B1150" s="179" t="s">
        <v>66</v>
      </c>
      <c r="C1150" s="185" t="s">
        <v>70</v>
      </c>
      <c r="D1150" s="184" t="s">
        <v>1657</v>
      </c>
      <c r="E1150" s="180" t="str">
        <f t="shared" si="76"/>
        <v>MSFemale1-4</v>
      </c>
      <c r="F1150" s="181">
        <v>5.4000000000000001E-4</v>
      </c>
      <c r="G1150" s="181">
        <v>2.1386823635358944E-3</v>
      </c>
      <c r="H1150" s="182">
        <v>211.38239813023861</v>
      </c>
      <c r="I1150" s="181">
        <v>0.99786131763646413</v>
      </c>
      <c r="J1150" s="182">
        <v>98837.677690837183</v>
      </c>
      <c r="K1150" s="182">
        <v>394823.33541032521</v>
      </c>
      <c r="L1150" s="182">
        <v>7895044.3627348104</v>
      </c>
      <c r="M1150" s="183">
        <v>79.878893830654278</v>
      </c>
      <c r="N1150" s="182">
        <v>4</v>
      </c>
      <c r="O1150" s="186">
        <f t="shared" si="79"/>
        <v>1.5051122624761537</v>
      </c>
    </row>
    <row r="1151" spans="2:15" x14ac:dyDescent="0.2">
      <c r="B1151" s="179" t="s">
        <v>66</v>
      </c>
      <c r="C1151" s="185" t="s">
        <v>70</v>
      </c>
      <c r="D1151" s="184" t="s">
        <v>1658</v>
      </c>
      <c r="E1151" s="180" t="str">
        <f t="shared" si="76"/>
        <v>MSFemale5-9</v>
      </c>
      <c r="F1151" s="181">
        <v>2.3000000000000001E-4</v>
      </c>
      <c r="G1151" s="181">
        <v>1.1249090622111018E-3</v>
      </c>
      <c r="H1151" s="182">
        <v>110.94561334707417</v>
      </c>
      <c r="I1151" s="181">
        <v>0.99887509093778892</v>
      </c>
      <c r="J1151" s="182">
        <v>98626.295292706942</v>
      </c>
      <c r="K1151" s="182">
        <v>492854.11243016704</v>
      </c>
      <c r="L1151" s="182">
        <v>7500221.0273244856</v>
      </c>
      <c r="M1151" s="183">
        <v>76.046869702091499</v>
      </c>
      <c r="N1151" s="182">
        <v>5</v>
      </c>
      <c r="O1151" s="186">
        <f t="shared" si="79"/>
        <v>2.4999999999997655</v>
      </c>
    </row>
    <row r="1152" spans="2:15" x14ac:dyDescent="0.2">
      <c r="B1152" s="179" t="s">
        <v>66</v>
      </c>
      <c r="C1152" s="185" t="s">
        <v>70</v>
      </c>
      <c r="D1152" s="184" t="s">
        <v>118</v>
      </c>
      <c r="E1152" s="180" t="str">
        <f t="shared" si="76"/>
        <v>MSFemale10-14</v>
      </c>
      <c r="F1152" s="181">
        <v>2.1000000000000001E-4</v>
      </c>
      <c r="G1152" s="181">
        <v>1.0721262890473987E-3</v>
      </c>
      <c r="H1152" s="182">
        <v>105.62089626593894</v>
      </c>
      <c r="I1152" s="181">
        <v>0.9989278737109526</v>
      </c>
      <c r="J1152" s="182">
        <v>98515.349679359875</v>
      </c>
      <c r="K1152" s="182">
        <v>492312.69615613454</v>
      </c>
      <c r="L1152" s="182">
        <v>7007366.9148943182</v>
      </c>
      <c r="M1152" s="183">
        <v>71.129696414836403</v>
      </c>
      <c r="N1152" s="182">
        <v>5</v>
      </c>
      <c r="O1152" s="186">
        <f t="shared" si="79"/>
        <v>2.5000000000004614</v>
      </c>
    </row>
    <row r="1153" spans="2:15" x14ac:dyDescent="0.2">
      <c r="B1153" s="179" t="s">
        <v>66</v>
      </c>
      <c r="C1153" s="185" t="s">
        <v>70</v>
      </c>
      <c r="D1153" s="179" t="s">
        <v>119</v>
      </c>
      <c r="E1153" s="180" t="str">
        <f t="shared" si="76"/>
        <v>MSFemale15-19</v>
      </c>
      <c r="F1153" s="181">
        <v>5.0000000000000001E-4</v>
      </c>
      <c r="G1153" s="181">
        <v>2.4960746479891832E-3</v>
      </c>
      <c r="H1153" s="182">
        <v>245.63802913097217</v>
      </c>
      <c r="I1153" s="181">
        <v>0.99750392535201082</v>
      </c>
      <c r="J1153" s="182">
        <v>98409.728783093931</v>
      </c>
      <c r="K1153" s="182">
        <v>491434.54884264222</v>
      </c>
      <c r="L1153" s="182">
        <v>6515054.2187381834</v>
      </c>
      <c r="M1153" s="183">
        <v>66.203355087971971</v>
      </c>
      <c r="N1153" s="182">
        <v>5</v>
      </c>
      <c r="O1153" s="186">
        <f t="shared" si="79"/>
        <v>2.4999999999999507</v>
      </c>
    </row>
    <row r="1154" spans="2:15" x14ac:dyDescent="0.2">
      <c r="B1154" s="179" t="s">
        <v>66</v>
      </c>
      <c r="C1154" s="185" t="s">
        <v>70</v>
      </c>
      <c r="D1154" s="179" t="s">
        <v>120</v>
      </c>
      <c r="E1154" s="180" t="str">
        <f t="shared" si="76"/>
        <v>MSFemale20-24</v>
      </c>
      <c r="F1154" s="181">
        <v>4.4999999999999999E-4</v>
      </c>
      <c r="G1154" s="181">
        <v>2.2297775515443502E-3</v>
      </c>
      <c r="H1154" s="182">
        <v>218.88408593094891</v>
      </c>
      <c r="I1154" s="181">
        <v>0.9977702224484557</v>
      </c>
      <c r="J1154" s="182">
        <v>98164.090753962955</v>
      </c>
      <c r="K1154" s="182">
        <v>490273.24355498742</v>
      </c>
      <c r="L1154" s="182">
        <v>6023619.6698955409</v>
      </c>
      <c r="M1154" s="183">
        <v>61.362761307422012</v>
      </c>
      <c r="N1154" s="182">
        <v>5</v>
      </c>
      <c r="O1154" s="186">
        <f t="shared" si="79"/>
        <v>2.5000000000000551</v>
      </c>
    </row>
    <row r="1155" spans="2:15" x14ac:dyDescent="0.2">
      <c r="B1155" s="179" t="s">
        <v>66</v>
      </c>
      <c r="C1155" s="185" t="s">
        <v>70</v>
      </c>
      <c r="D1155" s="179" t="s">
        <v>121</v>
      </c>
      <c r="E1155" s="180" t="str">
        <f t="shared" si="76"/>
        <v>MSFemale25-29</v>
      </c>
      <c r="F1155" s="181">
        <v>6.2E-4</v>
      </c>
      <c r="G1155" s="181">
        <v>3.1189741357415405E-3</v>
      </c>
      <c r="H1155" s="182">
        <v>305.48856631745173</v>
      </c>
      <c r="I1155" s="181">
        <v>0.99688102586425842</v>
      </c>
      <c r="J1155" s="182">
        <v>97945.206668032013</v>
      </c>
      <c r="K1155" s="182">
        <v>488962.31192436646</v>
      </c>
      <c r="L1155" s="182">
        <v>5533346.4263405539</v>
      </c>
      <c r="M1155" s="183">
        <v>56.494305485462448</v>
      </c>
      <c r="N1155" s="182">
        <v>5</v>
      </c>
      <c r="O1155" s="186">
        <f t="shared" si="79"/>
        <v>2.5000000000000338</v>
      </c>
    </row>
    <row r="1156" spans="2:15" x14ac:dyDescent="0.2">
      <c r="B1156" s="179" t="s">
        <v>66</v>
      </c>
      <c r="C1156" s="185" t="s">
        <v>70</v>
      </c>
      <c r="D1156" s="179" t="s">
        <v>122</v>
      </c>
      <c r="E1156" s="180" t="str">
        <f t="shared" si="76"/>
        <v>MSFemale30-34</v>
      </c>
      <c r="F1156" s="181">
        <v>8.8999999999999995E-4</v>
      </c>
      <c r="G1156" s="181">
        <v>4.4639722195831876E-3</v>
      </c>
      <c r="H1156" s="182">
        <v>435.86098913398752</v>
      </c>
      <c r="I1156" s="181">
        <v>0.99553602778041683</v>
      </c>
      <c r="J1156" s="182">
        <v>97639.718101714563</v>
      </c>
      <c r="K1156" s="182">
        <v>487108.93803573784</v>
      </c>
      <c r="L1156" s="182">
        <v>5044384.1144161876</v>
      </c>
      <c r="M1156" s="183">
        <v>51.663239227721689</v>
      </c>
      <c r="N1156" s="182">
        <v>5</v>
      </c>
      <c r="O1156" s="186">
        <f t="shared" si="79"/>
        <v>2.5000000000000164</v>
      </c>
    </row>
    <row r="1157" spans="2:15" x14ac:dyDescent="0.2">
      <c r="B1157" s="179" t="s">
        <v>66</v>
      </c>
      <c r="C1157" s="185" t="s">
        <v>70</v>
      </c>
      <c r="D1157" s="179" t="s">
        <v>123</v>
      </c>
      <c r="E1157" s="180" t="str">
        <f t="shared" si="76"/>
        <v>MSFemale35-39</v>
      </c>
      <c r="F1157" s="181">
        <v>1.16E-3</v>
      </c>
      <c r="G1157" s="181">
        <v>5.7868364342855702E-3</v>
      </c>
      <c r="H1157" s="182">
        <v>562.50282189216989</v>
      </c>
      <c r="I1157" s="181">
        <v>0.99421316356571443</v>
      </c>
      <c r="J1157" s="182">
        <v>97203.857112580576</v>
      </c>
      <c r="K1157" s="182">
        <v>484613.02850817249</v>
      </c>
      <c r="L1157" s="182">
        <v>4557275.1763804499</v>
      </c>
      <c r="M1157" s="183">
        <v>46.883686632951793</v>
      </c>
      <c r="N1157" s="182">
        <v>5</v>
      </c>
      <c r="O1157" s="186">
        <f t="shared" si="79"/>
        <v>2.5000000000000182</v>
      </c>
    </row>
    <row r="1158" spans="2:15" x14ac:dyDescent="0.2">
      <c r="B1158" s="179" t="s">
        <v>66</v>
      </c>
      <c r="C1158" s="185" t="s">
        <v>70</v>
      </c>
      <c r="D1158" s="179" t="s">
        <v>124</v>
      </c>
      <c r="E1158" s="180" t="str">
        <f t="shared" si="76"/>
        <v>MSFemale40-44</v>
      </c>
      <c r="F1158" s="181">
        <v>1.72E-3</v>
      </c>
      <c r="G1158" s="181">
        <v>8.5758397442879421E-3</v>
      </c>
      <c r="H1158" s="182">
        <v>828.78076706789773</v>
      </c>
      <c r="I1158" s="181">
        <v>0.99142416025571201</v>
      </c>
      <c r="J1158" s="182">
        <v>96641.35429068841</v>
      </c>
      <c r="K1158" s="182">
        <v>481134.81953577232</v>
      </c>
      <c r="L1158" s="182">
        <v>4072662.1478722775</v>
      </c>
      <c r="M1158" s="183">
        <v>42.142022716507881</v>
      </c>
      <c r="N1158" s="182">
        <v>5</v>
      </c>
      <c r="O1158" s="186">
        <f t="shared" si="79"/>
        <v>2.50000000000006</v>
      </c>
    </row>
    <row r="1159" spans="2:15" x14ac:dyDescent="0.2">
      <c r="B1159" s="179" t="s">
        <v>66</v>
      </c>
      <c r="C1159" s="185" t="s">
        <v>70</v>
      </c>
      <c r="D1159" s="179" t="s">
        <v>125</v>
      </c>
      <c r="E1159" s="180" t="str">
        <f t="shared" si="76"/>
        <v>MSFemale45-49</v>
      </c>
      <c r="F1159" s="181">
        <v>2.49E-3</v>
      </c>
      <c r="G1159" s="181">
        <v>1.2360655308258401E-2</v>
      </c>
      <c r="H1159" s="182">
        <v>1184.3061955226383</v>
      </c>
      <c r="I1159" s="181">
        <v>0.98763934469174164</v>
      </c>
      <c r="J1159" s="182">
        <v>95812.573523620507</v>
      </c>
      <c r="K1159" s="182">
        <v>476102.10212929593</v>
      </c>
      <c r="L1159" s="182">
        <v>3591527.3283365052</v>
      </c>
      <c r="M1159" s="183">
        <v>37.484927043015837</v>
      </c>
      <c r="N1159" s="182">
        <v>5</v>
      </c>
      <c r="O1159" s="186">
        <f t="shared" si="79"/>
        <v>2.4999999999999445</v>
      </c>
    </row>
    <row r="1160" spans="2:15" x14ac:dyDescent="0.2">
      <c r="B1160" s="179" t="s">
        <v>66</v>
      </c>
      <c r="C1160" s="185" t="s">
        <v>70</v>
      </c>
      <c r="D1160" s="179" t="s">
        <v>126</v>
      </c>
      <c r="E1160" s="180" t="str">
        <f t="shared" si="76"/>
        <v>MSFemale50-54</v>
      </c>
      <c r="F1160" s="181">
        <v>4.1200000000000004E-3</v>
      </c>
      <c r="G1160" s="181">
        <v>2.041258063261053E-2</v>
      </c>
      <c r="H1160" s="182">
        <v>1931.6071369590225</v>
      </c>
      <c r="I1160" s="181">
        <v>0.97958741936738947</v>
      </c>
      <c r="J1160" s="182">
        <v>94628.267328097878</v>
      </c>
      <c r="K1160" s="182">
        <v>468312.31879809184</v>
      </c>
      <c r="L1160" s="182">
        <v>3115425.2262072093</v>
      </c>
      <c r="M1160" s="183">
        <v>32.92277576430007</v>
      </c>
      <c r="N1160" s="182">
        <v>5</v>
      </c>
      <c r="O1160" s="186">
        <f t="shared" si="79"/>
        <v>2.5000000000000018</v>
      </c>
    </row>
    <row r="1161" spans="2:15" x14ac:dyDescent="0.2">
      <c r="B1161" s="179" t="s">
        <v>66</v>
      </c>
      <c r="C1161" s="185" t="s">
        <v>70</v>
      </c>
      <c r="D1161" s="179" t="s">
        <v>127</v>
      </c>
      <c r="E1161" s="180" t="str">
        <f t="shared" si="76"/>
        <v>MSFemale55-59</v>
      </c>
      <c r="F1161" s="181">
        <v>5.7099999999999998E-3</v>
      </c>
      <c r="G1161" s="181">
        <v>2.8162341571629942E-2</v>
      </c>
      <c r="H1161" s="182">
        <v>2610.5550068521643</v>
      </c>
      <c r="I1161" s="181">
        <v>0.97183765842837011</v>
      </c>
      <c r="J1161" s="182">
        <v>92696.660191138857</v>
      </c>
      <c r="K1161" s="182">
        <v>456956.91343856388</v>
      </c>
      <c r="L1161" s="182">
        <v>2647112.9074091176</v>
      </c>
      <c r="M1161" s="183">
        <v>28.556723639781822</v>
      </c>
      <c r="N1161" s="182">
        <v>5</v>
      </c>
      <c r="O1161" s="186">
        <f t="shared" si="79"/>
        <v>2.4999999999999774</v>
      </c>
    </row>
    <row r="1162" spans="2:15" x14ac:dyDescent="0.2">
      <c r="B1162" s="179" t="s">
        <v>66</v>
      </c>
      <c r="C1162" s="185" t="s">
        <v>70</v>
      </c>
      <c r="D1162" s="179" t="s">
        <v>128</v>
      </c>
      <c r="E1162" s="180" t="str">
        <f t="shared" si="76"/>
        <v>MSFemale60-64</v>
      </c>
      <c r="F1162" s="181">
        <v>9.3799999999999994E-3</v>
      </c>
      <c r="G1162" s="181">
        <v>4.5835463621666274E-2</v>
      </c>
      <c r="H1162" s="182">
        <v>4129.1383969919743</v>
      </c>
      <c r="I1162" s="181">
        <v>0.95416453637833376</v>
      </c>
      <c r="J1162" s="182">
        <v>90086.105184286702</v>
      </c>
      <c r="K1162" s="182">
        <v>440107.67992895358</v>
      </c>
      <c r="L1162" s="182">
        <v>2190155.9939705539</v>
      </c>
      <c r="M1162" s="183">
        <v>24.311806903963838</v>
      </c>
      <c r="N1162" s="182">
        <v>5</v>
      </c>
      <c r="O1162" s="186">
        <f t="shared" si="79"/>
        <v>2.5000000000000009</v>
      </c>
    </row>
    <row r="1163" spans="2:15" x14ac:dyDescent="0.2">
      <c r="B1163" s="179" t="s">
        <v>66</v>
      </c>
      <c r="C1163" s="185" t="s">
        <v>70</v>
      </c>
      <c r="D1163" s="179" t="s">
        <v>129</v>
      </c>
      <c r="E1163" s="180" t="str">
        <f t="shared" si="76"/>
        <v>MSFemale65-69</v>
      </c>
      <c r="F1163" s="181">
        <v>1.406E-2</v>
      </c>
      <c r="G1163" s="181">
        <v>6.792546165704455E-2</v>
      </c>
      <c r="H1163" s="182">
        <v>5838.6666516662399</v>
      </c>
      <c r="I1163" s="181">
        <v>0.93207453834295539</v>
      </c>
      <c r="J1163" s="182">
        <v>85956.966787294732</v>
      </c>
      <c r="K1163" s="182">
        <v>415188.16730730806</v>
      </c>
      <c r="L1163" s="182">
        <v>1750048.3140416001</v>
      </c>
      <c r="M1163" s="183">
        <v>20.359586656567249</v>
      </c>
      <c r="N1163" s="182">
        <v>5</v>
      </c>
      <c r="O1163" s="186">
        <f t="shared" si="79"/>
        <v>2.5000000000000075</v>
      </c>
    </row>
    <row r="1164" spans="2:15" x14ac:dyDescent="0.2">
      <c r="B1164" s="179" t="s">
        <v>66</v>
      </c>
      <c r="C1164" s="185" t="s">
        <v>70</v>
      </c>
      <c r="D1164" s="179" t="s">
        <v>130</v>
      </c>
      <c r="E1164" s="180" t="str">
        <f t="shared" si="76"/>
        <v>MSFemale70-74</v>
      </c>
      <c r="F1164" s="181">
        <v>2.138E-2</v>
      </c>
      <c r="G1164" s="181">
        <v>0.10147489202556284</v>
      </c>
      <c r="H1164" s="182">
        <v>8129.9958555345365</v>
      </c>
      <c r="I1164" s="181">
        <v>0.89852510797443719</v>
      </c>
      <c r="J1164" s="182">
        <v>80118.30013562848</v>
      </c>
      <c r="K1164" s="182">
        <v>380266.51103930606</v>
      </c>
      <c r="L1164" s="182">
        <v>1334860.1467342922</v>
      </c>
      <c r="M1164" s="183">
        <v>16.661114183333527</v>
      </c>
      <c r="N1164" s="182">
        <v>5</v>
      </c>
      <c r="O1164" s="186">
        <f t="shared" si="79"/>
        <v>2.5000000000000018</v>
      </c>
    </row>
    <row r="1165" spans="2:15" x14ac:dyDescent="0.2">
      <c r="B1165" s="179" t="s">
        <v>66</v>
      </c>
      <c r="C1165" s="185" t="s">
        <v>70</v>
      </c>
      <c r="D1165" s="179" t="s">
        <v>131</v>
      </c>
      <c r="E1165" s="180" t="str">
        <f t="shared" ref="E1165:E1228" si="80">_xlfn.CONCAT(B1165,C1165,D1165)</f>
        <v>MSFemale75-79</v>
      </c>
      <c r="F1165" s="181">
        <v>3.4040000000000001E-2</v>
      </c>
      <c r="G1165" s="181">
        <v>0.15685744673366492</v>
      </c>
      <c r="H1165" s="182">
        <v>11291.901604061699</v>
      </c>
      <c r="I1165" s="181">
        <v>0.84314255326633503</v>
      </c>
      <c r="J1165" s="182">
        <v>71988.304280093944</v>
      </c>
      <c r="K1165" s="182">
        <v>331711.76739031548</v>
      </c>
      <c r="L1165" s="182">
        <v>954593.63569498598</v>
      </c>
      <c r="M1165" s="183">
        <v>13.260398966765887</v>
      </c>
      <c r="N1165" s="182">
        <v>5</v>
      </c>
      <c r="O1165" s="186">
        <f t="shared" si="79"/>
        <v>2.4999999999999982</v>
      </c>
    </row>
    <row r="1166" spans="2:15" x14ac:dyDescent="0.2">
      <c r="B1166" s="179" t="s">
        <v>66</v>
      </c>
      <c r="C1166" s="185" t="s">
        <v>70</v>
      </c>
      <c r="D1166" s="179" t="s">
        <v>132</v>
      </c>
      <c r="E1166" s="180" t="str">
        <f t="shared" si="80"/>
        <v>MSFemale80-84</v>
      </c>
      <c r="F1166" s="181">
        <v>5.7689999999999998E-2</v>
      </c>
      <c r="G1166" s="181">
        <v>0.25210115546870826</v>
      </c>
      <c r="H1166" s="182">
        <v>15301.633247421725</v>
      </c>
      <c r="I1166" s="181">
        <v>0.74789884453129174</v>
      </c>
      <c r="J1166" s="182">
        <v>60696.402676032245</v>
      </c>
      <c r="K1166" s="182">
        <v>265227.93026160693</v>
      </c>
      <c r="L1166" s="182">
        <v>622881.86830467044</v>
      </c>
      <c r="M1166" s="183">
        <v>10.262253458896232</v>
      </c>
      <c r="N1166" s="182">
        <v>5</v>
      </c>
      <c r="O1166" s="186">
        <f t="shared" si="79"/>
        <v>2.5000000000000022</v>
      </c>
    </row>
    <row r="1167" spans="2:15" x14ac:dyDescent="0.2">
      <c r="B1167" s="179" t="s">
        <v>66</v>
      </c>
      <c r="C1167" s="185" t="s">
        <v>70</v>
      </c>
      <c r="D1167" s="179" t="s">
        <v>133</v>
      </c>
      <c r="E1167" s="180" t="str">
        <f t="shared" si="80"/>
        <v>MSFemale85-89</v>
      </c>
      <c r="F1167" s="181">
        <v>9.307E-2</v>
      </c>
      <c r="G1167" s="181">
        <v>0.37752629035432422</v>
      </c>
      <c r="H1167" s="182">
        <v>17137.718903873214</v>
      </c>
      <c r="I1167" s="181">
        <v>0.62247370964567583</v>
      </c>
      <c r="J1167" s="182">
        <v>45394.769428610518</v>
      </c>
      <c r="K1167" s="182">
        <v>184129.54988336956</v>
      </c>
      <c r="L1167" s="182">
        <v>357653.93804306351</v>
      </c>
      <c r="M1167" s="183">
        <v>7.8787477620196578</v>
      </c>
      <c r="N1167" s="182">
        <v>5</v>
      </c>
      <c r="O1167" s="186">
        <f t="shared" si="79"/>
        <v>2.5000000000000009</v>
      </c>
    </row>
    <row r="1168" spans="2:15" x14ac:dyDescent="0.2">
      <c r="B1168" s="179" t="s">
        <v>66</v>
      </c>
      <c r="C1168" s="185" t="s">
        <v>70</v>
      </c>
      <c r="D1168" s="179" t="s">
        <v>8</v>
      </c>
      <c r="E1168" s="180" t="str">
        <f t="shared" si="80"/>
        <v>MSFemale90+</v>
      </c>
      <c r="F1168" s="181">
        <v>0.16284000000000001</v>
      </c>
      <c r="G1168" s="181">
        <v>1</v>
      </c>
      <c r="H1168" s="182">
        <v>28257.050524737304</v>
      </c>
      <c r="I1168" s="181">
        <v>0</v>
      </c>
      <c r="J1168" s="182">
        <v>28257.050524737304</v>
      </c>
      <c r="K1168" s="182">
        <v>173524.38815969395</v>
      </c>
      <c r="L1168" s="182">
        <v>173524.38815969395</v>
      </c>
      <c r="M1168" s="183">
        <v>6.1409235903012611</v>
      </c>
      <c r="N1168" s="183" t="s">
        <v>19</v>
      </c>
      <c r="O1168" s="186">
        <f>K1168/H1168</f>
        <v>6.1409235903012611</v>
      </c>
    </row>
    <row r="1169" spans="2:15" ht="16" customHeight="1" x14ac:dyDescent="0.2">
      <c r="B1169" s="239" t="s">
        <v>14</v>
      </c>
      <c r="C1169" s="239" t="s">
        <v>17</v>
      </c>
      <c r="D1169" s="239" t="s">
        <v>0</v>
      </c>
      <c r="E1169" s="239" t="s">
        <v>135</v>
      </c>
      <c r="F1169" s="240" t="s">
        <v>1</v>
      </c>
      <c r="G1169" s="240" t="s">
        <v>2</v>
      </c>
      <c r="H1169" s="240" t="s">
        <v>83</v>
      </c>
      <c r="I1169" s="240" t="s">
        <v>3</v>
      </c>
      <c r="J1169" s="240" t="s">
        <v>4</v>
      </c>
      <c r="K1169" s="240" t="s">
        <v>5</v>
      </c>
      <c r="L1169" s="240" t="s">
        <v>6</v>
      </c>
      <c r="M1169" s="240" t="s">
        <v>7</v>
      </c>
      <c r="N1169" s="241" t="s">
        <v>9</v>
      </c>
      <c r="O1169" s="242" t="s">
        <v>139</v>
      </c>
    </row>
    <row r="1170" spans="2:15" ht="16" customHeight="1" x14ac:dyDescent="0.2">
      <c r="B1170" s="239"/>
      <c r="C1170" s="239"/>
      <c r="D1170" s="239"/>
      <c r="E1170" s="239"/>
      <c r="F1170" s="239"/>
      <c r="G1170" s="239"/>
      <c r="H1170" s="239"/>
      <c r="I1170" s="239"/>
      <c r="J1170" s="239"/>
      <c r="K1170" s="239"/>
      <c r="L1170" s="239"/>
      <c r="M1170" s="239"/>
      <c r="N1170" s="241"/>
      <c r="O1170" s="242"/>
    </row>
    <row r="1171" spans="2:15" x14ac:dyDescent="0.2">
      <c r="B1171" s="179" t="s">
        <v>67</v>
      </c>
      <c r="C1171" s="185" t="s">
        <v>70</v>
      </c>
      <c r="D1171" s="179">
        <v>0</v>
      </c>
      <c r="E1171" s="180" t="str">
        <f t="shared" si="80"/>
        <v>MTFemale0</v>
      </c>
      <c r="F1171" s="181">
        <v>1.455E-2</v>
      </c>
      <c r="G1171" s="181">
        <v>1.4356969205659481E-2</v>
      </c>
      <c r="H1171" s="182">
        <v>1435.6969205659482</v>
      </c>
      <c r="I1171" s="181">
        <v>0.98564303079434057</v>
      </c>
      <c r="J1171" s="182">
        <v>100000</v>
      </c>
      <c r="K1171" s="182">
        <v>98697.924694894042</v>
      </c>
      <c r="L1171" s="182">
        <v>7852267.8652399015</v>
      </c>
      <c r="M1171" s="183">
        <v>78.522678652399009</v>
      </c>
      <c r="N1171" s="182">
        <v>1</v>
      </c>
      <c r="O1171" s="186">
        <f t="shared" ref="O1171:O1189" si="81">(K1171-J1172*N1171)/H1171</f>
        <v>9.3070907616984444E-2</v>
      </c>
    </row>
    <row r="1172" spans="2:15" x14ac:dyDescent="0.2">
      <c r="B1172" s="179" t="s">
        <v>67</v>
      </c>
      <c r="C1172" s="185" t="s">
        <v>70</v>
      </c>
      <c r="D1172" s="184" t="s">
        <v>1657</v>
      </c>
      <c r="E1172" s="180" t="str">
        <f t="shared" si="80"/>
        <v>MTFemale1-4</v>
      </c>
      <c r="F1172" s="181">
        <v>5.2999999999999998E-4</v>
      </c>
      <c r="G1172" s="181">
        <v>2.1073298486984533E-3</v>
      </c>
      <c r="H1172" s="182">
        <v>207.70749789545226</v>
      </c>
      <c r="I1172" s="181">
        <v>0.99789267015130156</v>
      </c>
      <c r="J1172" s="182">
        <v>98564.303079434059</v>
      </c>
      <c r="K1172" s="182">
        <v>393738.08272145165</v>
      </c>
      <c r="L1172" s="182">
        <v>7753569.9405450076</v>
      </c>
      <c r="M1172" s="183">
        <v>78.665091704613587</v>
      </c>
      <c r="N1172" s="182">
        <v>4</v>
      </c>
      <c r="O1172" s="186">
        <f t="shared" si="81"/>
        <v>1.5006699250408984</v>
      </c>
    </row>
    <row r="1173" spans="2:15" x14ac:dyDescent="0.2">
      <c r="B1173" s="179" t="s">
        <v>67</v>
      </c>
      <c r="C1173" s="185" t="s">
        <v>70</v>
      </c>
      <c r="D1173" s="184" t="s">
        <v>1658</v>
      </c>
      <c r="E1173" s="180" t="str">
        <f t="shared" si="80"/>
        <v>MTFemale5-9</v>
      </c>
      <c r="F1173" s="181">
        <v>2.0000000000000001E-4</v>
      </c>
      <c r="G1173" s="181">
        <v>9.8162797551947889E-4</v>
      </c>
      <c r="H1173" s="182">
        <v>96.549585799693872</v>
      </c>
      <c r="I1173" s="181">
        <v>0.99901837202448052</v>
      </c>
      <c r="J1173" s="182">
        <v>98356.595581538611</v>
      </c>
      <c r="K1173" s="182">
        <v>491541.6039431938</v>
      </c>
      <c r="L1173" s="182">
        <v>7359831.8578235563</v>
      </c>
      <c r="M1173" s="183">
        <v>74.828045992321691</v>
      </c>
      <c r="N1173" s="182">
        <v>5</v>
      </c>
      <c r="O1173" s="186">
        <f t="shared" si="81"/>
        <v>2.4999999999998122</v>
      </c>
    </row>
    <row r="1174" spans="2:15" x14ac:dyDescent="0.2">
      <c r="B1174" s="179" t="s">
        <v>67</v>
      </c>
      <c r="C1174" s="185" t="s">
        <v>70</v>
      </c>
      <c r="D1174" s="184" t="s">
        <v>118</v>
      </c>
      <c r="E1174" s="180" t="str">
        <f t="shared" si="80"/>
        <v>MTFemale10-14</v>
      </c>
      <c r="F1174" s="181">
        <v>2.5999999999999998E-4</v>
      </c>
      <c r="G1174" s="181">
        <v>1.3119945213400813E-3</v>
      </c>
      <c r="H1174" s="182">
        <v>128.91664201303385</v>
      </c>
      <c r="I1174" s="181">
        <v>0.99868800547865988</v>
      </c>
      <c r="J1174" s="182">
        <v>98260.04599573891</v>
      </c>
      <c r="K1174" s="182">
        <v>490977.93837366195</v>
      </c>
      <c r="L1174" s="182">
        <v>6868290.253880362</v>
      </c>
      <c r="M1174" s="183">
        <v>69.899114988997752</v>
      </c>
      <c r="N1174" s="182">
        <v>5</v>
      </c>
      <c r="O1174" s="186">
        <f t="shared" si="81"/>
        <v>2.4999999999999098</v>
      </c>
    </row>
    <row r="1175" spans="2:15" x14ac:dyDescent="0.2">
      <c r="B1175" s="179" t="s">
        <v>67</v>
      </c>
      <c r="C1175" s="185" t="s">
        <v>70</v>
      </c>
      <c r="D1175" s="179" t="s">
        <v>119</v>
      </c>
      <c r="E1175" s="180" t="str">
        <f t="shared" si="80"/>
        <v>MTFemale15-19</v>
      </c>
      <c r="F1175" s="181">
        <v>4.2000000000000002E-4</v>
      </c>
      <c r="G1175" s="181">
        <v>2.0791014816260119E-3</v>
      </c>
      <c r="H1175" s="182">
        <v>204.02457643296529</v>
      </c>
      <c r="I1175" s="181">
        <v>0.99792089851837396</v>
      </c>
      <c r="J1175" s="182">
        <v>98131.129353725875</v>
      </c>
      <c r="K1175" s="182">
        <v>490145.58532754693</v>
      </c>
      <c r="L1175" s="182">
        <v>6377312.3155067004</v>
      </c>
      <c r="M1175" s="183">
        <v>64.987658427112194</v>
      </c>
      <c r="N1175" s="182">
        <v>5</v>
      </c>
      <c r="O1175" s="186">
        <f t="shared" si="81"/>
        <v>2.4999999999998908</v>
      </c>
    </row>
    <row r="1176" spans="2:15" x14ac:dyDescent="0.2">
      <c r="B1176" s="179" t="s">
        <v>67</v>
      </c>
      <c r="C1176" s="185" t="s">
        <v>70</v>
      </c>
      <c r="D1176" s="179" t="s">
        <v>120</v>
      </c>
      <c r="E1176" s="180" t="str">
        <f t="shared" si="80"/>
        <v>MTFemale20-24</v>
      </c>
      <c r="F1176" s="181">
        <v>5.9999999999999995E-4</v>
      </c>
      <c r="G1176" s="181">
        <v>2.9788035231008109E-3</v>
      </c>
      <c r="H1176" s="182">
        <v>291.70560471766237</v>
      </c>
      <c r="I1176" s="181">
        <v>0.99702119647689924</v>
      </c>
      <c r="J1176" s="182">
        <v>97927.104777292901</v>
      </c>
      <c r="K1176" s="182">
        <v>488906.25987467036</v>
      </c>
      <c r="L1176" s="182">
        <v>5887166.7301791534</v>
      </c>
      <c r="M1176" s="183">
        <v>60.117847286181131</v>
      </c>
      <c r="N1176" s="182">
        <v>5</v>
      </c>
      <c r="O1176" s="186">
        <f t="shared" si="81"/>
        <v>2.5000000000000733</v>
      </c>
    </row>
    <row r="1177" spans="2:15" x14ac:dyDescent="0.2">
      <c r="B1177" s="179" t="s">
        <v>67</v>
      </c>
      <c r="C1177" s="185" t="s">
        <v>70</v>
      </c>
      <c r="D1177" s="179" t="s">
        <v>121</v>
      </c>
      <c r="E1177" s="180" t="str">
        <f t="shared" si="80"/>
        <v>MTFemale25-29</v>
      </c>
      <c r="F1177" s="181">
        <v>6.7000000000000002E-4</v>
      </c>
      <c r="G1177" s="181">
        <v>3.3618069065812733E-3</v>
      </c>
      <c r="H1177" s="182">
        <v>328.23135926518302</v>
      </c>
      <c r="I1177" s="181">
        <v>0.99663819309341872</v>
      </c>
      <c r="J1177" s="182">
        <v>97635.399172575242</v>
      </c>
      <c r="K1177" s="182">
        <v>487356.41746471327</v>
      </c>
      <c r="L1177" s="182">
        <v>5398260.4703044826</v>
      </c>
      <c r="M1177" s="183">
        <v>55.289992318900637</v>
      </c>
      <c r="N1177" s="182">
        <v>5</v>
      </c>
      <c r="O1177" s="186">
        <f t="shared" si="81"/>
        <v>2.5000000000000218</v>
      </c>
    </row>
    <row r="1178" spans="2:15" x14ac:dyDescent="0.2">
      <c r="B1178" s="179" t="s">
        <v>67</v>
      </c>
      <c r="C1178" s="185" t="s">
        <v>70</v>
      </c>
      <c r="D1178" s="179" t="s">
        <v>122</v>
      </c>
      <c r="E1178" s="180" t="str">
        <f t="shared" si="80"/>
        <v>MTFemale30-34</v>
      </c>
      <c r="F1178" s="181">
        <v>1.0499999999999999E-3</v>
      </c>
      <c r="G1178" s="181">
        <v>5.2255676256512821E-3</v>
      </c>
      <c r="H1178" s="182">
        <v>508.48518586904953</v>
      </c>
      <c r="I1178" s="181">
        <v>0.9947744323743487</v>
      </c>
      <c r="J1178" s="182">
        <v>97307.167813310065</v>
      </c>
      <c r="K1178" s="182">
        <v>485264.62610187771</v>
      </c>
      <c r="L1178" s="182">
        <v>4910904.0528397691</v>
      </c>
      <c r="M1178" s="183">
        <v>50.468060711227849</v>
      </c>
      <c r="N1178" s="182">
        <v>5</v>
      </c>
      <c r="O1178" s="186">
        <f t="shared" si="81"/>
        <v>2.5000000000000582</v>
      </c>
    </row>
    <row r="1179" spans="2:15" x14ac:dyDescent="0.2">
      <c r="B1179" s="179" t="s">
        <v>67</v>
      </c>
      <c r="C1179" s="185" t="s">
        <v>70</v>
      </c>
      <c r="D1179" s="179" t="s">
        <v>123</v>
      </c>
      <c r="E1179" s="180" t="str">
        <f t="shared" si="80"/>
        <v>MTFemale35-39</v>
      </c>
      <c r="F1179" s="181">
        <v>1.2999999999999999E-3</v>
      </c>
      <c r="G1179" s="181">
        <v>6.5021740399401617E-3</v>
      </c>
      <c r="H1179" s="182">
        <v>629.40188128055365</v>
      </c>
      <c r="I1179" s="181">
        <v>0.99349782596005987</v>
      </c>
      <c r="J1179" s="182">
        <v>96798.682627441012</v>
      </c>
      <c r="K1179" s="182">
        <v>482419.90843400371</v>
      </c>
      <c r="L1179" s="182">
        <v>4425639.4267378915</v>
      </c>
      <c r="M1179" s="183">
        <v>45.720037779556385</v>
      </c>
      <c r="N1179" s="182">
        <v>5</v>
      </c>
      <c r="O1179" s="186">
        <f t="shared" si="81"/>
        <v>2.4999999999999516</v>
      </c>
    </row>
    <row r="1180" spans="2:15" x14ac:dyDescent="0.2">
      <c r="B1180" s="179" t="s">
        <v>67</v>
      </c>
      <c r="C1180" s="185" t="s">
        <v>70</v>
      </c>
      <c r="D1180" s="179" t="s">
        <v>124</v>
      </c>
      <c r="E1180" s="180" t="str">
        <f t="shared" si="80"/>
        <v>MTFemale40-44</v>
      </c>
      <c r="F1180" s="181">
        <v>2.0200000000000001E-3</v>
      </c>
      <c r="G1180" s="181">
        <v>1.0027881277141559E-2</v>
      </c>
      <c r="H1180" s="182">
        <v>964.37412983059278</v>
      </c>
      <c r="I1180" s="181">
        <v>0.9899721187228584</v>
      </c>
      <c r="J1180" s="182">
        <v>96169.280746160468</v>
      </c>
      <c r="K1180" s="182">
        <v>478435.46840622585</v>
      </c>
      <c r="L1180" s="182">
        <v>3943219.5183038879</v>
      </c>
      <c r="M1180" s="183">
        <v>41.002901214495353</v>
      </c>
      <c r="N1180" s="182">
        <v>5</v>
      </c>
      <c r="O1180" s="186">
        <f t="shared" si="81"/>
        <v>2.500000000000028</v>
      </c>
    </row>
    <row r="1181" spans="2:15" x14ac:dyDescent="0.2">
      <c r="B1181" s="179" t="s">
        <v>67</v>
      </c>
      <c r="C1181" s="185" t="s">
        <v>70</v>
      </c>
      <c r="D1181" s="179" t="s">
        <v>125</v>
      </c>
      <c r="E1181" s="180" t="str">
        <f t="shared" si="80"/>
        <v>MTFemale45-49</v>
      </c>
      <c r="F1181" s="181">
        <v>2.8600000000000001E-3</v>
      </c>
      <c r="G1181" s="181">
        <v>1.4213229413403425E-2</v>
      </c>
      <c r="H1181" s="182">
        <v>1353.1691790195462</v>
      </c>
      <c r="I1181" s="181">
        <v>0.98578677058659658</v>
      </c>
      <c r="J1181" s="182">
        <v>95204.90661632987</v>
      </c>
      <c r="K1181" s="182">
        <v>472641.61013410048</v>
      </c>
      <c r="L1181" s="182">
        <v>3464784.0498976619</v>
      </c>
      <c r="M1181" s="183">
        <v>36.392914746091144</v>
      </c>
      <c r="N1181" s="182">
        <v>5</v>
      </c>
      <c r="O1181" s="186">
        <f t="shared" si="81"/>
        <v>2.4999999999999916</v>
      </c>
    </row>
    <row r="1182" spans="2:15" x14ac:dyDescent="0.2">
      <c r="B1182" s="179" t="s">
        <v>67</v>
      </c>
      <c r="C1182" s="185" t="s">
        <v>70</v>
      </c>
      <c r="D1182" s="179" t="s">
        <v>126</v>
      </c>
      <c r="E1182" s="180" t="str">
        <f t="shared" si="80"/>
        <v>MTFemale50-54</v>
      </c>
      <c r="F1182" s="181">
        <v>4.2700000000000004E-3</v>
      </c>
      <c r="G1182" s="181">
        <v>2.11106266485734E-2</v>
      </c>
      <c r="H1182" s="182">
        <v>1981.268989358997</v>
      </c>
      <c r="I1182" s="181">
        <v>0.97888937335142656</v>
      </c>
      <c r="J1182" s="182">
        <v>93851.737437310323</v>
      </c>
      <c r="K1182" s="182">
        <v>464305.51471315412</v>
      </c>
      <c r="L1182" s="182">
        <v>2992142.4397635614</v>
      </c>
      <c r="M1182" s="183">
        <v>31.881588146007502</v>
      </c>
      <c r="N1182" s="182">
        <v>5</v>
      </c>
      <c r="O1182" s="186">
        <f t="shared" si="81"/>
        <v>2.5000000000000107</v>
      </c>
    </row>
    <row r="1183" spans="2:15" x14ac:dyDescent="0.2">
      <c r="B1183" s="179" t="s">
        <v>67</v>
      </c>
      <c r="C1183" s="185" t="s">
        <v>70</v>
      </c>
      <c r="D1183" s="179" t="s">
        <v>127</v>
      </c>
      <c r="E1183" s="180" t="str">
        <f t="shared" si="80"/>
        <v>MTFemale55-59</v>
      </c>
      <c r="F1183" s="181">
        <v>6.3200000000000001E-3</v>
      </c>
      <c r="G1183" s="181">
        <v>3.1086752021419198E-2</v>
      </c>
      <c r="H1183" s="182">
        <v>2855.9544707330797</v>
      </c>
      <c r="I1183" s="181">
        <v>0.9689132479785808</v>
      </c>
      <c r="J1183" s="182">
        <v>91870.468447951323</v>
      </c>
      <c r="K1183" s="182">
        <v>452212.45606292394</v>
      </c>
      <c r="L1183" s="182">
        <v>2527836.9250504072</v>
      </c>
      <c r="M1183" s="183">
        <v>27.515228427103736</v>
      </c>
      <c r="N1183" s="182">
        <v>5</v>
      </c>
      <c r="O1183" s="186">
        <f t="shared" si="81"/>
        <v>2.5000000000000067</v>
      </c>
    </row>
    <row r="1184" spans="2:15" x14ac:dyDescent="0.2">
      <c r="B1184" s="179" t="s">
        <v>67</v>
      </c>
      <c r="C1184" s="185" t="s">
        <v>70</v>
      </c>
      <c r="D1184" s="179" t="s">
        <v>128</v>
      </c>
      <c r="E1184" s="180" t="str">
        <f t="shared" si="80"/>
        <v>MTFemale60-64</v>
      </c>
      <c r="F1184" s="181">
        <v>9.6600000000000002E-3</v>
      </c>
      <c r="G1184" s="181">
        <v>4.7144083145898283E-2</v>
      </c>
      <c r="H1184" s="182">
        <v>4196.5076481337019</v>
      </c>
      <c r="I1184" s="181">
        <v>0.95285591685410176</v>
      </c>
      <c r="J1184" s="182">
        <v>89014.513977218245</v>
      </c>
      <c r="K1184" s="182">
        <v>434581.30076575698</v>
      </c>
      <c r="L1184" s="182">
        <v>2075624.4689874831</v>
      </c>
      <c r="M1184" s="183">
        <v>23.317820614273128</v>
      </c>
      <c r="N1184" s="182">
        <v>5</v>
      </c>
      <c r="O1184" s="186">
        <f t="shared" si="81"/>
        <v>2.5000000000000102</v>
      </c>
    </row>
    <row r="1185" spans="2:15" x14ac:dyDescent="0.2">
      <c r="B1185" s="179" t="s">
        <v>67</v>
      </c>
      <c r="C1185" s="185" t="s">
        <v>70</v>
      </c>
      <c r="D1185" s="179" t="s">
        <v>129</v>
      </c>
      <c r="E1185" s="180" t="str">
        <f t="shared" si="80"/>
        <v>MTFemale65-69</v>
      </c>
      <c r="F1185" s="181">
        <v>1.5949999999999999E-2</v>
      </c>
      <c r="G1185" s="181">
        <v>7.6681224814312055E-2</v>
      </c>
      <c r="H1185" s="182">
        <v>6503.9486116222743</v>
      </c>
      <c r="I1185" s="181">
        <v>0.92331877518568795</v>
      </c>
      <c r="J1185" s="182">
        <v>84818.006329084543</v>
      </c>
      <c r="K1185" s="182">
        <v>407830.16011636704</v>
      </c>
      <c r="L1185" s="182">
        <v>1641043.1682217261</v>
      </c>
      <c r="M1185" s="183">
        <v>19.347815861818997</v>
      </c>
      <c r="N1185" s="182">
        <v>5</v>
      </c>
      <c r="O1185" s="186">
        <f t="shared" si="81"/>
        <v>2.4999999999999933</v>
      </c>
    </row>
    <row r="1186" spans="2:15" x14ac:dyDescent="0.2">
      <c r="B1186" s="179" t="s">
        <v>67</v>
      </c>
      <c r="C1186" s="185" t="s">
        <v>70</v>
      </c>
      <c r="D1186" s="179" t="s">
        <v>130</v>
      </c>
      <c r="E1186" s="180" t="str">
        <f t="shared" si="80"/>
        <v>MTFemale70-74</v>
      </c>
      <c r="F1186" s="181">
        <v>2.546E-2</v>
      </c>
      <c r="G1186" s="181">
        <v>0.11968546250257425</v>
      </c>
      <c r="H1186" s="182">
        <v>9373.0542183677662</v>
      </c>
      <c r="I1186" s="181">
        <v>0.88031453749742572</v>
      </c>
      <c r="J1186" s="182">
        <v>78314.057717462274</v>
      </c>
      <c r="K1186" s="182">
        <v>368137.65304139192</v>
      </c>
      <c r="L1186" s="182">
        <v>1233213.008105359</v>
      </c>
      <c r="M1186" s="183">
        <v>15.747019680099914</v>
      </c>
      <c r="N1186" s="182">
        <v>5</v>
      </c>
      <c r="O1186" s="186">
        <f t="shared" si="81"/>
        <v>2.5</v>
      </c>
    </row>
    <row r="1187" spans="2:15" x14ac:dyDescent="0.2">
      <c r="B1187" s="179" t="s">
        <v>67</v>
      </c>
      <c r="C1187" s="185" t="s">
        <v>70</v>
      </c>
      <c r="D1187" s="179" t="s">
        <v>131</v>
      </c>
      <c r="E1187" s="180" t="str">
        <f t="shared" si="80"/>
        <v>MTFemale75-79</v>
      </c>
      <c r="F1187" s="181">
        <v>4.19E-2</v>
      </c>
      <c r="G1187" s="181">
        <v>0.18964224753562939</v>
      </c>
      <c r="H1187" s="182">
        <v>13074.12685092997</v>
      </c>
      <c r="I1187" s="181">
        <v>0.81035775246437058</v>
      </c>
      <c r="J1187" s="182">
        <v>68941.003499094499</v>
      </c>
      <c r="K1187" s="182">
        <v>312019.70036814758</v>
      </c>
      <c r="L1187" s="182">
        <v>865075.35506396717</v>
      </c>
      <c r="M1187" s="183">
        <v>12.548052844564838</v>
      </c>
      <c r="N1187" s="182">
        <v>5</v>
      </c>
      <c r="O1187" s="186">
        <f t="shared" si="81"/>
        <v>2.5000000000000004</v>
      </c>
    </row>
    <row r="1188" spans="2:15" x14ac:dyDescent="0.2">
      <c r="B1188" s="179" t="s">
        <v>67</v>
      </c>
      <c r="C1188" s="185" t="s">
        <v>70</v>
      </c>
      <c r="D1188" s="179" t="s">
        <v>132</v>
      </c>
      <c r="E1188" s="180" t="str">
        <f t="shared" si="80"/>
        <v>MTFemale80-84</v>
      </c>
      <c r="F1188" s="181">
        <v>6.4119999999999996E-2</v>
      </c>
      <c r="G1188" s="181">
        <v>0.27630722364078608</v>
      </c>
      <c r="H1188" s="182">
        <v>15436.421580136606</v>
      </c>
      <c r="I1188" s="181">
        <v>0.72369277635921392</v>
      </c>
      <c r="J1188" s="182">
        <v>55866.876648164529</v>
      </c>
      <c r="K1188" s="182">
        <v>240743.32929048111</v>
      </c>
      <c r="L1188" s="182">
        <v>553055.6546958196</v>
      </c>
      <c r="M1188" s="183">
        <v>9.8995270163181726</v>
      </c>
      <c r="N1188" s="182">
        <v>5</v>
      </c>
      <c r="O1188" s="186">
        <f t="shared" si="81"/>
        <v>2.4999999999999996</v>
      </c>
    </row>
    <row r="1189" spans="2:15" x14ac:dyDescent="0.2">
      <c r="B1189" s="179" t="s">
        <v>67</v>
      </c>
      <c r="C1189" s="185" t="s">
        <v>70</v>
      </c>
      <c r="D1189" s="179" t="s">
        <v>133</v>
      </c>
      <c r="E1189" s="180" t="str">
        <f t="shared" si="80"/>
        <v>MTFemale85-89</v>
      </c>
      <c r="F1189" s="181">
        <v>0.11268</v>
      </c>
      <c r="G1189" s="181">
        <v>0.43958514315320113</v>
      </c>
      <c r="H1189" s="182">
        <v>17772.627378828121</v>
      </c>
      <c r="I1189" s="181">
        <v>0.56041485684679881</v>
      </c>
      <c r="J1189" s="182">
        <v>40430.455068027921</v>
      </c>
      <c r="K1189" s="182">
        <v>157720.70689306929</v>
      </c>
      <c r="L1189" s="182">
        <v>312312.32540533843</v>
      </c>
      <c r="M1189" s="183">
        <v>7.7246799443598775</v>
      </c>
      <c r="N1189" s="182">
        <v>5</v>
      </c>
      <c r="O1189" s="186">
        <f t="shared" si="81"/>
        <v>2.4999999999999996</v>
      </c>
    </row>
    <row r="1190" spans="2:15" x14ac:dyDescent="0.2">
      <c r="B1190" s="179" t="s">
        <v>67</v>
      </c>
      <c r="C1190" s="185" t="s">
        <v>70</v>
      </c>
      <c r="D1190" s="179" t="s">
        <v>8</v>
      </c>
      <c r="E1190" s="180" t="str">
        <f t="shared" si="80"/>
        <v>MTFemale90+</v>
      </c>
      <c r="F1190" s="181">
        <v>0.14657000000000001</v>
      </c>
      <c r="G1190" s="181">
        <v>1</v>
      </c>
      <c r="H1190" s="182">
        <v>22657.827689199799</v>
      </c>
      <c r="I1190" s="181">
        <v>0</v>
      </c>
      <c r="J1190" s="182">
        <v>22657.827689199799</v>
      </c>
      <c r="K1190" s="182">
        <v>154591.61851226917</v>
      </c>
      <c r="L1190" s="182">
        <v>154591.61851226917</v>
      </c>
      <c r="M1190" s="183">
        <v>6.8228790788252676</v>
      </c>
      <c r="N1190" s="183" t="s">
        <v>19</v>
      </c>
      <c r="O1190" s="186">
        <f>K1190/H1190</f>
        <v>6.8228790788252676</v>
      </c>
    </row>
    <row r="1191" spans="2:15" ht="16" customHeight="1" x14ac:dyDescent="0.2">
      <c r="B1191" s="239" t="s">
        <v>14</v>
      </c>
      <c r="C1191" s="239" t="s">
        <v>17</v>
      </c>
      <c r="D1191" s="239" t="s">
        <v>0</v>
      </c>
      <c r="E1191" s="239" t="s">
        <v>135</v>
      </c>
      <c r="F1191" s="240" t="s">
        <v>1</v>
      </c>
      <c r="G1191" s="240" t="s">
        <v>2</v>
      </c>
      <c r="H1191" s="240" t="s">
        <v>83</v>
      </c>
      <c r="I1191" s="240" t="s">
        <v>3</v>
      </c>
      <c r="J1191" s="240" t="s">
        <v>4</v>
      </c>
      <c r="K1191" s="240" t="s">
        <v>5</v>
      </c>
      <c r="L1191" s="240" t="s">
        <v>6</v>
      </c>
      <c r="M1191" s="240" t="s">
        <v>7</v>
      </c>
      <c r="N1191" s="241" t="s">
        <v>9</v>
      </c>
      <c r="O1191" s="242" t="s">
        <v>139</v>
      </c>
    </row>
    <row r="1192" spans="2:15" ht="16" customHeight="1" x14ac:dyDescent="0.2">
      <c r="B1192" s="239"/>
      <c r="C1192" s="239"/>
      <c r="D1192" s="239"/>
      <c r="E1192" s="239"/>
      <c r="F1192" s="239"/>
      <c r="G1192" s="239"/>
      <c r="H1192" s="239"/>
      <c r="I1192" s="239"/>
      <c r="J1192" s="239"/>
      <c r="K1192" s="239"/>
      <c r="L1192" s="239"/>
      <c r="M1192" s="239"/>
      <c r="N1192" s="241"/>
      <c r="O1192" s="242"/>
    </row>
    <row r="1193" spans="2:15" x14ac:dyDescent="0.2">
      <c r="B1193" s="179" t="s">
        <v>68</v>
      </c>
      <c r="C1193" s="185" t="s">
        <v>70</v>
      </c>
      <c r="D1193" s="179">
        <v>0</v>
      </c>
      <c r="E1193" s="180" t="str">
        <f t="shared" si="80"/>
        <v>GOFemale0</v>
      </c>
      <c r="F1193" s="181">
        <v>1.289E-2</v>
      </c>
      <c r="G1193" s="181">
        <v>1.2738143514202009E-2</v>
      </c>
      <c r="H1193" s="182">
        <v>1273.8143514202009</v>
      </c>
      <c r="I1193" s="181">
        <v>0.98726185648579801</v>
      </c>
      <c r="J1193" s="182">
        <v>100000</v>
      </c>
      <c r="K1193" s="182">
        <v>98838.554456207334</v>
      </c>
      <c r="L1193" s="182">
        <v>7803296.3714305563</v>
      </c>
      <c r="M1193" s="183">
        <v>78.032963714305566</v>
      </c>
      <c r="N1193" s="182">
        <v>1</v>
      </c>
      <c r="O1193" s="186">
        <f t="shared" ref="O1193:O1211" si="82">(K1193-J1194*N1193)/H1193</f>
        <v>8.8214430542603195E-2</v>
      </c>
    </row>
    <row r="1194" spans="2:15" x14ac:dyDescent="0.2">
      <c r="B1194" s="179" t="s">
        <v>68</v>
      </c>
      <c r="C1194" s="185" t="s">
        <v>70</v>
      </c>
      <c r="D1194" s="184" t="s">
        <v>1657</v>
      </c>
      <c r="E1194" s="180" t="str">
        <f t="shared" si="80"/>
        <v>GOFemale1-4</v>
      </c>
      <c r="F1194" s="181">
        <v>5.1999999999999995E-4</v>
      </c>
      <c r="G1194" s="181">
        <v>2.0664605643144259E-3</v>
      </c>
      <c r="H1194" s="182">
        <v>204.013769307975</v>
      </c>
      <c r="I1194" s="181">
        <v>0.99793353943568552</v>
      </c>
      <c r="J1194" s="182">
        <v>98726.185648579805</v>
      </c>
      <c r="K1194" s="182">
        <v>394395.38152192015</v>
      </c>
      <c r="L1194" s="182">
        <v>7704457.8169743493</v>
      </c>
      <c r="M1194" s="183">
        <v>78.038645637528276</v>
      </c>
      <c r="N1194" s="182">
        <v>4</v>
      </c>
      <c r="O1194" s="186">
        <f t="shared" si="82"/>
        <v>1.5033005167893652</v>
      </c>
    </row>
    <row r="1195" spans="2:15" x14ac:dyDescent="0.2">
      <c r="B1195" s="179" t="s">
        <v>68</v>
      </c>
      <c r="C1195" s="185" t="s">
        <v>70</v>
      </c>
      <c r="D1195" s="184" t="s">
        <v>1658</v>
      </c>
      <c r="E1195" s="180" t="str">
        <f t="shared" si="80"/>
        <v>GOFemale5-9</v>
      </c>
      <c r="F1195" s="181">
        <v>2.4000000000000001E-4</v>
      </c>
      <c r="G1195" s="181">
        <v>1.1899524690632767E-3</v>
      </c>
      <c r="H1195" s="182">
        <v>117.23670168521605</v>
      </c>
      <c r="I1195" s="181">
        <v>0.99881004753093672</v>
      </c>
      <c r="J1195" s="182">
        <v>98522.171879271831</v>
      </c>
      <c r="K1195" s="182">
        <v>492317.76764214609</v>
      </c>
      <c r="L1195" s="182">
        <v>7310062.4354524296</v>
      </c>
      <c r="M1195" s="183">
        <v>74.197130412534079</v>
      </c>
      <c r="N1195" s="182">
        <v>5</v>
      </c>
      <c r="O1195" s="186">
        <f t="shared" si="82"/>
        <v>2.4999999999999454</v>
      </c>
    </row>
    <row r="1196" spans="2:15" x14ac:dyDescent="0.2">
      <c r="B1196" s="179" t="s">
        <v>68</v>
      </c>
      <c r="C1196" s="185" t="s">
        <v>70</v>
      </c>
      <c r="D1196" s="184" t="s">
        <v>118</v>
      </c>
      <c r="E1196" s="180" t="str">
        <f t="shared" si="80"/>
        <v>GOFemale10-14</v>
      </c>
      <c r="F1196" s="181">
        <v>2.2000000000000001E-4</v>
      </c>
      <c r="G1196" s="181">
        <v>1.1119757475385834E-3</v>
      </c>
      <c r="H1196" s="182">
        <v>109.42390135558271</v>
      </c>
      <c r="I1196" s="181">
        <v>0.99888802425246137</v>
      </c>
      <c r="J1196" s="182">
        <v>98404.935177586609</v>
      </c>
      <c r="K1196" s="182">
        <v>491751.11613454408</v>
      </c>
      <c r="L1196" s="182">
        <v>6817744.6678102836</v>
      </c>
      <c r="M1196" s="183">
        <v>69.282548233039648</v>
      </c>
      <c r="N1196" s="182">
        <v>5</v>
      </c>
      <c r="O1196" s="186">
        <f t="shared" si="82"/>
        <v>2.5000000000002243</v>
      </c>
    </row>
    <row r="1197" spans="2:15" x14ac:dyDescent="0.2">
      <c r="B1197" s="179" t="s">
        <v>68</v>
      </c>
      <c r="C1197" s="185" t="s">
        <v>70</v>
      </c>
      <c r="D1197" s="179" t="s">
        <v>119</v>
      </c>
      <c r="E1197" s="180" t="str">
        <f t="shared" si="80"/>
        <v>GOFemale15-19</v>
      </c>
      <c r="F1197" s="181">
        <v>4.8000000000000001E-4</v>
      </c>
      <c r="G1197" s="181">
        <v>2.3909221983392302E-3</v>
      </c>
      <c r="H1197" s="182">
        <v>235.01691990744484</v>
      </c>
      <c r="I1197" s="181">
        <v>0.99760907780166075</v>
      </c>
      <c r="J1197" s="182">
        <v>98295.511276231016</v>
      </c>
      <c r="K1197" s="182">
        <v>490890.0140813865</v>
      </c>
      <c r="L1197" s="182">
        <v>6325993.5516757397</v>
      </c>
      <c r="M1197" s="183">
        <v>64.356891474915571</v>
      </c>
      <c r="N1197" s="182">
        <v>5</v>
      </c>
      <c r="O1197" s="186">
        <f t="shared" si="82"/>
        <v>2.5000000000001807</v>
      </c>
    </row>
    <row r="1198" spans="2:15" x14ac:dyDescent="0.2">
      <c r="B1198" s="179" t="s">
        <v>68</v>
      </c>
      <c r="C1198" s="185" t="s">
        <v>70</v>
      </c>
      <c r="D1198" s="179" t="s">
        <v>120</v>
      </c>
      <c r="E1198" s="180" t="str">
        <f t="shared" si="80"/>
        <v>GOFemale20-24</v>
      </c>
      <c r="F1198" s="181">
        <v>6.7000000000000002E-4</v>
      </c>
      <c r="G1198" s="181">
        <v>3.3447940781852308E-3</v>
      </c>
      <c r="H1198" s="182">
        <v>327.99216082694733</v>
      </c>
      <c r="I1198" s="181">
        <v>0.99665520592181478</v>
      </c>
      <c r="J1198" s="182">
        <v>98060.494356323572</v>
      </c>
      <c r="K1198" s="182">
        <v>489482.49137955048</v>
      </c>
      <c r="L1198" s="182">
        <v>5835103.5375943528</v>
      </c>
      <c r="M1198" s="183">
        <v>59.505140942806882</v>
      </c>
      <c r="N1198" s="182">
        <v>5</v>
      </c>
      <c r="O1198" s="186">
        <f t="shared" si="82"/>
        <v>2.4999999999999805</v>
      </c>
    </row>
    <row r="1199" spans="2:15" x14ac:dyDescent="0.2">
      <c r="B1199" s="179" t="s">
        <v>68</v>
      </c>
      <c r="C1199" s="185" t="s">
        <v>70</v>
      </c>
      <c r="D1199" s="179" t="s">
        <v>121</v>
      </c>
      <c r="E1199" s="180" t="str">
        <f t="shared" si="80"/>
        <v>GOFemale25-29</v>
      </c>
      <c r="F1199" s="181">
        <v>7.2999999999999996E-4</v>
      </c>
      <c r="G1199" s="181">
        <v>3.6517861223005787E-3</v>
      </c>
      <c r="H1199" s="182">
        <v>356.89819521522543</v>
      </c>
      <c r="I1199" s="181">
        <v>0.99634821387769945</v>
      </c>
      <c r="J1199" s="182">
        <v>97732.502195496621</v>
      </c>
      <c r="K1199" s="182">
        <v>487770.26548944507</v>
      </c>
      <c r="L1199" s="182">
        <v>5345621.0462148022</v>
      </c>
      <c r="M1199" s="183">
        <v>54.696451294389568</v>
      </c>
      <c r="N1199" s="182">
        <v>5</v>
      </c>
      <c r="O1199" s="186">
        <f t="shared" si="82"/>
        <v>2.4999999999999725</v>
      </c>
    </row>
    <row r="1200" spans="2:15" x14ac:dyDescent="0.2">
      <c r="B1200" s="179" t="s">
        <v>68</v>
      </c>
      <c r="C1200" s="185" t="s">
        <v>70</v>
      </c>
      <c r="D1200" s="179" t="s">
        <v>122</v>
      </c>
      <c r="E1200" s="180" t="str">
        <f t="shared" si="80"/>
        <v>GOFemale30-34</v>
      </c>
      <c r="F1200" s="181">
        <v>1.06E-3</v>
      </c>
      <c r="G1200" s="181">
        <v>5.2666007169949701E-3</v>
      </c>
      <c r="H1200" s="182">
        <v>512.83842584570027</v>
      </c>
      <c r="I1200" s="181">
        <v>0.99473339928300508</v>
      </c>
      <c r="J1200" s="182">
        <v>97375.604000281397</v>
      </c>
      <c r="K1200" s="182">
        <v>485595.92393679277</v>
      </c>
      <c r="L1200" s="182">
        <v>4857850.7807253571</v>
      </c>
      <c r="M1200" s="183">
        <v>49.88776019002993</v>
      </c>
      <c r="N1200" s="182">
        <v>5</v>
      </c>
      <c r="O1200" s="186">
        <f t="shared" si="82"/>
        <v>2.4999999999999956</v>
      </c>
    </row>
    <row r="1201" spans="2:15" x14ac:dyDescent="0.2">
      <c r="B1201" s="179" t="s">
        <v>68</v>
      </c>
      <c r="C1201" s="185" t="s">
        <v>70</v>
      </c>
      <c r="D1201" s="179" t="s">
        <v>123</v>
      </c>
      <c r="E1201" s="180" t="str">
        <f t="shared" si="80"/>
        <v>GOFemale35-39</v>
      </c>
      <c r="F1201" s="181">
        <v>1.25E-3</v>
      </c>
      <c r="G1201" s="181">
        <v>6.2246598301029287E-3</v>
      </c>
      <c r="H1201" s="182">
        <v>602.93776590386676</v>
      </c>
      <c r="I1201" s="181">
        <v>0.9937753401698971</v>
      </c>
      <c r="J1201" s="182">
        <v>96862.765574435703</v>
      </c>
      <c r="K1201" s="182">
        <v>482806.48345741886</v>
      </c>
      <c r="L1201" s="182">
        <v>4372254.8567885645</v>
      </c>
      <c r="M1201" s="183">
        <v>45.138653959127744</v>
      </c>
      <c r="N1201" s="182">
        <v>5</v>
      </c>
      <c r="O1201" s="186">
        <f t="shared" si="82"/>
        <v>2.4999999999999889</v>
      </c>
    </row>
    <row r="1202" spans="2:15" x14ac:dyDescent="0.2">
      <c r="B1202" s="179" t="s">
        <v>68</v>
      </c>
      <c r="C1202" s="185" t="s">
        <v>70</v>
      </c>
      <c r="D1202" s="179" t="s">
        <v>124</v>
      </c>
      <c r="E1202" s="180" t="str">
        <f t="shared" si="80"/>
        <v>GOFemale40-44</v>
      </c>
      <c r="F1202" s="181">
        <v>1.97E-3</v>
      </c>
      <c r="G1202" s="181">
        <v>9.7985638067302518E-3</v>
      </c>
      <c r="H1202" s="182">
        <v>943.2080648067664</v>
      </c>
      <c r="I1202" s="181">
        <v>0.99020143619326972</v>
      </c>
      <c r="J1202" s="182">
        <v>96259.827808531845</v>
      </c>
      <c r="K1202" s="182">
        <v>478941.11888064235</v>
      </c>
      <c r="L1202" s="182">
        <v>3889448.3733311454</v>
      </c>
      <c r="M1202" s="183">
        <v>40.405727517688433</v>
      </c>
      <c r="N1202" s="182">
        <v>5</v>
      </c>
      <c r="O1202" s="186">
        <f t="shared" si="82"/>
        <v>2.5000000000000555</v>
      </c>
    </row>
    <row r="1203" spans="2:15" x14ac:dyDescent="0.2">
      <c r="B1203" s="179" t="s">
        <v>68</v>
      </c>
      <c r="C1203" s="185" t="s">
        <v>70</v>
      </c>
      <c r="D1203" s="179" t="s">
        <v>125</v>
      </c>
      <c r="E1203" s="180" t="str">
        <f t="shared" si="80"/>
        <v>GOFemale45-49</v>
      </c>
      <c r="F1203" s="181">
        <v>2.8600000000000001E-3</v>
      </c>
      <c r="G1203" s="181">
        <v>1.4210940123229942E-2</v>
      </c>
      <c r="H1203" s="182">
        <v>1354.5387759267539</v>
      </c>
      <c r="I1203" s="181">
        <v>0.98578905987677001</v>
      </c>
      <c r="J1203" s="182">
        <v>95316.619743725081</v>
      </c>
      <c r="K1203" s="182">
        <v>473196.75177880848</v>
      </c>
      <c r="L1203" s="182">
        <v>3410507.2544505033</v>
      </c>
      <c r="M1203" s="183">
        <v>35.780824620304742</v>
      </c>
      <c r="N1203" s="182">
        <v>5</v>
      </c>
      <c r="O1203" s="186">
        <f t="shared" si="82"/>
        <v>2.5000000000000084</v>
      </c>
    </row>
    <row r="1204" spans="2:15" x14ac:dyDescent="0.2">
      <c r="B1204" s="179" t="s">
        <v>68</v>
      </c>
      <c r="C1204" s="185" t="s">
        <v>70</v>
      </c>
      <c r="D1204" s="179" t="s">
        <v>126</v>
      </c>
      <c r="E1204" s="180" t="str">
        <f t="shared" si="80"/>
        <v>GOFemale50-54</v>
      </c>
      <c r="F1204" s="181">
        <v>4.45E-3</v>
      </c>
      <c r="G1204" s="181">
        <v>2.2017969045007923E-2</v>
      </c>
      <c r="H1204" s="182">
        <v>2068.8541901535114</v>
      </c>
      <c r="I1204" s="181">
        <v>0.97798203095499203</v>
      </c>
      <c r="J1204" s="182">
        <v>93962.08096779832</v>
      </c>
      <c r="K1204" s="182">
        <v>464638.2693636078</v>
      </c>
      <c r="L1204" s="182">
        <v>2937310.5026716948</v>
      </c>
      <c r="M1204" s="183">
        <v>31.260594405932096</v>
      </c>
      <c r="N1204" s="182">
        <v>5</v>
      </c>
      <c r="O1204" s="186">
        <f t="shared" si="82"/>
        <v>2.5000000000000009</v>
      </c>
    </row>
    <row r="1205" spans="2:15" x14ac:dyDescent="0.2">
      <c r="B1205" s="179" t="s">
        <v>68</v>
      </c>
      <c r="C1205" s="185" t="s">
        <v>70</v>
      </c>
      <c r="D1205" s="179" t="s">
        <v>127</v>
      </c>
      <c r="E1205" s="180" t="str">
        <f t="shared" si="80"/>
        <v>GOFemale55-59</v>
      </c>
      <c r="F1205" s="181">
        <v>7.1000000000000004E-3</v>
      </c>
      <c r="G1205" s="181">
        <v>3.4903050243638545E-2</v>
      </c>
      <c r="H1205" s="182">
        <v>3207.3539112702074</v>
      </c>
      <c r="I1205" s="181">
        <v>0.96509694975636151</v>
      </c>
      <c r="J1205" s="182">
        <v>91893.226777644799</v>
      </c>
      <c r="K1205" s="182">
        <v>451447.74911004852</v>
      </c>
      <c r="L1205" s="182">
        <v>2472672.2333080871</v>
      </c>
      <c r="M1205" s="183">
        <v>26.908101064850442</v>
      </c>
      <c r="N1205" s="182">
        <v>5</v>
      </c>
      <c r="O1205" s="186">
        <f t="shared" si="82"/>
        <v>2.4999999999999951</v>
      </c>
    </row>
    <row r="1206" spans="2:15" x14ac:dyDescent="0.2">
      <c r="B1206" s="179" t="s">
        <v>68</v>
      </c>
      <c r="C1206" s="185" t="s">
        <v>70</v>
      </c>
      <c r="D1206" s="179" t="s">
        <v>128</v>
      </c>
      <c r="E1206" s="180" t="str">
        <f t="shared" si="80"/>
        <v>GOFemale60-64</v>
      </c>
      <c r="F1206" s="181">
        <v>9.7999999999999997E-3</v>
      </c>
      <c r="G1206" s="181">
        <v>4.7829849552196373E-2</v>
      </c>
      <c r="H1206" s="182">
        <v>4241.8319566039117</v>
      </c>
      <c r="I1206" s="181">
        <v>0.95217015044780362</v>
      </c>
      <c r="J1206" s="182">
        <v>88685.872866374601</v>
      </c>
      <c r="K1206" s="182">
        <v>432824.78444036323</v>
      </c>
      <c r="L1206" s="182">
        <v>2021224.4841980385</v>
      </c>
      <c r="M1206" s="183">
        <v>22.790828109043613</v>
      </c>
      <c r="N1206" s="182">
        <v>5</v>
      </c>
      <c r="O1206" s="186">
        <f t="shared" si="82"/>
        <v>2.5000000000000009</v>
      </c>
    </row>
    <row r="1207" spans="2:15" x14ac:dyDescent="0.2">
      <c r="B1207" s="179" t="s">
        <v>68</v>
      </c>
      <c r="C1207" s="185" t="s">
        <v>70</v>
      </c>
      <c r="D1207" s="179" t="s">
        <v>129</v>
      </c>
      <c r="E1207" s="180" t="str">
        <f t="shared" si="80"/>
        <v>GOFemale65-69</v>
      </c>
      <c r="F1207" s="181">
        <v>1.6650000000000002E-2</v>
      </c>
      <c r="G1207" s="181">
        <v>7.9900300123497497E-2</v>
      </c>
      <c r="H1207" s="182">
        <v>6747.1042123315783</v>
      </c>
      <c r="I1207" s="181">
        <v>0.92009969987650253</v>
      </c>
      <c r="J1207" s="182">
        <v>84444.040909770687</v>
      </c>
      <c r="K1207" s="182">
        <v>405352.44401802449</v>
      </c>
      <c r="L1207" s="182">
        <v>1588399.6997576752</v>
      </c>
      <c r="M1207" s="183">
        <v>18.810086332259921</v>
      </c>
      <c r="N1207" s="182">
        <v>5</v>
      </c>
      <c r="O1207" s="186">
        <f t="shared" si="82"/>
        <v>2.4999999999999942</v>
      </c>
    </row>
    <row r="1208" spans="2:15" x14ac:dyDescent="0.2">
      <c r="B1208" s="179" t="s">
        <v>68</v>
      </c>
      <c r="C1208" s="185" t="s">
        <v>70</v>
      </c>
      <c r="D1208" s="179" t="s">
        <v>130</v>
      </c>
      <c r="E1208" s="180" t="str">
        <f t="shared" si="80"/>
        <v>GOFemale70-74</v>
      </c>
      <c r="F1208" s="181">
        <v>2.7390000000000001E-2</v>
      </c>
      <c r="G1208" s="181">
        <v>0.12817580903069262</v>
      </c>
      <c r="H1208" s="182">
        <v>9958.867720400769</v>
      </c>
      <c r="I1208" s="181">
        <v>0.87182419096930741</v>
      </c>
      <c r="J1208" s="182">
        <v>77696.936697439116</v>
      </c>
      <c r="K1208" s="182">
        <v>363587.51418619364</v>
      </c>
      <c r="L1208" s="182">
        <v>1183047.2557396507</v>
      </c>
      <c r="M1208" s="183">
        <v>15.226433705444192</v>
      </c>
      <c r="N1208" s="182">
        <v>5</v>
      </c>
      <c r="O1208" s="186">
        <f t="shared" si="82"/>
        <v>2.4999999999999956</v>
      </c>
    </row>
    <row r="1209" spans="2:15" x14ac:dyDescent="0.2">
      <c r="B1209" s="179" t="s">
        <v>68</v>
      </c>
      <c r="C1209" s="185" t="s">
        <v>70</v>
      </c>
      <c r="D1209" s="179" t="s">
        <v>131</v>
      </c>
      <c r="E1209" s="180" t="str">
        <f t="shared" si="80"/>
        <v>GOFemale75-79</v>
      </c>
      <c r="F1209" s="181">
        <v>4.2070000000000003E-2</v>
      </c>
      <c r="G1209" s="181">
        <v>0.19033400921032551</v>
      </c>
      <c r="H1209" s="182">
        <v>12892.858244565281</v>
      </c>
      <c r="I1209" s="181">
        <v>0.80966599078967449</v>
      </c>
      <c r="J1209" s="182">
        <v>67738.068977038347</v>
      </c>
      <c r="K1209" s="182">
        <v>306458.19927377853</v>
      </c>
      <c r="L1209" s="182">
        <v>819459.74155345699</v>
      </c>
      <c r="M1209" s="183">
        <v>12.097477148798486</v>
      </c>
      <c r="N1209" s="182">
        <v>5</v>
      </c>
      <c r="O1209" s="186">
        <f t="shared" si="82"/>
        <v>2.4999999999999978</v>
      </c>
    </row>
    <row r="1210" spans="2:15" x14ac:dyDescent="0.2">
      <c r="B1210" s="179" t="s">
        <v>68</v>
      </c>
      <c r="C1210" s="185" t="s">
        <v>70</v>
      </c>
      <c r="D1210" s="179" t="s">
        <v>132</v>
      </c>
      <c r="E1210" s="180" t="str">
        <f t="shared" si="80"/>
        <v>GOFemale80-84</v>
      </c>
      <c r="F1210" s="181">
        <v>6.8510000000000001E-2</v>
      </c>
      <c r="G1210" s="181">
        <v>0.29246750332937482</v>
      </c>
      <c r="H1210" s="182">
        <v>16040.441852499831</v>
      </c>
      <c r="I1210" s="181">
        <v>0.70753249667062512</v>
      </c>
      <c r="J1210" s="182">
        <v>54845.210732473068</v>
      </c>
      <c r="K1210" s="182">
        <v>234124.94903111574</v>
      </c>
      <c r="L1210" s="182">
        <v>513001.54227967851</v>
      </c>
      <c r="M1210" s="183">
        <v>9.3536251466335898</v>
      </c>
      <c r="N1210" s="182">
        <v>5</v>
      </c>
      <c r="O1210" s="186">
        <f t="shared" si="82"/>
        <v>2.4999999999999991</v>
      </c>
    </row>
    <row r="1211" spans="2:15" x14ac:dyDescent="0.2">
      <c r="B1211" s="179" t="s">
        <v>68</v>
      </c>
      <c r="C1211" s="185" t="s">
        <v>70</v>
      </c>
      <c r="D1211" s="179" t="s">
        <v>133</v>
      </c>
      <c r="E1211" s="180" t="str">
        <f t="shared" si="80"/>
        <v>GOFemale85-89</v>
      </c>
      <c r="F1211" s="181">
        <v>0.10356</v>
      </c>
      <c r="G1211" s="181">
        <v>0.41129944096164722</v>
      </c>
      <c r="H1211" s="182">
        <v>15960.379746978917</v>
      </c>
      <c r="I1211" s="181">
        <v>0.58870055903835272</v>
      </c>
      <c r="J1211" s="182">
        <v>38804.768879973235</v>
      </c>
      <c r="K1211" s="182">
        <v>154122.89503241886</v>
      </c>
      <c r="L1211" s="182">
        <v>278876.59324856277</v>
      </c>
      <c r="M1211" s="183">
        <v>7.1866577561936795</v>
      </c>
      <c r="N1211" s="182">
        <v>5</v>
      </c>
      <c r="O1211" s="186">
        <f t="shared" si="82"/>
        <v>2.5</v>
      </c>
    </row>
    <row r="1212" spans="2:15" x14ac:dyDescent="0.2">
      <c r="B1212" s="179" t="s">
        <v>68</v>
      </c>
      <c r="C1212" s="185" t="s">
        <v>70</v>
      </c>
      <c r="D1212" s="179" t="s">
        <v>8</v>
      </c>
      <c r="E1212" s="180" t="str">
        <f t="shared" si="80"/>
        <v>GOFemale90+</v>
      </c>
      <c r="F1212" s="181">
        <v>0.18312</v>
      </c>
      <c r="G1212" s="181">
        <v>1</v>
      </c>
      <c r="H1212" s="182">
        <v>22844.389132994314</v>
      </c>
      <c r="I1212" s="181">
        <v>0</v>
      </c>
      <c r="J1212" s="182">
        <v>22844.389132994314</v>
      </c>
      <c r="K1212" s="182">
        <v>124753.69821614388</v>
      </c>
      <c r="L1212" s="182">
        <v>124753.69821614388</v>
      </c>
      <c r="M1212" s="183">
        <v>5.4610214127354899</v>
      </c>
      <c r="N1212" s="183" t="s">
        <v>19</v>
      </c>
      <c r="O1212" s="186">
        <f>K1212/H1212</f>
        <v>5.4610214127354899</v>
      </c>
    </row>
    <row r="1213" spans="2:15" ht="16" customHeight="1" x14ac:dyDescent="0.2">
      <c r="B1213" s="239" t="s">
        <v>14</v>
      </c>
      <c r="C1213" s="239" t="s">
        <v>17</v>
      </c>
      <c r="D1213" s="239" t="s">
        <v>0</v>
      </c>
      <c r="E1213" s="239" t="s">
        <v>135</v>
      </c>
      <c r="F1213" s="240" t="s">
        <v>1</v>
      </c>
      <c r="G1213" s="240" t="s">
        <v>2</v>
      </c>
      <c r="H1213" s="240" t="s">
        <v>83</v>
      </c>
      <c r="I1213" s="240" t="s">
        <v>3</v>
      </c>
      <c r="J1213" s="240" t="s">
        <v>4</v>
      </c>
      <c r="K1213" s="240" t="s">
        <v>5</v>
      </c>
      <c r="L1213" s="240" t="s">
        <v>6</v>
      </c>
      <c r="M1213" s="240" t="s">
        <v>7</v>
      </c>
      <c r="N1213" s="241" t="s">
        <v>9</v>
      </c>
      <c r="O1213" s="242" t="s">
        <v>139</v>
      </c>
    </row>
    <row r="1214" spans="2:15" ht="16" customHeight="1" x14ac:dyDescent="0.2">
      <c r="B1214" s="239"/>
      <c r="C1214" s="239"/>
      <c r="D1214" s="239"/>
      <c r="E1214" s="239"/>
      <c r="F1214" s="239"/>
      <c r="G1214" s="239"/>
      <c r="H1214" s="239"/>
      <c r="I1214" s="239"/>
      <c r="J1214" s="239"/>
      <c r="K1214" s="239"/>
      <c r="L1214" s="239"/>
      <c r="M1214" s="239"/>
      <c r="N1214" s="241"/>
      <c r="O1214" s="242"/>
    </row>
    <row r="1215" spans="2:15" x14ac:dyDescent="0.2">
      <c r="B1215" s="179" t="s">
        <v>69</v>
      </c>
      <c r="C1215" s="185" t="s">
        <v>70</v>
      </c>
      <c r="D1215" s="179">
        <v>0</v>
      </c>
      <c r="E1215" s="180" t="str">
        <f t="shared" si="80"/>
        <v>DFFemale0</v>
      </c>
      <c r="F1215" s="181">
        <v>9.2300000000000004E-3</v>
      </c>
      <c r="G1215" s="181">
        <v>9.1537021500953421E-3</v>
      </c>
      <c r="H1215" s="182">
        <v>915.37021500953426</v>
      </c>
      <c r="I1215" s="181">
        <v>0.99084629784990463</v>
      </c>
      <c r="J1215" s="182">
        <v>100000</v>
      </c>
      <c r="K1215" s="182">
        <v>99155.535374656742</v>
      </c>
      <c r="L1215" s="182">
        <v>8217552.5583024155</v>
      </c>
      <c r="M1215" s="183">
        <v>82.175525583024154</v>
      </c>
      <c r="N1215" s="182">
        <v>1</v>
      </c>
      <c r="O1215" s="186">
        <f t="shared" ref="O1215:O1233" si="83">(K1215-J1216*N1215)/H1215</f>
        <v>7.7461106450287157E-2</v>
      </c>
    </row>
    <row r="1216" spans="2:15" x14ac:dyDescent="0.2">
      <c r="B1216" s="179" t="s">
        <v>69</v>
      </c>
      <c r="C1216" s="185" t="s">
        <v>70</v>
      </c>
      <c r="D1216" s="184" t="s">
        <v>1657</v>
      </c>
      <c r="E1216" s="180" t="str">
        <f t="shared" si="80"/>
        <v>DFFemale1-4</v>
      </c>
      <c r="F1216" s="181">
        <v>2.9999999999999997E-4</v>
      </c>
      <c r="G1216" s="181">
        <v>1.1858191756307374E-3</v>
      </c>
      <c r="H1216" s="182">
        <v>117.49645400931421</v>
      </c>
      <c r="I1216" s="181">
        <v>0.99881418082436924</v>
      </c>
      <c r="J1216" s="182">
        <v>99084.629784990466</v>
      </c>
      <c r="K1216" s="182">
        <v>396045.85018757626</v>
      </c>
      <c r="L1216" s="182">
        <v>8118397.0229277592</v>
      </c>
      <c r="M1216" s="183">
        <v>81.933969380965991</v>
      </c>
      <c r="N1216" s="182">
        <v>4</v>
      </c>
      <c r="O1216" s="186">
        <f t="shared" si="83"/>
        <v>1.5091252340059738</v>
      </c>
    </row>
    <row r="1217" spans="2:15" x14ac:dyDescent="0.2">
      <c r="B1217" s="179" t="s">
        <v>69</v>
      </c>
      <c r="C1217" s="185" t="s">
        <v>70</v>
      </c>
      <c r="D1217" s="184" t="s">
        <v>1658</v>
      </c>
      <c r="E1217" s="180" t="str">
        <f t="shared" si="80"/>
        <v>DFFemale5-9</v>
      </c>
      <c r="F1217" s="181">
        <v>1.1E-4</v>
      </c>
      <c r="G1217" s="181">
        <v>5.4510784666849678E-4</v>
      </c>
      <c r="H1217" s="182">
        <v>53.94776094100515</v>
      </c>
      <c r="I1217" s="181">
        <v>0.9994548921533315</v>
      </c>
      <c r="J1217" s="182">
        <v>98967.133330981145</v>
      </c>
      <c r="K1217" s="182">
        <v>494700.79725255322</v>
      </c>
      <c r="L1217" s="182">
        <v>7722351.1727401828</v>
      </c>
      <c r="M1217" s="183">
        <v>78.029451928388241</v>
      </c>
      <c r="N1217" s="182">
        <v>5</v>
      </c>
      <c r="O1217" s="186">
        <f t="shared" si="83"/>
        <v>2.5000000000006115</v>
      </c>
    </row>
    <row r="1218" spans="2:15" x14ac:dyDescent="0.2">
      <c r="B1218" s="179" t="s">
        <v>69</v>
      </c>
      <c r="C1218" s="185" t="s">
        <v>70</v>
      </c>
      <c r="D1218" s="184" t="s">
        <v>118</v>
      </c>
      <c r="E1218" s="180" t="str">
        <f t="shared" si="80"/>
        <v>DFFemale10-14</v>
      </c>
      <c r="F1218" s="181">
        <v>1.4999999999999999E-4</v>
      </c>
      <c r="G1218" s="181">
        <v>7.7107955383799568E-4</v>
      </c>
      <c r="H1218" s="182">
        <v>76.269934998041421</v>
      </c>
      <c r="I1218" s="181">
        <v>0.99922892044616196</v>
      </c>
      <c r="J1218" s="182">
        <v>98913.185570040136</v>
      </c>
      <c r="K1218" s="182">
        <v>494375.25301270559</v>
      </c>
      <c r="L1218" s="182">
        <v>7227650.3754876293</v>
      </c>
      <c r="M1218" s="183">
        <v>73.070646080544549</v>
      </c>
      <c r="N1218" s="182">
        <v>5</v>
      </c>
      <c r="O1218" s="186">
        <f t="shared" si="83"/>
        <v>2.4999999999997424</v>
      </c>
    </row>
    <row r="1219" spans="2:15" x14ac:dyDescent="0.2">
      <c r="B1219" s="179" t="s">
        <v>69</v>
      </c>
      <c r="C1219" s="185" t="s">
        <v>70</v>
      </c>
      <c r="D1219" s="179" t="s">
        <v>119</v>
      </c>
      <c r="E1219" s="180" t="str">
        <f t="shared" si="80"/>
        <v>DFFemale15-19</v>
      </c>
      <c r="F1219" s="181">
        <v>2.3000000000000001E-4</v>
      </c>
      <c r="G1219" s="181">
        <v>1.1713094563451274E-3</v>
      </c>
      <c r="H1219" s="182">
        <v>115.76861391931038</v>
      </c>
      <c r="I1219" s="181">
        <v>0.99882869054365486</v>
      </c>
      <c r="J1219" s="182">
        <v>98836.915635042096</v>
      </c>
      <c r="K1219" s="182">
        <v>493895.15664041223</v>
      </c>
      <c r="L1219" s="182">
        <v>6733275.1224749237</v>
      </c>
      <c r="M1219" s="183">
        <v>68.125103653959812</v>
      </c>
      <c r="N1219" s="182">
        <v>5</v>
      </c>
      <c r="O1219" s="186">
        <f t="shared" si="83"/>
        <v>2.5000000000000577</v>
      </c>
    </row>
    <row r="1220" spans="2:15" x14ac:dyDescent="0.2">
      <c r="B1220" s="179" t="s">
        <v>69</v>
      </c>
      <c r="C1220" s="185" t="s">
        <v>70</v>
      </c>
      <c r="D1220" s="179" t="s">
        <v>120</v>
      </c>
      <c r="E1220" s="180" t="str">
        <f t="shared" si="80"/>
        <v>DFFemale20-24</v>
      </c>
      <c r="F1220" s="181">
        <v>3.5E-4</v>
      </c>
      <c r="G1220" s="181">
        <v>1.7283677257651253E-3</v>
      </c>
      <c r="H1220" s="182">
        <v>170.62644436182256</v>
      </c>
      <c r="I1220" s="181">
        <v>0.99827163227423488</v>
      </c>
      <c r="J1220" s="182">
        <v>98721.147021122786</v>
      </c>
      <c r="K1220" s="182">
        <v>493179.16899470938</v>
      </c>
      <c r="L1220" s="182">
        <v>6239379.9658345114</v>
      </c>
      <c r="M1220" s="183">
        <v>63.202061099426935</v>
      </c>
      <c r="N1220" s="182">
        <v>5</v>
      </c>
      <c r="O1220" s="186">
        <f t="shared" si="83"/>
        <v>2.5000000000000289</v>
      </c>
    </row>
    <row r="1221" spans="2:15" x14ac:dyDescent="0.2">
      <c r="B1221" s="179" t="s">
        <v>69</v>
      </c>
      <c r="C1221" s="185" t="s">
        <v>70</v>
      </c>
      <c r="D1221" s="179" t="s">
        <v>121</v>
      </c>
      <c r="E1221" s="180" t="str">
        <f t="shared" si="80"/>
        <v>DFFemale25-29</v>
      </c>
      <c r="F1221" s="181">
        <v>3.8999999999999999E-4</v>
      </c>
      <c r="G1221" s="181">
        <v>1.9267119354908894E-3</v>
      </c>
      <c r="H1221" s="182">
        <v>189.87846424408582</v>
      </c>
      <c r="I1221" s="181">
        <v>0.99807328806450912</v>
      </c>
      <c r="J1221" s="182">
        <v>98550.520576760959</v>
      </c>
      <c r="K1221" s="182">
        <v>492277.90672319458</v>
      </c>
      <c r="L1221" s="182">
        <v>5746200.7968398016</v>
      </c>
      <c r="M1221" s="183">
        <v>58.307158229205783</v>
      </c>
      <c r="N1221" s="182">
        <v>5</v>
      </c>
      <c r="O1221" s="186">
        <f t="shared" si="83"/>
        <v>2.5000000000001412</v>
      </c>
    </row>
    <row r="1222" spans="2:15" x14ac:dyDescent="0.2">
      <c r="B1222" s="179" t="s">
        <v>69</v>
      </c>
      <c r="C1222" s="185" t="s">
        <v>70</v>
      </c>
      <c r="D1222" s="179" t="s">
        <v>122</v>
      </c>
      <c r="E1222" s="180" t="str">
        <f t="shared" si="80"/>
        <v>DFFemale30-34</v>
      </c>
      <c r="F1222" s="181">
        <v>5.5000000000000003E-4</v>
      </c>
      <c r="G1222" s="181">
        <v>2.7413246298151604E-3</v>
      </c>
      <c r="H1222" s="182">
        <v>269.63845082747679</v>
      </c>
      <c r="I1222" s="181">
        <v>0.99725867537018487</v>
      </c>
      <c r="J1222" s="182">
        <v>98360.642112516871</v>
      </c>
      <c r="K1222" s="182">
        <v>491129.11443551566</v>
      </c>
      <c r="L1222" s="182">
        <v>5253922.8901166068</v>
      </c>
      <c r="M1222" s="183">
        <v>53.414890115362716</v>
      </c>
      <c r="N1222" s="182">
        <v>5</v>
      </c>
      <c r="O1222" s="186">
        <f t="shared" si="83"/>
        <v>2.4999999999999636</v>
      </c>
    </row>
    <row r="1223" spans="2:15" x14ac:dyDescent="0.2">
      <c r="B1223" s="179" t="s">
        <v>69</v>
      </c>
      <c r="C1223" s="185" t="s">
        <v>70</v>
      </c>
      <c r="D1223" s="179" t="s">
        <v>123</v>
      </c>
      <c r="E1223" s="180" t="str">
        <f t="shared" si="80"/>
        <v>DFFemale35-39</v>
      </c>
      <c r="F1223" s="181">
        <v>7.7999999999999999E-4</v>
      </c>
      <c r="G1223" s="181">
        <v>3.8915233191917854E-3</v>
      </c>
      <c r="H1223" s="182">
        <v>381.72342815239108</v>
      </c>
      <c r="I1223" s="181">
        <v>0.99610847668080826</v>
      </c>
      <c r="J1223" s="182">
        <v>98091.003661689392</v>
      </c>
      <c r="K1223" s="182">
        <v>489500.70973806601</v>
      </c>
      <c r="L1223" s="182">
        <v>4762793.7756810915</v>
      </c>
      <c r="M1223" s="183">
        <v>48.554848027732611</v>
      </c>
      <c r="N1223" s="182">
        <v>5</v>
      </c>
      <c r="O1223" s="186">
        <f t="shared" si="83"/>
        <v>2.4999999999999614</v>
      </c>
    </row>
    <row r="1224" spans="2:15" x14ac:dyDescent="0.2">
      <c r="B1224" s="179" t="s">
        <v>69</v>
      </c>
      <c r="C1224" s="185" t="s">
        <v>70</v>
      </c>
      <c r="D1224" s="179" t="s">
        <v>124</v>
      </c>
      <c r="E1224" s="180" t="str">
        <f t="shared" si="80"/>
        <v>DFFemale40-44</v>
      </c>
      <c r="F1224" s="181">
        <v>1.33E-3</v>
      </c>
      <c r="G1224" s="181">
        <v>6.6450943578438993E-3</v>
      </c>
      <c r="H1224" s="182">
        <v>649.28738678886521</v>
      </c>
      <c r="I1224" s="181">
        <v>0.99335490564215612</v>
      </c>
      <c r="J1224" s="182">
        <v>97709.280233537007</v>
      </c>
      <c r="K1224" s="182">
        <v>486923.18270071287</v>
      </c>
      <c r="L1224" s="182">
        <v>4273293.0659430251</v>
      </c>
      <c r="M1224" s="183">
        <v>43.734771720038644</v>
      </c>
      <c r="N1224" s="182">
        <v>5</v>
      </c>
      <c r="O1224" s="186">
        <f t="shared" si="83"/>
        <v>2.5000000000000191</v>
      </c>
    </row>
    <row r="1225" spans="2:15" x14ac:dyDescent="0.2">
      <c r="B1225" s="179" t="s">
        <v>69</v>
      </c>
      <c r="C1225" s="185" t="s">
        <v>70</v>
      </c>
      <c r="D1225" s="179" t="s">
        <v>125</v>
      </c>
      <c r="E1225" s="180" t="str">
        <f t="shared" si="80"/>
        <v>DFFemale45-49</v>
      </c>
      <c r="F1225" s="181">
        <v>1.9300000000000001E-3</v>
      </c>
      <c r="G1225" s="181">
        <v>9.6032294426867185E-3</v>
      </c>
      <c r="H1225" s="182">
        <v>932.08938101285401</v>
      </c>
      <c r="I1225" s="181">
        <v>0.99039677055731323</v>
      </c>
      <c r="J1225" s="182">
        <v>97059.992846748137</v>
      </c>
      <c r="K1225" s="182">
        <v>482969.7407812085</v>
      </c>
      <c r="L1225" s="182">
        <v>3786369.8832423124</v>
      </c>
      <c r="M1225" s="183">
        <v>39.010613664692535</v>
      </c>
      <c r="N1225" s="182">
        <v>5</v>
      </c>
      <c r="O1225" s="186">
        <f t="shared" si="83"/>
        <v>2.5000000000000053</v>
      </c>
    </row>
    <row r="1226" spans="2:15" x14ac:dyDescent="0.2">
      <c r="B1226" s="179" t="s">
        <v>69</v>
      </c>
      <c r="C1226" s="185" t="s">
        <v>70</v>
      </c>
      <c r="D1226" s="179" t="s">
        <v>126</v>
      </c>
      <c r="E1226" s="180" t="str">
        <f t="shared" si="80"/>
        <v>DFFemale50-54</v>
      </c>
      <c r="F1226" s="181">
        <v>3.0999999999999999E-3</v>
      </c>
      <c r="G1226" s="181">
        <v>1.5385193496697269E-2</v>
      </c>
      <c r="H1226" s="182">
        <v>1478.9463952521733</v>
      </c>
      <c r="I1226" s="181">
        <v>0.98461480650330269</v>
      </c>
      <c r="J1226" s="182">
        <v>96127.903465735275</v>
      </c>
      <c r="K1226" s="182">
        <v>476942.15134054591</v>
      </c>
      <c r="L1226" s="182">
        <v>3303400.1424611039</v>
      </c>
      <c r="M1226" s="183">
        <v>34.364633195590272</v>
      </c>
      <c r="N1226" s="182">
        <v>5</v>
      </c>
      <c r="O1226" s="186">
        <f t="shared" si="83"/>
        <v>2.4999999999999711</v>
      </c>
    </row>
    <row r="1227" spans="2:15" x14ac:dyDescent="0.2">
      <c r="B1227" s="179" t="s">
        <v>69</v>
      </c>
      <c r="C1227" s="185" t="s">
        <v>70</v>
      </c>
      <c r="D1227" s="179" t="s">
        <v>127</v>
      </c>
      <c r="E1227" s="180" t="str">
        <f t="shared" si="80"/>
        <v>DFFemale55-59</v>
      </c>
      <c r="F1227" s="181">
        <v>4.47E-3</v>
      </c>
      <c r="G1227" s="181">
        <v>2.2102752799731191E-2</v>
      </c>
      <c r="H1227" s="182">
        <v>2092.0025008812577</v>
      </c>
      <c r="I1227" s="181">
        <v>0.97789724720026883</v>
      </c>
      <c r="J1227" s="182">
        <v>94648.957070483099</v>
      </c>
      <c r="K1227" s="182">
        <v>468014.77910021238</v>
      </c>
      <c r="L1227" s="182">
        <v>2826457.9911205578</v>
      </c>
      <c r="M1227" s="183">
        <v>29.862537090775906</v>
      </c>
      <c r="N1227" s="182">
        <v>5</v>
      </c>
      <c r="O1227" s="186">
        <f t="shared" si="83"/>
        <v>2.4999999999999964</v>
      </c>
    </row>
    <row r="1228" spans="2:15" x14ac:dyDescent="0.2">
      <c r="B1228" s="179" t="s">
        <v>69</v>
      </c>
      <c r="C1228" s="185" t="s">
        <v>70</v>
      </c>
      <c r="D1228" s="179" t="s">
        <v>128</v>
      </c>
      <c r="E1228" s="180" t="str">
        <f t="shared" si="80"/>
        <v>DFFemale60-64</v>
      </c>
      <c r="F1228" s="181">
        <v>6.4900000000000001E-3</v>
      </c>
      <c r="G1228" s="181">
        <v>3.1925025936294031E-2</v>
      </c>
      <c r="H1228" s="182">
        <v>2954.8831752189271</v>
      </c>
      <c r="I1228" s="181">
        <v>0.96807497406370602</v>
      </c>
      <c r="J1228" s="182">
        <v>92556.954569601847</v>
      </c>
      <c r="K1228" s="182">
        <v>455397.56490996189</v>
      </c>
      <c r="L1228" s="182">
        <v>2358443.2120203455</v>
      </c>
      <c r="M1228" s="183">
        <v>25.480994086152879</v>
      </c>
      <c r="N1228" s="182">
        <v>5</v>
      </c>
      <c r="O1228" s="186">
        <f t="shared" si="83"/>
        <v>2.4999999999999942</v>
      </c>
    </row>
    <row r="1229" spans="2:15" x14ac:dyDescent="0.2">
      <c r="B1229" s="179" t="s">
        <v>69</v>
      </c>
      <c r="C1229" s="185" t="s">
        <v>70</v>
      </c>
      <c r="D1229" s="179" t="s">
        <v>129</v>
      </c>
      <c r="E1229" s="180" t="str">
        <f t="shared" ref="E1229:E1292" si="84">_xlfn.CONCAT(B1229,C1229,D1229)</f>
        <v>DFFemale65-69</v>
      </c>
      <c r="F1229" s="181">
        <v>1.192E-2</v>
      </c>
      <c r="G1229" s="181">
        <v>5.7898888355161361E-2</v>
      </c>
      <c r="H1229" s="182">
        <v>5187.860328054574</v>
      </c>
      <c r="I1229" s="181">
        <v>0.94210111164483867</v>
      </c>
      <c r="J1229" s="182">
        <v>89602.071394382918</v>
      </c>
      <c r="K1229" s="182">
        <v>435040.70615177817</v>
      </c>
      <c r="L1229" s="182">
        <v>1903045.6471103835</v>
      </c>
      <c r="M1229" s="183">
        <v>21.238857735042092</v>
      </c>
      <c r="N1229" s="182">
        <v>5</v>
      </c>
      <c r="O1229" s="186">
        <f t="shared" si="83"/>
        <v>2.4999999999999969</v>
      </c>
    </row>
    <row r="1230" spans="2:15" x14ac:dyDescent="0.2">
      <c r="B1230" s="179" t="s">
        <v>69</v>
      </c>
      <c r="C1230" s="185" t="s">
        <v>70</v>
      </c>
      <c r="D1230" s="179" t="s">
        <v>130</v>
      </c>
      <c r="E1230" s="180" t="str">
        <f t="shared" si="84"/>
        <v>DFFemale70-74</v>
      </c>
      <c r="F1230" s="181">
        <v>1.7559999999999999E-2</v>
      </c>
      <c r="G1230" s="181">
        <v>8.4107075210752599E-2</v>
      </c>
      <c r="H1230" s="182">
        <v>7099.8323990120234</v>
      </c>
      <c r="I1230" s="181">
        <v>0.91589292478924744</v>
      </c>
      <c r="J1230" s="182">
        <v>84414.211066328353</v>
      </c>
      <c r="K1230" s="182">
        <v>404321.47433411167</v>
      </c>
      <c r="L1230" s="182">
        <v>1468004.9409586054</v>
      </c>
      <c r="M1230" s="183">
        <v>17.390495301852937</v>
      </c>
      <c r="N1230" s="182">
        <v>5</v>
      </c>
      <c r="O1230" s="186">
        <f t="shared" si="83"/>
        <v>2.4999999999999947</v>
      </c>
    </row>
    <row r="1231" spans="2:15" x14ac:dyDescent="0.2">
      <c r="B1231" s="179" t="s">
        <v>69</v>
      </c>
      <c r="C1231" s="185" t="s">
        <v>70</v>
      </c>
      <c r="D1231" s="179" t="s">
        <v>131</v>
      </c>
      <c r="E1231" s="180" t="str">
        <f t="shared" si="84"/>
        <v>DFFemale75-79</v>
      </c>
      <c r="F1231" s="181">
        <v>3.0880000000000001E-2</v>
      </c>
      <c r="G1231" s="181">
        <v>0.14331516904411856</v>
      </c>
      <c r="H1231" s="182">
        <v>11080.323248247434</v>
      </c>
      <c r="I1231" s="181">
        <v>0.85668483095588144</v>
      </c>
      <c r="J1231" s="182">
        <v>77314.378667316327</v>
      </c>
      <c r="K1231" s="182">
        <v>358871.08521596307</v>
      </c>
      <c r="L1231" s="182">
        <v>1063683.4666244937</v>
      </c>
      <c r="M1231" s="183">
        <v>13.757899694202061</v>
      </c>
      <c r="N1231" s="182">
        <v>5</v>
      </c>
      <c r="O1231" s="186">
        <f t="shared" si="83"/>
        <v>2.4999999999999991</v>
      </c>
    </row>
    <row r="1232" spans="2:15" x14ac:dyDescent="0.2">
      <c r="B1232" s="179" t="s">
        <v>69</v>
      </c>
      <c r="C1232" s="185" t="s">
        <v>70</v>
      </c>
      <c r="D1232" s="179" t="s">
        <v>132</v>
      </c>
      <c r="E1232" s="180" t="str">
        <f t="shared" si="84"/>
        <v>DFFemale80-84</v>
      </c>
      <c r="F1232" s="181">
        <v>5.0070000000000003E-2</v>
      </c>
      <c r="G1232" s="181">
        <v>0.22249775053923138</v>
      </c>
      <c r="H1232" s="182">
        <v>14736.928339833617</v>
      </c>
      <c r="I1232" s="181">
        <v>0.77750224946076862</v>
      </c>
      <c r="J1232" s="182">
        <v>66234.0554190689</v>
      </c>
      <c r="K1232" s="182">
        <v>294327.95624576043</v>
      </c>
      <c r="L1232" s="182">
        <v>704812.38140853075</v>
      </c>
      <c r="M1232" s="183">
        <v>10.641238513165449</v>
      </c>
      <c r="N1232" s="182">
        <v>5</v>
      </c>
      <c r="O1232" s="186">
        <f t="shared" si="83"/>
        <v>2.4999999999999996</v>
      </c>
    </row>
    <row r="1233" spans="2:15" x14ac:dyDescent="0.2">
      <c r="B1233" s="179" t="s">
        <v>69</v>
      </c>
      <c r="C1233" s="185" t="s">
        <v>70</v>
      </c>
      <c r="D1233" s="179" t="s">
        <v>133</v>
      </c>
      <c r="E1233" s="180" t="str">
        <f t="shared" si="84"/>
        <v>DFFemale85-89</v>
      </c>
      <c r="F1233" s="181">
        <v>8.6279999999999996E-2</v>
      </c>
      <c r="G1233" s="181">
        <v>0.3548724531381392</v>
      </c>
      <c r="H1233" s="182">
        <v>18274.911816174721</v>
      </c>
      <c r="I1233" s="181">
        <v>0.6451275468618608</v>
      </c>
      <c r="J1233" s="182">
        <v>51497.127079235281</v>
      </c>
      <c r="K1233" s="182">
        <v>211798.35585573959</v>
      </c>
      <c r="L1233" s="182">
        <v>410484.42516277026</v>
      </c>
      <c r="M1233" s="183">
        <v>7.9710160244703472</v>
      </c>
      <c r="N1233" s="182">
        <v>5</v>
      </c>
      <c r="O1233" s="186">
        <f t="shared" si="83"/>
        <v>2.5000000000000004</v>
      </c>
    </row>
    <row r="1234" spans="2:15" x14ac:dyDescent="0.2">
      <c r="B1234" s="179" t="s">
        <v>69</v>
      </c>
      <c r="C1234" s="185" t="s">
        <v>70</v>
      </c>
      <c r="D1234" s="179" t="s">
        <v>8</v>
      </c>
      <c r="E1234" s="180" t="str">
        <f t="shared" si="84"/>
        <v>DFFemale90+</v>
      </c>
      <c r="F1234" s="181">
        <v>0.16721</v>
      </c>
      <c r="G1234" s="181">
        <v>1</v>
      </c>
      <c r="H1234" s="182">
        <v>33222.215263060556</v>
      </c>
      <c r="I1234" s="181">
        <v>0</v>
      </c>
      <c r="J1234" s="182">
        <v>33222.215263060556</v>
      </c>
      <c r="K1234" s="182">
        <v>198686.06930703067</v>
      </c>
      <c r="L1234" s="182">
        <v>198686.06930703067</v>
      </c>
      <c r="M1234" s="183">
        <v>5.9805183890897151</v>
      </c>
      <c r="N1234" s="183" t="s">
        <v>19</v>
      </c>
      <c r="O1234" s="186">
        <f>K1234/H1234</f>
        <v>5.9805183890897151</v>
      </c>
    </row>
    <row r="1235" spans="2:15" ht="16" customHeight="1" x14ac:dyDescent="0.2">
      <c r="B1235" s="239" t="s">
        <v>14</v>
      </c>
      <c r="C1235" s="239" t="s">
        <v>17</v>
      </c>
      <c r="D1235" s="239" t="s">
        <v>0</v>
      </c>
      <c r="E1235" s="239" t="s">
        <v>135</v>
      </c>
      <c r="F1235" s="240" t="s">
        <v>1</v>
      </c>
      <c r="G1235" s="240" t="s">
        <v>2</v>
      </c>
      <c r="H1235" s="240" t="s">
        <v>83</v>
      </c>
      <c r="I1235" s="240" t="s">
        <v>3</v>
      </c>
      <c r="J1235" s="240" t="s">
        <v>4</v>
      </c>
      <c r="K1235" s="240" t="s">
        <v>5</v>
      </c>
      <c r="L1235" s="240" t="s">
        <v>6</v>
      </c>
      <c r="M1235" s="240" t="s">
        <v>7</v>
      </c>
      <c r="N1235" s="241" t="s">
        <v>9</v>
      </c>
      <c r="O1235" s="242" t="s">
        <v>139</v>
      </c>
    </row>
    <row r="1236" spans="2:15" ht="16" customHeight="1" x14ac:dyDescent="0.2">
      <c r="B1236" s="239"/>
      <c r="C1236" s="239"/>
      <c r="D1236" s="239"/>
      <c r="E1236" s="239"/>
      <c r="F1236" s="239"/>
      <c r="G1236" s="239"/>
      <c r="H1236" s="239"/>
      <c r="I1236" s="239"/>
      <c r="J1236" s="239"/>
      <c r="K1236" s="239"/>
      <c r="L1236" s="239"/>
      <c r="M1236" s="239"/>
      <c r="N1236" s="241"/>
      <c r="O1236" s="242"/>
    </row>
    <row r="1237" spans="2:15" x14ac:dyDescent="0.2">
      <c r="B1237" s="179" t="s">
        <v>82</v>
      </c>
      <c r="C1237" s="185" t="s">
        <v>18</v>
      </c>
      <c r="D1237" s="179">
        <v>0</v>
      </c>
      <c r="E1237" s="180" t="str">
        <f t="shared" si="84"/>
        <v>BrazilTotal0</v>
      </c>
      <c r="F1237" s="181">
        <v>1.2070000000000001E-2</v>
      </c>
      <c r="G1237" s="181">
        <v>1.1939309731223506E-2</v>
      </c>
      <c r="H1237" s="182">
        <v>1193.9309731223507</v>
      </c>
      <c r="I1237" s="181">
        <v>0.98806069026877652</v>
      </c>
      <c r="J1237" s="182">
        <v>100000</v>
      </c>
      <c r="K1237" s="182">
        <v>98908.529710591189</v>
      </c>
      <c r="L1237" s="182">
        <v>7650104.6528481245</v>
      </c>
      <c r="M1237" s="183">
        <v>76.50104652848124</v>
      </c>
      <c r="N1237" s="182">
        <v>1</v>
      </c>
      <c r="O1237" s="186">
        <f t="shared" ref="O1237:O1255" si="85">(K1237-J1238*N1237)/H1237</f>
        <v>8.5817929193663905E-2</v>
      </c>
    </row>
    <row r="1238" spans="2:15" x14ac:dyDescent="0.2">
      <c r="B1238" s="179" t="s">
        <v>82</v>
      </c>
      <c r="C1238" s="185" t="s">
        <v>18</v>
      </c>
      <c r="D1238" s="184" t="s">
        <v>1657</v>
      </c>
      <c r="E1238" s="180" t="str">
        <f t="shared" si="84"/>
        <v>BrazilTotal1-4</v>
      </c>
      <c r="F1238" s="181">
        <v>5.1000000000000004E-4</v>
      </c>
      <c r="G1238" s="181">
        <v>2.0532560475818537E-3</v>
      </c>
      <c r="H1238" s="182">
        <v>202.87415876722662</v>
      </c>
      <c r="I1238" s="181">
        <v>0.99794674395241811</v>
      </c>
      <c r="J1238" s="182">
        <v>98806.069026877653</v>
      </c>
      <c r="K1238" s="182">
        <v>394718.02365209872</v>
      </c>
      <c r="L1238" s="182">
        <v>7551196.1231375337</v>
      </c>
      <c r="M1238" s="183">
        <v>76.424416005087949</v>
      </c>
      <c r="N1238" s="182">
        <v>4</v>
      </c>
      <c r="O1238" s="186">
        <f t="shared" si="85"/>
        <v>1.5045986216867109</v>
      </c>
    </row>
    <row r="1239" spans="2:15" x14ac:dyDescent="0.2">
      <c r="B1239" s="179" t="s">
        <v>82</v>
      </c>
      <c r="C1239" s="185" t="s">
        <v>18</v>
      </c>
      <c r="D1239" s="184" t="s">
        <v>1658</v>
      </c>
      <c r="E1239" s="180" t="str">
        <f t="shared" si="84"/>
        <v>BrazilTotal5-9</v>
      </c>
      <c r="F1239" s="181">
        <v>2.4000000000000001E-4</v>
      </c>
      <c r="G1239" s="181">
        <v>1.1871887696389039E-3</v>
      </c>
      <c r="H1239" s="182">
        <v>117.0606055979371</v>
      </c>
      <c r="I1239" s="181">
        <v>0.99881281123036114</v>
      </c>
      <c r="J1239" s="182">
        <v>98603.194868110426</v>
      </c>
      <c r="K1239" s="182">
        <v>492723.32282655733</v>
      </c>
      <c r="L1239" s="182">
        <v>7156478.0994854346</v>
      </c>
      <c r="M1239" s="183">
        <v>72.578562074563507</v>
      </c>
      <c r="N1239" s="182">
        <v>5</v>
      </c>
      <c r="O1239" s="186">
        <f t="shared" si="85"/>
        <v>2.500000000000028</v>
      </c>
    </row>
    <row r="1240" spans="2:15" x14ac:dyDescent="0.2">
      <c r="B1240" s="179" t="s">
        <v>82</v>
      </c>
      <c r="C1240" s="185" t="s">
        <v>18</v>
      </c>
      <c r="D1240" s="184" t="s">
        <v>118</v>
      </c>
      <c r="E1240" s="180" t="str">
        <f t="shared" si="84"/>
        <v>BrazilTotal10-14</v>
      </c>
      <c r="F1240" s="181">
        <v>2.9E-4</v>
      </c>
      <c r="G1240" s="181">
        <v>1.4280825780505618E-3</v>
      </c>
      <c r="H1240" s="182">
        <v>140.64633251984262</v>
      </c>
      <c r="I1240" s="181">
        <v>0.9985719174219494</v>
      </c>
      <c r="J1240" s="182">
        <v>98486.134262512496</v>
      </c>
      <c r="K1240" s="182">
        <v>492079.05548126285</v>
      </c>
      <c r="L1240" s="182">
        <v>6663754.7766588777</v>
      </c>
      <c r="M1240" s="183">
        <v>67.661857443777762</v>
      </c>
      <c r="N1240" s="182">
        <v>5</v>
      </c>
      <c r="O1240" s="186">
        <f t="shared" si="85"/>
        <v>2.4999999999997295</v>
      </c>
    </row>
    <row r="1241" spans="2:15" x14ac:dyDescent="0.2">
      <c r="B1241" s="179" t="s">
        <v>82</v>
      </c>
      <c r="C1241" s="185" t="s">
        <v>18</v>
      </c>
      <c r="D1241" s="179" t="s">
        <v>119</v>
      </c>
      <c r="E1241" s="180" t="str">
        <f t="shared" si="84"/>
        <v>BrazilTotal15-19</v>
      </c>
      <c r="F1241" s="181">
        <v>9.7000000000000005E-4</v>
      </c>
      <c r="G1241" s="181">
        <v>4.8163162502012245E-3</v>
      </c>
      <c r="H1241" s="182">
        <v>473.66297165119198</v>
      </c>
      <c r="I1241" s="181">
        <v>0.99518368374979882</v>
      </c>
      <c r="J1241" s="182">
        <v>98345.487929992654</v>
      </c>
      <c r="K1241" s="182">
        <v>490543.28222083533</v>
      </c>
      <c r="L1241" s="182">
        <v>6171675.7211776152</v>
      </c>
      <c r="M1241" s="183">
        <v>62.755047039584873</v>
      </c>
      <c r="N1241" s="182">
        <v>5</v>
      </c>
      <c r="O1241" s="186">
        <f t="shared" si="85"/>
        <v>2.4999999999999449</v>
      </c>
    </row>
    <row r="1242" spans="2:15" x14ac:dyDescent="0.2">
      <c r="B1242" s="179" t="s">
        <v>82</v>
      </c>
      <c r="C1242" s="185" t="s">
        <v>18</v>
      </c>
      <c r="D1242" s="179" t="s">
        <v>120</v>
      </c>
      <c r="E1242" s="180" t="str">
        <f t="shared" si="84"/>
        <v>BrazilTotal20-24</v>
      </c>
      <c r="F1242" s="181">
        <v>1.41E-3</v>
      </c>
      <c r="G1242" s="181">
        <v>7.0092744837791958E-3</v>
      </c>
      <c r="H1242" s="182">
        <v>686.01048536140672</v>
      </c>
      <c r="I1242" s="181">
        <v>0.99299072551622081</v>
      </c>
      <c r="J1242" s="182">
        <v>97871.824958341473</v>
      </c>
      <c r="K1242" s="182">
        <v>487644.09857830388</v>
      </c>
      <c r="L1242" s="182">
        <v>5681132.4389567804</v>
      </c>
      <c r="M1242" s="183">
        <v>58.046658896724551</v>
      </c>
      <c r="N1242" s="182">
        <v>5</v>
      </c>
      <c r="O1242" s="186">
        <f t="shared" si="85"/>
        <v>2.4999999999999756</v>
      </c>
    </row>
    <row r="1243" spans="2:15" x14ac:dyDescent="0.2">
      <c r="B1243" s="179" t="s">
        <v>82</v>
      </c>
      <c r="C1243" s="185" t="s">
        <v>18</v>
      </c>
      <c r="D1243" s="179" t="s">
        <v>121</v>
      </c>
      <c r="E1243" s="180" t="str">
        <f t="shared" si="84"/>
        <v>BrazilTotal25-29</v>
      </c>
      <c r="F1243" s="181">
        <v>1.47E-3</v>
      </c>
      <c r="G1243" s="181">
        <v>7.3198932036903589E-3</v>
      </c>
      <c r="H1243" s="182">
        <v>711.38978285587893</v>
      </c>
      <c r="I1243" s="181">
        <v>0.99268010679630969</v>
      </c>
      <c r="J1243" s="182">
        <v>97185.81447298007</v>
      </c>
      <c r="K1243" s="182">
        <v>484150.59790776065</v>
      </c>
      <c r="L1243" s="182">
        <v>5193488.3403784763</v>
      </c>
      <c r="M1243" s="183">
        <v>53.438748942340631</v>
      </c>
      <c r="N1243" s="182">
        <v>5</v>
      </c>
      <c r="O1243" s="186">
        <f t="shared" si="85"/>
        <v>2.4999999999998841</v>
      </c>
    </row>
    <row r="1244" spans="2:15" x14ac:dyDescent="0.2">
      <c r="B1244" s="179" t="s">
        <v>82</v>
      </c>
      <c r="C1244" s="185" t="s">
        <v>18</v>
      </c>
      <c r="D1244" s="179" t="s">
        <v>122</v>
      </c>
      <c r="E1244" s="180" t="str">
        <f t="shared" si="84"/>
        <v>BrazilTotal30-34</v>
      </c>
      <c r="F1244" s="181">
        <v>1.66E-3</v>
      </c>
      <c r="G1244" s="181">
        <v>8.2634151205369204E-3</v>
      </c>
      <c r="H1244" s="182">
        <v>797.20821972947272</v>
      </c>
      <c r="I1244" s="181">
        <v>0.99173658487946303</v>
      </c>
      <c r="J1244" s="182">
        <v>96474.4246901242</v>
      </c>
      <c r="K1244" s="182">
        <v>480379.10290129727</v>
      </c>
      <c r="L1244" s="182">
        <v>4709337.7424707161</v>
      </c>
      <c r="M1244" s="183">
        <v>48.814364611109177</v>
      </c>
      <c r="N1244" s="182">
        <v>5</v>
      </c>
      <c r="O1244" s="186">
        <f t="shared" si="85"/>
        <v>2.4999999999999507</v>
      </c>
    </row>
    <row r="1245" spans="2:15" x14ac:dyDescent="0.2">
      <c r="B1245" s="179" t="s">
        <v>82</v>
      </c>
      <c r="C1245" s="185" t="s">
        <v>18</v>
      </c>
      <c r="D1245" s="179" t="s">
        <v>123</v>
      </c>
      <c r="E1245" s="180" t="str">
        <f t="shared" si="84"/>
        <v>BrazilTotal35-39</v>
      </c>
      <c r="F1245" s="181">
        <v>2.0300000000000001E-3</v>
      </c>
      <c r="G1245" s="181">
        <v>1.0117917685134264E-2</v>
      </c>
      <c r="H1245" s="182">
        <v>968.05420059022606</v>
      </c>
      <c r="I1245" s="181">
        <v>0.98988208231486574</v>
      </c>
      <c r="J1245" s="182">
        <v>95677.21647039472</v>
      </c>
      <c r="K1245" s="182">
        <v>475965.94685049803</v>
      </c>
      <c r="L1245" s="182">
        <v>4228958.6395694185</v>
      </c>
      <c r="M1245" s="183">
        <v>44.200268314431781</v>
      </c>
      <c r="N1245" s="182">
        <v>5</v>
      </c>
      <c r="O1245" s="186">
        <f t="shared" si="85"/>
        <v>2.4999999999999729</v>
      </c>
    </row>
    <row r="1246" spans="2:15" x14ac:dyDescent="0.2">
      <c r="B1246" s="179" t="s">
        <v>82</v>
      </c>
      <c r="C1246" s="185" t="s">
        <v>18</v>
      </c>
      <c r="D1246" s="179" t="s">
        <v>124</v>
      </c>
      <c r="E1246" s="180" t="str">
        <f t="shared" si="84"/>
        <v>BrazilTotal40-44</v>
      </c>
      <c r="F1246" s="181">
        <v>2.7399999999999998E-3</v>
      </c>
      <c r="G1246" s="181">
        <v>1.362768264247147E-2</v>
      </c>
      <c r="H1246" s="182">
        <v>1290.6664067472286</v>
      </c>
      <c r="I1246" s="181">
        <v>0.98637231735752851</v>
      </c>
      <c r="J1246" s="182">
        <v>94709.162269804496</v>
      </c>
      <c r="K1246" s="182">
        <v>470319.14533215441</v>
      </c>
      <c r="L1246" s="182">
        <v>3752992.6927189203</v>
      </c>
      <c r="M1246" s="183">
        <v>39.626500781703804</v>
      </c>
      <c r="N1246" s="182">
        <v>5</v>
      </c>
      <c r="O1246" s="186">
        <f t="shared" si="85"/>
        <v>2.5000000000000089</v>
      </c>
    </row>
    <row r="1247" spans="2:15" x14ac:dyDescent="0.2">
      <c r="B1247" s="179" t="s">
        <v>82</v>
      </c>
      <c r="C1247" s="185" t="s">
        <v>18</v>
      </c>
      <c r="D1247" s="179" t="s">
        <v>125</v>
      </c>
      <c r="E1247" s="180" t="str">
        <f t="shared" si="84"/>
        <v>BrazilTotal45-49</v>
      </c>
      <c r="F1247" s="181">
        <v>3.98E-3</v>
      </c>
      <c r="G1247" s="181">
        <v>1.9703260375577354E-2</v>
      </c>
      <c r="H1247" s="182">
        <v>1840.6489478846131</v>
      </c>
      <c r="I1247" s="181">
        <v>0.98029673962442265</v>
      </c>
      <c r="J1247" s="182">
        <v>93418.495863057266</v>
      </c>
      <c r="K1247" s="182">
        <v>462490.85694557475</v>
      </c>
      <c r="L1247" s="182">
        <v>3282673.5473867659</v>
      </c>
      <c r="M1247" s="183">
        <v>35.13943911277331</v>
      </c>
      <c r="N1247" s="182">
        <v>5</v>
      </c>
      <c r="O1247" s="186">
        <f t="shared" si="85"/>
        <v>2.4999999999999933</v>
      </c>
    </row>
    <row r="1248" spans="2:15" x14ac:dyDescent="0.2">
      <c r="B1248" s="179" t="s">
        <v>82</v>
      </c>
      <c r="C1248" s="185" t="s">
        <v>18</v>
      </c>
      <c r="D1248" s="179" t="s">
        <v>126</v>
      </c>
      <c r="E1248" s="180" t="str">
        <f t="shared" si="84"/>
        <v>BrazilTotal50-54</v>
      </c>
      <c r="F1248" s="181">
        <v>5.77E-3</v>
      </c>
      <c r="G1248" s="181">
        <v>2.8432306957815855E-2</v>
      </c>
      <c r="H1248" s="182">
        <v>2603.7694540280586</v>
      </c>
      <c r="I1248" s="181">
        <v>0.97156769304218416</v>
      </c>
      <c r="J1248" s="182">
        <v>91577.846915172646</v>
      </c>
      <c r="K1248" s="182">
        <v>451379.81094079308</v>
      </c>
      <c r="L1248" s="182">
        <v>2820182.6904411912</v>
      </c>
      <c r="M1248" s="183">
        <v>30.795468395904628</v>
      </c>
      <c r="N1248" s="182">
        <v>5</v>
      </c>
      <c r="O1248" s="186">
        <f t="shared" si="85"/>
        <v>2.5000000000000027</v>
      </c>
    </row>
    <row r="1249" spans="2:15" x14ac:dyDescent="0.2">
      <c r="B1249" s="179" t="s">
        <v>82</v>
      </c>
      <c r="C1249" s="185" t="s">
        <v>18</v>
      </c>
      <c r="D1249" s="179" t="s">
        <v>127</v>
      </c>
      <c r="E1249" s="180" t="str">
        <f t="shared" si="84"/>
        <v>BrazilTotal55-59</v>
      </c>
      <c r="F1249" s="181">
        <v>8.2900000000000005E-3</v>
      </c>
      <c r="G1249" s="181">
        <v>4.0622371308281752E-2</v>
      </c>
      <c r="H1249" s="182">
        <v>3614.3380114384377</v>
      </c>
      <c r="I1249" s="181">
        <v>0.95937762869171828</v>
      </c>
      <c r="J1249" s="182">
        <v>88974.077461144581</v>
      </c>
      <c r="K1249" s="182">
        <v>435834.54227712681</v>
      </c>
      <c r="L1249" s="182">
        <v>2368802.8795003979</v>
      </c>
      <c r="M1249" s="183">
        <v>26.62351717594224</v>
      </c>
      <c r="N1249" s="182">
        <v>5</v>
      </c>
      <c r="O1249" s="186">
        <f t="shared" si="85"/>
        <v>2.4999999999999898</v>
      </c>
    </row>
    <row r="1250" spans="2:15" x14ac:dyDescent="0.2">
      <c r="B1250" s="179" t="s">
        <v>82</v>
      </c>
      <c r="C1250" s="185" t="s">
        <v>18</v>
      </c>
      <c r="D1250" s="179" t="s">
        <v>128</v>
      </c>
      <c r="E1250" s="180" t="str">
        <f t="shared" si="84"/>
        <v>BrazilTotal60-64</v>
      </c>
      <c r="F1250" s="181">
        <v>1.196E-2</v>
      </c>
      <c r="G1250" s="181">
        <v>5.8044045314345753E-2</v>
      </c>
      <c r="H1250" s="182">
        <v>4954.6245846394904</v>
      </c>
      <c r="I1250" s="181">
        <v>0.9419559546856543</v>
      </c>
      <c r="J1250" s="182">
        <v>85359.739449706147</v>
      </c>
      <c r="K1250" s="182">
        <v>414412.13578693202</v>
      </c>
      <c r="L1250" s="182">
        <v>1932968.3372232711</v>
      </c>
      <c r="M1250" s="183">
        <v>22.644965292591756</v>
      </c>
      <c r="N1250" s="182">
        <v>5</v>
      </c>
      <c r="O1250" s="186">
        <f t="shared" si="85"/>
        <v>2.5000000000000004</v>
      </c>
    </row>
    <row r="1251" spans="2:15" x14ac:dyDescent="0.2">
      <c r="B1251" s="179" t="s">
        <v>82</v>
      </c>
      <c r="C1251" s="185" t="s">
        <v>18</v>
      </c>
      <c r="D1251" s="179" t="s">
        <v>129</v>
      </c>
      <c r="E1251" s="180" t="str">
        <f t="shared" si="84"/>
        <v>BrazilTotal65-69</v>
      </c>
      <c r="F1251" s="181">
        <v>1.7909999999999999E-2</v>
      </c>
      <c r="G1251" s="181">
        <v>8.5702777427467527E-2</v>
      </c>
      <c r="H1251" s="182">
        <v>6890.9416633107685</v>
      </c>
      <c r="I1251" s="181">
        <v>0.91429722257253243</v>
      </c>
      <c r="J1251" s="182">
        <v>80405.114865066658</v>
      </c>
      <c r="K1251" s="182">
        <v>384798.22016705637</v>
      </c>
      <c r="L1251" s="182">
        <v>1518556.2014363392</v>
      </c>
      <c r="M1251" s="183">
        <v>18.88631343894891</v>
      </c>
      <c r="N1251" s="182">
        <v>5</v>
      </c>
      <c r="O1251" s="186">
        <f t="shared" si="85"/>
        <v>2.5000000000000089</v>
      </c>
    </row>
    <row r="1252" spans="2:15" x14ac:dyDescent="0.2">
      <c r="B1252" s="179" t="s">
        <v>82</v>
      </c>
      <c r="C1252" s="185" t="s">
        <v>18</v>
      </c>
      <c r="D1252" s="179" t="s">
        <v>130</v>
      </c>
      <c r="E1252" s="180" t="str">
        <f t="shared" si="84"/>
        <v>BrazilTotal70-74</v>
      </c>
      <c r="F1252" s="181">
        <v>2.775E-2</v>
      </c>
      <c r="G1252" s="181">
        <v>0.12975340244910585</v>
      </c>
      <c r="H1252" s="182">
        <v>9538.7141011607036</v>
      </c>
      <c r="I1252" s="181">
        <v>0.87024659755089417</v>
      </c>
      <c r="J1252" s="182">
        <v>73514.173201755882</v>
      </c>
      <c r="K1252" s="182">
        <v>343724.08075587766</v>
      </c>
      <c r="L1252" s="182">
        <v>1133757.9812692828</v>
      </c>
      <c r="M1252" s="183">
        <v>15.422304732418633</v>
      </c>
      <c r="N1252" s="182">
        <v>5</v>
      </c>
      <c r="O1252" s="186">
        <f t="shared" si="85"/>
        <v>2.4999999999999964</v>
      </c>
    </row>
    <row r="1253" spans="2:15" x14ac:dyDescent="0.2">
      <c r="B1253" s="179" t="s">
        <v>82</v>
      </c>
      <c r="C1253" s="185" t="s">
        <v>18</v>
      </c>
      <c r="D1253" s="179" t="s">
        <v>131</v>
      </c>
      <c r="E1253" s="180" t="str">
        <f t="shared" si="84"/>
        <v>BrazilTotal75-79</v>
      </c>
      <c r="F1253" s="181">
        <v>4.3060000000000001E-2</v>
      </c>
      <c r="G1253" s="181">
        <v>0.19437821820808088</v>
      </c>
      <c r="H1253" s="182">
        <v>12435.435749017644</v>
      </c>
      <c r="I1253" s="181">
        <v>0.80562178179191912</v>
      </c>
      <c r="J1253" s="182">
        <v>63975.459100595181</v>
      </c>
      <c r="K1253" s="182">
        <v>288788.70613043179</v>
      </c>
      <c r="L1253" s="182">
        <v>790033.90051340498</v>
      </c>
      <c r="M1253" s="183">
        <v>12.349014944482908</v>
      </c>
      <c r="N1253" s="182">
        <v>5</v>
      </c>
      <c r="O1253" s="186">
        <f t="shared" si="85"/>
        <v>2.4999999999999978</v>
      </c>
    </row>
    <row r="1254" spans="2:15" x14ac:dyDescent="0.2">
      <c r="B1254" s="179" t="s">
        <v>82</v>
      </c>
      <c r="C1254" s="185" t="s">
        <v>18</v>
      </c>
      <c r="D1254" s="179" t="s">
        <v>132</v>
      </c>
      <c r="E1254" s="180" t="str">
        <f t="shared" si="84"/>
        <v>BrazilTotal80-84</v>
      </c>
      <c r="F1254" s="181">
        <v>6.6830000000000001E-2</v>
      </c>
      <c r="G1254" s="181">
        <v>0.28632616928741234</v>
      </c>
      <c r="H1254" s="182">
        <v>14757.257451240976</v>
      </c>
      <c r="I1254" s="181">
        <v>0.71367383071258761</v>
      </c>
      <c r="J1254" s="182">
        <v>51540.02335157754</v>
      </c>
      <c r="K1254" s="182">
        <v>220806.97312978527</v>
      </c>
      <c r="L1254" s="182">
        <v>501245.19438297313</v>
      </c>
      <c r="M1254" s="183">
        <v>9.7253583096723801</v>
      </c>
      <c r="N1254" s="182">
        <v>5</v>
      </c>
      <c r="O1254" s="186">
        <f t="shared" si="85"/>
        <v>2.5000000000000018</v>
      </c>
    </row>
    <row r="1255" spans="2:15" x14ac:dyDescent="0.2">
      <c r="B1255" s="179" t="s">
        <v>82</v>
      </c>
      <c r="C1255" s="185" t="s">
        <v>18</v>
      </c>
      <c r="D1255" s="179" t="s">
        <v>133</v>
      </c>
      <c r="E1255" s="180" t="str">
        <f t="shared" si="84"/>
        <v>BrazilTotal85-89</v>
      </c>
      <c r="F1255" s="181">
        <v>0.10339</v>
      </c>
      <c r="G1255" s="181">
        <v>0.41078212177646523</v>
      </c>
      <c r="H1255" s="182">
        <v>15109.702621347267</v>
      </c>
      <c r="I1255" s="181">
        <v>0.58921787822353477</v>
      </c>
      <c r="J1255" s="182">
        <v>36782.765900336562</v>
      </c>
      <c r="K1255" s="182">
        <v>146139.57294831466</v>
      </c>
      <c r="L1255" s="182">
        <v>280438.22125318786</v>
      </c>
      <c r="M1255" s="183">
        <v>7.6241743759302736</v>
      </c>
      <c r="N1255" s="182">
        <v>5</v>
      </c>
      <c r="O1255" s="186">
        <f t="shared" si="85"/>
        <v>2.5000000000000004</v>
      </c>
    </row>
    <row r="1256" spans="2:15" x14ac:dyDescent="0.2">
      <c r="B1256" s="179" t="s">
        <v>82</v>
      </c>
      <c r="C1256" s="185" t="s">
        <v>18</v>
      </c>
      <c r="D1256" s="179" t="s">
        <v>8</v>
      </c>
      <c r="E1256" s="180" t="str">
        <f t="shared" si="84"/>
        <v>BrazilTotal90+</v>
      </c>
      <c r="F1256" s="181">
        <v>0.16138</v>
      </c>
      <c r="G1256" s="181">
        <v>1</v>
      </c>
      <c r="H1256" s="182">
        <v>21673.063278989295</v>
      </c>
      <c r="I1256" s="181">
        <v>0</v>
      </c>
      <c r="J1256" s="182">
        <v>21673.063278989295</v>
      </c>
      <c r="K1256" s="182">
        <v>134298.6483048732</v>
      </c>
      <c r="L1256" s="182">
        <v>134298.6483048732</v>
      </c>
      <c r="M1256" s="183">
        <v>6.1965697500208705</v>
      </c>
      <c r="N1256" s="183" t="s">
        <v>19</v>
      </c>
      <c r="O1256" s="186">
        <f>K1256/H1256</f>
        <v>6.1965697500208705</v>
      </c>
    </row>
    <row r="1257" spans="2:15" ht="16" customHeight="1" x14ac:dyDescent="0.2">
      <c r="B1257" s="239" t="s">
        <v>14</v>
      </c>
      <c r="C1257" s="239" t="s">
        <v>17</v>
      </c>
      <c r="D1257" s="239" t="s">
        <v>0</v>
      </c>
      <c r="E1257" s="239" t="s">
        <v>135</v>
      </c>
      <c r="F1257" s="240" t="s">
        <v>1</v>
      </c>
      <c r="G1257" s="240" t="s">
        <v>2</v>
      </c>
      <c r="H1257" s="240" t="s">
        <v>83</v>
      </c>
      <c r="I1257" s="240" t="s">
        <v>3</v>
      </c>
      <c r="J1257" s="240" t="s">
        <v>4</v>
      </c>
      <c r="K1257" s="240" t="s">
        <v>5</v>
      </c>
      <c r="L1257" s="240" t="s">
        <v>6</v>
      </c>
      <c r="M1257" s="240" t="s">
        <v>7</v>
      </c>
      <c r="N1257" s="241" t="s">
        <v>9</v>
      </c>
      <c r="O1257" s="242" t="s">
        <v>139</v>
      </c>
    </row>
    <row r="1258" spans="2:15" ht="16" customHeight="1" x14ac:dyDescent="0.2">
      <c r="B1258" s="239"/>
      <c r="C1258" s="239"/>
      <c r="D1258" s="239"/>
      <c r="E1258" s="239"/>
      <c r="F1258" s="239"/>
      <c r="G1258" s="239"/>
      <c r="H1258" s="239"/>
      <c r="I1258" s="239"/>
      <c r="J1258" s="239"/>
      <c r="K1258" s="239"/>
      <c r="L1258" s="239"/>
      <c r="M1258" s="239"/>
      <c r="N1258" s="241"/>
      <c r="O1258" s="242"/>
    </row>
    <row r="1259" spans="2:15" x14ac:dyDescent="0.2">
      <c r="B1259" s="179" t="s">
        <v>42</v>
      </c>
      <c r="C1259" s="185" t="s">
        <v>18</v>
      </c>
      <c r="D1259" s="179">
        <v>0</v>
      </c>
      <c r="E1259" s="180" t="str">
        <f t="shared" si="84"/>
        <v>ROTotal0</v>
      </c>
      <c r="F1259" s="181">
        <v>1.9109999999999999E-2</v>
      </c>
      <c r="G1259" s="181">
        <v>1.8787334300948585E-2</v>
      </c>
      <c r="H1259" s="182">
        <v>1878.7334300948585</v>
      </c>
      <c r="I1259" s="181">
        <v>0.98121266569905141</v>
      </c>
      <c r="J1259" s="182">
        <v>100000</v>
      </c>
      <c r="K1259" s="182">
        <v>98321.092420450557</v>
      </c>
      <c r="L1259" s="182">
        <v>7190932.0657610036</v>
      </c>
      <c r="M1259" s="183">
        <v>71.909320657610039</v>
      </c>
      <c r="N1259" s="182">
        <v>1</v>
      </c>
      <c r="O1259" s="186">
        <f t="shared" ref="O1259:O1277" si="86">(K1259-J1260*N1259)/H1259</f>
        <v>0.1063620029028412</v>
      </c>
    </row>
    <row r="1260" spans="2:15" x14ac:dyDescent="0.2">
      <c r="B1260" s="179" t="s">
        <v>42</v>
      </c>
      <c r="C1260" s="185" t="s">
        <v>18</v>
      </c>
      <c r="D1260" s="184" t="s">
        <v>1657</v>
      </c>
      <c r="E1260" s="180" t="str">
        <f t="shared" si="84"/>
        <v>ROTotal1-4</v>
      </c>
      <c r="F1260" s="181">
        <v>8.8000000000000003E-4</v>
      </c>
      <c r="G1260" s="181">
        <v>3.5142010031948756E-3</v>
      </c>
      <c r="H1260" s="182">
        <v>344.81785341471249</v>
      </c>
      <c r="I1260" s="181">
        <v>0.99648579899680512</v>
      </c>
      <c r="J1260" s="182">
        <v>98121.266569905143</v>
      </c>
      <c r="K1260" s="182">
        <v>391620.77018610254</v>
      </c>
      <c r="L1260" s="182">
        <v>7092610.9733405532</v>
      </c>
      <c r="M1260" s="183">
        <v>72.284135960347811</v>
      </c>
      <c r="N1260" s="182">
        <v>4</v>
      </c>
      <c r="O1260" s="186">
        <f t="shared" si="86"/>
        <v>1.4934705817609457</v>
      </c>
    </row>
    <row r="1261" spans="2:15" x14ac:dyDescent="0.2">
      <c r="B1261" s="179" t="s">
        <v>42</v>
      </c>
      <c r="C1261" s="185" t="s">
        <v>18</v>
      </c>
      <c r="D1261" s="184" t="s">
        <v>1658</v>
      </c>
      <c r="E1261" s="180" t="str">
        <f t="shared" si="84"/>
        <v>ROTotal5-9</v>
      </c>
      <c r="F1261" s="181">
        <v>4.8999999999999998E-4</v>
      </c>
      <c r="G1261" s="181">
        <v>2.450916929222214E-3</v>
      </c>
      <c r="H1261" s="182">
        <v>239.64195343847399</v>
      </c>
      <c r="I1261" s="181">
        <v>0.99754908307077783</v>
      </c>
      <c r="J1261" s="182">
        <v>97776.448716490428</v>
      </c>
      <c r="K1261" s="182">
        <v>488283.13869885594</v>
      </c>
      <c r="L1261" s="182">
        <v>6700990.2031544503</v>
      </c>
      <c r="M1261" s="183">
        <v>68.533785907733616</v>
      </c>
      <c r="N1261" s="182">
        <v>5</v>
      </c>
      <c r="O1261" s="186">
        <f t="shared" si="86"/>
        <v>2.4999999999999987</v>
      </c>
    </row>
    <row r="1262" spans="2:15" x14ac:dyDescent="0.2">
      <c r="B1262" s="179" t="s">
        <v>42</v>
      </c>
      <c r="C1262" s="185" t="s">
        <v>18</v>
      </c>
      <c r="D1262" s="184" t="s">
        <v>118</v>
      </c>
      <c r="E1262" s="180" t="str">
        <f t="shared" si="84"/>
        <v>ROTotal10-14</v>
      </c>
      <c r="F1262" s="181">
        <v>3.6999999999999999E-4</v>
      </c>
      <c r="G1262" s="181">
        <v>1.835930908081857E-3</v>
      </c>
      <c r="H1262" s="182">
        <v>179.0708382118946</v>
      </c>
      <c r="I1262" s="181">
        <v>0.99816406909191813</v>
      </c>
      <c r="J1262" s="182">
        <v>97536.806763051951</v>
      </c>
      <c r="K1262" s="182">
        <v>487236.35671973001</v>
      </c>
      <c r="L1262" s="182">
        <v>6212707.0644555939</v>
      </c>
      <c r="M1262" s="183">
        <v>63.696026870638107</v>
      </c>
      <c r="N1262" s="182">
        <v>5</v>
      </c>
      <c r="O1262" s="186">
        <f t="shared" si="86"/>
        <v>2.4999999999996931</v>
      </c>
    </row>
    <row r="1263" spans="2:15" x14ac:dyDescent="0.2">
      <c r="B1263" s="179" t="s">
        <v>42</v>
      </c>
      <c r="C1263" s="185" t="s">
        <v>18</v>
      </c>
      <c r="D1263" s="179" t="s">
        <v>119</v>
      </c>
      <c r="E1263" s="180" t="str">
        <f t="shared" si="84"/>
        <v>ROTotal15-19</v>
      </c>
      <c r="F1263" s="181">
        <v>1.2800000000000001E-3</v>
      </c>
      <c r="G1263" s="181">
        <v>6.3995599221302836E-3</v>
      </c>
      <c r="H1263" s="182">
        <v>623.04666493395018</v>
      </c>
      <c r="I1263" s="181">
        <v>0.99360044007786974</v>
      </c>
      <c r="J1263" s="182">
        <v>97357.735924840061</v>
      </c>
      <c r="K1263" s="182">
        <v>485231.06296186545</v>
      </c>
      <c r="L1263" s="182">
        <v>5725470.7077358635</v>
      </c>
      <c r="M1263" s="183">
        <v>58.808585197132288</v>
      </c>
      <c r="N1263" s="182">
        <v>5</v>
      </c>
      <c r="O1263" s="186">
        <f t="shared" si="86"/>
        <v>2.5000000000000129</v>
      </c>
    </row>
    <row r="1264" spans="2:15" x14ac:dyDescent="0.2">
      <c r="B1264" s="179" t="s">
        <v>42</v>
      </c>
      <c r="C1264" s="185" t="s">
        <v>18</v>
      </c>
      <c r="D1264" s="179" t="s">
        <v>120</v>
      </c>
      <c r="E1264" s="180" t="str">
        <f t="shared" si="84"/>
        <v>ROTotal20-24</v>
      </c>
      <c r="F1264" s="181">
        <v>2.14E-3</v>
      </c>
      <c r="G1264" s="181">
        <v>1.0642596011755674E-2</v>
      </c>
      <c r="H1264" s="182">
        <v>1029.5082181159012</v>
      </c>
      <c r="I1264" s="181">
        <v>0.98935740398824434</v>
      </c>
      <c r="J1264" s="182">
        <v>96734.68925990611</v>
      </c>
      <c r="K1264" s="182">
        <v>481099.67575424083</v>
      </c>
      <c r="L1264" s="182">
        <v>5240239.6447739983</v>
      </c>
      <c r="M1264" s="183">
        <v>54.17125629767164</v>
      </c>
      <c r="N1264" s="182">
        <v>5</v>
      </c>
      <c r="O1264" s="186">
        <f t="shared" si="86"/>
        <v>2.4999999999999827</v>
      </c>
    </row>
    <row r="1265" spans="2:15" x14ac:dyDescent="0.2">
      <c r="B1265" s="179" t="s">
        <v>42</v>
      </c>
      <c r="C1265" s="185" t="s">
        <v>18</v>
      </c>
      <c r="D1265" s="179" t="s">
        <v>121</v>
      </c>
      <c r="E1265" s="180" t="str">
        <f t="shared" si="84"/>
        <v>ROTotal25-29</v>
      </c>
      <c r="F1265" s="181">
        <v>2.14E-3</v>
      </c>
      <c r="G1265" s="181">
        <v>1.0646969318571283E-2</v>
      </c>
      <c r="H1265" s="182">
        <v>1018.9701261802504</v>
      </c>
      <c r="I1265" s="181">
        <v>0.98935303068142877</v>
      </c>
      <c r="J1265" s="182">
        <v>95705.181041790216</v>
      </c>
      <c r="K1265" s="182">
        <v>475978.47989350045</v>
      </c>
      <c r="L1265" s="182">
        <v>4759139.9690197576</v>
      </c>
      <c r="M1265" s="183">
        <v>49.727088097160092</v>
      </c>
      <c r="N1265" s="182">
        <v>5</v>
      </c>
      <c r="O1265" s="186">
        <f t="shared" si="86"/>
        <v>2.4999999999999605</v>
      </c>
    </row>
    <row r="1266" spans="2:15" x14ac:dyDescent="0.2">
      <c r="B1266" s="179" t="s">
        <v>42</v>
      </c>
      <c r="C1266" s="185" t="s">
        <v>18</v>
      </c>
      <c r="D1266" s="179" t="s">
        <v>122</v>
      </c>
      <c r="E1266" s="180" t="str">
        <f t="shared" si="84"/>
        <v>ROTotal30-34</v>
      </c>
      <c r="F1266" s="181">
        <v>2.6099999999999999E-3</v>
      </c>
      <c r="G1266" s="181">
        <v>1.2942567716501882E-2</v>
      </c>
      <c r="H1266" s="182">
        <v>1225.4826965942618</v>
      </c>
      <c r="I1266" s="181">
        <v>0.98705743228349807</v>
      </c>
      <c r="J1266" s="182">
        <v>94686.210915609976</v>
      </c>
      <c r="K1266" s="182">
        <v>470367.34783656424</v>
      </c>
      <c r="L1266" s="182">
        <v>4283161.4891262567</v>
      </c>
      <c r="M1266" s="183">
        <v>45.23532463394978</v>
      </c>
      <c r="N1266" s="182">
        <v>5</v>
      </c>
      <c r="O1266" s="186">
        <f t="shared" si="86"/>
        <v>2.5000000000000262</v>
      </c>
    </row>
    <row r="1267" spans="2:15" x14ac:dyDescent="0.2">
      <c r="B1267" s="179" t="s">
        <v>42</v>
      </c>
      <c r="C1267" s="185" t="s">
        <v>18</v>
      </c>
      <c r="D1267" s="179" t="s">
        <v>123</v>
      </c>
      <c r="E1267" s="180" t="str">
        <f t="shared" si="84"/>
        <v>ROTotal35-39</v>
      </c>
      <c r="F1267" s="181">
        <v>2.5699999999999998E-3</v>
      </c>
      <c r="G1267" s="181">
        <v>1.2789610328713764E-2</v>
      </c>
      <c r="H1267" s="182">
        <v>1195.3262949590332</v>
      </c>
      <c r="I1267" s="181">
        <v>0.98721038967128627</v>
      </c>
      <c r="J1267" s="182">
        <v>93460.728219015713</v>
      </c>
      <c r="K1267" s="182">
        <v>464315.32535768102</v>
      </c>
      <c r="L1267" s="182">
        <v>3812794.1412896928</v>
      </c>
      <c r="M1267" s="183">
        <v>40.795681929149936</v>
      </c>
      <c r="N1267" s="182">
        <v>5</v>
      </c>
      <c r="O1267" s="186">
        <f t="shared" si="86"/>
        <v>2.5000000000000013</v>
      </c>
    </row>
    <row r="1268" spans="2:15" x14ac:dyDescent="0.2">
      <c r="B1268" s="179" t="s">
        <v>42</v>
      </c>
      <c r="C1268" s="185" t="s">
        <v>18</v>
      </c>
      <c r="D1268" s="179" t="s">
        <v>124</v>
      </c>
      <c r="E1268" s="180" t="str">
        <f t="shared" si="84"/>
        <v>ROTotal40-44</v>
      </c>
      <c r="F1268" s="181">
        <v>3.5100000000000001E-3</v>
      </c>
      <c r="G1268" s="181">
        <v>1.7412038253495288E-2</v>
      </c>
      <c r="H1268" s="182">
        <v>1606.5287077757928</v>
      </c>
      <c r="I1268" s="181">
        <v>0.98258796174650476</v>
      </c>
      <c r="J1268" s="182">
        <v>92265.401924056685</v>
      </c>
      <c r="K1268" s="182">
        <v>457310.687850844</v>
      </c>
      <c r="L1268" s="182">
        <v>3348478.8159320117</v>
      </c>
      <c r="M1268" s="183">
        <v>36.291814115632775</v>
      </c>
      <c r="N1268" s="182">
        <v>5</v>
      </c>
      <c r="O1268" s="186">
        <f t="shared" si="86"/>
        <v>2.5000000000000107</v>
      </c>
    </row>
    <row r="1269" spans="2:15" x14ac:dyDescent="0.2">
      <c r="B1269" s="179" t="s">
        <v>42</v>
      </c>
      <c r="C1269" s="185" t="s">
        <v>18</v>
      </c>
      <c r="D1269" s="179" t="s">
        <v>125</v>
      </c>
      <c r="E1269" s="180" t="str">
        <f t="shared" si="84"/>
        <v>ROTotal45-49</v>
      </c>
      <c r="F1269" s="181">
        <v>5.3800000000000002E-3</v>
      </c>
      <c r="G1269" s="181">
        <v>2.6538619384009001E-2</v>
      </c>
      <c r="H1269" s="182">
        <v>2405.9613300700066</v>
      </c>
      <c r="I1269" s="181">
        <v>0.97346138061599097</v>
      </c>
      <c r="J1269" s="182">
        <v>90658.873216280903</v>
      </c>
      <c r="K1269" s="182">
        <v>447279.46275622945</v>
      </c>
      <c r="L1269" s="182">
        <v>2891168.1280811676</v>
      </c>
      <c r="M1269" s="183">
        <v>31.890624993582641</v>
      </c>
      <c r="N1269" s="182">
        <v>5</v>
      </c>
      <c r="O1269" s="186">
        <f t="shared" si="86"/>
        <v>2.4999999999999902</v>
      </c>
    </row>
    <row r="1270" spans="2:15" x14ac:dyDescent="0.2">
      <c r="B1270" s="179" t="s">
        <v>42</v>
      </c>
      <c r="C1270" s="185" t="s">
        <v>18</v>
      </c>
      <c r="D1270" s="179" t="s">
        <v>126</v>
      </c>
      <c r="E1270" s="180" t="str">
        <f t="shared" si="84"/>
        <v>ROTotal50-54</v>
      </c>
      <c r="F1270" s="181">
        <v>7.3899999999999999E-3</v>
      </c>
      <c r="G1270" s="181">
        <v>3.6282772664688337E-2</v>
      </c>
      <c r="H1270" s="182">
        <v>3202.060338964161</v>
      </c>
      <c r="I1270" s="181">
        <v>0.96371722733531162</v>
      </c>
      <c r="J1270" s="182">
        <v>88252.911886210888</v>
      </c>
      <c r="K1270" s="182">
        <v>433259.40858364402</v>
      </c>
      <c r="L1270" s="182">
        <v>2443888.665324938</v>
      </c>
      <c r="M1270" s="183">
        <v>27.691875691036369</v>
      </c>
      <c r="N1270" s="182">
        <v>5</v>
      </c>
      <c r="O1270" s="186">
        <f t="shared" si="86"/>
        <v>2.4999999999999916</v>
      </c>
    </row>
    <row r="1271" spans="2:15" x14ac:dyDescent="0.2">
      <c r="B1271" s="179" t="s">
        <v>42</v>
      </c>
      <c r="C1271" s="185" t="s">
        <v>18</v>
      </c>
      <c r="D1271" s="179" t="s">
        <v>127</v>
      </c>
      <c r="E1271" s="180" t="str">
        <f t="shared" si="84"/>
        <v>ROTotal55-59</v>
      </c>
      <c r="F1271" s="181">
        <v>1.005E-2</v>
      </c>
      <c r="G1271" s="181">
        <v>4.9008153155128305E-2</v>
      </c>
      <c r="H1271" s="182">
        <v>4168.1851586015491</v>
      </c>
      <c r="I1271" s="181">
        <v>0.9509918468448717</v>
      </c>
      <c r="J1271" s="182">
        <v>85050.851547246726</v>
      </c>
      <c r="K1271" s="182">
        <v>414833.79483972973</v>
      </c>
      <c r="L1271" s="182">
        <v>2010629.2567412939</v>
      </c>
      <c r="M1271" s="183">
        <v>23.640318940538371</v>
      </c>
      <c r="N1271" s="182">
        <v>5</v>
      </c>
      <c r="O1271" s="186">
        <f t="shared" si="86"/>
        <v>2.4999999999999964</v>
      </c>
    </row>
    <row r="1272" spans="2:15" x14ac:dyDescent="0.2">
      <c r="B1272" s="179" t="s">
        <v>42</v>
      </c>
      <c r="C1272" s="185" t="s">
        <v>18</v>
      </c>
      <c r="D1272" s="179" t="s">
        <v>128</v>
      </c>
      <c r="E1272" s="180" t="str">
        <f t="shared" si="84"/>
        <v>ROTotal60-64</v>
      </c>
      <c r="F1272" s="181">
        <v>1.5859999999999999E-2</v>
      </c>
      <c r="G1272" s="181">
        <v>7.6277242682552426E-2</v>
      </c>
      <c r="H1272" s="182">
        <v>6169.5067729386137</v>
      </c>
      <c r="I1272" s="181">
        <v>0.92372275731744757</v>
      </c>
      <c r="J1272" s="182">
        <v>80882.666388645172</v>
      </c>
      <c r="K1272" s="182">
        <v>388989.56501087931</v>
      </c>
      <c r="L1272" s="182">
        <v>1595795.4619015642</v>
      </c>
      <c r="M1272" s="183">
        <v>19.729758341962775</v>
      </c>
      <c r="N1272" s="182">
        <v>5</v>
      </c>
      <c r="O1272" s="186">
        <f t="shared" si="86"/>
        <v>2.5000000000000053</v>
      </c>
    </row>
    <row r="1273" spans="2:15" x14ac:dyDescent="0.2">
      <c r="B1273" s="179" t="s">
        <v>42</v>
      </c>
      <c r="C1273" s="185" t="s">
        <v>18</v>
      </c>
      <c r="D1273" s="179" t="s">
        <v>129</v>
      </c>
      <c r="E1273" s="180" t="str">
        <f t="shared" si="84"/>
        <v>ROTotal65-69</v>
      </c>
      <c r="F1273" s="181">
        <v>2.477E-2</v>
      </c>
      <c r="G1273" s="181">
        <v>0.11664808630095232</v>
      </c>
      <c r="H1273" s="182">
        <v>8715.1470906697632</v>
      </c>
      <c r="I1273" s="181">
        <v>0.88335191369904764</v>
      </c>
      <c r="J1273" s="182">
        <v>74713.159615706551</v>
      </c>
      <c r="K1273" s="182">
        <v>351777.93035185832</v>
      </c>
      <c r="L1273" s="182">
        <v>1206805.8968906847</v>
      </c>
      <c r="M1273" s="183">
        <v>16.152521230503339</v>
      </c>
      <c r="N1273" s="182">
        <v>5</v>
      </c>
      <c r="O1273" s="186">
        <f t="shared" si="86"/>
        <v>2.4999999999999947</v>
      </c>
    </row>
    <row r="1274" spans="2:15" x14ac:dyDescent="0.2">
      <c r="B1274" s="179" t="s">
        <v>42</v>
      </c>
      <c r="C1274" s="185" t="s">
        <v>18</v>
      </c>
      <c r="D1274" s="179" t="s">
        <v>130</v>
      </c>
      <c r="E1274" s="180" t="str">
        <f t="shared" si="84"/>
        <v>ROTotal70-74</v>
      </c>
      <c r="F1274" s="181">
        <v>4.0340000000000001E-2</v>
      </c>
      <c r="G1274" s="181">
        <v>0.18320647081897296</v>
      </c>
      <c r="H1274" s="182">
        <v>12091.262955778364</v>
      </c>
      <c r="I1274" s="181">
        <v>0.8167935291810271</v>
      </c>
      <c r="J1274" s="182">
        <v>65998.012525036786</v>
      </c>
      <c r="K1274" s="182">
        <v>299761.90523573803</v>
      </c>
      <c r="L1274" s="182">
        <v>855027.96653882647</v>
      </c>
      <c r="M1274" s="183">
        <v>12.95535931804713</v>
      </c>
      <c r="N1274" s="182">
        <v>5</v>
      </c>
      <c r="O1274" s="186">
        <f t="shared" si="86"/>
        <v>2.4999999999999969</v>
      </c>
    </row>
    <row r="1275" spans="2:15" x14ac:dyDescent="0.2">
      <c r="B1275" s="179" t="s">
        <v>42</v>
      </c>
      <c r="C1275" s="185" t="s">
        <v>18</v>
      </c>
      <c r="D1275" s="179" t="s">
        <v>131</v>
      </c>
      <c r="E1275" s="180" t="str">
        <f t="shared" si="84"/>
        <v>ROTotal75-79</v>
      </c>
      <c r="F1275" s="181">
        <v>5.8630000000000002E-2</v>
      </c>
      <c r="G1275" s="181">
        <v>0.25568959908790639</v>
      </c>
      <c r="H1275" s="182">
        <v>13783.395185495858</v>
      </c>
      <c r="I1275" s="181">
        <v>0.74431040091209355</v>
      </c>
      <c r="J1275" s="182">
        <v>53906.749569258427</v>
      </c>
      <c r="K1275" s="182">
        <v>235075.25988255249</v>
      </c>
      <c r="L1275" s="182">
        <v>555266.06130308844</v>
      </c>
      <c r="M1275" s="183">
        <v>10.300492345391602</v>
      </c>
      <c r="N1275" s="182">
        <v>5</v>
      </c>
      <c r="O1275" s="186">
        <f t="shared" si="86"/>
        <v>2.4999999999999996</v>
      </c>
    </row>
    <row r="1276" spans="2:15" x14ac:dyDescent="0.2">
      <c r="B1276" s="179" t="s">
        <v>42</v>
      </c>
      <c r="C1276" s="185" t="s">
        <v>18</v>
      </c>
      <c r="D1276" s="179" t="s">
        <v>132</v>
      </c>
      <c r="E1276" s="180" t="str">
        <f t="shared" si="84"/>
        <v>ROTotal80-84</v>
      </c>
      <c r="F1276" s="181">
        <v>9.6670000000000006E-2</v>
      </c>
      <c r="G1276" s="181">
        <v>0.38928499573295772</v>
      </c>
      <c r="H1276" s="182">
        <v>15619.419840074963</v>
      </c>
      <c r="I1276" s="181">
        <v>0.61071500426704228</v>
      </c>
      <c r="J1276" s="182">
        <v>40123.354383762569</v>
      </c>
      <c r="K1276" s="182">
        <v>161568.22231862543</v>
      </c>
      <c r="L1276" s="182">
        <v>320190.80142053589</v>
      </c>
      <c r="M1276" s="183">
        <v>7.9801603414821463</v>
      </c>
      <c r="N1276" s="182">
        <v>5</v>
      </c>
      <c r="O1276" s="186">
        <f t="shared" si="86"/>
        <v>2.4999999999999996</v>
      </c>
    </row>
    <row r="1277" spans="2:15" x14ac:dyDescent="0.2">
      <c r="B1277" s="179" t="s">
        <v>42</v>
      </c>
      <c r="C1277" s="185" t="s">
        <v>18</v>
      </c>
      <c r="D1277" s="179" t="s">
        <v>133</v>
      </c>
      <c r="E1277" s="180" t="str">
        <f t="shared" si="84"/>
        <v>ROTotal85-89</v>
      </c>
      <c r="F1277" s="181">
        <v>0.13752</v>
      </c>
      <c r="G1277" s="181">
        <v>0.51169150465385849</v>
      </c>
      <c r="H1277" s="182">
        <v>12538.45513659917</v>
      </c>
      <c r="I1277" s="181">
        <v>0.48830849534614151</v>
      </c>
      <c r="J1277" s="182">
        <v>24503.934543687606</v>
      </c>
      <c r="K1277" s="182">
        <v>91173.534876940103</v>
      </c>
      <c r="L1277" s="182">
        <v>158622.57910191047</v>
      </c>
      <c r="M1277" s="183">
        <v>6.473351404816448</v>
      </c>
      <c r="N1277" s="182">
        <v>5</v>
      </c>
      <c r="O1277" s="186">
        <f t="shared" si="86"/>
        <v>2.4999999999999996</v>
      </c>
    </row>
    <row r="1278" spans="2:15" x14ac:dyDescent="0.2">
      <c r="B1278" s="179" t="s">
        <v>42</v>
      </c>
      <c r="C1278" s="185" t="s">
        <v>18</v>
      </c>
      <c r="D1278" s="179" t="s">
        <v>8</v>
      </c>
      <c r="E1278" s="180" t="str">
        <f t="shared" si="84"/>
        <v>ROTotal90+</v>
      </c>
      <c r="F1278" s="181">
        <v>0.1774</v>
      </c>
      <c r="G1278" s="181">
        <v>1</v>
      </c>
      <c r="H1278" s="182">
        <v>11965.479407088436</v>
      </c>
      <c r="I1278" s="181">
        <v>0</v>
      </c>
      <c r="J1278" s="182">
        <v>11965.479407088436</v>
      </c>
      <c r="K1278" s="182">
        <v>67449.044224970348</v>
      </c>
      <c r="L1278" s="182">
        <v>67449.044224970348</v>
      </c>
      <c r="M1278" s="183">
        <v>5.6369696466163361</v>
      </c>
      <c r="N1278" s="183" t="s">
        <v>19</v>
      </c>
      <c r="O1278" s="186">
        <f>K1278/H1278</f>
        <v>5.6369696466163361</v>
      </c>
    </row>
    <row r="1279" spans="2:15" ht="16" customHeight="1" x14ac:dyDescent="0.2">
      <c r="B1279" s="239" t="s">
        <v>14</v>
      </c>
      <c r="C1279" s="239" t="s">
        <v>17</v>
      </c>
      <c r="D1279" s="239" t="s">
        <v>0</v>
      </c>
      <c r="E1279" s="239" t="s">
        <v>135</v>
      </c>
      <c r="F1279" s="240" t="s">
        <v>1</v>
      </c>
      <c r="G1279" s="240" t="s">
        <v>2</v>
      </c>
      <c r="H1279" s="240" t="s">
        <v>83</v>
      </c>
      <c r="I1279" s="240" t="s">
        <v>3</v>
      </c>
      <c r="J1279" s="240" t="s">
        <v>4</v>
      </c>
      <c r="K1279" s="240" t="s">
        <v>5</v>
      </c>
      <c r="L1279" s="240" t="s">
        <v>6</v>
      </c>
      <c r="M1279" s="240" t="s">
        <v>7</v>
      </c>
      <c r="N1279" s="241" t="s">
        <v>9</v>
      </c>
      <c r="O1279" s="242" t="s">
        <v>139</v>
      </c>
    </row>
    <row r="1280" spans="2:15" ht="16" customHeight="1" x14ac:dyDescent="0.2">
      <c r="B1280" s="239"/>
      <c r="C1280" s="239"/>
      <c r="D1280" s="239"/>
      <c r="E1280" s="239"/>
      <c r="F1280" s="239"/>
      <c r="G1280" s="239"/>
      <c r="H1280" s="239"/>
      <c r="I1280" s="239"/>
      <c r="J1280" s="239"/>
      <c r="K1280" s="239"/>
      <c r="L1280" s="239"/>
      <c r="M1280" s="239"/>
      <c r="N1280" s="241"/>
      <c r="O1280" s="242"/>
    </row>
    <row r="1281" spans="2:15" x14ac:dyDescent="0.2">
      <c r="B1281" s="179" t="s">
        <v>12</v>
      </c>
      <c r="C1281" s="185" t="s">
        <v>18</v>
      </c>
      <c r="D1281" s="179">
        <v>0</v>
      </c>
      <c r="E1281" s="180" t="str">
        <f t="shared" si="84"/>
        <v>ACTotal0</v>
      </c>
      <c r="F1281" s="181">
        <v>1.549E-2</v>
      </c>
      <c r="G1281" s="181">
        <v>1.5273094357316445E-2</v>
      </c>
      <c r="H1281" s="182">
        <v>1527.3094357316445</v>
      </c>
      <c r="I1281" s="181">
        <v>0.9847269056426835</v>
      </c>
      <c r="J1281" s="182">
        <v>100000</v>
      </c>
      <c r="K1281" s="182">
        <v>98619.036259429195</v>
      </c>
      <c r="L1281" s="182">
        <v>7482559.5518334424</v>
      </c>
      <c r="M1281" s="183">
        <v>74.825595518334424</v>
      </c>
      <c r="N1281" s="182">
        <v>1</v>
      </c>
      <c r="O1281" s="186">
        <f t="shared" ref="O1281:O1299" si="87">(K1281-J1282*N1281)/H1281</f>
        <v>9.5819283071955225E-2</v>
      </c>
    </row>
    <row r="1282" spans="2:15" x14ac:dyDescent="0.2">
      <c r="B1282" s="179" t="s">
        <v>12</v>
      </c>
      <c r="C1282" s="185" t="s">
        <v>18</v>
      </c>
      <c r="D1282" s="184" t="s">
        <v>1657</v>
      </c>
      <c r="E1282" s="180" t="str">
        <f t="shared" si="84"/>
        <v>ACTotal1-4</v>
      </c>
      <c r="F1282" s="181">
        <v>5.9000000000000003E-4</v>
      </c>
      <c r="G1282" s="181">
        <v>2.3394649847973351E-3</v>
      </c>
      <c r="H1282" s="182">
        <v>230.37341153388874</v>
      </c>
      <c r="I1282" s="181">
        <v>0.99766053501520269</v>
      </c>
      <c r="J1282" s="182">
        <v>98472.690564268356</v>
      </c>
      <c r="K1282" s="182">
        <v>393314.64010348136</v>
      </c>
      <c r="L1282" s="182">
        <v>7383940.5155740129</v>
      </c>
      <c r="M1282" s="183">
        <v>74.984652833821698</v>
      </c>
      <c r="N1282" s="182">
        <v>4</v>
      </c>
      <c r="O1282" s="186">
        <f t="shared" si="87"/>
        <v>1.4991812216692604</v>
      </c>
    </row>
    <row r="1283" spans="2:15" x14ac:dyDescent="0.2">
      <c r="B1283" s="179" t="s">
        <v>12</v>
      </c>
      <c r="C1283" s="185" t="s">
        <v>18</v>
      </c>
      <c r="D1283" s="184" t="s">
        <v>1658</v>
      </c>
      <c r="E1283" s="180" t="str">
        <f t="shared" si="84"/>
        <v>ACTotal5-9</v>
      </c>
      <c r="F1283" s="181">
        <v>2.2000000000000001E-4</v>
      </c>
      <c r="G1283" s="181">
        <v>1.0756985692451971E-3</v>
      </c>
      <c r="H1283" s="182">
        <v>105.67912000052935</v>
      </c>
      <c r="I1283" s="181">
        <v>0.99892430143075484</v>
      </c>
      <c r="J1283" s="182">
        <v>98242.317152734468</v>
      </c>
      <c r="K1283" s="182">
        <v>490947.387963671</v>
      </c>
      <c r="L1283" s="182">
        <v>6990625.8754705312</v>
      </c>
      <c r="M1283" s="183">
        <v>71.156972657743907</v>
      </c>
      <c r="N1283" s="182">
        <v>5</v>
      </c>
      <c r="O1283" s="186">
        <f t="shared" si="87"/>
        <v>2.4999999999998179</v>
      </c>
    </row>
    <row r="1284" spans="2:15" x14ac:dyDescent="0.2">
      <c r="B1284" s="179" t="s">
        <v>12</v>
      </c>
      <c r="C1284" s="185" t="s">
        <v>18</v>
      </c>
      <c r="D1284" s="184" t="s">
        <v>118</v>
      </c>
      <c r="E1284" s="180" t="str">
        <f t="shared" si="84"/>
        <v>ACTotal10-14</v>
      </c>
      <c r="F1284" s="181">
        <v>4.0000000000000002E-4</v>
      </c>
      <c r="G1284" s="181">
        <v>1.9750324042901862E-3</v>
      </c>
      <c r="H1284" s="182">
        <v>193.82304016274625</v>
      </c>
      <c r="I1284" s="181">
        <v>0.9980249675957098</v>
      </c>
      <c r="J1284" s="182">
        <v>98136.638032733943</v>
      </c>
      <c r="K1284" s="182">
        <v>490198.63256326283</v>
      </c>
      <c r="L1284" s="182">
        <v>6499678.4875068599</v>
      </c>
      <c r="M1284" s="183">
        <v>66.230906395416369</v>
      </c>
      <c r="N1284" s="182">
        <v>5</v>
      </c>
      <c r="O1284" s="186">
        <f t="shared" si="87"/>
        <v>2.5000000000000311</v>
      </c>
    </row>
    <row r="1285" spans="2:15" x14ac:dyDescent="0.2">
      <c r="B1285" s="179" t="s">
        <v>12</v>
      </c>
      <c r="C1285" s="185" t="s">
        <v>18</v>
      </c>
      <c r="D1285" s="179" t="s">
        <v>119</v>
      </c>
      <c r="E1285" s="180" t="str">
        <f t="shared" si="84"/>
        <v>ACTotal15-19</v>
      </c>
      <c r="F1285" s="181">
        <v>1.17E-3</v>
      </c>
      <c r="G1285" s="181">
        <v>5.8316014636177549E-3</v>
      </c>
      <c r="H1285" s="182">
        <v>571.1634632615212</v>
      </c>
      <c r="I1285" s="181">
        <v>0.99416839853638228</v>
      </c>
      <c r="J1285" s="182">
        <v>97942.814992571191</v>
      </c>
      <c r="K1285" s="182">
        <v>488286.16630470217</v>
      </c>
      <c r="L1285" s="182">
        <v>6009479.8549435968</v>
      </c>
      <c r="M1285" s="183">
        <v>61.357026091188068</v>
      </c>
      <c r="N1285" s="182">
        <v>5</v>
      </c>
      <c r="O1285" s="186">
        <f t="shared" si="87"/>
        <v>2.4999999999999685</v>
      </c>
    </row>
    <row r="1286" spans="2:15" x14ac:dyDescent="0.2">
      <c r="B1286" s="179" t="s">
        <v>12</v>
      </c>
      <c r="C1286" s="185" t="s">
        <v>18</v>
      </c>
      <c r="D1286" s="179" t="s">
        <v>120</v>
      </c>
      <c r="E1286" s="180" t="str">
        <f t="shared" si="84"/>
        <v>ACTotal20-24</v>
      </c>
      <c r="F1286" s="181">
        <v>1.5299999999999999E-3</v>
      </c>
      <c r="G1286" s="181">
        <v>7.6300882842572325E-3</v>
      </c>
      <c r="H1286" s="182">
        <v>742.95429755256362</v>
      </c>
      <c r="I1286" s="181">
        <v>0.99236991171574274</v>
      </c>
      <c r="J1286" s="182">
        <v>97371.651529309675</v>
      </c>
      <c r="K1286" s="182">
        <v>485000.87190266693</v>
      </c>
      <c r="L1286" s="182">
        <v>5521193.6886388948</v>
      </c>
      <c r="M1286" s="183">
        <v>56.702270136364788</v>
      </c>
      <c r="N1286" s="182">
        <v>5</v>
      </c>
      <c r="O1286" s="186">
        <f t="shared" si="87"/>
        <v>2.4999999999999893</v>
      </c>
    </row>
    <row r="1287" spans="2:15" x14ac:dyDescent="0.2">
      <c r="B1287" s="179" t="s">
        <v>12</v>
      </c>
      <c r="C1287" s="185" t="s">
        <v>18</v>
      </c>
      <c r="D1287" s="179" t="s">
        <v>121</v>
      </c>
      <c r="E1287" s="180" t="str">
        <f t="shared" si="84"/>
        <v>ACTotal25-29</v>
      </c>
      <c r="F1287" s="181">
        <v>1.56E-3</v>
      </c>
      <c r="G1287" s="181">
        <v>7.7909245808183668E-3</v>
      </c>
      <c r="H1287" s="182">
        <v>752.82689247535211</v>
      </c>
      <c r="I1287" s="181">
        <v>0.99220907541918169</v>
      </c>
      <c r="J1287" s="182">
        <v>96628.697231757105</v>
      </c>
      <c r="K1287" s="182">
        <v>481261.41892759717</v>
      </c>
      <c r="L1287" s="182">
        <v>5036192.8167362278</v>
      </c>
      <c r="M1287" s="183">
        <v>52.119018066209414</v>
      </c>
      <c r="N1287" s="182">
        <v>5</v>
      </c>
      <c r="O1287" s="186">
        <f t="shared" si="87"/>
        <v>2.5000000000000417</v>
      </c>
    </row>
    <row r="1288" spans="2:15" x14ac:dyDescent="0.2">
      <c r="B1288" s="179" t="s">
        <v>12</v>
      </c>
      <c r="C1288" s="185" t="s">
        <v>18</v>
      </c>
      <c r="D1288" s="179" t="s">
        <v>122</v>
      </c>
      <c r="E1288" s="180" t="str">
        <f t="shared" si="84"/>
        <v>ACTotal30-34</v>
      </c>
      <c r="F1288" s="181">
        <v>2.0300000000000001E-3</v>
      </c>
      <c r="G1288" s="181">
        <v>1.0112500561741528E-2</v>
      </c>
      <c r="H1288" s="182">
        <v>969.5447926634447</v>
      </c>
      <c r="I1288" s="181">
        <v>0.98988749943825849</v>
      </c>
      <c r="J1288" s="182">
        <v>95875.870339281755</v>
      </c>
      <c r="K1288" s="182">
        <v>476955.48971475021</v>
      </c>
      <c r="L1288" s="182">
        <v>4554931.397808631</v>
      </c>
      <c r="M1288" s="183">
        <v>47.508631542950475</v>
      </c>
      <c r="N1288" s="182">
        <v>5</v>
      </c>
      <c r="O1288" s="186">
        <f t="shared" si="87"/>
        <v>2.5000000000000027</v>
      </c>
    </row>
    <row r="1289" spans="2:15" x14ac:dyDescent="0.2">
      <c r="B1289" s="179" t="s">
        <v>12</v>
      </c>
      <c r="C1289" s="185" t="s">
        <v>18</v>
      </c>
      <c r="D1289" s="179" t="s">
        <v>123</v>
      </c>
      <c r="E1289" s="180" t="str">
        <f t="shared" si="84"/>
        <v>ACTotal35-39</v>
      </c>
      <c r="F1289" s="181">
        <v>2.3500000000000001E-3</v>
      </c>
      <c r="G1289" s="181">
        <v>1.1676472715913494E-2</v>
      </c>
      <c r="H1289" s="182">
        <v>1108.1711208126926</v>
      </c>
      <c r="I1289" s="181">
        <v>0.98832352728408646</v>
      </c>
      <c r="J1289" s="182">
        <v>94906.325546618318</v>
      </c>
      <c r="K1289" s="182">
        <v>471761.19993105985</v>
      </c>
      <c r="L1289" s="182">
        <v>4077975.9080938809</v>
      </c>
      <c r="M1289" s="183">
        <v>42.968431077765885</v>
      </c>
      <c r="N1289" s="182">
        <v>5</v>
      </c>
      <c r="O1289" s="186">
        <f t="shared" si="87"/>
        <v>2.5000000000000107</v>
      </c>
    </row>
    <row r="1290" spans="2:15" x14ac:dyDescent="0.2">
      <c r="B1290" s="179" t="s">
        <v>12</v>
      </c>
      <c r="C1290" s="185" t="s">
        <v>18</v>
      </c>
      <c r="D1290" s="179" t="s">
        <v>124</v>
      </c>
      <c r="E1290" s="180" t="str">
        <f t="shared" si="84"/>
        <v>ACTotal40-44</v>
      </c>
      <c r="F1290" s="181">
        <v>3.2000000000000002E-3</v>
      </c>
      <c r="G1290" s="181">
        <v>1.5857987813514263E-2</v>
      </c>
      <c r="H1290" s="182">
        <v>1487.4499898145546</v>
      </c>
      <c r="I1290" s="181">
        <v>0.98414201218648578</v>
      </c>
      <c r="J1290" s="182">
        <v>93798.154425805624</v>
      </c>
      <c r="K1290" s="182">
        <v>465272.14715449174</v>
      </c>
      <c r="L1290" s="182">
        <v>3606214.7081628209</v>
      </c>
      <c r="M1290" s="183">
        <v>38.446542261290844</v>
      </c>
      <c r="N1290" s="182">
        <v>5</v>
      </c>
      <c r="O1290" s="186">
        <f t="shared" si="87"/>
        <v>2.4999999999999822</v>
      </c>
    </row>
    <row r="1291" spans="2:15" x14ac:dyDescent="0.2">
      <c r="B1291" s="179" t="s">
        <v>12</v>
      </c>
      <c r="C1291" s="185" t="s">
        <v>18</v>
      </c>
      <c r="D1291" s="179" t="s">
        <v>125</v>
      </c>
      <c r="E1291" s="180" t="str">
        <f t="shared" si="84"/>
        <v>ACTotal45-49</v>
      </c>
      <c r="F1291" s="181">
        <v>4.6299999999999996E-3</v>
      </c>
      <c r="G1291" s="181">
        <v>2.2900207378086141E-2</v>
      </c>
      <c r="H1291" s="182">
        <v>2113.9342748014119</v>
      </c>
      <c r="I1291" s="181">
        <v>0.97709979262191382</v>
      </c>
      <c r="J1291" s="182">
        <v>92310.70443599108</v>
      </c>
      <c r="K1291" s="182">
        <v>456268.68649295188</v>
      </c>
      <c r="L1291" s="182">
        <v>3140942.561008329</v>
      </c>
      <c r="M1291" s="183">
        <v>34.025767436172927</v>
      </c>
      <c r="N1291" s="182">
        <v>5</v>
      </c>
      <c r="O1291" s="186">
        <f t="shared" si="87"/>
        <v>2.5000000000000164</v>
      </c>
    </row>
    <row r="1292" spans="2:15" x14ac:dyDescent="0.2">
      <c r="B1292" s="179" t="s">
        <v>12</v>
      </c>
      <c r="C1292" s="185" t="s">
        <v>18</v>
      </c>
      <c r="D1292" s="179" t="s">
        <v>126</v>
      </c>
      <c r="E1292" s="180" t="str">
        <f t="shared" si="84"/>
        <v>ACTotal50-54</v>
      </c>
      <c r="F1292" s="181">
        <v>6.4599999999999996E-3</v>
      </c>
      <c r="G1292" s="181">
        <v>3.1790415815615675E-2</v>
      </c>
      <c r="H1292" s="182">
        <v>2867.3928286497357</v>
      </c>
      <c r="I1292" s="181">
        <v>0.9682095841843843</v>
      </c>
      <c r="J1292" s="182">
        <v>90196.770161189663</v>
      </c>
      <c r="K1292" s="182">
        <v>443815.36873432394</v>
      </c>
      <c r="L1292" s="182">
        <v>2684673.874515377</v>
      </c>
      <c r="M1292" s="183">
        <v>29.764634251510621</v>
      </c>
      <c r="N1292" s="182">
        <v>5</v>
      </c>
      <c r="O1292" s="186">
        <f t="shared" si="87"/>
        <v>2.4999999999999907</v>
      </c>
    </row>
    <row r="1293" spans="2:15" x14ac:dyDescent="0.2">
      <c r="B1293" s="179" t="s">
        <v>12</v>
      </c>
      <c r="C1293" s="185" t="s">
        <v>18</v>
      </c>
      <c r="D1293" s="179" t="s">
        <v>127</v>
      </c>
      <c r="E1293" s="180" t="str">
        <f t="shared" ref="E1293:E1356" si="88">_xlfn.CONCAT(B1293,C1293,D1293)</f>
        <v>ACTotal55-59</v>
      </c>
      <c r="F1293" s="181">
        <v>1.035E-2</v>
      </c>
      <c r="G1293" s="181">
        <v>5.0459523013071182E-2</v>
      </c>
      <c r="H1293" s="182">
        <v>4406.5987252284749</v>
      </c>
      <c r="I1293" s="181">
        <v>0.94954047698692878</v>
      </c>
      <c r="J1293" s="182">
        <v>87329.377332539923</v>
      </c>
      <c r="K1293" s="182">
        <v>425630.38984962844</v>
      </c>
      <c r="L1293" s="182">
        <v>2240858.5057810531</v>
      </c>
      <c r="M1293" s="183">
        <v>25.659847513261539</v>
      </c>
      <c r="N1293" s="182">
        <v>5</v>
      </c>
      <c r="O1293" s="186">
        <f t="shared" si="87"/>
        <v>2.5000000000000147</v>
      </c>
    </row>
    <row r="1294" spans="2:15" x14ac:dyDescent="0.2">
      <c r="B1294" s="179" t="s">
        <v>12</v>
      </c>
      <c r="C1294" s="185" t="s">
        <v>18</v>
      </c>
      <c r="D1294" s="179" t="s">
        <v>128</v>
      </c>
      <c r="E1294" s="180" t="str">
        <f t="shared" si="88"/>
        <v>ACTotal60-64</v>
      </c>
      <c r="F1294" s="181">
        <v>1.4959999999999999E-2</v>
      </c>
      <c r="G1294" s="181">
        <v>7.2085947632836322E-2</v>
      </c>
      <c r="H1294" s="182">
        <v>5977.567076255933</v>
      </c>
      <c r="I1294" s="181">
        <v>0.92791405236716362</v>
      </c>
      <c r="J1294" s="182">
        <v>82922.77860731144</v>
      </c>
      <c r="K1294" s="182">
        <v>399669.9753459174</v>
      </c>
      <c r="L1294" s="182">
        <v>1815228.1159314248</v>
      </c>
      <c r="M1294" s="183">
        <v>21.890584787656561</v>
      </c>
      <c r="N1294" s="182">
        <v>5</v>
      </c>
      <c r="O1294" s="186">
        <f t="shared" si="87"/>
        <v>2.5000000000000031</v>
      </c>
    </row>
    <row r="1295" spans="2:15" x14ac:dyDescent="0.2">
      <c r="B1295" s="179" t="s">
        <v>12</v>
      </c>
      <c r="C1295" s="185" t="s">
        <v>18</v>
      </c>
      <c r="D1295" s="179" t="s">
        <v>129</v>
      </c>
      <c r="E1295" s="180" t="str">
        <f t="shared" si="88"/>
        <v>ACTotal65-69</v>
      </c>
      <c r="F1295" s="181">
        <v>1.8450000000000001E-2</v>
      </c>
      <c r="G1295" s="181">
        <v>8.8169918979484369E-2</v>
      </c>
      <c r="H1295" s="182">
        <v>6784.2530665524509</v>
      </c>
      <c r="I1295" s="181">
        <v>0.91183008102051566</v>
      </c>
      <c r="J1295" s="182">
        <v>76945.211531055509</v>
      </c>
      <c r="K1295" s="182">
        <v>367765.42498889641</v>
      </c>
      <c r="L1295" s="182">
        <v>1415558.1405855075</v>
      </c>
      <c r="M1295" s="183">
        <v>18.396962103537533</v>
      </c>
      <c r="N1295" s="182">
        <v>5</v>
      </c>
      <c r="O1295" s="186">
        <f t="shared" si="87"/>
        <v>2.5000000000000009</v>
      </c>
    </row>
    <row r="1296" spans="2:15" x14ac:dyDescent="0.2">
      <c r="B1296" s="179" t="s">
        <v>12</v>
      </c>
      <c r="C1296" s="185" t="s">
        <v>18</v>
      </c>
      <c r="D1296" s="179" t="s">
        <v>130</v>
      </c>
      <c r="E1296" s="180" t="str">
        <f t="shared" si="88"/>
        <v>ACTotal70-74</v>
      </c>
      <c r="F1296" s="181">
        <v>2.8969999999999999E-2</v>
      </c>
      <c r="G1296" s="181">
        <v>0.13507999257018335</v>
      </c>
      <c r="H1296" s="182">
        <v>9477.3417481020151</v>
      </c>
      <c r="I1296" s="181">
        <v>0.86492000742981667</v>
      </c>
      <c r="J1296" s="182">
        <v>70160.958464503055</v>
      </c>
      <c r="K1296" s="182">
        <v>327111.43795226025</v>
      </c>
      <c r="L1296" s="182">
        <v>1047792.7155966111</v>
      </c>
      <c r="M1296" s="183">
        <v>14.934127733256766</v>
      </c>
      <c r="N1296" s="182">
        <v>5</v>
      </c>
      <c r="O1296" s="186">
        <f t="shared" si="87"/>
        <v>2.4999999999999987</v>
      </c>
    </row>
    <row r="1297" spans="2:15" x14ac:dyDescent="0.2">
      <c r="B1297" s="179" t="s">
        <v>12</v>
      </c>
      <c r="C1297" s="185" t="s">
        <v>18</v>
      </c>
      <c r="D1297" s="179" t="s">
        <v>131</v>
      </c>
      <c r="E1297" s="180" t="str">
        <f t="shared" si="88"/>
        <v>ACTotal75-79</v>
      </c>
      <c r="F1297" s="181">
        <v>4.6089999999999999E-2</v>
      </c>
      <c r="G1297" s="181">
        <v>0.20663507906406045</v>
      </c>
      <c r="H1297" s="182">
        <v>12539.36393808667</v>
      </c>
      <c r="I1297" s="181">
        <v>0.79336492093593958</v>
      </c>
      <c r="J1297" s="182">
        <v>60683.61671640104</v>
      </c>
      <c r="K1297" s="182">
        <v>272069.67373678857</v>
      </c>
      <c r="L1297" s="182">
        <v>720681.27764435089</v>
      </c>
      <c r="M1297" s="183">
        <v>11.876043595298292</v>
      </c>
      <c r="N1297" s="182">
        <v>5</v>
      </c>
      <c r="O1297" s="186">
        <f t="shared" si="87"/>
        <v>2.5000000000000018</v>
      </c>
    </row>
    <row r="1298" spans="2:15" x14ac:dyDescent="0.2">
      <c r="B1298" s="179" t="s">
        <v>12</v>
      </c>
      <c r="C1298" s="185" t="s">
        <v>18</v>
      </c>
      <c r="D1298" s="179" t="s">
        <v>132</v>
      </c>
      <c r="E1298" s="180" t="str">
        <f t="shared" si="88"/>
        <v>ACTotal80-84</v>
      </c>
      <c r="F1298" s="181">
        <v>6.9559999999999997E-2</v>
      </c>
      <c r="G1298" s="181">
        <v>0.29628121876427549</v>
      </c>
      <c r="H1298" s="182">
        <v>14264.23788965434</v>
      </c>
      <c r="I1298" s="181">
        <v>0.70371878123572451</v>
      </c>
      <c r="J1298" s="182">
        <v>48144.252778314374</v>
      </c>
      <c r="K1298" s="182">
        <v>205060.66916743602</v>
      </c>
      <c r="L1298" s="182">
        <v>448611.60390756227</v>
      </c>
      <c r="M1298" s="183">
        <v>9.3180717950540188</v>
      </c>
      <c r="N1298" s="182">
        <v>5</v>
      </c>
      <c r="O1298" s="186">
        <f t="shared" si="87"/>
        <v>2.4999999999999982</v>
      </c>
    </row>
    <row r="1299" spans="2:15" x14ac:dyDescent="0.2">
      <c r="B1299" s="179" t="s">
        <v>12</v>
      </c>
      <c r="C1299" s="185" t="s">
        <v>18</v>
      </c>
      <c r="D1299" s="179" t="s">
        <v>133</v>
      </c>
      <c r="E1299" s="180" t="str">
        <f t="shared" si="88"/>
        <v>ACTotal85-89</v>
      </c>
      <c r="F1299" s="181">
        <v>0.1143</v>
      </c>
      <c r="G1299" s="181">
        <v>0.44447480548191864</v>
      </c>
      <c r="H1299" s="182">
        <v>15058.813027361677</v>
      </c>
      <c r="I1299" s="181">
        <v>0.55552519451808136</v>
      </c>
      <c r="J1299" s="182">
        <v>33880.014888660036</v>
      </c>
      <c r="K1299" s="182">
        <v>131753.04187489598</v>
      </c>
      <c r="L1299" s="182">
        <v>243550.93474012625</v>
      </c>
      <c r="M1299" s="183">
        <v>7.1886312783659685</v>
      </c>
      <c r="N1299" s="182">
        <v>5</v>
      </c>
      <c r="O1299" s="186">
        <f t="shared" si="87"/>
        <v>2.4999999999999996</v>
      </c>
    </row>
    <row r="1300" spans="2:15" x14ac:dyDescent="0.2">
      <c r="B1300" s="179" t="s">
        <v>12</v>
      </c>
      <c r="C1300" s="185" t="s">
        <v>18</v>
      </c>
      <c r="D1300" s="179" t="s">
        <v>8</v>
      </c>
      <c r="E1300" s="180" t="str">
        <f t="shared" si="88"/>
        <v>ACTotal90+</v>
      </c>
      <c r="F1300" s="181">
        <v>0.16835</v>
      </c>
      <c r="G1300" s="181">
        <v>1</v>
      </c>
      <c r="H1300" s="182">
        <v>18821.201861298359</v>
      </c>
      <c r="I1300" s="181">
        <v>0</v>
      </c>
      <c r="J1300" s="182">
        <v>18821.201861298359</v>
      </c>
      <c r="K1300" s="182">
        <v>111797.89286523027</v>
      </c>
      <c r="L1300" s="182">
        <v>111797.89286523027</v>
      </c>
      <c r="M1300" s="183">
        <v>5.9399975458059311</v>
      </c>
      <c r="N1300" s="183" t="s">
        <v>19</v>
      </c>
      <c r="O1300" s="186">
        <f>K1300/H1300</f>
        <v>5.9399975458059311</v>
      </c>
    </row>
    <row r="1301" spans="2:15" ht="16" customHeight="1" x14ac:dyDescent="0.2">
      <c r="B1301" s="239" t="s">
        <v>14</v>
      </c>
      <c r="C1301" s="239" t="s">
        <v>17</v>
      </c>
      <c r="D1301" s="239" t="s">
        <v>0</v>
      </c>
      <c r="E1301" s="239" t="s">
        <v>135</v>
      </c>
      <c r="F1301" s="240" t="s">
        <v>1</v>
      </c>
      <c r="G1301" s="240" t="s">
        <v>2</v>
      </c>
      <c r="H1301" s="240" t="s">
        <v>83</v>
      </c>
      <c r="I1301" s="240" t="s">
        <v>3</v>
      </c>
      <c r="J1301" s="240" t="s">
        <v>4</v>
      </c>
      <c r="K1301" s="240" t="s">
        <v>5</v>
      </c>
      <c r="L1301" s="240" t="s">
        <v>6</v>
      </c>
      <c r="M1301" s="240" t="s">
        <v>7</v>
      </c>
      <c r="N1301" s="241" t="s">
        <v>9</v>
      </c>
      <c r="O1301" s="242" t="s">
        <v>139</v>
      </c>
    </row>
    <row r="1302" spans="2:15" ht="16" customHeight="1" x14ac:dyDescent="0.2">
      <c r="B1302" s="239"/>
      <c r="C1302" s="239"/>
      <c r="D1302" s="239"/>
      <c r="E1302" s="239"/>
      <c r="F1302" s="239"/>
      <c r="G1302" s="239"/>
      <c r="H1302" s="239"/>
      <c r="I1302" s="239"/>
      <c r="J1302" s="239"/>
      <c r="K1302" s="239"/>
      <c r="L1302" s="239"/>
      <c r="M1302" s="239"/>
      <c r="N1302" s="241"/>
      <c r="O1302" s="242"/>
    </row>
    <row r="1303" spans="2:15" x14ac:dyDescent="0.2">
      <c r="B1303" s="179" t="s">
        <v>15</v>
      </c>
      <c r="C1303" s="185" t="s">
        <v>18</v>
      </c>
      <c r="D1303" s="179">
        <v>0</v>
      </c>
      <c r="E1303" s="180" t="str">
        <f t="shared" si="88"/>
        <v>AMTotal0</v>
      </c>
      <c r="F1303" s="181">
        <v>1.695E-2</v>
      </c>
      <c r="G1303" s="181">
        <v>1.6696752155648937E-2</v>
      </c>
      <c r="H1303" s="182">
        <v>1669.6752155648937</v>
      </c>
      <c r="I1303" s="181">
        <v>0.98330324784435108</v>
      </c>
      <c r="J1303" s="182">
        <v>100000</v>
      </c>
      <c r="K1303" s="182">
        <v>98497.443004977496</v>
      </c>
      <c r="L1303" s="182">
        <v>7259068.6588049605</v>
      </c>
      <c r="M1303" s="183">
        <v>72.590686588049607</v>
      </c>
      <c r="N1303" s="182">
        <v>1</v>
      </c>
      <c r="O1303" s="186">
        <f t="shared" ref="O1303:O1321" si="89">(K1303-J1304*N1303)/H1303</f>
        <v>0.10009025646693963</v>
      </c>
    </row>
    <row r="1304" spans="2:15" x14ac:dyDescent="0.2">
      <c r="B1304" s="179" t="s">
        <v>15</v>
      </c>
      <c r="C1304" s="185" t="s">
        <v>18</v>
      </c>
      <c r="D1304" s="184" t="s">
        <v>1657</v>
      </c>
      <c r="E1304" s="180" t="str">
        <f t="shared" si="88"/>
        <v>AMTotal1-4</v>
      </c>
      <c r="F1304" s="181">
        <v>9.2000000000000003E-4</v>
      </c>
      <c r="G1304" s="181">
        <v>3.6797842192982906E-3</v>
      </c>
      <c r="H1304" s="182">
        <v>361.83437742023995</v>
      </c>
      <c r="I1304" s="181">
        <v>0.99632021578070173</v>
      </c>
      <c r="J1304" s="182">
        <v>98330.324784435114</v>
      </c>
      <c r="K1304" s="182">
        <v>392415.57984850102</v>
      </c>
      <c r="L1304" s="182">
        <v>7160571.2157999827</v>
      </c>
      <c r="M1304" s="183">
        <v>72.821596303050583</v>
      </c>
      <c r="N1304" s="182">
        <v>4</v>
      </c>
      <c r="O1304" s="186">
        <f t="shared" si="89"/>
        <v>1.4968677777470143</v>
      </c>
    </row>
    <row r="1305" spans="2:15" x14ac:dyDescent="0.2">
      <c r="B1305" s="179" t="s">
        <v>15</v>
      </c>
      <c r="C1305" s="185" t="s">
        <v>18</v>
      </c>
      <c r="D1305" s="184" t="s">
        <v>1658</v>
      </c>
      <c r="E1305" s="180" t="str">
        <f t="shared" si="88"/>
        <v>AMTotal5-9</v>
      </c>
      <c r="F1305" s="181">
        <v>3.4000000000000002E-4</v>
      </c>
      <c r="G1305" s="181">
        <v>1.6801656129647527E-3</v>
      </c>
      <c r="H1305" s="182">
        <v>164.60328873593363</v>
      </c>
      <c r="I1305" s="181">
        <v>0.9983198343870352</v>
      </c>
      <c r="J1305" s="182">
        <v>97968.490407014877</v>
      </c>
      <c r="K1305" s="182">
        <v>489430.94381323457</v>
      </c>
      <c r="L1305" s="182">
        <v>6768155.6359514818</v>
      </c>
      <c r="M1305" s="183">
        <v>69.085025275298705</v>
      </c>
      <c r="N1305" s="182">
        <v>5</v>
      </c>
      <c r="O1305" s="186">
        <f t="shared" si="89"/>
        <v>2.5000000000000702</v>
      </c>
    </row>
    <row r="1306" spans="2:15" x14ac:dyDescent="0.2">
      <c r="B1306" s="179" t="s">
        <v>15</v>
      </c>
      <c r="C1306" s="185" t="s">
        <v>18</v>
      </c>
      <c r="D1306" s="184" t="s">
        <v>118</v>
      </c>
      <c r="E1306" s="180" t="str">
        <f t="shared" si="88"/>
        <v>AMTotal10-14</v>
      </c>
      <c r="F1306" s="181">
        <v>4.4000000000000002E-4</v>
      </c>
      <c r="G1306" s="181">
        <v>2.176790805584776E-3</v>
      </c>
      <c r="H1306" s="182">
        <v>212.89860222952092</v>
      </c>
      <c r="I1306" s="181">
        <v>0.99782320919441525</v>
      </c>
      <c r="J1306" s="182">
        <v>97803.887118278944</v>
      </c>
      <c r="K1306" s="182">
        <v>488487.18908582092</v>
      </c>
      <c r="L1306" s="182">
        <v>6278724.6921382472</v>
      </c>
      <c r="M1306" s="183">
        <v>64.197087428080266</v>
      </c>
      <c r="N1306" s="182">
        <v>5</v>
      </c>
      <c r="O1306" s="186">
        <f t="shared" si="89"/>
        <v>2.4999999999997127</v>
      </c>
    </row>
    <row r="1307" spans="2:15" x14ac:dyDescent="0.2">
      <c r="B1307" s="179" t="s">
        <v>15</v>
      </c>
      <c r="C1307" s="185" t="s">
        <v>18</v>
      </c>
      <c r="D1307" s="179" t="s">
        <v>119</v>
      </c>
      <c r="E1307" s="180" t="str">
        <f t="shared" si="88"/>
        <v>AMTotal15-19</v>
      </c>
      <c r="F1307" s="181">
        <v>1.2999999999999999E-3</v>
      </c>
      <c r="G1307" s="181">
        <v>6.4571299682620277E-3</v>
      </c>
      <c r="H1307" s="182">
        <v>630.1576965792982</v>
      </c>
      <c r="I1307" s="181">
        <v>0.99354287003173802</v>
      </c>
      <c r="J1307" s="182">
        <v>97590.98851604943</v>
      </c>
      <c r="K1307" s="182">
        <v>486379.54833879892</v>
      </c>
      <c r="L1307" s="182">
        <v>5790237.5030524265</v>
      </c>
      <c r="M1307" s="183">
        <v>59.331682065093403</v>
      </c>
      <c r="N1307" s="182">
        <v>5</v>
      </c>
      <c r="O1307" s="186">
        <f t="shared" si="89"/>
        <v>2.5000000000000213</v>
      </c>
    </row>
    <row r="1308" spans="2:15" x14ac:dyDescent="0.2">
      <c r="B1308" s="179" t="s">
        <v>15</v>
      </c>
      <c r="C1308" s="185" t="s">
        <v>18</v>
      </c>
      <c r="D1308" s="179" t="s">
        <v>120</v>
      </c>
      <c r="E1308" s="180" t="str">
        <f t="shared" si="88"/>
        <v>AMTotal20-24</v>
      </c>
      <c r="F1308" s="181">
        <v>2.0400000000000001E-3</v>
      </c>
      <c r="G1308" s="181">
        <v>1.015085042042776E-2</v>
      </c>
      <c r="H1308" s="182">
        <v>984.2348902888433</v>
      </c>
      <c r="I1308" s="181">
        <v>0.98984914957957226</v>
      </c>
      <c r="J1308" s="182">
        <v>96960.830819470139</v>
      </c>
      <c r="K1308" s="182">
        <v>482343.56687162857</v>
      </c>
      <c r="L1308" s="182">
        <v>5303857.9547136277</v>
      </c>
      <c r="M1308" s="183">
        <v>54.701036592691729</v>
      </c>
      <c r="N1308" s="182">
        <v>5</v>
      </c>
      <c r="O1308" s="186">
        <f t="shared" si="89"/>
        <v>2.4999999999999822</v>
      </c>
    </row>
    <row r="1309" spans="2:15" x14ac:dyDescent="0.2">
      <c r="B1309" s="179" t="s">
        <v>15</v>
      </c>
      <c r="C1309" s="185" t="s">
        <v>18</v>
      </c>
      <c r="D1309" s="179" t="s">
        <v>121</v>
      </c>
      <c r="E1309" s="180" t="str">
        <f t="shared" si="88"/>
        <v>AMTotal25-29</v>
      </c>
      <c r="F1309" s="181">
        <v>2.7499999999999998E-3</v>
      </c>
      <c r="G1309" s="181">
        <v>1.3667204562882201E-2</v>
      </c>
      <c r="H1309" s="182">
        <v>1311.7317698132078</v>
      </c>
      <c r="I1309" s="181">
        <v>0.98633279543711783</v>
      </c>
      <c r="J1309" s="182">
        <v>95976.595929181291</v>
      </c>
      <c r="K1309" s="182">
        <v>476603.65022137342</v>
      </c>
      <c r="L1309" s="182">
        <v>4821514.3878419995</v>
      </c>
      <c r="M1309" s="183">
        <v>50.236355448568666</v>
      </c>
      <c r="N1309" s="182">
        <v>5</v>
      </c>
      <c r="O1309" s="186">
        <f t="shared" si="89"/>
        <v>2.4999999999999876</v>
      </c>
    </row>
    <row r="1310" spans="2:15" x14ac:dyDescent="0.2">
      <c r="B1310" s="179" t="s">
        <v>15</v>
      </c>
      <c r="C1310" s="185" t="s">
        <v>18</v>
      </c>
      <c r="D1310" s="179" t="s">
        <v>122</v>
      </c>
      <c r="E1310" s="180" t="str">
        <f t="shared" si="88"/>
        <v>AMTotal30-34</v>
      </c>
      <c r="F1310" s="181">
        <v>2.5100000000000001E-3</v>
      </c>
      <c r="G1310" s="181">
        <v>1.2472769514033064E-2</v>
      </c>
      <c r="H1310" s="182">
        <v>1180.7330317370474</v>
      </c>
      <c r="I1310" s="181">
        <v>0.98752723048596691</v>
      </c>
      <c r="J1310" s="182">
        <v>94664.86415936808</v>
      </c>
      <c r="K1310" s="182">
        <v>470372.48821749777</v>
      </c>
      <c r="L1310" s="182">
        <v>4344910.7376206256</v>
      </c>
      <c r="M1310" s="183">
        <v>45.89781833211083</v>
      </c>
      <c r="N1310" s="182">
        <v>5</v>
      </c>
      <c r="O1310" s="186">
        <f t="shared" si="89"/>
        <v>2.499999999999976</v>
      </c>
    </row>
    <row r="1311" spans="2:15" x14ac:dyDescent="0.2">
      <c r="B1311" s="179" t="s">
        <v>15</v>
      </c>
      <c r="C1311" s="185" t="s">
        <v>18</v>
      </c>
      <c r="D1311" s="179" t="s">
        <v>123</v>
      </c>
      <c r="E1311" s="180" t="str">
        <f t="shared" si="88"/>
        <v>AMTotal35-39</v>
      </c>
      <c r="F1311" s="181">
        <v>3.3300000000000001E-3</v>
      </c>
      <c r="G1311" s="181">
        <v>1.6500170402595597E-2</v>
      </c>
      <c r="H1311" s="182">
        <v>1542.5040935445033</v>
      </c>
      <c r="I1311" s="181">
        <v>0.98349982959740445</v>
      </c>
      <c r="J1311" s="182">
        <v>93484.13112763103</v>
      </c>
      <c r="K1311" s="182">
        <v>463564.3954042939</v>
      </c>
      <c r="L1311" s="182">
        <v>3874538.2494031275</v>
      </c>
      <c r="M1311" s="183">
        <v>41.445945987488919</v>
      </c>
      <c r="N1311" s="182">
        <v>5</v>
      </c>
      <c r="O1311" s="186">
        <f t="shared" si="89"/>
        <v>2.5000000000000124</v>
      </c>
    </row>
    <row r="1312" spans="2:15" x14ac:dyDescent="0.2">
      <c r="B1312" s="179" t="s">
        <v>15</v>
      </c>
      <c r="C1312" s="185" t="s">
        <v>18</v>
      </c>
      <c r="D1312" s="179" t="s">
        <v>124</v>
      </c>
      <c r="E1312" s="180" t="str">
        <f t="shared" si="88"/>
        <v>AMTotal40-44</v>
      </c>
      <c r="F1312" s="181">
        <v>3.3300000000000001E-3</v>
      </c>
      <c r="G1312" s="181">
        <v>1.6522149681797094E-2</v>
      </c>
      <c r="H1312" s="182">
        <v>1519.0733238451398</v>
      </c>
      <c r="I1312" s="181">
        <v>0.9834778503182029</v>
      </c>
      <c r="J1312" s="182">
        <v>91941.62703408653</v>
      </c>
      <c r="K1312" s="182">
        <v>455910.45186081983</v>
      </c>
      <c r="L1312" s="182">
        <v>3410973.8539988338</v>
      </c>
      <c r="M1312" s="183">
        <v>37.099341876278153</v>
      </c>
      <c r="N1312" s="182">
        <v>5</v>
      </c>
      <c r="O1312" s="186">
        <f t="shared" si="89"/>
        <v>2.5000000000000027</v>
      </c>
    </row>
    <row r="1313" spans="2:15" x14ac:dyDescent="0.2">
      <c r="B1313" s="179" t="s">
        <v>15</v>
      </c>
      <c r="C1313" s="185" t="s">
        <v>18</v>
      </c>
      <c r="D1313" s="179" t="s">
        <v>125</v>
      </c>
      <c r="E1313" s="180" t="str">
        <f t="shared" si="88"/>
        <v>AMTotal45-49</v>
      </c>
      <c r="F1313" s="181">
        <v>4.9199999999999999E-3</v>
      </c>
      <c r="G1313" s="181">
        <v>2.4297597161969449E-2</v>
      </c>
      <c r="H1313" s="182">
        <v>2197.0507844079912</v>
      </c>
      <c r="I1313" s="181">
        <v>0.97570240283803056</v>
      </c>
      <c r="J1313" s="182">
        <v>90422.553710241395</v>
      </c>
      <c r="K1313" s="182">
        <v>446620.14159018704</v>
      </c>
      <c r="L1313" s="182">
        <v>2955063.4021380139</v>
      </c>
      <c r="M1313" s="183">
        <v>32.680601032431568</v>
      </c>
      <c r="N1313" s="182">
        <v>5</v>
      </c>
      <c r="O1313" s="186">
        <f t="shared" si="89"/>
        <v>2.5000000000000084</v>
      </c>
    </row>
    <row r="1314" spans="2:15" x14ac:dyDescent="0.2">
      <c r="B1314" s="179" t="s">
        <v>15</v>
      </c>
      <c r="C1314" s="185" t="s">
        <v>18</v>
      </c>
      <c r="D1314" s="179" t="s">
        <v>126</v>
      </c>
      <c r="E1314" s="180" t="str">
        <f t="shared" si="88"/>
        <v>AMTotal50-54</v>
      </c>
      <c r="F1314" s="181">
        <v>7.0200000000000002E-3</v>
      </c>
      <c r="G1314" s="181">
        <v>3.4493476040032299E-2</v>
      </c>
      <c r="H1314" s="182">
        <v>3043.2042712920343</v>
      </c>
      <c r="I1314" s="181">
        <v>0.96550652395996772</v>
      </c>
      <c r="J1314" s="182">
        <v>88225.502925833411</v>
      </c>
      <c r="K1314" s="182">
        <v>433519.50395093695</v>
      </c>
      <c r="L1314" s="182">
        <v>2508443.260547827</v>
      </c>
      <c r="M1314" s="183">
        <v>28.432178648576759</v>
      </c>
      <c r="N1314" s="182">
        <v>5</v>
      </c>
      <c r="O1314" s="186">
        <f t="shared" si="89"/>
        <v>2.5000000000000004</v>
      </c>
    </row>
    <row r="1315" spans="2:15" x14ac:dyDescent="0.2">
      <c r="B1315" s="179" t="s">
        <v>15</v>
      </c>
      <c r="C1315" s="185" t="s">
        <v>18</v>
      </c>
      <c r="D1315" s="179" t="s">
        <v>127</v>
      </c>
      <c r="E1315" s="180" t="str">
        <f t="shared" si="88"/>
        <v>AMTotal55-59</v>
      </c>
      <c r="F1315" s="181">
        <v>1.163E-2</v>
      </c>
      <c r="G1315" s="181">
        <v>5.6515146957007122E-2</v>
      </c>
      <c r="H1315" s="182">
        <v>4814.0901265970761</v>
      </c>
      <c r="I1315" s="181">
        <v>0.9434848530429929</v>
      </c>
      <c r="J1315" s="182">
        <v>85182.298654541373</v>
      </c>
      <c r="K1315" s="182">
        <v>413876.2679562142</v>
      </c>
      <c r="L1315" s="182">
        <v>2074923.7565968898</v>
      </c>
      <c r="M1315" s="183">
        <v>24.358626021725328</v>
      </c>
      <c r="N1315" s="182">
        <v>5</v>
      </c>
      <c r="O1315" s="186">
        <f t="shared" si="89"/>
        <v>2.5000000000000071</v>
      </c>
    </row>
    <row r="1316" spans="2:15" x14ac:dyDescent="0.2">
      <c r="B1316" s="179" t="s">
        <v>15</v>
      </c>
      <c r="C1316" s="185" t="s">
        <v>18</v>
      </c>
      <c r="D1316" s="179" t="s">
        <v>128</v>
      </c>
      <c r="E1316" s="180" t="str">
        <f t="shared" si="88"/>
        <v>AMTotal60-64</v>
      </c>
      <c r="F1316" s="181">
        <v>1.549E-2</v>
      </c>
      <c r="G1316" s="181">
        <v>7.4546129155908067E-2</v>
      </c>
      <c r="H1316" s="182">
        <v>5991.1388529530877</v>
      </c>
      <c r="I1316" s="181">
        <v>0.92545387084409192</v>
      </c>
      <c r="J1316" s="182">
        <v>80368.208527944298</v>
      </c>
      <c r="K1316" s="182">
        <v>386863.19550733874</v>
      </c>
      <c r="L1316" s="182">
        <v>1661047.4886406756</v>
      </c>
      <c r="M1316" s="183">
        <v>20.667967086302834</v>
      </c>
      <c r="N1316" s="182">
        <v>5</v>
      </c>
      <c r="O1316" s="186">
        <f t="shared" si="89"/>
        <v>2.5000000000000036</v>
      </c>
    </row>
    <row r="1317" spans="2:15" x14ac:dyDescent="0.2">
      <c r="B1317" s="179" t="s">
        <v>15</v>
      </c>
      <c r="C1317" s="185" t="s">
        <v>18</v>
      </c>
      <c r="D1317" s="179" t="s">
        <v>129</v>
      </c>
      <c r="E1317" s="180" t="str">
        <f t="shared" si="88"/>
        <v>AMTotal65-69</v>
      </c>
      <c r="F1317" s="181">
        <v>2.351E-2</v>
      </c>
      <c r="G1317" s="181">
        <v>0.11101500461347087</v>
      </c>
      <c r="H1317" s="182">
        <v>8256.9707331055924</v>
      </c>
      <c r="I1317" s="181">
        <v>0.88898499538652909</v>
      </c>
      <c r="J1317" s="182">
        <v>74377.069674991202</v>
      </c>
      <c r="K1317" s="182">
        <v>351242.92154219199</v>
      </c>
      <c r="L1317" s="182">
        <v>1274184.2931333368</v>
      </c>
      <c r="M1317" s="183">
        <v>17.131412930103281</v>
      </c>
      <c r="N1317" s="182">
        <v>5</v>
      </c>
      <c r="O1317" s="186">
        <f t="shared" si="89"/>
        <v>2.4999999999999956</v>
      </c>
    </row>
    <row r="1318" spans="2:15" x14ac:dyDescent="0.2">
      <c r="B1318" s="179" t="s">
        <v>15</v>
      </c>
      <c r="C1318" s="185" t="s">
        <v>18</v>
      </c>
      <c r="D1318" s="179" t="s">
        <v>130</v>
      </c>
      <c r="E1318" s="180" t="str">
        <f t="shared" si="88"/>
        <v>AMTotal70-74</v>
      </c>
      <c r="F1318" s="181">
        <v>3.517E-2</v>
      </c>
      <c r="G1318" s="181">
        <v>0.16162670538705481</v>
      </c>
      <c r="H1318" s="182">
        <v>10686.773751843059</v>
      </c>
      <c r="I1318" s="181">
        <v>0.83837329461294519</v>
      </c>
      <c r="J1318" s="182">
        <v>66120.098941885604</v>
      </c>
      <c r="K1318" s="182">
        <v>303883.56032982038</v>
      </c>
      <c r="L1318" s="182">
        <v>922941.37159114482</v>
      </c>
      <c r="M1318" s="183">
        <v>13.95856004998326</v>
      </c>
      <c r="N1318" s="182">
        <v>5</v>
      </c>
      <c r="O1318" s="186">
        <f t="shared" si="89"/>
        <v>2.5000000000000022</v>
      </c>
    </row>
    <row r="1319" spans="2:15" x14ac:dyDescent="0.2">
      <c r="B1319" s="179" t="s">
        <v>15</v>
      </c>
      <c r="C1319" s="185" t="s">
        <v>18</v>
      </c>
      <c r="D1319" s="179" t="s">
        <v>131</v>
      </c>
      <c r="E1319" s="180" t="str">
        <f t="shared" si="88"/>
        <v>AMTotal75-79</v>
      </c>
      <c r="F1319" s="181">
        <v>5.2310000000000002E-2</v>
      </c>
      <c r="G1319" s="181">
        <v>0.23131640696691511</v>
      </c>
      <c r="H1319" s="182">
        <v>12822.637609189229</v>
      </c>
      <c r="I1319" s="181">
        <v>0.76868359303308487</v>
      </c>
      <c r="J1319" s="182">
        <v>55433.325190042546</v>
      </c>
      <c r="K1319" s="182">
        <v>245110.03192723964</v>
      </c>
      <c r="L1319" s="182">
        <v>619057.81126132444</v>
      </c>
      <c r="M1319" s="183">
        <v>11.167610983808084</v>
      </c>
      <c r="N1319" s="182">
        <v>5</v>
      </c>
      <c r="O1319" s="186">
        <f t="shared" si="89"/>
        <v>2.4999999999999991</v>
      </c>
    </row>
    <row r="1320" spans="2:15" x14ac:dyDescent="0.2">
      <c r="B1320" s="179" t="s">
        <v>15</v>
      </c>
      <c r="C1320" s="185" t="s">
        <v>18</v>
      </c>
      <c r="D1320" s="179" t="s">
        <v>132</v>
      </c>
      <c r="E1320" s="180" t="str">
        <f t="shared" si="88"/>
        <v>AMTotal80-84</v>
      </c>
      <c r="F1320" s="181">
        <v>7.8979999999999995E-2</v>
      </c>
      <c r="G1320" s="181">
        <v>0.32977923662032349</v>
      </c>
      <c r="H1320" s="182">
        <v>14052.120022280906</v>
      </c>
      <c r="I1320" s="181">
        <v>0.67022076337967651</v>
      </c>
      <c r="J1320" s="182">
        <v>42610.687580853315</v>
      </c>
      <c r="K1320" s="182">
        <v>177923.13784856431</v>
      </c>
      <c r="L1320" s="182">
        <v>373947.77933408483</v>
      </c>
      <c r="M1320" s="183">
        <v>8.7759151650515612</v>
      </c>
      <c r="N1320" s="182">
        <v>5</v>
      </c>
      <c r="O1320" s="186">
        <f t="shared" si="89"/>
        <v>2.5000000000000009</v>
      </c>
    </row>
    <row r="1321" spans="2:15" x14ac:dyDescent="0.2">
      <c r="B1321" s="179" t="s">
        <v>15</v>
      </c>
      <c r="C1321" s="185" t="s">
        <v>18</v>
      </c>
      <c r="D1321" s="179" t="s">
        <v>133</v>
      </c>
      <c r="E1321" s="180" t="str">
        <f t="shared" si="88"/>
        <v>AMTotal85-89</v>
      </c>
      <c r="F1321" s="181">
        <v>0.11738999999999999</v>
      </c>
      <c r="G1321" s="181">
        <v>0.45376944086315268</v>
      </c>
      <c r="H1321" s="182">
        <v>12959.005232905974</v>
      </c>
      <c r="I1321" s="181">
        <v>0.54623055913684726</v>
      </c>
      <c r="J1321" s="182">
        <v>28558.567558572409</v>
      </c>
      <c r="K1321" s="182">
        <v>110395.32471059711</v>
      </c>
      <c r="L1321" s="182">
        <v>196024.64148552052</v>
      </c>
      <c r="M1321" s="183">
        <v>6.8639521601873872</v>
      </c>
      <c r="N1321" s="182">
        <v>5</v>
      </c>
      <c r="O1321" s="186">
        <f t="shared" si="89"/>
        <v>2.5</v>
      </c>
    </row>
    <row r="1322" spans="2:15" x14ac:dyDescent="0.2">
      <c r="B1322" s="179" t="s">
        <v>15</v>
      </c>
      <c r="C1322" s="185" t="s">
        <v>18</v>
      </c>
      <c r="D1322" s="179" t="s">
        <v>8</v>
      </c>
      <c r="E1322" s="180" t="str">
        <f t="shared" si="88"/>
        <v>AMTotal90+</v>
      </c>
      <c r="F1322" s="181">
        <v>0.18218000000000001</v>
      </c>
      <c r="G1322" s="181">
        <v>1</v>
      </c>
      <c r="H1322" s="182">
        <v>15599.562325666435</v>
      </c>
      <c r="I1322" s="181">
        <v>0</v>
      </c>
      <c r="J1322" s="182">
        <v>15599.562325666435</v>
      </c>
      <c r="K1322" s="182">
        <v>85629.316774923398</v>
      </c>
      <c r="L1322" s="182">
        <v>85629.316774923398</v>
      </c>
      <c r="M1322" s="183">
        <v>5.489212773234982</v>
      </c>
      <c r="N1322" s="183" t="s">
        <v>19</v>
      </c>
      <c r="O1322" s="186">
        <f>K1322/H1322</f>
        <v>5.489212773234982</v>
      </c>
    </row>
    <row r="1323" spans="2:15" ht="16" customHeight="1" x14ac:dyDescent="0.2">
      <c r="B1323" s="239" t="s">
        <v>14</v>
      </c>
      <c r="C1323" s="239" t="s">
        <v>17</v>
      </c>
      <c r="D1323" s="239" t="s">
        <v>0</v>
      </c>
      <c r="E1323" s="239" t="s">
        <v>135</v>
      </c>
      <c r="F1323" s="240" t="s">
        <v>1</v>
      </c>
      <c r="G1323" s="240" t="s">
        <v>2</v>
      </c>
      <c r="H1323" s="240" t="s">
        <v>83</v>
      </c>
      <c r="I1323" s="240" t="s">
        <v>3</v>
      </c>
      <c r="J1323" s="240" t="s">
        <v>4</v>
      </c>
      <c r="K1323" s="240" t="s">
        <v>5</v>
      </c>
      <c r="L1323" s="240" t="s">
        <v>6</v>
      </c>
      <c r="M1323" s="240" t="s">
        <v>7</v>
      </c>
      <c r="N1323" s="241" t="s">
        <v>9</v>
      </c>
      <c r="O1323" s="242" t="s">
        <v>139</v>
      </c>
    </row>
    <row r="1324" spans="2:15" ht="16" customHeight="1" x14ac:dyDescent="0.2">
      <c r="B1324" s="239"/>
      <c r="C1324" s="239"/>
      <c r="D1324" s="239"/>
      <c r="E1324" s="239"/>
      <c r="F1324" s="239"/>
      <c r="G1324" s="239"/>
      <c r="H1324" s="239"/>
      <c r="I1324" s="239"/>
      <c r="J1324" s="239"/>
      <c r="K1324" s="239"/>
      <c r="L1324" s="239"/>
      <c r="M1324" s="239"/>
      <c r="N1324" s="241"/>
      <c r="O1324" s="242"/>
    </row>
    <row r="1325" spans="2:15" x14ac:dyDescent="0.2">
      <c r="B1325" s="179" t="s">
        <v>43</v>
      </c>
      <c r="C1325" s="185" t="s">
        <v>18</v>
      </c>
      <c r="D1325" s="179">
        <v>0</v>
      </c>
      <c r="E1325" s="180" t="str">
        <f t="shared" si="88"/>
        <v>RRTotal0</v>
      </c>
      <c r="F1325" s="181">
        <v>1.6920000000000001E-2</v>
      </c>
      <c r="G1325" s="181">
        <v>1.6664935584020213E-2</v>
      </c>
      <c r="H1325" s="182">
        <v>1666.4935584020213</v>
      </c>
      <c r="I1325" s="181">
        <v>0.98333506441597973</v>
      </c>
      <c r="J1325" s="182">
        <v>100000</v>
      </c>
      <c r="K1325" s="182">
        <v>98500.147142923946</v>
      </c>
      <c r="L1325" s="182">
        <v>7241447.6247582398</v>
      </c>
      <c r="M1325" s="183">
        <v>72.4144762475824</v>
      </c>
      <c r="N1325" s="182">
        <v>1</v>
      </c>
      <c r="O1325" s="186">
        <f t="shared" ref="O1325:O1343" si="90">(K1325-J1326*N1325)/H1325</f>
        <v>9.9994806752066678E-2</v>
      </c>
    </row>
    <row r="1326" spans="2:15" x14ac:dyDescent="0.2">
      <c r="B1326" s="179" t="s">
        <v>43</v>
      </c>
      <c r="C1326" s="185" t="s">
        <v>18</v>
      </c>
      <c r="D1326" s="184" t="s">
        <v>1657</v>
      </c>
      <c r="E1326" s="180" t="str">
        <f t="shared" si="88"/>
        <v>RRTotal1-4</v>
      </c>
      <c r="F1326" s="181">
        <v>5.5999999999999995E-4</v>
      </c>
      <c r="G1326" s="181">
        <v>2.2499289604950225E-3</v>
      </c>
      <c r="H1326" s="182">
        <v>221.24340392997513</v>
      </c>
      <c r="I1326" s="181">
        <v>0.99775007103950497</v>
      </c>
      <c r="J1326" s="182">
        <v>98333.506441597972</v>
      </c>
      <c r="K1326" s="182">
        <v>392780.2357117646</v>
      </c>
      <c r="L1326" s="182">
        <v>7142947.4776153155</v>
      </c>
      <c r="M1326" s="183">
        <v>72.640015962998731</v>
      </c>
      <c r="N1326" s="182">
        <v>4</v>
      </c>
      <c r="O1326" s="186">
        <f t="shared" si="90"/>
        <v>1.4969194796759384</v>
      </c>
    </row>
    <row r="1327" spans="2:15" x14ac:dyDescent="0.2">
      <c r="B1327" s="179" t="s">
        <v>43</v>
      </c>
      <c r="C1327" s="185" t="s">
        <v>18</v>
      </c>
      <c r="D1327" s="184" t="s">
        <v>1658</v>
      </c>
      <c r="E1327" s="180" t="str">
        <f t="shared" si="88"/>
        <v>RRTotal5-9</v>
      </c>
      <c r="F1327" s="181">
        <v>2.5000000000000001E-4</v>
      </c>
      <c r="G1327" s="181">
        <v>1.22751038511287E-3</v>
      </c>
      <c r="H1327" s="182">
        <v>120.43382178566306</v>
      </c>
      <c r="I1327" s="181">
        <v>0.99877248961488718</v>
      </c>
      <c r="J1327" s="182">
        <v>98112.263037668003</v>
      </c>
      <c r="K1327" s="182">
        <v>490260.23063387588</v>
      </c>
      <c r="L1327" s="182">
        <v>6750167.2419035509</v>
      </c>
      <c r="M1327" s="183">
        <v>68.800443827414071</v>
      </c>
      <c r="N1327" s="182">
        <v>5</v>
      </c>
      <c r="O1327" s="186">
        <f t="shared" si="90"/>
        <v>2.4999999999999267</v>
      </c>
    </row>
    <row r="1328" spans="2:15" x14ac:dyDescent="0.2">
      <c r="B1328" s="179" t="s">
        <v>43</v>
      </c>
      <c r="C1328" s="185" t="s">
        <v>18</v>
      </c>
      <c r="D1328" s="184" t="s">
        <v>118</v>
      </c>
      <c r="E1328" s="180" t="str">
        <f t="shared" si="88"/>
        <v>RRTotal10-14</v>
      </c>
      <c r="F1328" s="181">
        <v>2.9999999999999997E-4</v>
      </c>
      <c r="G1328" s="181">
        <v>1.5062437337559004E-3</v>
      </c>
      <c r="H1328" s="182">
        <v>147.59957871570114</v>
      </c>
      <c r="I1328" s="181">
        <v>0.99849375626624415</v>
      </c>
      <c r="J1328" s="182">
        <v>97991.829215882346</v>
      </c>
      <c r="K1328" s="182">
        <v>489590.14713262249</v>
      </c>
      <c r="L1328" s="182">
        <v>6259907.0112696746</v>
      </c>
      <c r="M1328" s="183">
        <v>63.881928333827652</v>
      </c>
      <c r="N1328" s="182">
        <v>5</v>
      </c>
      <c r="O1328" s="186">
        <f t="shared" si="90"/>
        <v>2.4999999999999445</v>
      </c>
    </row>
    <row r="1329" spans="2:15" x14ac:dyDescent="0.2">
      <c r="B1329" s="179" t="s">
        <v>43</v>
      </c>
      <c r="C1329" s="185" t="s">
        <v>18</v>
      </c>
      <c r="D1329" s="179" t="s">
        <v>119</v>
      </c>
      <c r="E1329" s="180" t="str">
        <f t="shared" si="88"/>
        <v>RRTotal15-19</v>
      </c>
      <c r="F1329" s="181">
        <v>1.32E-3</v>
      </c>
      <c r="G1329" s="181">
        <v>6.5609647509982964E-3</v>
      </c>
      <c r="H1329" s="182">
        <v>641.95254173803323</v>
      </c>
      <c r="I1329" s="181">
        <v>0.99343903524900168</v>
      </c>
      <c r="J1329" s="182">
        <v>97844.229637166645</v>
      </c>
      <c r="K1329" s="182">
        <v>487616.26683148812</v>
      </c>
      <c r="L1329" s="182">
        <v>5770316.8641370526</v>
      </c>
      <c r="M1329" s="183">
        <v>58.97452395031344</v>
      </c>
      <c r="N1329" s="182">
        <v>5</v>
      </c>
      <c r="O1329" s="186">
        <f t="shared" si="90"/>
        <v>2.4999999999999747</v>
      </c>
    </row>
    <row r="1330" spans="2:15" x14ac:dyDescent="0.2">
      <c r="B1330" s="179" t="s">
        <v>43</v>
      </c>
      <c r="C1330" s="185" t="s">
        <v>18</v>
      </c>
      <c r="D1330" s="179" t="s">
        <v>120</v>
      </c>
      <c r="E1330" s="180" t="str">
        <f t="shared" si="88"/>
        <v>RRTotal20-24</v>
      </c>
      <c r="F1330" s="181">
        <v>1.98E-3</v>
      </c>
      <c r="G1330" s="181">
        <v>9.8731847430882959E-3</v>
      </c>
      <c r="H1330" s="182">
        <v>959.69603921202668</v>
      </c>
      <c r="I1330" s="181">
        <v>0.99012681525691171</v>
      </c>
      <c r="J1330" s="182">
        <v>97202.27709542861</v>
      </c>
      <c r="K1330" s="182">
        <v>483612.14537911298</v>
      </c>
      <c r="L1330" s="182">
        <v>5282700.5973055642</v>
      </c>
      <c r="M1330" s="183">
        <v>54.347498383389294</v>
      </c>
      <c r="N1330" s="182">
        <v>5</v>
      </c>
      <c r="O1330" s="186">
        <f t="shared" si="90"/>
        <v>2.4999999999999467</v>
      </c>
    </row>
    <row r="1331" spans="2:15" x14ac:dyDescent="0.2">
      <c r="B1331" s="179" t="s">
        <v>43</v>
      </c>
      <c r="C1331" s="185" t="s">
        <v>18</v>
      </c>
      <c r="D1331" s="179" t="s">
        <v>121</v>
      </c>
      <c r="E1331" s="180" t="str">
        <f t="shared" si="88"/>
        <v>RRTotal25-29</v>
      </c>
      <c r="F1331" s="181">
        <v>2.1900000000000001E-3</v>
      </c>
      <c r="G1331" s="181">
        <v>1.0905105047057613E-2</v>
      </c>
      <c r="H1331" s="182">
        <v>1049.5354564179988</v>
      </c>
      <c r="I1331" s="181">
        <v>0.98909489495294234</v>
      </c>
      <c r="J1331" s="182">
        <v>96242.581056216586</v>
      </c>
      <c r="K1331" s="182">
        <v>478589.06664003793</v>
      </c>
      <c r="L1331" s="182">
        <v>4799088.4519264512</v>
      </c>
      <c r="M1331" s="183">
        <v>49.86450279344897</v>
      </c>
      <c r="N1331" s="182">
        <v>5</v>
      </c>
      <c r="O1331" s="186">
        <f t="shared" si="90"/>
        <v>2.5000000000000342</v>
      </c>
    </row>
    <row r="1332" spans="2:15" x14ac:dyDescent="0.2">
      <c r="B1332" s="179" t="s">
        <v>43</v>
      </c>
      <c r="C1332" s="185" t="s">
        <v>18</v>
      </c>
      <c r="D1332" s="179" t="s">
        <v>122</v>
      </c>
      <c r="E1332" s="180" t="str">
        <f t="shared" si="88"/>
        <v>RRTotal30-34</v>
      </c>
      <c r="F1332" s="181">
        <v>2.8600000000000001E-3</v>
      </c>
      <c r="G1332" s="181">
        <v>1.4195088105190087E-2</v>
      </c>
      <c r="H1332" s="182">
        <v>1351.2736692905185</v>
      </c>
      <c r="I1332" s="181">
        <v>0.9858049118948099</v>
      </c>
      <c r="J1332" s="182">
        <v>95193.045599798585</v>
      </c>
      <c r="K1332" s="182">
        <v>472587.04382576665</v>
      </c>
      <c r="L1332" s="182">
        <v>4320499.3852864131</v>
      </c>
      <c r="M1332" s="183">
        <v>45.386712422777599</v>
      </c>
      <c r="N1332" s="182">
        <v>5</v>
      </c>
      <c r="O1332" s="186">
        <f t="shared" si="90"/>
        <v>2.5000000000000018</v>
      </c>
    </row>
    <row r="1333" spans="2:15" x14ac:dyDescent="0.2">
      <c r="B1333" s="179" t="s">
        <v>43</v>
      </c>
      <c r="C1333" s="185" t="s">
        <v>18</v>
      </c>
      <c r="D1333" s="179" t="s">
        <v>123</v>
      </c>
      <c r="E1333" s="180" t="str">
        <f t="shared" si="88"/>
        <v>RRTotal35-39</v>
      </c>
      <c r="F1333" s="181">
        <v>2.7000000000000001E-3</v>
      </c>
      <c r="G1333" s="181">
        <v>1.3387464254218849E-2</v>
      </c>
      <c r="H1333" s="182">
        <v>1256.3033672722345</v>
      </c>
      <c r="I1333" s="181">
        <v>0.98661253574578112</v>
      </c>
      <c r="J1333" s="182">
        <v>93841.771930508068</v>
      </c>
      <c r="K1333" s="182">
        <v>466068.10123435972</v>
      </c>
      <c r="L1333" s="182">
        <v>3847912.3414606466</v>
      </c>
      <c r="M1333" s="183">
        <v>41.004259215289665</v>
      </c>
      <c r="N1333" s="182">
        <v>5</v>
      </c>
      <c r="O1333" s="186">
        <f t="shared" si="90"/>
        <v>2.4999999999999889</v>
      </c>
    </row>
    <row r="1334" spans="2:15" x14ac:dyDescent="0.2">
      <c r="B1334" s="179" t="s">
        <v>43</v>
      </c>
      <c r="C1334" s="185" t="s">
        <v>18</v>
      </c>
      <c r="D1334" s="179" t="s">
        <v>124</v>
      </c>
      <c r="E1334" s="180" t="str">
        <f t="shared" si="88"/>
        <v>RRTotal40-44</v>
      </c>
      <c r="F1334" s="181">
        <v>3.3E-3</v>
      </c>
      <c r="G1334" s="181">
        <v>1.6363361966151513E-2</v>
      </c>
      <c r="H1334" s="182">
        <v>1515.0095349059698</v>
      </c>
      <c r="I1334" s="181">
        <v>0.98363663803384849</v>
      </c>
      <c r="J1334" s="182">
        <v>92585.468563235831</v>
      </c>
      <c r="K1334" s="182">
        <v>459139.81897891423</v>
      </c>
      <c r="L1334" s="182">
        <v>3381844.2402262869</v>
      </c>
      <c r="M1334" s="183">
        <v>36.526728143266766</v>
      </c>
      <c r="N1334" s="182">
        <v>5</v>
      </c>
      <c r="O1334" s="186">
        <f t="shared" si="90"/>
        <v>2.499999999999996</v>
      </c>
    </row>
    <row r="1335" spans="2:15" x14ac:dyDescent="0.2">
      <c r="B1335" s="179" t="s">
        <v>43</v>
      </c>
      <c r="C1335" s="185" t="s">
        <v>18</v>
      </c>
      <c r="D1335" s="179" t="s">
        <v>125</v>
      </c>
      <c r="E1335" s="180" t="str">
        <f t="shared" si="88"/>
        <v>RRTotal45-49</v>
      </c>
      <c r="F1335" s="181">
        <v>5.11E-3</v>
      </c>
      <c r="G1335" s="181">
        <v>2.5213715146811668E-2</v>
      </c>
      <c r="H1335" s="182">
        <v>2296.224612229692</v>
      </c>
      <c r="I1335" s="181">
        <v>0.9747862848531883</v>
      </c>
      <c r="J1335" s="182">
        <v>91070.45902832986</v>
      </c>
      <c r="K1335" s="182">
        <v>449611.73361107509</v>
      </c>
      <c r="L1335" s="182">
        <v>2922704.4212473729</v>
      </c>
      <c r="M1335" s="183">
        <v>32.092782362480335</v>
      </c>
      <c r="N1335" s="182">
        <v>5</v>
      </c>
      <c r="O1335" s="186">
        <f t="shared" si="90"/>
        <v>2.4999999999999978</v>
      </c>
    </row>
    <row r="1336" spans="2:15" x14ac:dyDescent="0.2">
      <c r="B1336" s="179" t="s">
        <v>43</v>
      </c>
      <c r="C1336" s="185" t="s">
        <v>18</v>
      </c>
      <c r="D1336" s="179" t="s">
        <v>126</v>
      </c>
      <c r="E1336" s="180" t="str">
        <f t="shared" si="88"/>
        <v>RRTotal50-54</v>
      </c>
      <c r="F1336" s="181">
        <v>8.0099999999999998E-3</v>
      </c>
      <c r="G1336" s="181">
        <v>3.9282268049314568E-2</v>
      </c>
      <c r="H1336" s="182">
        <v>3487.2532722059332</v>
      </c>
      <c r="I1336" s="181">
        <v>0.96071773195068544</v>
      </c>
      <c r="J1336" s="182">
        <v>88774.234416100167</v>
      </c>
      <c r="K1336" s="182">
        <v>435153.03889998602</v>
      </c>
      <c r="L1336" s="182">
        <v>2473092.6876362977</v>
      </c>
      <c r="M1336" s="183">
        <v>27.858226025858869</v>
      </c>
      <c r="N1336" s="182">
        <v>5</v>
      </c>
      <c r="O1336" s="186">
        <f t="shared" si="90"/>
        <v>2.4999999999999885</v>
      </c>
    </row>
    <row r="1337" spans="2:15" x14ac:dyDescent="0.2">
      <c r="B1337" s="179" t="s">
        <v>43</v>
      </c>
      <c r="C1337" s="185" t="s">
        <v>18</v>
      </c>
      <c r="D1337" s="179" t="s">
        <v>127</v>
      </c>
      <c r="E1337" s="180" t="str">
        <f t="shared" si="88"/>
        <v>RRTotal55-59</v>
      </c>
      <c r="F1337" s="181">
        <v>1.1560000000000001E-2</v>
      </c>
      <c r="G1337" s="181">
        <v>5.6162949942150771E-2</v>
      </c>
      <c r="H1337" s="182">
        <v>4789.9684527016889</v>
      </c>
      <c r="I1337" s="181">
        <v>0.94383705005784924</v>
      </c>
      <c r="J1337" s="182">
        <v>85286.981143894242</v>
      </c>
      <c r="K1337" s="182">
        <v>414459.98458771699</v>
      </c>
      <c r="L1337" s="182">
        <v>2037939.6487363116</v>
      </c>
      <c r="M1337" s="183">
        <v>23.895084823062813</v>
      </c>
      <c r="N1337" s="182">
        <v>5</v>
      </c>
      <c r="O1337" s="186">
        <f t="shared" si="90"/>
        <v>2.5000000000000027</v>
      </c>
    </row>
    <row r="1338" spans="2:15" x14ac:dyDescent="0.2">
      <c r="B1338" s="179" t="s">
        <v>43</v>
      </c>
      <c r="C1338" s="185" t="s">
        <v>18</v>
      </c>
      <c r="D1338" s="179" t="s">
        <v>128</v>
      </c>
      <c r="E1338" s="180" t="str">
        <f t="shared" si="88"/>
        <v>RRTotal60-64</v>
      </c>
      <c r="F1338" s="181">
        <v>1.559E-2</v>
      </c>
      <c r="G1338" s="181">
        <v>7.5003468202420598E-2</v>
      </c>
      <c r="H1338" s="182">
        <v>6037.5551317737072</v>
      </c>
      <c r="I1338" s="181">
        <v>0.92499653179757946</v>
      </c>
      <c r="J1338" s="182">
        <v>80497.012691192547</v>
      </c>
      <c r="K1338" s="182">
        <v>387391.17562652851</v>
      </c>
      <c r="L1338" s="182">
        <v>1623479.6641485947</v>
      </c>
      <c r="M1338" s="183">
        <v>20.168197674324691</v>
      </c>
      <c r="N1338" s="182">
        <v>5</v>
      </c>
      <c r="O1338" s="186">
        <f t="shared" si="90"/>
        <v>2.499999999999996</v>
      </c>
    </row>
    <row r="1339" spans="2:15" x14ac:dyDescent="0.2">
      <c r="B1339" s="179" t="s">
        <v>43</v>
      </c>
      <c r="C1339" s="185" t="s">
        <v>18</v>
      </c>
      <c r="D1339" s="179" t="s">
        <v>129</v>
      </c>
      <c r="E1339" s="180" t="str">
        <f t="shared" si="88"/>
        <v>RRTotal65-69</v>
      </c>
      <c r="F1339" s="181">
        <v>2.366E-2</v>
      </c>
      <c r="G1339" s="181">
        <v>0.11170733199124283</v>
      </c>
      <c r="H1339" s="182">
        <v>8317.6673454778575</v>
      </c>
      <c r="I1339" s="181">
        <v>0.88829266800875717</v>
      </c>
      <c r="J1339" s="182">
        <v>74459.45755941885</v>
      </c>
      <c r="K1339" s="182">
        <v>351503.11943339964</v>
      </c>
      <c r="L1339" s="182">
        <v>1236088.4885220663</v>
      </c>
      <c r="M1339" s="183">
        <v>16.600825859302887</v>
      </c>
      <c r="N1339" s="182">
        <v>5</v>
      </c>
      <c r="O1339" s="186">
        <f t="shared" si="90"/>
        <v>2.4999999999999978</v>
      </c>
    </row>
    <row r="1340" spans="2:15" x14ac:dyDescent="0.2">
      <c r="B1340" s="179" t="s">
        <v>43</v>
      </c>
      <c r="C1340" s="185" t="s">
        <v>18</v>
      </c>
      <c r="D1340" s="179" t="s">
        <v>130</v>
      </c>
      <c r="E1340" s="180" t="str">
        <f t="shared" si="88"/>
        <v>RRTotal70-74</v>
      </c>
      <c r="F1340" s="181">
        <v>3.6880000000000003E-2</v>
      </c>
      <c r="G1340" s="181">
        <v>0.16882257994093677</v>
      </c>
      <c r="H1340" s="182">
        <v>11166.227665829723</v>
      </c>
      <c r="I1340" s="181">
        <v>0.83117742005906325</v>
      </c>
      <c r="J1340" s="182">
        <v>66141.790213941</v>
      </c>
      <c r="K1340" s="182">
        <v>302793.38190513069</v>
      </c>
      <c r="L1340" s="182">
        <v>884585.36908866651</v>
      </c>
      <c r="M1340" s="183">
        <v>13.374076604630798</v>
      </c>
      <c r="N1340" s="182">
        <v>5</v>
      </c>
      <c r="O1340" s="186">
        <f t="shared" si="90"/>
        <v>2.499999999999996</v>
      </c>
    </row>
    <row r="1341" spans="2:15" x14ac:dyDescent="0.2">
      <c r="B1341" s="179" t="s">
        <v>43</v>
      </c>
      <c r="C1341" s="185" t="s">
        <v>18</v>
      </c>
      <c r="D1341" s="179" t="s">
        <v>131</v>
      </c>
      <c r="E1341" s="180" t="str">
        <f t="shared" si="88"/>
        <v>RRTotal75-79</v>
      </c>
      <c r="F1341" s="181">
        <v>5.169E-2</v>
      </c>
      <c r="G1341" s="181">
        <v>0.22887446823807259</v>
      </c>
      <c r="H1341" s="182">
        <v>12582.502644287868</v>
      </c>
      <c r="I1341" s="181">
        <v>0.77112553176192744</v>
      </c>
      <c r="J1341" s="182">
        <v>54975.56254811128</v>
      </c>
      <c r="K1341" s="182">
        <v>243421.55612983674</v>
      </c>
      <c r="L1341" s="182">
        <v>581791.98718353582</v>
      </c>
      <c r="M1341" s="183">
        <v>10.582738224358991</v>
      </c>
      <c r="N1341" s="182">
        <v>5</v>
      </c>
      <c r="O1341" s="186">
        <f t="shared" si="90"/>
        <v>2.4999999999999996</v>
      </c>
    </row>
    <row r="1342" spans="2:15" x14ac:dyDescent="0.2">
      <c r="B1342" s="179" t="s">
        <v>43</v>
      </c>
      <c r="C1342" s="185" t="s">
        <v>18</v>
      </c>
      <c r="D1342" s="179" t="s">
        <v>132</v>
      </c>
      <c r="E1342" s="180" t="str">
        <f t="shared" si="88"/>
        <v>RRTotal80-84</v>
      </c>
      <c r="F1342" s="181">
        <v>8.8569999999999996E-2</v>
      </c>
      <c r="G1342" s="181">
        <v>0.36257200598859896</v>
      </c>
      <c r="H1342" s="182">
        <v>15370.536769324097</v>
      </c>
      <c r="I1342" s="181">
        <v>0.63742799401140104</v>
      </c>
      <c r="J1342" s="182">
        <v>42393.059903823414</v>
      </c>
      <c r="K1342" s="182">
        <v>173538.95759580683</v>
      </c>
      <c r="L1342" s="182">
        <v>338370.43105369911</v>
      </c>
      <c r="M1342" s="183">
        <v>7.9817411581366322</v>
      </c>
      <c r="N1342" s="182">
        <v>5</v>
      </c>
      <c r="O1342" s="186">
        <f t="shared" si="90"/>
        <v>2.5000000000000004</v>
      </c>
    </row>
    <row r="1343" spans="2:15" x14ac:dyDescent="0.2">
      <c r="B1343" s="179" t="s">
        <v>43</v>
      </c>
      <c r="C1343" s="185" t="s">
        <v>18</v>
      </c>
      <c r="D1343" s="179" t="s">
        <v>133</v>
      </c>
      <c r="E1343" s="180" t="str">
        <f t="shared" si="88"/>
        <v>RRTotal85-89</v>
      </c>
      <c r="F1343" s="181">
        <v>0.12377000000000001</v>
      </c>
      <c r="G1343" s="181">
        <v>0.47260970689405568</v>
      </c>
      <c r="H1343" s="182">
        <v>12771.10673813356</v>
      </c>
      <c r="I1343" s="181">
        <v>0.52739029310594432</v>
      </c>
      <c r="J1343" s="182">
        <v>27022.523134499315</v>
      </c>
      <c r="K1343" s="182">
        <v>103184.84882716267</v>
      </c>
      <c r="L1343" s="182">
        <v>164831.47345789228</v>
      </c>
      <c r="M1343" s="183">
        <v>6.0997810099921432</v>
      </c>
      <c r="N1343" s="182">
        <v>5</v>
      </c>
      <c r="O1343" s="186">
        <f t="shared" si="90"/>
        <v>2.4999999999999987</v>
      </c>
    </row>
    <row r="1344" spans="2:15" x14ac:dyDescent="0.2">
      <c r="B1344" s="179" t="s">
        <v>43</v>
      </c>
      <c r="C1344" s="185" t="s">
        <v>18</v>
      </c>
      <c r="D1344" s="179" t="s">
        <v>8</v>
      </c>
      <c r="E1344" s="180" t="str">
        <f t="shared" si="88"/>
        <v>RRTotal90+</v>
      </c>
      <c r="F1344" s="181">
        <v>0.23118</v>
      </c>
      <c r="G1344" s="181">
        <v>1</v>
      </c>
      <c r="H1344" s="182">
        <v>14251.416396365756</v>
      </c>
      <c r="I1344" s="181">
        <v>0</v>
      </c>
      <c r="J1344" s="182">
        <v>14251.416396365756</v>
      </c>
      <c r="K1344" s="182">
        <v>61646.62463072961</v>
      </c>
      <c r="L1344" s="182">
        <v>61646.62463072961</v>
      </c>
      <c r="M1344" s="183">
        <v>4.3256489682281734</v>
      </c>
      <c r="N1344" s="183" t="s">
        <v>19</v>
      </c>
      <c r="O1344" s="186">
        <f>K1344/H1344</f>
        <v>4.3256489682281734</v>
      </c>
    </row>
    <row r="1345" spans="2:15" ht="16" customHeight="1" x14ac:dyDescent="0.2">
      <c r="B1345" s="239" t="s">
        <v>14</v>
      </c>
      <c r="C1345" s="239" t="s">
        <v>17</v>
      </c>
      <c r="D1345" s="239" t="s">
        <v>0</v>
      </c>
      <c r="E1345" s="239" t="s">
        <v>135</v>
      </c>
      <c r="F1345" s="240" t="s">
        <v>1</v>
      </c>
      <c r="G1345" s="240" t="s">
        <v>2</v>
      </c>
      <c r="H1345" s="240" t="s">
        <v>83</v>
      </c>
      <c r="I1345" s="240" t="s">
        <v>3</v>
      </c>
      <c r="J1345" s="240" t="s">
        <v>4</v>
      </c>
      <c r="K1345" s="240" t="s">
        <v>5</v>
      </c>
      <c r="L1345" s="240" t="s">
        <v>6</v>
      </c>
      <c r="M1345" s="240" t="s">
        <v>7</v>
      </c>
      <c r="N1345" s="241" t="s">
        <v>9</v>
      </c>
      <c r="O1345" s="242" t="s">
        <v>139</v>
      </c>
    </row>
    <row r="1346" spans="2:15" ht="16" customHeight="1" x14ac:dyDescent="0.2">
      <c r="B1346" s="239"/>
      <c r="C1346" s="239"/>
      <c r="D1346" s="239"/>
      <c r="E1346" s="239"/>
      <c r="F1346" s="239"/>
      <c r="G1346" s="239"/>
      <c r="H1346" s="239"/>
      <c r="I1346" s="239"/>
      <c r="J1346" s="239"/>
      <c r="K1346" s="239"/>
      <c r="L1346" s="239"/>
      <c r="M1346" s="239"/>
      <c r="N1346" s="241"/>
      <c r="O1346" s="242"/>
    </row>
    <row r="1347" spans="2:15" x14ac:dyDescent="0.2">
      <c r="B1347" s="179" t="s">
        <v>44</v>
      </c>
      <c r="C1347" s="185" t="s">
        <v>18</v>
      </c>
      <c r="D1347" s="179">
        <v>0</v>
      </c>
      <c r="E1347" s="180" t="str">
        <f t="shared" si="88"/>
        <v>PATotal0</v>
      </c>
      <c r="F1347" s="181">
        <v>1.5389999999999999E-2</v>
      </c>
      <c r="G1347" s="181">
        <v>1.5174242621835504E-2</v>
      </c>
      <c r="H1347" s="182">
        <v>1517.4242621835504</v>
      </c>
      <c r="I1347" s="181">
        <v>0.98482575737816447</v>
      </c>
      <c r="J1347" s="182">
        <v>100000</v>
      </c>
      <c r="K1347" s="182">
        <v>98627.524242669519</v>
      </c>
      <c r="L1347" s="182">
        <v>7265648.9837712841</v>
      </c>
      <c r="M1347" s="183">
        <v>72.65648983771284</v>
      </c>
      <c r="N1347" s="182">
        <v>1</v>
      </c>
      <c r="O1347" s="186">
        <f t="shared" ref="O1347:O1365" si="91">(K1347-J1348*N1347)/H1347</f>
        <v>9.5522727865506904E-2</v>
      </c>
    </row>
    <row r="1348" spans="2:15" x14ac:dyDescent="0.2">
      <c r="B1348" s="179" t="s">
        <v>44</v>
      </c>
      <c r="C1348" s="185" t="s">
        <v>18</v>
      </c>
      <c r="D1348" s="184" t="s">
        <v>1657</v>
      </c>
      <c r="E1348" s="180" t="str">
        <f t="shared" si="88"/>
        <v>PATotal1-4</v>
      </c>
      <c r="F1348" s="181">
        <v>6.9999999999999999E-4</v>
      </c>
      <c r="G1348" s="181">
        <v>2.7870112782660736E-3</v>
      </c>
      <c r="H1348" s="182">
        <v>274.4720492939872</v>
      </c>
      <c r="I1348" s="181">
        <v>0.99721298872173392</v>
      </c>
      <c r="J1348" s="182">
        <v>98482.575737816442</v>
      </c>
      <c r="K1348" s="182">
        <v>393243.94218582689</v>
      </c>
      <c r="L1348" s="182">
        <v>7167021.4595286148</v>
      </c>
      <c r="M1348" s="183">
        <v>72.77451270780017</v>
      </c>
      <c r="N1348" s="182">
        <v>4</v>
      </c>
      <c r="O1348" s="186">
        <f t="shared" si="91"/>
        <v>1.4993418557394242</v>
      </c>
    </row>
    <row r="1349" spans="2:15" x14ac:dyDescent="0.2">
      <c r="B1349" s="179" t="s">
        <v>44</v>
      </c>
      <c r="C1349" s="185" t="s">
        <v>18</v>
      </c>
      <c r="D1349" s="184" t="s">
        <v>1658</v>
      </c>
      <c r="E1349" s="180" t="str">
        <f t="shared" si="88"/>
        <v>PATotal5-9</v>
      </c>
      <c r="F1349" s="181">
        <v>4.2999999999999999E-4</v>
      </c>
      <c r="G1349" s="181">
        <v>2.1363471936181695E-3</v>
      </c>
      <c r="H1349" s="182">
        <v>209.80660670553715</v>
      </c>
      <c r="I1349" s="181">
        <v>0.99786365280638178</v>
      </c>
      <c r="J1349" s="182">
        <v>98208.10368852246</v>
      </c>
      <c r="K1349" s="182">
        <v>490516.00192584842</v>
      </c>
      <c r="L1349" s="182">
        <v>6773777.5173427882</v>
      </c>
      <c r="M1349" s="183">
        <v>68.973712585129945</v>
      </c>
      <c r="N1349" s="182">
        <v>5</v>
      </c>
      <c r="O1349" s="186">
        <f t="shared" si="91"/>
        <v>2.4999999999999547</v>
      </c>
    </row>
    <row r="1350" spans="2:15" x14ac:dyDescent="0.2">
      <c r="B1350" s="179" t="s">
        <v>44</v>
      </c>
      <c r="C1350" s="185" t="s">
        <v>18</v>
      </c>
      <c r="D1350" s="184" t="s">
        <v>118</v>
      </c>
      <c r="E1350" s="180" t="str">
        <f t="shared" si="88"/>
        <v>PATotal10-14</v>
      </c>
      <c r="F1350" s="181">
        <v>4.0999999999999999E-4</v>
      </c>
      <c r="G1350" s="181">
        <v>2.058988284943314E-3</v>
      </c>
      <c r="H1350" s="182">
        <v>201.7773456358556</v>
      </c>
      <c r="I1350" s="181">
        <v>0.99794101171505667</v>
      </c>
      <c r="J1350" s="182">
        <v>97998.297081816912</v>
      </c>
      <c r="K1350" s="182">
        <v>489487.04204499495</v>
      </c>
      <c r="L1350" s="182">
        <v>6283261.5154169397</v>
      </c>
      <c r="M1350" s="183">
        <v>64.116027548633468</v>
      </c>
      <c r="N1350" s="182">
        <v>5</v>
      </c>
      <c r="O1350" s="186">
        <f t="shared" si="91"/>
        <v>2.5000000000000342</v>
      </c>
    </row>
    <row r="1351" spans="2:15" x14ac:dyDescent="0.2">
      <c r="B1351" s="179" t="s">
        <v>44</v>
      </c>
      <c r="C1351" s="185" t="s">
        <v>18</v>
      </c>
      <c r="D1351" s="179" t="s">
        <v>119</v>
      </c>
      <c r="E1351" s="180" t="str">
        <f t="shared" si="88"/>
        <v>PATotal15-19</v>
      </c>
      <c r="F1351" s="181">
        <v>1.56E-3</v>
      </c>
      <c r="G1351" s="181">
        <v>7.7856794326274931E-3</v>
      </c>
      <c r="H1351" s="182">
        <v>761.41235229253357</v>
      </c>
      <c r="I1351" s="181">
        <v>0.99221432056737247</v>
      </c>
      <c r="J1351" s="182">
        <v>97796.519736181057</v>
      </c>
      <c r="K1351" s="182">
        <v>487079.06780017394</v>
      </c>
      <c r="L1351" s="182">
        <v>5793774.4733719444</v>
      </c>
      <c r="M1351" s="183">
        <v>59.243155983478871</v>
      </c>
      <c r="N1351" s="182">
        <v>5</v>
      </c>
      <c r="O1351" s="186">
        <f t="shared" si="91"/>
        <v>2.5000000000000289</v>
      </c>
    </row>
    <row r="1352" spans="2:15" x14ac:dyDescent="0.2">
      <c r="B1352" s="179" t="s">
        <v>44</v>
      </c>
      <c r="C1352" s="185" t="s">
        <v>18</v>
      </c>
      <c r="D1352" s="179" t="s">
        <v>120</v>
      </c>
      <c r="E1352" s="180" t="str">
        <f t="shared" si="88"/>
        <v>PATotal20-24</v>
      </c>
      <c r="F1352" s="181">
        <v>2.3700000000000001E-3</v>
      </c>
      <c r="G1352" s="181">
        <v>1.178985035357992E-2</v>
      </c>
      <c r="H1352" s="182">
        <v>1144.0293950996036</v>
      </c>
      <c r="I1352" s="181">
        <v>0.98821014964642007</v>
      </c>
      <c r="J1352" s="182">
        <v>97035.10738388852</v>
      </c>
      <c r="K1352" s="182">
        <v>482315.46343169361</v>
      </c>
      <c r="L1352" s="182">
        <v>5306695.4055717709</v>
      </c>
      <c r="M1352" s="183">
        <v>54.688406584407844</v>
      </c>
      <c r="N1352" s="182">
        <v>5</v>
      </c>
      <c r="O1352" s="186">
        <f t="shared" si="91"/>
        <v>2.4999999999999694</v>
      </c>
    </row>
    <row r="1353" spans="2:15" x14ac:dyDescent="0.2">
      <c r="B1353" s="179" t="s">
        <v>44</v>
      </c>
      <c r="C1353" s="185" t="s">
        <v>18</v>
      </c>
      <c r="D1353" s="179" t="s">
        <v>121</v>
      </c>
      <c r="E1353" s="180" t="str">
        <f t="shared" si="88"/>
        <v>PATotal25-29</v>
      </c>
      <c r="F1353" s="181">
        <v>2.4399999999999999E-3</v>
      </c>
      <c r="G1353" s="181">
        <v>1.2136118482696499E-2</v>
      </c>
      <c r="H1353" s="182">
        <v>1163.7454839054326</v>
      </c>
      <c r="I1353" s="181">
        <v>0.98786388151730353</v>
      </c>
      <c r="J1353" s="182">
        <v>95891.077988788922</v>
      </c>
      <c r="K1353" s="182">
        <v>476546.02623418102</v>
      </c>
      <c r="L1353" s="182">
        <v>4824379.9421400772</v>
      </c>
      <c r="M1353" s="183">
        <v>50.311040853082474</v>
      </c>
      <c r="N1353" s="182">
        <v>5</v>
      </c>
      <c r="O1353" s="186">
        <f t="shared" si="91"/>
        <v>2.4999999999999365</v>
      </c>
    </row>
    <row r="1354" spans="2:15" x14ac:dyDescent="0.2">
      <c r="B1354" s="179" t="s">
        <v>44</v>
      </c>
      <c r="C1354" s="185" t="s">
        <v>18</v>
      </c>
      <c r="D1354" s="179" t="s">
        <v>122</v>
      </c>
      <c r="E1354" s="180" t="str">
        <f t="shared" si="88"/>
        <v>PATotal30-34</v>
      </c>
      <c r="F1354" s="181">
        <v>2.66E-3</v>
      </c>
      <c r="G1354" s="181">
        <v>1.320903999528571E-2</v>
      </c>
      <c r="H1354" s="182">
        <v>1251.2571237037341</v>
      </c>
      <c r="I1354" s="181">
        <v>0.98679096000471433</v>
      </c>
      <c r="J1354" s="182">
        <v>94727.332504883496</v>
      </c>
      <c r="K1354" s="182">
        <v>470508.51971515815</v>
      </c>
      <c r="L1354" s="182">
        <v>4347833.9159058966</v>
      </c>
      <c r="M1354" s="183">
        <v>45.898409687423133</v>
      </c>
      <c r="N1354" s="182">
        <v>5</v>
      </c>
      <c r="O1354" s="186">
        <f t="shared" si="91"/>
        <v>2.5000000000000164</v>
      </c>
    </row>
    <row r="1355" spans="2:15" x14ac:dyDescent="0.2">
      <c r="B1355" s="179" t="s">
        <v>44</v>
      </c>
      <c r="C1355" s="185" t="s">
        <v>18</v>
      </c>
      <c r="D1355" s="179" t="s">
        <v>123</v>
      </c>
      <c r="E1355" s="180" t="str">
        <f t="shared" si="88"/>
        <v>PATotal35-39</v>
      </c>
      <c r="F1355" s="181">
        <v>2.9399999999999999E-3</v>
      </c>
      <c r="G1355" s="181">
        <v>1.4572039285450101E-2</v>
      </c>
      <c r="H1355" s="182">
        <v>1362.1370427042466</v>
      </c>
      <c r="I1355" s="181">
        <v>0.98542796071454986</v>
      </c>
      <c r="J1355" s="182">
        <v>93476.075381179762</v>
      </c>
      <c r="K1355" s="182">
        <v>463975.03429913818</v>
      </c>
      <c r="L1355" s="182">
        <v>3877325.3961907383</v>
      </c>
      <c r="M1355" s="183">
        <v>41.479334475475731</v>
      </c>
      <c r="N1355" s="182">
        <v>5</v>
      </c>
      <c r="O1355" s="186">
        <f t="shared" si="91"/>
        <v>2.5000000000000022</v>
      </c>
    </row>
    <row r="1356" spans="2:15" x14ac:dyDescent="0.2">
      <c r="B1356" s="179" t="s">
        <v>44</v>
      </c>
      <c r="C1356" s="185" t="s">
        <v>18</v>
      </c>
      <c r="D1356" s="179" t="s">
        <v>124</v>
      </c>
      <c r="E1356" s="180" t="str">
        <f t="shared" si="88"/>
        <v>PATotal40-44</v>
      </c>
      <c r="F1356" s="181">
        <v>3.6600000000000001E-3</v>
      </c>
      <c r="G1356" s="181">
        <v>1.8144184901760462E-2</v>
      </c>
      <c r="H1356" s="182">
        <v>1671.3323292426614</v>
      </c>
      <c r="I1356" s="181">
        <v>0.98185581509823949</v>
      </c>
      <c r="J1356" s="182">
        <v>92113.938338475506</v>
      </c>
      <c r="K1356" s="182">
        <v>456391.36086927087</v>
      </c>
      <c r="L1356" s="182">
        <v>3413350.3618916003</v>
      </c>
      <c r="M1356" s="183">
        <v>37.055742306328703</v>
      </c>
      <c r="N1356" s="182">
        <v>5</v>
      </c>
      <c r="O1356" s="186">
        <f t="shared" si="91"/>
        <v>2.5000000000000226</v>
      </c>
    </row>
    <row r="1357" spans="2:15" x14ac:dyDescent="0.2">
      <c r="B1357" s="179" t="s">
        <v>44</v>
      </c>
      <c r="C1357" s="185" t="s">
        <v>18</v>
      </c>
      <c r="D1357" s="179" t="s">
        <v>125</v>
      </c>
      <c r="E1357" s="180" t="str">
        <f t="shared" ref="E1357:E1420" si="92">_xlfn.CONCAT(B1357,C1357,D1357)</f>
        <v>PATotal45-49</v>
      </c>
      <c r="F1357" s="181">
        <v>5.3299999999999997E-3</v>
      </c>
      <c r="G1357" s="181">
        <v>2.6289410901480893E-2</v>
      </c>
      <c r="H1357" s="182">
        <v>2377.6828323774671</v>
      </c>
      <c r="I1357" s="181">
        <v>0.97371058909851915</v>
      </c>
      <c r="J1357" s="182">
        <v>90442.606009232841</v>
      </c>
      <c r="K1357" s="182">
        <v>446268.82296522055</v>
      </c>
      <c r="L1357" s="182">
        <v>2956959.0010223296</v>
      </c>
      <c r="M1357" s="183">
        <v>32.694314455296301</v>
      </c>
      <c r="N1357" s="182">
        <v>5</v>
      </c>
      <c r="O1357" s="186">
        <f t="shared" si="91"/>
        <v>2.5000000000000071</v>
      </c>
    </row>
    <row r="1358" spans="2:15" x14ac:dyDescent="0.2">
      <c r="B1358" s="179" t="s">
        <v>44</v>
      </c>
      <c r="C1358" s="185" t="s">
        <v>18</v>
      </c>
      <c r="D1358" s="179" t="s">
        <v>126</v>
      </c>
      <c r="E1358" s="180" t="str">
        <f t="shared" si="92"/>
        <v>PATotal50-54</v>
      </c>
      <c r="F1358" s="181">
        <v>7.5900000000000004E-3</v>
      </c>
      <c r="G1358" s="181">
        <v>3.7252315627478265E-2</v>
      </c>
      <c r="H1358" s="182">
        <v>3280.6223138938421</v>
      </c>
      <c r="I1358" s="181">
        <v>0.96274768437252178</v>
      </c>
      <c r="J1358" s="182">
        <v>88064.923176855373</v>
      </c>
      <c r="K1358" s="182">
        <v>432123.06009954226</v>
      </c>
      <c r="L1358" s="182">
        <v>2510690.178057109</v>
      </c>
      <c r="M1358" s="183">
        <v>28.509536913068604</v>
      </c>
      <c r="N1358" s="182">
        <v>5</v>
      </c>
      <c r="O1358" s="186">
        <f t="shared" si="91"/>
        <v>2.4999999999999827</v>
      </c>
    </row>
    <row r="1359" spans="2:15" x14ac:dyDescent="0.2">
      <c r="B1359" s="179" t="s">
        <v>44</v>
      </c>
      <c r="C1359" s="185" t="s">
        <v>18</v>
      </c>
      <c r="D1359" s="179" t="s">
        <v>127</v>
      </c>
      <c r="E1359" s="180" t="str">
        <f t="shared" si="92"/>
        <v>PATotal55-59</v>
      </c>
      <c r="F1359" s="181">
        <v>1.039E-2</v>
      </c>
      <c r="G1359" s="181">
        <v>5.0637810939546536E-2</v>
      </c>
      <c r="H1359" s="182">
        <v>4293.2913977402786</v>
      </c>
      <c r="I1359" s="181">
        <v>0.94936218906045344</v>
      </c>
      <c r="J1359" s="182">
        <v>84784.300862961536</v>
      </c>
      <c r="K1359" s="182">
        <v>413188.27582045697</v>
      </c>
      <c r="L1359" s="182">
        <v>2078567.1179575669</v>
      </c>
      <c r="M1359" s="183">
        <v>24.515943362170244</v>
      </c>
      <c r="N1359" s="182">
        <v>5</v>
      </c>
      <c r="O1359" s="186">
        <f t="shared" si="91"/>
        <v>2.4999999999999964</v>
      </c>
    </row>
    <row r="1360" spans="2:15" x14ac:dyDescent="0.2">
      <c r="B1360" s="179" t="s">
        <v>44</v>
      </c>
      <c r="C1360" s="185" t="s">
        <v>18</v>
      </c>
      <c r="D1360" s="179" t="s">
        <v>128</v>
      </c>
      <c r="E1360" s="180" t="str">
        <f t="shared" si="92"/>
        <v>PATotal60-64</v>
      </c>
      <c r="F1360" s="181">
        <v>1.5440000000000001E-2</v>
      </c>
      <c r="G1360" s="181">
        <v>7.4336689885831642E-2</v>
      </c>
      <c r="H1360" s="182">
        <v>5983.4352092136924</v>
      </c>
      <c r="I1360" s="181">
        <v>0.92566331011416836</v>
      </c>
      <c r="J1360" s="182">
        <v>80491.009465221257</v>
      </c>
      <c r="K1360" s="182">
        <v>387496.45930307207</v>
      </c>
      <c r="L1360" s="182">
        <v>1665378.84213711</v>
      </c>
      <c r="M1360" s="183">
        <v>20.690246689683903</v>
      </c>
      <c r="N1360" s="182">
        <v>5</v>
      </c>
      <c r="O1360" s="186">
        <f t="shared" si="91"/>
        <v>2.5000000000000071</v>
      </c>
    </row>
    <row r="1361" spans="2:15" x14ac:dyDescent="0.2">
      <c r="B1361" s="179" t="s">
        <v>44</v>
      </c>
      <c r="C1361" s="185" t="s">
        <v>18</v>
      </c>
      <c r="D1361" s="179" t="s">
        <v>129</v>
      </c>
      <c r="E1361" s="180" t="str">
        <f t="shared" si="92"/>
        <v>PATotal65-69</v>
      </c>
      <c r="F1361" s="181">
        <v>2.179E-2</v>
      </c>
      <c r="G1361" s="181">
        <v>0.10330203157684105</v>
      </c>
      <c r="H1361" s="182">
        <v>7696.7837885079225</v>
      </c>
      <c r="I1361" s="181">
        <v>0.89669796842315896</v>
      </c>
      <c r="J1361" s="182">
        <v>74507.57425600756</v>
      </c>
      <c r="K1361" s="182">
        <v>353295.911808768</v>
      </c>
      <c r="L1361" s="182">
        <v>1277882.3828340378</v>
      </c>
      <c r="M1361" s="183">
        <v>17.151039952572365</v>
      </c>
      <c r="N1361" s="182">
        <v>5</v>
      </c>
      <c r="O1361" s="186">
        <f t="shared" si="91"/>
        <v>2.4999999999999996</v>
      </c>
    </row>
    <row r="1362" spans="2:15" x14ac:dyDescent="0.2">
      <c r="B1362" s="179" t="s">
        <v>44</v>
      </c>
      <c r="C1362" s="185" t="s">
        <v>18</v>
      </c>
      <c r="D1362" s="179" t="s">
        <v>130</v>
      </c>
      <c r="E1362" s="180" t="str">
        <f t="shared" si="92"/>
        <v>PATotal70-74</v>
      </c>
      <c r="F1362" s="181">
        <v>3.5659999999999997E-2</v>
      </c>
      <c r="G1362" s="181">
        <v>0.16369336565083481</v>
      </c>
      <c r="H1362" s="182">
        <v>10936.483153417726</v>
      </c>
      <c r="I1362" s="181">
        <v>0.83630663434916519</v>
      </c>
      <c r="J1362" s="182">
        <v>66810.790467499639</v>
      </c>
      <c r="K1362" s="182">
        <v>306712.74445395387</v>
      </c>
      <c r="L1362" s="182">
        <v>924586.47102526971</v>
      </c>
      <c r="M1362" s="183">
        <v>13.838879386931341</v>
      </c>
      <c r="N1362" s="182">
        <v>5</v>
      </c>
      <c r="O1362" s="186">
        <f t="shared" si="91"/>
        <v>2.5000000000000009</v>
      </c>
    </row>
    <row r="1363" spans="2:15" x14ac:dyDescent="0.2">
      <c r="B1363" s="179" t="s">
        <v>44</v>
      </c>
      <c r="C1363" s="185" t="s">
        <v>18</v>
      </c>
      <c r="D1363" s="179" t="s">
        <v>131</v>
      </c>
      <c r="E1363" s="180" t="str">
        <f t="shared" si="92"/>
        <v>PATotal75-79</v>
      </c>
      <c r="F1363" s="181">
        <v>5.3170000000000002E-2</v>
      </c>
      <c r="G1363" s="181">
        <v>0.23466451204415181</v>
      </c>
      <c r="H1363" s="182">
        <v>13111.717061664014</v>
      </c>
      <c r="I1363" s="181">
        <v>0.76533548795584816</v>
      </c>
      <c r="J1363" s="182">
        <v>55874.307314081911</v>
      </c>
      <c r="K1363" s="182">
        <v>246592.24391624951</v>
      </c>
      <c r="L1363" s="182">
        <v>617873.72657131578</v>
      </c>
      <c r="M1363" s="183">
        <v>11.058279847624958</v>
      </c>
      <c r="N1363" s="182">
        <v>5</v>
      </c>
      <c r="O1363" s="186">
        <f t="shared" si="91"/>
        <v>2.4999999999999996</v>
      </c>
    </row>
    <row r="1364" spans="2:15" x14ac:dyDescent="0.2">
      <c r="B1364" s="179" t="s">
        <v>44</v>
      </c>
      <c r="C1364" s="185" t="s">
        <v>18</v>
      </c>
      <c r="D1364" s="179" t="s">
        <v>132</v>
      </c>
      <c r="E1364" s="180" t="str">
        <f t="shared" si="92"/>
        <v>PATotal80-84</v>
      </c>
      <c r="F1364" s="181">
        <v>8.1490000000000007E-2</v>
      </c>
      <c r="G1364" s="181">
        <v>0.33847649092670262</v>
      </c>
      <c r="H1364" s="182">
        <v>14474.131491574828</v>
      </c>
      <c r="I1364" s="181">
        <v>0.66152350907329738</v>
      </c>
      <c r="J1364" s="182">
        <v>42762.590252417896</v>
      </c>
      <c r="K1364" s="182">
        <v>177627.6225331524</v>
      </c>
      <c r="L1364" s="182">
        <v>371281.48265506624</v>
      </c>
      <c r="M1364" s="183">
        <v>8.6823899222071361</v>
      </c>
      <c r="N1364" s="182">
        <v>5</v>
      </c>
      <c r="O1364" s="186">
        <f t="shared" si="91"/>
        <v>2.5000000000000004</v>
      </c>
    </row>
    <row r="1365" spans="2:15" x14ac:dyDescent="0.2">
      <c r="B1365" s="179" t="s">
        <v>44</v>
      </c>
      <c r="C1365" s="185" t="s">
        <v>18</v>
      </c>
      <c r="D1365" s="179" t="s">
        <v>133</v>
      </c>
      <c r="E1365" s="180" t="str">
        <f t="shared" si="92"/>
        <v>PATotal85-89</v>
      </c>
      <c r="F1365" s="181">
        <v>0.11376</v>
      </c>
      <c r="G1365" s="181">
        <v>0.44283867300494717</v>
      </c>
      <c r="H1365" s="182">
        <v>12527.223539006916</v>
      </c>
      <c r="I1365" s="181">
        <v>0.55716132699505283</v>
      </c>
      <c r="J1365" s="182">
        <v>28288.458760843067</v>
      </c>
      <c r="K1365" s="182">
        <v>110124.23495669804</v>
      </c>
      <c r="L1365" s="182">
        <v>193653.86012191384</v>
      </c>
      <c r="M1365" s="183">
        <v>6.8456843746457423</v>
      </c>
      <c r="N1365" s="182">
        <v>5</v>
      </c>
      <c r="O1365" s="186">
        <f t="shared" si="91"/>
        <v>2.4999999999999996</v>
      </c>
    </row>
    <row r="1366" spans="2:15" x14ac:dyDescent="0.2">
      <c r="B1366" s="179" t="s">
        <v>44</v>
      </c>
      <c r="C1366" s="185" t="s">
        <v>18</v>
      </c>
      <c r="D1366" s="179" t="s">
        <v>8</v>
      </c>
      <c r="E1366" s="180" t="str">
        <f t="shared" si="92"/>
        <v>PATotal90+</v>
      </c>
      <c r="F1366" s="181">
        <v>0.18869</v>
      </c>
      <c r="G1366" s="181">
        <v>1</v>
      </c>
      <c r="H1366" s="182">
        <v>15761.23522183615</v>
      </c>
      <c r="I1366" s="181">
        <v>0</v>
      </c>
      <c r="J1366" s="182">
        <v>15761.23522183615</v>
      </c>
      <c r="K1366" s="182">
        <v>83529.625165215795</v>
      </c>
      <c r="L1366" s="182">
        <v>83529.625165215795</v>
      </c>
      <c r="M1366" s="183">
        <v>5.2996877458875185</v>
      </c>
      <c r="N1366" s="183" t="s">
        <v>19</v>
      </c>
      <c r="O1366" s="186">
        <f>K1366/H1366</f>
        <v>5.2996877458875185</v>
      </c>
    </row>
    <row r="1367" spans="2:15" ht="16" customHeight="1" x14ac:dyDescent="0.2">
      <c r="B1367" s="239" t="s">
        <v>14</v>
      </c>
      <c r="C1367" s="239" t="s">
        <v>17</v>
      </c>
      <c r="D1367" s="239" t="s">
        <v>0</v>
      </c>
      <c r="E1367" s="239" t="s">
        <v>135</v>
      </c>
      <c r="F1367" s="240" t="s">
        <v>1</v>
      </c>
      <c r="G1367" s="240" t="s">
        <v>2</v>
      </c>
      <c r="H1367" s="240" t="s">
        <v>83</v>
      </c>
      <c r="I1367" s="240" t="s">
        <v>3</v>
      </c>
      <c r="J1367" s="240" t="s">
        <v>4</v>
      </c>
      <c r="K1367" s="240" t="s">
        <v>5</v>
      </c>
      <c r="L1367" s="240" t="s">
        <v>6</v>
      </c>
      <c r="M1367" s="240" t="s">
        <v>7</v>
      </c>
      <c r="N1367" s="241" t="s">
        <v>9</v>
      </c>
      <c r="O1367" s="242" t="s">
        <v>139</v>
      </c>
    </row>
    <row r="1368" spans="2:15" ht="16" customHeight="1" x14ac:dyDescent="0.2">
      <c r="B1368" s="239"/>
      <c r="C1368" s="239"/>
      <c r="D1368" s="239"/>
      <c r="E1368" s="239"/>
      <c r="F1368" s="239"/>
      <c r="G1368" s="239"/>
      <c r="H1368" s="239"/>
      <c r="I1368" s="239"/>
      <c r="J1368" s="239"/>
      <c r="K1368" s="239"/>
      <c r="L1368" s="239"/>
      <c r="M1368" s="239"/>
      <c r="N1368" s="241"/>
      <c r="O1368" s="242"/>
    </row>
    <row r="1369" spans="2:15" x14ac:dyDescent="0.2">
      <c r="B1369" s="179" t="s">
        <v>45</v>
      </c>
      <c r="C1369" s="185" t="s">
        <v>18</v>
      </c>
      <c r="D1369" s="179">
        <v>0</v>
      </c>
      <c r="E1369" s="180" t="str">
        <f t="shared" si="92"/>
        <v>APTotal0</v>
      </c>
      <c r="F1369" s="181">
        <v>2.307E-2</v>
      </c>
      <c r="G1369" s="181">
        <v>2.2614115024266628E-2</v>
      </c>
      <c r="H1369" s="182">
        <v>2261.4115024266625</v>
      </c>
      <c r="I1369" s="181">
        <v>0.97738588497573342</v>
      </c>
      <c r="J1369" s="182">
        <v>100000</v>
      </c>
      <c r="K1369" s="182">
        <v>98005.078532193889</v>
      </c>
      <c r="L1369" s="182">
        <v>7465876.9547573309</v>
      </c>
      <c r="M1369" s="183">
        <v>74.658769547573314</v>
      </c>
      <c r="N1369" s="182">
        <v>1</v>
      </c>
      <c r="O1369" s="186">
        <f t="shared" ref="O1369:O1387" si="93">(K1369-J1370*N1369)/H1369</f>
        <v>0.11784234507279656</v>
      </c>
    </row>
    <row r="1370" spans="2:15" x14ac:dyDescent="0.2">
      <c r="B1370" s="179" t="s">
        <v>45</v>
      </c>
      <c r="C1370" s="185" t="s">
        <v>18</v>
      </c>
      <c r="D1370" s="184" t="s">
        <v>1657</v>
      </c>
      <c r="E1370" s="180" t="str">
        <f t="shared" si="92"/>
        <v>APTotal1-4</v>
      </c>
      <c r="F1370" s="181">
        <v>8.5999999999999998E-4</v>
      </c>
      <c r="G1370" s="181">
        <v>3.4338443167881085E-3</v>
      </c>
      <c r="H1370" s="182">
        <v>335.6190966432838</v>
      </c>
      <c r="I1370" s="181">
        <v>0.99656615568321194</v>
      </c>
      <c r="J1370" s="182">
        <v>97738.588497573335</v>
      </c>
      <c r="K1370" s="182">
        <v>390111.02779761388</v>
      </c>
      <c r="L1370" s="182">
        <v>7367871.8762251372</v>
      </c>
      <c r="M1370" s="183">
        <v>75.383448743052668</v>
      </c>
      <c r="N1370" s="182">
        <v>4</v>
      </c>
      <c r="O1370" s="186">
        <f t="shared" si="93"/>
        <v>1.4872520630855777</v>
      </c>
    </row>
    <row r="1371" spans="2:15" x14ac:dyDescent="0.2">
      <c r="B1371" s="179" t="s">
        <v>45</v>
      </c>
      <c r="C1371" s="185" t="s">
        <v>18</v>
      </c>
      <c r="D1371" s="184" t="s">
        <v>1658</v>
      </c>
      <c r="E1371" s="180" t="str">
        <f t="shared" si="92"/>
        <v>APTotal5-9</v>
      </c>
      <c r="F1371" s="181">
        <v>4.0999999999999999E-4</v>
      </c>
      <c r="G1371" s="181">
        <v>2.0235667223161757E-3</v>
      </c>
      <c r="H1371" s="182">
        <v>197.10140753450278</v>
      </c>
      <c r="I1371" s="181">
        <v>0.99797643327768382</v>
      </c>
      <c r="J1371" s="182">
        <v>97402.969400930058</v>
      </c>
      <c r="K1371" s="182">
        <v>486522.09348581405</v>
      </c>
      <c r="L1371" s="182">
        <v>6977760.8484275229</v>
      </c>
      <c r="M1371" s="183">
        <v>71.638071111627681</v>
      </c>
      <c r="N1371" s="182">
        <v>5</v>
      </c>
      <c r="O1371" s="186">
        <f t="shared" si="93"/>
        <v>2.5000000000001257</v>
      </c>
    </row>
    <row r="1372" spans="2:15" x14ac:dyDescent="0.2">
      <c r="B1372" s="179" t="s">
        <v>45</v>
      </c>
      <c r="C1372" s="185" t="s">
        <v>18</v>
      </c>
      <c r="D1372" s="184" t="s">
        <v>118</v>
      </c>
      <c r="E1372" s="180" t="str">
        <f t="shared" si="92"/>
        <v>APTotal10-14</v>
      </c>
      <c r="F1372" s="181">
        <v>4.6000000000000001E-4</v>
      </c>
      <c r="G1372" s="181">
        <v>2.3216026824567069E-3</v>
      </c>
      <c r="H1372" s="182">
        <v>225.67340388399967</v>
      </c>
      <c r="I1372" s="181">
        <v>0.99767839731754326</v>
      </c>
      <c r="J1372" s="182">
        <v>97205.867993395557</v>
      </c>
      <c r="K1372" s="182">
        <v>485465.15645726776</v>
      </c>
      <c r="L1372" s="182">
        <v>6491238.7549417084</v>
      </c>
      <c r="M1372" s="183">
        <v>66.778260293738043</v>
      </c>
      <c r="N1372" s="182">
        <v>5</v>
      </c>
      <c r="O1372" s="186">
        <f t="shared" si="93"/>
        <v>2.5000000000000568</v>
      </c>
    </row>
    <row r="1373" spans="2:15" x14ac:dyDescent="0.2">
      <c r="B1373" s="179" t="s">
        <v>45</v>
      </c>
      <c r="C1373" s="185" t="s">
        <v>18</v>
      </c>
      <c r="D1373" s="179" t="s">
        <v>119</v>
      </c>
      <c r="E1373" s="180" t="str">
        <f t="shared" si="92"/>
        <v>APTotal15-19</v>
      </c>
      <c r="F1373" s="181">
        <v>1.31E-3</v>
      </c>
      <c r="G1373" s="181">
        <v>6.5161237960614697E-3</v>
      </c>
      <c r="H1373" s="182">
        <v>631.93495371138806</v>
      </c>
      <c r="I1373" s="181">
        <v>0.99348387620393852</v>
      </c>
      <c r="J1373" s="182">
        <v>96980.19458951155</v>
      </c>
      <c r="K1373" s="182">
        <v>483321.13556327927</v>
      </c>
      <c r="L1373" s="182">
        <v>6005773.5984844407</v>
      </c>
      <c r="M1373" s="183">
        <v>61.927836130924483</v>
      </c>
      <c r="N1373" s="182">
        <v>5</v>
      </c>
      <c r="O1373" s="186">
        <f t="shared" si="93"/>
        <v>2.5000000000000133</v>
      </c>
    </row>
    <row r="1374" spans="2:15" x14ac:dyDescent="0.2">
      <c r="B1374" s="179" t="s">
        <v>45</v>
      </c>
      <c r="C1374" s="185" t="s">
        <v>18</v>
      </c>
      <c r="D1374" s="179" t="s">
        <v>120</v>
      </c>
      <c r="E1374" s="180" t="str">
        <f t="shared" si="92"/>
        <v>APTotal20-24</v>
      </c>
      <c r="F1374" s="181">
        <v>1.7600000000000001E-3</v>
      </c>
      <c r="G1374" s="181">
        <v>8.7618836800006216E-3</v>
      </c>
      <c r="H1374" s="182">
        <v>844.19224369938001</v>
      </c>
      <c r="I1374" s="181">
        <v>0.99123811631999936</v>
      </c>
      <c r="J1374" s="182">
        <v>96348.259635800161</v>
      </c>
      <c r="K1374" s="182">
        <v>479630.81756975234</v>
      </c>
      <c r="L1374" s="182">
        <v>5522452.4629211612</v>
      </c>
      <c r="M1374" s="183">
        <v>57.317615116206845</v>
      </c>
      <c r="N1374" s="182">
        <v>5</v>
      </c>
      <c r="O1374" s="186">
        <f t="shared" si="93"/>
        <v>2.4999999999999316</v>
      </c>
    </row>
    <row r="1375" spans="2:15" x14ac:dyDescent="0.2">
      <c r="B1375" s="179" t="s">
        <v>45</v>
      </c>
      <c r="C1375" s="185" t="s">
        <v>18</v>
      </c>
      <c r="D1375" s="179" t="s">
        <v>121</v>
      </c>
      <c r="E1375" s="180" t="str">
        <f t="shared" si="92"/>
        <v>APTotal25-29</v>
      </c>
      <c r="F1375" s="181">
        <v>1.6900000000000001E-3</v>
      </c>
      <c r="G1375" s="181">
        <v>8.4288371128417861E-3</v>
      </c>
      <c r="H1375" s="182">
        <v>804.98822766188209</v>
      </c>
      <c r="I1375" s="181">
        <v>0.99157116288715819</v>
      </c>
      <c r="J1375" s="182">
        <v>95504.067392100784</v>
      </c>
      <c r="K1375" s="182">
        <v>475507.86639134918</v>
      </c>
      <c r="L1375" s="182">
        <v>5042821.645351409</v>
      </c>
      <c r="M1375" s="183">
        <v>52.802166264266404</v>
      </c>
      <c r="N1375" s="182">
        <v>5</v>
      </c>
      <c r="O1375" s="186">
        <f t="shared" si="93"/>
        <v>2.5000000000000102</v>
      </c>
    </row>
    <row r="1376" spans="2:15" x14ac:dyDescent="0.2">
      <c r="B1376" s="179" t="s">
        <v>45</v>
      </c>
      <c r="C1376" s="185" t="s">
        <v>18</v>
      </c>
      <c r="D1376" s="179" t="s">
        <v>122</v>
      </c>
      <c r="E1376" s="180" t="str">
        <f t="shared" si="92"/>
        <v>APTotal30-34</v>
      </c>
      <c r="F1376" s="181">
        <v>1.74E-3</v>
      </c>
      <c r="G1376" s="181">
        <v>8.6773865261670132E-3</v>
      </c>
      <c r="H1376" s="182">
        <v>821.74051358192537</v>
      </c>
      <c r="I1376" s="181">
        <v>0.99132261347383299</v>
      </c>
      <c r="J1376" s="182">
        <v>94699.079164438896</v>
      </c>
      <c r="K1376" s="182">
        <v>471441.04453823966</v>
      </c>
      <c r="L1376" s="182">
        <v>4567313.7789600594</v>
      </c>
      <c r="M1376" s="183">
        <v>48.229759140838226</v>
      </c>
      <c r="N1376" s="182">
        <v>5</v>
      </c>
      <c r="O1376" s="186">
        <f t="shared" si="93"/>
        <v>2.4999999999999907</v>
      </c>
    </row>
    <row r="1377" spans="2:15" x14ac:dyDescent="0.2">
      <c r="B1377" s="179" t="s">
        <v>45</v>
      </c>
      <c r="C1377" s="185" t="s">
        <v>18</v>
      </c>
      <c r="D1377" s="179" t="s">
        <v>123</v>
      </c>
      <c r="E1377" s="180" t="str">
        <f t="shared" si="92"/>
        <v>APTotal35-39</v>
      </c>
      <c r="F1377" s="181">
        <v>2.2699999999999999E-3</v>
      </c>
      <c r="G1377" s="181">
        <v>1.1272961424505675E-2</v>
      </c>
      <c r="H1377" s="182">
        <v>1058.2756172463662</v>
      </c>
      <c r="I1377" s="181">
        <v>0.98872703857549438</v>
      </c>
      <c r="J1377" s="182">
        <v>93877.338650856967</v>
      </c>
      <c r="K1377" s="182">
        <v>466741.00421116897</v>
      </c>
      <c r="L1377" s="182">
        <v>4095872.7344218194</v>
      </c>
      <c r="M1377" s="183">
        <v>43.630047392533641</v>
      </c>
      <c r="N1377" s="182">
        <v>5</v>
      </c>
      <c r="O1377" s="186">
        <f t="shared" si="93"/>
        <v>2.500000000000024</v>
      </c>
    </row>
    <row r="1378" spans="2:15" x14ac:dyDescent="0.2">
      <c r="B1378" s="179" t="s">
        <v>45</v>
      </c>
      <c r="C1378" s="185" t="s">
        <v>18</v>
      </c>
      <c r="D1378" s="179" t="s">
        <v>124</v>
      </c>
      <c r="E1378" s="180" t="str">
        <f t="shared" si="92"/>
        <v>APTotal40-44</v>
      </c>
      <c r="F1378" s="181">
        <v>2.7799999999999999E-3</v>
      </c>
      <c r="G1378" s="181">
        <v>1.3797058389132663E-2</v>
      </c>
      <c r="H1378" s="182">
        <v>1280.6300322993106</v>
      </c>
      <c r="I1378" s="181">
        <v>0.9862029416108673</v>
      </c>
      <c r="J1378" s="182">
        <v>92819.063033610611</v>
      </c>
      <c r="K1378" s="182">
        <v>460893.74008730473</v>
      </c>
      <c r="L1378" s="182">
        <v>3629131.7302106502</v>
      </c>
      <c r="M1378" s="183">
        <v>39.098991215807786</v>
      </c>
      <c r="N1378" s="182">
        <v>5</v>
      </c>
      <c r="O1378" s="186">
        <f t="shared" si="93"/>
        <v>2.5000000000000169</v>
      </c>
    </row>
    <row r="1379" spans="2:15" x14ac:dyDescent="0.2">
      <c r="B1379" s="179" t="s">
        <v>45</v>
      </c>
      <c r="C1379" s="185" t="s">
        <v>18</v>
      </c>
      <c r="D1379" s="179" t="s">
        <v>125</v>
      </c>
      <c r="E1379" s="180" t="str">
        <f t="shared" si="92"/>
        <v>APTotal45-49</v>
      </c>
      <c r="F1379" s="181">
        <v>3.8999999999999998E-3</v>
      </c>
      <c r="G1379" s="181">
        <v>1.9301616239080169E-2</v>
      </c>
      <c r="H1379" s="182">
        <v>1766.8397049180621</v>
      </c>
      <c r="I1379" s="181">
        <v>0.98069838376091978</v>
      </c>
      <c r="J1379" s="182">
        <v>91538.433001311292</v>
      </c>
      <c r="K1379" s="182">
        <v>453275.06574426132</v>
      </c>
      <c r="L1379" s="182">
        <v>3168237.9901233455</v>
      </c>
      <c r="M1379" s="183">
        <v>34.611014043445124</v>
      </c>
      <c r="N1379" s="182">
        <v>5</v>
      </c>
      <c r="O1379" s="186">
        <f t="shared" si="93"/>
        <v>2.5000000000000107</v>
      </c>
    </row>
    <row r="1380" spans="2:15" x14ac:dyDescent="0.2">
      <c r="B1380" s="179" t="s">
        <v>45</v>
      </c>
      <c r="C1380" s="185" t="s">
        <v>18</v>
      </c>
      <c r="D1380" s="179" t="s">
        <v>126</v>
      </c>
      <c r="E1380" s="180" t="str">
        <f t="shared" si="92"/>
        <v>APTotal50-54</v>
      </c>
      <c r="F1380" s="181">
        <v>6.3400000000000001E-3</v>
      </c>
      <c r="G1380" s="181">
        <v>3.1181636275671363E-2</v>
      </c>
      <c r="H1380" s="182">
        <v>2799.2251700556312</v>
      </c>
      <c r="I1380" s="181">
        <v>0.96881836372432861</v>
      </c>
      <c r="J1380" s="182">
        <v>89771.593296393228</v>
      </c>
      <c r="K1380" s="182">
        <v>441859.90355682705</v>
      </c>
      <c r="L1380" s="182">
        <v>2714962.9243790843</v>
      </c>
      <c r="M1380" s="183">
        <v>30.243006999054387</v>
      </c>
      <c r="N1380" s="182">
        <v>5</v>
      </c>
      <c r="O1380" s="186">
        <f t="shared" si="93"/>
        <v>2.5000000000000053</v>
      </c>
    </row>
    <row r="1381" spans="2:15" x14ac:dyDescent="0.2">
      <c r="B1381" s="179" t="s">
        <v>45</v>
      </c>
      <c r="C1381" s="185" t="s">
        <v>18</v>
      </c>
      <c r="D1381" s="179" t="s">
        <v>127</v>
      </c>
      <c r="E1381" s="180" t="str">
        <f t="shared" si="92"/>
        <v>APTotal55-59</v>
      </c>
      <c r="F1381" s="181">
        <v>7.8200000000000006E-3</v>
      </c>
      <c r="G1381" s="181">
        <v>3.8360556277531731E-2</v>
      </c>
      <c r="H1381" s="182">
        <v>3336.3084221005802</v>
      </c>
      <c r="I1381" s="181">
        <v>0.96163944372246823</v>
      </c>
      <c r="J1381" s="182">
        <v>86972.368126337591</v>
      </c>
      <c r="K1381" s="182">
        <v>426521.06957643648</v>
      </c>
      <c r="L1381" s="182">
        <v>2273103.0208222573</v>
      </c>
      <c r="M1381" s="183">
        <v>26.135921900163829</v>
      </c>
      <c r="N1381" s="182">
        <v>5</v>
      </c>
      <c r="O1381" s="186">
        <f t="shared" si="93"/>
        <v>2.4999999999999902</v>
      </c>
    </row>
    <row r="1382" spans="2:15" x14ac:dyDescent="0.2">
      <c r="B1382" s="179" t="s">
        <v>45</v>
      </c>
      <c r="C1382" s="185" t="s">
        <v>18</v>
      </c>
      <c r="D1382" s="179" t="s">
        <v>128</v>
      </c>
      <c r="E1382" s="180" t="str">
        <f t="shared" si="92"/>
        <v>APTotal60-64</v>
      </c>
      <c r="F1382" s="181">
        <v>1.316E-2</v>
      </c>
      <c r="G1382" s="181">
        <v>6.3695939112910993E-2</v>
      </c>
      <c r="H1382" s="182">
        <v>5327.2773665648692</v>
      </c>
      <c r="I1382" s="181">
        <v>0.93630406088708895</v>
      </c>
      <c r="J1382" s="182">
        <v>83636.059704237006</v>
      </c>
      <c r="K1382" s="182">
        <v>404862.10510477284</v>
      </c>
      <c r="L1382" s="182">
        <v>1846581.9512458208</v>
      </c>
      <c r="M1382" s="183">
        <v>22.07877747679537</v>
      </c>
      <c r="N1382" s="182">
        <v>5</v>
      </c>
      <c r="O1382" s="186">
        <f t="shared" si="93"/>
        <v>2.4999999999999982</v>
      </c>
    </row>
    <row r="1383" spans="2:15" x14ac:dyDescent="0.2">
      <c r="B1383" s="179" t="s">
        <v>45</v>
      </c>
      <c r="C1383" s="185" t="s">
        <v>18</v>
      </c>
      <c r="D1383" s="179" t="s">
        <v>129</v>
      </c>
      <c r="E1383" s="180" t="str">
        <f t="shared" si="92"/>
        <v>APTotal65-69</v>
      </c>
      <c r="F1383" s="181">
        <v>2.0760000000000001E-2</v>
      </c>
      <c r="G1383" s="181">
        <v>9.8660637755323743E-2</v>
      </c>
      <c r="H1383" s="182">
        <v>7725.9944072775643</v>
      </c>
      <c r="I1383" s="181">
        <v>0.90133936224467626</v>
      </c>
      <c r="J1383" s="182">
        <v>78308.782337672135</v>
      </c>
      <c r="K1383" s="182">
        <v>372228.92567016673</v>
      </c>
      <c r="L1383" s="182">
        <v>1441719.846141048</v>
      </c>
      <c r="M1383" s="183">
        <v>18.410704433179234</v>
      </c>
      <c r="N1383" s="182">
        <v>5</v>
      </c>
      <c r="O1383" s="186">
        <f t="shared" si="93"/>
        <v>2.4999999999999969</v>
      </c>
    </row>
    <row r="1384" spans="2:15" x14ac:dyDescent="0.2">
      <c r="B1384" s="179" t="s">
        <v>45</v>
      </c>
      <c r="C1384" s="185" t="s">
        <v>18</v>
      </c>
      <c r="D1384" s="179" t="s">
        <v>130</v>
      </c>
      <c r="E1384" s="180" t="str">
        <f t="shared" si="92"/>
        <v>APTotal70-74</v>
      </c>
      <c r="F1384" s="181">
        <v>3.3619999999999997E-2</v>
      </c>
      <c r="G1384" s="181">
        <v>0.15506467046545089</v>
      </c>
      <c r="H1384" s="182">
        <v>10944.896750959439</v>
      </c>
      <c r="I1384" s="181">
        <v>0.84493532953454908</v>
      </c>
      <c r="J1384" s="182">
        <v>70582.787930394567</v>
      </c>
      <c r="K1384" s="182">
        <v>325551.69777457422</v>
      </c>
      <c r="L1384" s="182">
        <v>1069490.9204708813</v>
      </c>
      <c r="M1384" s="183">
        <v>15.1522906905514</v>
      </c>
      <c r="N1384" s="182">
        <v>5</v>
      </c>
      <c r="O1384" s="186">
        <f t="shared" si="93"/>
        <v>2.4999999999999978</v>
      </c>
    </row>
    <row r="1385" spans="2:15" x14ac:dyDescent="0.2">
      <c r="B1385" s="179" t="s">
        <v>45</v>
      </c>
      <c r="C1385" s="185" t="s">
        <v>18</v>
      </c>
      <c r="D1385" s="179" t="s">
        <v>131</v>
      </c>
      <c r="E1385" s="180" t="str">
        <f t="shared" si="92"/>
        <v>APTotal75-79</v>
      </c>
      <c r="F1385" s="181">
        <v>4.4490000000000002E-2</v>
      </c>
      <c r="G1385" s="181">
        <v>0.20020406059746587</v>
      </c>
      <c r="H1385" s="182">
        <v>11939.747979592707</v>
      </c>
      <c r="I1385" s="181">
        <v>0.79979593940253413</v>
      </c>
      <c r="J1385" s="182">
        <v>59637.89117943513</v>
      </c>
      <c r="K1385" s="182">
        <v>268340.08594819391</v>
      </c>
      <c r="L1385" s="182">
        <v>743939.222696307</v>
      </c>
      <c r="M1385" s="183">
        <v>12.474271104891763</v>
      </c>
      <c r="N1385" s="182">
        <v>5</v>
      </c>
      <c r="O1385" s="186">
        <f t="shared" si="93"/>
        <v>2.5000000000000022</v>
      </c>
    </row>
    <row r="1386" spans="2:15" x14ac:dyDescent="0.2">
      <c r="B1386" s="179" t="s">
        <v>45</v>
      </c>
      <c r="C1386" s="185" t="s">
        <v>18</v>
      </c>
      <c r="D1386" s="179" t="s">
        <v>132</v>
      </c>
      <c r="E1386" s="180" t="str">
        <f t="shared" si="92"/>
        <v>APTotal80-84</v>
      </c>
      <c r="F1386" s="181">
        <v>6.8610000000000004E-2</v>
      </c>
      <c r="G1386" s="181">
        <v>0.29282880226242669</v>
      </c>
      <c r="H1386" s="182">
        <v>13967.390143351569</v>
      </c>
      <c r="I1386" s="181">
        <v>0.70717119773757331</v>
      </c>
      <c r="J1386" s="182">
        <v>47698.143199842423</v>
      </c>
      <c r="K1386" s="182">
        <v>203572.24064083319</v>
      </c>
      <c r="L1386" s="182">
        <v>475599.13674811309</v>
      </c>
      <c r="M1386" s="183">
        <v>9.9710199358385978</v>
      </c>
      <c r="N1386" s="182">
        <v>5</v>
      </c>
      <c r="O1386" s="186">
        <f t="shared" si="93"/>
        <v>2.5000000000000004</v>
      </c>
    </row>
    <row r="1387" spans="2:15" x14ac:dyDescent="0.2">
      <c r="B1387" s="179" t="s">
        <v>45</v>
      </c>
      <c r="C1387" s="185" t="s">
        <v>18</v>
      </c>
      <c r="D1387" s="179" t="s">
        <v>133</v>
      </c>
      <c r="E1387" s="180" t="str">
        <f t="shared" si="92"/>
        <v>APTotal85-89</v>
      </c>
      <c r="F1387" s="181">
        <v>9.9830000000000002E-2</v>
      </c>
      <c r="G1387" s="181">
        <v>0.39946724689108315</v>
      </c>
      <c r="H1387" s="182">
        <v>13474.331059039388</v>
      </c>
      <c r="I1387" s="181">
        <v>0.60053275310891685</v>
      </c>
      <c r="J1387" s="182">
        <v>33730.753056490852</v>
      </c>
      <c r="K1387" s="182">
        <v>134967.9376348558</v>
      </c>
      <c r="L1387" s="182">
        <v>272026.89610727993</v>
      </c>
      <c r="M1387" s="183">
        <v>8.0646552910248008</v>
      </c>
      <c r="N1387" s="182">
        <v>5</v>
      </c>
      <c r="O1387" s="186">
        <f t="shared" si="93"/>
        <v>2.5000000000000013</v>
      </c>
    </row>
    <row r="1388" spans="2:15" x14ac:dyDescent="0.2">
      <c r="B1388" s="179" t="s">
        <v>45</v>
      </c>
      <c r="C1388" s="185" t="s">
        <v>18</v>
      </c>
      <c r="D1388" s="179" t="s">
        <v>8</v>
      </c>
      <c r="E1388" s="180" t="str">
        <f t="shared" si="92"/>
        <v>APTotal90+</v>
      </c>
      <c r="F1388" s="181">
        <v>0.14779</v>
      </c>
      <c r="G1388" s="181">
        <v>1</v>
      </c>
      <c r="H1388" s="182">
        <v>20256.421997451464</v>
      </c>
      <c r="I1388" s="181">
        <v>0</v>
      </c>
      <c r="J1388" s="182">
        <v>20256.421997451464</v>
      </c>
      <c r="K1388" s="182">
        <v>137058.9584724241</v>
      </c>
      <c r="L1388" s="182">
        <v>137058.9584724241</v>
      </c>
      <c r="M1388" s="183">
        <v>6.7661978255423394</v>
      </c>
      <c r="N1388" s="183" t="s">
        <v>19</v>
      </c>
      <c r="O1388" s="186">
        <f>K1388/H1388</f>
        <v>6.7661978255423394</v>
      </c>
    </row>
    <row r="1389" spans="2:15" ht="16" customHeight="1" x14ac:dyDescent="0.2">
      <c r="B1389" s="239" t="s">
        <v>14</v>
      </c>
      <c r="C1389" s="239" t="s">
        <v>17</v>
      </c>
      <c r="D1389" s="239" t="s">
        <v>0</v>
      </c>
      <c r="E1389" s="239" t="s">
        <v>135</v>
      </c>
      <c r="F1389" s="240" t="s">
        <v>1</v>
      </c>
      <c r="G1389" s="240" t="s">
        <v>2</v>
      </c>
      <c r="H1389" s="240" t="s">
        <v>83</v>
      </c>
      <c r="I1389" s="240" t="s">
        <v>3</v>
      </c>
      <c r="J1389" s="240" t="s">
        <v>4</v>
      </c>
      <c r="K1389" s="240" t="s">
        <v>5</v>
      </c>
      <c r="L1389" s="240" t="s">
        <v>6</v>
      </c>
      <c r="M1389" s="240" t="s">
        <v>7</v>
      </c>
      <c r="N1389" s="241" t="s">
        <v>9</v>
      </c>
      <c r="O1389" s="242" t="s">
        <v>139</v>
      </c>
    </row>
    <row r="1390" spans="2:15" ht="16" customHeight="1" x14ac:dyDescent="0.2">
      <c r="B1390" s="239"/>
      <c r="C1390" s="239"/>
      <c r="D1390" s="239"/>
      <c r="E1390" s="239"/>
      <c r="F1390" s="239"/>
      <c r="G1390" s="239"/>
      <c r="H1390" s="239"/>
      <c r="I1390" s="239"/>
      <c r="J1390" s="239"/>
      <c r="K1390" s="239"/>
      <c r="L1390" s="239"/>
      <c r="M1390" s="239"/>
      <c r="N1390" s="241"/>
      <c r="O1390" s="242"/>
    </row>
    <row r="1391" spans="2:15" x14ac:dyDescent="0.2">
      <c r="B1391" s="179" t="s">
        <v>46</v>
      </c>
      <c r="C1391" s="185" t="s">
        <v>18</v>
      </c>
      <c r="D1391" s="179">
        <v>0</v>
      </c>
      <c r="E1391" s="180" t="str">
        <f t="shared" si="92"/>
        <v>TOTotal0</v>
      </c>
      <c r="F1391" s="181">
        <v>1.468E-2</v>
      </c>
      <c r="G1391" s="181">
        <v>1.449203567385858E-2</v>
      </c>
      <c r="H1391" s="182">
        <v>1449.2035673858582</v>
      </c>
      <c r="I1391" s="181">
        <v>0.98550796432614141</v>
      </c>
      <c r="J1391" s="182">
        <v>100000</v>
      </c>
      <c r="K1391" s="182">
        <v>98686.26234037515</v>
      </c>
      <c r="L1391" s="182">
        <v>7415222.1486328207</v>
      </c>
      <c r="M1391" s="183">
        <v>74.152221486328202</v>
      </c>
      <c r="N1391" s="182">
        <v>1</v>
      </c>
      <c r="O1391" s="186">
        <f t="shared" ref="O1391:O1409" si="94">(K1391-J1392*N1391)/H1391</f>
        <v>9.3476107021577381E-2</v>
      </c>
    </row>
    <row r="1392" spans="2:15" x14ac:dyDescent="0.2">
      <c r="B1392" s="179" t="s">
        <v>46</v>
      </c>
      <c r="C1392" s="185" t="s">
        <v>18</v>
      </c>
      <c r="D1392" s="184" t="s">
        <v>1657</v>
      </c>
      <c r="E1392" s="180" t="str">
        <f t="shared" si="92"/>
        <v>TOTotal1-4</v>
      </c>
      <c r="F1392" s="181">
        <v>7.6999999999999996E-4</v>
      </c>
      <c r="G1392" s="181">
        <v>3.0803819305536412E-3</v>
      </c>
      <c r="H1392" s="182">
        <v>303.57409257269484</v>
      </c>
      <c r="I1392" s="181">
        <v>0.9969196180694464</v>
      </c>
      <c r="J1392" s="182">
        <v>98550.796432614137</v>
      </c>
      <c r="K1392" s="182">
        <v>393444.38724155532</v>
      </c>
      <c r="L1392" s="182">
        <v>7316535.8862924455</v>
      </c>
      <c r="M1392" s="183">
        <v>74.241265937361121</v>
      </c>
      <c r="N1392" s="182">
        <v>4</v>
      </c>
      <c r="O1392" s="186">
        <f t="shared" si="94"/>
        <v>1.5004504420298614</v>
      </c>
    </row>
    <row r="1393" spans="2:15" x14ac:dyDescent="0.2">
      <c r="B1393" s="179" t="s">
        <v>46</v>
      </c>
      <c r="C1393" s="185" t="s">
        <v>18</v>
      </c>
      <c r="D1393" s="184" t="s">
        <v>1658</v>
      </c>
      <c r="E1393" s="180" t="str">
        <f t="shared" si="92"/>
        <v>TOTotal5-9</v>
      </c>
      <c r="F1393" s="181">
        <v>5.1000000000000004E-4</v>
      </c>
      <c r="G1393" s="181">
        <v>2.5290928071444569E-3</v>
      </c>
      <c r="H1393" s="182">
        <v>248.47634334212103</v>
      </c>
      <c r="I1393" s="181">
        <v>0.99747090719285558</v>
      </c>
      <c r="J1393" s="182">
        <v>98247.222340041451</v>
      </c>
      <c r="K1393" s="182">
        <v>490614.92084185197</v>
      </c>
      <c r="L1393" s="182">
        <v>6923091.4990508901</v>
      </c>
      <c r="M1393" s="183">
        <v>70.466027783355742</v>
      </c>
      <c r="N1393" s="182">
        <v>5</v>
      </c>
      <c r="O1393" s="186">
        <f t="shared" si="94"/>
        <v>2.5000000000000537</v>
      </c>
    </row>
    <row r="1394" spans="2:15" x14ac:dyDescent="0.2">
      <c r="B1394" s="179" t="s">
        <v>46</v>
      </c>
      <c r="C1394" s="185" t="s">
        <v>18</v>
      </c>
      <c r="D1394" s="184" t="s">
        <v>118</v>
      </c>
      <c r="E1394" s="180" t="str">
        <f t="shared" si="92"/>
        <v>TOTotal10-14</v>
      </c>
      <c r="F1394" s="181">
        <v>4.0999999999999999E-4</v>
      </c>
      <c r="G1394" s="181">
        <v>2.0515772176638255E-3</v>
      </c>
      <c r="H1394" s="182">
        <v>201.05199464645239</v>
      </c>
      <c r="I1394" s="181">
        <v>0.9979484227823362</v>
      </c>
      <c r="J1394" s="182">
        <v>97998.745996699334</v>
      </c>
      <c r="K1394" s="182">
        <v>489491.09999688057</v>
      </c>
      <c r="L1394" s="182">
        <v>6432476.5782090379</v>
      </c>
      <c r="M1394" s="183">
        <v>65.638356009429842</v>
      </c>
      <c r="N1394" s="182">
        <v>5</v>
      </c>
      <c r="O1394" s="186">
        <f t="shared" si="94"/>
        <v>2.5000000000000577</v>
      </c>
    </row>
    <row r="1395" spans="2:15" x14ac:dyDescent="0.2">
      <c r="B1395" s="179" t="s">
        <v>46</v>
      </c>
      <c r="C1395" s="185" t="s">
        <v>18</v>
      </c>
      <c r="D1395" s="179" t="s">
        <v>119</v>
      </c>
      <c r="E1395" s="180" t="str">
        <f t="shared" si="92"/>
        <v>TOTotal15-19</v>
      </c>
      <c r="F1395" s="181">
        <v>1.07E-3</v>
      </c>
      <c r="G1395" s="181">
        <v>5.3395136154069022E-3</v>
      </c>
      <c r="H1395" s="182">
        <v>522.19211867935928</v>
      </c>
      <c r="I1395" s="181">
        <v>0.99466048638459315</v>
      </c>
      <c r="J1395" s="182">
        <v>97797.694002052885</v>
      </c>
      <c r="K1395" s="182">
        <v>487682.98971356603</v>
      </c>
      <c r="L1395" s="182">
        <v>5942985.4782121573</v>
      </c>
      <c r="M1395" s="183">
        <v>60.768155515889845</v>
      </c>
      <c r="N1395" s="182">
        <v>5</v>
      </c>
      <c r="O1395" s="186">
        <f t="shared" si="94"/>
        <v>2.4999999999998899</v>
      </c>
    </row>
    <row r="1396" spans="2:15" x14ac:dyDescent="0.2">
      <c r="B1396" s="179" t="s">
        <v>46</v>
      </c>
      <c r="C1396" s="185" t="s">
        <v>18</v>
      </c>
      <c r="D1396" s="179" t="s">
        <v>120</v>
      </c>
      <c r="E1396" s="180" t="str">
        <f t="shared" si="92"/>
        <v>TOTotal20-24</v>
      </c>
      <c r="F1396" s="181">
        <v>1.66E-3</v>
      </c>
      <c r="G1396" s="181">
        <v>8.2460526902773425E-3</v>
      </c>
      <c r="H1396" s="182">
        <v>802.13891400347109</v>
      </c>
      <c r="I1396" s="181">
        <v>0.99175394730972266</v>
      </c>
      <c r="J1396" s="182">
        <v>97275.501883373538</v>
      </c>
      <c r="K1396" s="182">
        <v>484372.16213185899</v>
      </c>
      <c r="L1396" s="182">
        <v>5455302.4884985909</v>
      </c>
      <c r="M1396" s="183">
        <v>56.080949292239211</v>
      </c>
      <c r="N1396" s="182">
        <v>5</v>
      </c>
      <c r="O1396" s="186">
        <f t="shared" si="94"/>
        <v>2.4999999999999529</v>
      </c>
    </row>
    <row r="1397" spans="2:15" x14ac:dyDescent="0.2">
      <c r="B1397" s="179" t="s">
        <v>46</v>
      </c>
      <c r="C1397" s="185" t="s">
        <v>18</v>
      </c>
      <c r="D1397" s="179" t="s">
        <v>121</v>
      </c>
      <c r="E1397" s="180" t="str">
        <f t="shared" si="92"/>
        <v>TOTotal25-29</v>
      </c>
      <c r="F1397" s="181">
        <v>2.4399999999999999E-3</v>
      </c>
      <c r="G1397" s="181">
        <v>1.2139582293801802E-2</v>
      </c>
      <c r="H1397" s="182">
        <v>1171.1463289264793</v>
      </c>
      <c r="I1397" s="181">
        <v>0.98786041770619815</v>
      </c>
      <c r="J1397" s="182">
        <v>96473.362969370064</v>
      </c>
      <c r="K1397" s="182">
        <v>479438.94902453414</v>
      </c>
      <c r="L1397" s="182">
        <v>4970930.3263667319</v>
      </c>
      <c r="M1397" s="183">
        <v>51.526454280908439</v>
      </c>
      <c r="N1397" s="182">
        <v>5</v>
      </c>
      <c r="O1397" s="186">
        <f t="shared" si="94"/>
        <v>2.5000000000000062</v>
      </c>
    </row>
    <row r="1398" spans="2:15" x14ac:dyDescent="0.2">
      <c r="B1398" s="179" t="s">
        <v>46</v>
      </c>
      <c r="C1398" s="185" t="s">
        <v>18</v>
      </c>
      <c r="D1398" s="179" t="s">
        <v>122</v>
      </c>
      <c r="E1398" s="180" t="str">
        <f t="shared" si="92"/>
        <v>TOTotal30-34</v>
      </c>
      <c r="F1398" s="181">
        <v>2.0999999999999999E-3</v>
      </c>
      <c r="G1398" s="181">
        <v>1.0443626261796951E-2</v>
      </c>
      <c r="H1398" s="182">
        <v>995.30073251359909</v>
      </c>
      <c r="I1398" s="181">
        <v>0.98955637373820304</v>
      </c>
      <c r="J1398" s="182">
        <v>95302.216640443585</v>
      </c>
      <c r="K1398" s="182">
        <v>474022.83137093391</v>
      </c>
      <c r="L1398" s="182">
        <v>4491491.377342198</v>
      </c>
      <c r="M1398" s="183">
        <v>47.128928745568494</v>
      </c>
      <c r="N1398" s="182">
        <v>5</v>
      </c>
      <c r="O1398" s="186">
        <f t="shared" si="94"/>
        <v>2.4999999999999698</v>
      </c>
    </row>
    <row r="1399" spans="2:15" x14ac:dyDescent="0.2">
      <c r="B1399" s="179" t="s">
        <v>46</v>
      </c>
      <c r="C1399" s="185" t="s">
        <v>18</v>
      </c>
      <c r="D1399" s="179" t="s">
        <v>123</v>
      </c>
      <c r="E1399" s="180" t="str">
        <f t="shared" si="92"/>
        <v>TOTotal35-39</v>
      </c>
      <c r="F1399" s="181">
        <v>2.81E-3</v>
      </c>
      <c r="G1399" s="181">
        <v>1.3940849450865E-2</v>
      </c>
      <c r="H1399" s="182">
        <v>1314.7185168478375</v>
      </c>
      <c r="I1399" s="181">
        <v>0.98605915054913496</v>
      </c>
      <c r="J1399" s="182">
        <v>94306.915907929986</v>
      </c>
      <c r="K1399" s="182">
        <v>468247.78324753034</v>
      </c>
      <c r="L1399" s="182">
        <v>4017468.5459712637</v>
      </c>
      <c r="M1399" s="183">
        <v>42.599935617589701</v>
      </c>
      <c r="N1399" s="182">
        <v>5</v>
      </c>
      <c r="O1399" s="186">
        <f t="shared" si="94"/>
        <v>2.5000000000000502</v>
      </c>
    </row>
    <row r="1400" spans="2:15" x14ac:dyDescent="0.2">
      <c r="B1400" s="179" t="s">
        <v>46</v>
      </c>
      <c r="C1400" s="185" t="s">
        <v>18</v>
      </c>
      <c r="D1400" s="179" t="s">
        <v>124</v>
      </c>
      <c r="E1400" s="180" t="str">
        <f t="shared" si="92"/>
        <v>TOTotal40-44</v>
      </c>
      <c r="F1400" s="181">
        <v>3.7000000000000002E-3</v>
      </c>
      <c r="G1400" s="181">
        <v>1.8324483656536741E-2</v>
      </c>
      <c r="H1400" s="182">
        <v>1704.0340012783231</v>
      </c>
      <c r="I1400" s="181">
        <v>0.98167551634346328</v>
      </c>
      <c r="J1400" s="182">
        <v>92992.19739108214</v>
      </c>
      <c r="K1400" s="182">
        <v>460700.90195221489</v>
      </c>
      <c r="L1400" s="182">
        <v>3549220.7627237332</v>
      </c>
      <c r="M1400" s="183">
        <v>38.166866278009898</v>
      </c>
      <c r="N1400" s="182">
        <v>5</v>
      </c>
      <c r="O1400" s="186">
        <f t="shared" si="94"/>
        <v>2.4999999999999933</v>
      </c>
    </row>
    <row r="1401" spans="2:15" x14ac:dyDescent="0.2">
      <c r="B1401" s="179" t="s">
        <v>46</v>
      </c>
      <c r="C1401" s="185" t="s">
        <v>18</v>
      </c>
      <c r="D1401" s="179" t="s">
        <v>125</v>
      </c>
      <c r="E1401" s="180" t="str">
        <f t="shared" si="92"/>
        <v>TOTotal45-49</v>
      </c>
      <c r="F1401" s="181">
        <v>4.7099999999999998E-3</v>
      </c>
      <c r="G1401" s="181">
        <v>2.3297274608443542E-2</v>
      </c>
      <c r="H1401" s="182">
        <v>2126.7654109927216</v>
      </c>
      <c r="I1401" s="181">
        <v>0.97670272539155645</v>
      </c>
      <c r="J1401" s="182">
        <v>91288.163389803813</v>
      </c>
      <c r="K1401" s="182">
        <v>451123.90342153725</v>
      </c>
      <c r="L1401" s="182">
        <v>3088519.8607715182</v>
      </c>
      <c r="M1401" s="183">
        <v>33.832643204611585</v>
      </c>
      <c r="N1401" s="182">
        <v>5</v>
      </c>
      <c r="O1401" s="186">
        <f t="shared" si="94"/>
        <v>2.5000000000000169</v>
      </c>
    </row>
    <row r="1402" spans="2:15" x14ac:dyDescent="0.2">
      <c r="B1402" s="179" t="s">
        <v>46</v>
      </c>
      <c r="C1402" s="185" t="s">
        <v>18</v>
      </c>
      <c r="D1402" s="179" t="s">
        <v>126</v>
      </c>
      <c r="E1402" s="180" t="str">
        <f t="shared" si="92"/>
        <v>TOTotal50-54</v>
      </c>
      <c r="F1402" s="181">
        <v>7.0699999999999999E-3</v>
      </c>
      <c r="G1402" s="181">
        <v>3.4756999991905291E-2</v>
      </c>
      <c r="H1402" s="182">
        <v>3098.9827088278016</v>
      </c>
      <c r="I1402" s="181">
        <v>0.96524300000809471</v>
      </c>
      <c r="J1402" s="182">
        <v>89161.397978811088</v>
      </c>
      <c r="K1402" s="182">
        <v>438059.53312198597</v>
      </c>
      <c r="L1402" s="182">
        <v>2637395.9573499807</v>
      </c>
      <c r="M1402" s="183">
        <v>29.580020245720565</v>
      </c>
      <c r="N1402" s="182">
        <v>5</v>
      </c>
      <c r="O1402" s="186">
        <f t="shared" si="94"/>
        <v>2.5000000000000004</v>
      </c>
    </row>
    <row r="1403" spans="2:15" x14ac:dyDescent="0.2">
      <c r="B1403" s="179" t="s">
        <v>46</v>
      </c>
      <c r="C1403" s="185" t="s">
        <v>18</v>
      </c>
      <c r="D1403" s="179" t="s">
        <v>127</v>
      </c>
      <c r="E1403" s="180" t="str">
        <f t="shared" si="92"/>
        <v>TOTotal55-59</v>
      </c>
      <c r="F1403" s="181">
        <v>8.6300000000000005E-3</v>
      </c>
      <c r="G1403" s="181">
        <v>4.2250631814440498E-2</v>
      </c>
      <c r="H1403" s="182">
        <v>3636.1914206335459</v>
      </c>
      <c r="I1403" s="181">
        <v>0.95774936818555956</v>
      </c>
      <c r="J1403" s="182">
        <v>86062.415269983292</v>
      </c>
      <c r="K1403" s="182">
        <v>421221.59779833263</v>
      </c>
      <c r="L1403" s="182">
        <v>2199336.4242279949</v>
      </c>
      <c r="M1403" s="183">
        <v>25.555132485284499</v>
      </c>
      <c r="N1403" s="182">
        <v>5</v>
      </c>
      <c r="O1403" s="186">
        <f t="shared" si="94"/>
        <v>2.4999999999999907</v>
      </c>
    </row>
    <row r="1404" spans="2:15" x14ac:dyDescent="0.2">
      <c r="B1404" s="179" t="s">
        <v>46</v>
      </c>
      <c r="C1404" s="185" t="s">
        <v>18</v>
      </c>
      <c r="D1404" s="179" t="s">
        <v>128</v>
      </c>
      <c r="E1404" s="180" t="str">
        <f t="shared" si="92"/>
        <v>TOTotal60-64</v>
      </c>
      <c r="F1404" s="181">
        <v>1.324E-2</v>
      </c>
      <c r="G1404" s="181">
        <v>6.4099759342278517E-2</v>
      </c>
      <c r="H1404" s="182">
        <v>5283.5011122360975</v>
      </c>
      <c r="I1404" s="181">
        <v>0.93590024065772148</v>
      </c>
      <c r="J1404" s="182">
        <v>82426.223849349757</v>
      </c>
      <c r="K1404" s="182">
        <v>398922.36646615854</v>
      </c>
      <c r="L1404" s="182">
        <v>1778114.8264296621</v>
      </c>
      <c r="M1404" s="183">
        <v>21.57219806259133</v>
      </c>
      <c r="N1404" s="182">
        <v>5</v>
      </c>
      <c r="O1404" s="186">
        <f t="shared" si="94"/>
        <v>2.500000000000004</v>
      </c>
    </row>
    <row r="1405" spans="2:15" x14ac:dyDescent="0.2">
      <c r="B1405" s="179" t="s">
        <v>46</v>
      </c>
      <c r="C1405" s="185" t="s">
        <v>18</v>
      </c>
      <c r="D1405" s="179" t="s">
        <v>129</v>
      </c>
      <c r="E1405" s="180" t="str">
        <f t="shared" si="92"/>
        <v>TOTotal65-69</v>
      </c>
      <c r="F1405" s="181">
        <v>1.925E-2</v>
      </c>
      <c r="G1405" s="181">
        <v>9.1831058479594052E-2</v>
      </c>
      <c r="H1405" s="182">
        <v>7084.0978829469941</v>
      </c>
      <c r="I1405" s="181">
        <v>0.90816894152040595</v>
      </c>
      <c r="J1405" s="182">
        <v>77142.722737113654</v>
      </c>
      <c r="K1405" s="182">
        <v>368003.36897820077</v>
      </c>
      <c r="L1405" s="182">
        <v>1379192.4599635035</v>
      </c>
      <c r="M1405" s="183">
        <v>17.878451926872017</v>
      </c>
      <c r="N1405" s="182">
        <v>5</v>
      </c>
      <c r="O1405" s="186">
        <f t="shared" si="94"/>
        <v>2.5000000000000018</v>
      </c>
    </row>
    <row r="1406" spans="2:15" x14ac:dyDescent="0.2">
      <c r="B1406" s="179" t="s">
        <v>46</v>
      </c>
      <c r="C1406" s="185" t="s">
        <v>18</v>
      </c>
      <c r="D1406" s="179" t="s">
        <v>130</v>
      </c>
      <c r="E1406" s="180" t="str">
        <f t="shared" si="92"/>
        <v>TOTotal70-74</v>
      </c>
      <c r="F1406" s="181">
        <v>3.1600000000000003E-2</v>
      </c>
      <c r="G1406" s="181">
        <v>0.1464484546668724</v>
      </c>
      <c r="H1406" s="182">
        <v>10259.977345978845</v>
      </c>
      <c r="I1406" s="181">
        <v>0.8535515453331276</v>
      </c>
      <c r="J1406" s="182">
        <v>70058.624854166657</v>
      </c>
      <c r="K1406" s="182">
        <v>324643.18090588617</v>
      </c>
      <c r="L1406" s="182">
        <v>1011189.0909853028</v>
      </c>
      <c r="M1406" s="183">
        <v>14.433470441222392</v>
      </c>
      <c r="N1406" s="182">
        <v>5</v>
      </c>
      <c r="O1406" s="186">
        <f t="shared" si="94"/>
        <v>2.4999999999999991</v>
      </c>
    </row>
    <row r="1407" spans="2:15" x14ac:dyDescent="0.2">
      <c r="B1407" s="179" t="s">
        <v>46</v>
      </c>
      <c r="C1407" s="185" t="s">
        <v>18</v>
      </c>
      <c r="D1407" s="179" t="s">
        <v>131</v>
      </c>
      <c r="E1407" s="180" t="str">
        <f t="shared" si="92"/>
        <v>TOTotal75-79</v>
      </c>
      <c r="F1407" s="181">
        <v>4.5909999999999999E-2</v>
      </c>
      <c r="G1407" s="181">
        <v>0.20590430393658871</v>
      </c>
      <c r="H1407" s="182">
        <v>12312.798891522836</v>
      </c>
      <c r="I1407" s="181">
        <v>0.79409569606341135</v>
      </c>
      <c r="J1407" s="182">
        <v>59798.647508187809</v>
      </c>
      <c r="K1407" s="182">
        <v>268211.24031213194</v>
      </c>
      <c r="L1407" s="182">
        <v>686545.91007941659</v>
      </c>
      <c r="M1407" s="183">
        <v>11.480960501412889</v>
      </c>
      <c r="N1407" s="182">
        <v>5</v>
      </c>
      <c r="O1407" s="186">
        <f t="shared" si="94"/>
        <v>2.4999999999999987</v>
      </c>
    </row>
    <row r="1408" spans="2:15" x14ac:dyDescent="0.2">
      <c r="B1408" s="179" t="s">
        <v>46</v>
      </c>
      <c r="C1408" s="185" t="s">
        <v>18</v>
      </c>
      <c r="D1408" s="179" t="s">
        <v>132</v>
      </c>
      <c r="E1408" s="180" t="str">
        <f t="shared" si="92"/>
        <v>TOTotal80-84</v>
      </c>
      <c r="F1408" s="181">
        <v>7.0480000000000001E-2</v>
      </c>
      <c r="G1408" s="181">
        <v>0.29959948751760074</v>
      </c>
      <c r="H1408" s="182">
        <v>14226.735909891197</v>
      </c>
      <c r="I1408" s="181">
        <v>0.70040051248239932</v>
      </c>
      <c r="J1408" s="182">
        <v>47485.848616664975</v>
      </c>
      <c r="K1408" s="182">
        <v>201862.4033085969</v>
      </c>
      <c r="L1408" s="182">
        <v>418334.66976728465</v>
      </c>
      <c r="M1408" s="183">
        <v>8.8096702902866877</v>
      </c>
      <c r="N1408" s="182">
        <v>5</v>
      </c>
      <c r="O1408" s="186">
        <f t="shared" si="94"/>
        <v>2.4999999999999982</v>
      </c>
    </row>
    <row r="1409" spans="2:15" x14ac:dyDescent="0.2">
      <c r="B1409" s="179" t="s">
        <v>46</v>
      </c>
      <c r="C1409" s="185" t="s">
        <v>18</v>
      </c>
      <c r="D1409" s="179" t="s">
        <v>133</v>
      </c>
      <c r="E1409" s="180" t="str">
        <f t="shared" si="92"/>
        <v>TOTotal85-89</v>
      </c>
      <c r="F1409" s="181">
        <v>0.12046</v>
      </c>
      <c r="G1409" s="181">
        <v>0.4629049219511332</v>
      </c>
      <c r="H1409" s="182">
        <v>15395.80697169306</v>
      </c>
      <c r="I1409" s="181">
        <v>0.5370950780488668</v>
      </c>
      <c r="J1409" s="182">
        <v>33259.112706773783</v>
      </c>
      <c r="K1409" s="182">
        <v>127806.04610463626</v>
      </c>
      <c r="L1409" s="182">
        <v>216472.26645868775</v>
      </c>
      <c r="M1409" s="183">
        <v>6.5086602991245615</v>
      </c>
      <c r="N1409" s="182">
        <v>5</v>
      </c>
      <c r="O1409" s="186">
        <f t="shared" si="94"/>
        <v>2.5000000000000004</v>
      </c>
    </row>
    <row r="1410" spans="2:15" x14ac:dyDescent="0.2">
      <c r="B1410" s="179" t="s">
        <v>46</v>
      </c>
      <c r="C1410" s="185" t="s">
        <v>18</v>
      </c>
      <c r="D1410" s="179" t="s">
        <v>8</v>
      </c>
      <c r="E1410" s="180" t="str">
        <f t="shared" si="92"/>
        <v>TOTotal90+</v>
      </c>
      <c r="F1410" s="181">
        <v>0.20147000000000001</v>
      </c>
      <c r="G1410" s="181">
        <v>1</v>
      </c>
      <c r="H1410" s="182">
        <v>17863.305735080721</v>
      </c>
      <c r="I1410" s="181">
        <v>0</v>
      </c>
      <c r="J1410" s="182">
        <v>17863.305735080721</v>
      </c>
      <c r="K1410" s="182">
        <v>88666.220354051489</v>
      </c>
      <c r="L1410" s="182">
        <v>88666.220354051489</v>
      </c>
      <c r="M1410" s="183">
        <v>4.9635952980374167</v>
      </c>
      <c r="N1410" s="183" t="s">
        <v>19</v>
      </c>
      <c r="O1410" s="186">
        <f>K1410/H1410</f>
        <v>4.9635952980374167</v>
      </c>
    </row>
    <row r="1411" spans="2:15" ht="16" customHeight="1" x14ac:dyDescent="0.2">
      <c r="B1411" s="239" t="s">
        <v>14</v>
      </c>
      <c r="C1411" s="239" t="s">
        <v>17</v>
      </c>
      <c r="D1411" s="239" t="s">
        <v>0</v>
      </c>
      <c r="E1411" s="239" t="s">
        <v>135</v>
      </c>
      <c r="F1411" s="240" t="s">
        <v>1</v>
      </c>
      <c r="G1411" s="240" t="s">
        <v>2</v>
      </c>
      <c r="H1411" s="240" t="s">
        <v>83</v>
      </c>
      <c r="I1411" s="240" t="s">
        <v>3</v>
      </c>
      <c r="J1411" s="240" t="s">
        <v>4</v>
      </c>
      <c r="K1411" s="240" t="s">
        <v>5</v>
      </c>
      <c r="L1411" s="240" t="s">
        <v>6</v>
      </c>
      <c r="M1411" s="240" t="s">
        <v>7</v>
      </c>
      <c r="N1411" s="241" t="s">
        <v>9</v>
      </c>
      <c r="O1411" s="242" t="s">
        <v>139</v>
      </c>
    </row>
    <row r="1412" spans="2:15" ht="16" customHeight="1" x14ac:dyDescent="0.2">
      <c r="B1412" s="239"/>
      <c r="C1412" s="239"/>
      <c r="D1412" s="239"/>
      <c r="E1412" s="239"/>
      <c r="F1412" s="239"/>
      <c r="G1412" s="239"/>
      <c r="H1412" s="239"/>
      <c r="I1412" s="239"/>
      <c r="J1412" s="239"/>
      <c r="K1412" s="239"/>
      <c r="L1412" s="239"/>
      <c r="M1412" s="239"/>
      <c r="N1412" s="241"/>
      <c r="O1412" s="242"/>
    </row>
    <row r="1413" spans="2:15" x14ac:dyDescent="0.2">
      <c r="B1413" s="179" t="s">
        <v>48</v>
      </c>
      <c r="C1413" s="185" t="s">
        <v>18</v>
      </c>
      <c r="D1413" s="179">
        <v>0</v>
      </c>
      <c r="E1413" s="180" t="str">
        <f t="shared" si="92"/>
        <v>MATotal0</v>
      </c>
      <c r="F1413" s="181">
        <v>1.8890000000000001E-2</v>
      </c>
      <c r="G1413" s="181">
        <v>1.8575372118217633E-2</v>
      </c>
      <c r="H1413" s="182">
        <v>1857.5372118217633</v>
      </c>
      <c r="I1413" s="181">
        <v>0.98142462788178242</v>
      </c>
      <c r="J1413" s="182">
        <v>100000</v>
      </c>
      <c r="K1413" s="182">
        <v>98338.852983568402</v>
      </c>
      <c r="L1413" s="182">
        <v>7140945.5846425407</v>
      </c>
      <c r="M1413" s="183">
        <v>71.409455846425402</v>
      </c>
      <c r="N1413" s="182">
        <v>1</v>
      </c>
      <c r="O1413" s="186">
        <f t="shared" ref="O1413:O1431" si="95">(K1413-J1414*N1413)/H1413</f>
        <v>0.10572611635465323</v>
      </c>
    </row>
    <row r="1414" spans="2:15" x14ac:dyDescent="0.2">
      <c r="B1414" s="179" t="s">
        <v>48</v>
      </c>
      <c r="C1414" s="185" t="s">
        <v>18</v>
      </c>
      <c r="D1414" s="184" t="s">
        <v>1657</v>
      </c>
      <c r="E1414" s="180" t="str">
        <f t="shared" si="92"/>
        <v>MATotal1-4</v>
      </c>
      <c r="F1414" s="181">
        <v>8.0000000000000004E-4</v>
      </c>
      <c r="G1414" s="181">
        <v>3.1964383912449542E-3</v>
      </c>
      <c r="H1414" s="182">
        <v>313.7063358674622</v>
      </c>
      <c r="I1414" s="181">
        <v>0.99680356160875505</v>
      </c>
      <c r="J1414" s="182">
        <v>98142.462788178236</v>
      </c>
      <c r="K1414" s="182">
        <v>391783.64504572767</v>
      </c>
      <c r="L1414" s="182">
        <v>7042606.7316589719</v>
      </c>
      <c r="M1414" s="183">
        <v>71.759017774590532</v>
      </c>
      <c r="N1414" s="182">
        <v>4</v>
      </c>
      <c r="O1414" s="186">
        <f t="shared" si="95"/>
        <v>1.4938150203079239</v>
      </c>
    </row>
    <row r="1415" spans="2:15" x14ac:dyDescent="0.2">
      <c r="B1415" s="179" t="s">
        <v>48</v>
      </c>
      <c r="C1415" s="185" t="s">
        <v>18</v>
      </c>
      <c r="D1415" s="184" t="s">
        <v>1658</v>
      </c>
      <c r="E1415" s="180" t="str">
        <f t="shared" si="92"/>
        <v>MATotal5-9</v>
      </c>
      <c r="F1415" s="181">
        <v>3.8000000000000002E-4</v>
      </c>
      <c r="G1415" s="181">
        <v>1.8751004856994442E-3</v>
      </c>
      <c r="H1415" s="182">
        <v>183.43874873910056</v>
      </c>
      <c r="I1415" s="181">
        <v>0.9981248995143005</v>
      </c>
      <c r="J1415" s="182">
        <v>97828.756452310772</v>
      </c>
      <c r="K1415" s="182">
        <v>488685.18538970611</v>
      </c>
      <c r="L1415" s="182">
        <v>6650823.0866132444</v>
      </c>
      <c r="M1415" s="183">
        <v>67.98433638329405</v>
      </c>
      <c r="N1415" s="182">
        <v>5</v>
      </c>
      <c r="O1415" s="186">
        <f t="shared" si="95"/>
        <v>2.5000000000003233</v>
      </c>
    </row>
    <row r="1416" spans="2:15" x14ac:dyDescent="0.2">
      <c r="B1416" s="179" t="s">
        <v>48</v>
      </c>
      <c r="C1416" s="185" t="s">
        <v>18</v>
      </c>
      <c r="D1416" s="184" t="s">
        <v>118</v>
      </c>
      <c r="E1416" s="180" t="str">
        <f t="shared" si="92"/>
        <v>MATotal10-14</v>
      </c>
      <c r="F1416" s="181">
        <v>4.4999999999999999E-4</v>
      </c>
      <c r="G1416" s="181">
        <v>2.2545807991995615E-3</v>
      </c>
      <c r="H1416" s="182">
        <v>220.14925842621369</v>
      </c>
      <c r="I1416" s="181">
        <v>0.9977454192008004</v>
      </c>
      <c r="J1416" s="182">
        <v>97645.317703571665</v>
      </c>
      <c r="K1416" s="182">
        <v>487676.21537179279</v>
      </c>
      <c r="L1416" s="182">
        <v>6162137.9012235384</v>
      </c>
      <c r="M1416" s="183">
        <v>63.107356769838646</v>
      </c>
      <c r="N1416" s="182">
        <v>5</v>
      </c>
      <c r="O1416" s="186">
        <f t="shared" si="95"/>
        <v>2.4999999999998934</v>
      </c>
    </row>
    <row r="1417" spans="2:15" x14ac:dyDescent="0.2">
      <c r="B1417" s="179" t="s">
        <v>48</v>
      </c>
      <c r="C1417" s="185" t="s">
        <v>18</v>
      </c>
      <c r="D1417" s="179" t="s">
        <v>119</v>
      </c>
      <c r="E1417" s="180" t="str">
        <f t="shared" si="92"/>
        <v>MATotal15-19</v>
      </c>
      <c r="F1417" s="181">
        <v>1.1800000000000001E-3</v>
      </c>
      <c r="G1417" s="181">
        <v>5.8611352734980948E-3</v>
      </c>
      <c r="H1417" s="182">
        <v>571.02209130033555</v>
      </c>
      <c r="I1417" s="181">
        <v>0.99413886472650193</v>
      </c>
      <c r="J1417" s="182">
        <v>97425.168445145449</v>
      </c>
      <c r="K1417" s="182">
        <v>485698.28699747642</v>
      </c>
      <c r="L1417" s="182">
        <v>5674461.6858517453</v>
      </c>
      <c r="M1417" s="183">
        <v>58.244309724203461</v>
      </c>
      <c r="N1417" s="182">
        <v>5</v>
      </c>
      <c r="O1417" s="186">
        <f t="shared" si="95"/>
        <v>2.4999999999999316</v>
      </c>
    </row>
    <row r="1418" spans="2:15" x14ac:dyDescent="0.2">
      <c r="B1418" s="179" t="s">
        <v>48</v>
      </c>
      <c r="C1418" s="185" t="s">
        <v>18</v>
      </c>
      <c r="D1418" s="179" t="s">
        <v>120</v>
      </c>
      <c r="E1418" s="180" t="str">
        <f t="shared" si="92"/>
        <v>MATotal20-24</v>
      </c>
      <c r="F1418" s="181">
        <v>2.2399999999999998E-3</v>
      </c>
      <c r="G1418" s="181">
        <v>1.1139446930596394E-2</v>
      </c>
      <c r="H1418" s="182">
        <v>1078.9016233168741</v>
      </c>
      <c r="I1418" s="181">
        <v>0.98886055306940357</v>
      </c>
      <c r="J1418" s="182">
        <v>96854.146353845121</v>
      </c>
      <c r="K1418" s="182">
        <v>481573.47771093342</v>
      </c>
      <c r="L1418" s="182">
        <v>5188763.3988542687</v>
      </c>
      <c r="M1418" s="183">
        <v>53.5729609334198</v>
      </c>
      <c r="N1418" s="182">
        <v>5</v>
      </c>
      <c r="O1418" s="186">
        <f t="shared" si="95"/>
        <v>2.5000000000000622</v>
      </c>
    </row>
    <row r="1419" spans="2:15" x14ac:dyDescent="0.2">
      <c r="B1419" s="179" t="s">
        <v>48</v>
      </c>
      <c r="C1419" s="185" t="s">
        <v>18</v>
      </c>
      <c r="D1419" s="179" t="s">
        <v>121</v>
      </c>
      <c r="E1419" s="180" t="str">
        <f t="shared" si="92"/>
        <v>MATotal25-29</v>
      </c>
      <c r="F1419" s="181">
        <v>2.9499999999999999E-3</v>
      </c>
      <c r="G1419" s="181">
        <v>1.4647325192733871E-2</v>
      </c>
      <c r="H1419" s="182">
        <v>1402.8511549817183</v>
      </c>
      <c r="I1419" s="181">
        <v>0.98535267480726618</v>
      </c>
      <c r="J1419" s="182">
        <v>95775.24473052824</v>
      </c>
      <c r="K1419" s="182">
        <v>475369.09576518688</v>
      </c>
      <c r="L1419" s="182">
        <v>4707189.9211433353</v>
      </c>
      <c r="M1419" s="183">
        <v>49.148294367583318</v>
      </c>
      <c r="N1419" s="182">
        <v>5</v>
      </c>
      <c r="O1419" s="186">
        <f t="shared" si="95"/>
        <v>2.4999999999999969</v>
      </c>
    </row>
    <row r="1420" spans="2:15" x14ac:dyDescent="0.2">
      <c r="B1420" s="179" t="s">
        <v>48</v>
      </c>
      <c r="C1420" s="185" t="s">
        <v>18</v>
      </c>
      <c r="D1420" s="179" t="s">
        <v>122</v>
      </c>
      <c r="E1420" s="180" t="str">
        <f t="shared" si="92"/>
        <v>MATotal30-34</v>
      </c>
      <c r="F1420" s="181">
        <v>3.0200000000000001E-3</v>
      </c>
      <c r="G1420" s="181">
        <v>1.4974456108285919E-2</v>
      </c>
      <c r="H1420" s="182">
        <v>1413.1752654309055</v>
      </c>
      <c r="I1420" s="181">
        <v>0.98502554389171404</v>
      </c>
      <c r="J1420" s="182">
        <v>94372.393575546521</v>
      </c>
      <c r="K1420" s="182">
        <v>468329.02971415536</v>
      </c>
      <c r="L1420" s="182">
        <v>4231820.8253781488</v>
      </c>
      <c r="M1420" s="183">
        <v>44.841723994109707</v>
      </c>
      <c r="N1420" s="182">
        <v>5</v>
      </c>
      <c r="O1420" s="186">
        <f t="shared" si="95"/>
        <v>2.5000000000000173</v>
      </c>
    </row>
    <row r="1421" spans="2:15" x14ac:dyDescent="0.2">
      <c r="B1421" s="179" t="s">
        <v>48</v>
      </c>
      <c r="C1421" s="185" t="s">
        <v>18</v>
      </c>
      <c r="D1421" s="179" t="s">
        <v>123</v>
      </c>
      <c r="E1421" s="180" t="str">
        <f t="shared" ref="E1421:E1484" si="96">_xlfn.CONCAT(B1421,C1421,D1421)</f>
        <v>MATotal35-39</v>
      </c>
      <c r="F1421" s="181">
        <v>3.5200000000000001E-3</v>
      </c>
      <c r="G1421" s="181">
        <v>1.7432386987509318E-2</v>
      </c>
      <c r="H1421" s="182">
        <v>1620.5010676382974</v>
      </c>
      <c r="I1421" s="181">
        <v>0.98256761301249074</v>
      </c>
      <c r="J1421" s="182">
        <v>92959.218310115612</v>
      </c>
      <c r="K1421" s="182">
        <v>460744.83888148231</v>
      </c>
      <c r="L1421" s="182">
        <v>3763491.7956639933</v>
      </c>
      <c r="M1421" s="183">
        <v>40.485407085813016</v>
      </c>
      <c r="N1421" s="182">
        <v>5</v>
      </c>
      <c r="O1421" s="186">
        <f t="shared" si="95"/>
        <v>2.4999999999999742</v>
      </c>
    </row>
    <row r="1422" spans="2:15" x14ac:dyDescent="0.2">
      <c r="B1422" s="179" t="s">
        <v>48</v>
      </c>
      <c r="C1422" s="185" t="s">
        <v>18</v>
      </c>
      <c r="D1422" s="179" t="s">
        <v>124</v>
      </c>
      <c r="E1422" s="180" t="str">
        <f t="shared" si="96"/>
        <v>MATotal40-44</v>
      </c>
      <c r="F1422" s="181">
        <v>4.6699999999999997E-3</v>
      </c>
      <c r="G1422" s="181">
        <v>2.3100679275175149E-2</v>
      </c>
      <c r="H1422" s="182">
        <v>2109.9864124243786</v>
      </c>
      <c r="I1422" s="181">
        <v>0.97689932072482488</v>
      </c>
      <c r="J1422" s="182">
        <v>91338.717242477316</v>
      </c>
      <c r="K1422" s="182">
        <v>451418.62018132565</v>
      </c>
      <c r="L1422" s="182">
        <v>3302746.956782511</v>
      </c>
      <c r="M1422" s="183">
        <v>36.1593315134336</v>
      </c>
      <c r="N1422" s="182">
        <v>5</v>
      </c>
      <c r="O1422" s="186">
        <f t="shared" si="95"/>
        <v>2.5000000000000071</v>
      </c>
    </row>
    <row r="1423" spans="2:15" x14ac:dyDescent="0.2">
      <c r="B1423" s="179" t="s">
        <v>48</v>
      </c>
      <c r="C1423" s="185" t="s">
        <v>18</v>
      </c>
      <c r="D1423" s="179" t="s">
        <v>125</v>
      </c>
      <c r="E1423" s="180" t="str">
        <f t="shared" si="96"/>
        <v>MATotal45-49</v>
      </c>
      <c r="F1423" s="181">
        <v>6.4700000000000001E-3</v>
      </c>
      <c r="G1423" s="181">
        <v>3.184080904128124E-2</v>
      </c>
      <c r="H1423" s="182">
        <v>2841.1149793555996</v>
      </c>
      <c r="I1423" s="181">
        <v>0.96815919095871872</v>
      </c>
      <c r="J1423" s="182">
        <v>89228.73083005294</v>
      </c>
      <c r="K1423" s="182">
        <v>439040.8667018757</v>
      </c>
      <c r="L1423" s="182">
        <v>2851328.3366011851</v>
      </c>
      <c r="M1423" s="183">
        <v>31.955271694179867</v>
      </c>
      <c r="N1423" s="182">
        <v>5</v>
      </c>
      <c r="O1423" s="186">
        <f t="shared" si="95"/>
        <v>2.5000000000000173</v>
      </c>
    </row>
    <row r="1424" spans="2:15" x14ac:dyDescent="0.2">
      <c r="B1424" s="179" t="s">
        <v>48</v>
      </c>
      <c r="C1424" s="185" t="s">
        <v>18</v>
      </c>
      <c r="D1424" s="179" t="s">
        <v>126</v>
      </c>
      <c r="E1424" s="180" t="str">
        <f t="shared" si="96"/>
        <v>MATotal50-54</v>
      </c>
      <c r="F1424" s="181">
        <v>9.2099999999999994E-3</v>
      </c>
      <c r="G1424" s="181">
        <v>4.5030483872429833E-2</v>
      </c>
      <c r="H1424" s="182">
        <v>3890.0761423424901</v>
      </c>
      <c r="I1424" s="181">
        <v>0.95496951612757019</v>
      </c>
      <c r="J1424" s="182">
        <v>86387.61585069733</v>
      </c>
      <c r="K1424" s="182">
        <v>422212.88889763044</v>
      </c>
      <c r="L1424" s="182">
        <v>2412287.4698993093</v>
      </c>
      <c r="M1424" s="183">
        <v>27.92399635230629</v>
      </c>
      <c r="N1424" s="182">
        <v>5</v>
      </c>
      <c r="O1424" s="186">
        <f t="shared" si="95"/>
        <v>2.4999999999999947</v>
      </c>
    </row>
    <row r="1425" spans="2:15" x14ac:dyDescent="0.2">
      <c r="B1425" s="179" t="s">
        <v>48</v>
      </c>
      <c r="C1425" s="185" t="s">
        <v>18</v>
      </c>
      <c r="D1425" s="179" t="s">
        <v>127</v>
      </c>
      <c r="E1425" s="180" t="str">
        <f t="shared" si="96"/>
        <v>MATotal55-59</v>
      </c>
      <c r="F1425" s="181">
        <v>1.332E-2</v>
      </c>
      <c r="G1425" s="181">
        <v>6.4465795490586619E-2</v>
      </c>
      <c r="H1425" s="182">
        <v>5318.2695233153527</v>
      </c>
      <c r="I1425" s="181">
        <v>0.93553420450941338</v>
      </c>
      <c r="J1425" s="182">
        <v>82497.539708354845</v>
      </c>
      <c r="K1425" s="182">
        <v>399192.02473348583</v>
      </c>
      <c r="L1425" s="182">
        <v>1990074.5810016787</v>
      </c>
      <c r="M1425" s="183">
        <v>24.12283551772558</v>
      </c>
      <c r="N1425" s="182">
        <v>5</v>
      </c>
      <c r="O1425" s="186">
        <f t="shared" si="95"/>
        <v>2.4999999999999947</v>
      </c>
    </row>
    <row r="1426" spans="2:15" x14ac:dyDescent="0.2">
      <c r="B1426" s="179" t="s">
        <v>48</v>
      </c>
      <c r="C1426" s="185" t="s">
        <v>18</v>
      </c>
      <c r="D1426" s="179" t="s">
        <v>128</v>
      </c>
      <c r="E1426" s="180" t="str">
        <f t="shared" si="96"/>
        <v>MATotal60-64</v>
      </c>
      <c r="F1426" s="181">
        <v>1.72E-2</v>
      </c>
      <c r="G1426" s="181">
        <v>8.2437597355647443E-2</v>
      </c>
      <c r="H1426" s="182">
        <v>6362.4735997170119</v>
      </c>
      <c r="I1426" s="181">
        <v>0.91756240264435251</v>
      </c>
      <c r="J1426" s="182">
        <v>77179.270185039495</v>
      </c>
      <c r="K1426" s="182">
        <v>369990.16692590492</v>
      </c>
      <c r="L1426" s="182">
        <v>1590882.5562681928</v>
      </c>
      <c r="M1426" s="183">
        <v>20.612821972195469</v>
      </c>
      <c r="N1426" s="182">
        <v>5</v>
      </c>
      <c r="O1426" s="186">
        <f t="shared" si="95"/>
        <v>2.5000000000000036</v>
      </c>
    </row>
    <row r="1427" spans="2:15" x14ac:dyDescent="0.2">
      <c r="B1427" s="179" t="s">
        <v>48</v>
      </c>
      <c r="C1427" s="185" t="s">
        <v>18</v>
      </c>
      <c r="D1427" s="179" t="s">
        <v>129</v>
      </c>
      <c r="E1427" s="180" t="str">
        <f t="shared" si="96"/>
        <v>MATotal65-69</v>
      </c>
      <c r="F1427" s="181">
        <v>2.529E-2</v>
      </c>
      <c r="G1427" s="181">
        <v>0.11894526383610642</v>
      </c>
      <c r="H1427" s="182">
        <v>8423.3225538690622</v>
      </c>
      <c r="I1427" s="181">
        <v>0.88105473616389363</v>
      </c>
      <c r="J1427" s="182">
        <v>70816.796585322474</v>
      </c>
      <c r="K1427" s="182">
        <v>333025.67654193973</v>
      </c>
      <c r="L1427" s="182">
        <v>1220892.389342288</v>
      </c>
      <c r="M1427" s="183">
        <v>17.240152735111586</v>
      </c>
      <c r="N1427" s="182">
        <v>5</v>
      </c>
      <c r="O1427" s="186">
        <f t="shared" si="95"/>
        <v>2.4999999999999987</v>
      </c>
    </row>
    <row r="1428" spans="2:15" x14ac:dyDescent="0.2">
      <c r="B1428" s="179" t="s">
        <v>48</v>
      </c>
      <c r="C1428" s="185" t="s">
        <v>18</v>
      </c>
      <c r="D1428" s="179" t="s">
        <v>130</v>
      </c>
      <c r="E1428" s="180" t="str">
        <f t="shared" si="96"/>
        <v>MATotal70-74</v>
      </c>
      <c r="F1428" s="181">
        <v>3.7190000000000001E-2</v>
      </c>
      <c r="G1428" s="181">
        <v>0.17015172306149384</v>
      </c>
      <c r="H1428" s="182">
        <v>10616.357114244369</v>
      </c>
      <c r="I1428" s="181">
        <v>0.82984827693850616</v>
      </c>
      <c r="J1428" s="182">
        <v>62393.474031453414</v>
      </c>
      <c r="K1428" s="182">
        <v>285426.47737165616</v>
      </c>
      <c r="L1428" s="182">
        <v>887866.71280034818</v>
      </c>
      <c r="M1428" s="183">
        <v>14.230121444315831</v>
      </c>
      <c r="N1428" s="182">
        <v>5</v>
      </c>
      <c r="O1428" s="186">
        <f t="shared" si="95"/>
        <v>2.5</v>
      </c>
    </row>
    <row r="1429" spans="2:15" x14ac:dyDescent="0.2">
      <c r="B1429" s="179" t="s">
        <v>48</v>
      </c>
      <c r="C1429" s="185" t="s">
        <v>18</v>
      </c>
      <c r="D1429" s="179" t="s">
        <v>131</v>
      </c>
      <c r="E1429" s="180" t="str">
        <f t="shared" si="96"/>
        <v>MATotal75-79</v>
      </c>
      <c r="F1429" s="181">
        <v>5.2449999999999997E-2</v>
      </c>
      <c r="G1429" s="181">
        <v>0.23185063909670967</v>
      </c>
      <c r="H1429" s="182">
        <v>12004.557647839974</v>
      </c>
      <c r="I1429" s="181">
        <v>0.76814936090329033</v>
      </c>
      <c r="J1429" s="182">
        <v>51777.116917209045</v>
      </c>
      <c r="K1429" s="182">
        <v>228874.19046644529</v>
      </c>
      <c r="L1429" s="182">
        <v>602440.23542869196</v>
      </c>
      <c r="M1429" s="183">
        <v>11.635260348543282</v>
      </c>
      <c r="N1429" s="182">
        <v>5</v>
      </c>
      <c r="O1429" s="186">
        <f t="shared" si="95"/>
        <v>2.5000000000000013</v>
      </c>
    </row>
    <row r="1430" spans="2:15" x14ac:dyDescent="0.2">
      <c r="B1430" s="179" t="s">
        <v>48</v>
      </c>
      <c r="C1430" s="185" t="s">
        <v>18</v>
      </c>
      <c r="D1430" s="179" t="s">
        <v>132</v>
      </c>
      <c r="E1430" s="180" t="str">
        <f t="shared" si="96"/>
        <v>MATotal80-84</v>
      </c>
      <c r="F1430" s="181">
        <v>7.7479999999999993E-2</v>
      </c>
      <c r="G1430" s="181">
        <v>0.32451967848402213</v>
      </c>
      <c r="H1430" s="182">
        <v>12906.978146582365</v>
      </c>
      <c r="I1430" s="181">
        <v>0.67548032151597792</v>
      </c>
      <c r="J1430" s="182">
        <v>39772.559269369071</v>
      </c>
      <c r="K1430" s="182">
        <v>166595.35098038946</v>
      </c>
      <c r="L1430" s="182">
        <v>373566.04496224667</v>
      </c>
      <c r="M1430" s="183">
        <v>9.3925573768633353</v>
      </c>
      <c r="N1430" s="182">
        <v>5</v>
      </c>
      <c r="O1430" s="186">
        <f t="shared" si="95"/>
        <v>2.5</v>
      </c>
    </row>
    <row r="1431" spans="2:15" x14ac:dyDescent="0.2">
      <c r="B1431" s="179" t="s">
        <v>48</v>
      </c>
      <c r="C1431" s="185" t="s">
        <v>18</v>
      </c>
      <c r="D1431" s="179" t="s">
        <v>133</v>
      </c>
      <c r="E1431" s="180" t="str">
        <f t="shared" si="96"/>
        <v>MATotal85-89</v>
      </c>
      <c r="F1431" s="181">
        <v>0.10066</v>
      </c>
      <c r="G1431" s="181">
        <v>0.40211913468992511</v>
      </c>
      <c r="H1431" s="182">
        <v>10803.164234036978</v>
      </c>
      <c r="I1431" s="181">
        <v>0.59788086531007489</v>
      </c>
      <c r="J1431" s="182">
        <v>26865.581122786709</v>
      </c>
      <c r="K1431" s="182">
        <v>107319.99502884111</v>
      </c>
      <c r="L1431" s="182">
        <v>206970.69398185721</v>
      </c>
      <c r="M1431" s="183">
        <v>7.7039351218913295</v>
      </c>
      <c r="N1431" s="182">
        <v>5</v>
      </c>
      <c r="O1431" s="186">
        <f t="shared" si="95"/>
        <v>2.5000000000000009</v>
      </c>
    </row>
    <row r="1432" spans="2:15" x14ac:dyDescent="0.2">
      <c r="B1432" s="179" t="s">
        <v>48</v>
      </c>
      <c r="C1432" s="185" t="s">
        <v>18</v>
      </c>
      <c r="D1432" s="179" t="s">
        <v>8</v>
      </c>
      <c r="E1432" s="180" t="str">
        <f t="shared" si="96"/>
        <v>MATotal90+</v>
      </c>
      <c r="F1432" s="181">
        <v>0.16119</v>
      </c>
      <c r="G1432" s="181">
        <v>1</v>
      </c>
      <c r="H1432" s="182">
        <v>16062.416888749731</v>
      </c>
      <c r="I1432" s="181">
        <v>0</v>
      </c>
      <c r="J1432" s="182">
        <v>16062.416888749731</v>
      </c>
      <c r="K1432" s="182">
        <v>99650.698953016094</v>
      </c>
      <c r="L1432" s="182">
        <v>99650.698953016094</v>
      </c>
      <c r="M1432" s="183">
        <v>6.2039666659886281</v>
      </c>
      <c r="N1432" s="183" t="s">
        <v>19</v>
      </c>
      <c r="O1432" s="186">
        <f>K1432/H1432</f>
        <v>6.2039666659886281</v>
      </c>
    </row>
    <row r="1433" spans="2:15" ht="16" customHeight="1" x14ac:dyDescent="0.2">
      <c r="B1433" s="239" t="s">
        <v>14</v>
      </c>
      <c r="C1433" s="239" t="s">
        <v>17</v>
      </c>
      <c r="D1433" s="239" t="s">
        <v>0</v>
      </c>
      <c r="E1433" s="239" t="s">
        <v>135</v>
      </c>
      <c r="F1433" s="240" t="s">
        <v>1</v>
      </c>
      <c r="G1433" s="240" t="s">
        <v>2</v>
      </c>
      <c r="H1433" s="240" t="s">
        <v>83</v>
      </c>
      <c r="I1433" s="240" t="s">
        <v>3</v>
      </c>
      <c r="J1433" s="240" t="s">
        <v>4</v>
      </c>
      <c r="K1433" s="240" t="s">
        <v>5</v>
      </c>
      <c r="L1433" s="240" t="s">
        <v>6</v>
      </c>
      <c r="M1433" s="240" t="s">
        <v>7</v>
      </c>
      <c r="N1433" s="241" t="s">
        <v>9</v>
      </c>
      <c r="O1433" s="242" t="s">
        <v>139</v>
      </c>
    </row>
    <row r="1434" spans="2:15" ht="16" customHeight="1" x14ac:dyDescent="0.2">
      <c r="B1434" s="239"/>
      <c r="C1434" s="239"/>
      <c r="D1434" s="239"/>
      <c r="E1434" s="239"/>
      <c r="F1434" s="239"/>
      <c r="G1434" s="239"/>
      <c r="H1434" s="239"/>
      <c r="I1434" s="239"/>
      <c r="J1434" s="239"/>
      <c r="K1434" s="239"/>
      <c r="L1434" s="239"/>
      <c r="M1434" s="239"/>
      <c r="N1434" s="241"/>
      <c r="O1434" s="242"/>
    </row>
    <row r="1435" spans="2:15" x14ac:dyDescent="0.2">
      <c r="B1435" s="179" t="s">
        <v>49</v>
      </c>
      <c r="C1435" s="185" t="s">
        <v>18</v>
      </c>
      <c r="D1435" s="179">
        <v>0</v>
      </c>
      <c r="E1435" s="180" t="str">
        <f t="shared" si="96"/>
        <v>PITotal0</v>
      </c>
      <c r="F1435" s="181">
        <v>1.7739999999999999E-2</v>
      </c>
      <c r="G1435" s="181">
        <v>1.7459837583760573E-2</v>
      </c>
      <c r="H1435" s="182">
        <v>1745.9837583760573</v>
      </c>
      <c r="I1435" s="181">
        <v>0.98254016241623943</v>
      </c>
      <c r="J1435" s="182">
        <v>100000</v>
      </c>
      <c r="K1435" s="182">
        <v>98432.769208078142</v>
      </c>
      <c r="L1435" s="182">
        <v>7158871.6490282826</v>
      </c>
      <c r="M1435" s="183">
        <v>71.58871649028282</v>
      </c>
      <c r="N1435" s="182">
        <v>1</v>
      </c>
      <c r="O1435" s="186">
        <f t="shared" ref="O1435:O1453" si="97">(K1435-J1436*N1435)/H1435</f>
        <v>0.1023795127512829</v>
      </c>
    </row>
    <row r="1436" spans="2:15" x14ac:dyDescent="0.2">
      <c r="B1436" s="179" t="s">
        <v>49</v>
      </c>
      <c r="C1436" s="185" t="s">
        <v>18</v>
      </c>
      <c r="D1436" s="184" t="s">
        <v>1657</v>
      </c>
      <c r="E1436" s="180" t="str">
        <f t="shared" si="96"/>
        <v>PITotal1-4</v>
      </c>
      <c r="F1436" s="181">
        <v>4.6000000000000001E-4</v>
      </c>
      <c r="G1436" s="181">
        <v>1.8483670638241953E-3</v>
      </c>
      <c r="H1436" s="182">
        <v>181.60948750946525</v>
      </c>
      <c r="I1436" s="181">
        <v>0.99815163293617581</v>
      </c>
      <c r="J1436" s="182">
        <v>98254.016241623947</v>
      </c>
      <c r="K1436" s="182">
        <v>392561.24720816949</v>
      </c>
      <c r="L1436" s="182">
        <v>7060438.8798202043</v>
      </c>
      <c r="M1436" s="183">
        <v>71.859035893834005</v>
      </c>
      <c r="N1436" s="182">
        <v>4</v>
      </c>
      <c r="O1436" s="186">
        <f t="shared" si="97"/>
        <v>1.4956277639263018</v>
      </c>
    </row>
    <row r="1437" spans="2:15" x14ac:dyDescent="0.2">
      <c r="B1437" s="179" t="s">
        <v>49</v>
      </c>
      <c r="C1437" s="185" t="s">
        <v>18</v>
      </c>
      <c r="D1437" s="184" t="s">
        <v>1658</v>
      </c>
      <c r="E1437" s="180" t="str">
        <f t="shared" si="96"/>
        <v>PITotal5-9</v>
      </c>
      <c r="F1437" s="181">
        <v>4.4000000000000002E-4</v>
      </c>
      <c r="G1437" s="181">
        <v>2.1768347520800171E-3</v>
      </c>
      <c r="H1437" s="182">
        <v>213.48742324248337</v>
      </c>
      <c r="I1437" s="181">
        <v>0.99782316524792003</v>
      </c>
      <c r="J1437" s="182">
        <v>98072.406754114476</v>
      </c>
      <c r="K1437" s="182">
        <v>489828.31521246617</v>
      </c>
      <c r="L1437" s="182">
        <v>6667877.6326120347</v>
      </c>
      <c r="M1437" s="183">
        <v>67.989334138904411</v>
      </c>
      <c r="N1437" s="182">
        <v>5</v>
      </c>
      <c r="O1437" s="186">
        <f t="shared" si="97"/>
        <v>2.4999999999997917</v>
      </c>
    </row>
    <row r="1438" spans="2:15" x14ac:dyDescent="0.2">
      <c r="B1438" s="179" t="s">
        <v>49</v>
      </c>
      <c r="C1438" s="185" t="s">
        <v>18</v>
      </c>
      <c r="D1438" s="184" t="s">
        <v>118</v>
      </c>
      <c r="E1438" s="180" t="str">
        <f t="shared" si="96"/>
        <v>PITotal10-14</v>
      </c>
      <c r="F1438" s="181">
        <v>5.4000000000000001E-4</v>
      </c>
      <c r="G1438" s="181">
        <v>2.6866784291027326E-3</v>
      </c>
      <c r="H1438" s="182">
        <v>262.91544766155823</v>
      </c>
      <c r="I1438" s="181">
        <v>0.99731332157089725</v>
      </c>
      <c r="J1438" s="182">
        <v>97858.919330871999</v>
      </c>
      <c r="K1438" s="182">
        <v>488637.30803520605</v>
      </c>
      <c r="L1438" s="182">
        <v>6178049.3173995689</v>
      </c>
      <c r="M1438" s="183">
        <v>63.132204602739279</v>
      </c>
      <c r="N1438" s="182">
        <v>5</v>
      </c>
      <c r="O1438" s="186">
        <f t="shared" si="97"/>
        <v>2.5000000000000169</v>
      </c>
    </row>
    <row r="1439" spans="2:15" x14ac:dyDescent="0.2">
      <c r="B1439" s="179" t="s">
        <v>49</v>
      </c>
      <c r="C1439" s="185" t="s">
        <v>18</v>
      </c>
      <c r="D1439" s="179" t="s">
        <v>119</v>
      </c>
      <c r="E1439" s="180" t="str">
        <f t="shared" si="96"/>
        <v>PITotal15-19</v>
      </c>
      <c r="F1439" s="181">
        <v>1.23E-3</v>
      </c>
      <c r="G1439" s="181">
        <v>6.1383694964526545E-3</v>
      </c>
      <c r="H1439" s="182">
        <v>599.08033321237372</v>
      </c>
      <c r="I1439" s="181">
        <v>0.99386163050354737</v>
      </c>
      <c r="J1439" s="182">
        <v>97596.003883210433</v>
      </c>
      <c r="K1439" s="182">
        <v>486482.31858302123</v>
      </c>
      <c r="L1439" s="182">
        <v>5689412.0093643628</v>
      </c>
      <c r="M1439" s="183">
        <v>58.295542675832039</v>
      </c>
      <c r="N1439" s="182">
        <v>5</v>
      </c>
      <c r="O1439" s="186">
        <f t="shared" si="97"/>
        <v>2.4999999999999729</v>
      </c>
    </row>
    <row r="1440" spans="2:15" x14ac:dyDescent="0.2">
      <c r="B1440" s="179" t="s">
        <v>49</v>
      </c>
      <c r="C1440" s="185" t="s">
        <v>18</v>
      </c>
      <c r="D1440" s="179" t="s">
        <v>120</v>
      </c>
      <c r="E1440" s="180" t="str">
        <f t="shared" si="96"/>
        <v>PITotal20-24</v>
      </c>
      <c r="F1440" s="181">
        <v>2.2100000000000002E-3</v>
      </c>
      <c r="G1440" s="181">
        <v>1.0970682187093912E-2</v>
      </c>
      <c r="H1440" s="182">
        <v>1064.1224213928738</v>
      </c>
      <c r="I1440" s="181">
        <v>0.98902931781290604</v>
      </c>
      <c r="J1440" s="182">
        <v>96996.923549998057</v>
      </c>
      <c r="K1440" s="182">
        <v>482324.31169650808</v>
      </c>
      <c r="L1440" s="182">
        <v>5202929.6907813419</v>
      </c>
      <c r="M1440" s="183">
        <v>53.640151670371672</v>
      </c>
      <c r="N1440" s="182">
        <v>5</v>
      </c>
      <c r="O1440" s="186">
        <f t="shared" si="97"/>
        <v>2.5000000000000417</v>
      </c>
    </row>
    <row r="1441" spans="2:15" x14ac:dyDescent="0.2">
      <c r="B1441" s="179" t="s">
        <v>49</v>
      </c>
      <c r="C1441" s="185" t="s">
        <v>18</v>
      </c>
      <c r="D1441" s="179" t="s">
        <v>121</v>
      </c>
      <c r="E1441" s="180" t="str">
        <f t="shared" si="96"/>
        <v>PITotal25-29</v>
      </c>
      <c r="F1441" s="181">
        <v>3.31E-3</v>
      </c>
      <c r="G1441" s="181">
        <v>1.6407592325115572E-2</v>
      </c>
      <c r="H1441" s="182">
        <v>1574.0262915245407</v>
      </c>
      <c r="I1441" s="181">
        <v>0.98359240767488443</v>
      </c>
      <c r="J1441" s="182">
        <v>95932.801128605177</v>
      </c>
      <c r="K1441" s="182">
        <v>475728.93991421454</v>
      </c>
      <c r="L1441" s="182">
        <v>4720605.3790848339</v>
      </c>
      <c r="M1441" s="183">
        <v>49.207417312421697</v>
      </c>
      <c r="N1441" s="182">
        <v>5</v>
      </c>
      <c r="O1441" s="186">
        <f t="shared" si="97"/>
        <v>2.5000000000000133</v>
      </c>
    </row>
    <row r="1442" spans="2:15" x14ac:dyDescent="0.2">
      <c r="B1442" s="179" t="s">
        <v>49</v>
      </c>
      <c r="C1442" s="185" t="s">
        <v>18</v>
      </c>
      <c r="D1442" s="179" t="s">
        <v>122</v>
      </c>
      <c r="E1442" s="180" t="str">
        <f t="shared" si="96"/>
        <v>PITotal30-34</v>
      </c>
      <c r="F1442" s="181">
        <v>2.6700000000000001E-3</v>
      </c>
      <c r="G1442" s="181">
        <v>1.3278211668703971E-2</v>
      </c>
      <c r="H1442" s="182">
        <v>1252.9157850863346</v>
      </c>
      <c r="I1442" s="181">
        <v>0.98672178833129598</v>
      </c>
      <c r="J1442" s="182">
        <v>94358.774837080637</v>
      </c>
      <c r="K1442" s="182">
        <v>468661.58472268732</v>
      </c>
      <c r="L1442" s="182">
        <v>4244876.4391706195</v>
      </c>
      <c r="M1442" s="183">
        <v>44.986557386949976</v>
      </c>
      <c r="N1442" s="182">
        <v>5</v>
      </c>
      <c r="O1442" s="186">
        <f t="shared" si="97"/>
        <v>2.5000000000000133</v>
      </c>
    </row>
    <row r="1443" spans="2:15" x14ac:dyDescent="0.2">
      <c r="B1443" s="179" t="s">
        <v>49</v>
      </c>
      <c r="C1443" s="185" t="s">
        <v>18</v>
      </c>
      <c r="D1443" s="179" t="s">
        <v>123</v>
      </c>
      <c r="E1443" s="180" t="str">
        <f t="shared" si="96"/>
        <v>PITotal35-39</v>
      </c>
      <c r="F1443" s="181">
        <v>3.32E-3</v>
      </c>
      <c r="G1443" s="181">
        <v>1.6457556395727723E-2</v>
      </c>
      <c r="H1443" s="182">
        <v>1532.2949261208726</v>
      </c>
      <c r="I1443" s="181">
        <v>0.98354244360427223</v>
      </c>
      <c r="J1443" s="182">
        <v>93105.859051994295</v>
      </c>
      <c r="K1443" s="182">
        <v>461698.55794466927</v>
      </c>
      <c r="L1443" s="182">
        <v>3776214.854447932</v>
      </c>
      <c r="M1443" s="183">
        <v>40.558294535890937</v>
      </c>
      <c r="N1443" s="182">
        <v>5</v>
      </c>
      <c r="O1443" s="186">
        <f t="shared" si="97"/>
        <v>2.499999999999968</v>
      </c>
    </row>
    <row r="1444" spans="2:15" x14ac:dyDescent="0.2">
      <c r="B1444" s="179" t="s">
        <v>49</v>
      </c>
      <c r="C1444" s="185" t="s">
        <v>18</v>
      </c>
      <c r="D1444" s="179" t="s">
        <v>124</v>
      </c>
      <c r="E1444" s="180" t="str">
        <f t="shared" si="96"/>
        <v>PITotal40-44</v>
      </c>
      <c r="F1444" s="181">
        <v>4.15E-3</v>
      </c>
      <c r="G1444" s="181">
        <v>2.0522087812299375E-2</v>
      </c>
      <c r="H1444" s="182">
        <v>1879.2807242764022</v>
      </c>
      <c r="I1444" s="181">
        <v>0.97947791218770064</v>
      </c>
      <c r="J1444" s="182">
        <v>91573.564125873425</v>
      </c>
      <c r="K1444" s="182">
        <v>453169.61881867616</v>
      </c>
      <c r="L1444" s="182">
        <v>3314516.2965032626</v>
      </c>
      <c r="M1444" s="183">
        <v>36.19512168323228</v>
      </c>
      <c r="N1444" s="182">
        <v>5</v>
      </c>
      <c r="O1444" s="186">
        <f t="shared" si="97"/>
        <v>2.4999999999999876</v>
      </c>
    </row>
    <row r="1445" spans="2:15" x14ac:dyDescent="0.2">
      <c r="B1445" s="179" t="s">
        <v>49</v>
      </c>
      <c r="C1445" s="185" t="s">
        <v>18</v>
      </c>
      <c r="D1445" s="179" t="s">
        <v>125</v>
      </c>
      <c r="E1445" s="180" t="str">
        <f t="shared" si="96"/>
        <v>PITotal45-49</v>
      </c>
      <c r="F1445" s="181">
        <v>5.4400000000000004E-3</v>
      </c>
      <c r="G1445" s="181">
        <v>2.6844547646931501E-2</v>
      </c>
      <c r="H1445" s="182">
        <v>2407.8024644315487</v>
      </c>
      <c r="I1445" s="181">
        <v>0.97315545235306855</v>
      </c>
      <c r="J1445" s="182">
        <v>89694.283401597029</v>
      </c>
      <c r="K1445" s="182">
        <v>442451.91084690631</v>
      </c>
      <c r="L1445" s="182">
        <v>2861346.6776845865</v>
      </c>
      <c r="M1445" s="183">
        <v>31.901104163720198</v>
      </c>
      <c r="N1445" s="182">
        <v>5</v>
      </c>
      <c r="O1445" s="186">
        <f t="shared" si="97"/>
        <v>2.4999999999999987</v>
      </c>
    </row>
    <row r="1446" spans="2:15" x14ac:dyDescent="0.2">
      <c r="B1446" s="179" t="s">
        <v>49</v>
      </c>
      <c r="C1446" s="185" t="s">
        <v>18</v>
      </c>
      <c r="D1446" s="179" t="s">
        <v>126</v>
      </c>
      <c r="E1446" s="180" t="str">
        <f t="shared" si="96"/>
        <v>PITotal50-54</v>
      </c>
      <c r="F1446" s="181">
        <v>7.6099999999999996E-3</v>
      </c>
      <c r="G1446" s="181">
        <v>3.7341255315165821E-2</v>
      </c>
      <c r="H1446" s="182">
        <v>3259.3867702370508</v>
      </c>
      <c r="I1446" s="181">
        <v>0.96265874468483414</v>
      </c>
      <c r="J1446" s="182">
        <v>87286.480937165485</v>
      </c>
      <c r="K1446" s="182">
        <v>428283.93776023481</v>
      </c>
      <c r="L1446" s="182">
        <v>2418894.7668376802</v>
      </c>
      <c r="M1446" s="183">
        <v>27.712135268449632</v>
      </c>
      <c r="N1446" s="182">
        <v>5</v>
      </c>
      <c r="O1446" s="186">
        <f t="shared" si="97"/>
        <v>2.5</v>
      </c>
    </row>
    <row r="1447" spans="2:15" x14ac:dyDescent="0.2">
      <c r="B1447" s="179" t="s">
        <v>49</v>
      </c>
      <c r="C1447" s="185" t="s">
        <v>18</v>
      </c>
      <c r="D1447" s="179" t="s">
        <v>127</v>
      </c>
      <c r="E1447" s="180" t="str">
        <f t="shared" si="96"/>
        <v>PITotal55-59</v>
      </c>
      <c r="F1447" s="181">
        <v>1.176E-2</v>
      </c>
      <c r="G1447" s="181">
        <v>5.7125513823384169E-2</v>
      </c>
      <c r="H1447" s="182">
        <v>4800.0909293716741</v>
      </c>
      <c r="I1447" s="181">
        <v>0.94287448617661584</v>
      </c>
      <c r="J1447" s="182">
        <v>84027.094166928437</v>
      </c>
      <c r="K1447" s="182">
        <v>408135.24351121299</v>
      </c>
      <c r="L1447" s="182">
        <v>1990610.8290774454</v>
      </c>
      <c r="M1447" s="183">
        <v>23.690106730608736</v>
      </c>
      <c r="N1447" s="182">
        <v>5</v>
      </c>
      <c r="O1447" s="186">
        <f t="shared" si="97"/>
        <v>2.4999999999999898</v>
      </c>
    </row>
    <row r="1448" spans="2:15" x14ac:dyDescent="0.2">
      <c r="B1448" s="179" t="s">
        <v>49</v>
      </c>
      <c r="C1448" s="185" t="s">
        <v>18</v>
      </c>
      <c r="D1448" s="179" t="s">
        <v>128</v>
      </c>
      <c r="E1448" s="180" t="str">
        <f t="shared" si="96"/>
        <v>PITotal60-64</v>
      </c>
      <c r="F1448" s="181">
        <v>1.6379999999999999E-2</v>
      </c>
      <c r="G1448" s="181">
        <v>7.8700238985075749E-2</v>
      </c>
      <c r="H1448" s="182">
        <v>6235.1840888670877</v>
      </c>
      <c r="I1448" s="181">
        <v>0.92129976101492428</v>
      </c>
      <c r="J1448" s="182">
        <v>79227.003237556768</v>
      </c>
      <c r="K1448" s="182">
        <v>380547.05596561613</v>
      </c>
      <c r="L1448" s="182">
        <v>1582475.5855662324</v>
      </c>
      <c r="M1448" s="183">
        <v>19.973942228021514</v>
      </c>
      <c r="N1448" s="182">
        <v>5</v>
      </c>
      <c r="O1448" s="186">
        <f t="shared" si="97"/>
        <v>2.5</v>
      </c>
    </row>
    <row r="1449" spans="2:15" x14ac:dyDescent="0.2">
      <c r="B1449" s="179" t="s">
        <v>49</v>
      </c>
      <c r="C1449" s="185" t="s">
        <v>18</v>
      </c>
      <c r="D1449" s="179" t="s">
        <v>129</v>
      </c>
      <c r="E1449" s="180" t="str">
        <f t="shared" si="96"/>
        <v>PITotal65-69</v>
      </c>
      <c r="F1449" s="181">
        <v>2.2509999999999999E-2</v>
      </c>
      <c r="G1449" s="181">
        <v>0.10656388673178624</v>
      </c>
      <c r="H1449" s="182">
        <v>7778.2919481079934</v>
      </c>
      <c r="I1449" s="181">
        <v>0.89343611326821382</v>
      </c>
      <c r="J1449" s="182">
        <v>72991.819148689683</v>
      </c>
      <c r="K1449" s="182">
        <v>345513.36587317847</v>
      </c>
      <c r="L1449" s="182">
        <v>1201928.5296006163</v>
      </c>
      <c r="M1449" s="183">
        <v>16.466619733811537</v>
      </c>
      <c r="N1449" s="182">
        <v>5</v>
      </c>
      <c r="O1449" s="186">
        <f t="shared" si="97"/>
        <v>2.5000000000000031</v>
      </c>
    </row>
    <row r="1450" spans="2:15" x14ac:dyDescent="0.2">
      <c r="B1450" s="179" t="s">
        <v>49</v>
      </c>
      <c r="C1450" s="185" t="s">
        <v>18</v>
      </c>
      <c r="D1450" s="179" t="s">
        <v>130</v>
      </c>
      <c r="E1450" s="180" t="str">
        <f t="shared" si="96"/>
        <v>PITotal70-74</v>
      </c>
      <c r="F1450" s="181">
        <v>3.6630000000000003E-2</v>
      </c>
      <c r="G1450" s="181">
        <v>0.16776464179230316</v>
      </c>
      <c r="H1450" s="182">
        <v>10940.524030818207</v>
      </c>
      <c r="I1450" s="181">
        <v>0.8322353582076969</v>
      </c>
      <c r="J1450" s="182">
        <v>65213.527200581695</v>
      </c>
      <c r="K1450" s="182">
        <v>298716.32592586294</v>
      </c>
      <c r="L1450" s="182">
        <v>856415.16372743784</v>
      </c>
      <c r="M1450" s="183">
        <v>13.132477271062234</v>
      </c>
      <c r="N1450" s="182">
        <v>5</v>
      </c>
      <c r="O1450" s="186">
        <f t="shared" si="97"/>
        <v>2.4999999999999947</v>
      </c>
    </row>
    <row r="1451" spans="2:15" x14ac:dyDescent="0.2">
      <c r="B1451" s="179" t="s">
        <v>49</v>
      </c>
      <c r="C1451" s="185" t="s">
        <v>18</v>
      </c>
      <c r="D1451" s="179" t="s">
        <v>131</v>
      </c>
      <c r="E1451" s="180" t="str">
        <f t="shared" si="96"/>
        <v>PITotal75-79</v>
      </c>
      <c r="F1451" s="181">
        <v>5.7169999999999999E-2</v>
      </c>
      <c r="G1451" s="181">
        <v>0.25010074010238409</v>
      </c>
      <c r="H1451" s="182">
        <v>13573.718260336887</v>
      </c>
      <c r="I1451" s="181">
        <v>0.74989925989761597</v>
      </c>
      <c r="J1451" s="182">
        <v>54273.003169763491</v>
      </c>
      <c r="K1451" s="182">
        <v>237430.72019797523</v>
      </c>
      <c r="L1451" s="182">
        <v>557698.83780157496</v>
      </c>
      <c r="M1451" s="183">
        <v>10.27580574557701</v>
      </c>
      <c r="N1451" s="182">
        <v>5</v>
      </c>
      <c r="O1451" s="186">
        <f t="shared" si="97"/>
        <v>2.4999999999999982</v>
      </c>
    </row>
    <row r="1452" spans="2:15" x14ac:dyDescent="0.2">
      <c r="B1452" s="179" t="s">
        <v>49</v>
      </c>
      <c r="C1452" s="185" t="s">
        <v>18</v>
      </c>
      <c r="D1452" s="179" t="s">
        <v>132</v>
      </c>
      <c r="E1452" s="180" t="str">
        <f t="shared" si="96"/>
        <v>PITotal80-84</v>
      </c>
      <c r="F1452" s="181">
        <v>8.6809999999999998E-2</v>
      </c>
      <c r="G1452" s="181">
        <v>0.35665424433787757</v>
      </c>
      <c r="H1452" s="182">
        <v>14515.57270446353</v>
      </c>
      <c r="I1452" s="181">
        <v>0.64334575566212249</v>
      </c>
      <c r="J1452" s="182">
        <v>40699.284909426606</v>
      </c>
      <c r="K1452" s="182">
        <v>167207.4927859742</v>
      </c>
      <c r="L1452" s="182">
        <v>320268.11760359979</v>
      </c>
      <c r="M1452" s="183">
        <v>7.869133777567197</v>
      </c>
      <c r="N1452" s="182">
        <v>5</v>
      </c>
      <c r="O1452" s="186">
        <f t="shared" si="97"/>
        <v>2.4999999999999987</v>
      </c>
    </row>
    <row r="1453" spans="2:15" x14ac:dyDescent="0.2">
      <c r="B1453" s="179" t="s">
        <v>49</v>
      </c>
      <c r="C1453" s="185" t="s">
        <v>18</v>
      </c>
      <c r="D1453" s="179" t="s">
        <v>133</v>
      </c>
      <c r="E1453" s="180" t="str">
        <f t="shared" si="96"/>
        <v>PITotal85-89</v>
      </c>
      <c r="F1453" s="181">
        <v>0.13557</v>
      </c>
      <c r="G1453" s="181">
        <v>0.50627626906961332</v>
      </c>
      <c r="H1453" s="182">
        <v>13256.192125521206</v>
      </c>
      <c r="I1453" s="181">
        <v>0.49372373093038668</v>
      </c>
      <c r="J1453" s="182">
        <v>26183.712204963078</v>
      </c>
      <c r="K1453" s="182">
        <v>97778.080711012371</v>
      </c>
      <c r="L1453" s="182">
        <v>153060.62481762562</v>
      </c>
      <c r="M1453" s="183">
        <v>5.845642650648033</v>
      </c>
      <c r="N1453" s="182">
        <v>5</v>
      </c>
      <c r="O1453" s="186">
        <f t="shared" si="97"/>
        <v>2.5</v>
      </c>
    </row>
    <row r="1454" spans="2:15" x14ac:dyDescent="0.2">
      <c r="B1454" s="179" t="s">
        <v>49</v>
      </c>
      <c r="C1454" s="185" t="s">
        <v>18</v>
      </c>
      <c r="D1454" s="179" t="s">
        <v>8</v>
      </c>
      <c r="E1454" s="180" t="str">
        <f t="shared" si="96"/>
        <v>PITotal90+</v>
      </c>
      <c r="F1454" s="181">
        <v>0.23383999999999999</v>
      </c>
      <c r="G1454" s="181">
        <v>1</v>
      </c>
      <c r="H1454" s="182">
        <v>12927.520079441872</v>
      </c>
      <c r="I1454" s="181">
        <v>0</v>
      </c>
      <c r="J1454" s="182">
        <v>12927.520079441872</v>
      </c>
      <c r="K1454" s="182">
        <v>55282.544106613241</v>
      </c>
      <c r="L1454" s="182">
        <v>55282.544106613241</v>
      </c>
      <c r="M1454" s="183">
        <v>4.2763456383662399</v>
      </c>
      <c r="N1454" s="183" t="s">
        <v>19</v>
      </c>
      <c r="O1454" s="186">
        <f>K1454/H1454</f>
        <v>4.2763456383662399</v>
      </c>
    </row>
    <row r="1455" spans="2:15" ht="16" customHeight="1" x14ac:dyDescent="0.2">
      <c r="B1455" s="239" t="s">
        <v>14</v>
      </c>
      <c r="C1455" s="239" t="s">
        <v>17</v>
      </c>
      <c r="D1455" s="239" t="s">
        <v>0</v>
      </c>
      <c r="E1455" s="239" t="s">
        <v>135</v>
      </c>
      <c r="F1455" s="240" t="s">
        <v>1</v>
      </c>
      <c r="G1455" s="240" t="s">
        <v>2</v>
      </c>
      <c r="H1455" s="240" t="s">
        <v>83</v>
      </c>
      <c r="I1455" s="240" t="s">
        <v>3</v>
      </c>
      <c r="J1455" s="240" t="s">
        <v>4</v>
      </c>
      <c r="K1455" s="240" t="s">
        <v>5</v>
      </c>
      <c r="L1455" s="240" t="s">
        <v>6</v>
      </c>
      <c r="M1455" s="240" t="s">
        <v>7</v>
      </c>
      <c r="N1455" s="241" t="s">
        <v>9</v>
      </c>
      <c r="O1455" s="242" t="s">
        <v>139</v>
      </c>
    </row>
    <row r="1456" spans="2:15" ht="16" customHeight="1" x14ac:dyDescent="0.2">
      <c r="B1456" s="239"/>
      <c r="C1456" s="239"/>
      <c r="D1456" s="239"/>
      <c r="E1456" s="239"/>
      <c r="F1456" s="239"/>
      <c r="G1456" s="239"/>
      <c r="H1456" s="239"/>
      <c r="I1456" s="239"/>
      <c r="J1456" s="239"/>
      <c r="K1456" s="239"/>
      <c r="L1456" s="239"/>
      <c r="M1456" s="239"/>
      <c r="N1456" s="241"/>
      <c r="O1456" s="242"/>
    </row>
    <row r="1457" spans="2:15" x14ac:dyDescent="0.2">
      <c r="B1457" s="179" t="s">
        <v>50</v>
      </c>
      <c r="C1457" s="185" t="s">
        <v>18</v>
      </c>
      <c r="D1457" s="179">
        <v>0</v>
      </c>
      <c r="E1457" s="180" t="str">
        <f t="shared" si="96"/>
        <v>CETotal0</v>
      </c>
      <c r="F1457" s="181">
        <v>1.29E-2</v>
      </c>
      <c r="G1457" s="181">
        <v>1.2753228467241929E-2</v>
      </c>
      <c r="H1457" s="182">
        <v>1275.3228467241929</v>
      </c>
      <c r="I1457" s="181">
        <v>0.98724677153275808</v>
      </c>
      <c r="J1457" s="182">
        <v>100000</v>
      </c>
      <c r="K1457" s="182">
        <v>98837.236746513328</v>
      </c>
      <c r="L1457" s="182">
        <v>7448462.3705016384</v>
      </c>
      <c r="M1457" s="183">
        <v>74.484623705016389</v>
      </c>
      <c r="N1457" s="182">
        <v>1</v>
      </c>
      <c r="O1457" s="186">
        <f t="shared" ref="O1457:O1475" si="98">(K1457-J1458*N1457)/H1457</f>
        <v>8.8259685401728821E-2</v>
      </c>
    </row>
    <row r="1458" spans="2:15" x14ac:dyDescent="0.2">
      <c r="B1458" s="179" t="s">
        <v>50</v>
      </c>
      <c r="C1458" s="185" t="s">
        <v>18</v>
      </c>
      <c r="D1458" s="184" t="s">
        <v>1657</v>
      </c>
      <c r="E1458" s="180" t="str">
        <f t="shared" si="96"/>
        <v>CETotal1-4</v>
      </c>
      <c r="F1458" s="181">
        <v>6.4000000000000005E-4</v>
      </c>
      <c r="G1458" s="181">
        <v>2.5392341236331792E-3</v>
      </c>
      <c r="H1458" s="182">
        <v>250.68506907226686</v>
      </c>
      <c r="I1458" s="181">
        <v>0.99746076587636678</v>
      </c>
      <c r="J1458" s="182">
        <v>98724.677153275814</v>
      </c>
      <c r="K1458" s="182">
        <v>394272.81718564662</v>
      </c>
      <c r="L1458" s="182">
        <v>7349625.1337551251</v>
      </c>
      <c r="M1458" s="183">
        <v>74.445674026813009</v>
      </c>
      <c r="N1458" s="182">
        <v>4</v>
      </c>
      <c r="O1458" s="186">
        <f t="shared" si="98"/>
        <v>1.5032760037407131</v>
      </c>
    </row>
    <row r="1459" spans="2:15" x14ac:dyDescent="0.2">
      <c r="B1459" s="179" t="s">
        <v>50</v>
      </c>
      <c r="C1459" s="185" t="s">
        <v>18</v>
      </c>
      <c r="D1459" s="184" t="s">
        <v>1658</v>
      </c>
      <c r="E1459" s="180" t="str">
        <f t="shared" si="96"/>
        <v>CETotal5-9</v>
      </c>
      <c r="F1459" s="181">
        <v>2.9999999999999997E-4</v>
      </c>
      <c r="G1459" s="181">
        <v>1.507974660382428E-3</v>
      </c>
      <c r="H1459" s="182">
        <v>148.49628476967877</v>
      </c>
      <c r="I1459" s="181">
        <v>0.99849202533961756</v>
      </c>
      <c r="J1459" s="182">
        <v>98473.99208420355</v>
      </c>
      <c r="K1459" s="182">
        <v>491998.71970909357</v>
      </c>
      <c r="L1459" s="182">
        <v>6955352.3165694783</v>
      </c>
      <c r="M1459" s="183">
        <v>70.631363361628189</v>
      </c>
      <c r="N1459" s="182">
        <v>5</v>
      </c>
      <c r="O1459" s="186">
        <f t="shared" si="98"/>
        <v>2.4999999999997131</v>
      </c>
    </row>
    <row r="1460" spans="2:15" x14ac:dyDescent="0.2">
      <c r="B1460" s="179" t="s">
        <v>50</v>
      </c>
      <c r="C1460" s="185" t="s">
        <v>18</v>
      </c>
      <c r="D1460" s="184" t="s">
        <v>118</v>
      </c>
      <c r="E1460" s="180" t="str">
        <f t="shared" si="96"/>
        <v>CETotal10-14</v>
      </c>
      <c r="F1460" s="181">
        <v>3.4000000000000002E-4</v>
      </c>
      <c r="G1460" s="181">
        <v>1.7058032482464786E-3</v>
      </c>
      <c r="H1460" s="182">
        <v>167.72395012011978</v>
      </c>
      <c r="I1460" s="181">
        <v>0.99829419675175357</v>
      </c>
      <c r="J1460" s="182">
        <v>98325.495799433877</v>
      </c>
      <c r="K1460" s="182">
        <v>491208.16912186908</v>
      </c>
      <c r="L1460" s="182">
        <v>6463353.5968603846</v>
      </c>
      <c r="M1460" s="183">
        <v>65.734258895011834</v>
      </c>
      <c r="N1460" s="182">
        <v>5</v>
      </c>
      <c r="O1460" s="186">
        <f t="shared" si="98"/>
        <v>2.4999999999998272</v>
      </c>
    </row>
    <row r="1461" spans="2:15" x14ac:dyDescent="0.2">
      <c r="B1461" s="179" t="s">
        <v>50</v>
      </c>
      <c r="C1461" s="185" t="s">
        <v>18</v>
      </c>
      <c r="D1461" s="179" t="s">
        <v>119</v>
      </c>
      <c r="E1461" s="180" t="str">
        <f t="shared" si="96"/>
        <v>CETotal15-19</v>
      </c>
      <c r="F1461" s="181">
        <v>1.2700000000000001E-3</v>
      </c>
      <c r="G1461" s="181">
        <v>6.352642398356906E-3</v>
      </c>
      <c r="H1461" s="182">
        <v>623.56122317819461</v>
      </c>
      <c r="I1461" s="181">
        <v>0.99364735760164313</v>
      </c>
      <c r="J1461" s="182">
        <v>98157.771849313765</v>
      </c>
      <c r="K1461" s="182">
        <v>489229.95618862339</v>
      </c>
      <c r="L1461" s="182">
        <v>5972145.4277385157</v>
      </c>
      <c r="M1461" s="183">
        <v>60.842308410449803</v>
      </c>
      <c r="N1461" s="182">
        <v>5</v>
      </c>
      <c r="O1461" s="186">
        <f t="shared" si="98"/>
        <v>2.4999999999999973</v>
      </c>
    </row>
    <row r="1462" spans="2:15" x14ac:dyDescent="0.2">
      <c r="B1462" s="179" t="s">
        <v>50</v>
      </c>
      <c r="C1462" s="185" t="s">
        <v>18</v>
      </c>
      <c r="D1462" s="179" t="s">
        <v>120</v>
      </c>
      <c r="E1462" s="180" t="str">
        <f t="shared" si="96"/>
        <v>CETotal20-24</v>
      </c>
      <c r="F1462" s="181">
        <v>1.92E-3</v>
      </c>
      <c r="G1462" s="181">
        <v>9.5653771439420908E-3</v>
      </c>
      <c r="H1462" s="182">
        <v>932.95150907567108</v>
      </c>
      <c r="I1462" s="181">
        <v>0.99043462285605788</v>
      </c>
      <c r="J1462" s="182">
        <v>97534.21062613558</v>
      </c>
      <c r="K1462" s="182">
        <v>485338.6743579887</v>
      </c>
      <c r="L1462" s="182">
        <v>5482915.4715498919</v>
      </c>
      <c r="M1462" s="183">
        <v>56.215305751197334</v>
      </c>
      <c r="N1462" s="182">
        <v>5</v>
      </c>
      <c r="O1462" s="186">
        <f t="shared" si="98"/>
        <v>2.5000000000000284</v>
      </c>
    </row>
    <row r="1463" spans="2:15" x14ac:dyDescent="0.2">
      <c r="B1463" s="179" t="s">
        <v>50</v>
      </c>
      <c r="C1463" s="185" t="s">
        <v>18</v>
      </c>
      <c r="D1463" s="179" t="s">
        <v>121</v>
      </c>
      <c r="E1463" s="180" t="str">
        <f t="shared" si="96"/>
        <v>CETotal25-29</v>
      </c>
      <c r="F1463" s="181">
        <v>2.0400000000000001E-3</v>
      </c>
      <c r="G1463" s="181">
        <v>1.0134699943627361E-2</v>
      </c>
      <c r="H1463" s="182">
        <v>979.02477532799912</v>
      </c>
      <c r="I1463" s="181">
        <v>0.98986530005637263</v>
      </c>
      <c r="J1463" s="182">
        <v>96601.259117059904</v>
      </c>
      <c r="K1463" s="182">
        <v>480558.73364697956</v>
      </c>
      <c r="L1463" s="182">
        <v>4997576.797191903</v>
      </c>
      <c r="M1463" s="183">
        <v>51.734075133906039</v>
      </c>
      <c r="N1463" s="182">
        <v>5</v>
      </c>
      <c r="O1463" s="186">
        <f t="shared" si="98"/>
        <v>2.5000000000000573</v>
      </c>
    </row>
    <row r="1464" spans="2:15" x14ac:dyDescent="0.2">
      <c r="B1464" s="179" t="s">
        <v>50</v>
      </c>
      <c r="C1464" s="185" t="s">
        <v>18</v>
      </c>
      <c r="D1464" s="179" t="s">
        <v>122</v>
      </c>
      <c r="E1464" s="180" t="str">
        <f t="shared" si="96"/>
        <v>CETotal30-34</v>
      </c>
      <c r="F1464" s="181">
        <v>2.2100000000000002E-3</v>
      </c>
      <c r="G1464" s="181">
        <v>1.1012552148293473E-2</v>
      </c>
      <c r="H1464" s="182">
        <v>1053.0448422246616</v>
      </c>
      <c r="I1464" s="181">
        <v>0.98898744785170656</v>
      </c>
      <c r="J1464" s="182">
        <v>95622.234341731906</v>
      </c>
      <c r="K1464" s="182">
        <v>475478.55960309791</v>
      </c>
      <c r="L1464" s="182">
        <v>4517018.0635449234</v>
      </c>
      <c r="M1464" s="183">
        <v>47.238156425022851</v>
      </c>
      <c r="N1464" s="182">
        <v>5</v>
      </c>
      <c r="O1464" s="186">
        <f t="shared" si="98"/>
        <v>2.4999999999999991</v>
      </c>
    </row>
    <row r="1465" spans="2:15" x14ac:dyDescent="0.2">
      <c r="B1465" s="179" t="s">
        <v>50</v>
      </c>
      <c r="C1465" s="185" t="s">
        <v>18</v>
      </c>
      <c r="D1465" s="179" t="s">
        <v>123</v>
      </c>
      <c r="E1465" s="180" t="str">
        <f t="shared" si="96"/>
        <v>CETotal35-39</v>
      </c>
      <c r="F1465" s="181">
        <v>2.7100000000000002E-3</v>
      </c>
      <c r="G1465" s="181">
        <v>1.3457425605936719E-2</v>
      </c>
      <c r="H1465" s="182">
        <v>1272.6578323033509</v>
      </c>
      <c r="I1465" s="181">
        <v>0.98654257439406323</v>
      </c>
      <c r="J1465" s="182">
        <v>94569.189499507251</v>
      </c>
      <c r="K1465" s="182">
        <v>469664.30291677784</v>
      </c>
      <c r="L1465" s="182">
        <v>4041539.5039418256</v>
      </c>
      <c r="M1465" s="183">
        <v>42.736323799865957</v>
      </c>
      <c r="N1465" s="182">
        <v>5</v>
      </c>
      <c r="O1465" s="186">
        <f t="shared" si="98"/>
        <v>2.5000000000000253</v>
      </c>
    </row>
    <row r="1466" spans="2:15" x14ac:dyDescent="0.2">
      <c r="B1466" s="179" t="s">
        <v>50</v>
      </c>
      <c r="C1466" s="185" t="s">
        <v>18</v>
      </c>
      <c r="D1466" s="179" t="s">
        <v>124</v>
      </c>
      <c r="E1466" s="180" t="str">
        <f t="shared" si="96"/>
        <v>CETotal40-44</v>
      </c>
      <c r="F1466" s="181">
        <v>3.5699999999999998E-3</v>
      </c>
      <c r="G1466" s="181">
        <v>1.7696084325930037E-2</v>
      </c>
      <c r="H1466" s="182">
        <v>1650.9832916996422</v>
      </c>
      <c r="I1466" s="181">
        <v>0.98230391567406994</v>
      </c>
      <c r="J1466" s="182">
        <v>93296.53166720389</v>
      </c>
      <c r="K1466" s="182">
        <v>462355.20010677038</v>
      </c>
      <c r="L1466" s="182">
        <v>3571875.2010250478</v>
      </c>
      <c r="M1466" s="183">
        <v>38.285187425468393</v>
      </c>
      <c r="N1466" s="182">
        <v>5</v>
      </c>
      <c r="O1466" s="186">
        <f t="shared" si="98"/>
        <v>2.5000000000000031</v>
      </c>
    </row>
    <row r="1467" spans="2:15" x14ac:dyDescent="0.2">
      <c r="B1467" s="179" t="s">
        <v>50</v>
      </c>
      <c r="C1467" s="185" t="s">
        <v>18</v>
      </c>
      <c r="D1467" s="179" t="s">
        <v>125</v>
      </c>
      <c r="E1467" s="180" t="str">
        <f t="shared" si="96"/>
        <v>CETotal45-49</v>
      </c>
      <c r="F1467" s="181">
        <v>4.9300000000000004E-3</v>
      </c>
      <c r="G1467" s="181">
        <v>2.4365405042817308E-2</v>
      </c>
      <c r="H1467" s="182">
        <v>2232.9809065402687</v>
      </c>
      <c r="I1467" s="181">
        <v>0.97563459495718274</v>
      </c>
      <c r="J1467" s="182">
        <v>91645.548375504251</v>
      </c>
      <c r="K1467" s="182">
        <v>452645.28961117059</v>
      </c>
      <c r="L1467" s="182">
        <v>3109520.0009182775</v>
      </c>
      <c r="M1467" s="183">
        <v>33.929853179310726</v>
      </c>
      <c r="N1467" s="182">
        <v>5</v>
      </c>
      <c r="O1467" s="186">
        <f t="shared" si="98"/>
        <v>2.5000000000000036</v>
      </c>
    </row>
    <row r="1468" spans="2:15" x14ac:dyDescent="0.2">
      <c r="B1468" s="179" t="s">
        <v>50</v>
      </c>
      <c r="C1468" s="185" t="s">
        <v>18</v>
      </c>
      <c r="D1468" s="179" t="s">
        <v>126</v>
      </c>
      <c r="E1468" s="180" t="str">
        <f t="shared" si="96"/>
        <v>CETotal50-54</v>
      </c>
      <c r="F1468" s="181">
        <v>6.4999999999999997E-3</v>
      </c>
      <c r="G1468" s="181">
        <v>3.1963260306810175E-2</v>
      </c>
      <c r="H1468" s="182">
        <v>2857.9171687107232</v>
      </c>
      <c r="I1468" s="181">
        <v>0.96803673969318982</v>
      </c>
      <c r="J1468" s="182">
        <v>89412.567468963985</v>
      </c>
      <c r="K1468" s="182">
        <v>439918.04442304309</v>
      </c>
      <c r="L1468" s="182">
        <v>2656874.711307107</v>
      </c>
      <c r="M1468" s="183">
        <v>29.714779325952534</v>
      </c>
      <c r="N1468" s="182">
        <v>5</v>
      </c>
      <c r="O1468" s="186">
        <f t="shared" si="98"/>
        <v>2.5000000000000058</v>
      </c>
    </row>
    <row r="1469" spans="2:15" x14ac:dyDescent="0.2">
      <c r="B1469" s="179" t="s">
        <v>50</v>
      </c>
      <c r="C1469" s="185" t="s">
        <v>18</v>
      </c>
      <c r="D1469" s="179" t="s">
        <v>127</v>
      </c>
      <c r="E1469" s="180" t="str">
        <f t="shared" si="96"/>
        <v>CETotal55-59</v>
      </c>
      <c r="F1469" s="181">
        <v>9.0500000000000008E-3</v>
      </c>
      <c r="G1469" s="181">
        <v>4.425787618227342E-2</v>
      </c>
      <c r="H1469" s="182">
        <v>3830.7249959885835</v>
      </c>
      <c r="I1469" s="181">
        <v>0.95574212381772661</v>
      </c>
      <c r="J1469" s="182">
        <v>86554.650300253255</v>
      </c>
      <c r="K1469" s="182">
        <v>423196.4390112948</v>
      </c>
      <c r="L1469" s="182">
        <v>2216956.6668840637</v>
      </c>
      <c r="M1469" s="183">
        <v>25.61337443099319</v>
      </c>
      <c r="N1469" s="182">
        <v>5</v>
      </c>
      <c r="O1469" s="186">
        <f t="shared" si="98"/>
        <v>2.5000000000000004</v>
      </c>
    </row>
    <row r="1470" spans="2:15" x14ac:dyDescent="0.2">
      <c r="B1470" s="179" t="s">
        <v>50</v>
      </c>
      <c r="C1470" s="185" t="s">
        <v>18</v>
      </c>
      <c r="D1470" s="179" t="s">
        <v>128</v>
      </c>
      <c r="E1470" s="180" t="str">
        <f t="shared" si="96"/>
        <v>CETotal60-64</v>
      </c>
      <c r="F1470" s="181">
        <v>1.3440000000000001E-2</v>
      </c>
      <c r="G1470" s="181">
        <v>6.5023584891673217E-2</v>
      </c>
      <c r="H1470" s="182">
        <v>5379.0061795942884</v>
      </c>
      <c r="I1470" s="181">
        <v>0.93497641510832674</v>
      </c>
      <c r="J1470" s="182">
        <v>82723.925304264674</v>
      </c>
      <c r="K1470" s="182">
        <v>400172.11107233766</v>
      </c>
      <c r="L1470" s="182">
        <v>1793760.2278727689</v>
      </c>
      <c r="M1470" s="183">
        <v>21.683693336301282</v>
      </c>
      <c r="N1470" s="182">
        <v>5</v>
      </c>
      <c r="O1470" s="186">
        <f t="shared" si="98"/>
        <v>2.5000000000000031</v>
      </c>
    </row>
    <row r="1471" spans="2:15" x14ac:dyDescent="0.2">
      <c r="B1471" s="179" t="s">
        <v>50</v>
      </c>
      <c r="C1471" s="185" t="s">
        <v>18</v>
      </c>
      <c r="D1471" s="179" t="s">
        <v>129</v>
      </c>
      <c r="E1471" s="180" t="str">
        <f t="shared" si="96"/>
        <v>CETotal65-69</v>
      </c>
      <c r="F1471" s="181">
        <v>1.8849999999999999E-2</v>
      </c>
      <c r="G1471" s="181">
        <v>9.0003249977227112E-2</v>
      </c>
      <c r="H1471" s="182">
        <v>6961.2940904461229</v>
      </c>
      <c r="I1471" s="181">
        <v>0.90999675002277292</v>
      </c>
      <c r="J1471" s="182">
        <v>77344.919124670385</v>
      </c>
      <c r="K1471" s="182">
        <v>369321.36039723665</v>
      </c>
      <c r="L1471" s="182">
        <v>1393588.1168004312</v>
      </c>
      <c r="M1471" s="183">
        <v>18.017836628080772</v>
      </c>
      <c r="N1471" s="182">
        <v>5</v>
      </c>
      <c r="O1471" s="186">
        <f t="shared" si="98"/>
        <v>2.5000000000000031</v>
      </c>
    </row>
    <row r="1472" spans="2:15" x14ac:dyDescent="0.2">
      <c r="B1472" s="179" t="s">
        <v>50</v>
      </c>
      <c r="C1472" s="185" t="s">
        <v>18</v>
      </c>
      <c r="D1472" s="179" t="s">
        <v>130</v>
      </c>
      <c r="E1472" s="180" t="str">
        <f t="shared" si="96"/>
        <v>CETotal70-74</v>
      </c>
      <c r="F1472" s="181">
        <v>2.92E-2</v>
      </c>
      <c r="G1472" s="181">
        <v>0.13605724384576254</v>
      </c>
      <c r="H1472" s="182">
        <v>9576.2020340301679</v>
      </c>
      <c r="I1472" s="181">
        <v>0.86394275615423743</v>
      </c>
      <c r="J1472" s="182">
        <v>70383.625034224271</v>
      </c>
      <c r="K1472" s="182">
        <v>327977.62008604594</v>
      </c>
      <c r="L1472" s="182">
        <v>1024266.7564031945</v>
      </c>
      <c r="M1472" s="183">
        <v>14.552628624984028</v>
      </c>
      <c r="N1472" s="182">
        <v>5</v>
      </c>
      <c r="O1472" s="186">
        <f t="shared" si="98"/>
        <v>2.4999999999999969</v>
      </c>
    </row>
    <row r="1473" spans="2:15" x14ac:dyDescent="0.2">
      <c r="B1473" s="179" t="s">
        <v>50</v>
      </c>
      <c r="C1473" s="185" t="s">
        <v>18</v>
      </c>
      <c r="D1473" s="179" t="s">
        <v>131</v>
      </c>
      <c r="E1473" s="180" t="str">
        <f t="shared" si="96"/>
        <v>CETotal75-79</v>
      </c>
      <c r="F1473" s="181">
        <v>4.5780000000000001E-2</v>
      </c>
      <c r="G1473" s="181">
        <v>0.20538360675666636</v>
      </c>
      <c r="H1473" s="182">
        <v>12488.847853358135</v>
      </c>
      <c r="I1473" s="181">
        <v>0.79461639324333366</v>
      </c>
      <c r="J1473" s="182">
        <v>60807.423000194103</v>
      </c>
      <c r="K1473" s="182">
        <v>272814.9953675752</v>
      </c>
      <c r="L1473" s="182">
        <v>696289.13631714857</v>
      </c>
      <c r="M1473" s="183">
        <v>11.450725946977327</v>
      </c>
      <c r="N1473" s="182">
        <v>5</v>
      </c>
      <c r="O1473" s="186">
        <f t="shared" si="98"/>
        <v>2.5000000000000027</v>
      </c>
    </row>
    <row r="1474" spans="2:15" x14ac:dyDescent="0.2">
      <c r="B1474" s="179" t="s">
        <v>50</v>
      </c>
      <c r="C1474" s="185" t="s">
        <v>18</v>
      </c>
      <c r="D1474" s="179" t="s">
        <v>132</v>
      </c>
      <c r="E1474" s="180" t="str">
        <f t="shared" si="96"/>
        <v>CETotal80-84</v>
      </c>
      <c r="F1474" s="181">
        <v>7.3099999999999998E-2</v>
      </c>
      <c r="G1474" s="181">
        <v>0.30900944997611129</v>
      </c>
      <c r="H1474" s="182">
        <v>14930.896329753183</v>
      </c>
      <c r="I1474" s="181">
        <v>0.69099055002388865</v>
      </c>
      <c r="J1474" s="182">
        <v>48318.575146835967</v>
      </c>
      <c r="K1474" s="182">
        <v>204265.63490979688</v>
      </c>
      <c r="L1474" s="182">
        <v>423474.14094957337</v>
      </c>
      <c r="M1474" s="183">
        <v>8.764210030255903</v>
      </c>
      <c r="N1474" s="182">
        <v>5</v>
      </c>
      <c r="O1474" s="186">
        <f t="shared" si="98"/>
        <v>2.5000000000000018</v>
      </c>
    </row>
    <row r="1475" spans="2:15" x14ac:dyDescent="0.2">
      <c r="B1475" s="179" t="s">
        <v>50</v>
      </c>
      <c r="C1475" s="185" t="s">
        <v>18</v>
      </c>
      <c r="D1475" s="179" t="s">
        <v>133</v>
      </c>
      <c r="E1475" s="180" t="str">
        <f t="shared" si="96"/>
        <v>CETotal85-89</v>
      </c>
      <c r="F1475" s="181">
        <v>0.11358</v>
      </c>
      <c r="G1475" s="181">
        <v>0.44230837408037871</v>
      </c>
      <c r="H1475" s="182">
        <v>14767.649931901786</v>
      </c>
      <c r="I1475" s="181">
        <v>0.55769162591962129</v>
      </c>
      <c r="J1475" s="182">
        <v>33387.678817082779</v>
      </c>
      <c r="K1475" s="182">
        <v>130019.26925565943</v>
      </c>
      <c r="L1475" s="182">
        <v>219208.50603977652</v>
      </c>
      <c r="M1475" s="183">
        <v>6.565550939935922</v>
      </c>
      <c r="N1475" s="182">
        <v>5</v>
      </c>
      <c r="O1475" s="186">
        <f t="shared" si="98"/>
        <v>2.5</v>
      </c>
    </row>
    <row r="1476" spans="2:15" x14ac:dyDescent="0.2">
      <c r="B1476" s="179" t="s">
        <v>50</v>
      </c>
      <c r="C1476" s="185" t="s">
        <v>18</v>
      </c>
      <c r="D1476" s="179" t="s">
        <v>8</v>
      </c>
      <c r="E1476" s="180" t="str">
        <f t="shared" si="96"/>
        <v>CETotal90+</v>
      </c>
      <c r="F1476" s="181">
        <v>0.20877000000000001</v>
      </c>
      <c r="G1476" s="181">
        <v>1</v>
      </c>
      <c r="H1476" s="182">
        <v>18620.028885180993</v>
      </c>
      <c r="I1476" s="181">
        <v>0</v>
      </c>
      <c r="J1476" s="182">
        <v>18620.028885180993</v>
      </c>
      <c r="K1476" s="182">
        <v>89189.236784117093</v>
      </c>
      <c r="L1476" s="182">
        <v>89189.236784117093</v>
      </c>
      <c r="M1476" s="183">
        <v>4.7899623214386944</v>
      </c>
      <c r="N1476" s="183" t="s">
        <v>19</v>
      </c>
      <c r="O1476" s="186">
        <f>K1476/H1476</f>
        <v>4.7899623214386944</v>
      </c>
    </row>
    <row r="1477" spans="2:15" ht="16" customHeight="1" x14ac:dyDescent="0.2">
      <c r="B1477" s="239" t="s">
        <v>14</v>
      </c>
      <c r="C1477" s="239" t="s">
        <v>17</v>
      </c>
      <c r="D1477" s="239" t="s">
        <v>0</v>
      </c>
      <c r="E1477" s="239" t="s">
        <v>135</v>
      </c>
      <c r="F1477" s="240" t="s">
        <v>1</v>
      </c>
      <c r="G1477" s="240" t="s">
        <v>2</v>
      </c>
      <c r="H1477" s="240" t="s">
        <v>83</v>
      </c>
      <c r="I1477" s="240" t="s">
        <v>3</v>
      </c>
      <c r="J1477" s="240" t="s">
        <v>4</v>
      </c>
      <c r="K1477" s="240" t="s">
        <v>5</v>
      </c>
      <c r="L1477" s="240" t="s">
        <v>6</v>
      </c>
      <c r="M1477" s="240" t="s">
        <v>7</v>
      </c>
      <c r="N1477" s="241" t="s">
        <v>9</v>
      </c>
      <c r="O1477" s="242" t="s">
        <v>139</v>
      </c>
    </row>
    <row r="1478" spans="2:15" ht="16" customHeight="1" x14ac:dyDescent="0.2">
      <c r="B1478" s="239"/>
      <c r="C1478" s="239"/>
      <c r="D1478" s="239"/>
      <c r="E1478" s="239"/>
      <c r="F1478" s="239"/>
      <c r="G1478" s="239"/>
      <c r="H1478" s="239"/>
      <c r="I1478" s="239"/>
      <c r="J1478" s="239"/>
      <c r="K1478" s="239"/>
      <c r="L1478" s="239"/>
      <c r="M1478" s="239"/>
      <c r="N1478" s="241"/>
      <c r="O1478" s="242"/>
    </row>
    <row r="1479" spans="2:15" x14ac:dyDescent="0.2">
      <c r="B1479" s="179" t="s">
        <v>51</v>
      </c>
      <c r="C1479" s="185" t="s">
        <v>18</v>
      </c>
      <c r="D1479" s="179">
        <v>0</v>
      </c>
      <c r="E1479" s="180" t="str">
        <f t="shared" si="96"/>
        <v>RNTotal0</v>
      </c>
      <c r="F1479" s="181">
        <v>1.323E-2</v>
      </c>
      <c r="G1479" s="181">
        <v>1.3072859021770402E-2</v>
      </c>
      <c r="H1479" s="182">
        <v>1307.2859021770403</v>
      </c>
      <c r="I1479" s="181">
        <v>0.98692714097822964</v>
      </c>
      <c r="J1479" s="182">
        <v>100000</v>
      </c>
      <c r="K1479" s="182">
        <v>98809.348285832733</v>
      </c>
      <c r="L1479" s="182">
        <v>7637531.4613063224</v>
      </c>
      <c r="M1479" s="183">
        <v>76.375314613063225</v>
      </c>
      <c r="N1479" s="182">
        <v>1</v>
      </c>
      <c r="O1479" s="186">
        <f t="shared" ref="O1479:O1497" si="99">(K1479-J1480*N1479)/H1479</f>
        <v>8.9218577065309751E-2</v>
      </c>
    </row>
    <row r="1480" spans="2:15" x14ac:dyDescent="0.2">
      <c r="B1480" s="179" t="s">
        <v>51</v>
      </c>
      <c r="C1480" s="185" t="s">
        <v>18</v>
      </c>
      <c r="D1480" s="184" t="s">
        <v>1657</v>
      </c>
      <c r="E1480" s="180" t="str">
        <f t="shared" si="96"/>
        <v>RNTotal1-4</v>
      </c>
      <c r="F1480" s="181">
        <v>3.6999999999999999E-4</v>
      </c>
      <c r="G1480" s="181">
        <v>1.4906776627531375E-3</v>
      </c>
      <c r="H1480" s="182">
        <v>147.11902438210635</v>
      </c>
      <c r="I1480" s="181">
        <v>0.99850932233724687</v>
      </c>
      <c r="J1480" s="182">
        <v>98692.714097822958</v>
      </c>
      <c r="K1480" s="182">
        <v>394403.46437924082</v>
      </c>
      <c r="L1480" s="182">
        <v>7538722.1130204899</v>
      </c>
      <c r="M1480" s="183">
        <v>76.385801950366925</v>
      </c>
      <c r="N1480" s="182">
        <v>4</v>
      </c>
      <c r="O1480" s="186">
        <f t="shared" si="99"/>
        <v>1.5027566040893992</v>
      </c>
    </row>
    <row r="1481" spans="2:15" x14ac:dyDescent="0.2">
      <c r="B1481" s="179" t="s">
        <v>51</v>
      </c>
      <c r="C1481" s="185" t="s">
        <v>18</v>
      </c>
      <c r="D1481" s="184" t="s">
        <v>1658</v>
      </c>
      <c r="E1481" s="180" t="str">
        <f t="shared" si="96"/>
        <v>RNTotal5-9</v>
      </c>
      <c r="F1481" s="181">
        <v>2.9999999999999997E-4</v>
      </c>
      <c r="G1481" s="181">
        <v>1.5018823588715477E-3</v>
      </c>
      <c r="H1481" s="182">
        <v>148.00389078529972</v>
      </c>
      <c r="I1481" s="181">
        <v>0.9984981176411285</v>
      </c>
      <c r="J1481" s="182">
        <v>98545.595073440854</v>
      </c>
      <c r="K1481" s="182">
        <v>492357.96564024105</v>
      </c>
      <c r="L1481" s="182">
        <v>7144318.6486412492</v>
      </c>
      <c r="M1481" s="183">
        <v>72.497595080906095</v>
      </c>
      <c r="N1481" s="182">
        <v>5</v>
      </c>
      <c r="O1481" s="186">
        <f t="shared" si="99"/>
        <v>2.5000000000003224</v>
      </c>
    </row>
    <row r="1482" spans="2:15" x14ac:dyDescent="0.2">
      <c r="B1482" s="179" t="s">
        <v>51</v>
      </c>
      <c r="C1482" s="185" t="s">
        <v>18</v>
      </c>
      <c r="D1482" s="184" t="s">
        <v>118</v>
      </c>
      <c r="E1482" s="180" t="str">
        <f t="shared" si="96"/>
        <v>RNTotal10-14</v>
      </c>
      <c r="F1482" s="181">
        <v>3.2000000000000003E-4</v>
      </c>
      <c r="G1482" s="181">
        <v>1.5855898507113049E-3</v>
      </c>
      <c r="H1482" s="182">
        <v>156.01822191365883</v>
      </c>
      <c r="I1482" s="181">
        <v>0.99841441014928867</v>
      </c>
      <c r="J1482" s="182">
        <v>98397.591182655553</v>
      </c>
      <c r="K1482" s="182">
        <v>491597.91035849362</v>
      </c>
      <c r="L1482" s="182">
        <v>6651960.6830010079</v>
      </c>
      <c r="M1482" s="183">
        <v>67.602881361729331</v>
      </c>
      <c r="N1482" s="182">
        <v>5</v>
      </c>
      <c r="O1482" s="186">
        <f t="shared" si="99"/>
        <v>2.5000000000002416</v>
      </c>
    </row>
    <row r="1483" spans="2:15" x14ac:dyDescent="0.2">
      <c r="B1483" s="179" t="s">
        <v>51</v>
      </c>
      <c r="C1483" s="185" t="s">
        <v>18</v>
      </c>
      <c r="D1483" s="179" t="s">
        <v>119</v>
      </c>
      <c r="E1483" s="180" t="str">
        <f t="shared" si="96"/>
        <v>RNTotal15-19</v>
      </c>
      <c r="F1483" s="181">
        <v>9.1E-4</v>
      </c>
      <c r="G1483" s="181">
        <v>4.5328985843572991E-3</v>
      </c>
      <c r="H1483" s="182">
        <v>445.31908699878124</v>
      </c>
      <c r="I1483" s="181">
        <v>0.99546710141564265</v>
      </c>
      <c r="J1483" s="182">
        <v>98241.572960741891</v>
      </c>
      <c r="K1483" s="182">
        <v>490094.56708621245</v>
      </c>
      <c r="L1483" s="182">
        <v>6160362.7726425147</v>
      </c>
      <c r="M1483" s="183">
        <v>62.706271764441766</v>
      </c>
      <c r="N1483" s="182">
        <v>5</v>
      </c>
      <c r="O1483" s="186">
        <f t="shared" si="99"/>
        <v>2.4999999999999423</v>
      </c>
    </row>
    <row r="1484" spans="2:15" x14ac:dyDescent="0.2">
      <c r="B1484" s="179" t="s">
        <v>51</v>
      </c>
      <c r="C1484" s="185" t="s">
        <v>18</v>
      </c>
      <c r="D1484" s="179" t="s">
        <v>120</v>
      </c>
      <c r="E1484" s="180" t="str">
        <f t="shared" si="96"/>
        <v>RNTotal20-24</v>
      </c>
      <c r="F1484" s="181">
        <v>1.34E-3</v>
      </c>
      <c r="G1484" s="181">
        <v>6.6893052949742564E-3</v>
      </c>
      <c r="H1484" s="182">
        <v>654.18899886627639</v>
      </c>
      <c r="I1484" s="181">
        <v>0.99331069470502575</v>
      </c>
      <c r="J1484" s="182">
        <v>97796.253873743102</v>
      </c>
      <c r="K1484" s="182">
        <v>487345.7968715498</v>
      </c>
      <c r="L1484" s="182">
        <v>5670268.2055563023</v>
      </c>
      <c r="M1484" s="183">
        <v>57.980423390007665</v>
      </c>
      <c r="N1484" s="182">
        <v>5</v>
      </c>
      <c r="O1484" s="186">
        <f t="shared" si="99"/>
        <v>2.4999999999999658</v>
      </c>
    </row>
    <row r="1485" spans="2:15" x14ac:dyDescent="0.2">
      <c r="B1485" s="179" t="s">
        <v>51</v>
      </c>
      <c r="C1485" s="185" t="s">
        <v>18</v>
      </c>
      <c r="D1485" s="179" t="s">
        <v>121</v>
      </c>
      <c r="E1485" s="180" t="str">
        <f t="shared" ref="E1485:E1548" si="100">_xlfn.CONCAT(B1485,C1485,D1485)</f>
        <v>RNTotal25-29</v>
      </c>
      <c r="F1485" s="181">
        <v>1.5299999999999999E-3</v>
      </c>
      <c r="G1485" s="181">
        <v>7.6271414860465724E-3</v>
      </c>
      <c r="H1485" s="182">
        <v>740.91627304740064</v>
      </c>
      <c r="I1485" s="181">
        <v>0.9923728585139534</v>
      </c>
      <c r="J1485" s="182">
        <v>97142.064874876829</v>
      </c>
      <c r="K1485" s="182">
        <v>483858.03369176562</v>
      </c>
      <c r="L1485" s="182">
        <v>5182922.4086847529</v>
      </c>
      <c r="M1485" s="183">
        <v>53.354048170178189</v>
      </c>
      <c r="N1485" s="182">
        <v>5</v>
      </c>
      <c r="O1485" s="186">
        <f t="shared" si="99"/>
        <v>2.5000000000000062</v>
      </c>
    </row>
    <row r="1486" spans="2:15" x14ac:dyDescent="0.2">
      <c r="B1486" s="179" t="s">
        <v>51</v>
      </c>
      <c r="C1486" s="185" t="s">
        <v>18</v>
      </c>
      <c r="D1486" s="179" t="s">
        <v>122</v>
      </c>
      <c r="E1486" s="180" t="str">
        <f t="shared" si="100"/>
        <v>RNTotal30-34</v>
      </c>
      <c r="F1486" s="181">
        <v>1.5900000000000001E-3</v>
      </c>
      <c r="G1486" s="181">
        <v>7.8992968554370997E-3</v>
      </c>
      <c r="H1486" s="182">
        <v>761.5012900109557</v>
      </c>
      <c r="I1486" s="181">
        <v>0.99210070314456289</v>
      </c>
      <c r="J1486" s="182">
        <v>96401.148601829424</v>
      </c>
      <c r="K1486" s="182">
        <v>480101.98978411971</v>
      </c>
      <c r="L1486" s="182">
        <v>4699064.3749929871</v>
      </c>
      <c r="M1486" s="183">
        <v>48.744900275014068</v>
      </c>
      <c r="N1486" s="182">
        <v>5</v>
      </c>
      <c r="O1486" s="186">
        <f t="shared" si="99"/>
        <v>2.5000000000000258</v>
      </c>
    </row>
    <row r="1487" spans="2:15" x14ac:dyDescent="0.2">
      <c r="B1487" s="179" t="s">
        <v>51</v>
      </c>
      <c r="C1487" s="185" t="s">
        <v>18</v>
      </c>
      <c r="D1487" s="179" t="s">
        <v>123</v>
      </c>
      <c r="E1487" s="180" t="str">
        <f t="shared" si="100"/>
        <v>RNTotal35-39</v>
      </c>
      <c r="F1487" s="181">
        <v>2.2599999999999999E-3</v>
      </c>
      <c r="G1487" s="181">
        <v>1.125374892094461E-2</v>
      </c>
      <c r="H1487" s="182">
        <v>1076.3045777349</v>
      </c>
      <c r="I1487" s="181">
        <v>0.98874625107905534</v>
      </c>
      <c r="J1487" s="182">
        <v>95639.647311818466</v>
      </c>
      <c r="K1487" s="182">
        <v>475507.4751147551</v>
      </c>
      <c r="L1487" s="182">
        <v>4218962.3852088675</v>
      </c>
      <c r="M1487" s="183">
        <v>44.113111076764902</v>
      </c>
      <c r="N1487" s="182">
        <v>5</v>
      </c>
      <c r="O1487" s="186">
        <f t="shared" si="99"/>
        <v>2.5000000000000622</v>
      </c>
    </row>
    <row r="1488" spans="2:15" x14ac:dyDescent="0.2">
      <c r="B1488" s="179" t="s">
        <v>51</v>
      </c>
      <c r="C1488" s="185" t="s">
        <v>18</v>
      </c>
      <c r="D1488" s="179" t="s">
        <v>124</v>
      </c>
      <c r="E1488" s="180" t="str">
        <f t="shared" si="100"/>
        <v>RNTotal40-44</v>
      </c>
      <c r="F1488" s="181">
        <v>2.8400000000000001E-3</v>
      </c>
      <c r="G1488" s="181">
        <v>1.4098506504888506E-2</v>
      </c>
      <c r="H1488" s="182">
        <v>1333.2019026604783</v>
      </c>
      <c r="I1488" s="181">
        <v>0.98590149349511147</v>
      </c>
      <c r="J1488" s="182">
        <v>94563.342734083562</v>
      </c>
      <c r="K1488" s="182">
        <v>469483.7089137666</v>
      </c>
      <c r="L1488" s="182">
        <v>3743454.9100941126</v>
      </c>
      <c r="M1488" s="183">
        <v>39.586744734911484</v>
      </c>
      <c r="N1488" s="182">
        <v>5</v>
      </c>
      <c r="O1488" s="186">
        <f t="shared" si="99"/>
        <v>2.4999999999999871</v>
      </c>
    </row>
    <row r="1489" spans="2:15" x14ac:dyDescent="0.2">
      <c r="B1489" s="179" t="s">
        <v>51</v>
      </c>
      <c r="C1489" s="185" t="s">
        <v>18</v>
      </c>
      <c r="D1489" s="179" t="s">
        <v>125</v>
      </c>
      <c r="E1489" s="180" t="str">
        <f t="shared" si="100"/>
        <v>RNTotal45-49</v>
      </c>
      <c r="F1489" s="181">
        <v>4.0000000000000001E-3</v>
      </c>
      <c r="G1489" s="181">
        <v>1.9792465950898504E-2</v>
      </c>
      <c r="H1489" s="182">
        <v>1845.2543880034136</v>
      </c>
      <c r="I1489" s="181">
        <v>0.98020753404910155</v>
      </c>
      <c r="J1489" s="182">
        <v>93230.140831423079</v>
      </c>
      <c r="K1489" s="182">
        <v>461537.56818710687</v>
      </c>
      <c r="L1489" s="182">
        <v>3273971.2011803458</v>
      </c>
      <c r="M1489" s="183">
        <v>35.117089516149896</v>
      </c>
      <c r="N1489" s="182">
        <v>5</v>
      </c>
      <c r="O1489" s="186">
        <f t="shared" si="99"/>
        <v>2.4999999999999822</v>
      </c>
    </row>
    <row r="1490" spans="2:15" x14ac:dyDescent="0.2">
      <c r="B1490" s="179" t="s">
        <v>51</v>
      </c>
      <c r="C1490" s="185" t="s">
        <v>18</v>
      </c>
      <c r="D1490" s="179" t="s">
        <v>126</v>
      </c>
      <c r="E1490" s="180" t="str">
        <f t="shared" si="100"/>
        <v>RNTotal50-54</v>
      </c>
      <c r="F1490" s="181">
        <v>5.9199999999999999E-3</v>
      </c>
      <c r="G1490" s="181">
        <v>2.9163772112827745E-2</v>
      </c>
      <c r="H1490" s="182">
        <v>2665.1280027925327</v>
      </c>
      <c r="I1490" s="181">
        <v>0.97083622788717228</v>
      </c>
      <c r="J1490" s="182">
        <v>91384.886443419673</v>
      </c>
      <c r="K1490" s="182">
        <v>450261.61221011705</v>
      </c>
      <c r="L1490" s="182">
        <v>2812433.632993239</v>
      </c>
      <c r="M1490" s="183">
        <v>30.775697628453454</v>
      </c>
      <c r="N1490" s="182">
        <v>5</v>
      </c>
      <c r="O1490" s="186">
        <f t="shared" si="99"/>
        <v>2.4999999999999947</v>
      </c>
    </row>
    <row r="1491" spans="2:15" x14ac:dyDescent="0.2">
      <c r="B1491" s="179" t="s">
        <v>51</v>
      </c>
      <c r="C1491" s="185" t="s">
        <v>18</v>
      </c>
      <c r="D1491" s="179" t="s">
        <v>127</v>
      </c>
      <c r="E1491" s="180" t="str">
        <f t="shared" si="100"/>
        <v>RNTotal55-59</v>
      </c>
      <c r="F1491" s="181">
        <v>8.2100000000000003E-3</v>
      </c>
      <c r="G1491" s="181">
        <v>4.02094261381526E-2</v>
      </c>
      <c r="H1491" s="182">
        <v>3567.3705740131381</v>
      </c>
      <c r="I1491" s="181">
        <v>0.95979057386184741</v>
      </c>
      <c r="J1491" s="182">
        <v>88719.758440627149</v>
      </c>
      <c r="K1491" s="182">
        <v>434680.36576810287</v>
      </c>
      <c r="L1491" s="182">
        <v>2362172.0207831222</v>
      </c>
      <c r="M1491" s="183">
        <v>26.625095269662282</v>
      </c>
      <c r="N1491" s="182">
        <v>5</v>
      </c>
      <c r="O1491" s="186">
        <f t="shared" si="99"/>
        <v>2.4999999999999876</v>
      </c>
    </row>
    <row r="1492" spans="2:15" x14ac:dyDescent="0.2">
      <c r="B1492" s="179" t="s">
        <v>51</v>
      </c>
      <c r="C1492" s="185" t="s">
        <v>18</v>
      </c>
      <c r="D1492" s="179" t="s">
        <v>128</v>
      </c>
      <c r="E1492" s="180" t="str">
        <f t="shared" si="100"/>
        <v>RNTotal60-64</v>
      </c>
      <c r="F1492" s="181">
        <v>1.166E-2</v>
      </c>
      <c r="G1492" s="181">
        <v>5.6655172523060175E-2</v>
      </c>
      <c r="H1492" s="182">
        <v>4824.3232253335527</v>
      </c>
      <c r="I1492" s="181">
        <v>0.94334482747693982</v>
      </c>
      <c r="J1492" s="182">
        <v>85152.387866614008</v>
      </c>
      <c r="K1492" s="182">
        <v>413701.13126973616</v>
      </c>
      <c r="L1492" s="182">
        <v>1927491.6550150195</v>
      </c>
      <c r="M1492" s="183">
        <v>22.635791001355322</v>
      </c>
      <c r="N1492" s="182">
        <v>5</v>
      </c>
      <c r="O1492" s="186">
        <f t="shared" si="99"/>
        <v>2.5000000000000062</v>
      </c>
    </row>
    <row r="1493" spans="2:15" x14ac:dyDescent="0.2">
      <c r="B1493" s="179" t="s">
        <v>51</v>
      </c>
      <c r="C1493" s="185" t="s">
        <v>18</v>
      </c>
      <c r="D1493" s="179" t="s">
        <v>129</v>
      </c>
      <c r="E1493" s="180" t="str">
        <f t="shared" si="100"/>
        <v>RNTotal65-69</v>
      </c>
      <c r="F1493" s="181">
        <v>1.7319999999999999E-2</v>
      </c>
      <c r="G1493" s="181">
        <v>8.2989330671655551E-2</v>
      </c>
      <c r="H1493" s="182">
        <v>6666.3723187293454</v>
      </c>
      <c r="I1493" s="181">
        <v>0.91701066932834441</v>
      </c>
      <c r="J1493" s="182">
        <v>80328.064641280449</v>
      </c>
      <c r="K1493" s="182">
        <v>384974.3924095789</v>
      </c>
      <c r="L1493" s="182">
        <v>1513790.5237452833</v>
      </c>
      <c r="M1493" s="183">
        <v>18.84510140391642</v>
      </c>
      <c r="N1493" s="182">
        <v>5</v>
      </c>
      <c r="O1493" s="186">
        <f t="shared" si="99"/>
        <v>2.5000000000000062</v>
      </c>
    </row>
    <row r="1494" spans="2:15" x14ac:dyDescent="0.2">
      <c r="B1494" s="179" t="s">
        <v>51</v>
      </c>
      <c r="C1494" s="185" t="s">
        <v>18</v>
      </c>
      <c r="D1494" s="179" t="s">
        <v>130</v>
      </c>
      <c r="E1494" s="180" t="str">
        <f t="shared" si="100"/>
        <v>RNTotal70-74</v>
      </c>
      <c r="F1494" s="181">
        <v>2.5180000000000001E-2</v>
      </c>
      <c r="G1494" s="181">
        <v>0.11843801586089191</v>
      </c>
      <c r="H1494" s="182">
        <v>8724.3446836384464</v>
      </c>
      <c r="I1494" s="181">
        <v>0.88156198413910813</v>
      </c>
      <c r="J1494" s="182">
        <v>73661.692322551098</v>
      </c>
      <c r="K1494" s="182">
        <v>346497.59990365937</v>
      </c>
      <c r="L1494" s="182">
        <v>1128816.1313357044</v>
      </c>
      <c r="M1494" s="183">
        <v>15.324330676423028</v>
      </c>
      <c r="N1494" s="182">
        <v>5</v>
      </c>
      <c r="O1494" s="186">
        <f t="shared" si="99"/>
        <v>2.5000000000000004</v>
      </c>
    </row>
    <row r="1495" spans="2:15" x14ac:dyDescent="0.2">
      <c r="B1495" s="179" t="s">
        <v>51</v>
      </c>
      <c r="C1495" s="185" t="s">
        <v>18</v>
      </c>
      <c r="D1495" s="179" t="s">
        <v>131</v>
      </c>
      <c r="E1495" s="180" t="str">
        <f t="shared" si="100"/>
        <v>RNTotal75-79</v>
      </c>
      <c r="F1495" s="181">
        <v>4.1459999999999997E-2</v>
      </c>
      <c r="G1495" s="181">
        <v>0.18781905371215801</v>
      </c>
      <c r="H1495" s="182">
        <v>12196.471184118012</v>
      </c>
      <c r="I1495" s="181">
        <v>0.81218094628784199</v>
      </c>
      <c r="J1495" s="182">
        <v>64937.347638912652</v>
      </c>
      <c r="K1495" s="182">
        <v>294195.56023426825</v>
      </c>
      <c r="L1495" s="182">
        <v>782318.53143204493</v>
      </c>
      <c r="M1495" s="183">
        <v>12.047281878252342</v>
      </c>
      <c r="N1495" s="182">
        <v>5</v>
      </c>
      <c r="O1495" s="186">
        <f t="shared" si="99"/>
        <v>2.5000000000000022</v>
      </c>
    </row>
    <row r="1496" spans="2:15" x14ac:dyDescent="0.2">
      <c r="B1496" s="179" t="s">
        <v>51</v>
      </c>
      <c r="C1496" s="185" t="s">
        <v>18</v>
      </c>
      <c r="D1496" s="179" t="s">
        <v>132</v>
      </c>
      <c r="E1496" s="180" t="str">
        <f t="shared" si="100"/>
        <v>RNTotal80-84</v>
      </c>
      <c r="F1496" s="181">
        <v>6.7890000000000006E-2</v>
      </c>
      <c r="G1496" s="181">
        <v>0.29020219728167862</v>
      </c>
      <c r="H1496" s="182">
        <v>15305.518233742954</v>
      </c>
      <c r="I1496" s="181">
        <v>0.70979780271832138</v>
      </c>
      <c r="J1496" s="182">
        <v>52740.876454794641</v>
      </c>
      <c r="K1496" s="182">
        <v>225440.58668961583</v>
      </c>
      <c r="L1496" s="182">
        <v>488122.97119777673</v>
      </c>
      <c r="M1496" s="183">
        <v>9.2551167900320657</v>
      </c>
      <c r="N1496" s="182">
        <v>5</v>
      </c>
      <c r="O1496" s="186">
        <f t="shared" si="99"/>
        <v>2.4999999999999991</v>
      </c>
    </row>
    <row r="1497" spans="2:15" x14ac:dyDescent="0.2">
      <c r="B1497" s="179" t="s">
        <v>51</v>
      </c>
      <c r="C1497" s="185" t="s">
        <v>18</v>
      </c>
      <c r="D1497" s="179" t="s">
        <v>133</v>
      </c>
      <c r="E1497" s="180" t="str">
        <f t="shared" si="100"/>
        <v>RNTotal85-89</v>
      </c>
      <c r="F1497" s="181">
        <v>0.10732</v>
      </c>
      <c r="G1497" s="181">
        <v>0.42307395577549334</v>
      </c>
      <c r="H1497" s="182">
        <v>15837.925088452974</v>
      </c>
      <c r="I1497" s="181">
        <v>0.57692604422450666</v>
      </c>
      <c r="J1497" s="182">
        <v>37435.358221051691</v>
      </c>
      <c r="K1497" s="182">
        <v>147581.97838412601</v>
      </c>
      <c r="L1497" s="182">
        <v>262682.38450816093</v>
      </c>
      <c r="M1497" s="183">
        <v>7.0169592863797439</v>
      </c>
      <c r="N1497" s="182">
        <v>5</v>
      </c>
      <c r="O1497" s="186">
        <f t="shared" si="99"/>
        <v>2.5</v>
      </c>
    </row>
    <row r="1498" spans="2:15" x14ac:dyDescent="0.2">
      <c r="B1498" s="179" t="s">
        <v>51</v>
      </c>
      <c r="C1498" s="185" t="s">
        <v>18</v>
      </c>
      <c r="D1498" s="179" t="s">
        <v>8</v>
      </c>
      <c r="E1498" s="180" t="str">
        <f t="shared" si="100"/>
        <v>RNTotal90+</v>
      </c>
      <c r="F1498" s="181">
        <v>0.18764</v>
      </c>
      <c r="G1498" s="181">
        <v>1</v>
      </c>
      <c r="H1498" s="182">
        <v>21597.433132598715</v>
      </c>
      <c r="I1498" s="181">
        <v>0</v>
      </c>
      <c r="J1498" s="182">
        <v>21597.433132598715</v>
      </c>
      <c r="K1498" s="182">
        <v>115100.40612403493</v>
      </c>
      <c r="L1498" s="182">
        <v>115100.40612403493</v>
      </c>
      <c r="M1498" s="183">
        <v>5.3293558274897386</v>
      </c>
      <c r="N1498" s="183" t="s">
        <v>19</v>
      </c>
      <c r="O1498" s="186">
        <f>K1498/H1498</f>
        <v>5.3293558274897386</v>
      </c>
    </row>
    <row r="1499" spans="2:15" ht="16" customHeight="1" x14ac:dyDescent="0.2">
      <c r="B1499" s="239" t="s">
        <v>14</v>
      </c>
      <c r="C1499" s="239" t="s">
        <v>17</v>
      </c>
      <c r="D1499" s="239" t="s">
        <v>0</v>
      </c>
      <c r="E1499" s="239" t="s">
        <v>135</v>
      </c>
      <c r="F1499" s="240" t="s">
        <v>1</v>
      </c>
      <c r="G1499" s="240" t="s">
        <v>2</v>
      </c>
      <c r="H1499" s="240" t="s">
        <v>83</v>
      </c>
      <c r="I1499" s="240" t="s">
        <v>3</v>
      </c>
      <c r="J1499" s="240" t="s">
        <v>4</v>
      </c>
      <c r="K1499" s="240" t="s">
        <v>5</v>
      </c>
      <c r="L1499" s="240" t="s">
        <v>6</v>
      </c>
      <c r="M1499" s="240" t="s">
        <v>7</v>
      </c>
      <c r="N1499" s="241" t="s">
        <v>9</v>
      </c>
      <c r="O1499" s="242" t="s">
        <v>139</v>
      </c>
    </row>
    <row r="1500" spans="2:15" ht="16" customHeight="1" x14ac:dyDescent="0.2">
      <c r="B1500" s="239"/>
      <c r="C1500" s="239"/>
      <c r="D1500" s="239"/>
      <c r="E1500" s="239"/>
      <c r="F1500" s="239"/>
      <c r="G1500" s="239"/>
      <c r="H1500" s="239"/>
      <c r="I1500" s="239"/>
      <c r="J1500" s="239"/>
      <c r="K1500" s="239"/>
      <c r="L1500" s="239"/>
      <c r="M1500" s="239"/>
      <c r="N1500" s="241"/>
      <c r="O1500" s="242"/>
    </row>
    <row r="1501" spans="2:15" x14ac:dyDescent="0.2">
      <c r="B1501" s="179" t="s">
        <v>52</v>
      </c>
      <c r="C1501" s="185" t="s">
        <v>18</v>
      </c>
      <c r="D1501" s="179">
        <v>0</v>
      </c>
      <c r="E1501" s="180" t="str">
        <f t="shared" si="100"/>
        <v>PBTotal0</v>
      </c>
      <c r="F1501" s="181">
        <v>1.421E-2</v>
      </c>
      <c r="G1501" s="181">
        <v>1.4033516094984912E-2</v>
      </c>
      <c r="H1501" s="182">
        <v>1403.3516094984911</v>
      </c>
      <c r="I1501" s="181">
        <v>0.98596648390501507</v>
      </c>
      <c r="J1501" s="182">
        <v>100000</v>
      </c>
      <c r="K1501" s="182">
        <v>98725.89784317289</v>
      </c>
      <c r="L1501" s="182">
        <v>7408976.4648989383</v>
      </c>
      <c r="M1501" s="183">
        <v>74.089764648989387</v>
      </c>
      <c r="N1501" s="182">
        <v>1</v>
      </c>
      <c r="O1501" s="186">
        <f t="shared" ref="O1501:O1519" si="101">(K1501-J1502*N1501)/H1501</f>
        <v>9.2100548284955189E-2</v>
      </c>
    </row>
    <row r="1502" spans="2:15" x14ac:dyDescent="0.2">
      <c r="B1502" s="179" t="s">
        <v>52</v>
      </c>
      <c r="C1502" s="185" t="s">
        <v>18</v>
      </c>
      <c r="D1502" s="184" t="s">
        <v>1657</v>
      </c>
      <c r="E1502" s="180" t="str">
        <f t="shared" si="100"/>
        <v>PBTotal1-4</v>
      </c>
      <c r="F1502" s="181">
        <v>5.1000000000000004E-4</v>
      </c>
      <c r="G1502" s="181">
        <v>2.0532196725285231E-3</v>
      </c>
      <c r="H1502" s="182">
        <v>202.44057812075545</v>
      </c>
      <c r="I1502" s="181">
        <v>0.99794678032747153</v>
      </c>
      <c r="J1502" s="182">
        <v>98596.648390501505</v>
      </c>
      <c r="K1502" s="182">
        <v>393880.73414177314</v>
      </c>
      <c r="L1502" s="182">
        <v>7310250.5670557655</v>
      </c>
      <c r="M1502" s="183">
        <v>74.142992549836137</v>
      </c>
      <c r="N1502" s="182">
        <v>4</v>
      </c>
      <c r="O1502" s="186">
        <f t="shared" si="101"/>
        <v>1.501195536345606</v>
      </c>
    </row>
    <row r="1503" spans="2:15" x14ac:dyDescent="0.2">
      <c r="B1503" s="179" t="s">
        <v>52</v>
      </c>
      <c r="C1503" s="185" t="s">
        <v>18</v>
      </c>
      <c r="D1503" s="184" t="s">
        <v>1658</v>
      </c>
      <c r="E1503" s="180" t="str">
        <f t="shared" si="100"/>
        <v>PBTotal5-9</v>
      </c>
      <c r="F1503" s="181">
        <v>3.6999999999999999E-4</v>
      </c>
      <c r="G1503" s="181">
        <v>1.8537746280822597E-3</v>
      </c>
      <c r="H1503" s="182">
        <v>182.4006859928447</v>
      </c>
      <c r="I1503" s="181">
        <v>0.99814622537191777</v>
      </c>
      <c r="J1503" s="182">
        <v>98394.207812380759</v>
      </c>
      <c r="K1503" s="182">
        <v>491515.03734692169</v>
      </c>
      <c r="L1503" s="182">
        <v>6916369.832913992</v>
      </c>
      <c r="M1503" s="183">
        <v>70.292448983401627</v>
      </c>
      <c r="N1503" s="182">
        <v>5</v>
      </c>
      <c r="O1503" s="186">
        <f t="shared" si="101"/>
        <v>2.5000000000002127</v>
      </c>
    </row>
    <row r="1504" spans="2:15" x14ac:dyDescent="0.2">
      <c r="B1504" s="179" t="s">
        <v>52</v>
      </c>
      <c r="C1504" s="185" t="s">
        <v>18</v>
      </c>
      <c r="D1504" s="184" t="s">
        <v>118</v>
      </c>
      <c r="E1504" s="180" t="str">
        <f t="shared" si="100"/>
        <v>PBTotal10-14</v>
      </c>
      <c r="F1504" s="181">
        <v>3.4000000000000002E-4</v>
      </c>
      <c r="G1504" s="181">
        <v>1.6836610882475875E-3</v>
      </c>
      <c r="H1504" s="182">
        <v>165.35539806517644</v>
      </c>
      <c r="I1504" s="181">
        <v>0.99831633891175242</v>
      </c>
      <c r="J1504" s="182">
        <v>98211.80712638791</v>
      </c>
      <c r="K1504" s="182">
        <v>490645.64713677659</v>
      </c>
      <c r="L1504" s="182">
        <v>6424854.7955670701</v>
      </c>
      <c r="M1504" s="183">
        <v>65.418354305394061</v>
      </c>
      <c r="N1504" s="182">
        <v>5</v>
      </c>
      <c r="O1504" s="186">
        <f t="shared" si="101"/>
        <v>2.5000000000000195</v>
      </c>
    </row>
    <row r="1505" spans="2:15" x14ac:dyDescent="0.2">
      <c r="B1505" s="179" t="s">
        <v>52</v>
      </c>
      <c r="C1505" s="185" t="s">
        <v>18</v>
      </c>
      <c r="D1505" s="179" t="s">
        <v>119</v>
      </c>
      <c r="E1505" s="180" t="str">
        <f t="shared" si="100"/>
        <v>PBTotal15-19</v>
      </c>
      <c r="F1505" s="181">
        <v>1.3500000000000001E-3</v>
      </c>
      <c r="G1505" s="181">
        <v>6.7208557779815034E-3</v>
      </c>
      <c r="H1505" s="182">
        <v>658.95606160888235</v>
      </c>
      <c r="I1505" s="181">
        <v>0.99327914422201846</v>
      </c>
      <c r="J1505" s="182">
        <v>98046.451728322732</v>
      </c>
      <c r="K1505" s="182">
        <v>488584.86848759145</v>
      </c>
      <c r="L1505" s="182">
        <v>5934209.1484302934</v>
      </c>
      <c r="M1505" s="183">
        <v>60.524466146652763</v>
      </c>
      <c r="N1505" s="182">
        <v>5</v>
      </c>
      <c r="O1505" s="186">
        <f t="shared" si="101"/>
        <v>2.4999999999999902</v>
      </c>
    </row>
    <row r="1506" spans="2:15" x14ac:dyDescent="0.2">
      <c r="B1506" s="179" t="s">
        <v>52</v>
      </c>
      <c r="C1506" s="185" t="s">
        <v>18</v>
      </c>
      <c r="D1506" s="179" t="s">
        <v>120</v>
      </c>
      <c r="E1506" s="180" t="str">
        <f t="shared" si="100"/>
        <v>PBTotal20-24</v>
      </c>
      <c r="F1506" s="181">
        <v>1.98E-3</v>
      </c>
      <c r="G1506" s="181">
        <v>9.8319332525412771E-3</v>
      </c>
      <c r="H1506" s="182">
        <v>957.50735702728343</v>
      </c>
      <c r="I1506" s="181">
        <v>0.99016806674745872</v>
      </c>
      <c r="J1506" s="182">
        <v>97387.495666713847</v>
      </c>
      <c r="K1506" s="182">
        <v>484543.70994100103</v>
      </c>
      <c r="L1506" s="182">
        <v>5445624.2799427016</v>
      </c>
      <c r="M1506" s="183">
        <v>55.917078908970922</v>
      </c>
      <c r="N1506" s="182">
        <v>5</v>
      </c>
      <c r="O1506" s="186">
        <f t="shared" si="101"/>
        <v>2.5000000000000133</v>
      </c>
    </row>
    <row r="1507" spans="2:15" x14ac:dyDescent="0.2">
      <c r="B1507" s="179" t="s">
        <v>52</v>
      </c>
      <c r="C1507" s="185" t="s">
        <v>18</v>
      </c>
      <c r="D1507" s="179" t="s">
        <v>121</v>
      </c>
      <c r="E1507" s="180" t="str">
        <f t="shared" si="100"/>
        <v>PBTotal25-29</v>
      </c>
      <c r="F1507" s="181">
        <v>2.1199999999999999E-3</v>
      </c>
      <c r="G1507" s="181">
        <v>1.0566405749809809E-2</v>
      </c>
      <c r="H1507" s="182">
        <v>1018.9183829295648</v>
      </c>
      <c r="I1507" s="181">
        <v>0.98943359425019017</v>
      </c>
      <c r="J1507" s="182">
        <v>96429.988309686567</v>
      </c>
      <c r="K1507" s="182">
        <v>479602.64559110894</v>
      </c>
      <c r="L1507" s="182">
        <v>4961080.5700017009</v>
      </c>
      <c r="M1507" s="183">
        <v>51.447487000300207</v>
      </c>
      <c r="N1507" s="182">
        <v>5</v>
      </c>
      <c r="O1507" s="186">
        <f t="shared" si="101"/>
        <v>2.5000000000000084</v>
      </c>
    </row>
    <row r="1508" spans="2:15" x14ac:dyDescent="0.2">
      <c r="B1508" s="179" t="s">
        <v>52</v>
      </c>
      <c r="C1508" s="185" t="s">
        <v>18</v>
      </c>
      <c r="D1508" s="179" t="s">
        <v>122</v>
      </c>
      <c r="E1508" s="180" t="str">
        <f t="shared" si="100"/>
        <v>PBTotal30-34</v>
      </c>
      <c r="F1508" s="181">
        <v>2.3400000000000001E-3</v>
      </c>
      <c r="G1508" s="181">
        <v>1.1647285972355792E-2</v>
      </c>
      <c r="H1508" s="182">
        <v>1111.2800163653744</v>
      </c>
      <c r="I1508" s="181">
        <v>0.98835271402764424</v>
      </c>
      <c r="J1508" s="182">
        <v>95411.069926757002</v>
      </c>
      <c r="K1508" s="182">
        <v>474277.14959287154</v>
      </c>
      <c r="L1508" s="182">
        <v>4481477.9244105918</v>
      </c>
      <c r="M1508" s="183">
        <v>46.970209304337857</v>
      </c>
      <c r="N1508" s="182">
        <v>5</v>
      </c>
      <c r="O1508" s="186">
        <f t="shared" si="101"/>
        <v>2.4999999999999853</v>
      </c>
    </row>
    <row r="1509" spans="2:15" x14ac:dyDescent="0.2">
      <c r="B1509" s="179" t="s">
        <v>52</v>
      </c>
      <c r="C1509" s="185" t="s">
        <v>18</v>
      </c>
      <c r="D1509" s="179" t="s">
        <v>123</v>
      </c>
      <c r="E1509" s="180" t="str">
        <f t="shared" si="100"/>
        <v>PBTotal35-39</v>
      </c>
      <c r="F1509" s="181">
        <v>2.63E-3</v>
      </c>
      <c r="G1509" s="181">
        <v>1.305590744798029E-2</v>
      </c>
      <c r="H1509" s="182">
        <v>1231.1693294340587</v>
      </c>
      <c r="I1509" s="181">
        <v>0.98694409255201976</v>
      </c>
      <c r="J1509" s="182">
        <v>94299.789910391628</v>
      </c>
      <c r="K1509" s="182">
        <v>468421.026228373</v>
      </c>
      <c r="L1509" s="182">
        <v>4007200.7748177201</v>
      </c>
      <c r="M1509" s="183">
        <v>42.494270439261449</v>
      </c>
      <c r="N1509" s="182">
        <v>5</v>
      </c>
      <c r="O1509" s="186">
        <f t="shared" si="101"/>
        <v>2.4999999999999849</v>
      </c>
    </row>
    <row r="1510" spans="2:15" x14ac:dyDescent="0.2">
      <c r="B1510" s="179" t="s">
        <v>52</v>
      </c>
      <c r="C1510" s="185" t="s">
        <v>18</v>
      </c>
      <c r="D1510" s="179" t="s">
        <v>124</v>
      </c>
      <c r="E1510" s="180" t="str">
        <f t="shared" si="100"/>
        <v>PBTotal40-44</v>
      </c>
      <c r="F1510" s="181">
        <v>3.48E-3</v>
      </c>
      <c r="G1510" s="181">
        <v>1.7229935846658734E-2</v>
      </c>
      <c r="H1510" s="182">
        <v>1603.5663619469219</v>
      </c>
      <c r="I1510" s="181">
        <v>0.98277006415334123</v>
      </c>
      <c r="J1510" s="182">
        <v>93068.620580957577</v>
      </c>
      <c r="K1510" s="182">
        <v>461334.18699992058</v>
      </c>
      <c r="L1510" s="182">
        <v>3538779.7485893471</v>
      </c>
      <c r="M1510" s="183">
        <v>38.023339408056117</v>
      </c>
      <c r="N1510" s="182">
        <v>5</v>
      </c>
      <c r="O1510" s="186">
        <f t="shared" si="101"/>
        <v>2.5000000000000258</v>
      </c>
    </row>
    <row r="1511" spans="2:15" x14ac:dyDescent="0.2">
      <c r="B1511" s="179" t="s">
        <v>52</v>
      </c>
      <c r="C1511" s="185" t="s">
        <v>18</v>
      </c>
      <c r="D1511" s="179" t="s">
        <v>125</v>
      </c>
      <c r="E1511" s="180" t="str">
        <f t="shared" si="100"/>
        <v>PBTotal45-49</v>
      </c>
      <c r="F1511" s="181">
        <v>4.7800000000000004E-3</v>
      </c>
      <c r="G1511" s="181">
        <v>2.3630021427414324E-2</v>
      </c>
      <c r="H1511" s="182">
        <v>2161.3211910548343</v>
      </c>
      <c r="I1511" s="181">
        <v>0.97636997857258567</v>
      </c>
      <c r="J1511" s="182">
        <v>91465.05421901065</v>
      </c>
      <c r="K1511" s="182">
        <v>451921.96811741614</v>
      </c>
      <c r="L1511" s="182">
        <v>3077445.5615894264</v>
      </c>
      <c r="M1511" s="183">
        <v>33.646134995126822</v>
      </c>
      <c r="N1511" s="182">
        <v>5</v>
      </c>
      <c r="O1511" s="186">
        <f t="shared" si="101"/>
        <v>2.5000000000000049</v>
      </c>
    </row>
    <row r="1512" spans="2:15" x14ac:dyDescent="0.2">
      <c r="B1512" s="179" t="s">
        <v>52</v>
      </c>
      <c r="C1512" s="185" t="s">
        <v>18</v>
      </c>
      <c r="D1512" s="179" t="s">
        <v>126</v>
      </c>
      <c r="E1512" s="180" t="str">
        <f t="shared" si="100"/>
        <v>PBTotal50-54</v>
      </c>
      <c r="F1512" s="181">
        <v>7.0299999999999998E-3</v>
      </c>
      <c r="G1512" s="181">
        <v>3.4533465773586618E-2</v>
      </c>
      <c r="H1512" s="182">
        <v>3083.9674079744286</v>
      </c>
      <c r="I1512" s="181">
        <v>0.96546653422641338</v>
      </c>
      <c r="J1512" s="182">
        <v>89303.733027955808</v>
      </c>
      <c r="K1512" s="182">
        <v>438808.74661984295</v>
      </c>
      <c r="L1512" s="182">
        <v>2625523.5934720105</v>
      </c>
      <c r="M1512" s="183">
        <v>29.399931049356152</v>
      </c>
      <c r="N1512" s="182">
        <v>5</v>
      </c>
      <c r="O1512" s="186">
        <f t="shared" si="101"/>
        <v>2.4999999999999885</v>
      </c>
    </row>
    <row r="1513" spans="2:15" x14ac:dyDescent="0.2">
      <c r="B1513" s="179" t="s">
        <v>52</v>
      </c>
      <c r="C1513" s="185" t="s">
        <v>18</v>
      </c>
      <c r="D1513" s="179" t="s">
        <v>127</v>
      </c>
      <c r="E1513" s="180" t="str">
        <f t="shared" si="100"/>
        <v>PBTotal55-59</v>
      </c>
      <c r="F1513" s="181">
        <v>9.7400000000000004E-3</v>
      </c>
      <c r="G1513" s="181">
        <v>4.7546254982364755E-2</v>
      </c>
      <c r="H1513" s="182">
        <v>4099.4269606873613</v>
      </c>
      <c r="I1513" s="181">
        <v>0.95245374501763524</v>
      </c>
      <c r="J1513" s="182">
        <v>86219.765619981379</v>
      </c>
      <c r="K1513" s="182">
        <v>420850.2606981885</v>
      </c>
      <c r="L1513" s="182">
        <v>2186714.8468521675</v>
      </c>
      <c r="M1513" s="183">
        <v>25.362106138054703</v>
      </c>
      <c r="N1513" s="182">
        <v>5</v>
      </c>
      <c r="O1513" s="186">
        <f t="shared" si="101"/>
        <v>2.5000000000000009</v>
      </c>
    </row>
    <row r="1514" spans="2:15" x14ac:dyDescent="0.2">
      <c r="B1514" s="179" t="s">
        <v>52</v>
      </c>
      <c r="C1514" s="185" t="s">
        <v>18</v>
      </c>
      <c r="D1514" s="179" t="s">
        <v>128</v>
      </c>
      <c r="E1514" s="180" t="str">
        <f t="shared" si="100"/>
        <v>PBTotal60-64</v>
      </c>
      <c r="F1514" s="181">
        <v>1.3100000000000001E-2</v>
      </c>
      <c r="G1514" s="181">
        <v>6.3413656368057097E-2</v>
      </c>
      <c r="H1514" s="182">
        <v>5207.5509365689459</v>
      </c>
      <c r="I1514" s="181">
        <v>0.93658634363194293</v>
      </c>
      <c r="J1514" s="182">
        <v>82120.338659294022</v>
      </c>
      <c r="K1514" s="182">
        <v>397582.81595504773</v>
      </c>
      <c r="L1514" s="182">
        <v>1765864.5861539792</v>
      </c>
      <c r="M1514" s="183">
        <v>21.503376812415596</v>
      </c>
      <c r="N1514" s="182">
        <v>5</v>
      </c>
      <c r="O1514" s="186">
        <f t="shared" si="101"/>
        <v>2.5000000000000009</v>
      </c>
    </row>
    <row r="1515" spans="2:15" x14ac:dyDescent="0.2">
      <c r="B1515" s="179" t="s">
        <v>52</v>
      </c>
      <c r="C1515" s="185" t="s">
        <v>18</v>
      </c>
      <c r="D1515" s="179" t="s">
        <v>129</v>
      </c>
      <c r="E1515" s="180" t="str">
        <f t="shared" si="100"/>
        <v>PBTotal65-69</v>
      </c>
      <c r="F1515" s="181">
        <v>1.9689999999999999E-2</v>
      </c>
      <c r="G1515" s="181">
        <v>9.3837295812718449E-2</v>
      </c>
      <c r="H1515" s="182">
        <v>7217.2880133181725</v>
      </c>
      <c r="I1515" s="181">
        <v>0.90616270418728151</v>
      </c>
      <c r="J1515" s="182">
        <v>76912.787722725072</v>
      </c>
      <c r="K1515" s="182">
        <v>366520.71858032991</v>
      </c>
      <c r="L1515" s="182">
        <v>1368281.7701989315</v>
      </c>
      <c r="M1515" s="183">
        <v>17.790042601649862</v>
      </c>
      <c r="N1515" s="182">
        <v>5</v>
      </c>
      <c r="O1515" s="186">
        <f t="shared" si="101"/>
        <v>2.5000000000000031</v>
      </c>
    </row>
    <row r="1516" spans="2:15" x14ac:dyDescent="0.2">
      <c r="B1516" s="179" t="s">
        <v>52</v>
      </c>
      <c r="C1516" s="185" t="s">
        <v>18</v>
      </c>
      <c r="D1516" s="179" t="s">
        <v>130</v>
      </c>
      <c r="E1516" s="180" t="str">
        <f t="shared" si="100"/>
        <v>PBTotal70-74</v>
      </c>
      <c r="F1516" s="181">
        <v>2.9819999999999999E-2</v>
      </c>
      <c r="G1516" s="181">
        <v>0.13876695098114175</v>
      </c>
      <c r="H1516" s="182">
        <v>9671.4319917814464</v>
      </c>
      <c r="I1516" s="181">
        <v>0.86123304901885822</v>
      </c>
      <c r="J1516" s="182">
        <v>69695.499709406897</v>
      </c>
      <c r="K1516" s="182">
        <v>324298.91856758087</v>
      </c>
      <c r="L1516" s="182">
        <v>1001761.0516186014</v>
      </c>
      <c r="M1516" s="183">
        <v>14.373396500425585</v>
      </c>
      <c r="N1516" s="182">
        <v>5</v>
      </c>
      <c r="O1516" s="186">
        <f t="shared" si="101"/>
        <v>2.5000000000000027</v>
      </c>
    </row>
    <row r="1517" spans="2:15" x14ac:dyDescent="0.2">
      <c r="B1517" s="179" t="s">
        <v>52</v>
      </c>
      <c r="C1517" s="185" t="s">
        <v>18</v>
      </c>
      <c r="D1517" s="179" t="s">
        <v>131</v>
      </c>
      <c r="E1517" s="180" t="str">
        <f t="shared" si="100"/>
        <v>PBTotal75-79</v>
      </c>
      <c r="F1517" s="181">
        <v>4.6649999999999997E-2</v>
      </c>
      <c r="G1517" s="181">
        <v>0.2088889749822968</v>
      </c>
      <c r="H1517" s="182">
        <v>12538.365979802751</v>
      </c>
      <c r="I1517" s="181">
        <v>0.79111102501770314</v>
      </c>
      <c r="J1517" s="182">
        <v>60024.067717625447</v>
      </c>
      <c r="K1517" s="182">
        <v>268774.42363862036</v>
      </c>
      <c r="L1517" s="182">
        <v>677462.13305102056</v>
      </c>
      <c r="M1517" s="183">
        <v>11.286508209307694</v>
      </c>
      <c r="N1517" s="182">
        <v>5</v>
      </c>
      <c r="O1517" s="186">
        <f t="shared" si="101"/>
        <v>2.4999999999999996</v>
      </c>
    </row>
    <row r="1518" spans="2:15" x14ac:dyDescent="0.2">
      <c r="B1518" s="179" t="s">
        <v>52</v>
      </c>
      <c r="C1518" s="185" t="s">
        <v>18</v>
      </c>
      <c r="D1518" s="179" t="s">
        <v>132</v>
      </c>
      <c r="E1518" s="180" t="str">
        <f t="shared" si="100"/>
        <v>PBTotal80-84</v>
      </c>
      <c r="F1518" s="181">
        <v>7.5829999999999995E-2</v>
      </c>
      <c r="G1518" s="181">
        <v>0.31874371642737948</v>
      </c>
      <c r="H1518" s="182">
        <v>15135.769049075678</v>
      </c>
      <c r="I1518" s="181">
        <v>0.68125628357262058</v>
      </c>
      <c r="J1518" s="182">
        <v>47485.701737822696</v>
      </c>
      <c r="K1518" s="182">
        <v>199589.08606642429</v>
      </c>
      <c r="L1518" s="182">
        <v>408687.70941240015</v>
      </c>
      <c r="M1518" s="183">
        <v>8.6065424844901788</v>
      </c>
      <c r="N1518" s="182">
        <v>5</v>
      </c>
      <c r="O1518" s="186">
        <f t="shared" si="101"/>
        <v>2.5</v>
      </c>
    </row>
    <row r="1519" spans="2:15" x14ac:dyDescent="0.2">
      <c r="B1519" s="179" t="s">
        <v>52</v>
      </c>
      <c r="C1519" s="185" t="s">
        <v>18</v>
      </c>
      <c r="D1519" s="179" t="s">
        <v>133</v>
      </c>
      <c r="E1519" s="180" t="str">
        <f t="shared" si="100"/>
        <v>PBTotal85-89</v>
      </c>
      <c r="F1519" s="181">
        <v>0.11443</v>
      </c>
      <c r="G1519" s="181">
        <v>0.44488743840846273</v>
      </c>
      <c r="H1519" s="182">
        <v>14392.078686582854</v>
      </c>
      <c r="I1519" s="181">
        <v>0.55511256159153732</v>
      </c>
      <c r="J1519" s="182">
        <v>32349.93268874702</v>
      </c>
      <c r="K1519" s="182">
        <v>125769.46672727796</v>
      </c>
      <c r="L1519" s="182">
        <v>209098.62334597582</v>
      </c>
      <c r="M1519" s="183">
        <v>6.4636494102725335</v>
      </c>
      <c r="N1519" s="182">
        <v>5</v>
      </c>
      <c r="O1519" s="186">
        <f t="shared" si="101"/>
        <v>2.4999999999999991</v>
      </c>
    </row>
    <row r="1520" spans="2:15" x14ac:dyDescent="0.2">
      <c r="B1520" s="179" t="s">
        <v>52</v>
      </c>
      <c r="C1520" s="185" t="s">
        <v>18</v>
      </c>
      <c r="D1520" s="179" t="s">
        <v>8</v>
      </c>
      <c r="E1520" s="180" t="str">
        <f t="shared" si="100"/>
        <v>PBTotal90+</v>
      </c>
      <c r="F1520" s="181">
        <v>0.21551000000000001</v>
      </c>
      <c r="G1520" s="181">
        <v>1</v>
      </c>
      <c r="H1520" s="182">
        <v>17957.854002164167</v>
      </c>
      <c r="I1520" s="181">
        <v>0</v>
      </c>
      <c r="J1520" s="182">
        <v>17957.854002164167</v>
      </c>
      <c r="K1520" s="182">
        <v>83329.15661869786</v>
      </c>
      <c r="L1520" s="182">
        <v>83329.15661869786</v>
      </c>
      <c r="M1520" s="183">
        <v>4.640262506235743</v>
      </c>
      <c r="N1520" s="183" t="s">
        <v>19</v>
      </c>
      <c r="O1520" s="186">
        <f>K1520/H1520</f>
        <v>4.640262506235743</v>
      </c>
    </row>
    <row r="1521" spans="2:15" ht="16" customHeight="1" x14ac:dyDescent="0.2">
      <c r="B1521" s="239" t="s">
        <v>14</v>
      </c>
      <c r="C1521" s="239" t="s">
        <v>17</v>
      </c>
      <c r="D1521" s="239" t="s">
        <v>0</v>
      </c>
      <c r="E1521" s="239" t="s">
        <v>135</v>
      </c>
      <c r="F1521" s="240" t="s">
        <v>1</v>
      </c>
      <c r="G1521" s="240" t="s">
        <v>2</v>
      </c>
      <c r="H1521" s="240" t="s">
        <v>83</v>
      </c>
      <c r="I1521" s="240" t="s">
        <v>3</v>
      </c>
      <c r="J1521" s="240" t="s">
        <v>4</v>
      </c>
      <c r="K1521" s="240" t="s">
        <v>5</v>
      </c>
      <c r="L1521" s="240" t="s">
        <v>6</v>
      </c>
      <c r="M1521" s="240" t="s">
        <v>7</v>
      </c>
      <c r="N1521" s="241" t="s">
        <v>9</v>
      </c>
      <c r="O1521" s="242" t="s">
        <v>139</v>
      </c>
    </row>
    <row r="1522" spans="2:15" ht="16" customHeight="1" x14ac:dyDescent="0.2">
      <c r="B1522" s="239"/>
      <c r="C1522" s="239"/>
      <c r="D1522" s="239"/>
      <c r="E1522" s="239"/>
      <c r="F1522" s="239"/>
      <c r="G1522" s="239"/>
      <c r="H1522" s="239"/>
      <c r="I1522" s="239"/>
      <c r="J1522" s="239"/>
      <c r="K1522" s="239"/>
      <c r="L1522" s="239"/>
      <c r="M1522" s="239"/>
      <c r="N1522" s="241"/>
      <c r="O1522" s="242"/>
    </row>
    <row r="1523" spans="2:15" x14ac:dyDescent="0.2">
      <c r="B1523" s="179" t="s">
        <v>53</v>
      </c>
      <c r="C1523" s="185" t="s">
        <v>18</v>
      </c>
      <c r="D1523" s="179">
        <v>0</v>
      </c>
      <c r="E1523" s="180" t="str">
        <f t="shared" si="100"/>
        <v>PETotal0</v>
      </c>
      <c r="F1523" s="181">
        <v>1.149E-2</v>
      </c>
      <c r="G1523" s="181">
        <v>1.1366836580284553E-2</v>
      </c>
      <c r="H1523" s="182">
        <v>1136.6836580284553</v>
      </c>
      <c r="I1523" s="181">
        <v>0.98863316341971541</v>
      </c>
      <c r="J1523" s="182">
        <v>100000</v>
      </c>
      <c r="K1523" s="182">
        <v>98958.912017025825</v>
      </c>
      <c r="L1523" s="182">
        <v>7498109.5905303024</v>
      </c>
      <c r="M1523" s="183">
        <v>74.981095905303022</v>
      </c>
      <c r="N1523" s="182">
        <v>1</v>
      </c>
      <c r="O1523" s="186">
        <f t="shared" ref="O1523:O1541" si="102">(K1523-J1524*N1523)/H1523</f>
        <v>8.410050974084618E-2</v>
      </c>
    </row>
    <row r="1524" spans="2:15" x14ac:dyDescent="0.2">
      <c r="B1524" s="179" t="s">
        <v>53</v>
      </c>
      <c r="C1524" s="185" t="s">
        <v>18</v>
      </c>
      <c r="D1524" s="184" t="s">
        <v>1657</v>
      </c>
      <c r="E1524" s="180" t="str">
        <f t="shared" si="100"/>
        <v>PETotal1-4</v>
      </c>
      <c r="F1524" s="181">
        <v>5.5000000000000003E-4</v>
      </c>
      <c r="G1524" s="181">
        <v>2.1997081308515651E-3</v>
      </c>
      <c r="H1524" s="182">
        <v>217.47044080038521</v>
      </c>
      <c r="I1524" s="181">
        <v>0.99780029186914843</v>
      </c>
      <c r="J1524" s="182">
        <v>98863.316341971542</v>
      </c>
      <c r="K1524" s="182">
        <v>394910.79163615179</v>
      </c>
      <c r="L1524" s="182">
        <v>7399150.6785132764</v>
      </c>
      <c r="M1524" s="183">
        <v>74.84222613895902</v>
      </c>
      <c r="N1524" s="182">
        <v>4</v>
      </c>
      <c r="O1524" s="186">
        <f t="shared" si="102"/>
        <v>1.5055288905571289</v>
      </c>
    </row>
    <row r="1525" spans="2:15" x14ac:dyDescent="0.2">
      <c r="B1525" s="179" t="s">
        <v>53</v>
      </c>
      <c r="C1525" s="185" t="s">
        <v>18</v>
      </c>
      <c r="D1525" s="184" t="s">
        <v>1658</v>
      </c>
      <c r="E1525" s="180" t="str">
        <f t="shared" si="100"/>
        <v>PETotal5-9</v>
      </c>
      <c r="F1525" s="181">
        <v>2.1000000000000001E-4</v>
      </c>
      <c r="G1525" s="181">
        <v>1.0516051949086246E-3</v>
      </c>
      <c r="H1525" s="182">
        <v>103.73648400582724</v>
      </c>
      <c r="I1525" s="181">
        <v>0.99894839480509134</v>
      </c>
      <c r="J1525" s="182">
        <v>98645.845901171153</v>
      </c>
      <c r="K1525" s="182">
        <v>492969.88829584117</v>
      </c>
      <c r="L1525" s="182">
        <v>7004239.8868771242</v>
      </c>
      <c r="M1525" s="183">
        <v>71.003901105925507</v>
      </c>
      <c r="N1525" s="182">
        <v>5</v>
      </c>
      <c r="O1525" s="186">
        <f t="shared" si="102"/>
        <v>2.4999999999996909</v>
      </c>
    </row>
    <row r="1526" spans="2:15" x14ac:dyDescent="0.2">
      <c r="B1526" s="179" t="s">
        <v>53</v>
      </c>
      <c r="C1526" s="185" t="s">
        <v>18</v>
      </c>
      <c r="D1526" s="184" t="s">
        <v>118</v>
      </c>
      <c r="E1526" s="180" t="str">
        <f t="shared" si="100"/>
        <v>PETotal10-14</v>
      </c>
      <c r="F1526" s="181">
        <v>3.2000000000000003E-4</v>
      </c>
      <c r="G1526" s="181">
        <v>1.6062963086739749E-3</v>
      </c>
      <c r="H1526" s="182">
        <v>158.28782660573961</v>
      </c>
      <c r="I1526" s="181">
        <v>0.99839370369132607</v>
      </c>
      <c r="J1526" s="182">
        <v>98542.109417165324</v>
      </c>
      <c r="K1526" s="182">
        <v>492314.82751931227</v>
      </c>
      <c r="L1526" s="182">
        <v>6511269.9985812828</v>
      </c>
      <c r="M1526" s="183">
        <v>66.076016000597875</v>
      </c>
      <c r="N1526" s="182">
        <v>5</v>
      </c>
      <c r="O1526" s="186">
        <f t="shared" si="102"/>
        <v>2.5000000000001092</v>
      </c>
    </row>
    <row r="1527" spans="2:15" x14ac:dyDescent="0.2">
      <c r="B1527" s="179" t="s">
        <v>53</v>
      </c>
      <c r="C1527" s="185" t="s">
        <v>18</v>
      </c>
      <c r="D1527" s="179" t="s">
        <v>119</v>
      </c>
      <c r="E1527" s="180" t="str">
        <f t="shared" si="100"/>
        <v>PETotal15-19</v>
      </c>
      <c r="F1527" s="181">
        <v>1.1199999999999999E-3</v>
      </c>
      <c r="G1527" s="181">
        <v>5.5654300844238825E-3</v>
      </c>
      <c r="H1527" s="182">
        <v>547.54828050069227</v>
      </c>
      <c r="I1527" s="181">
        <v>0.99443456991557611</v>
      </c>
      <c r="J1527" s="182">
        <v>98383.821590559586</v>
      </c>
      <c r="K1527" s="182">
        <v>490550.23725154623</v>
      </c>
      <c r="L1527" s="182">
        <v>6018955.1710619703</v>
      </c>
      <c r="M1527" s="183">
        <v>61.17830222240034</v>
      </c>
      <c r="N1527" s="182">
        <v>5</v>
      </c>
      <c r="O1527" s="186">
        <f t="shared" si="102"/>
        <v>2.5000000000000981</v>
      </c>
    </row>
    <row r="1528" spans="2:15" x14ac:dyDescent="0.2">
      <c r="B1528" s="179" t="s">
        <v>53</v>
      </c>
      <c r="C1528" s="185" t="s">
        <v>18</v>
      </c>
      <c r="D1528" s="179" t="s">
        <v>120</v>
      </c>
      <c r="E1528" s="180" t="str">
        <f t="shared" si="100"/>
        <v>PETotal20-24</v>
      </c>
      <c r="F1528" s="181">
        <v>1.7600000000000001E-3</v>
      </c>
      <c r="G1528" s="181">
        <v>8.7376386967637117E-3</v>
      </c>
      <c r="H1528" s="182">
        <v>854.85800762112126</v>
      </c>
      <c r="I1528" s="181">
        <v>0.99126236130323631</v>
      </c>
      <c r="J1528" s="182">
        <v>97836.273310058896</v>
      </c>
      <c r="K1528" s="182">
        <v>487044.22153124167</v>
      </c>
      <c r="L1528" s="182">
        <v>5528404.9338104241</v>
      </c>
      <c r="M1528" s="183">
        <v>56.506699885123581</v>
      </c>
      <c r="N1528" s="182">
        <v>5</v>
      </c>
      <c r="O1528" s="186">
        <f t="shared" si="102"/>
        <v>2.4999999999999765</v>
      </c>
    </row>
    <row r="1529" spans="2:15" x14ac:dyDescent="0.2">
      <c r="B1529" s="179" t="s">
        <v>53</v>
      </c>
      <c r="C1529" s="185" t="s">
        <v>18</v>
      </c>
      <c r="D1529" s="179" t="s">
        <v>121</v>
      </c>
      <c r="E1529" s="180" t="str">
        <f t="shared" si="100"/>
        <v>PETotal25-29</v>
      </c>
      <c r="F1529" s="181">
        <v>1.74E-3</v>
      </c>
      <c r="G1529" s="181">
        <v>8.6790080969859768E-3</v>
      </c>
      <c r="H1529" s="182">
        <v>841.70248866701718</v>
      </c>
      <c r="I1529" s="181">
        <v>0.99132099190301404</v>
      </c>
      <c r="J1529" s="182">
        <v>96981.415302437774</v>
      </c>
      <c r="K1529" s="182">
        <v>482802.82029052137</v>
      </c>
      <c r="L1529" s="182">
        <v>5041360.7122791829</v>
      </c>
      <c r="M1529" s="183">
        <v>51.982750473971073</v>
      </c>
      <c r="N1529" s="182">
        <v>5</v>
      </c>
      <c r="O1529" s="186">
        <f t="shared" si="102"/>
        <v>2.5000000000000351</v>
      </c>
    </row>
    <row r="1530" spans="2:15" x14ac:dyDescent="0.2">
      <c r="B1530" s="179" t="s">
        <v>53</v>
      </c>
      <c r="C1530" s="185" t="s">
        <v>18</v>
      </c>
      <c r="D1530" s="179" t="s">
        <v>122</v>
      </c>
      <c r="E1530" s="180" t="str">
        <f t="shared" si="100"/>
        <v>PETotal30-34</v>
      </c>
      <c r="F1530" s="181">
        <v>1.97E-3</v>
      </c>
      <c r="G1530" s="181">
        <v>9.7970381278711487E-3</v>
      </c>
      <c r="H1530" s="182">
        <v>941.88443203909458</v>
      </c>
      <c r="I1530" s="181">
        <v>0.99020296187212886</v>
      </c>
      <c r="J1530" s="182">
        <v>96139.712813770762</v>
      </c>
      <c r="K1530" s="182">
        <v>478343.85298875609</v>
      </c>
      <c r="L1530" s="182">
        <v>4558557.8919886611</v>
      </c>
      <c r="M1530" s="183">
        <v>47.415971595618359</v>
      </c>
      <c r="N1530" s="182">
        <v>5</v>
      </c>
      <c r="O1530" s="186">
        <f t="shared" si="102"/>
        <v>2.5000000000000333</v>
      </c>
    </row>
    <row r="1531" spans="2:15" x14ac:dyDescent="0.2">
      <c r="B1531" s="179" t="s">
        <v>53</v>
      </c>
      <c r="C1531" s="185" t="s">
        <v>18</v>
      </c>
      <c r="D1531" s="179" t="s">
        <v>123</v>
      </c>
      <c r="E1531" s="180" t="str">
        <f t="shared" si="100"/>
        <v>PETotal35-39</v>
      </c>
      <c r="F1531" s="181">
        <v>2.3400000000000001E-3</v>
      </c>
      <c r="G1531" s="181">
        <v>1.1623173259997019E-2</v>
      </c>
      <c r="H1531" s="182">
        <v>1106.5008532563288</v>
      </c>
      <c r="I1531" s="181">
        <v>0.98837682674000293</v>
      </c>
      <c r="J1531" s="182">
        <v>95197.82838173167</v>
      </c>
      <c r="K1531" s="182">
        <v>473222.88977551751</v>
      </c>
      <c r="L1531" s="182">
        <v>4080214.0389999053</v>
      </c>
      <c r="M1531" s="183">
        <v>42.860368858822547</v>
      </c>
      <c r="N1531" s="182">
        <v>5</v>
      </c>
      <c r="O1531" s="186">
        <f t="shared" si="102"/>
        <v>2.5000000000000382</v>
      </c>
    </row>
    <row r="1532" spans="2:15" x14ac:dyDescent="0.2">
      <c r="B1532" s="179" t="s">
        <v>53</v>
      </c>
      <c r="C1532" s="185" t="s">
        <v>18</v>
      </c>
      <c r="D1532" s="179" t="s">
        <v>124</v>
      </c>
      <c r="E1532" s="180" t="str">
        <f t="shared" si="100"/>
        <v>PETotal40-44</v>
      </c>
      <c r="F1532" s="181">
        <v>3.15E-3</v>
      </c>
      <c r="G1532" s="181">
        <v>1.5637382692923103E-2</v>
      </c>
      <c r="H1532" s="182">
        <v>1471.3420966479393</v>
      </c>
      <c r="I1532" s="181">
        <v>0.98436261730707686</v>
      </c>
      <c r="J1532" s="182">
        <v>94091.327528475333</v>
      </c>
      <c r="K1532" s="182">
        <v>466778.28240075678</v>
      </c>
      <c r="L1532" s="182">
        <v>3606991.1492243879</v>
      </c>
      <c r="M1532" s="183">
        <v>38.335001152287774</v>
      </c>
      <c r="N1532" s="182">
        <v>5</v>
      </c>
      <c r="O1532" s="186">
        <f t="shared" si="102"/>
        <v>2.5000000000000115</v>
      </c>
    </row>
    <row r="1533" spans="2:15" x14ac:dyDescent="0.2">
      <c r="B1533" s="179" t="s">
        <v>53</v>
      </c>
      <c r="C1533" s="185" t="s">
        <v>18</v>
      </c>
      <c r="D1533" s="179" t="s">
        <v>125</v>
      </c>
      <c r="E1533" s="180" t="str">
        <f t="shared" si="100"/>
        <v>PETotal45-49</v>
      </c>
      <c r="F1533" s="181">
        <v>4.5199999999999997E-3</v>
      </c>
      <c r="G1533" s="181">
        <v>2.2350953131563829E-2</v>
      </c>
      <c r="H1533" s="182">
        <v>2070.1449534328985</v>
      </c>
      <c r="I1533" s="181">
        <v>0.97764904686843612</v>
      </c>
      <c r="J1533" s="182">
        <v>92619.985431827386</v>
      </c>
      <c r="K1533" s="182">
        <v>457924.5647755547</v>
      </c>
      <c r="L1533" s="182">
        <v>3140212.8668236313</v>
      </c>
      <c r="M1533" s="183">
        <v>33.904268632550952</v>
      </c>
      <c r="N1533" s="182">
        <v>5</v>
      </c>
      <c r="O1533" s="186">
        <f t="shared" si="102"/>
        <v>2.5000000000000164</v>
      </c>
    </row>
    <row r="1534" spans="2:15" x14ac:dyDescent="0.2">
      <c r="B1534" s="179" t="s">
        <v>53</v>
      </c>
      <c r="C1534" s="185" t="s">
        <v>18</v>
      </c>
      <c r="D1534" s="179" t="s">
        <v>126</v>
      </c>
      <c r="E1534" s="180" t="str">
        <f t="shared" si="100"/>
        <v>PETotal50-54</v>
      </c>
      <c r="F1534" s="181">
        <v>6.2500000000000003E-3</v>
      </c>
      <c r="G1534" s="181">
        <v>3.0746548198375846E-2</v>
      </c>
      <c r="H1534" s="182">
        <v>2784.0950346242003</v>
      </c>
      <c r="I1534" s="181">
        <v>0.96925345180162414</v>
      </c>
      <c r="J1534" s="182">
        <v>90549.840478394486</v>
      </c>
      <c r="K1534" s="182">
        <v>445788.96480541193</v>
      </c>
      <c r="L1534" s="182">
        <v>2682288.3020480769</v>
      </c>
      <c r="M1534" s="183">
        <v>29.622231114676346</v>
      </c>
      <c r="N1534" s="182">
        <v>5</v>
      </c>
      <c r="O1534" s="186">
        <f t="shared" si="102"/>
        <v>2.4999999999999942</v>
      </c>
    </row>
    <row r="1535" spans="2:15" x14ac:dyDescent="0.2">
      <c r="B1535" s="179" t="s">
        <v>53</v>
      </c>
      <c r="C1535" s="185" t="s">
        <v>18</v>
      </c>
      <c r="D1535" s="179" t="s">
        <v>127</v>
      </c>
      <c r="E1535" s="180" t="str">
        <f t="shared" si="100"/>
        <v>PETotal55-59</v>
      </c>
      <c r="F1535" s="181">
        <v>9.0399999999999994E-3</v>
      </c>
      <c r="G1535" s="181">
        <v>4.419086470429559E-2</v>
      </c>
      <c r="H1535" s="182">
        <v>3878.4441825772997</v>
      </c>
      <c r="I1535" s="181">
        <v>0.95580913529570444</v>
      </c>
      <c r="J1535" s="182">
        <v>87765.745443770284</v>
      </c>
      <c r="K1535" s="182">
        <v>429132.61676240817</v>
      </c>
      <c r="L1535" s="182">
        <v>2236499.3372426648</v>
      </c>
      <c r="M1535" s="183">
        <v>25.482599457615773</v>
      </c>
      <c r="N1535" s="182">
        <v>5</v>
      </c>
      <c r="O1535" s="186">
        <f t="shared" si="102"/>
        <v>2.4999999999999916</v>
      </c>
    </row>
    <row r="1536" spans="2:15" x14ac:dyDescent="0.2">
      <c r="B1536" s="179" t="s">
        <v>53</v>
      </c>
      <c r="C1536" s="185" t="s">
        <v>18</v>
      </c>
      <c r="D1536" s="179" t="s">
        <v>128</v>
      </c>
      <c r="E1536" s="180" t="str">
        <f t="shared" si="100"/>
        <v>PETotal60-64</v>
      </c>
      <c r="F1536" s="181">
        <v>1.3390000000000001E-2</v>
      </c>
      <c r="G1536" s="181">
        <v>6.476390523584484E-2</v>
      </c>
      <c r="H1536" s="182">
        <v>5432.8692293706699</v>
      </c>
      <c r="I1536" s="181">
        <v>0.93523609476415515</v>
      </c>
      <c r="J1536" s="182">
        <v>83887.301261192988</v>
      </c>
      <c r="K1536" s="182">
        <v>405854.33323253825</v>
      </c>
      <c r="L1536" s="182">
        <v>1807366.7204802565</v>
      </c>
      <c r="M1536" s="183">
        <v>21.54517660370081</v>
      </c>
      <c r="N1536" s="182">
        <v>5</v>
      </c>
      <c r="O1536" s="186">
        <f t="shared" si="102"/>
        <v>2.4999999999999947</v>
      </c>
    </row>
    <row r="1537" spans="2:15" x14ac:dyDescent="0.2">
      <c r="B1537" s="179" t="s">
        <v>53</v>
      </c>
      <c r="C1537" s="185" t="s">
        <v>18</v>
      </c>
      <c r="D1537" s="179" t="s">
        <v>129</v>
      </c>
      <c r="E1537" s="180" t="str">
        <f t="shared" si="100"/>
        <v>PETotal65-69</v>
      </c>
      <c r="F1537" s="181">
        <v>2.017E-2</v>
      </c>
      <c r="G1537" s="181">
        <v>9.5989877202014129E-2</v>
      </c>
      <c r="H1537" s="182">
        <v>7530.8312966883877</v>
      </c>
      <c r="I1537" s="181">
        <v>0.90401012279798587</v>
      </c>
      <c r="J1537" s="182">
        <v>78454.432031822318</v>
      </c>
      <c r="K1537" s="182">
        <v>373445.08191739063</v>
      </c>
      <c r="L1537" s="182">
        <v>1401512.3872477182</v>
      </c>
      <c r="M1537" s="183">
        <v>17.864030762204017</v>
      </c>
      <c r="N1537" s="182">
        <v>5</v>
      </c>
      <c r="O1537" s="186">
        <f t="shared" si="102"/>
        <v>2.5</v>
      </c>
    </row>
    <row r="1538" spans="2:15" x14ac:dyDescent="0.2">
      <c r="B1538" s="179" t="s">
        <v>53</v>
      </c>
      <c r="C1538" s="185" t="s">
        <v>18</v>
      </c>
      <c r="D1538" s="179" t="s">
        <v>130</v>
      </c>
      <c r="E1538" s="180" t="str">
        <f t="shared" si="100"/>
        <v>PETotal70-74</v>
      </c>
      <c r="F1538" s="181">
        <v>3.134E-2</v>
      </c>
      <c r="G1538" s="181">
        <v>0.14533531708921704</v>
      </c>
      <c r="H1538" s="182">
        <v>10307.704001949718</v>
      </c>
      <c r="I1538" s="181">
        <v>0.8546646829107829</v>
      </c>
      <c r="J1538" s="182">
        <v>70923.600735133936</v>
      </c>
      <c r="K1538" s="182">
        <v>328848.74367079535</v>
      </c>
      <c r="L1538" s="182">
        <v>1028067.3053303275</v>
      </c>
      <c r="M1538" s="183">
        <v>14.495418939171913</v>
      </c>
      <c r="N1538" s="182">
        <v>5</v>
      </c>
      <c r="O1538" s="186">
        <f t="shared" si="102"/>
        <v>2.4999999999999964</v>
      </c>
    </row>
    <row r="1539" spans="2:15" x14ac:dyDescent="0.2">
      <c r="B1539" s="179" t="s">
        <v>53</v>
      </c>
      <c r="C1539" s="185" t="s">
        <v>18</v>
      </c>
      <c r="D1539" s="179" t="s">
        <v>131</v>
      </c>
      <c r="E1539" s="180" t="str">
        <f t="shared" si="100"/>
        <v>PETotal75-79</v>
      </c>
      <c r="F1539" s="181">
        <v>4.65E-2</v>
      </c>
      <c r="G1539" s="181">
        <v>0.20828378545678131</v>
      </c>
      <c r="H1539" s="182">
        <v>12625.308430444951</v>
      </c>
      <c r="I1539" s="181">
        <v>0.79171621454321872</v>
      </c>
      <c r="J1539" s="182">
        <v>60615.896733184214</v>
      </c>
      <c r="K1539" s="182">
        <v>271516.21258980868</v>
      </c>
      <c r="L1539" s="182">
        <v>699218.56165953213</v>
      </c>
      <c r="M1539" s="183">
        <v>11.53523414389652</v>
      </c>
      <c r="N1539" s="182">
        <v>5</v>
      </c>
      <c r="O1539" s="186">
        <f t="shared" si="102"/>
        <v>2.4999999999999996</v>
      </c>
    </row>
    <row r="1540" spans="2:15" x14ac:dyDescent="0.2">
      <c r="B1540" s="179" t="s">
        <v>53</v>
      </c>
      <c r="C1540" s="185" t="s">
        <v>18</v>
      </c>
      <c r="D1540" s="179" t="s">
        <v>132</v>
      </c>
      <c r="E1540" s="180" t="str">
        <f t="shared" si="100"/>
        <v>PETotal80-84</v>
      </c>
      <c r="F1540" s="181">
        <v>7.2450000000000001E-2</v>
      </c>
      <c r="G1540" s="181">
        <v>0.30670454266771924</v>
      </c>
      <c r="H1540" s="182">
        <v>14718.931437746442</v>
      </c>
      <c r="I1540" s="181">
        <v>0.69329545733228071</v>
      </c>
      <c r="J1540" s="182">
        <v>47990.588302739263</v>
      </c>
      <c r="K1540" s="182">
        <v>203155.61291933019</v>
      </c>
      <c r="L1540" s="182">
        <v>427702.34906972345</v>
      </c>
      <c r="M1540" s="183">
        <v>8.9122130858585571</v>
      </c>
      <c r="N1540" s="182">
        <v>5</v>
      </c>
      <c r="O1540" s="186">
        <f t="shared" si="102"/>
        <v>2.5000000000000009</v>
      </c>
    </row>
    <row r="1541" spans="2:15" x14ac:dyDescent="0.2">
      <c r="B1541" s="179" t="s">
        <v>53</v>
      </c>
      <c r="C1541" s="185" t="s">
        <v>18</v>
      </c>
      <c r="D1541" s="179" t="s">
        <v>133</v>
      </c>
      <c r="E1541" s="180" t="str">
        <f t="shared" si="100"/>
        <v>PETotal85-89</v>
      </c>
      <c r="F1541" s="181">
        <v>0.11157</v>
      </c>
      <c r="G1541" s="181">
        <v>0.43618047556220452</v>
      </c>
      <c r="H1541" s="182">
        <v>14512.447114115053</v>
      </c>
      <c r="I1541" s="181">
        <v>0.56381952443779548</v>
      </c>
      <c r="J1541" s="182">
        <v>33271.656864992816</v>
      </c>
      <c r="K1541" s="182">
        <v>130077.16653967644</v>
      </c>
      <c r="L1541" s="182">
        <v>224546.73615039326</v>
      </c>
      <c r="M1541" s="183">
        <v>6.7488895146262724</v>
      </c>
      <c r="N1541" s="182">
        <v>5</v>
      </c>
      <c r="O1541" s="186">
        <f t="shared" si="102"/>
        <v>2.4999999999999996</v>
      </c>
    </row>
    <row r="1542" spans="2:15" x14ac:dyDescent="0.2">
      <c r="B1542" s="179" t="s">
        <v>53</v>
      </c>
      <c r="C1542" s="185" t="s">
        <v>18</v>
      </c>
      <c r="D1542" s="179" t="s">
        <v>8</v>
      </c>
      <c r="E1542" s="180" t="str">
        <f t="shared" si="100"/>
        <v>PETotal90+</v>
      </c>
      <c r="F1542" s="181">
        <v>0.19857</v>
      </c>
      <c r="G1542" s="181">
        <v>1</v>
      </c>
      <c r="H1542" s="182">
        <v>18759.209750877762</v>
      </c>
      <c r="I1542" s="181">
        <v>0</v>
      </c>
      <c r="J1542" s="182">
        <v>18759.209750877762</v>
      </c>
      <c r="K1542" s="182">
        <v>94469.569610716833</v>
      </c>
      <c r="L1542" s="182">
        <v>94469.569610716833</v>
      </c>
      <c r="M1542" s="183">
        <v>5.0359034770266113</v>
      </c>
      <c r="N1542" s="183" t="s">
        <v>19</v>
      </c>
      <c r="O1542" s="186">
        <f>K1542/H1542</f>
        <v>5.0359034770266113</v>
      </c>
    </row>
    <row r="1543" spans="2:15" ht="16" customHeight="1" x14ac:dyDescent="0.2">
      <c r="B1543" s="239" t="s">
        <v>14</v>
      </c>
      <c r="C1543" s="239" t="s">
        <v>17</v>
      </c>
      <c r="D1543" s="239" t="s">
        <v>0</v>
      </c>
      <c r="E1543" s="239" t="s">
        <v>135</v>
      </c>
      <c r="F1543" s="240" t="s">
        <v>1</v>
      </c>
      <c r="G1543" s="240" t="s">
        <v>2</v>
      </c>
      <c r="H1543" s="240" t="s">
        <v>83</v>
      </c>
      <c r="I1543" s="240" t="s">
        <v>3</v>
      </c>
      <c r="J1543" s="240" t="s">
        <v>4</v>
      </c>
      <c r="K1543" s="240" t="s">
        <v>5</v>
      </c>
      <c r="L1543" s="240" t="s">
        <v>6</v>
      </c>
      <c r="M1543" s="240" t="s">
        <v>7</v>
      </c>
      <c r="N1543" s="241" t="s">
        <v>9</v>
      </c>
      <c r="O1543" s="242" t="s">
        <v>139</v>
      </c>
    </row>
    <row r="1544" spans="2:15" ht="16" customHeight="1" x14ac:dyDescent="0.2">
      <c r="B1544" s="239"/>
      <c r="C1544" s="239"/>
      <c r="D1544" s="239"/>
      <c r="E1544" s="239"/>
      <c r="F1544" s="239"/>
      <c r="G1544" s="239"/>
      <c r="H1544" s="239"/>
      <c r="I1544" s="239"/>
      <c r="J1544" s="239"/>
      <c r="K1544" s="239"/>
      <c r="L1544" s="239"/>
      <c r="M1544" s="239"/>
      <c r="N1544" s="241"/>
      <c r="O1544" s="242"/>
    </row>
    <row r="1545" spans="2:15" x14ac:dyDescent="0.2">
      <c r="B1545" s="179" t="s">
        <v>54</v>
      </c>
      <c r="C1545" s="185" t="s">
        <v>18</v>
      </c>
      <c r="D1545" s="179">
        <v>0</v>
      </c>
      <c r="E1545" s="180" t="str">
        <f t="shared" si="100"/>
        <v>ALTotal0</v>
      </c>
      <c r="F1545" s="181">
        <v>1.661E-2</v>
      </c>
      <c r="G1545" s="181">
        <v>1.636954162116715E-2</v>
      </c>
      <c r="H1545" s="182">
        <v>1636.954162116715</v>
      </c>
      <c r="I1545" s="181">
        <v>0.98363045837883289</v>
      </c>
      <c r="J1545" s="182">
        <v>100000</v>
      </c>
      <c r="K1545" s="182">
        <v>98525.282113855254</v>
      </c>
      <c r="L1545" s="182">
        <v>7265311.497189953</v>
      </c>
      <c r="M1545" s="183">
        <v>72.653114971899527</v>
      </c>
      <c r="N1545" s="182">
        <v>1</v>
      </c>
      <c r="O1545" s="186">
        <f t="shared" ref="O1545:O1563" si="103">(K1545-J1546*N1545)/H1545</f>
        <v>9.9108624863499112E-2</v>
      </c>
    </row>
    <row r="1546" spans="2:15" x14ac:dyDescent="0.2">
      <c r="B1546" s="179" t="s">
        <v>54</v>
      </c>
      <c r="C1546" s="185" t="s">
        <v>18</v>
      </c>
      <c r="D1546" s="184" t="s">
        <v>1657</v>
      </c>
      <c r="E1546" s="180" t="str">
        <f t="shared" si="100"/>
        <v>ALTotal1-4</v>
      </c>
      <c r="F1546" s="181">
        <v>6.2E-4</v>
      </c>
      <c r="G1546" s="181">
        <v>2.4882626673667575E-3</v>
      </c>
      <c r="H1546" s="182">
        <v>244.75309480689009</v>
      </c>
      <c r="I1546" s="181">
        <v>0.99751173733263321</v>
      </c>
      <c r="J1546" s="182">
        <v>98363.045837883285</v>
      </c>
      <c r="K1546" s="182">
        <v>392839.66413283622</v>
      </c>
      <c r="L1546" s="182">
        <v>7166786.2150760973</v>
      </c>
      <c r="M1546" s="183">
        <v>72.860556055655408</v>
      </c>
      <c r="N1546" s="182">
        <v>4</v>
      </c>
      <c r="O1546" s="186">
        <f t="shared" si="103"/>
        <v>1.4973994948656173</v>
      </c>
    </row>
    <row r="1547" spans="2:15" x14ac:dyDescent="0.2">
      <c r="B1547" s="179" t="s">
        <v>54</v>
      </c>
      <c r="C1547" s="185" t="s">
        <v>18</v>
      </c>
      <c r="D1547" s="184" t="s">
        <v>1658</v>
      </c>
      <c r="E1547" s="180" t="str">
        <f t="shared" si="100"/>
        <v>ALTotal5-9</v>
      </c>
      <c r="F1547" s="181">
        <v>3.1E-4</v>
      </c>
      <c r="G1547" s="181">
        <v>1.5581980006270839E-3</v>
      </c>
      <c r="H1547" s="182">
        <v>152.88772757720454</v>
      </c>
      <c r="I1547" s="181">
        <v>0.99844180199937294</v>
      </c>
      <c r="J1547" s="182">
        <v>98118.292743076396</v>
      </c>
      <c r="K1547" s="182">
        <v>490209.244396439</v>
      </c>
      <c r="L1547" s="182">
        <v>6773946.550943261</v>
      </c>
      <c r="M1547" s="183">
        <v>69.038569277605546</v>
      </c>
      <c r="N1547" s="182">
        <v>5</v>
      </c>
      <c r="O1547" s="186">
        <f t="shared" si="103"/>
        <v>2.4999999999998064</v>
      </c>
    </row>
    <row r="1548" spans="2:15" x14ac:dyDescent="0.2">
      <c r="B1548" s="179" t="s">
        <v>54</v>
      </c>
      <c r="C1548" s="185" t="s">
        <v>18</v>
      </c>
      <c r="D1548" s="184" t="s">
        <v>118</v>
      </c>
      <c r="E1548" s="180" t="str">
        <f t="shared" si="100"/>
        <v>ALTotal10-14</v>
      </c>
      <c r="F1548" s="181">
        <v>3.4000000000000002E-4</v>
      </c>
      <c r="G1548" s="181">
        <v>1.7030470304296526E-3</v>
      </c>
      <c r="H1548" s="182">
        <v>166.8396920964841</v>
      </c>
      <c r="I1548" s="181">
        <v>0.99829695296957033</v>
      </c>
      <c r="J1548" s="182">
        <v>97965.4050154992</v>
      </c>
      <c r="K1548" s="182">
        <v>489409.92584725481</v>
      </c>
      <c r="L1548" s="182">
        <v>6283737.3065468222</v>
      </c>
      <c r="M1548" s="183">
        <v>64.142411349727652</v>
      </c>
      <c r="N1548" s="182">
        <v>5</v>
      </c>
      <c r="O1548" s="186">
        <f t="shared" si="103"/>
        <v>2.500000000000318</v>
      </c>
    </row>
    <row r="1549" spans="2:15" x14ac:dyDescent="0.2">
      <c r="B1549" s="179" t="s">
        <v>54</v>
      </c>
      <c r="C1549" s="185" t="s">
        <v>18</v>
      </c>
      <c r="D1549" s="179" t="s">
        <v>119</v>
      </c>
      <c r="E1549" s="180" t="str">
        <f t="shared" ref="E1549:E1612" si="104">_xlfn.CONCAT(B1549,C1549,D1549)</f>
        <v>ALTotal15-19</v>
      </c>
      <c r="F1549" s="181">
        <v>1.66E-3</v>
      </c>
      <c r="G1549" s="181">
        <v>8.2715225582917443E-3</v>
      </c>
      <c r="H1549" s="182">
        <v>808.94303924109431</v>
      </c>
      <c r="I1549" s="181">
        <v>0.99172847744170822</v>
      </c>
      <c r="J1549" s="182">
        <v>97798.565323402712</v>
      </c>
      <c r="K1549" s="182">
        <v>486970.46901891078</v>
      </c>
      <c r="L1549" s="182">
        <v>5794327.3806995675</v>
      </c>
      <c r="M1549" s="183">
        <v>59.247570366075848</v>
      </c>
      <c r="N1549" s="182">
        <v>5</v>
      </c>
      <c r="O1549" s="186">
        <f t="shared" si="103"/>
        <v>2.499999999999968</v>
      </c>
    </row>
    <row r="1550" spans="2:15" x14ac:dyDescent="0.2">
      <c r="B1550" s="179" t="s">
        <v>54</v>
      </c>
      <c r="C1550" s="185" t="s">
        <v>18</v>
      </c>
      <c r="D1550" s="179" t="s">
        <v>120</v>
      </c>
      <c r="E1550" s="180" t="str">
        <f t="shared" si="104"/>
        <v>ALTotal20-24</v>
      </c>
      <c r="F1550" s="181">
        <v>2.6099999999999999E-3</v>
      </c>
      <c r="G1550" s="181">
        <v>1.2940847095390319E-2</v>
      </c>
      <c r="H1550" s="182">
        <v>1255.1278718189969</v>
      </c>
      <c r="I1550" s="181">
        <v>0.98705915290460966</v>
      </c>
      <c r="J1550" s="182">
        <v>96989.622284161611</v>
      </c>
      <c r="K1550" s="182">
        <v>481810.29174126056</v>
      </c>
      <c r="L1550" s="182">
        <v>5307356.9116806565</v>
      </c>
      <c r="M1550" s="183">
        <v>54.720874117140951</v>
      </c>
      <c r="N1550" s="182">
        <v>5</v>
      </c>
      <c r="O1550" s="186">
        <f t="shared" si="103"/>
        <v>2.5000000000000129</v>
      </c>
    </row>
    <row r="1551" spans="2:15" x14ac:dyDescent="0.2">
      <c r="B1551" s="179" t="s">
        <v>54</v>
      </c>
      <c r="C1551" s="185" t="s">
        <v>18</v>
      </c>
      <c r="D1551" s="179" t="s">
        <v>121</v>
      </c>
      <c r="E1551" s="180" t="str">
        <f t="shared" si="104"/>
        <v>ALTotal25-29</v>
      </c>
      <c r="F1551" s="181">
        <v>2.47E-3</v>
      </c>
      <c r="G1551" s="181">
        <v>1.2296387157148522E-2</v>
      </c>
      <c r="H1551" s="182">
        <v>1177.1884075880366</v>
      </c>
      <c r="I1551" s="181">
        <v>0.98770361284285146</v>
      </c>
      <c r="J1551" s="182">
        <v>95734.49441234261</v>
      </c>
      <c r="K1551" s="182">
        <v>475729.50104274298</v>
      </c>
      <c r="L1551" s="182">
        <v>4825546.6199393962</v>
      </c>
      <c r="M1551" s="183">
        <v>50.405516314266556</v>
      </c>
      <c r="N1551" s="182">
        <v>5</v>
      </c>
      <c r="O1551" s="186">
        <f t="shared" si="103"/>
        <v>2.500000000000032</v>
      </c>
    </row>
    <row r="1552" spans="2:15" x14ac:dyDescent="0.2">
      <c r="B1552" s="179" t="s">
        <v>54</v>
      </c>
      <c r="C1552" s="185" t="s">
        <v>18</v>
      </c>
      <c r="D1552" s="179" t="s">
        <v>122</v>
      </c>
      <c r="E1552" s="180" t="str">
        <f t="shared" si="104"/>
        <v>ALTotal30-34</v>
      </c>
      <c r="F1552" s="181">
        <v>2.5999999999999999E-3</v>
      </c>
      <c r="G1552" s="181">
        <v>1.2922462914015628E-2</v>
      </c>
      <c r="H1552" s="182">
        <v>1221.9132800956681</v>
      </c>
      <c r="I1552" s="181">
        <v>0.98707753708598434</v>
      </c>
      <c r="J1552" s="182">
        <v>94557.306004754573</v>
      </c>
      <c r="K1552" s="182">
        <v>469731.74682353367</v>
      </c>
      <c r="L1552" s="182">
        <v>4349817.1188966529</v>
      </c>
      <c r="M1552" s="183">
        <v>46.001914634475028</v>
      </c>
      <c r="N1552" s="182">
        <v>5</v>
      </c>
      <c r="O1552" s="186">
        <f t="shared" si="103"/>
        <v>2.5000000000000084</v>
      </c>
    </row>
    <row r="1553" spans="2:15" x14ac:dyDescent="0.2">
      <c r="B1553" s="179" t="s">
        <v>54</v>
      </c>
      <c r="C1553" s="185" t="s">
        <v>18</v>
      </c>
      <c r="D1553" s="179" t="s">
        <v>123</v>
      </c>
      <c r="E1553" s="180" t="str">
        <f t="shared" si="104"/>
        <v>ALTotal35-39</v>
      </c>
      <c r="F1553" s="181">
        <v>2.99E-3</v>
      </c>
      <c r="G1553" s="181">
        <v>1.4839737351006081E-2</v>
      </c>
      <c r="H1553" s="182">
        <v>1385.072713586942</v>
      </c>
      <c r="I1553" s="181">
        <v>0.98516026264899392</v>
      </c>
      <c r="J1553" s="182">
        <v>93335.392724658901</v>
      </c>
      <c r="K1553" s="182">
        <v>463214.28183932719</v>
      </c>
      <c r="L1553" s="182">
        <v>3880085.3720731195</v>
      </c>
      <c r="M1553" s="183">
        <v>41.571426002560912</v>
      </c>
      <c r="N1553" s="182">
        <v>5</v>
      </c>
      <c r="O1553" s="186">
        <f t="shared" si="103"/>
        <v>2.500000000000004</v>
      </c>
    </row>
    <row r="1554" spans="2:15" x14ac:dyDescent="0.2">
      <c r="B1554" s="179" t="s">
        <v>54</v>
      </c>
      <c r="C1554" s="185" t="s">
        <v>18</v>
      </c>
      <c r="D1554" s="179" t="s">
        <v>124</v>
      </c>
      <c r="E1554" s="180" t="str">
        <f t="shared" si="104"/>
        <v>ALTotal40-44</v>
      </c>
      <c r="F1554" s="181">
        <v>4.0499999999999998E-3</v>
      </c>
      <c r="G1554" s="181">
        <v>2.0041874096757315E-2</v>
      </c>
      <c r="H1554" s="182">
        <v>1842.856736818449</v>
      </c>
      <c r="I1554" s="181">
        <v>0.97995812590324272</v>
      </c>
      <c r="J1554" s="182">
        <v>91950.320011071963</v>
      </c>
      <c r="K1554" s="182">
        <v>455144.45821331372</v>
      </c>
      <c r="L1554" s="182">
        <v>3416871.0902337926</v>
      </c>
      <c r="M1554" s="183">
        <v>37.159969533791276</v>
      </c>
      <c r="N1554" s="182">
        <v>5</v>
      </c>
      <c r="O1554" s="186">
        <f t="shared" si="103"/>
        <v>2.4999999999999942</v>
      </c>
    </row>
    <row r="1555" spans="2:15" x14ac:dyDescent="0.2">
      <c r="B1555" s="179" t="s">
        <v>54</v>
      </c>
      <c r="C1555" s="185" t="s">
        <v>18</v>
      </c>
      <c r="D1555" s="179" t="s">
        <v>125</v>
      </c>
      <c r="E1555" s="180" t="str">
        <f t="shared" si="104"/>
        <v>ALTotal45-49</v>
      </c>
      <c r="F1555" s="181">
        <v>5.3200000000000001E-3</v>
      </c>
      <c r="G1555" s="181">
        <v>2.6256636318410995E-2</v>
      </c>
      <c r="H1555" s="182">
        <v>2365.9188927666501</v>
      </c>
      <c r="I1555" s="181">
        <v>0.97374336368158898</v>
      </c>
      <c r="J1555" s="182">
        <v>90107.463274253518</v>
      </c>
      <c r="K1555" s="182">
        <v>444622.51913935097</v>
      </c>
      <c r="L1555" s="182">
        <v>2961726.6320204791</v>
      </c>
      <c r="M1555" s="183">
        <v>32.868827113755138</v>
      </c>
      <c r="N1555" s="182">
        <v>5</v>
      </c>
      <c r="O1555" s="186">
        <f t="shared" si="103"/>
        <v>2.5000000000000262</v>
      </c>
    </row>
    <row r="1556" spans="2:15" x14ac:dyDescent="0.2">
      <c r="B1556" s="179" t="s">
        <v>54</v>
      </c>
      <c r="C1556" s="185" t="s">
        <v>18</v>
      </c>
      <c r="D1556" s="179" t="s">
        <v>126</v>
      </c>
      <c r="E1556" s="180" t="str">
        <f t="shared" si="104"/>
        <v>ALTotal50-54</v>
      </c>
      <c r="F1556" s="181">
        <v>7.4700000000000001E-3</v>
      </c>
      <c r="G1556" s="181">
        <v>3.6666202288214982E-2</v>
      </c>
      <c r="H1556" s="182">
        <v>3217.1492153719901</v>
      </c>
      <c r="I1556" s="181">
        <v>0.96333379771178507</v>
      </c>
      <c r="J1556" s="182">
        <v>87741.544381486863</v>
      </c>
      <c r="K1556" s="182">
        <v>430664.84886900435</v>
      </c>
      <c r="L1556" s="182">
        <v>2517104.1128811282</v>
      </c>
      <c r="M1556" s="183">
        <v>28.687711512543512</v>
      </c>
      <c r="N1556" s="182">
        <v>5</v>
      </c>
      <c r="O1556" s="186">
        <f t="shared" si="103"/>
        <v>2.4999999999999893</v>
      </c>
    </row>
    <row r="1557" spans="2:15" x14ac:dyDescent="0.2">
      <c r="B1557" s="179" t="s">
        <v>54</v>
      </c>
      <c r="C1557" s="185" t="s">
        <v>18</v>
      </c>
      <c r="D1557" s="179" t="s">
        <v>127</v>
      </c>
      <c r="E1557" s="180" t="str">
        <f t="shared" si="104"/>
        <v>ALTotal55-59</v>
      </c>
      <c r="F1557" s="181">
        <v>1.1010000000000001E-2</v>
      </c>
      <c r="G1557" s="181">
        <v>5.3569869728246372E-2</v>
      </c>
      <c r="H1557" s="182">
        <v>4527.9608379075917</v>
      </c>
      <c r="I1557" s="181">
        <v>0.9464301302717536</v>
      </c>
      <c r="J1557" s="182">
        <v>84524.395166114875</v>
      </c>
      <c r="K1557" s="182">
        <v>411302.0737358054</v>
      </c>
      <c r="L1557" s="182">
        <v>2086439.2640121237</v>
      </c>
      <c r="M1557" s="183">
        <v>24.684462514185014</v>
      </c>
      <c r="N1557" s="182">
        <v>5</v>
      </c>
      <c r="O1557" s="186">
        <f t="shared" si="103"/>
        <v>2.5000000000000049</v>
      </c>
    </row>
    <row r="1558" spans="2:15" x14ac:dyDescent="0.2">
      <c r="B1558" s="179" t="s">
        <v>54</v>
      </c>
      <c r="C1558" s="185" t="s">
        <v>18</v>
      </c>
      <c r="D1558" s="179" t="s">
        <v>128</v>
      </c>
      <c r="E1558" s="180" t="str">
        <f t="shared" si="104"/>
        <v>ALTotal60-64</v>
      </c>
      <c r="F1558" s="181">
        <v>1.5570000000000001E-2</v>
      </c>
      <c r="G1558" s="181">
        <v>7.4918363390180154E-2</v>
      </c>
      <c r="H1558" s="182">
        <v>5993.2019369193149</v>
      </c>
      <c r="I1558" s="181">
        <v>0.92508163660981979</v>
      </c>
      <c r="J1558" s="182">
        <v>79996.43432820728</v>
      </c>
      <c r="K1558" s="182">
        <v>384999.16679873812</v>
      </c>
      <c r="L1558" s="182">
        <v>1675137.1902763182</v>
      </c>
      <c r="M1558" s="183">
        <v>20.940148199651112</v>
      </c>
      <c r="N1558" s="182">
        <v>5</v>
      </c>
      <c r="O1558" s="186">
        <f t="shared" si="103"/>
        <v>2.4999999999999987</v>
      </c>
    </row>
    <row r="1559" spans="2:15" x14ac:dyDescent="0.2">
      <c r="B1559" s="179" t="s">
        <v>54</v>
      </c>
      <c r="C1559" s="185" t="s">
        <v>18</v>
      </c>
      <c r="D1559" s="179" t="s">
        <v>129</v>
      </c>
      <c r="E1559" s="180" t="str">
        <f t="shared" si="104"/>
        <v>ALTotal65-69</v>
      </c>
      <c r="F1559" s="181">
        <v>2.1930000000000002E-2</v>
      </c>
      <c r="G1559" s="181">
        <v>0.10394995535889798</v>
      </c>
      <c r="H1559" s="182">
        <v>7692.6327034885371</v>
      </c>
      <c r="I1559" s="181">
        <v>0.89605004464110205</v>
      </c>
      <c r="J1559" s="182">
        <v>74003.232391287966</v>
      </c>
      <c r="K1559" s="182">
        <v>350784.58019771852</v>
      </c>
      <c r="L1559" s="182">
        <v>1290138.0234775802</v>
      </c>
      <c r="M1559" s="183">
        <v>17.433536100910395</v>
      </c>
      <c r="N1559" s="182">
        <v>5</v>
      </c>
      <c r="O1559" s="186">
        <f t="shared" si="103"/>
        <v>2.4999999999999978</v>
      </c>
    </row>
    <row r="1560" spans="2:15" x14ac:dyDescent="0.2">
      <c r="B1560" s="179" t="s">
        <v>54</v>
      </c>
      <c r="C1560" s="185" t="s">
        <v>18</v>
      </c>
      <c r="D1560" s="179" t="s">
        <v>130</v>
      </c>
      <c r="E1560" s="180" t="str">
        <f t="shared" si="104"/>
        <v>ALTotal70-74</v>
      </c>
      <c r="F1560" s="181">
        <v>3.4770000000000002E-2</v>
      </c>
      <c r="G1560" s="181">
        <v>0.15996135151105387</v>
      </c>
      <c r="H1560" s="182">
        <v>10607.133145568863</v>
      </c>
      <c r="I1560" s="181">
        <v>0.84003864848894616</v>
      </c>
      <c r="J1560" s="182">
        <v>66310.599687799433</v>
      </c>
      <c r="K1560" s="182">
        <v>305035.16557507502</v>
      </c>
      <c r="L1560" s="182">
        <v>939353.44327986171</v>
      </c>
      <c r="M1560" s="183">
        <v>14.16596211921598</v>
      </c>
      <c r="N1560" s="182">
        <v>5</v>
      </c>
      <c r="O1560" s="186">
        <f t="shared" si="103"/>
        <v>2.5000000000000013</v>
      </c>
    </row>
    <row r="1561" spans="2:15" x14ac:dyDescent="0.2">
      <c r="B1561" s="179" t="s">
        <v>54</v>
      </c>
      <c r="C1561" s="185" t="s">
        <v>18</v>
      </c>
      <c r="D1561" s="179" t="s">
        <v>131</v>
      </c>
      <c r="E1561" s="180" t="str">
        <f t="shared" si="104"/>
        <v>ALTotal75-79</v>
      </c>
      <c r="F1561" s="181">
        <v>4.9029999999999997E-2</v>
      </c>
      <c r="G1561" s="181">
        <v>0.21836818619342926</v>
      </c>
      <c r="H1561" s="182">
        <v>12163.864953513263</v>
      </c>
      <c r="I1561" s="181">
        <v>0.78163181380657076</v>
      </c>
      <c r="J1561" s="182">
        <v>55703.46654223057</v>
      </c>
      <c r="K1561" s="182">
        <v>248107.67032736968</v>
      </c>
      <c r="L1561" s="182">
        <v>634318.27770478674</v>
      </c>
      <c r="M1561" s="183">
        <v>11.387411180664849</v>
      </c>
      <c r="N1561" s="182">
        <v>5</v>
      </c>
      <c r="O1561" s="186">
        <f t="shared" si="103"/>
        <v>2.4999999999999987</v>
      </c>
    </row>
    <row r="1562" spans="2:15" x14ac:dyDescent="0.2">
      <c r="B1562" s="179" t="s">
        <v>54</v>
      </c>
      <c r="C1562" s="185" t="s">
        <v>18</v>
      </c>
      <c r="D1562" s="179" t="s">
        <v>132</v>
      </c>
      <c r="E1562" s="180" t="str">
        <f t="shared" si="104"/>
        <v>ALTotal80-84</v>
      </c>
      <c r="F1562" s="181">
        <v>7.732E-2</v>
      </c>
      <c r="G1562" s="181">
        <v>0.32397078805477653</v>
      </c>
      <c r="H1562" s="182">
        <v>14105.559038287745</v>
      </c>
      <c r="I1562" s="181">
        <v>0.67602921194522347</v>
      </c>
      <c r="J1562" s="182">
        <v>43539.601588717305</v>
      </c>
      <c r="K1562" s="182">
        <v>182434.11034786716</v>
      </c>
      <c r="L1562" s="182">
        <v>386210.60737741704</v>
      </c>
      <c r="M1562" s="183">
        <v>8.8703293848581808</v>
      </c>
      <c r="N1562" s="182">
        <v>5</v>
      </c>
      <c r="O1562" s="186">
        <f t="shared" si="103"/>
        <v>2.4999999999999987</v>
      </c>
    </row>
    <row r="1563" spans="2:15" x14ac:dyDescent="0.2">
      <c r="B1563" s="179" t="s">
        <v>54</v>
      </c>
      <c r="C1563" s="185" t="s">
        <v>18</v>
      </c>
      <c r="D1563" s="179" t="s">
        <v>133</v>
      </c>
      <c r="E1563" s="180" t="str">
        <f t="shared" si="104"/>
        <v>ALTotal85-89</v>
      </c>
      <c r="F1563" s="181">
        <v>0.11416</v>
      </c>
      <c r="G1563" s="181">
        <v>0.44405352997607372</v>
      </c>
      <c r="H1563" s="182">
        <v>13070.290495984202</v>
      </c>
      <c r="I1563" s="181">
        <v>0.55594647002392628</v>
      </c>
      <c r="J1563" s="182">
        <v>29434.04255042956</v>
      </c>
      <c r="K1563" s="182">
        <v>114494.4865121873</v>
      </c>
      <c r="L1563" s="182">
        <v>203776.49702954985</v>
      </c>
      <c r="M1563" s="183">
        <v>6.9231569764981513</v>
      </c>
      <c r="N1563" s="182">
        <v>5</v>
      </c>
      <c r="O1563" s="186">
        <f t="shared" si="103"/>
        <v>2.5000000000000004</v>
      </c>
    </row>
    <row r="1564" spans="2:15" x14ac:dyDescent="0.2">
      <c r="B1564" s="179" t="s">
        <v>54</v>
      </c>
      <c r="C1564" s="185" t="s">
        <v>18</v>
      </c>
      <c r="D1564" s="179" t="s">
        <v>8</v>
      </c>
      <c r="E1564" s="180" t="str">
        <f t="shared" si="104"/>
        <v>ALTotal90+</v>
      </c>
      <c r="F1564" s="181">
        <v>0.18328</v>
      </c>
      <c r="G1564" s="181">
        <v>1</v>
      </c>
      <c r="H1564" s="182">
        <v>16363.752054445358</v>
      </c>
      <c r="I1564" s="181">
        <v>0</v>
      </c>
      <c r="J1564" s="182">
        <v>16363.752054445358</v>
      </c>
      <c r="K1564" s="182">
        <v>89282.010517362563</v>
      </c>
      <c r="L1564" s="182">
        <v>89282.010517362563</v>
      </c>
      <c r="M1564" s="183">
        <v>5.4560842904673761</v>
      </c>
      <c r="N1564" s="183" t="s">
        <v>19</v>
      </c>
      <c r="O1564" s="186">
        <f>K1564/H1564</f>
        <v>5.4560842904673761</v>
      </c>
    </row>
    <row r="1565" spans="2:15" ht="16" customHeight="1" x14ac:dyDescent="0.2">
      <c r="B1565" s="239" t="s">
        <v>14</v>
      </c>
      <c r="C1565" s="239" t="s">
        <v>17</v>
      </c>
      <c r="D1565" s="239" t="s">
        <v>0</v>
      </c>
      <c r="E1565" s="239" t="s">
        <v>135</v>
      </c>
      <c r="F1565" s="240" t="s">
        <v>1</v>
      </c>
      <c r="G1565" s="240" t="s">
        <v>2</v>
      </c>
      <c r="H1565" s="240" t="s">
        <v>83</v>
      </c>
      <c r="I1565" s="240" t="s">
        <v>3</v>
      </c>
      <c r="J1565" s="240" t="s">
        <v>4</v>
      </c>
      <c r="K1565" s="240" t="s">
        <v>5</v>
      </c>
      <c r="L1565" s="240" t="s">
        <v>6</v>
      </c>
      <c r="M1565" s="240" t="s">
        <v>7</v>
      </c>
      <c r="N1565" s="241" t="s">
        <v>9</v>
      </c>
      <c r="O1565" s="242" t="s">
        <v>139</v>
      </c>
    </row>
    <row r="1566" spans="2:15" ht="16" customHeight="1" x14ac:dyDescent="0.2">
      <c r="B1566" s="239"/>
      <c r="C1566" s="239"/>
      <c r="D1566" s="239"/>
      <c r="E1566" s="239"/>
      <c r="F1566" s="239"/>
      <c r="G1566" s="239"/>
      <c r="H1566" s="239"/>
      <c r="I1566" s="239"/>
      <c r="J1566" s="239"/>
      <c r="K1566" s="239"/>
      <c r="L1566" s="239"/>
      <c r="M1566" s="239"/>
      <c r="N1566" s="241"/>
      <c r="O1566" s="242"/>
    </row>
    <row r="1567" spans="2:15" x14ac:dyDescent="0.2">
      <c r="B1567" s="179" t="s">
        <v>55</v>
      </c>
      <c r="C1567" s="185" t="s">
        <v>18</v>
      </c>
      <c r="D1567" s="179">
        <v>0</v>
      </c>
      <c r="E1567" s="180" t="str">
        <f t="shared" si="104"/>
        <v>SETotal0</v>
      </c>
      <c r="F1567" s="181">
        <v>1.4319999999999999E-2</v>
      </c>
      <c r="G1567" s="181">
        <v>1.4132289765974099E-2</v>
      </c>
      <c r="H1567" s="182">
        <v>1413.2289765974099</v>
      </c>
      <c r="I1567" s="181">
        <v>0.98586771023402586</v>
      </c>
      <c r="J1567" s="182">
        <v>100000</v>
      </c>
      <c r="K1567" s="182">
        <v>98717.348956441303</v>
      </c>
      <c r="L1567" s="182">
        <v>7340449.6111357259</v>
      </c>
      <c r="M1567" s="183">
        <v>73.404496111357261</v>
      </c>
      <c r="N1567" s="182">
        <v>1</v>
      </c>
      <c r="O1567" s="186">
        <f t="shared" ref="O1567:O1585" si="105">(K1567-J1568*N1567)/H1567</f>
        <v>9.23968692979283E-2</v>
      </c>
    </row>
    <row r="1568" spans="2:15" x14ac:dyDescent="0.2">
      <c r="B1568" s="179" t="s">
        <v>55</v>
      </c>
      <c r="C1568" s="185" t="s">
        <v>18</v>
      </c>
      <c r="D1568" s="184" t="s">
        <v>1657</v>
      </c>
      <c r="E1568" s="180" t="str">
        <f t="shared" si="104"/>
        <v>SETotal1-4</v>
      </c>
      <c r="F1568" s="181">
        <v>6.9999999999999999E-4</v>
      </c>
      <c r="G1568" s="181">
        <v>2.7839051424931325E-3</v>
      </c>
      <c r="H1568" s="182">
        <v>274.45621883384342</v>
      </c>
      <c r="I1568" s="181">
        <v>0.99721609485750684</v>
      </c>
      <c r="J1568" s="182">
        <v>98586.771023402587</v>
      </c>
      <c r="K1568" s="182">
        <v>393661.22761670721</v>
      </c>
      <c r="L1568" s="182">
        <v>7241732.2621792844</v>
      </c>
      <c r="M1568" s="183">
        <v>73.455415843371497</v>
      </c>
      <c r="N1568" s="182">
        <v>4</v>
      </c>
      <c r="O1568" s="186">
        <f t="shared" si="105"/>
        <v>1.5010350291302899</v>
      </c>
    </row>
    <row r="1569" spans="2:15" x14ac:dyDescent="0.2">
      <c r="B1569" s="179" t="s">
        <v>55</v>
      </c>
      <c r="C1569" s="185" t="s">
        <v>18</v>
      </c>
      <c r="D1569" s="184" t="s">
        <v>1658</v>
      </c>
      <c r="E1569" s="180" t="str">
        <f t="shared" si="104"/>
        <v>SETotal5-9</v>
      </c>
      <c r="F1569" s="181">
        <v>3.6999999999999999E-4</v>
      </c>
      <c r="G1569" s="181">
        <v>1.8270904379801653E-3</v>
      </c>
      <c r="H1569" s="182">
        <v>179.62549031512339</v>
      </c>
      <c r="I1569" s="181">
        <v>0.99817290956201987</v>
      </c>
      <c r="J1569" s="182">
        <v>98312.314804568741</v>
      </c>
      <c r="K1569" s="182">
        <v>491112.51029705594</v>
      </c>
      <c r="L1569" s="182">
        <v>6848071.0345625775</v>
      </c>
      <c r="M1569" s="183">
        <v>69.656289226589706</v>
      </c>
      <c r="N1569" s="182">
        <v>5</v>
      </c>
      <c r="O1569" s="186">
        <f t="shared" si="105"/>
        <v>2.4999999999999361</v>
      </c>
    </row>
    <row r="1570" spans="2:15" x14ac:dyDescent="0.2">
      <c r="B1570" s="179" t="s">
        <v>55</v>
      </c>
      <c r="C1570" s="185" t="s">
        <v>18</v>
      </c>
      <c r="D1570" s="184" t="s">
        <v>118</v>
      </c>
      <c r="E1570" s="180" t="str">
        <f t="shared" si="104"/>
        <v>SETotal10-14</v>
      </c>
      <c r="F1570" s="181">
        <v>3.5E-4</v>
      </c>
      <c r="G1570" s="181">
        <v>1.7523721368560864E-3</v>
      </c>
      <c r="H1570" s="182">
        <v>171.96499046905308</v>
      </c>
      <c r="I1570" s="181">
        <v>0.99824762786314392</v>
      </c>
      <c r="J1570" s="182">
        <v>98132.689314253628</v>
      </c>
      <c r="K1570" s="182">
        <v>490233.53409509547</v>
      </c>
      <c r="L1570" s="182">
        <v>6356958.5242655212</v>
      </c>
      <c r="M1570" s="183">
        <v>64.779214435960455</v>
      </c>
      <c r="N1570" s="182">
        <v>5</v>
      </c>
      <c r="O1570" s="186">
        <f t="shared" si="105"/>
        <v>2.4999999999998828</v>
      </c>
    </row>
    <row r="1571" spans="2:15" x14ac:dyDescent="0.2">
      <c r="B1571" s="179" t="s">
        <v>55</v>
      </c>
      <c r="C1571" s="185" t="s">
        <v>18</v>
      </c>
      <c r="D1571" s="179" t="s">
        <v>119</v>
      </c>
      <c r="E1571" s="180" t="str">
        <f t="shared" si="104"/>
        <v>SETotal15-19</v>
      </c>
      <c r="F1571" s="181">
        <v>1.0499999999999999E-3</v>
      </c>
      <c r="G1571" s="181">
        <v>5.2522091868565596E-3</v>
      </c>
      <c r="H1571" s="182">
        <v>514.51021624450414</v>
      </c>
      <c r="I1571" s="181">
        <v>0.99474779081314346</v>
      </c>
      <c r="J1571" s="182">
        <v>97960.724323784569</v>
      </c>
      <c r="K1571" s="182">
        <v>488517.34607831162</v>
      </c>
      <c r="L1571" s="182">
        <v>5866724.9901704257</v>
      </c>
      <c r="M1571" s="183">
        <v>59.888542379284985</v>
      </c>
      <c r="N1571" s="182">
        <v>5</v>
      </c>
      <c r="O1571" s="186">
        <f t="shared" si="105"/>
        <v>2.4999999999999623</v>
      </c>
    </row>
    <row r="1572" spans="2:15" x14ac:dyDescent="0.2">
      <c r="B1572" s="179" t="s">
        <v>55</v>
      </c>
      <c r="C1572" s="185" t="s">
        <v>18</v>
      </c>
      <c r="D1572" s="179" t="s">
        <v>120</v>
      </c>
      <c r="E1572" s="180" t="str">
        <f t="shared" si="104"/>
        <v>SETotal20-24</v>
      </c>
      <c r="F1572" s="181">
        <v>1.7899999999999999E-3</v>
      </c>
      <c r="G1572" s="181">
        <v>8.8935952915009213E-3</v>
      </c>
      <c r="H1572" s="182">
        <v>866.64719096140902</v>
      </c>
      <c r="I1572" s="181">
        <v>0.99110640470849909</v>
      </c>
      <c r="J1572" s="182">
        <v>97446.214107540072</v>
      </c>
      <c r="K1572" s="182">
        <v>485064.45256029686</v>
      </c>
      <c r="L1572" s="182">
        <v>5378207.6440921137</v>
      </c>
      <c r="M1572" s="183">
        <v>55.191550470671032</v>
      </c>
      <c r="N1572" s="182">
        <v>5</v>
      </c>
      <c r="O1572" s="186">
        <f t="shared" si="105"/>
        <v>2.4999999999999876</v>
      </c>
    </row>
    <row r="1573" spans="2:15" x14ac:dyDescent="0.2">
      <c r="B1573" s="179" t="s">
        <v>55</v>
      </c>
      <c r="C1573" s="185" t="s">
        <v>18</v>
      </c>
      <c r="D1573" s="179" t="s">
        <v>121</v>
      </c>
      <c r="E1573" s="180" t="str">
        <f t="shared" si="104"/>
        <v>SETotal25-29</v>
      </c>
      <c r="F1573" s="181">
        <v>2.1199999999999999E-3</v>
      </c>
      <c r="G1573" s="181">
        <v>1.0535335602266001E-2</v>
      </c>
      <c r="H1573" s="182">
        <v>1017.4981497876629</v>
      </c>
      <c r="I1573" s="181">
        <v>0.98946466439773395</v>
      </c>
      <c r="J1573" s="182">
        <v>96579.566916578668</v>
      </c>
      <c r="K1573" s="182">
        <v>480354.08920842415</v>
      </c>
      <c r="L1573" s="182">
        <v>4893143.1915318165</v>
      </c>
      <c r="M1573" s="183">
        <v>50.664372887054938</v>
      </c>
      <c r="N1573" s="182">
        <v>5</v>
      </c>
      <c r="O1573" s="186">
        <f t="shared" si="105"/>
        <v>2.4999999999999876</v>
      </c>
    </row>
    <row r="1574" spans="2:15" x14ac:dyDescent="0.2">
      <c r="B1574" s="179" t="s">
        <v>55</v>
      </c>
      <c r="C1574" s="185" t="s">
        <v>18</v>
      </c>
      <c r="D1574" s="179" t="s">
        <v>122</v>
      </c>
      <c r="E1574" s="180" t="str">
        <f t="shared" si="104"/>
        <v>SETotal30-34</v>
      </c>
      <c r="F1574" s="181">
        <v>2.3E-3</v>
      </c>
      <c r="G1574" s="181">
        <v>1.1430554729294251E-2</v>
      </c>
      <c r="H1574" s="182">
        <v>1092.3274570833853</v>
      </c>
      <c r="I1574" s="181">
        <v>0.98856944527070578</v>
      </c>
      <c r="J1574" s="182">
        <v>95562.068766790995</v>
      </c>
      <c r="K1574" s="182">
        <v>475079.52519124653</v>
      </c>
      <c r="L1574" s="182">
        <v>4412789.1023233924</v>
      </c>
      <c r="M1574" s="183">
        <v>46.177203562768533</v>
      </c>
      <c r="N1574" s="182">
        <v>5</v>
      </c>
      <c r="O1574" s="186">
        <f t="shared" si="105"/>
        <v>2.5000000000000089</v>
      </c>
    </row>
    <row r="1575" spans="2:15" x14ac:dyDescent="0.2">
      <c r="B1575" s="179" t="s">
        <v>55</v>
      </c>
      <c r="C1575" s="185" t="s">
        <v>18</v>
      </c>
      <c r="D1575" s="179" t="s">
        <v>123</v>
      </c>
      <c r="E1575" s="180" t="str">
        <f t="shared" si="104"/>
        <v>SETotal35-39</v>
      </c>
      <c r="F1575" s="181">
        <v>3.0699999999999998E-3</v>
      </c>
      <c r="G1575" s="181">
        <v>1.5209621481494023E-2</v>
      </c>
      <c r="H1575" s="182">
        <v>1436.8490067753121</v>
      </c>
      <c r="I1575" s="181">
        <v>0.98479037851850593</v>
      </c>
      <c r="J1575" s="182">
        <v>94469.741309707606</v>
      </c>
      <c r="K1575" s="182">
        <v>468756.58403159975</v>
      </c>
      <c r="L1575" s="182">
        <v>3937709.5771321454</v>
      </c>
      <c r="M1575" s="183">
        <v>41.682230971955789</v>
      </c>
      <c r="N1575" s="182">
        <v>5</v>
      </c>
      <c r="O1575" s="186">
        <f t="shared" si="105"/>
        <v>2.5000000000000213</v>
      </c>
    </row>
    <row r="1576" spans="2:15" x14ac:dyDescent="0.2">
      <c r="B1576" s="179" t="s">
        <v>55</v>
      </c>
      <c r="C1576" s="185" t="s">
        <v>18</v>
      </c>
      <c r="D1576" s="179" t="s">
        <v>124</v>
      </c>
      <c r="E1576" s="180" t="str">
        <f t="shared" si="104"/>
        <v>SETotal40-44</v>
      </c>
      <c r="F1576" s="181">
        <v>3.5999999999999999E-3</v>
      </c>
      <c r="G1576" s="181">
        <v>1.7815721830724201E-2</v>
      </c>
      <c r="H1576" s="182">
        <v>1657.4481303767643</v>
      </c>
      <c r="I1576" s="181">
        <v>0.98218427816927578</v>
      </c>
      <c r="J1576" s="182">
        <v>93032.89230293229</v>
      </c>
      <c r="K1576" s="182">
        <v>461020.84118871955</v>
      </c>
      <c r="L1576" s="182">
        <v>3468952.9931005458</v>
      </c>
      <c r="M1576" s="183">
        <v>37.287381991790532</v>
      </c>
      <c r="N1576" s="182">
        <v>5</v>
      </c>
      <c r="O1576" s="186">
        <f t="shared" si="105"/>
        <v>2.5000000000000187</v>
      </c>
    </row>
    <row r="1577" spans="2:15" x14ac:dyDescent="0.2">
      <c r="B1577" s="179" t="s">
        <v>55</v>
      </c>
      <c r="C1577" s="185" t="s">
        <v>18</v>
      </c>
      <c r="D1577" s="179" t="s">
        <v>125</v>
      </c>
      <c r="E1577" s="180" t="str">
        <f t="shared" si="104"/>
        <v>SETotal45-49</v>
      </c>
      <c r="F1577" s="181">
        <v>5.3899999999999998E-3</v>
      </c>
      <c r="G1577" s="181">
        <v>2.6568087128736737E-2</v>
      </c>
      <c r="H1577" s="182">
        <v>2427.6707622034746</v>
      </c>
      <c r="I1577" s="181">
        <v>0.97343191287126329</v>
      </c>
      <c r="J1577" s="182">
        <v>91375.444172555523</v>
      </c>
      <c r="K1577" s="182">
        <v>450808.04395726894</v>
      </c>
      <c r="L1577" s="182">
        <v>3007932.1519118263</v>
      </c>
      <c r="M1577" s="183">
        <v>32.918386106354539</v>
      </c>
      <c r="N1577" s="182">
        <v>5</v>
      </c>
      <c r="O1577" s="186">
        <f t="shared" si="105"/>
        <v>2.499999999999996</v>
      </c>
    </row>
    <row r="1578" spans="2:15" x14ac:dyDescent="0.2">
      <c r="B1578" s="179" t="s">
        <v>55</v>
      </c>
      <c r="C1578" s="185" t="s">
        <v>18</v>
      </c>
      <c r="D1578" s="179" t="s">
        <v>126</v>
      </c>
      <c r="E1578" s="180" t="str">
        <f t="shared" si="104"/>
        <v>SETotal50-54</v>
      </c>
      <c r="F1578" s="181">
        <v>7.5900000000000004E-3</v>
      </c>
      <c r="G1578" s="181">
        <v>3.7249344651139209E-2</v>
      </c>
      <c r="H1578" s="182">
        <v>3313.2462677136396</v>
      </c>
      <c r="I1578" s="181">
        <v>0.96275065534886084</v>
      </c>
      <c r="J1578" s="182">
        <v>88947.773410352049</v>
      </c>
      <c r="K1578" s="182">
        <v>436455.75138247618</v>
      </c>
      <c r="L1578" s="182">
        <v>2557124.1079545575</v>
      </c>
      <c r="M1578" s="183">
        <v>28.748601678397389</v>
      </c>
      <c r="N1578" s="182">
        <v>5</v>
      </c>
      <c r="O1578" s="186">
        <f t="shared" si="105"/>
        <v>2.5000000000000102</v>
      </c>
    </row>
    <row r="1579" spans="2:15" x14ac:dyDescent="0.2">
      <c r="B1579" s="179" t="s">
        <v>55</v>
      </c>
      <c r="C1579" s="185" t="s">
        <v>18</v>
      </c>
      <c r="D1579" s="179" t="s">
        <v>127</v>
      </c>
      <c r="E1579" s="180" t="str">
        <f t="shared" si="104"/>
        <v>SETotal55-59</v>
      </c>
      <c r="F1579" s="181">
        <v>9.6200000000000001E-3</v>
      </c>
      <c r="G1579" s="181">
        <v>4.6981671577759204E-2</v>
      </c>
      <c r="H1579" s="182">
        <v>4023.2532299321442</v>
      </c>
      <c r="I1579" s="181">
        <v>0.95301832842224077</v>
      </c>
      <c r="J1579" s="182">
        <v>85634.527142638413</v>
      </c>
      <c r="K1579" s="182">
        <v>418114.50263836171</v>
      </c>
      <c r="L1579" s="182">
        <v>2120668.3565720813</v>
      </c>
      <c r="M1579" s="183">
        <v>24.764174303663275</v>
      </c>
      <c r="N1579" s="182">
        <v>5</v>
      </c>
      <c r="O1579" s="186">
        <f t="shared" si="105"/>
        <v>2.499999999999996</v>
      </c>
    </row>
    <row r="1580" spans="2:15" x14ac:dyDescent="0.2">
      <c r="B1580" s="179" t="s">
        <v>55</v>
      </c>
      <c r="C1580" s="185" t="s">
        <v>18</v>
      </c>
      <c r="D1580" s="179" t="s">
        <v>128</v>
      </c>
      <c r="E1580" s="180" t="str">
        <f t="shared" si="104"/>
        <v>SETotal60-64</v>
      </c>
      <c r="F1580" s="181">
        <v>1.481E-2</v>
      </c>
      <c r="G1580" s="181">
        <v>7.1383300794221061E-2</v>
      </c>
      <c r="H1580" s="182">
        <v>5825.6821139102776</v>
      </c>
      <c r="I1580" s="181">
        <v>0.92861669920577894</v>
      </c>
      <c r="J1580" s="182">
        <v>81611.273912706267</v>
      </c>
      <c r="K1580" s="182">
        <v>393492.1642787556</v>
      </c>
      <c r="L1580" s="182">
        <v>1702553.8539337195</v>
      </c>
      <c r="M1580" s="183">
        <v>20.861748289272132</v>
      </c>
      <c r="N1580" s="182">
        <v>5</v>
      </c>
      <c r="O1580" s="186">
        <f t="shared" si="105"/>
        <v>2.5000000000000009</v>
      </c>
    </row>
    <row r="1581" spans="2:15" x14ac:dyDescent="0.2">
      <c r="B1581" s="179" t="s">
        <v>55</v>
      </c>
      <c r="C1581" s="185" t="s">
        <v>18</v>
      </c>
      <c r="D1581" s="179" t="s">
        <v>129</v>
      </c>
      <c r="E1581" s="180" t="str">
        <f t="shared" si="104"/>
        <v>SETotal65-69</v>
      </c>
      <c r="F1581" s="181">
        <v>2.1499999999999998E-2</v>
      </c>
      <c r="G1581" s="181">
        <v>0.10200366418737052</v>
      </c>
      <c r="H1581" s="182">
        <v>7730.4080560855264</v>
      </c>
      <c r="I1581" s="181">
        <v>0.8979963358126295</v>
      </c>
      <c r="J1581" s="182">
        <v>75785.591798795984</v>
      </c>
      <c r="K1581" s="182">
        <v>359601.93885376613</v>
      </c>
      <c r="L1581" s="182">
        <v>1309061.6896549638</v>
      </c>
      <c r="M1581" s="183">
        <v>17.27322646144146</v>
      </c>
      <c r="N1581" s="182">
        <v>5</v>
      </c>
      <c r="O1581" s="186">
        <f t="shared" si="105"/>
        <v>2.5000000000000022</v>
      </c>
    </row>
    <row r="1582" spans="2:15" x14ac:dyDescent="0.2">
      <c r="B1582" s="179" t="s">
        <v>55</v>
      </c>
      <c r="C1582" s="185" t="s">
        <v>18</v>
      </c>
      <c r="D1582" s="179" t="s">
        <v>130</v>
      </c>
      <c r="E1582" s="180" t="str">
        <f t="shared" si="104"/>
        <v>SETotal70-74</v>
      </c>
      <c r="F1582" s="181">
        <v>3.3959999999999997E-2</v>
      </c>
      <c r="G1582" s="181">
        <v>0.15651264367251808</v>
      </c>
      <c r="H1582" s="182">
        <v>10651.496723190588</v>
      </c>
      <c r="I1582" s="181">
        <v>0.84348735632748195</v>
      </c>
      <c r="J1582" s="182">
        <v>68055.183742710462</v>
      </c>
      <c r="K1582" s="182">
        <v>313647.17690557585</v>
      </c>
      <c r="L1582" s="182">
        <v>949459.75080119772</v>
      </c>
      <c r="M1582" s="183">
        <v>13.951321539160437</v>
      </c>
      <c r="N1582" s="182">
        <v>5</v>
      </c>
      <c r="O1582" s="186">
        <f t="shared" si="105"/>
        <v>2.4999999999999978</v>
      </c>
    </row>
    <row r="1583" spans="2:15" x14ac:dyDescent="0.2">
      <c r="B1583" s="179" t="s">
        <v>55</v>
      </c>
      <c r="C1583" s="185" t="s">
        <v>18</v>
      </c>
      <c r="D1583" s="179" t="s">
        <v>131</v>
      </c>
      <c r="E1583" s="180" t="str">
        <f t="shared" si="104"/>
        <v>SETotal75-79</v>
      </c>
      <c r="F1583" s="181">
        <v>4.9610000000000001E-2</v>
      </c>
      <c r="G1583" s="181">
        <v>0.22066119891636315</v>
      </c>
      <c r="H1583" s="182">
        <v>12666.76639994693</v>
      </c>
      <c r="I1583" s="181">
        <v>0.77933880108363685</v>
      </c>
      <c r="J1583" s="182">
        <v>57403.687019519879</v>
      </c>
      <c r="K1583" s="182">
        <v>255351.51909773206</v>
      </c>
      <c r="L1583" s="182">
        <v>635812.57389562181</v>
      </c>
      <c r="M1583" s="183">
        <v>11.076162645779467</v>
      </c>
      <c r="N1583" s="182">
        <v>5</v>
      </c>
      <c r="O1583" s="186">
        <f t="shared" si="105"/>
        <v>2.4999999999999991</v>
      </c>
    </row>
    <row r="1584" spans="2:15" x14ac:dyDescent="0.2">
      <c r="B1584" s="179" t="s">
        <v>55</v>
      </c>
      <c r="C1584" s="185" t="s">
        <v>18</v>
      </c>
      <c r="D1584" s="179" t="s">
        <v>132</v>
      </c>
      <c r="E1584" s="180" t="str">
        <f t="shared" si="104"/>
        <v>SETotal80-84</v>
      </c>
      <c r="F1584" s="181">
        <v>7.3459999999999998E-2</v>
      </c>
      <c r="G1584" s="181">
        <v>0.31031079530427663</v>
      </c>
      <c r="H1584" s="182">
        <v>13882.349416923975</v>
      </c>
      <c r="I1584" s="181">
        <v>0.68968920469572337</v>
      </c>
      <c r="J1584" s="182">
        <v>44736.920619572949</v>
      </c>
      <c r="K1584" s="182">
        <v>188978.7295555548</v>
      </c>
      <c r="L1584" s="182">
        <v>380461.05479788978</v>
      </c>
      <c r="M1584" s="183">
        <v>8.5044086523790252</v>
      </c>
      <c r="N1584" s="182">
        <v>5</v>
      </c>
      <c r="O1584" s="186">
        <f t="shared" si="105"/>
        <v>2.5000000000000004</v>
      </c>
    </row>
    <row r="1585" spans="2:15" x14ac:dyDescent="0.2">
      <c r="B1585" s="179" t="s">
        <v>55</v>
      </c>
      <c r="C1585" s="185" t="s">
        <v>18</v>
      </c>
      <c r="D1585" s="179" t="s">
        <v>133</v>
      </c>
      <c r="E1585" s="180" t="str">
        <f t="shared" si="104"/>
        <v>SETotal85-89</v>
      </c>
      <c r="F1585" s="181">
        <v>0.12665000000000001</v>
      </c>
      <c r="G1585" s="181">
        <v>0.48095029326914851</v>
      </c>
      <c r="H1585" s="182">
        <v>14839.515068607849</v>
      </c>
      <c r="I1585" s="181">
        <v>0.51904970673085149</v>
      </c>
      <c r="J1585" s="182">
        <v>30854.571202648975</v>
      </c>
      <c r="K1585" s="182">
        <v>117174.06834172524</v>
      </c>
      <c r="L1585" s="182">
        <v>191482.32524233498</v>
      </c>
      <c r="M1585" s="183">
        <v>6.2059629344612492</v>
      </c>
      <c r="N1585" s="182">
        <v>5</v>
      </c>
      <c r="O1585" s="186">
        <f t="shared" si="105"/>
        <v>2.4999999999999996</v>
      </c>
    </row>
    <row r="1586" spans="2:15" x14ac:dyDescent="0.2">
      <c r="B1586" s="179" t="s">
        <v>55</v>
      </c>
      <c r="C1586" s="185" t="s">
        <v>18</v>
      </c>
      <c r="D1586" s="179" t="s">
        <v>8</v>
      </c>
      <c r="E1586" s="180" t="str">
        <f t="shared" si="104"/>
        <v>SETotal90+</v>
      </c>
      <c r="F1586" s="181">
        <v>0.21551999999999999</v>
      </c>
      <c r="G1586" s="181">
        <v>1</v>
      </c>
      <c r="H1586" s="182">
        <v>16015.056134041126</v>
      </c>
      <c r="I1586" s="181">
        <v>0</v>
      </c>
      <c r="J1586" s="182">
        <v>16015.056134041126</v>
      </c>
      <c r="K1586" s="182">
        <v>74308.256900609718</v>
      </c>
      <c r="L1586" s="182">
        <v>74308.256900609718</v>
      </c>
      <c r="M1586" s="183">
        <v>4.6398998716378088</v>
      </c>
      <c r="N1586" s="183" t="s">
        <v>19</v>
      </c>
      <c r="O1586" s="186">
        <f>K1586/H1586</f>
        <v>4.6398998716378088</v>
      </c>
    </row>
    <row r="1587" spans="2:15" ht="16" customHeight="1" x14ac:dyDescent="0.2">
      <c r="B1587" s="239" t="s">
        <v>14</v>
      </c>
      <c r="C1587" s="239" t="s">
        <v>17</v>
      </c>
      <c r="D1587" s="239" t="s">
        <v>0</v>
      </c>
      <c r="E1587" s="239" t="s">
        <v>135</v>
      </c>
      <c r="F1587" s="240" t="s">
        <v>1</v>
      </c>
      <c r="G1587" s="240" t="s">
        <v>2</v>
      </c>
      <c r="H1587" s="240" t="s">
        <v>83</v>
      </c>
      <c r="I1587" s="240" t="s">
        <v>3</v>
      </c>
      <c r="J1587" s="240" t="s">
        <v>4</v>
      </c>
      <c r="K1587" s="240" t="s">
        <v>5</v>
      </c>
      <c r="L1587" s="240" t="s">
        <v>6</v>
      </c>
      <c r="M1587" s="240" t="s">
        <v>7</v>
      </c>
      <c r="N1587" s="241" t="s">
        <v>9</v>
      </c>
      <c r="O1587" s="242" t="s">
        <v>139</v>
      </c>
    </row>
    <row r="1588" spans="2:15" ht="16" customHeight="1" x14ac:dyDescent="0.2">
      <c r="B1588" s="239"/>
      <c r="C1588" s="239"/>
      <c r="D1588" s="239"/>
      <c r="E1588" s="239"/>
      <c r="F1588" s="239"/>
      <c r="G1588" s="239"/>
      <c r="H1588" s="239"/>
      <c r="I1588" s="239"/>
      <c r="J1588" s="239"/>
      <c r="K1588" s="239"/>
      <c r="L1588" s="239"/>
      <c r="M1588" s="239"/>
      <c r="N1588" s="241"/>
      <c r="O1588" s="242"/>
    </row>
    <row r="1589" spans="2:15" x14ac:dyDescent="0.2">
      <c r="B1589" s="179" t="s">
        <v>56</v>
      </c>
      <c r="C1589" s="185" t="s">
        <v>18</v>
      </c>
      <c r="D1589" s="179">
        <v>0</v>
      </c>
      <c r="E1589" s="180" t="str">
        <f t="shared" si="104"/>
        <v>BATotal0</v>
      </c>
      <c r="F1589" s="181">
        <v>1.5640000000000001E-2</v>
      </c>
      <c r="G1589" s="181">
        <v>1.5425912159175562E-2</v>
      </c>
      <c r="H1589" s="182">
        <v>1542.5912159175562</v>
      </c>
      <c r="I1589" s="181">
        <v>0.98457408784082445</v>
      </c>
      <c r="J1589" s="182">
        <v>100000</v>
      </c>
      <c r="K1589" s="182">
        <v>98605.925974661106</v>
      </c>
      <c r="L1589" s="182">
        <v>7415073.3681690842</v>
      </c>
      <c r="M1589" s="183">
        <v>74.150733681690838</v>
      </c>
      <c r="N1589" s="182">
        <v>1</v>
      </c>
      <c r="O1589" s="186">
        <f t="shared" ref="O1589:O1607" si="106">(K1589-J1590*N1589)/H1589</f>
        <v>9.6277736477525147E-2</v>
      </c>
    </row>
    <row r="1590" spans="2:15" x14ac:dyDescent="0.2">
      <c r="B1590" s="179" t="s">
        <v>56</v>
      </c>
      <c r="C1590" s="185" t="s">
        <v>18</v>
      </c>
      <c r="D1590" s="184" t="s">
        <v>1657</v>
      </c>
      <c r="E1590" s="180" t="str">
        <f t="shared" si="104"/>
        <v>BATotal1-4</v>
      </c>
      <c r="F1590" s="181">
        <v>5.8E-4</v>
      </c>
      <c r="G1590" s="181">
        <v>2.303829749989922E-3</v>
      </c>
      <c r="H1590" s="182">
        <v>226.82910746368822</v>
      </c>
      <c r="I1590" s="181">
        <v>0.99769617025001012</v>
      </c>
      <c r="J1590" s="182">
        <v>98457.40878408245</v>
      </c>
      <c r="K1590" s="182">
        <v>393262.32031668356</v>
      </c>
      <c r="L1590" s="182">
        <v>7316467.4421944227</v>
      </c>
      <c r="M1590" s="183">
        <v>74.310989214021149</v>
      </c>
      <c r="N1590" s="182">
        <v>4</v>
      </c>
      <c r="O1590" s="186">
        <f t="shared" si="106"/>
        <v>1.4989328927413175</v>
      </c>
    </row>
    <row r="1591" spans="2:15" x14ac:dyDescent="0.2">
      <c r="B1591" s="179" t="s">
        <v>56</v>
      </c>
      <c r="C1591" s="185" t="s">
        <v>18</v>
      </c>
      <c r="D1591" s="184" t="s">
        <v>1658</v>
      </c>
      <c r="E1591" s="180" t="str">
        <f t="shared" si="104"/>
        <v>BATotal5-9</v>
      </c>
      <c r="F1591" s="181">
        <v>2.9999999999999997E-4</v>
      </c>
      <c r="G1591" s="181">
        <v>1.5094703227943411E-3</v>
      </c>
      <c r="H1591" s="182">
        <v>148.27614481274097</v>
      </c>
      <c r="I1591" s="181">
        <v>0.99849052967720564</v>
      </c>
      <c r="J1591" s="182">
        <v>98230.57967661877</v>
      </c>
      <c r="K1591" s="182">
        <v>490782.20802106202</v>
      </c>
      <c r="L1591" s="182">
        <v>6923205.1218777392</v>
      </c>
      <c r="M1591" s="183">
        <v>70.479123147489958</v>
      </c>
      <c r="N1591" s="182">
        <v>5</v>
      </c>
      <c r="O1591" s="186">
        <f t="shared" si="106"/>
        <v>2.5000000000000688</v>
      </c>
    </row>
    <row r="1592" spans="2:15" x14ac:dyDescent="0.2">
      <c r="B1592" s="179" t="s">
        <v>56</v>
      </c>
      <c r="C1592" s="185" t="s">
        <v>18</v>
      </c>
      <c r="D1592" s="184" t="s">
        <v>118</v>
      </c>
      <c r="E1592" s="180" t="str">
        <f t="shared" si="104"/>
        <v>BATotal10-14</v>
      </c>
      <c r="F1592" s="181">
        <v>3.8999999999999999E-4</v>
      </c>
      <c r="G1592" s="181">
        <v>1.9627998750220903E-3</v>
      </c>
      <c r="H1592" s="182">
        <v>192.51593311410758</v>
      </c>
      <c r="I1592" s="181">
        <v>0.99803720012497787</v>
      </c>
      <c r="J1592" s="182">
        <v>98082.303531806028</v>
      </c>
      <c r="K1592" s="182">
        <v>489930.2278262449</v>
      </c>
      <c r="L1592" s="182">
        <v>6432422.9138566768</v>
      </c>
      <c r="M1592" s="183">
        <v>65.581890741083356</v>
      </c>
      <c r="N1592" s="182">
        <v>5</v>
      </c>
      <c r="O1592" s="186">
        <f t="shared" si="106"/>
        <v>2.4999999999999529</v>
      </c>
    </row>
    <row r="1593" spans="2:15" x14ac:dyDescent="0.2">
      <c r="B1593" s="179" t="s">
        <v>56</v>
      </c>
      <c r="C1593" s="185" t="s">
        <v>18</v>
      </c>
      <c r="D1593" s="179" t="s">
        <v>119</v>
      </c>
      <c r="E1593" s="180" t="str">
        <f t="shared" si="104"/>
        <v>BATotal15-19</v>
      </c>
      <c r="F1593" s="181">
        <v>1.5299999999999999E-3</v>
      </c>
      <c r="G1593" s="181">
        <v>7.6416571836855005E-3</v>
      </c>
      <c r="H1593" s="182">
        <v>748.04019861299196</v>
      </c>
      <c r="I1593" s="181">
        <v>0.99235834281631452</v>
      </c>
      <c r="J1593" s="182">
        <v>97889.787598691924</v>
      </c>
      <c r="K1593" s="182">
        <v>487578.83749692712</v>
      </c>
      <c r="L1593" s="182">
        <v>5942492.6860304317</v>
      </c>
      <c r="M1593" s="183">
        <v>60.705951374541954</v>
      </c>
      <c r="N1593" s="182">
        <v>5</v>
      </c>
      <c r="O1593" s="186">
        <f t="shared" si="106"/>
        <v>2.4999999999999649</v>
      </c>
    </row>
    <row r="1594" spans="2:15" x14ac:dyDescent="0.2">
      <c r="B1594" s="179" t="s">
        <v>56</v>
      </c>
      <c r="C1594" s="185" t="s">
        <v>18</v>
      </c>
      <c r="D1594" s="179" t="s">
        <v>120</v>
      </c>
      <c r="E1594" s="180" t="str">
        <f t="shared" si="104"/>
        <v>BATotal20-24</v>
      </c>
      <c r="F1594" s="181">
        <v>2.1099999999999999E-3</v>
      </c>
      <c r="G1594" s="181">
        <v>1.047780109678906E-2</v>
      </c>
      <c r="H1594" s="182">
        <v>1017.8319074525529</v>
      </c>
      <c r="I1594" s="181">
        <v>0.98952219890321091</v>
      </c>
      <c r="J1594" s="182">
        <v>97141.747400078937</v>
      </c>
      <c r="K1594" s="182">
        <v>483164.1572317633</v>
      </c>
      <c r="L1594" s="182">
        <v>5454913.8485335046</v>
      </c>
      <c r="M1594" s="183">
        <v>56.154166406616156</v>
      </c>
      <c r="N1594" s="182">
        <v>5</v>
      </c>
      <c r="O1594" s="186">
        <f t="shared" si="106"/>
        <v>2.4999999999999925</v>
      </c>
    </row>
    <row r="1595" spans="2:15" x14ac:dyDescent="0.2">
      <c r="B1595" s="179" t="s">
        <v>56</v>
      </c>
      <c r="C1595" s="185" t="s">
        <v>18</v>
      </c>
      <c r="D1595" s="179" t="s">
        <v>121</v>
      </c>
      <c r="E1595" s="180" t="str">
        <f t="shared" si="104"/>
        <v>BATotal25-29</v>
      </c>
      <c r="F1595" s="181">
        <v>2.1299999999999999E-3</v>
      </c>
      <c r="G1595" s="181">
        <v>1.0583196319633656E-2</v>
      </c>
      <c r="H1595" s="182">
        <v>1017.2982686703401</v>
      </c>
      <c r="I1595" s="181">
        <v>0.98941680368036633</v>
      </c>
      <c r="J1595" s="182">
        <v>96123.915492626387</v>
      </c>
      <c r="K1595" s="182">
        <v>478076.33179145609</v>
      </c>
      <c r="L1595" s="182">
        <v>4971749.6913017416</v>
      </c>
      <c r="M1595" s="183">
        <v>51.722296848000553</v>
      </c>
      <c r="N1595" s="182">
        <v>5</v>
      </c>
      <c r="O1595" s="186">
        <f t="shared" si="106"/>
        <v>2.5000000000000386</v>
      </c>
    </row>
    <row r="1596" spans="2:15" x14ac:dyDescent="0.2">
      <c r="B1596" s="179" t="s">
        <v>56</v>
      </c>
      <c r="C1596" s="185" t="s">
        <v>18</v>
      </c>
      <c r="D1596" s="179" t="s">
        <v>122</v>
      </c>
      <c r="E1596" s="180" t="str">
        <f t="shared" si="104"/>
        <v>BATotal30-34</v>
      </c>
      <c r="F1596" s="181">
        <v>2.3900000000000002E-3</v>
      </c>
      <c r="G1596" s="181">
        <v>1.1869565490797259E-2</v>
      </c>
      <c r="H1596" s="182">
        <v>1128.8742217479328</v>
      </c>
      <c r="I1596" s="181">
        <v>0.98813043450920279</v>
      </c>
      <c r="J1596" s="182">
        <v>95106.61722395604</v>
      </c>
      <c r="K1596" s="182">
        <v>472710.90056541038</v>
      </c>
      <c r="L1596" s="182">
        <v>4493673.3595102858</v>
      </c>
      <c r="M1596" s="183">
        <v>47.248798145439579</v>
      </c>
      <c r="N1596" s="182">
        <v>5</v>
      </c>
      <c r="O1596" s="186">
        <f t="shared" si="106"/>
        <v>2.499999999999988</v>
      </c>
    </row>
    <row r="1597" spans="2:15" x14ac:dyDescent="0.2">
      <c r="B1597" s="179" t="s">
        <v>56</v>
      </c>
      <c r="C1597" s="185" t="s">
        <v>18</v>
      </c>
      <c r="D1597" s="179" t="s">
        <v>123</v>
      </c>
      <c r="E1597" s="180" t="str">
        <f t="shared" si="104"/>
        <v>BATotal35-39</v>
      </c>
      <c r="F1597" s="181">
        <v>2.7200000000000002E-3</v>
      </c>
      <c r="G1597" s="181">
        <v>1.3506458606181097E-2</v>
      </c>
      <c r="H1597" s="182">
        <v>1269.3064957616491</v>
      </c>
      <c r="I1597" s="181">
        <v>0.98649354139381895</v>
      </c>
      <c r="J1597" s="182">
        <v>93977.74300220811</v>
      </c>
      <c r="K1597" s="182">
        <v>466715.44877163647</v>
      </c>
      <c r="L1597" s="182">
        <v>4020962.4589448757</v>
      </c>
      <c r="M1597" s="183">
        <v>42.786327171641041</v>
      </c>
      <c r="N1597" s="182">
        <v>5</v>
      </c>
      <c r="O1597" s="186">
        <f t="shared" si="106"/>
        <v>2.5000000000000249</v>
      </c>
    </row>
    <row r="1598" spans="2:15" x14ac:dyDescent="0.2">
      <c r="B1598" s="179" t="s">
        <v>56</v>
      </c>
      <c r="C1598" s="185" t="s">
        <v>18</v>
      </c>
      <c r="D1598" s="179" t="s">
        <v>124</v>
      </c>
      <c r="E1598" s="180" t="str">
        <f t="shared" si="104"/>
        <v>BATotal40-44</v>
      </c>
      <c r="F1598" s="181">
        <v>3.4399999999999999E-3</v>
      </c>
      <c r="G1598" s="181">
        <v>1.7071621447481374E-2</v>
      </c>
      <c r="H1598" s="182">
        <v>1582.6833330259167</v>
      </c>
      <c r="I1598" s="181">
        <v>0.98292837855251858</v>
      </c>
      <c r="J1598" s="182">
        <v>92708.436506446466</v>
      </c>
      <c r="K1598" s="182">
        <v>459585.47419966751</v>
      </c>
      <c r="L1598" s="182">
        <v>3554247.0101732393</v>
      </c>
      <c r="M1598" s="183">
        <v>38.33790261284468</v>
      </c>
      <c r="N1598" s="182">
        <v>5</v>
      </c>
      <c r="O1598" s="186">
        <f t="shared" si="106"/>
        <v>2.500000000000004</v>
      </c>
    </row>
    <row r="1599" spans="2:15" x14ac:dyDescent="0.2">
      <c r="B1599" s="179" t="s">
        <v>56</v>
      </c>
      <c r="C1599" s="185" t="s">
        <v>18</v>
      </c>
      <c r="D1599" s="179" t="s">
        <v>125</v>
      </c>
      <c r="E1599" s="180" t="str">
        <f t="shared" si="104"/>
        <v>BATotal45-49</v>
      </c>
      <c r="F1599" s="181">
        <v>5.0000000000000001E-3</v>
      </c>
      <c r="G1599" s="181">
        <v>2.4693327939487943E-2</v>
      </c>
      <c r="H1599" s="182">
        <v>2250.1981068441078</v>
      </c>
      <c r="I1599" s="181">
        <v>0.97530667206051203</v>
      </c>
      <c r="J1599" s="182">
        <v>91125.75317342054</v>
      </c>
      <c r="K1599" s="182">
        <v>450003.27059999242</v>
      </c>
      <c r="L1599" s="182">
        <v>3094661.5359735717</v>
      </c>
      <c r="M1599" s="183">
        <v>33.960339730571569</v>
      </c>
      <c r="N1599" s="182">
        <v>5</v>
      </c>
      <c r="O1599" s="186">
        <f t="shared" si="106"/>
        <v>2.4999999999999853</v>
      </c>
    </row>
    <row r="1600" spans="2:15" x14ac:dyDescent="0.2">
      <c r="B1600" s="179" t="s">
        <v>56</v>
      </c>
      <c r="C1600" s="185" t="s">
        <v>18</v>
      </c>
      <c r="D1600" s="179" t="s">
        <v>126</v>
      </c>
      <c r="E1600" s="180" t="str">
        <f t="shared" si="104"/>
        <v>BATotal50-54</v>
      </c>
      <c r="F1600" s="181">
        <v>7.0499999999999998E-3</v>
      </c>
      <c r="G1600" s="181">
        <v>3.4625498045787927E-2</v>
      </c>
      <c r="H1600" s="182">
        <v>3077.3603582760593</v>
      </c>
      <c r="I1600" s="181">
        <v>0.96537450195421204</v>
      </c>
      <c r="J1600" s="182">
        <v>88875.555066576431</v>
      </c>
      <c r="K1600" s="182">
        <v>436684.37443719199</v>
      </c>
      <c r="L1600" s="182">
        <v>2644658.2653735792</v>
      </c>
      <c r="M1600" s="183">
        <v>29.756869179522681</v>
      </c>
      <c r="N1600" s="182">
        <v>5</v>
      </c>
      <c r="O1600" s="186">
        <f t="shared" si="106"/>
        <v>2.5000000000000155</v>
      </c>
    </row>
    <row r="1601" spans="2:15" x14ac:dyDescent="0.2">
      <c r="B1601" s="179" t="s">
        <v>56</v>
      </c>
      <c r="C1601" s="185" t="s">
        <v>18</v>
      </c>
      <c r="D1601" s="179" t="s">
        <v>127</v>
      </c>
      <c r="E1601" s="180" t="str">
        <f t="shared" si="104"/>
        <v>BATotal55-59</v>
      </c>
      <c r="F1601" s="181">
        <v>9.8200000000000006E-3</v>
      </c>
      <c r="G1601" s="181">
        <v>4.7924436830429275E-2</v>
      </c>
      <c r="H1601" s="182">
        <v>4111.830162462812</v>
      </c>
      <c r="I1601" s="181">
        <v>0.95207556316957076</v>
      </c>
      <c r="J1601" s="182">
        <v>85798.194708300362</v>
      </c>
      <c r="K1601" s="182">
        <v>418711.39813534479</v>
      </c>
      <c r="L1601" s="182">
        <v>2207973.8909363872</v>
      </c>
      <c r="M1601" s="183">
        <v>25.734502904672208</v>
      </c>
      <c r="N1601" s="182">
        <v>5</v>
      </c>
      <c r="O1601" s="186">
        <f t="shared" si="106"/>
        <v>2.4999999999999938</v>
      </c>
    </row>
    <row r="1602" spans="2:15" x14ac:dyDescent="0.2">
      <c r="B1602" s="179" t="s">
        <v>56</v>
      </c>
      <c r="C1602" s="185" t="s">
        <v>18</v>
      </c>
      <c r="D1602" s="179" t="s">
        <v>128</v>
      </c>
      <c r="E1602" s="180" t="str">
        <f t="shared" si="104"/>
        <v>BATotal60-64</v>
      </c>
      <c r="F1602" s="181">
        <v>1.383E-2</v>
      </c>
      <c r="G1602" s="181">
        <v>6.6840330870727827E-2</v>
      </c>
      <c r="H1602" s="182">
        <v>5459.9436338706728</v>
      </c>
      <c r="I1602" s="181">
        <v>0.93315966912927217</v>
      </c>
      <c r="J1602" s="182">
        <v>81686.364545837554</v>
      </c>
      <c r="K1602" s="182">
        <v>394781.96364451107</v>
      </c>
      <c r="L1602" s="182">
        <v>1789262.4928010423</v>
      </c>
      <c r="M1602" s="183">
        <v>21.904053421266092</v>
      </c>
      <c r="N1602" s="182">
        <v>5</v>
      </c>
      <c r="O1602" s="186">
        <f t="shared" si="106"/>
        <v>2.499999999999996</v>
      </c>
    </row>
    <row r="1603" spans="2:15" x14ac:dyDescent="0.2">
      <c r="B1603" s="179" t="s">
        <v>56</v>
      </c>
      <c r="C1603" s="185" t="s">
        <v>18</v>
      </c>
      <c r="D1603" s="179" t="s">
        <v>129</v>
      </c>
      <c r="E1603" s="180" t="str">
        <f t="shared" si="104"/>
        <v>BATotal65-69</v>
      </c>
      <c r="F1603" s="181">
        <v>1.9470000000000001E-2</v>
      </c>
      <c r="G1603" s="181">
        <v>9.2812110113820873E-2</v>
      </c>
      <c r="H1603" s="182">
        <v>7074.7349712639279</v>
      </c>
      <c r="I1603" s="181">
        <v>0.90718788988617916</v>
      </c>
      <c r="J1603" s="182">
        <v>76226.420911966881</v>
      </c>
      <c r="K1603" s="182">
        <v>363445.26713167457</v>
      </c>
      <c r="L1603" s="182">
        <v>1394480.5291565312</v>
      </c>
      <c r="M1603" s="183">
        <v>18.293926337785198</v>
      </c>
      <c r="N1603" s="182">
        <v>5</v>
      </c>
      <c r="O1603" s="186">
        <f t="shared" si="106"/>
        <v>2.4999999999999942</v>
      </c>
    </row>
    <row r="1604" spans="2:15" x14ac:dyDescent="0.2">
      <c r="B1604" s="179" t="s">
        <v>56</v>
      </c>
      <c r="C1604" s="185" t="s">
        <v>18</v>
      </c>
      <c r="D1604" s="179" t="s">
        <v>130</v>
      </c>
      <c r="E1604" s="180" t="str">
        <f t="shared" si="104"/>
        <v>BATotal70-74</v>
      </c>
      <c r="F1604" s="181">
        <v>2.9899999999999999E-2</v>
      </c>
      <c r="G1604" s="181">
        <v>0.13912351308438239</v>
      </c>
      <c r="H1604" s="182">
        <v>9620.6254837784891</v>
      </c>
      <c r="I1604" s="181">
        <v>0.86087648691561758</v>
      </c>
      <c r="J1604" s="182">
        <v>69151.685940702955</v>
      </c>
      <c r="K1604" s="182">
        <v>321706.86599406856</v>
      </c>
      <c r="L1604" s="182">
        <v>1031035.2620248568</v>
      </c>
      <c r="M1604" s="183">
        <v>14.909763196648042</v>
      </c>
      <c r="N1604" s="182">
        <v>5</v>
      </c>
      <c r="O1604" s="186">
        <f t="shared" si="106"/>
        <v>2.5000000000000004</v>
      </c>
    </row>
    <row r="1605" spans="2:15" x14ac:dyDescent="0.2">
      <c r="B1605" s="179" t="s">
        <v>56</v>
      </c>
      <c r="C1605" s="185" t="s">
        <v>18</v>
      </c>
      <c r="D1605" s="179" t="s">
        <v>131</v>
      </c>
      <c r="E1605" s="180" t="str">
        <f t="shared" si="104"/>
        <v>BATotal75-79</v>
      </c>
      <c r="F1605" s="181">
        <v>4.5530000000000001E-2</v>
      </c>
      <c r="G1605" s="181">
        <v>0.20436756632627698</v>
      </c>
      <c r="H1605" s="182">
        <v>12166.217946404115</v>
      </c>
      <c r="I1605" s="181">
        <v>0.79563243367372305</v>
      </c>
      <c r="J1605" s="182">
        <v>59531.060456924461</v>
      </c>
      <c r="K1605" s="182">
        <v>267239.75741861202</v>
      </c>
      <c r="L1605" s="182">
        <v>709328.39603078819</v>
      </c>
      <c r="M1605" s="183">
        <v>11.915265587181077</v>
      </c>
      <c r="N1605" s="182">
        <v>5</v>
      </c>
      <c r="O1605" s="186">
        <f t="shared" si="106"/>
        <v>2.4999999999999973</v>
      </c>
    </row>
    <row r="1606" spans="2:15" x14ac:dyDescent="0.2">
      <c r="B1606" s="179" t="s">
        <v>56</v>
      </c>
      <c r="C1606" s="185" t="s">
        <v>18</v>
      </c>
      <c r="D1606" s="179" t="s">
        <v>132</v>
      </c>
      <c r="E1606" s="180" t="str">
        <f t="shared" si="104"/>
        <v>BATotal80-84</v>
      </c>
      <c r="F1606" s="181">
        <v>7.0230000000000001E-2</v>
      </c>
      <c r="G1606" s="181">
        <v>0.29870490067791455</v>
      </c>
      <c r="H1606" s="182">
        <v>14148.110577730045</v>
      </c>
      <c r="I1606" s="181">
        <v>0.70129509932208545</v>
      </c>
      <c r="J1606" s="182">
        <v>47364.84251052035</v>
      </c>
      <c r="K1606" s="182">
        <v>201453.93610827663</v>
      </c>
      <c r="L1606" s="182">
        <v>442088.63861217618</v>
      </c>
      <c r="M1606" s="183">
        <v>9.3336875027924453</v>
      </c>
      <c r="N1606" s="182">
        <v>5</v>
      </c>
      <c r="O1606" s="186">
        <f t="shared" si="106"/>
        <v>2.4999999999999996</v>
      </c>
    </row>
    <row r="1607" spans="2:15" x14ac:dyDescent="0.2">
      <c r="B1607" s="179" t="s">
        <v>56</v>
      </c>
      <c r="C1607" s="185" t="s">
        <v>18</v>
      </c>
      <c r="D1607" s="179" t="s">
        <v>133</v>
      </c>
      <c r="E1607" s="180" t="str">
        <f t="shared" si="104"/>
        <v>BATotal85-89</v>
      </c>
      <c r="F1607" s="181">
        <v>0.10332</v>
      </c>
      <c r="G1607" s="181">
        <v>0.41055080993551074</v>
      </c>
      <c r="H1607" s="182">
        <v>13637.156198417802</v>
      </c>
      <c r="I1607" s="181">
        <v>0.58944919006448926</v>
      </c>
      <c r="J1607" s="182">
        <v>33216.731932790302</v>
      </c>
      <c r="K1607" s="182">
        <v>131990.76916790701</v>
      </c>
      <c r="L1607" s="182">
        <v>240634.70250389952</v>
      </c>
      <c r="M1607" s="183">
        <v>7.2443822285344703</v>
      </c>
      <c r="N1607" s="182">
        <v>5</v>
      </c>
      <c r="O1607" s="186">
        <f t="shared" si="106"/>
        <v>2.5</v>
      </c>
    </row>
    <row r="1608" spans="2:15" x14ac:dyDescent="0.2">
      <c r="B1608" s="179" t="s">
        <v>56</v>
      </c>
      <c r="C1608" s="185" t="s">
        <v>18</v>
      </c>
      <c r="D1608" s="179" t="s">
        <v>8</v>
      </c>
      <c r="E1608" s="180" t="str">
        <f t="shared" si="104"/>
        <v>BATotal90+</v>
      </c>
      <c r="F1608" s="181">
        <v>0.18021999999999999</v>
      </c>
      <c r="G1608" s="181">
        <v>1</v>
      </c>
      <c r="H1608" s="182">
        <v>19579.575734372502</v>
      </c>
      <c r="I1608" s="181">
        <v>0</v>
      </c>
      <c r="J1608" s="182">
        <v>19579.575734372502</v>
      </c>
      <c r="K1608" s="182">
        <v>108643.93333599249</v>
      </c>
      <c r="L1608" s="182">
        <v>108643.93333599249</v>
      </c>
      <c r="M1608" s="183">
        <v>5.5488400162453457</v>
      </c>
      <c r="N1608" s="183" t="s">
        <v>19</v>
      </c>
      <c r="O1608" s="186">
        <f>K1608/H1608</f>
        <v>5.5488400162453457</v>
      </c>
    </row>
    <row r="1609" spans="2:15" ht="16" customHeight="1" x14ac:dyDescent="0.2">
      <c r="B1609" s="239" t="s">
        <v>14</v>
      </c>
      <c r="C1609" s="239" t="s">
        <v>17</v>
      </c>
      <c r="D1609" s="239" t="s">
        <v>0</v>
      </c>
      <c r="E1609" s="239" t="s">
        <v>135</v>
      </c>
      <c r="F1609" s="240" t="s">
        <v>1</v>
      </c>
      <c r="G1609" s="240" t="s">
        <v>2</v>
      </c>
      <c r="H1609" s="240" t="s">
        <v>83</v>
      </c>
      <c r="I1609" s="240" t="s">
        <v>3</v>
      </c>
      <c r="J1609" s="240" t="s">
        <v>4</v>
      </c>
      <c r="K1609" s="240" t="s">
        <v>5</v>
      </c>
      <c r="L1609" s="240" t="s">
        <v>6</v>
      </c>
      <c r="M1609" s="240" t="s">
        <v>7</v>
      </c>
      <c r="N1609" s="241" t="s">
        <v>9</v>
      </c>
      <c r="O1609" s="242" t="s">
        <v>139</v>
      </c>
    </row>
    <row r="1610" spans="2:15" ht="16" customHeight="1" x14ac:dyDescent="0.2">
      <c r="B1610" s="239"/>
      <c r="C1610" s="239"/>
      <c r="D1610" s="239"/>
      <c r="E1610" s="239"/>
      <c r="F1610" s="239"/>
      <c r="G1610" s="239"/>
      <c r="H1610" s="239"/>
      <c r="I1610" s="239"/>
      <c r="J1610" s="239"/>
      <c r="K1610" s="239"/>
      <c r="L1610" s="239"/>
      <c r="M1610" s="239"/>
      <c r="N1610" s="241"/>
      <c r="O1610" s="242"/>
    </row>
    <row r="1611" spans="2:15" x14ac:dyDescent="0.2">
      <c r="B1611" s="179" t="s">
        <v>58</v>
      </c>
      <c r="C1611" s="185" t="s">
        <v>18</v>
      </c>
      <c r="D1611" s="179">
        <v>0</v>
      </c>
      <c r="E1611" s="180" t="str">
        <f t="shared" si="104"/>
        <v>MGTotal0</v>
      </c>
      <c r="F1611" s="181">
        <v>9.6500000000000006E-3</v>
      </c>
      <c r="G1611" s="181">
        <v>9.5634287766750391E-3</v>
      </c>
      <c r="H1611" s="182">
        <v>956.3428776675039</v>
      </c>
      <c r="I1611" s="181">
        <v>0.99043657122332496</v>
      </c>
      <c r="J1611" s="182">
        <v>100000</v>
      </c>
      <c r="K1611" s="182">
        <v>99118.912017205846</v>
      </c>
      <c r="L1611" s="182">
        <v>7796465.9634745819</v>
      </c>
      <c r="M1611" s="183">
        <v>77.964659634745814</v>
      </c>
      <c r="N1611" s="182">
        <v>1</v>
      </c>
      <c r="O1611" s="186">
        <f t="shared" ref="O1611:O1629" si="107">(K1611-J1612*N1611)/H1611</f>
        <v>7.8690286330035109E-2</v>
      </c>
    </row>
    <row r="1612" spans="2:15" x14ac:dyDescent="0.2">
      <c r="B1612" s="179" t="s">
        <v>58</v>
      </c>
      <c r="C1612" s="185" t="s">
        <v>18</v>
      </c>
      <c r="D1612" s="184" t="s">
        <v>1657</v>
      </c>
      <c r="E1612" s="180" t="str">
        <f t="shared" si="104"/>
        <v>MGTotal1-4</v>
      </c>
      <c r="F1612" s="181">
        <v>4.4999999999999999E-4</v>
      </c>
      <c r="G1612" s="181">
        <v>1.7821967287254337E-3</v>
      </c>
      <c r="H1612" s="182">
        <v>176.51528172442448</v>
      </c>
      <c r="I1612" s="181">
        <v>0.99821780327127452</v>
      </c>
      <c r="J1612" s="182">
        <v>99043.657122332501</v>
      </c>
      <c r="K1612" s="182">
        <v>395734.83350337757</v>
      </c>
      <c r="L1612" s="182">
        <v>7697347.0514573762</v>
      </c>
      <c r="M1612" s="183">
        <v>77.716708723205741</v>
      </c>
      <c r="N1612" s="182">
        <v>4</v>
      </c>
      <c r="O1612" s="186">
        <f t="shared" si="107"/>
        <v>1.5084594282377786</v>
      </c>
    </row>
    <row r="1613" spans="2:15" x14ac:dyDescent="0.2">
      <c r="B1613" s="179" t="s">
        <v>58</v>
      </c>
      <c r="C1613" s="185" t="s">
        <v>18</v>
      </c>
      <c r="D1613" s="184" t="s">
        <v>1658</v>
      </c>
      <c r="E1613" s="180" t="str">
        <f t="shared" ref="E1613:E1674" si="108">_xlfn.CONCAT(B1613,C1613,D1613)</f>
        <v>MGTotal5-9</v>
      </c>
      <c r="F1613" s="181">
        <v>1.7000000000000001E-4</v>
      </c>
      <c r="G1613" s="181">
        <v>8.5198268524102878E-4</v>
      </c>
      <c r="H1613" s="182">
        <v>84.233092987466932</v>
      </c>
      <c r="I1613" s="181">
        <v>0.999148017314759</v>
      </c>
      <c r="J1613" s="182">
        <v>98867.141840608077</v>
      </c>
      <c r="K1613" s="182">
        <v>494125.12647057173</v>
      </c>
      <c r="L1613" s="182">
        <v>7301612.2179539986</v>
      </c>
      <c r="M1613" s="183">
        <v>73.852769302520485</v>
      </c>
      <c r="N1613" s="182">
        <v>5</v>
      </c>
      <c r="O1613" s="186">
        <f t="shared" si="107"/>
        <v>2.4999999999993268</v>
      </c>
    </row>
    <row r="1614" spans="2:15" x14ac:dyDescent="0.2">
      <c r="B1614" s="179" t="s">
        <v>58</v>
      </c>
      <c r="C1614" s="185" t="s">
        <v>18</v>
      </c>
      <c r="D1614" s="184" t="s">
        <v>118</v>
      </c>
      <c r="E1614" s="180" t="str">
        <f t="shared" si="108"/>
        <v>MGTotal10-14</v>
      </c>
      <c r="F1614" s="181">
        <v>2.3000000000000001E-4</v>
      </c>
      <c r="G1614" s="181">
        <v>1.1309044556761267E-3</v>
      </c>
      <c r="H1614" s="182">
        <v>111.71403164733239</v>
      </c>
      <c r="I1614" s="181">
        <v>0.9988690955443239</v>
      </c>
      <c r="J1614" s="182">
        <v>98782.908747620619</v>
      </c>
      <c r="K1614" s="182">
        <v>493635.25865898479</v>
      </c>
      <c r="L1614" s="182">
        <v>6807487.0914834272</v>
      </c>
      <c r="M1614" s="183">
        <v>68.913612463830177</v>
      </c>
      <c r="N1614" s="182">
        <v>5</v>
      </c>
      <c r="O1614" s="186">
        <f t="shared" si="107"/>
        <v>2.4999999999999916</v>
      </c>
    </row>
    <row r="1615" spans="2:15" x14ac:dyDescent="0.2">
      <c r="B1615" s="179" t="s">
        <v>58</v>
      </c>
      <c r="C1615" s="185" t="s">
        <v>18</v>
      </c>
      <c r="D1615" s="179" t="s">
        <v>119</v>
      </c>
      <c r="E1615" s="180" t="str">
        <f t="shared" si="108"/>
        <v>MGTotal15-19</v>
      </c>
      <c r="F1615" s="181">
        <v>6.9999999999999999E-4</v>
      </c>
      <c r="G1615" s="181">
        <v>3.4860860655709846E-3</v>
      </c>
      <c r="H1615" s="182">
        <v>343.97627697259588</v>
      </c>
      <c r="I1615" s="181">
        <v>0.99651391393442901</v>
      </c>
      <c r="J1615" s="182">
        <v>98671.194715973295</v>
      </c>
      <c r="K1615" s="182">
        <v>492496.03288743499</v>
      </c>
      <c r="L1615" s="182">
        <v>6313851.8328244425</v>
      </c>
      <c r="M1615" s="183">
        <v>63.988804949600258</v>
      </c>
      <c r="N1615" s="182">
        <v>5</v>
      </c>
      <c r="O1615" s="186">
        <f t="shared" si="107"/>
        <v>2.4999999999999369</v>
      </c>
    </row>
    <row r="1616" spans="2:15" x14ac:dyDescent="0.2">
      <c r="B1616" s="179" t="s">
        <v>58</v>
      </c>
      <c r="C1616" s="185" t="s">
        <v>18</v>
      </c>
      <c r="D1616" s="179" t="s">
        <v>120</v>
      </c>
      <c r="E1616" s="180" t="str">
        <f t="shared" si="108"/>
        <v>MGTotal20-24</v>
      </c>
      <c r="F1616" s="181">
        <v>1.0200000000000001E-3</v>
      </c>
      <c r="G1616" s="181">
        <v>5.0929760197543751E-3</v>
      </c>
      <c r="H1616" s="182">
        <v>500.77816559898082</v>
      </c>
      <c r="I1616" s="181">
        <v>0.99490702398024566</v>
      </c>
      <c r="J1616" s="182">
        <v>98327.218439000702</v>
      </c>
      <c r="K1616" s="182">
        <v>490384.14678100607</v>
      </c>
      <c r="L1616" s="182">
        <v>5821355.7999370079</v>
      </c>
      <c r="M1616" s="183">
        <v>59.203910090758896</v>
      </c>
      <c r="N1616" s="182">
        <v>5</v>
      </c>
      <c r="O1616" s="186">
        <f t="shared" si="107"/>
        <v>2.5000000000000058</v>
      </c>
    </row>
    <row r="1617" spans="2:15" x14ac:dyDescent="0.2">
      <c r="B1617" s="179" t="s">
        <v>58</v>
      </c>
      <c r="C1617" s="185" t="s">
        <v>18</v>
      </c>
      <c r="D1617" s="179" t="s">
        <v>121</v>
      </c>
      <c r="E1617" s="180" t="str">
        <f t="shared" si="108"/>
        <v>MGTotal25-29</v>
      </c>
      <c r="F1617" s="181">
        <v>1.01E-3</v>
      </c>
      <c r="G1617" s="181">
        <v>5.0558626280008045E-3</v>
      </c>
      <c r="H1617" s="182">
        <v>494.59704340864454</v>
      </c>
      <c r="I1617" s="181">
        <v>0.99494413737199916</v>
      </c>
      <c r="J1617" s="182">
        <v>97826.44027340172</v>
      </c>
      <c r="K1617" s="182">
        <v>487895.70875848696</v>
      </c>
      <c r="L1617" s="182">
        <v>5330971.6531560021</v>
      </c>
      <c r="M1617" s="183">
        <v>54.494180083188141</v>
      </c>
      <c r="N1617" s="182">
        <v>5</v>
      </c>
      <c r="O1617" s="186">
        <f t="shared" si="107"/>
        <v>2.4999999999999756</v>
      </c>
    </row>
    <row r="1618" spans="2:15" x14ac:dyDescent="0.2">
      <c r="B1618" s="179" t="s">
        <v>58</v>
      </c>
      <c r="C1618" s="185" t="s">
        <v>18</v>
      </c>
      <c r="D1618" s="179" t="s">
        <v>122</v>
      </c>
      <c r="E1618" s="180" t="str">
        <f t="shared" si="108"/>
        <v>MGTotal30-34</v>
      </c>
      <c r="F1618" s="181">
        <v>1.3699999999999999E-3</v>
      </c>
      <c r="G1618" s="181">
        <v>6.815069877055953E-3</v>
      </c>
      <c r="H1618" s="182">
        <v>663.32331287505815</v>
      </c>
      <c r="I1618" s="181">
        <v>0.99318493012294407</v>
      </c>
      <c r="J1618" s="182">
        <v>97331.843229993072</v>
      </c>
      <c r="K1618" s="182">
        <v>485000.90786777774</v>
      </c>
      <c r="L1618" s="182">
        <v>4843075.9443975147</v>
      </c>
      <c r="M1618" s="183">
        <v>49.758391330917561</v>
      </c>
      <c r="N1618" s="182">
        <v>5</v>
      </c>
      <c r="O1618" s="186">
        <f t="shared" si="107"/>
        <v>2.5000000000000435</v>
      </c>
    </row>
    <row r="1619" spans="2:15" x14ac:dyDescent="0.2">
      <c r="B1619" s="179" t="s">
        <v>58</v>
      </c>
      <c r="C1619" s="185" t="s">
        <v>18</v>
      </c>
      <c r="D1619" s="179" t="s">
        <v>123</v>
      </c>
      <c r="E1619" s="180" t="str">
        <f t="shared" si="108"/>
        <v>MGTotal35-39</v>
      </c>
      <c r="F1619" s="181">
        <v>1.7799999999999999E-3</v>
      </c>
      <c r="G1619" s="181">
        <v>8.8665076623133752E-3</v>
      </c>
      <c r="H1619" s="182">
        <v>857.11217254962003</v>
      </c>
      <c r="I1619" s="181">
        <v>0.99113349233768666</v>
      </c>
      <c r="J1619" s="182">
        <v>96668.519917118014</v>
      </c>
      <c r="K1619" s="182">
        <v>481199.81915421603</v>
      </c>
      <c r="L1619" s="182">
        <v>4358075.0365297366</v>
      </c>
      <c r="M1619" s="183">
        <v>45.082670555691529</v>
      </c>
      <c r="N1619" s="182">
        <v>5</v>
      </c>
      <c r="O1619" s="186">
        <f t="shared" si="107"/>
        <v>2.4999999999999818</v>
      </c>
    </row>
    <row r="1620" spans="2:15" x14ac:dyDescent="0.2">
      <c r="B1620" s="179" t="s">
        <v>58</v>
      </c>
      <c r="C1620" s="185" t="s">
        <v>18</v>
      </c>
      <c r="D1620" s="179" t="s">
        <v>124</v>
      </c>
      <c r="E1620" s="180" t="str">
        <f t="shared" si="108"/>
        <v>MGTotal40-44</v>
      </c>
      <c r="F1620" s="181">
        <v>2.6099999999999999E-3</v>
      </c>
      <c r="G1620" s="181">
        <v>1.2980853591644092E-2</v>
      </c>
      <c r="H1620" s="182">
        <v>1243.7138563415572</v>
      </c>
      <c r="I1620" s="181">
        <v>0.98701914640835586</v>
      </c>
      <c r="J1620" s="182">
        <v>95811.407744568394</v>
      </c>
      <c r="K1620" s="182">
        <v>475947.75408198807</v>
      </c>
      <c r="L1620" s="182">
        <v>3876875.2173755202</v>
      </c>
      <c r="M1620" s="183">
        <v>40.463607712676598</v>
      </c>
      <c r="N1620" s="182">
        <v>5</v>
      </c>
      <c r="O1620" s="186">
        <f t="shared" si="107"/>
        <v>2.5000000000000324</v>
      </c>
    </row>
    <row r="1621" spans="2:15" x14ac:dyDescent="0.2">
      <c r="B1621" s="179" t="s">
        <v>58</v>
      </c>
      <c r="C1621" s="185" t="s">
        <v>18</v>
      </c>
      <c r="D1621" s="179" t="s">
        <v>125</v>
      </c>
      <c r="E1621" s="180" t="str">
        <f t="shared" si="108"/>
        <v>MGTotal45-49</v>
      </c>
      <c r="F1621" s="181">
        <v>3.7599999999999999E-3</v>
      </c>
      <c r="G1621" s="181">
        <v>1.8608138198493839E-2</v>
      </c>
      <c r="H1621" s="182">
        <v>1759.728716984986</v>
      </c>
      <c r="I1621" s="181">
        <v>0.98139186180150617</v>
      </c>
      <c r="J1621" s="182">
        <v>94567.69388822683</v>
      </c>
      <c r="K1621" s="182">
        <v>468439.1476486717</v>
      </c>
      <c r="L1621" s="182">
        <v>3400927.4632935319</v>
      </c>
      <c r="M1621" s="183">
        <v>35.962888841439003</v>
      </c>
      <c r="N1621" s="182">
        <v>5</v>
      </c>
      <c r="O1621" s="186">
        <f t="shared" si="107"/>
        <v>2.5000000000000151</v>
      </c>
    </row>
    <row r="1622" spans="2:15" x14ac:dyDescent="0.2">
      <c r="B1622" s="179" t="s">
        <v>58</v>
      </c>
      <c r="C1622" s="185" t="s">
        <v>18</v>
      </c>
      <c r="D1622" s="179" t="s">
        <v>126</v>
      </c>
      <c r="E1622" s="180" t="str">
        <f t="shared" si="108"/>
        <v>MGTotal50-54</v>
      </c>
      <c r="F1622" s="181">
        <v>5.4200000000000003E-3</v>
      </c>
      <c r="G1622" s="181">
        <v>2.6752930259230704E-2</v>
      </c>
      <c r="H1622" s="182">
        <v>2482.885019727345</v>
      </c>
      <c r="I1622" s="181">
        <v>0.97324706974076924</v>
      </c>
      <c r="J1622" s="182">
        <v>92807.965171241842</v>
      </c>
      <c r="K1622" s="182">
        <v>457832.61330689082</v>
      </c>
      <c r="L1622" s="182">
        <v>2932488.3156448603</v>
      </c>
      <c r="M1622" s="183">
        <v>31.597377555192242</v>
      </c>
      <c r="N1622" s="182">
        <v>5</v>
      </c>
      <c r="O1622" s="186">
        <f t="shared" si="107"/>
        <v>2.5000000000000089</v>
      </c>
    </row>
    <row r="1623" spans="2:15" x14ac:dyDescent="0.2">
      <c r="B1623" s="179" t="s">
        <v>58</v>
      </c>
      <c r="C1623" s="185" t="s">
        <v>18</v>
      </c>
      <c r="D1623" s="179" t="s">
        <v>127</v>
      </c>
      <c r="E1623" s="180" t="str">
        <f t="shared" si="108"/>
        <v>MGTotal55-59</v>
      </c>
      <c r="F1623" s="181">
        <v>7.6899999999999998E-3</v>
      </c>
      <c r="G1623" s="181">
        <v>3.7714194082121177E-2</v>
      </c>
      <c r="H1623" s="182">
        <v>3406.5376033173684</v>
      </c>
      <c r="I1623" s="181">
        <v>0.96228580591787882</v>
      </c>
      <c r="J1623" s="182">
        <v>90325.080151514485</v>
      </c>
      <c r="K1623" s="182">
        <v>443109.05674927903</v>
      </c>
      <c r="L1623" s="182">
        <v>2474655.7023379696</v>
      </c>
      <c r="M1623" s="183">
        <v>27.397215681258125</v>
      </c>
      <c r="N1623" s="182">
        <v>5</v>
      </c>
      <c r="O1623" s="186">
        <f t="shared" si="107"/>
        <v>2.5000000000000138</v>
      </c>
    </row>
    <row r="1624" spans="2:15" x14ac:dyDescent="0.2">
      <c r="B1624" s="179" t="s">
        <v>58</v>
      </c>
      <c r="C1624" s="185" t="s">
        <v>18</v>
      </c>
      <c r="D1624" s="179" t="s">
        <v>128</v>
      </c>
      <c r="E1624" s="180" t="str">
        <f t="shared" si="108"/>
        <v>MGTotal60-64</v>
      </c>
      <c r="F1624" s="181">
        <v>1.091E-2</v>
      </c>
      <c r="G1624" s="181">
        <v>5.3117602452234597E-2</v>
      </c>
      <c r="H1624" s="182">
        <v>4616.9045888027722</v>
      </c>
      <c r="I1624" s="181">
        <v>0.94688239754776538</v>
      </c>
      <c r="J1624" s="182">
        <v>86918.542548197118</v>
      </c>
      <c r="K1624" s="182">
        <v>423050.45126897865</v>
      </c>
      <c r="L1624" s="182">
        <v>2031546.6455886906</v>
      </c>
      <c r="M1624" s="183">
        <v>23.372994829753154</v>
      </c>
      <c r="N1624" s="182">
        <v>5</v>
      </c>
      <c r="O1624" s="186">
        <f t="shared" si="107"/>
        <v>2.4999999999999956</v>
      </c>
    </row>
    <row r="1625" spans="2:15" x14ac:dyDescent="0.2">
      <c r="B1625" s="179" t="s">
        <v>58</v>
      </c>
      <c r="C1625" s="185" t="s">
        <v>18</v>
      </c>
      <c r="D1625" s="179" t="s">
        <v>129</v>
      </c>
      <c r="E1625" s="180" t="str">
        <f t="shared" si="108"/>
        <v>MGTotal65-69</v>
      </c>
      <c r="F1625" s="181">
        <v>1.6320000000000001E-2</v>
      </c>
      <c r="G1625" s="181">
        <v>7.8413263049669196E-2</v>
      </c>
      <c r="H1625" s="182">
        <v>6453.5399867286278</v>
      </c>
      <c r="I1625" s="181">
        <v>0.92158673695033078</v>
      </c>
      <c r="J1625" s="182">
        <v>82301.637959394342</v>
      </c>
      <c r="K1625" s="182">
        <v>395374.33983015013</v>
      </c>
      <c r="L1625" s="182">
        <v>1608496.194319712</v>
      </c>
      <c r="M1625" s="183">
        <v>19.543914728808989</v>
      </c>
      <c r="N1625" s="182">
        <v>5</v>
      </c>
      <c r="O1625" s="186">
        <f t="shared" si="107"/>
        <v>2.5000000000000062</v>
      </c>
    </row>
    <row r="1626" spans="2:15" x14ac:dyDescent="0.2">
      <c r="B1626" s="179" t="s">
        <v>58</v>
      </c>
      <c r="C1626" s="185" t="s">
        <v>18</v>
      </c>
      <c r="D1626" s="179" t="s">
        <v>130</v>
      </c>
      <c r="E1626" s="180" t="str">
        <f t="shared" si="108"/>
        <v>MGTotal70-74</v>
      </c>
      <c r="F1626" s="181">
        <v>2.5649999999999999E-2</v>
      </c>
      <c r="G1626" s="181">
        <v>0.1205133405267666</v>
      </c>
      <c r="H1626" s="182">
        <v>9140.7076592874182</v>
      </c>
      <c r="I1626" s="181">
        <v>0.87948665947323335</v>
      </c>
      <c r="J1626" s="182">
        <v>75848.09797266571</v>
      </c>
      <c r="K1626" s="182">
        <v>356388.72071511002</v>
      </c>
      <c r="L1626" s="182">
        <v>1213121.8544895619</v>
      </c>
      <c r="M1626" s="183">
        <v>15.994097240602516</v>
      </c>
      <c r="N1626" s="182">
        <v>5</v>
      </c>
      <c r="O1626" s="186">
        <f t="shared" si="107"/>
        <v>2.5000000000000018</v>
      </c>
    </row>
    <row r="1627" spans="2:15" x14ac:dyDescent="0.2">
      <c r="B1627" s="179" t="s">
        <v>58</v>
      </c>
      <c r="C1627" s="185" t="s">
        <v>18</v>
      </c>
      <c r="D1627" s="179" t="s">
        <v>131</v>
      </c>
      <c r="E1627" s="180" t="str">
        <f t="shared" si="108"/>
        <v>MGTotal75-79</v>
      </c>
      <c r="F1627" s="181">
        <v>4.0169999999999997E-2</v>
      </c>
      <c r="G1627" s="181">
        <v>0.18252105499851187</v>
      </c>
      <c r="H1627" s="182">
        <v>12175.503256195316</v>
      </c>
      <c r="I1627" s="181">
        <v>0.8174789450014881</v>
      </c>
      <c r="J1627" s="182">
        <v>66707.390313378288</v>
      </c>
      <c r="K1627" s="182">
        <v>303098.19342640316</v>
      </c>
      <c r="L1627" s="182">
        <v>856733.13377445191</v>
      </c>
      <c r="M1627" s="183">
        <v>12.843151707025068</v>
      </c>
      <c r="N1627" s="182">
        <v>5</v>
      </c>
      <c r="O1627" s="186">
        <f t="shared" si="107"/>
        <v>2.5000000000000004</v>
      </c>
    </row>
    <row r="1628" spans="2:15" x14ac:dyDescent="0.2">
      <c r="B1628" s="179" t="s">
        <v>58</v>
      </c>
      <c r="C1628" s="185" t="s">
        <v>18</v>
      </c>
      <c r="D1628" s="179" t="s">
        <v>132</v>
      </c>
      <c r="E1628" s="180" t="str">
        <f t="shared" si="108"/>
        <v>MGTotal80-84</v>
      </c>
      <c r="F1628" s="181">
        <v>6.3390000000000002E-2</v>
      </c>
      <c r="G1628" s="181">
        <v>0.27360835757701546</v>
      </c>
      <c r="H1628" s="182">
        <v>14920.380053291139</v>
      </c>
      <c r="I1628" s="181">
        <v>0.7263916424229846</v>
      </c>
      <c r="J1628" s="182">
        <v>54531.887057182968</v>
      </c>
      <c r="K1628" s="182">
        <v>235358.485152687</v>
      </c>
      <c r="L1628" s="182">
        <v>553634.94034804869</v>
      </c>
      <c r="M1628" s="183">
        <v>10.152499211470504</v>
      </c>
      <c r="N1628" s="182">
        <v>5</v>
      </c>
      <c r="O1628" s="186">
        <f t="shared" si="107"/>
        <v>2.4999999999999987</v>
      </c>
    </row>
    <row r="1629" spans="2:15" x14ac:dyDescent="0.2">
      <c r="B1629" s="179" t="s">
        <v>58</v>
      </c>
      <c r="C1629" s="185" t="s">
        <v>18</v>
      </c>
      <c r="D1629" s="179" t="s">
        <v>133</v>
      </c>
      <c r="E1629" s="180" t="str">
        <f t="shared" si="108"/>
        <v>MGTotal85-89</v>
      </c>
      <c r="F1629" s="181">
        <v>9.9640000000000006E-2</v>
      </c>
      <c r="G1629" s="181">
        <v>0.39885283427204993</v>
      </c>
      <c r="H1629" s="182">
        <v>15799.161838289416</v>
      </c>
      <c r="I1629" s="181">
        <v>0.60114716572795013</v>
      </c>
      <c r="J1629" s="182">
        <v>39611.507003891835</v>
      </c>
      <c r="K1629" s="182">
        <v>158559.63042373565</v>
      </c>
      <c r="L1629" s="182">
        <v>318276.45519536175</v>
      </c>
      <c r="M1629" s="183">
        <v>8.0349494192203057</v>
      </c>
      <c r="N1629" s="182">
        <v>5</v>
      </c>
      <c r="O1629" s="186">
        <f t="shared" si="107"/>
        <v>2.4999999999999996</v>
      </c>
    </row>
    <row r="1630" spans="2:15" x14ac:dyDescent="0.2">
      <c r="B1630" s="179" t="s">
        <v>58</v>
      </c>
      <c r="C1630" s="185" t="s">
        <v>18</v>
      </c>
      <c r="D1630" s="179" t="s">
        <v>8</v>
      </c>
      <c r="E1630" s="180" t="str">
        <f t="shared" si="108"/>
        <v>MGTotal90+</v>
      </c>
      <c r="F1630" s="181">
        <v>0.14909</v>
      </c>
      <c r="G1630" s="181">
        <v>1</v>
      </c>
      <c r="H1630" s="182">
        <v>23812.345165602423</v>
      </c>
      <c r="I1630" s="181">
        <v>0</v>
      </c>
      <c r="J1630" s="182">
        <v>23812.345165602423</v>
      </c>
      <c r="K1630" s="182">
        <v>159716.82477162607</v>
      </c>
      <c r="L1630" s="182">
        <v>159716.82477162607</v>
      </c>
      <c r="M1630" s="183">
        <v>6.707311844376477</v>
      </c>
      <c r="N1630" s="183" t="s">
        <v>19</v>
      </c>
      <c r="O1630" s="186">
        <f>K1630/H1630</f>
        <v>6.707311844376477</v>
      </c>
    </row>
    <row r="1631" spans="2:15" ht="16" customHeight="1" x14ac:dyDescent="0.2">
      <c r="B1631" s="239" t="s">
        <v>14</v>
      </c>
      <c r="C1631" s="239" t="s">
        <v>17</v>
      </c>
      <c r="D1631" s="239" t="s">
        <v>0</v>
      </c>
      <c r="E1631" s="239" t="s">
        <v>135</v>
      </c>
      <c r="F1631" s="240" t="s">
        <v>1</v>
      </c>
      <c r="G1631" s="240" t="s">
        <v>2</v>
      </c>
      <c r="H1631" s="240" t="s">
        <v>83</v>
      </c>
      <c r="I1631" s="240" t="s">
        <v>3</v>
      </c>
      <c r="J1631" s="240" t="s">
        <v>4</v>
      </c>
      <c r="K1631" s="240" t="s">
        <v>5</v>
      </c>
      <c r="L1631" s="240" t="s">
        <v>6</v>
      </c>
      <c r="M1631" s="240" t="s">
        <v>7</v>
      </c>
      <c r="N1631" s="241" t="s">
        <v>9</v>
      </c>
      <c r="O1631" s="242" t="s">
        <v>139</v>
      </c>
    </row>
    <row r="1632" spans="2:15" ht="16" customHeight="1" x14ac:dyDescent="0.2">
      <c r="B1632" s="239"/>
      <c r="C1632" s="239"/>
      <c r="D1632" s="239"/>
      <c r="E1632" s="239"/>
      <c r="F1632" s="239"/>
      <c r="G1632" s="239"/>
      <c r="H1632" s="239"/>
      <c r="I1632" s="239"/>
      <c r="J1632" s="239"/>
      <c r="K1632" s="239"/>
      <c r="L1632" s="239"/>
      <c r="M1632" s="239"/>
      <c r="N1632" s="241"/>
      <c r="O1632" s="242"/>
    </row>
    <row r="1633" spans="2:15" x14ac:dyDescent="0.2">
      <c r="B1633" s="179" t="s">
        <v>59</v>
      </c>
      <c r="C1633" s="185" t="s">
        <v>18</v>
      </c>
      <c r="D1633" s="179">
        <v>0</v>
      </c>
      <c r="E1633" s="180" t="str">
        <f t="shared" si="108"/>
        <v>ESTotal0</v>
      </c>
      <c r="F1633" s="181">
        <v>7.8499999999999993E-3</v>
      </c>
      <c r="G1633" s="181">
        <v>7.7921609605503695E-3</v>
      </c>
      <c r="H1633" s="182">
        <v>779.21609605503693</v>
      </c>
      <c r="I1633" s="181">
        <v>0.99220783903944965</v>
      </c>
      <c r="J1633" s="182">
        <v>100000</v>
      </c>
      <c r="K1633" s="182">
        <v>99277.960040478254</v>
      </c>
      <c r="L1633" s="182">
        <v>7906083.0863429811</v>
      </c>
      <c r="M1633" s="183">
        <v>79.060830863429814</v>
      </c>
      <c r="N1633" s="182">
        <v>1</v>
      </c>
      <c r="O1633" s="186">
        <f t="shared" ref="O1633:O1651" si="109">(K1633-J1634*N1633)/H1633</f>
        <v>7.3376482881655922E-2</v>
      </c>
    </row>
    <row r="1634" spans="2:15" x14ac:dyDescent="0.2">
      <c r="B1634" s="179" t="s">
        <v>59</v>
      </c>
      <c r="C1634" s="185" t="s">
        <v>18</v>
      </c>
      <c r="D1634" s="184" t="s">
        <v>1657</v>
      </c>
      <c r="E1634" s="180" t="str">
        <f t="shared" si="108"/>
        <v>ESTotal1-4</v>
      </c>
      <c r="F1634" s="181">
        <v>4.0999999999999999E-4</v>
      </c>
      <c r="G1634" s="181">
        <v>1.6466218479016641E-3</v>
      </c>
      <c r="H1634" s="182">
        <v>163.37911054216553</v>
      </c>
      <c r="I1634" s="181">
        <v>0.99835337815209835</v>
      </c>
      <c r="J1634" s="182">
        <v>99220.783903944961</v>
      </c>
      <c r="K1634" s="182">
        <v>396476.54018904618</v>
      </c>
      <c r="L1634" s="182">
        <v>7806805.126302503</v>
      </c>
      <c r="M1634" s="183">
        <v>78.681147428347515</v>
      </c>
      <c r="N1634" s="182">
        <v>4</v>
      </c>
      <c r="O1634" s="186">
        <f t="shared" si="109"/>
        <v>1.5113377384392632</v>
      </c>
    </row>
    <row r="1635" spans="2:15" x14ac:dyDescent="0.2">
      <c r="B1635" s="179" t="s">
        <v>59</v>
      </c>
      <c r="C1635" s="185" t="s">
        <v>18</v>
      </c>
      <c r="D1635" s="184" t="s">
        <v>1658</v>
      </c>
      <c r="E1635" s="180" t="str">
        <f t="shared" si="108"/>
        <v>ESTotal5-9</v>
      </c>
      <c r="F1635" s="181">
        <v>1.9000000000000001E-4</v>
      </c>
      <c r="G1635" s="181">
        <v>9.5210755680415953E-4</v>
      </c>
      <c r="H1635" s="182">
        <v>94.313303661207371</v>
      </c>
      <c r="I1635" s="181">
        <v>0.99904789244319581</v>
      </c>
      <c r="J1635" s="182">
        <v>99057.404793402791</v>
      </c>
      <c r="K1635" s="182">
        <v>495051.24070786091</v>
      </c>
      <c r="L1635" s="182">
        <v>7410328.5861134566</v>
      </c>
      <c r="M1635" s="183">
        <v>74.808426503487226</v>
      </c>
      <c r="N1635" s="182">
        <v>5</v>
      </c>
      <c r="O1635" s="186">
        <f t="shared" si="109"/>
        <v>2.4999999999999831</v>
      </c>
    </row>
    <row r="1636" spans="2:15" x14ac:dyDescent="0.2">
      <c r="B1636" s="179" t="s">
        <v>59</v>
      </c>
      <c r="C1636" s="185" t="s">
        <v>18</v>
      </c>
      <c r="D1636" s="184" t="s">
        <v>118</v>
      </c>
      <c r="E1636" s="180" t="str">
        <f t="shared" si="108"/>
        <v>ESTotal10-14</v>
      </c>
      <c r="F1636" s="181">
        <v>2.3000000000000001E-4</v>
      </c>
      <c r="G1636" s="181">
        <v>1.1536343459191589E-3</v>
      </c>
      <c r="H1636" s="182">
        <v>114.16722132090591</v>
      </c>
      <c r="I1636" s="181">
        <v>0.9988463656540808</v>
      </c>
      <c r="J1636" s="182">
        <v>98963.091489741579</v>
      </c>
      <c r="K1636" s="182">
        <v>494530.03939540562</v>
      </c>
      <c r="L1636" s="182">
        <v>6915277.3454055954</v>
      </c>
      <c r="M1636" s="183">
        <v>69.877337513475183</v>
      </c>
      <c r="N1636" s="182">
        <v>5</v>
      </c>
      <c r="O1636" s="186">
        <f t="shared" si="109"/>
        <v>2.5000000000000773</v>
      </c>
    </row>
    <row r="1637" spans="2:15" x14ac:dyDescent="0.2">
      <c r="B1637" s="179" t="s">
        <v>59</v>
      </c>
      <c r="C1637" s="185" t="s">
        <v>18</v>
      </c>
      <c r="D1637" s="179" t="s">
        <v>119</v>
      </c>
      <c r="E1637" s="180" t="str">
        <f t="shared" si="108"/>
        <v>ESTotal15-19</v>
      </c>
      <c r="F1637" s="181">
        <v>1.08E-3</v>
      </c>
      <c r="G1637" s="181">
        <v>5.4044935464454876E-3</v>
      </c>
      <c r="H1637" s="182">
        <v>534.22837328175819</v>
      </c>
      <c r="I1637" s="181">
        <v>0.99459550645355455</v>
      </c>
      <c r="J1637" s="182">
        <v>98848.924268420669</v>
      </c>
      <c r="K1637" s="182">
        <v>492909.05040889897</v>
      </c>
      <c r="L1637" s="182">
        <v>6420747.3060101895</v>
      </c>
      <c r="M1637" s="183">
        <v>64.955156098359581</v>
      </c>
      <c r="N1637" s="182">
        <v>5</v>
      </c>
      <c r="O1637" s="186">
        <f t="shared" si="109"/>
        <v>2.5000000000000746</v>
      </c>
    </row>
    <row r="1638" spans="2:15" x14ac:dyDescent="0.2">
      <c r="B1638" s="179" t="s">
        <v>59</v>
      </c>
      <c r="C1638" s="185" t="s">
        <v>18</v>
      </c>
      <c r="D1638" s="179" t="s">
        <v>120</v>
      </c>
      <c r="E1638" s="180" t="str">
        <f t="shared" si="108"/>
        <v>ESTotal20-24</v>
      </c>
      <c r="F1638" s="181">
        <v>1.3600000000000001E-3</v>
      </c>
      <c r="G1638" s="181">
        <v>6.7947091808472325E-3</v>
      </c>
      <c r="H1638" s="182">
        <v>668.01976681090412</v>
      </c>
      <c r="I1638" s="181">
        <v>0.99320529081915276</v>
      </c>
      <c r="J1638" s="182">
        <v>98314.69589513891</v>
      </c>
      <c r="K1638" s="182">
        <v>489903.43005866732</v>
      </c>
      <c r="L1638" s="182">
        <v>5927838.2556012906</v>
      </c>
      <c r="M1638" s="183">
        <v>60.294528723598361</v>
      </c>
      <c r="N1638" s="182">
        <v>5</v>
      </c>
      <c r="O1638" s="186">
        <f t="shared" si="109"/>
        <v>2.5000000000000178</v>
      </c>
    </row>
    <row r="1639" spans="2:15" x14ac:dyDescent="0.2">
      <c r="B1639" s="179" t="s">
        <v>59</v>
      </c>
      <c r="C1639" s="185" t="s">
        <v>18</v>
      </c>
      <c r="D1639" s="179" t="s">
        <v>121</v>
      </c>
      <c r="E1639" s="180" t="str">
        <f t="shared" si="108"/>
        <v>ESTotal25-29</v>
      </c>
      <c r="F1639" s="181">
        <v>1.23E-3</v>
      </c>
      <c r="G1639" s="181">
        <v>6.1301022715752815E-3</v>
      </c>
      <c r="H1639" s="182">
        <v>598.58411114603928</v>
      </c>
      <c r="I1639" s="181">
        <v>0.99386989772842471</v>
      </c>
      <c r="J1639" s="182">
        <v>97646.676128328007</v>
      </c>
      <c r="K1639" s="182">
        <v>486736.92036377493</v>
      </c>
      <c r="L1639" s="182">
        <v>5437934.8255426232</v>
      </c>
      <c r="M1639" s="183">
        <v>55.689912254627572</v>
      </c>
      <c r="N1639" s="182">
        <v>5</v>
      </c>
      <c r="O1639" s="186">
        <f t="shared" si="109"/>
        <v>2.5000000000000315</v>
      </c>
    </row>
    <row r="1640" spans="2:15" x14ac:dyDescent="0.2">
      <c r="B1640" s="179" t="s">
        <v>59</v>
      </c>
      <c r="C1640" s="185" t="s">
        <v>18</v>
      </c>
      <c r="D1640" s="179" t="s">
        <v>122</v>
      </c>
      <c r="E1640" s="180" t="str">
        <f t="shared" si="108"/>
        <v>ESTotal30-34</v>
      </c>
      <c r="F1640" s="181">
        <v>1.39E-3</v>
      </c>
      <c r="G1640" s="181">
        <v>6.9412222399896214E-3</v>
      </c>
      <c r="H1640" s="182">
        <v>673.63237465822272</v>
      </c>
      <c r="I1640" s="181">
        <v>0.99305877776001039</v>
      </c>
      <c r="J1640" s="182">
        <v>97048.09201718196</v>
      </c>
      <c r="K1640" s="182">
        <v>483556.37914926425</v>
      </c>
      <c r="L1640" s="182">
        <v>4951197.9051788487</v>
      </c>
      <c r="M1640" s="183">
        <v>51.017982963562638</v>
      </c>
      <c r="N1640" s="182">
        <v>5</v>
      </c>
      <c r="O1640" s="186">
        <f t="shared" si="109"/>
        <v>2.5000000000000124</v>
      </c>
    </row>
    <row r="1641" spans="2:15" x14ac:dyDescent="0.2">
      <c r="B1641" s="179" t="s">
        <v>59</v>
      </c>
      <c r="C1641" s="185" t="s">
        <v>18</v>
      </c>
      <c r="D1641" s="179" t="s">
        <v>123</v>
      </c>
      <c r="E1641" s="180" t="str">
        <f t="shared" si="108"/>
        <v>ESTotal35-39</v>
      </c>
      <c r="F1641" s="181">
        <v>1.6900000000000001E-3</v>
      </c>
      <c r="G1641" s="181">
        <v>8.4120312373523309E-3</v>
      </c>
      <c r="H1641" s="182">
        <v>810.70496499586125</v>
      </c>
      <c r="I1641" s="181">
        <v>0.99158796876264765</v>
      </c>
      <c r="J1641" s="182">
        <v>96374.45964252374</v>
      </c>
      <c r="K1641" s="182">
        <v>479845.53580012906</v>
      </c>
      <c r="L1641" s="182">
        <v>4467641.526029584</v>
      </c>
      <c r="M1641" s="183">
        <v>46.357111029220299</v>
      </c>
      <c r="N1641" s="182">
        <v>5</v>
      </c>
      <c r="O1641" s="186">
        <f t="shared" si="109"/>
        <v>2.5000000000000369</v>
      </c>
    </row>
    <row r="1642" spans="2:15" x14ac:dyDescent="0.2">
      <c r="B1642" s="179" t="s">
        <v>59</v>
      </c>
      <c r="C1642" s="185" t="s">
        <v>18</v>
      </c>
      <c r="D1642" s="179" t="s">
        <v>124</v>
      </c>
      <c r="E1642" s="180" t="str">
        <f t="shared" si="108"/>
        <v>ESTotal40-44</v>
      </c>
      <c r="F1642" s="181">
        <v>2.3700000000000001E-3</v>
      </c>
      <c r="G1642" s="181">
        <v>1.1804892814964068E-2</v>
      </c>
      <c r="H1642" s="182">
        <v>1128.1198809637376</v>
      </c>
      <c r="I1642" s="181">
        <v>0.98819510718503589</v>
      </c>
      <c r="J1642" s="182">
        <v>95563.754677527875</v>
      </c>
      <c r="K1642" s="182">
        <v>474998.47368523001</v>
      </c>
      <c r="L1642" s="182">
        <v>3987795.9902294548</v>
      </c>
      <c r="M1642" s="183">
        <v>41.729168173497875</v>
      </c>
      <c r="N1642" s="182">
        <v>5</v>
      </c>
      <c r="O1642" s="186">
        <f t="shared" si="109"/>
        <v>2.5000000000000173</v>
      </c>
    </row>
    <row r="1643" spans="2:15" x14ac:dyDescent="0.2">
      <c r="B1643" s="179" t="s">
        <v>59</v>
      </c>
      <c r="C1643" s="185" t="s">
        <v>18</v>
      </c>
      <c r="D1643" s="179" t="s">
        <v>125</v>
      </c>
      <c r="E1643" s="180" t="str">
        <f t="shared" si="108"/>
        <v>ESTotal45-49</v>
      </c>
      <c r="F1643" s="181">
        <v>3.3600000000000001E-3</v>
      </c>
      <c r="G1643" s="181">
        <v>1.6677352175451712E-2</v>
      </c>
      <c r="H1643" s="182">
        <v>1574.9363394146421</v>
      </c>
      <c r="I1643" s="181">
        <v>0.98332264782454826</v>
      </c>
      <c r="J1643" s="182">
        <v>94435.634796564133</v>
      </c>
      <c r="K1643" s="182">
        <v>468240.83313428401</v>
      </c>
      <c r="L1643" s="182">
        <v>3512797.5165442247</v>
      </c>
      <c r="M1643" s="183">
        <v>37.19779640504975</v>
      </c>
      <c r="N1643" s="182">
        <v>5</v>
      </c>
      <c r="O1643" s="186">
        <f t="shared" si="109"/>
        <v>2.499999999999984</v>
      </c>
    </row>
    <row r="1644" spans="2:15" x14ac:dyDescent="0.2">
      <c r="B1644" s="179" t="s">
        <v>59</v>
      </c>
      <c r="C1644" s="185" t="s">
        <v>18</v>
      </c>
      <c r="D1644" s="179" t="s">
        <v>126</v>
      </c>
      <c r="E1644" s="180" t="str">
        <f t="shared" si="108"/>
        <v>ESTotal50-54</v>
      </c>
      <c r="F1644" s="181">
        <v>4.7699999999999999E-3</v>
      </c>
      <c r="G1644" s="181">
        <v>2.3566954540232287E-2</v>
      </c>
      <c r="H1644" s="182">
        <v>2188.4438591138605</v>
      </c>
      <c r="I1644" s="181">
        <v>0.97643304545976772</v>
      </c>
      <c r="J1644" s="182">
        <v>92860.698457149483</v>
      </c>
      <c r="K1644" s="182">
        <v>458832.38263796276</v>
      </c>
      <c r="L1644" s="182">
        <v>3044556.6834099405</v>
      </c>
      <c r="M1644" s="183">
        <v>32.786278091746738</v>
      </c>
      <c r="N1644" s="182">
        <v>5</v>
      </c>
      <c r="O1644" s="186">
        <f t="shared" si="109"/>
        <v>2.5000000000000098</v>
      </c>
    </row>
    <row r="1645" spans="2:15" x14ac:dyDescent="0.2">
      <c r="B1645" s="179" t="s">
        <v>59</v>
      </c>
      <c r="C1645" s="185" t="s">
        <v>18</v>
      </c>
      <c r="D1645" s="179" t="s">
        <v>127</v>
      </c>
      <c r="E1645" s="180" t="str">
        <f t="shared" si="108"/>
        <v>ESTotal55-59</v>
      </c>
      <c r="F1645" s="181">
        <v>6.7400000000000003E-3</v>
      </c>
      <c r="G1645" s="181">
        <v>3.3130626761072493E-2</v>
      </c>
      <c r="H1645" s="182">
        <v>3004.0286246724572</v>
      </c>
      <c r="I1645" s="181">
        <v>0.96686937323892752</v>
      </c>
      <c r="J1645" s="182">
        <v>90672.254598035623</v>
      </c>
      <c r="K1645" s="182">
        <v>445851.20142849698</v>
      </c>
      <c r="L1645" s="182">
        <v>2585724.3007719778</v>
      </c>
      <c r="M1645" s="183">
        <v>28.517260458945248</v>
      </c>
      <c r="N1645" s="182">
        <v>5</v>
      </c>
      <c r="O1645" s="186">
        <f t="shared" si="109"/>
        <v>2.5000000000000071</v>
      </c>
    </row>
    <row r="1646" spans="2:15" x14ac:dyDescent="0.2">
      <c r="B1646" s="179" t="s">
        <v>59</v>
      </c>
      <c r="C1646" s="185" t="s">
        <v>18</v>
      </c>
      <c r="D1646" s="179" t="s">
        <v>128</v>
      </c>
      <c r="E1646" s="180" t="str">
        <f t="shared" si="108"/>
        <v>ESTotal60-64</v>
      </c>
      <c r="F1646" s="181">
        <v>9.8200000000000006E-3</v>
      </c>
      <c r="G1646" s="181">
        <v>4.7919015368003762E-2</v>
      </c>
      <c r="H1646" s="182">
        <v>4200.9750677032162</v>
      </c>
      <c r="I1646" s="181">
        <v>0.9520809846319962</v>
      </c>
      <c r="J1646" s="182">
        <v>87668.225973363165</v>
      </c>
      <c r="K1646" s="182">
        <v>427838.69219755777</v>
      </c>
      <c r="L1646" s="182">
        <v>2139873.099343481</v>
      </c>
      <c r="M1646" s="183">
        <v>24.408764698782125</v>
      </c>
      <c r="N1646" s="182">
        <v>5</v>
      </c>
      <c r="O1646" s="186">
        <f t="shared" si="109"/>
        <v>2.4999999999999862</v>
      </c>
    </row>
    <row r="1647" spans="2:15" x14ac:dyDescent="0.2">
      <c r="B1647" s="179" t="s">
        <v>59</v>
      </c>
      <c r="C1647" s="185" t="s">
        <v>18</v>
      </c>
      <c r="D1647" s="179" t="s">
        <v>129</v>
      </c>
      <c r="E1647" s="180" t="str">
        <f t="shared" si="108"/>
        <v>ESTotal65-69</v>
      </c>
      <c r="F1647" s="181">
        <v>1.511E-2</v>
      </c>
      <c r="G1647" s="181">
        <v>7.2787118320881458E-2</v>
      </c>
      <c r="H1647" s="182">
        <v>6075.340667588971</v>
      </c>
      <c r="I1647" s="181">
        <v>0.92721288167911853</v>
      </c>
      <c r="J1647" s="182">
        <v>83467.250905659952</v>
      </c>
      <c r="K1647" s="182">
        <v>402147.90285932733</v>
      </c>
      <c r="L1647" s="182">
        <v>1712034.4071459232</v>
      </c>
      <c r="M1647" s="183">
        <v>20.511450761460619</v>
      </c>
      <c r="N1647" s="182">
        <v>5</v>
      </c>
      <c r="O1647" s="186">
        <f t="shared" si="109"/>
        <v>2.4999999999999964</v>
      </c>
    </row>
    <row r="1648" spans="2:15" x14ac:dyDescent="0.2">
      <c r="B1648" s="179" t="s">
        <v>59</v>
      </c>
      <c r="C1648" s="185" t="s">
        <v>18</v>
      </c>
      <c r="D1648" s="179" t="s">
        <v>130</v>
      </c>
      <c r="E1648" s="180" t="str">
        <f t="shared" si="108"/>
        <v>ESTotal70-74</v>
      </c>
      <c r="F1648" s="181">
        <v>2.332E-2</v>
      </c>
      <c r="G1648" s="181">
        <v>0.11019210064318871</v>
      </c>
      <c r="H1648" s="182">
        <v>8527.9771619221447</v>
      </c>
      <c r="I1648" s="181">
        <v>0.88980789935681126</v>
      </c>
      <c r="J1648" s="182">
        <v>77391.910238070981</v>
      </c>
      <c r="K1648" s="182">
        <v>365639.60828554956</v>
      </c>
      <c r="L1648" s="182">
        <v>1309886.5042865959</v>
      </c>
      <c r="M1648" s="183">
        <v>16.925367267162123</v>
      </c>
      <c r="N1648" s="182">
        <v>5</v>
      </c>
      <c r="O1648" s="186">
        <f t="shared" si="109"/>
        <v>2.4999999999999996</v>
      </c>
    </row>
    <row r="1649" spans="2:15" x14ac:dyDescent="0.2">
      <c r="B1649" s="179" t="s">
        <v>59</v>
      </c>
      <c r="C1649" s="185" t="s">
        <v>18</v>
      </c>
      <c r="D1649" s="179" t="s">
        <v>131</v>
      </c>
      <c r="E1649" s="180" t="str">
        <f t="shared" si="108"/>
        <v>ESTotal75-79</v>
      </c>
      <c r="F1649" s="181">
        <v>3.6130000000000002E-2</v>
      </c>
      <c r="G1649" s="181">
        <v>0.16567208105041623</v>
      </c>
      <c r="H1649" s="182">
        <v>11408.83110204217</v>
      </c>
      <c r="I1649" s="181">
        <v>0.8343279189495838</v>
      </c>
      <c r="J1649" s="182">
        <v>68863.933076148838</v>
      </c>
      <c r="K1649" s="182">
        <v>315797.58762563876</v>
      </c>
      <c r="L1649" s="182">
        <v>944246.89600104629</v>
      </c>
      <c r="M1649" s="183">
        <v>13.711777033660137</v>
      </c>
      <c r="N1649" s="182">
        <v>5</v>
      </c>
      <c r="O1649" s="186">
        <f t="shared" si="109"/>
        <v>2.4999999999999969</v>
      </c>
    </row>
    <row r="1650" spans="2:15" x14ac:dyDescent="0.2">
      <c r="B1650" s="179" t="s">
        <v>59</v>
      </c>
      <c r="C1650" s="185" t="s">
        <v>18</v>
      </c>
      <c r="D1650" s="179" t="s">
        <v>132</v>
      </c>
      <c r="E1650" s="180" t="str">
        <f t="shared" si="108"/>
        <v>ESTotal80-84</v>
      </c>
      <c r="F1650" s="181">
        <v>5.7860000000000002E-2</v>
      </c>
      <c r="G1650" s="181">
        <v>0.25275357700933332</v>
      </c>
      <c r="H1650" s="182">
        <v>14521.98254139147</v>
      </c>
      <c r="I1650" s="181">
        <v>0.74724642299066668</v>
      </c>
      <c r="J1650" s="182">
        <v>57455.10197410667</v>
      </c>
      <c r="K1650" s="182">
        <v>250970.55351705468</v>
      </c>
      <c r="L1650" s="182">
        <v>628449.30837540759</v>
      </c>
      <c r="M1650" s="183">
        <v>10.938094038343737</v>
      </c>
      <c r="N1650" s="182">
        <v>5</v>
      </c>
      <c r="O1650" s="186">
        <f t="shared" si="109"/>
        <v>2.4999999999999987</v>
      </c>
    </row>
    <row r="1651" spans="2:15" x14ac:dyDescent="0.2">
      <c r="B1651" s="179" t="s">
        <v>59</v>
      </c>
      <c r="C1651" s="185" t="s">
        <v>18</v>
      </c>
      <c r="D1651" s="179" t="s">
        <v>133</v>
      </c>
      <c r="E1651" s="180" t="str">
        <f t="shared" si="108"/>
        <v>ESTotal85-89</v>
      </c>
      <c r="F1651" s="181">
        <v>9.1819999999999999E-2</v>
      </c>
      <c r="G1651" s="181">
        <v>0.37338131813041747</v>
      </c>
      <c r="H1651" s="182">
        <v>16030.424725237845</v>
      </c>
      <c r="I1651" s="181">
        <v>0.62661868186958247</v>
      </c>
      <c r="J1651" s="182">
        <v>42933.119432715204</v>
      </c>
      <c r="K1651" s="182">
        <v>174589.5353504814</v>
      </c>
      <c r="L1651" s="182">
        <v>377478.75485835294</v>
      </c>
      <c r="M1651" s="183">
        <v>8.7922508274745272</v>
      </c>
      <c r="N1651" s="182">
        <v>5</v>
      </c>
      <c r="O1651" s="186">
        <f t="shared" si="109"/>
        <v>2.5000000000000009</v>
      </c>
    </row>
    <row r="1652" spans="2:15" x14ac:dyDescent="0.2">
      <c r="B1652" s="179" t="s">
        <v>59</v>
      </c>
      <c r="C1652" s="185" t="s">
        <v>18</v>
      </c>
      <c r="D1652" s="179" t="s">
        <v>8</v>
      </c>
      <c r="E1652" s="180" t="str">
        <f t="shared" si="108"/>
        <v>ESTotal90+</v>
      </c>
      <c r="F1652" s="181">
        <v>0.1326</v>
      </c>
      <c r="G1652" s="181">
        <v>1</v>
      </c>
      <c r="H1652" s="182">
        <v>26902.694707477356</v>
      </c>
      <c r="I1652" s="181">
        <v>0</v>
      </c>
      <c r="J1652" s="182">
        <v>26902.694707477356</v>
      </c>
      <c r="K1652" s="182">
        <v>202889.21950787152</v>
      </c>
      <c r="L1652" s="182">
        <v>202889.21950787152</v>
      </c>
      <c r="M1652" s="183">
        <v>7.5415946883373106</v>
      </c>
      <c r="N1652" s="183" t="s">
        <v>19</v>
      </c>
      <c r="O1652" s="186">
        <f>K1652/H1652</f>
        <v>7.5415946883373106</v>
      </c>
    </row>
    <row r="1653" spans="2:15" ht="16" customHeight="1" x14ac:dyDescent="0.2">
      <c r="B1653" s="239" t="s">
        <v>14</v>
      </c>
      <c r="C1653" s="239" t="s">
        <v>17</v>
      </c>
      <c r="D1653" s="239" t="s">
        <v>0</v>
      </c>
      <c r="E1653" s="239" t="s">
        <v>135</v>
      </c>
      <c r="F1653" s="240" t="s">
        <v>1</v>
      </c>
      <c r="G1653" s="240" t="s">
        <v>2</v>
      </c>
      <c r="H1653" s="240" t="s">
        <v>83</v>
      </c>
      <c r="I1653" s="240" t="s">
        <v>3</v>
      </c>
      <c r="J1653" s="240" t="s">
        <v>4</v>
      </c>
      <c r="K1653" s="240" t="s">
        <v>5</v>
      </c>
      <c r="L1653" s="240" t="s">
        <v>6</v>
      </c>
      <c r="M1653" s="240" t="s">
        <v>7</v>
      </c>
      <c r="N1653" s="241" t="s">
        <v>9</v>
      </c>
      <c r="O1653" s="242" t="s">
        <v>139</v>
      </c>
    </row>
    <row r="1654" spans="2:15" ht="16" customHeight="1" x14ac:dyDescent="0.2">
      <c r="B1654" s="239"/>
      <c r="C1654" s="239"/>
      <c r="D1654" s="239"/>
      <c r="E1654" s="239"/>
      <c r="F1654" s="239"/>
      <c r="G1654" s="239"/>
      <c r="H1654" s="239"/>
      <c r="I1654" s="239"/>
      <c r="J1654" s="239"/>
      <c r="K1654" s="239"/>
      <c r="L1654" s="239"/>
      <c r="M1654" s="239"/>
      <c r="N1654" s="241"/>
      <c r="O1654" s="242"/>
    </row>
    <row r="1655" spans="2:15" x14ac:dyDescent="0.2">
      <c r="B1655" s="179" t="s">
        <v>60</v>
      </c>
      <c r="C1655" s="185" t="s">
        <v>18</v>
      </c>
      <c r="D1655" s="179">
        <v>0</v>
      </c>
      <c r="E1655" s="180" t="str">
        <f t="shared" si="108"/>
        <v>RJTotal0</v>
      </c>
      <c r="F1655" s="181">
        <v>1.052E-2</v>
      </c>
      <c r="G1655" s="181">
        <v>1.0421919501781387E-2</v>
      </c>
      <c r="H1655" s="182">
        <v>1042.1919501781388</v>
      </c>
      <c r="I1655" s="181">
        <v>0.9895780804982186</v>
      </c>
      <c r="J1655" s="182">
        <v>100000</v>
      </c>
      <c r="K1655" s="182">
        <v>99042.502569161254</v>
      </c>
      <c r="L1655" s="182">
        <v>7703444.2910140213</v>
      </c>
      <c r="M1655" s="183">
        <v>77.034442910140214</v>
      </c>
      <c r="N1655" s="182">
        <v>1</v>
      </c>
      <c r="O1655" s="186">
        <f t="shared" ref="O1655:O1673" si="110">(K1655-J1656*N1655)/H1655</f>
        <v>8.1265758505345093E-2</v>
      </c>
    </row>
    <row r="1656" spans="2:15" x14ac:dyDescent="0.2">
      <c r="B1656" s="179" t="s">
        <v>60</v>
      </c>
      <c r="C1656" s="185" t="s">
        <v>18</v>
      </c>
      <c r="D1656" s="184" t="s">
        <v>1657</v>
      </c>
      <c r="E1656" s="180" t="str">
        <f t="shared" si="108"/>
        <v>RJTotal1-4</v>
      </c>
      <c r="F1656" s="181">
        <v>4.8999999999999998E-4</v>
      </c>
      <c r="G1656" s="181">
        <v>1.9631938836587293E-3</v>
      </c>
      <c r="H1656" s="182">
        <v>194.27336350368486</v>
      </c>
      <c r="I1656" s="181">
        <v>0.99803680611634127</v>
      </c>
      <c r="J1656" s="182">
        <v>98957.808049821862</v>
      </c>
      <c r="K1656" s="182">
        <v>395346.9212115492</v>
      </c>
      <c r="L1656" s="182">
        <v>7604401.7884448599</v>
      </c>
      <c r="M1656" s="183">
        <v>76.844889133117263</v>
      </c>
      <c r="N1656" s="182">
        <v>4</v>
      </c>
      <c r="O1656" s="186">
        <f t="shared" si="110"/>
        <v>1.5070643808096589</v>
      </c>
    </row>
    <row r="1657" spans="2:15" x14ac:dyDescent="0.2">
      <c r="B1657" s="179" t="s">
        <v>60</v>
      </c>
      <c r="C1657" s="185" t="s">
        <v>18</v>
      </c>
      <c r="D1657" s="184" t="s">
        <v>1658</v>
      </c>
      <c r="E1657" s="180" t="str">
        <f t="shared" si="108"/>
        <v>RJTotal5-9</v>
      </c>
      <c r="F1657" s="181">
        <v>2.0000000000000001E-4</v>
      </c>
      <c r="G1657" s="181">
        <v>9.7509508552806145E-4</v>
      </c>
      <c r="H1657" s="182">
        <v>96.303837302009086</v>
      </c>
      <c r="I1657" s="181">
        <v>0.99902490491447193</v>
      </c>
      <c r="J1657" s="182">
        <v>98763.534686318177</v>
      </c>
      <c r="K1657" s="182">
        <v>493576.91383833584</v>
      </c>
      <c r="L1657" s="182">
        <v>7209054.8672333108</v>
      </c>
      <c r="M1657" s="183">
        <v>72.993082822824377</v>
      </c>
      <c r="N1657" s="182">
        <v>5</v>
      </c>
      <c r="O1657" s="186">
        <f t="shared" si="110"/>
        <v>2.4999999999997953</v>
      </c>
    </row>
    <row r="1658" spans="2:15" x14ac:dyDescent="0.2">
      <c r="B1658" s="179" t="s">
        <v>60</v>
      </c>
      <c r="C1658" s="185" t="s">
        <v>18</v>
      </c>
      <c r="D1658" s="184" t="s">
        <v>118</v>
      </c>
      <c r="E1658" s="180" t="str">
        <f t="shared" si="108"/>
        <v>RJTotal10-14</v>
      </c>
      <c r="F1658" s="181">
        <v>2.4000000000000001E-4</v>
      </c>
      <c r="G1658" s="181">
        <v>1.1770523454505482E-3</v>
      </c>
      <c r="H1658" s="182">
        <v>116.13649548994516</v>
      </c>
      <c r="I1658" s="181">
        <v>0.99882294765454949</v>
      </c>
      <c r="J1658" s="182">
        <v>98667.230849016167</v>
      </c>
      <c r="K1658" s="182">
        <v>493045.81300635595</v>
      </c>
      <c r="L1658" s="182">
        <v>6715477.9533949746</v>
      </c>
      <c r="M1658" s="183">
        <v>68.06188737242681</v>
      </c>
      <c r="N1658" s="182">
        <v>5</v>
      </c>
      <c r="O1658" s="186">
        <f t="shared" si="110"/>
        <v>2.4999999999996692</v>
      </c>
    </row>
    <row r="1659" spans="2:15" x14ac:dyDescent="0.2">
      <c r="B1659" s="179" t="s">
        <v>60</v>
      </c>
      <c r="C1659" s="185" t="s">
        <v>18</v>
      </c>
      <c r="D1659" s="179" t="s">
        <v>119</v>
      </c>
      <c r="E1659" s="180" t="str">
        <f t="shared" si="108"/>
        <v>RJTotal15-19</v>
      </c>
      <c r="F1659" s="181">
        <v>8.5999999999999998E-4</v>
      </c>
      <c r="G1659" s="181">
        <v>4.291848685644294E-3</v>
      </c>
      <c r="H1659" s="182">
        <v>422.96638476998828</v>
      </c>
      <c r="I1659" s="181">
        <v>0.99570815131435575</v>
      </c>
      <c r="J1659" s="182">
        <v>98551.094353526219</v>
      </c>
      <c r="K1659" s="182">
        <v>491698.05580570613</v>
      </c>
      <c r="L1659" s="182">
        <v>6222432.1403886182</v>
      </c>
      <c r="M1659" s="183">
        <v>63.139148085634382</v>
      </c>
      <c r="N1659" s="182">
        <v>5</v>
      </c>
      <c r="O1659" s="186">
        <f t="shared" si="110"/>
        <v>2.4999999999999281</v>
      </c>
    </row>
    <row r="1660" spans="2:15" x14ac:dyDescent="0.2">
      <c r="B1660" s="179" t="s">
        <v>60</v>
      </c>
      <c r="C1660" s="185" t="s">
        <v>18</v>
      </c>
      <c r="D1660" s="179" t="s">
        <v>120</v>
      </c>
      <c r="E1660" s="180" t="str">
        <f t="shared" si="108"/>
        <v>RJTotal20-24</v>
      </c>
      <c r="F1660" s="181">
        <v>1.17E-3</v>
      </c>
      <c r="G1660" s="181">
        <v>5.8518051313305782E-3</v>
      </c>
      <c r="H1660" s="182">
        <v>574.22668277543141</v>
      </c>
      <c r="I1660" s="181">
        <v>0.99414819486866945</v>
      </c>
      <c r="J1660" s="182">
        <v>98128.127968756235</v>
      </c>
      <c r="K1660" s="182">
        <v>489205.07313684263</v>
      </c>
      <c r="L1660" s="182">
        <v>5730734.0845829118</v>
      </c>
      <c r="M1660" s="183">
        <v>58.400523919171924</v>
      </c>
      <c r="N1660" s="182">
        <v>5</v>
      </c>
      <c r="O1660" s="186">
        <f t="shared" si="110"/>
        <v>2.4999999999999551</v>
      </c>
    </row>
    <row r="1661" spans="2:15" x14ac:dyDescent="0.2">
      <c r="B1661" s="179" t="s">
        <v>60</v>
      </c>
      <c r="C1661" s="185" t="s">
        <v>18</v>
      </c>
      <c r="D1661" s="179" t="s">
        <v>121</v>
      </c>
      <c r="E1661" s="180" t="str">
        <f t="shared" si="108"/>
        <v>RJTotal25-29</v>
      </c>
      <c r="F1661" s="181">
        <v>1.16E-3</v>
      </c>
      <c r="G1661" s="181">
        <v>5.7955950618398637E-3</v>
      </c>
      <c r="H1661" s="182">
        <v>565.38290855624393</v>
      </c>
      <c r="I1661" s="181">
        <v>0.99420440493816009</v>
      </c>
      <c r="J1661" s="182">
        <v>97553.901285980814</v>
      </c>
      <c r="K1661" s="182">
        <v>486356.04915851343</v>
      </c>
      <c r="L1661" s="182">
        <v>5241529.011446069</v>
      </c>
      <c r="M1661" s="183">
        <v>53.729568396044392</v>
      </c>
      <c r="N1661" s="182">
        <v>5</v>
      </c>
      <c r="O1661" s="186">
        <f t="shared" si="110"/>
        <v>2.4999999999999729</v>
      </c>
    </row>
    <row r="1662" spans="2:15" x14ac:dyDescent="0.2">
      <c r="B1662" s="179" t="s">
        <v>60</v>
      </c>
      <c r="C1662" s="185" t="s">
        <v>18</v>
      </c>
      <c r="D1662" s="179" t="s">
        <v>122</v>
      </c>
      <c r="E1662" s="180" t="str">
        <f t="shared" si="108"/>
        <v>RJTotal30-34</v>
      </c>
      <c r="F1662" s="181">
        <v>1.32E-3</v>
      </c>
      <c r="G1662" s="181">
        <v>6.5716742464577765E-3</v>
      </c>
      <c r="H1662" s="182">
        <v>637.37694842301778</v>
      </c>
      <c r="I1662" s="181">
        <v>0.99342832575354223</v>
      </c>
      <c r="J1662" s="182">
        <v>96988.518377424567</v>
      </c>
      <c r="K1662" s="182">
        <v>483349.14951606531</v>
      </c>
      <c r="L1662" s="182">
        <v>4755172.9622875554</v>
      </c>
      <c r="M1662" s="183">
        <v>49.028205006525681</v>
      </c>
      <c r="N1662" s="182">
        <v>5</v>
      </c>
      <c r="O1662" s="186">
        <f t="shared" si="110"/>
        <v>2.4999999999999631</v>
      </c>
    </row>
    <row r="1663" spans="2:15" x14ac:dyDescent="0.2">
      <c r="B1663" s="179" t="s">
        <v>60</v>
      </c>
      <c r="C1663" s="185" t="s">
        <v>18</v>
      </c>
      <c r="D1663" s="179" t="s">
        <v>123</v>
      </c>
      <c r="E1663" s="180" t="str">
        <f t="shared" si="108"/>
        <v>RJTotal35-39</v>
      </c>
      <c r="F1663" s="181">
        <v>1.67E-3</v>
      </c>
      <c r="G1663" s="181">
        <v>8.3231212582013381E-3</v>
      </c>
      <c r="H1663" s="182">
        <v>801.94223347968648</v>
      </c>
      <c r="I1663" s="181">
        <v>0.99167687874179866</v>
      </c>
      <c r="J1663" s="182">
        <v>96351.141429001553</v>
      </c>
      <c r="K1663" s="182">
        <v>479750.85156130855</v>
      </c>
      <c r="L1663" s="182">
        <v>4271823.8127714898</v>
      </c>
      <c r="M1663" s="183">
        <v>44.335995914685419</v>
      </c>
      <c r="N1663" s="182">
        <v>5</v>
      </c>
      <c r="O1663" s="186">
        <f t="shared" si="110"/>
        <v>2.499999999999964</v>
      </c>
    </row>
    <row r="1664" spans="2:15" x14ac:dyDescent="0.2">
      <c r="B1664" s="179" t="s">
        <v>60</v>
      </c>
      <c r="C1664" s="185" t="s">
        <v>18</v>
      </c>
      <c r="D1664" s="179" t="s">
        <v>124</v>
      </c>
      <c r="E1664" s="180" t="str">
        <f t="shared" si="108"/>
        <v>RJTotal40-44</v>
      </c>
      <c r="F1664" s="181">
        <v>2.4499999999999999E-3</v>
      </c>
      <c r="G1664" s="181">
        <v>1.2182201711648809E-2</v>
      </c>
      <c r="H1664" s="182">
        <v>1163.9996179863595</v>
      </c>
      <c r="I1664" s="181">
        <v>0.98781779828835115</v>
      </c>
      <c r="J1664" s="182">
        <v>95549.199195521869</v>
      </c>
      <c r="K1664" s="182">
        <v>474835.99693264341</v>
      </c>
      <c r="L1664" s="182">
        <v>3792072.9612101815</v>
      </c>
      <c r="M1664" s="183">
        <v>39.68712446716043</v>
      </c>
      <c r="N1664" s="182">
        <v>5</v>
      </c>
      <c r="O1664" s="186">
        <f t="shared" si="110"/>
        <v>2.4999999999999964</v>
      </c>
    </row>
    <row r="1665" spans="2:15" x14ac:dyDescent="0.2">
      <c r="B1665" s="179" t="s">
        <v>60</v>
      </c>
      <c r="C1665" s="185" t="s">
        <v>18</v>
      </c>
      <c r="D1665" s="179" t="s">
        <v>125</v>
      </c>
      <c r="E1665" s="180" t="str">
        <f t="shared" si="108"/>
        <v>RJTotal45-49</v>
      </c>
      <c r="F1665" s="181">
        <v>3.7699999999999999E-3</v>
      </c>
      <c r="G1665" s="181">
        <v>1.8658534894163359E-2</v>
      </c>
      <c r="H1665" s="182">
        <v>1761.089539810019</v>
      </c>
      <c r="I1665" s="181">
        <v>0.98134146510583664</v>
      </c>
      <c r="J1665" s="182">
        <v>94385.199577535503</v>
      </c>
      <c r="K1665" s="182">
        <v>467523.27403815242</v>
      </c>
      <c r="L1665" s="182">
        <v>3317236.964277538</v>
      </c>
      <c r="M1665" s="183">
        <v>35.145732372505037</v>
      </c>
      <c r="N1665" s="182">
        <v>5</v>
      </c>
      <c r="O1665" s="186">
        <f t="shared" si="110"/>
        <v>2.4999999999999929</v>
      </c>
    </row>
    <row r="1666" spans="2:15" x14ac:dyDescent="0.2">
      <c r="B1666" s="179" t="s">
        <v>60</v>
      </c>
      <c r="C1666" s="185" t="s">
        <v>18</v>
      </c>
      <c r="D1666" s="179" t="s">
        <v>126</v>
      </c>
      <c r="E1666" s="180" t="str">
        <f t="shared" si="108"/>
        <v>RJTotal50-54</v>
      </c>
      <c r="F1666" s="181">
        <v>5.9500000000000004E-3</v>
      </c>
      <c r="G1666" s="181">
        <v>2.9337871505479791E-2</v>
      </c>
      <c r="H1666" s="182">
        <v>2717.3942385962109</v>
      </c>
      <c r="I1666" s="181">
        <v>0.97066212849452016</v>
      </c>
      <c r="J1666" s="182">
        <v>92624.110037725477</v>
      </c>
      <c r="K1666" s="182">
        <v>456327.06459213683</v>
      </c>
      <c r="L1666" s="182">
        <v>2849713.6902393857</v>
      </c>
      <c r="M1666" s="183">
        <v>30.766435316665468</v>
      </c>
      <c r="N1666" s="182">
        <v>5</v>
      </c>
      <c r="O1666" s="186">
        <f t="shared" si="110"/>
        <v>2.4999999999999898</v>
      </c>
    </row>
    <row r="1667" spans="2:15" x14ac:dyDescent="0.2">
      <c r="B1667" s="179" t="s">
        <v>60</v>
      </c>
      <c r="C1667" s="185" t="s">
        <v>18</v>
      </c>
      <c r="D1667" s="179" t="s">
        <v>127</v>
      </c>
      <c r="E1667" s="180" t="str">
        <f t="shared" si="108"/>
        <v>RJTotal55-59</v>
      </c>
      <c r="F1667" s="181">
        <v>8.6199999999999992E-3</v>
      </c>
      <c r="G1667" s="181">
        <v>4.2205705779486041E-2</v>
      </c>
      <c r="H1667" s="182">
        <v>3794.576394617919</v>
      </c>
      <c r="I1667" s="181">
        <v>0.95779429422051399</v>
      </c>
      <c r="J1667" s="182">
        <v>89906.715799129262</v>
      </c>
      <c r="K1667" s="182">
        <v>440047.1380091015</v>
      </c>
      <c r="L1667" s="182">
        <v>2393386.6256472487</v>
      </c>
      <c r="M1667" s="183">
        <v>26.62077692832851</v>
      </c>
      <c r="N1667" s="182">
        <v>5</v>
      </c>
      <c r="O1667" s="186">
        <f t="shared" si="110"/>
        <v>2.5000000000000071</v>
      </c>
    </row>
    <row r="1668" spans="2:15" x14ac:dyDescent="0.2">
      <c r="B1668" s="179" t="s">
        <v>60</v>
      </c>
      <c r="C1668" s="185" t="s">
        <v>18</v>
      </c>
      <c r="D1668" s="179" t="s">
        <v>128</v>
      </c>
      <c r="E1668" s="180" t="str">
        <f t="shared" si="108"/>
        <v>RJTotal60-64</v>
      </c>
      <c r="F1668" s="181">
        <v>1.226E-2</v>
      </c>
      <c r="G1668" s="181">
        <v>5.9460667341993144E-2</v>
      </c>
      <c r="H1668" s="182">
        <v>5120.2852752389881</v>
      </c>
      <c r="I1668" s="181">
        <v>0.94053933265800682</v>
      </c>
      <c r="J1668" s="182">
        <v>86112.139404511341</v>
      </c>
      <c r="K1668" s="182">
        <v>417759.98383445921</v>
      </c>
      <c r="L1668" s="182">
        <v>1953339.4876381471</v>
      </c>
      <c r="M1668" s="183">
        <v>22.683671560665154</v>
      </c>
      <c r="N1668" s="182">
        <v>5</v>
      </c>
      <c r="O1668" s="186">
        <f t="shared" si="110"/>
        <v>2.4999999999999987</v>
      </c>
    </row>
    <row r="1669" spans="2:15" x14ac:dyDescent="0.2">
      <c r="B1669" s="179" t="s">
        <v>60</v>
      </c>
      <c r="C1669" s="185" t="s">
        <v>18</v>
      </c>
      <c r="D1669" s="179" t="s">
        <v>129</v>
      </c>
      <c r="E1669" s="180" t="str">
        <f t="shared" si="108"/>
        <v>RJTotal65-69</v>
      </c>
      <c r="F1669" s="181">
        <v>1.857E-2</v>
      </c>
      <c r="G1669" s="181">
        <v>8.8730270128126912E-2</v>
      </c>
      <c r="H1669" s="182">
        <v>7186.4290950681871</v>
      </c>
      <c r="I1669" s="181">
        <v>0.91126972987187305</v>
      </c>
      <c r="J1669" s="182">
        <v>80991.854129272353</v>
      </c>
      <c r="K1669" s="182">
        <v>386993.19790869131</v>
      </c>
      <c r="L1669" s="182">
        <v>1535579.5038036879</v>
      </c>
      <c r="M1669" s="183">
        <v>18.959678356699005</v>
      </c>
      <c r="N1669" s="182">
        <v>5</v>
      </c>
      <c r="O1669" s="186">
        <f t="shared" si="110"/>
        <v>2.5000000000000049</v>
      </c>
    </row>
    <row r="1670" spans="2:15" x14ac:dyDescent="0.2">
      <c r="B1670" s="179" t="s">
        <v>60</v>
      </c>
      <c r="C1670" s="185" t="s">
        <v>18</v>
      </c>
      <c r="D1670" s="179" t="s">
        <v>130</v>
      </c>
      <c r="E1670" s="180" t="str">
        <f t="shared" si="108"/>
        <v>RJTotal70-74</v>
      </c>
      <c r="F1670" s="181">
        <v>2.8119999999999999E-2</v>
      </c>
      <c r="G1670" s="181">
        <v>0.13136708535951266</v>
      </c>
      <c r="H1670" s="182">
        <v>9695.6035704634105</v>
      </c>
      <c r="I1670" s="181">
        <v>0.86863291464048731</v>
      </c>
      <c r="J1670" s="182">
        <v>73805.425034204163</v>
      </c>
      <c r="K1670" s="182">
        <v>344788.11624486226</v>
      </c>
      <c r="L1670" s="182">
        <v>1148586.3058949965</v>
      </c>
      <c r="M1670" s="183">
        <v>15.562356091882123</v>
      </c>
      <c r="N1670" s="182">
        <v>5</v>
      </c>
      <c r="O1670" s="186">
        <f t="shared" si="110"/>
        <v>2.4999999999999951</v>
      </c>
    </row>
    <row r="1671" spans="2:15" x14ac:dyDescent="0.2">
      <c r="B1671" s="179" t="s">
        <v>60</v>
      </c>
      <c r="C1671" s="185" t="s">
        <v>18</v>
      </c>
      <c r="D1671" s="179" t="s">
        <v>131</v>
      </c>
      <c r="E1671" s="180" t="str">
        <f t="shared" si="108"/>
        <v>RJTotal75-79</v>
      </c>
      <c r="F1671" s="181">
        <v>4.3639999999999998E-2</v>
      </c>
      <c r="G1671" s="181">
        <v>0.19673522348121825</v>
      </c>
      <c r="H1671" s="182">
        <v>12612.660053010039</v>
      </c>
      <c r="I1671" s="181">
        <v>0.8032647765187817</v>
      </c>
      <c r="J1671" s="182">
        <v>64109.821463740751</v>
      </c>
      <c r="K1671" s="182">
        <v>289017.45718617865</v>
      </c>
      <c r="L1671" s="182">
        <v>803798.1896501343</v>
      </c>
      <c r="M1671" s="183">
        <v>12.53783228993621</v>
      </c>
      <c r="N1671" s="182">
        <v>5</v>
      </c>
      <c r="O1671" s="186">
        <f t="shared" si="110"/>
        <v>2.5000000000000004</v>
      </c>
    </row>
    <row r="1672" spans="2:15" x14ac:dyDescent="0.2">
      <c r="B1672" s="179" t="s">
        <v>60</v>
      </c>
      <c r="C1672" s="185" t="s">
        <v>18</v>
      </c>
      <c r="D1672" s="179" t="s">
        <v>132</v>
      </c>
      <c r="E1672" s="180" t="str">
        <f t="shared" si="108"/>
        <v>RJTotal80-84</v>
      </c>
      <c r="F1672" s="181">
        <v>6.583E-2</v>
      </c>
      <c r="G1672" s="181">
        <v>0.28263068397989316</v>
      </c>
      <c r="H1672" s="182">
        <v>14554.677952537781</v>
      </c>
      <c r="I1672" s="181">
        <v>0.7173693160201069</v>
      </c>
      <c r="J1672" s="182">
        <v>51497.16141073071</v>
      </c>
      <c r="K1672" s="182">
        <v>221099.11217230911</v>
      </c>
      <c r="L1672" s="182">
        <v>514780.73246395565</v>
      </c>
      <c r="M1672" s="183">
        <v>9.9962933560195868</v>
      </c>
      <c r="N1672" s="182">
        <v>5</v>
      </c>
      <c r="O1672" s="186">
        <f t="shared" si="110"/>
        <v>2.4999999999999996</v>
      </c>
    </row>
    <row r="1673" spans="2:15" x14ac:dyDescent="0.2">
      <c r="B1673" s="179" t="s">
        <v>60</v>
      </c>
      <c r="C1673" s="185" t="s">
        <v>18</v>
      </c>
      <c r="D1673" s="179" t="s">
        <v>133</v>
      </c>
      <c r="E1673" s="180" t="str">
        <f t="shared" si="108"/>
        <v>RJTotal85-89</v>
      </c>
      <c r="F1673" s="181">
        <v>0.10340000000000001</v>
      </c>
      <c r="G1673" s="181">
        <v>0.4108044912510298</v>
      </c>
      <c r="H1673" s="182">
        <v>15176.138122592531</v>
      </c>
      <c r="I1673" s="181">
        <v>0.5891955087489702</v>
      </c>
      <c r="J1673" s="182">
        <v>36942.483458192932</v>
      </c>
      <c r="K1673" s="182">
        <v>146772.07198448334</v>
      </c>
      <c r="L1673" s="182">
        <v>293681.62029164657</v>
      </c>
      <c r="M1673" s="183">
        <v>7.9496989048936078</v>
      </c>
      <c r="N1673" s="182">
        <v>5</v>
      </c>
      <c r="O1673" s="186">
        <f t="shared" si="110"/>
        <v>2.5000000000000004</v>
      </c>
    </row>
    <row r="1674" spans="2:15" x14ac:dyDescent="0.2">
      <c r="B1674" s="179" t="s">
        <v>60</v>
      </c>
      <c r="C1674" s="185" t="s">
        <v>18</v>
      </c>
      <c r="D1674" s="179" t="s">
        <v>8</v>
      </c>
      <c r="E1674" s="180" t="str">
        <f t="shared" si="108"/>
        <v>RJTotal90+</v>
      </c>
      <c r="F1674" s="181">
        <v>0.14815999999999999</v>
      </c>
      <c r="G1674" s="181">
        <v>1</v>
      </c>
      <c r="H1674" s="182">
        <v>21766.345335600399</v>
      </c>
      <c r="I1674" s="181">
        <v>0</v>
      </c>
      <c r="J1674" s="182">
        <v>21766.345335600399</v>
      </c>
      <c r="K1674" s="182">
        <v>146909.54830716323</v>
      </c>
      <c r="L1674" s="182">
        <v>146909.54830716323</v>
      </c>
      <c r="M1674" s="183">
        <v>6.7493897593769345</v>
      </c>
      <c r="N1674" s="183" t="s">
        <v>19</v>
      </c>
      <c r="O1674" s="186">
        <f>K1674/H1674</f>
        <v>6.7493897593769345</v>
      </c>
    </row>
    <row r="1675" spans="2:15" ht="16" customHeight="1" x14ac:dyDescent="0.2">
      <c r="B1675" s="239" t="s">
        <v>14</v>
      </c>
      <c r="C1675" s="239" t="s">
        <v>17</v>
      </c>
      <c r="D1675" s="239" t="s">
        <v>0</v>
      </c>
      <c r="E1675" s="239" t="s">
        <v>135</v>
      </c>
      <c r="F1675" s="240" t="s">
        <v>1</v>
      </c>
      <c r="G1675" s="240" t="s">
        <v>2</v>
      </c>
      <c r="H1675" s="240" t="s">
        <v>83</v>
      </c>
      <c r="I1675" s="240" t="s">
        <v>3</v>
      </c>
      <c r="J1675" s="240" t="s">
        <v>4</v>
      </c>
      <c r="K1675" s="240" t="s">
        <v>5</v>
      </c>
      <c r="L1675" s="240" t="s">
        <v>6</v>
      </c>
      <c r="M1675" s="240" t="s">
        <v>7</v>
      </c>
      <c r="N1675" s="241" t="s">
        <v>9</v>
      </c>
      <c r="O1675" s="242" t="s">
        <v>139</v>
      </c>
    </row>
    <row r="1676" spans="2:15" ht="16" customHeight="1" x14ac:dyDescent="0.2">
      <c r="B1676" s="239"/>
      <c r="C1676" s="239"/>
      <c r="D1676" s="239"/>
      <c r="E1676" s="239"/>
      <c r="F1676" s="239"/>
      <c r="G1676" s="239"/>
      <c r="H1676" s="239"/>
      <c r="I1676" s="239"/>
      <c r="J1676" s="239"/>
      <c r="K1676" s="239"/>
      <c r="L1676" s="239"/>
      <c r="M1676" s="239"/>
      <c r="N1676" s="241"/>
      <c r="O1676" s="242"/>
    </row>
    <row r="1677" spans="2:15" x14ac:dyDescent="0.2">
      <c r="B1677" s="179" t="s">
        <v>13</v>
      </c>
      <c r="C1677" s="185" t="s">
        <v>18</v>
      </c>
      <c r="D1677" s="179">
        <v>0</v>
      </c>
      <c r="E1677" s="180" t="str">
        <f t="shared" ref="E1677:E1740" si="111">_xlfn.CONCAT(B1677,C1677,D1677)</f>
        <v>SPTotal0</v>
      </c>
      <c r="F1677" s="181">
        <v>9.0900000000000009E-3</v>
      </c>
      <c r="G1677" s="181">
        <v>9.0139361955026732E-3</v>
      </c>
      <c r="H1677" s="182">
        <v>901.39361955026732</v>
      </c>
      <c r="I1677" s="181">
        <v>0.99098606380449727</v>
      </c>
      <c r="J1677" s="182">
        <v>100000</v>
      </c>
      <c r="K1677" s="182">
        <v>99168.051375148207</v>
      </c>
      <c r="L1677" s="182">
        <v>7887002.1015698137</v>
      </c>
      <c r="M1677" s="183">
        <v>78.870021015698143</v>
      </c>
      <c r="N1677" s="182">
        <v>1</v>
      </c>
      <c r="O1677" s="186">
        <f t="shared" ref="O1677:O1695" si="112">(K1677-J1678*N1677)/H1677</f>
        <v>7.7041808586498034E-2</v>
      </c>
    </row>
    <row r="1678" spans="2:15" x14ac:dyDescent="0.2">
      <c r="B1678" s="179" t="s">
        <v>13</v>
      </c>
      <c r="C1678" s="185" t="s">
        <v>18</v>
      </c>
      <c r="D1678" s="184" t="s">
        <v>1657</v>
      </c>
      <c r="E1678" s="180" t="str">
        <f t="shared" si="111"/>
        <v>SPTotal1-4</v>
      </c>
      <c r="F1678" s="181">
        <v>3.6999999999999999E-4</v>
      </c>
      <c r="G1678" s="181">
        <v>1.4600428379650554E-3</v>
      </c>
      <c r="H1678" s="182">
        <v>144.68821049809375</v>
      </c>
      <c r="I1678" s="181">
        <v>0.99853995716203492</v>
      </c>
      <c r="J1678" s="182">
        <v>99098.606380449724</v>
      </c>
      <c r="K1678" s="182">
        <v>396034.05817087193</v>
      </c>
      <c r="L1678" s="182">
        <v>7787834.0501946658</v>
      </c>
      <c r="M1678" s="183">
        <v>78.586716147110806</v>
      </c>
      <c r="N1678" s="182">
        <v>4</v>
      </c>
      <c r="O1678" s="186">
        <f t="shared" si="112"/>
        <v>1.5093523536823834</v>
      </c>
    </row>
    <row r="1679" spans="2:15" x14ac:dyDescent="0.2">
      <c r="B1679" s="179" t="s">
        <v>13</v>
      </c>
      <c r="C1679" s="185" t="s">
        <v>18</v>
      </c>
      <c r="D1679" s="184" t="s">
        <v>1658</v>
      </c>
      <c r="E1679" s="180" t="str">
        <f t="shared" si="111"/>
        <v>SPTotal5-9</v>
      </c>
      <c r="F1679" s="181">
        <v>1.2999999999999999E-4</v>
      </c>
      <c r="G1679" s="181">
        <v>6.5087363588304452E-4</v>
      </c>
      <c r="H1679" s="182">
        <v>64.406496504149686</v>
      </c>
      <c r="I1679" s="181">
        <v>0.99934912636411699</v>
      </c>
      <c r="J1679" s="182">
        <v>98953.918169951634</v>
      </c>
      <c r="K1679" s="182">
        <v>494608.57460849779</v>
      </c>
      <c r="L1679" s="182">
        <v>7391799.992023794</v>
      </c>
      <c r="M1679" s="183">
        <v>74.699416948083922</v>
      </c>
      <c r="N1679" s="182">
        <v>5</v>
      </c>
      <c r="O1679" s="186">
        <f t="shared" si="112"/>
        <v>2.4999999999994467</v>
      </c>
    </row>
    <row r="1680" spans="2:15" x14ac:dyDescent="0.2">
      <c r="B1680" s="179" t="s">
        <v>13</v>
      </c>
      <c r="C1680" s="185" t="s">
        <v>18</v>
      </c>
      <c r="D1680" s="184" t="s">
        <v>118</v>
      </c>
      <c r="E1680" s="180" t="str">
        <f t="shared" si="111"/>
        <v>SPTotal10-14</v>
      </c>
      <c r="F1680" s="181">
        <v>1.8000000000000001E-4</v>
      </c>
      <c r="G1680" s="181">
        <v>8.7722670777041405E-4</v>
      </c>
      <c r="H1680" s="182">
        <v>86.748520758322272</v>
      </c>
      <c r="I1680" s="181">
        <v>0.99912277329222954</v>
      </c>
      <c r="J1680" s="182">
        <v>98889.511673447487</v>
      </c>
      <c r="K1680" s="182">
        <v>494230.68706534163</v>
      </c>
      <c r="L1680" s="182">
        <v>6897191.4174152957</v>
      </c>
      <c r="M1680" s="183">
        <v>69.746440251329901</v>
      </c>
      <c r="N1680" s="182">
        <v>5</v>
      </c>
      <c r="O1680" s="186">
        <f t="shared" si="112"/>
        <v>2.5000000000001927</v>
      </c>
    </row>
    <row r="1681" spans="2:15" x14ac:dyDescent="0.2">
      <c r="B1681" s="179" t="s">
        <v>13</v>
      </c>
      <c r="C1681" s="185" t="s">
        <v>18</v>
      </c>
      <c r="D1681" s="179" t="s">
        <v>119</v>
      </c>
      <c r="E1681" s="180" t="str">
        <f t="shared" si="111"/>
        <v>SPTotal15-19</v>
      </c>
      <c r="F1681" s="181">
        <v>5.1999999999999995E-4</v>
      </c>
      <c r="G1681" s="181">
        <v>2.5967280558434644E-3</v>
      </c>
      <c r="H1681" s="182">
        <v>256.5639070734448</v>
      </c>
      <c r="I1681" s="181">
        <v>0.99740327194415657</v>
      </c>
      <c r="J1681" s="182">
        <v>98802.763152689164</v>
      </c>
      <c r="K1681" s="182">
        <v>493372.40599576221</v>
      </c>
      <c r="L1681" s="182">
        <v>6402960.7303499542</v>
      </c>
      <c r="M1681" s="183">
        <v>64.805482418086413</v>
      </c>
      <c r="N1681" s="182">
        <v>5</v>
      </c>
      <c r="O1681" s="186">
        <f t="shared" si="112"/>
        <v>2.4999999999999356</v>
      </c>
    </row>
    <row r="1682" spans="2:15" x14ac:dyDescent="0.2">
      <c r="B1682" s="179" t="s">
        <v>13</v>
      </c>
      <c r="C1682" s="185" t="s">
        <v>18</v>
      </c>
      <c r="D1682" s="179" t="s">
        <v>120</v>
      </c>
      <c r="E1682" s="180" t="str">
        <f t="shared" si="111"/>
        <v>SPTotal20-24</v>
      </c>
      <c r="F1682" s="181">
        <v>7.3999999999999999E-4</v>
      </c>
      <c r="G1682" s="181">
        <v>3.6867619456815697E-3</v>
      </c>
      <c r="H1682" s="182">
        <v>363.31637727028982</v>
      </c>
      <c r="I1682" s="181">
        <v>0.99631323805431848</v>
      </c>
      <c r="J1682" s="182">
        <v>98546.199245615717</v>
      </c>
      <c r="K1682" s="182">
        <v>491822.70528490288</v>
      </c>
      <c r="L1682" s="182">
        <v>5909588.3243541922</v>
      </c>
      <c r="M1682" s="183">
        <v>59.967694031762548</v>
      </c>
      <c r="N1682" s="182">
        <v>5</v>
      </c>
      <c r="O1682" s="186">
        <f t="shared" si="112"/>
        <v>2.500000000000012</v>
      </c>
    </row>
    <row r="1683" spans="2:15" x14ac:dyDescent="0.2">
      <c r="B1683" s="179" t="s">
        <v>13</v>
      </c>
      <c r="C1683" s="185" t="s">
        <v>18</v>
      </c>
      <c r="D1683" s="179" t="s">
        <v>121</v>
      </c>
      <c r="E1683" s="180" t="str">
        <f t="shared" si="111"/>
        <v>SPTotal25-29</v>
      </c>
      <c r="F1683" s="181">
        <v>7.6000000000000004E-4</v>
      </c>
      <c r="G1683" s="181">
        <v>3.802655699360457E-3</v>
      </c>
      <c r="H1683" s="182">
        <v>373.35569911895391</v>
      </c>
      <c r="I1683" s="181">
        <v>0.99619734430063955</v>
      </c>
      <c r="J1683" s="182">
        <v>98182.882868345434</v>
      </c>
      <c r="K1683" s="182">
        <v>489981.02509392978</v>
      </c>
      <c r="L1683" s="182">
        <v>5417765.6190692894</v>
      </c>
      <c r="M1683" s="183">
        <v>55.180347742834506</v>
      </c>
      <c r="N1683" s="182">
        <v>5</v>
      </c>
      <c r="O1683" s="186">
        <f t="shared" si="112"/>
        <v>2.499999999999964</v>
      </c>
    </row>
    <row r="1684" spans="2:15" x14ac:dyDescent="0.2">
      <c r="B1684" s="179" t="s">
        <v>13</v>
      </c>
      <c r="C1684" s="185" t="s">
        <v>18</v>
      </c>
      <c r="D1684" s="179" t="s">
        <v>122</v>
      </c>
      <c r="E1684" s="180" t="str">
        <f t="shared" si="111"/>
        <v>SPTotal30-34</v>
      </c>
      <c r="F1684" s="181">
        <v>9.7999999999999997E-4</v>
      </c>
      <c r="G1684" s="181">
        <v>4.8873713007029241E-3</v>
      </c>
      <c r="H1684" s="182">
        <v>478.03147602220042</v>
      </c>
      <c r="I1684" s="181">
        <v>0.99511262869929706</v>
      </c>
      <c r="J1684" s="182">
        <v>97809.52716922648</v>
      </c>
      <c r="K1684" s="182">
        <v>487852.55715607689</v>
      </c>
      <c r="L1684" s="182">
        <v>4927784.5939753596</v>
      </c>
      <c r="M1684" s="183">
        <v>50.381437643078328</v>
      </c>
      <c r="N1684" s="182">
        <v>5</v>
      </c>
      <c r="O1684" s="186">
        <f t="shared" si="112"/>
        <v>2.4999999999999281</v>
      </c>
    </row>
    <row r="1685" spans="2:15" x14ac:dyDescent="0.2">
      <c r="B1685" s="179" t="s">
        <v>13</v>
      </c>
      <c r="C1685" s="185" t="s">
        <v>18</v>
      </c>
      <c r="D1685" s="179" t="s">
        <v>123</v>
      </c>
      <c r="E1685" s="180" t="str">
        <f t="shared" si="111"/>
        <v>SPTotal35-39</v>
      </c>
      <c r="F1685" s="181">
        <v>1.3600000000000001E-3</v>
      </c>
      <c r="G1685" s="181">
        <v>6.7682222022309828E-3</v>
      </c>
      <c r="H1685" s="182">
        <v>658.76119012709455</v>
      </c>
      <c r="I1685" s="181">
        <v>0.99323177779776906</v>
      </c>
      <c r="J1685" s="182">
        <v>97331.495693204284</v>
      </c>
      <c r="K1685" s="182">
        <v>485010.57549070369</v>
      </c>
      <c r="L1685" s="182">
        <v>4439932.0368192829</v>
      </c>
      <c r="M1685" s="183">
        <v>45.616601339552624</v>
      </c>
      <c r="N1685" s="182">
        <v>5</v>
      </c>
      <c r="O1685" s="186">
        <f t="shared" si="112"/>
        <v>2.4999999999999036</v>
      </c>
    </row>
    <row r="1686" spans="2:15" x14ac:dyDescent="0.2">
      <c r="B1686" s="179" t="s">
        <v>13</v>
      </c>
      <c r="C1686" s="185" t="s">
        <v>18</v>
      </c>
      <c r="D1686" s="179" t="s">
        <v>124</v>
      </c>
      <c r="E1686" s="180" t="str">
        <f t="shared" si="111"/>
        <v>SPTotal40-44</v>
      </c>
      <c r="F1686" s="181">
        <v>2.0500000000000002E-3</v>
      </c>
      <c r="G1686" s="181">
        <v>1.0193354377562426E-2</v>
      </c>
      <c r="H1686" s="182">
        <v>985.41944143787214</v>
      </c>
      <c r="I1686" s="181">
        <v>0.98980664562243759</v>
      </c>
      <c r="J1686" s="182">
        <v>96672.734503077198</v>
      </c>
      <c r="K1686" s="182">
        <v>480900.12391179131</v>
      </c>
      <c r="L1686" s="182">
        <v>3954921.4613285791</v>
      </c>
      <c r="M1686" s="183">
        <v>40.910412658314634</v>
      </c>
      <c r="N1686" s="182">
        <v>5</v>
      </c>
      <c r="O1686" s="186">
        <f t="shared" si="112"/>
        <v>2.5000000000000306</v>
      </c>
    </row>
    <row r="1687" spans="2:15" x14ac:dyDescent="0.2">
      <c r="B1687" s="179" t="s">
        <v>13</v>
      </c>
      <c r="C1687" s="185" t="s">
        <v>18</v>
      </c>
      <c r="D1687" s="179" t="s">
        <v>125</v>
      </c>
      <c r="E1687" s="180" t="str">
        <f t="shared" si="111"/>
        <v>SPTotal45-49</v>
      </c>
      <c r="F1687" s="181">
        <v>3.2399999999999998E-3</v>
      </c>
      <c r="G1687" s="181">
        <v>1.6064256447303679E-2</v>
      </c>
      <c r="H1687" s="182">
        <v>1537.145567904118</v>
      </c>
      <c r="I1687" s="181">
        <v>0.98393574355269631</v>
      </c>
      <c r="J1687" s="182">
        <v>95687.315061639325</v>
      </c>
      <c r="K1687" s="182">
        <v>474593.71138843632</v>
      </c>
      <c r="L1687" s="182">
        <v>3474021.3374167876</v>
      </c>
      <c r="M1687" s="183">
        <v>36.305975720803872</v>
      </c>
      <c r="N1687" s="182">
        <v>5</v>
      </c>
      <c r="O1687" s="186">
        <f t="shared" si="112"/>
        <v>2.5000000000000249</v>
      </c>
    </row>
    <row r="1688" spans="2:15" x14ac:dyDescent="0.2">
      <c r="B1688" s="179" t="s">
        <v>13</v>
      </c>
      <c r="C1688" s="185" t="s">
        <v>18</v>
      </c>
      <c r="D1688" s="179" t="s">
        <v>126</v>
      </c>
      <c r="E1688" s="180" t="str">
        <f t="shared" si="111"/>
        <v>SPTotal50-54</v>
      </c>
      <c r="F1688" s="181">
        <v>4.8599999999999997E-3</v>
      </c>
      <c r="G1688" s="181">
        <v>2.4031107997512232E-2</v>
      </c>
      <c r="H1688" s="182">
        <v>2262.5328910880321</v>
      </c>
      <c r="I1688" s="181">
        <v>0.97596889200248782</v>
      </c>
      <c r="J1688" s="182">
        <v>94150.1694937352</v>
      </c>
      <c r="K1688" s="182">
        <v>465094.51524095592</v>
      </c>
      <c r="L1688" s="182">
        <v>2999427.6260283515</v>
      </c>
      <c r="M1688" s="183">
        <v>31.857909998005209</v>
      </c>
      <c r="N1688" s="182">
        <v>5</v>
      </c>
      <c r="O1688" s="186">
        <f t="shared" si="112"/>
        <v>2.5000000000000187</v>
      </c>
    </row>
    <row r="1689" spans="2:15" x14ac:dyDescent="0.2">
      <c r="B1689" s="179" t="s">
        <v>13</v>
      </c>
      <c r="C1689" s="185" t="s">
        <v>18</v>
      </c>
      <c r="D1689" s="179" t="s">
        <v>127</v>
      </c>
      <c r="E1689" s="180" t="str">
        <f t="shared" si="111"/>
        <v>SPTotal55-59</v>
      </c>
      <c r="F1689" s="181">
        <v>7.1900000000000002E-3</v>
      </c>
      <c r="G1689" s="181">
        <v>3.5299894468382997E-2</v>
      </c>
      <c r="H1689" s="182">
        <v>3243.6238750225716</v>
      </c>
      <c r="I1689" s="181">
        <v>0.964700105531617</v>
      </c>
      <c r="J1689" s="182">
        <v>91887.636602647166</v>
      </c>
      <c r="K1689" s="182">
        <v>451329.12332567939</v>
      </c>
      <c r="L1689" s="182">
        <v>2534333.1107873954</v>
      </c>
      <c r="M1689" s="183">
        <v>27.580784580919175</v>
      </c>
      <c r="N1689" s="182">
        <v>5</v>
      </c>
      <c r="O1689" s="186">
        <f t="shared" si="112"/>
        <v>2.4999999999999933</v>
      </c>
    </row>
    <row r="1690" spans="2:15" x14ac:dyDescent="0.2">
      <c r="B1690" s="179" t="s">
        <v>13</v>
      </c>
      <c r="C1690" s="185" t="s">
        <v>18</v>
      </c>
      <c r="D1690" s="179" t="s">
        <v>128</v>
      </c>
      <c r="E1690" s="180" t="str">
        <f t="shared" si="111"/>
        <v>SPTotal60-64</v>
      </c>
      <c r="F1690" s="181">
        <v>1.065E-2</v>
      </c>
      <c r="G1690" s="181">
        <v>5.1883158481482818E-2</v>
      </c>
      <c r="H1690" s="182">
        <v>4599.1313607819266</v>
      </c>
      <c r="I1690" s="181">
        <v>0.94811684151851716</v>
      </c>
      <c r="J1690" s="182">
        <v>88644.012727624591</v>
      </c>
      <c r="K1690" s="182">
        <v>431722.23523616814</v>
      </c>
      <c r="L1690" s="182">
        <v>2083003.9874617162</v>
      </c>
      <c r="M1690" s="183">
        <v>23.498529944285554</v>
      </c>
      <c r="N1690" s="182">
        <v>5</v>
      </c>
      <c r="O1690" s="186">
        <f t="shared" si="112"/>
        <v>2.5000000000000062</v>
      </c>
    </row>
    <row r="1691" spans="2:15" x14ac:dyDescent="0.2">
      <c r="B1691" s="179" t="s">
        <v>13</v>
      </c>
      <c r="C1691" s="185" t="s">
        <v>18</v>
      </c>
      <c r="D1691" s="179" t="s">
        <v>129</v>
      </c>
      <c r="E1691" s="180" t="str">
        <f t="shared" si="111"/>
        <v>SPTotal65-69</v>
      </c>
      <c r="F1691" s="181">
        <v>1.6160000000000001E-2</v>
      </c>
      <c r="G1691" s="181">
        <v>7.7680773004369444E-2</v>
      </c>
      <c r="H1691" s="182">
        <v>6528.6713516368636</v>
      </c>
      <c r="I1691" s="181">
        <v>0.92231922699563051</v>
      </c>
      <c r="J1691" s="182">
        <v>84044.881366842659</v>
      </c>
      <c r="K1691" s="182">
        <v>403902.72845512116</v>
      </c>
      <c r="L1691" s="182">
        <v>1651281.752225548</v>
      </c>
      <c r="M1691" s="183">
        <v>19.647618336421505</v>
      </c>
      <c r="N1691" s="182">
        <v>5</v>
      </c>
      <c r="O1691" s="186">
        <f t="shared" si="112"/>
        <v>2.5000000000000049</v>
      </c>
    </row>
    <row r="1692" spans="2:15" x14ac:dyDescent="0.2">
      <c r="B1692" s="179" t="s">
        <v>13</v>
      </c>
      <c r="C1692" s="185" t="s">
        <v>18</v>
      </c>
      <c r="D1692" s="179" t="s">
        <v>130</v>
      </c>
      <c r="E1692" s="180" t="str">
        <f t="shared" si="111"/>
        <v>SPTotal70-74</v>
      </c>
      <c r="F1692" s="181">
        <v>2.5090000000000001E-2</v>
      </c>
      <c r="G1692" s="181">
        <v>0.11804086602823395</v>
      </c>
      <c r="H1692" s="182">
        <v>9150.080561421355</v>
      </c>
      <c r="I1692" s="181">
        <v>0.88195913397176606</v>
      </c>
      <c r="J1692" s="182">
        <v>77516.210015205797</v>
      </c>
      <c r="K1692" s="182">
        <v>364705.84867247561</v>
      </c>
      <c r="L1692" s="182">
        <v>1247379.0237704269</v>
      </c>
      <c r="M1692" s="183">
        <v>16.091847415214669</v>
      </c>
      <c r="N1692" s="182">
        <v>5</v>
      </c>
      <c r="O1692" s="186">
        <f t="shared" si="112"/>
        <v>2.500000000000004</v>
      </c>
    </row>
    <row r="1693" spans="2:15" x14ac:dyDescent="0.2">
      <c r="B1693" s="179" t="s">
        <v>13</v>
      </c>
      <c r="C1693" s="185" t="s">
        <v>18</v>
      </c>
      <c r="D1693" s="179" t="s">
        <v>131</v>
      </c>
      <c r="E1693" s="180" t="str">
        <f t="shared" si="111"/>
        <v>SPTotal75-79</v>
      </c>
      <c r="F1693" s="181">
        <v>3.9690000000000003E-2</v>
      </c>
      <c r="G1693" s="181">
        <v>0.18051786837895886</v>
      </c>
      <c r="H1693" s="182">
        <v>12341.307958317122</v>
      </c>
      <c r="I1693" s="181">
        <v>0.81948213162104111</v>
      </c>
      <c r="J1693" s="182">
        <v>68366.129453784437</v>
      </c>
      <c r="K1693" s="182">
        <v>310977.37737312936</v>
      </c>
      <c r="L1693" s="182">
        <v>882673.1750979512</v>
      </c>
      <c r="M1693" s="183">
        <v>12.910971882569994</v>
      </c>
      <c r="N1693" s="182">
        <v>5</v>
      </c>
      <c r="O1693" s="186">
        <f t="shared" si="112"/>
        <v>2.4999999999999969</v>
      </c>
    </row>
    <row r="1694" spans="2:15" x14ac:dyDescent="0.2">
      <c r="B1694" s="179" t="s">
        <v>13</v>
      </c>
      <c r="C1694" s="185" t="s">
        <v>18</v>
      </c>
      <c r="D1694" s="179" t="s">
        <v>132</v>
      </c>
      <c r="E1694" s="180" t="str">
        <f t="shared" si="111"/>
        <v>SPTotal80-84</v>
      </c>
      <c r="F1694" s="181">
        <v>6.207E-2</v>
      </c>
      <c r="G1694" s="181">
        <v>0.26867338342021357</v>
      </c>
      <c r="H1694" s="182">
        <v>15052.378346700714</v>
      </c>
      <c r="I1694" s="181">
        <v>0.73132661657978648</v>
      </c>
      <c r="J1694" s="182">
        <v>56024.821495467317</v>
      </c>
      <c r="K1694" s="182">
        <v>242493.16161058482</v>
      </c>
      <c r="L1694" s="182">
        <v>571695.79772482184</v>
      </c>
      <c r="M1694" s="183">
        <v>10.204330553218716</v>
      </c>
      <c r="N1694" s="182">
        <v>5</v>
      </c>
      <c r="O1694" s="186">
        <f t="shared" si="112"/>
        <v>2.4999999999999996</v>
      </c>
    </row>
    <row r="1695" spans="2:15" x14ac:dyDescent="0.2">
      <c r="B1695" s="179" t="s">
        <v>13</v>
      </c>
      <c r="C1695" s="185" t="s">
        <v>18</v>
      </c>
      <c r="D1695" s="179" t="s">
        <v>133</v>
      </c>
      <c r="E1695" s="180" t="str">
        <f t="shared" si="111"/>
        <v>SPTotal85-89</v>
      </c>
      <c r="F1695" s="181">
        <v>9.937E-2</v>
      </c>
      <c r="G1695" s="181">
        <v>0.39796816352759457</v>
      </c>
      <c r="H1695" s="182">
        <v>16305.727955153421</v>
      </c>
      <c r="I1695" s="181">
        <v>0.60203183647240543</v>
      </c>
      <c r="J1695" s="182">
        <v>40972.443148766608</v>
      </c>
      <c r="K1695" s="182">
        <v>164097.89585594949</v>
      </c>
      <c r="L1695" s="182">
        <v>329202.63611423702</v>
      </c>
      <c r="M1695" s="183">
        <v>8.0347328793388542</v>
      </c>
      <c r="N1695" s="182">
        <v>5</v>
      </c>
      <c r="O1695" s="186">
        <f t="shared" si="112"/>
        <v>2.5</v>
      </c>
    </row>
    <row r="1696" spans="2:15" x14ac:dyDescent="0.2">
      <c r="B1696" s="179" t="s">
        <v>13</v>
      </c>
      <c r="C1696" s="185" t="s">
        <v>18</v>
      </c>
      <c r="D1696" s="179" t="s">
        <v>8</v>
      </c>
      <c r="E1696" s="180" t="str">
        <f t="shared" si="111"/>
        <v>SPTotal90+</v>
      </c>
      <c r="F1696" s="181">
        <v>0.14940000000000001</v>
      </c>
      <c r="G1696" s="181">
        <v>1</v>
      </c>
      <c r="H1696" s="182">
        <v>24666.715193613189</v>
      </c>
      <c r="I1696" s="181">
        <v>0</v>
      </c>
      <c r="J1696" s="182">
        <v>24666.715193613189</v>
      </c>
      <c r="K1696" s="182">
        <v>165104.74025828752</v>
      </c>
      <c r="L1696" s="182">
        <v>165104.74025828752</v>
      </c>
      <c r="M1696" s="183">
        <v>6.6934222478490835</v>
      </c>
      <c r="N1696" s="183" t="s">
        <v>19</v>
      </c>
      <c r="O1696" s="186">
        <f>K1696/H1696</f>
        <v>6.6934222478490835</v>
      </c>
    </row>
    <row r="1697" spans="2:15" ht="16" customHeight="1" x14ac:dyDescent="0.2">
      <c r="B1697" s="239" t="s">
        <v>14</v>
      </c>
      <c r="C1697" s="239" t="s">
        <v>17</v>
      </c>
      <c r="D1697" s="239" t="s">
        <v>0</v>
      </c>
      <c r="E1697" s="239" t="s">
        <v>135</v>
      </c>
      <c r="F1697" s="240" t="s">
        <v>1</v>
      </c>
      <c r="G1697" s="240" t="s">
        <v>2</v>
      </c>
      <c r="H1697" s="240" t="s">
        <v>83</v>
      </c>
      <c r="I1697" s="240" t="s">
        <v>3</v>
      </c>
      <c r="J1697" s="240" t="s">
        <v>4</v>
      </c>
      <c r="K1697" s="240" t="s">
        <v>5</v>
      </c>
      <c r="L1697" s="240" t="s">
        <v>6</v>
      </c>
      <c r="M1697" s="240" t="s">
        <v>7</v>
      </c>
      <c r="N1697" s="241" t="s">
        <v>9</v>
      </c>
      <c r="O1697" s="242" t="s">
        <v>139</v>
      </c>
    </row>
    <row r="1698" spans="2:15" ht="16" customHeight="1" x14ac:dyDescent="0.2">
      <c r="B1698" s="239"/>
      <c r="C1698" s="239"/>
      <c r="D1698" s="239"/>
      <c r="E1698" s="239"/>
      <c r="F1698" s="239"/>
      <c r="G1698" s="239"/>
      <c r="H1698" s="239"/>
      <c r="I1698" s="239"/>
      <c r="J1698" s="239"/>
      <c r="K1698" s="239"/>
      <c r="L1698" s="239"/>
      <c r="M1698" s="239"/>
      <c r="N1698" s="241"/>
      <c r="O1698" s="242"/>
    </row>
    <row r="1699" spans="2:15" x14ac:dyDescent="0.2">
      <c r="B1699" s="179" t="s">
        <v>62</v>
      </c>
      <c r="C1699" s="185" t="s">
        <v>18</v>
      </c>
      <c r="D1699" s="179">
        <v>0</v>
      </c>
      <c r="E1699" s="180" t="str">
        <f t="shared" si="111"/>
        <v>PRTotal0</v>
      </c>
      <c r="F1699" s="181">
        <v>8.3099999999999997E-3</v>
      </c>
      <c r="G1699" s="181">
        <v>8.2469799071305007E-3</v>
      </c>
      <c r="H1699" s="182">
        <v>824.6979907130501</v>
      </c>
      <c r="I1699" s="181">
        <v>0.99175302009286948</v>
      </c>
      <c r="J1699" s="182">
        <v>100000</v>
      </c>
      <c r="K1699" s="182">
        <v>99236.940712099182</v>
      </c>
      <c r="L1699" s="182">
        <v>7793292.5840084683</v>
      </c>
      <c r="M1699" s="183">
        <v>77.932925840084678</v>
      </c>
      <c r="N1699" s="182">
        <v>1</v>
      </c>
      <c r="O1699" s="186">
        <f t="shared" ref="O1699:O1717" si="113">(K1699-J1700*N1699)/H1699</f>
        <v>7.4740939721396407E-2</v>
      </c>
    </row>
    <row r="1700" spans="2:15" x14ac:dyDescent="0.2">
      <c r="B1700" s="179" t="s">
        <v>62</v>
      </c>
      <c r="C1700" s="185" t="s">
        <v>18</v>
      </c>
      <c r="D1700" s="184" t="s">
        <v>1657</v>
      </c>
      <c r="E1700" s="180" t="str">
        <f t="shared" si="111"/>
        <v>PRTotal1-4</v>
      </c>
      <c r="F1700" s="181">
        <v>3.6000000000000002E-4</v>
      </c>
      <c r="G1700" s="181">
        <v>1.445243636798259E-3</v>
      </c>
      <c r="H1700" s="182">
        <v>143.33247415646755</v>
      </c>
      <c r="I1700" s="181">
        <v>0.99855475636320179</v>
      </c>
      <c r="J1700" s="182">
        <v>99175.302009286941</v>
      </c>
      <c r="K1700" s="182">
        <v>396344.39598358044</v>
      </c>
      <c r="L1700" s="182">
        <v>7694055.6432963694</v>
      </c>
      <c r="M1700" s="183">
        <v>77.580360103928754</v>
      </c>
      <c r="N1700" s="182">
        <v>4</v>
      </c>
      <c r="O1700" s="186">
        <f t="shared" si="113"/>
        <v>1.5105986576506574</v>
      </c>
    </row>
    <row r="1701" spans="2:15" x14ac:dyDescent="0.2">
      <c r="B1701" s="179" t="s">
        <v>62</v>
      </c>
      <c r="C1701" s="185" t="s">
        <v>18</v>
      </c>
      <c r="D1701" s="184" t="s">
        <v>1658</v>
      </c>
      <c r="E1701" s="180" t="str">
        <f t="shared" si="111"/>
        <v>PRTotal5-9</v>
      </c>
      <c r="F1701" s="181">
        <v>1.7000000000000001E-4</v>
      </c>
      <c r="G1701" s="181">
        <v>8.2750246330133635E-4</v>
      </c>
      <c r="H1701" s="182">
        <v>81.949198735903366</v>
      </c>
      <c r="I1701" s="181">
        <v>0.99917249753669868</v>
      </c>
      <c r="J1701" s="182">
        <v>99031.969535130484</v>
      </c>
      <c r="K1701" s="182">
        <v>494954.97467881266</v>
      </c>
      <c r="L1701" s="182">
        <v>7297711.2473127889</v>
      </c>
      <c r="M1701" s="183">
        <v>73.69045856170726</v>
      </c>
      <c r="N1701" s="182">
        <v>5</v>
      </c>
      <c r="O1701" s="186">
        <f t="shared" si="113"/>
        <v>2.500000000000643</v>
      </c>
    </row>
    <row r="1702" spans="2:15" x14ac:dyDescent="0.2">
      <c r="B1702" s="179" t="s">
        <v>62</v>
      </c>
      <c r="C1702" s="185" t="s">
        <v>18</v>
      </c>
      <c r="D1702" s="184" t="s">
        <v>118</v>
      </c>
      <c r="E1702" s="180" t="str">
        <f t="shared" si="111"/>
        <v>PRTotal10-14</v>
      </c>
      <c r="F1702" s="181">
        <v>2.2000000000000001E-4</v>
      </c>
      <c r="G1702" s="181">
        <v>1.0802571483890979E-3</v>
      </c>
      <c r="H1702" s="182">
        <v>106.89146680163685</v>
      </c>
      <c r="I1702" s="181">
        <v>0.99891974285161089</v>
      </c>
      <c r="J1702" s="182">
        <v>98950.020336394577</v>
      </c>
      <c r="K1702" s="182">
        <v>494482.87301496882</v>
      </c>
      <c r="L1702" s="182">
        <v>6802756.2726339763</v>
      </c>
      <c r="M1702" s="183">
        <v>68.749417630305132</v>
      </c>
      <c r="N1702" s="182">
        <v>5</v>
      </c>
      <c r="O1702" s="186">
        <f t="shared" si="113"/>
        <v>2.5000000000005445</v>
      </c>
    </row>
    <row r="1703" spans="2:15" x14ac:dyDescent="0.2">
      <c r="B1703" s="179" t="s">
        <v>62</v>
      </c>
      <c r="C1703" s="185" t="s">
        <v>18</v>
      </c>
      <c r="D1703" s="179" t="s">
        <v>119</v>
      </c>
      <c r="E1703" s="180" t="str">
        <f t="shared" si="111"/>
        <v>PRTotal15-19</v>
      </c>
      <c r="F1703" s="181">
        <v>9.2000000000000003E-4</v>
      </c>
      <c r="G1703" s="181">
        <v>4.6128042692488713E-3</v>
      </c>
      <c r="H1703" s="182">
        <v>455.94400683557467</v>
      </c>
      <c r="I1703" s="181">
        <v>0.99538719573075118</v>
      </c>
      <c r="J1703" s="182">
        <v>98843.12886959294</v>
      </c>
      <c r="K1703" s="182">
        <v>493075.78433087573</v>
      </c>
      <c r="L1703" s="182">
        <v>6308273.3996190075</v>
      </c>
      <c r="M1703" s="183">
        <v>63.821061431004722</v>
      </c>
      <c r="N1703" s="182">
        <v>5</v>
      </c>
      <c r="O1703" s="186">
        <f t="shared" si="113"/>
        <v>2.500000000000008</v>
      </c>
    </row>
    <row r="1704" spans="2:15" x14ac:dyDescent="0.2">
      <c r="B1704" s="179" t="s">
        <v>62</v>
      </c>
      <c r="C1704" s="185" t="s">
        <v>18</v>
      </c>
      <c r="D1704" s="179" t="s">
        <v>120</v>
      </c>
      <c r="E1704" s="180" t="str">
        <f t="shared" si="111"/>
        <v>PRTotal20-24</v>
      </c>
      <c r="F1704" s="181">
        <v>1.24E-3</v>
      </c>
      <c r="G1704" s="181">
        <v>6.1913858173683325E-3</v>
      </c>
      <c r="H1704" s="182">
        <v>609.15302097007225</v>
      </c>
      <c r="I1704" s="181">
        <v>0.99380861418263167</v>
      </c>
      <c r="J1704" s="182">
        <v>98387.184862757364</v>
      </c>
      <c r="K1704" s="182">
        <v>490413.04176136164</v>
      </c>
      <c r="L1704" s="182">
        <v>5815197.6152881319</v>
      </c>
      <c r="M1704" s="183">
        <v>59.105234318878928</v>
      </c>
      <c r="N1704" s="182">
        <v>5</v>
      </c>
      <c r="O1704" s="186">
        <f t="shared" si="113"/>
        <v>2.500000000000036</v>
      </c>
    </row>
    <row r="1705" spans="2:15" x14ac:dyDescent="0.2">
      <c r="B1705" s="179" t="s">
        <v>62</v>
      </c>
      <c r="C1705" s="185" t="s">
        <v>18</v>
      </c>
      <c r="D1705" s="179" t="s">
        <v>121</v>
      </c>
      <c r="E1705" s="180" t="str">
        <f t="shared" si="111"/>
        <v>PRTotal25-29</v>
      </c>
      <c r="F1705" s="181">
        <v>1.16E-3</v>
      </c>
      <c r="G1705" s="181">
        <v>5.7883612612375235E-3</v>
      </c>
      <c r="H1705" s="182">
        <v>565.97457171305064</v>
      </c>
      <c r="I1705" s="181">
        <v>0.9942116387387625</v>
      </c>
      <c r="J1705" s="182">
        <v>97778.031841787291</v>
      </c>
      <c r="K1705" s="182">
        <v>487475.22277965385</v>
      </c>
      <c r="L1705" s="182">
        <v>5324784.5735267699</v>
      </c>
      <c r="M1705" s="183">
        <v>54.45788254505571</v>
      </c>
      <c r="N1705" s="182">
        <v>5</v>
      </c>
      <c r="O1705" s="186">
        <f t="shared" si="113"/>
        <v>2.4999999999999392</v>
      </c>
    </row>
    <row r="1706" spans="2:15" x14ac:dyDescent="0.2">
      <c r="B1706" s="179" t="s">
        <v>62</v>
      </c>
      <c r="C1706" s="185" t="s">
        <v>18</v>
      </c>
      <c r="D1706" s="179" t="s">
        <v>122</v>
      </c>
      <c r="E1706" s="180" t="str">
        <f t="shared" si="111"/>
        <v>PRTotal30-34</v>
      </c>
      <c r="F1706" s="181">
        <v>1.2899999999999999E-3</v>
      </c>
      <c r="G1706" s="181">
        <v>6.410338038029202E-3</v>
      </c>
      <c r="H1706" s="182">
        <v>623.16214847343019</v>
      </c>
      <c r="I1706" s="181">
        <v>0.99358966196197085</v>
      </c>
      <c r="J1706" s="182">
        <v>97212.057270074249</v>
      </c>
      <c r="K1706" s="182">
        <v>484502.38097918767</v>
      </c>
      <c r="L1706" s="182">
        <v>4837309.3507471159</v>
      </c>
      <c r="M1706" s="183">
        <v>49.760384530368668</v>
      </c>
      <c r="N1706" s="182">
        <v>5</v>
      </c>
      <c r="O1706" s="186">
        <f t="shared" si="113"/>
        <v>2.4999999999999263</v>
      </c>
    </row>
    <row r="1707" spans="2:15" x14ac:dyDescent="0.2">
      <c r="B1707" s="179" t="s">
        <v>62</v>
      </c>
      <c r="C1707" s="185" t="s">
        <v>18</v>
      </c>
      <c r="D1707" s="179" t="s">
        <v>123</v>
      </c>
      <c r="E1707" s="180" t="str">
        <f t="shared" si="111"/>
        <v>PRTotal35-39</v>
      </c>
      <c r="F1707" s="181">
        <v>1.6299999999999999E-3</v>
      </c>
      <c r="G1707" s="181">
        <v>8.1374064233932508E-3</v>
      </c>
      <c r="H1707" s="182">
        <v>785.98309559097163</v>
      </c>
      <c r="I1707" s="181">
        <v>0.99186259357660678</v>
      </c>
      <c r="J1707" s="182">
        <v>96588.895121600828</v>
      </c>
      <c r="K1707" s="182">
        <v>480979.51786902669</v>
      </c>
      <c r="L1707" s="182">
        <v>4352806.9697679281</v>
      </c>
      <c r="M1707" s="183">
        <v>45.065294144714578</v>
      </c>
      <c r="N1707" s="182">
        <v>5</v>
      </c>
      <c r="O1707" s="186">
        <f t="shared" si="113"/>
        <v>2.499999999999952</v>
      </c>
    </row>
    <row r="1708" spans="2:15" x14ac:dyDescent="0.2">
      <c r="B1708" s="179" t="s">
        <v>62</v>
      </c>
      <c r="C1708" s="185" t="s">
        <v>18</v>
      </c>
      <c r="D1708" s="179" t="s">
        <v>124</v>
      </c>
      <c r="E1708" s="180" t="str">
        <f t="shared" si="111"/>
        <v>PRTotal40-44</v>
      </c>
      <c r="F1708" s="181">
        <v>2.2100000000000002E-3</v>
      </c>
      <c r="G1708" s="181">
        <v>1.1009317335933121E-2</v>
      </c>
      <c r="H1708" s="182">
        <v>1054.7246602008261</v>
      </c>
      <c r="I1708" s="181">
        <v>0.98899068266406687</v>
      </c>
      <c r="J1708" s="182">
        <v>95802.912026009857</v>
      </c>
      <c r="K1708" s="182">
        <v>476377.74847954721</v>
      </c>
      <c r="L1708" s="182">
        <v>3871827.4518989017</v>
      </c>
      <c r="M1708" s="183">
        <v>40.414506929055833</v>
      </c>
      <c r="N1708" s="182">
        <v>5</v>
      </c>
      <c r="O1708" s="186">
        <f t="shared" si="113"/>
        <v>2.4999999999999667</v>
      </c>
    </row>
    <row r="1709" spans="2:15" x14ac:dyDescent="0.2">
      <c r="B1709" s="179" t="s">
        <v>62</v>
      </c>
      <c r="C1709" s="185" t="s">
        <v>18</v>
      </c>
      <c r="D1709" s="179" t="s">
        <v>125</v>
      </c>
      <c r="E1709" s="180" t="str">
        <f t="shared" si="111"/>
        <v>PRTotal45-49</v>
      </c>
      <c r="F1709" s="181">
        <v>3.29E-3</v>
      </c>
      <c r="G1709" s="181">
        <v>1.6291692440084153E-2</v>
      </c>
      <c r="H1709" s="182">
        <v>1543.608327819228</v>
      </c>
      <c r="I1709" s="181">
        <v>0.9837083075599159</v>
      </c>
      <c r="J1709" s="182">
        <v>94748.187365809034</v>
      </c>
      <c r="K1709" s="182">
        <v>469881.91600949713</v>
      </c>
      <c r="L1709" s="182">
        <v>3395449.7034193547</v>
      </c>
      <c r="M1709" s="183">
        <v>35.836566353612817</v>
      </c>
      <c r="N1709" s="182">
        <v>5</v>
      </c>
      <c r="O1709" s="186">
        <f t="shared" si="113"/>
        <v>2.4999999999999885</v>
      </c>
    </row>
    <row r="1710" spans="2:15" x14ac:dyDescent="0.2">
      <c r="B1710" s="179" t="s">
        <v>62</v>
      </c>
      <c r="C1710" s="185" t="s">
        <v>18</v>
      </c>
      <c r="D1710" s="179" t="s">
        <v>126</v>
      </c>
      <c r="E1710" s="180" t="str">
        <f t="shared" si="111"/>
        <v>PRTotal50-54</v>
      </c>
      <c r="F1710" s="181">
        <v>4.9500000000000004E-3</v>
      </c>
      <c r="G1710" s="181">
        <v>2.4456611857020017E-2</v>
      </c>
      <c r="H1710" s="182">
        <v>2279.468212829061</v>
      </c>
      <c r="I1710" s="181">
        <v>0.97554338814298003</v>
      </c>
      <c r="J1710" s="182">
        <v>93204.57903798981</v>
      </c>
      <c r="K1710" s="182">
        <v>460324.22465787642</v>
      </c>
      <c r="L1710" s="182">
        <v>2925567.7874098578</v>
      </c>
      <c r="M1710" s="183">
        <v>31.388670144815613</v>
      </c>
      <c r="N1710" s="182">
        <v>5</v>
      </c>
      <c r="O1710" s="186">
        <f t="shared" si="113"/>
        <v>2.500000000000004</v>
      </c>
    </row>
    <row r="1711" spans="2:15" x14ac:dyDescent="0.2">
      <c r="B1711" s="179" t="s">
        <v>62</v>
      </c>
      <c r="C1711" s="185" t="s">
        <v>18</v>
      </c>
      <c r="D1711" s="179" t="s">
        <v>127</v>
      </c>
      <c r="E1711" s="180" t="str">
        <f t="shared" si="111"/>
        <v>PRTotal55-59</v>
      </c>
      <c r="F1711" s="181">
        <v>7.1900000000000002E-3</v>
      </c>
      <c r="G1711" s="181">
        <v>3.5300462327931104E-2</v>
      </c>
      <c r="H1711" s="182">
        <v>3209.6984493465475</v>
      </c>
      <c r="I1711" s="181">
        <v>0.96469953767206884</v>
      </c>
      <c r="J1711" s="182">
        <v>90925.110825160751</v>
      </c>
      <c r="K1711" s="182">
        <v>446601.30800243735</v>
      </c>
      <c r="L1711" s="182">
        <v>2465243.5627519814</v>
      </c>
      <c r="M1711" s="183">
        <v>27.112901379822134</v>
      </c>
      <c r="N1711" s="182">
        <v>5</v>
      </c>
      <c r="O1711" s="186">
        <f t="shared" si="113"/>
        <v>2.500000000000012</v>
      </c>
    </row>
    <row r="1712" spans="2:15" x14ac:dyDescent="0.2">
      <c r="B1712" s="179" t="s">
        <v>62</v>
      </c>
      <c r="C1712" s="185" t="s">
        <v>18</v>
      </c>
      <c r="D1712" s="179" t="s">
        <v>128</v>
      </c>
      <c r="E1712" s="180" t="str">
        <f t="shared" si="111"/>
        <v>PRTotal60-64</v>
      </c>
      <c r="F1712" s="181">
        <v>1.068E-2</v>
      </c>
      <c r="G1712" s="181">
        <v>5.199233309621417E-2</v>
      </c>
      <c r="H1712" s="182">
        <v>4560.5289379151181</v>
      </c>
      <c r="I1712" s="181">
        <v>0.9480076669037858</v>
      </c>
      <c r="J1712" s="182">
        <v>87715.412375814194</v>
      </c>
      <c r="K1712" s="182">
        <v>427175.73953428317</v>
      </c>
      <c r="L1712" s="182">
        <v>2018642.254749544</v>
      </c>
      <c r="M1712" s="183">
        <v>23.013541179065868</v>
      </c>
      <c r="N1712" s="182">
        <v>5</v>
      </c>
      <c r="O1712" s="186">
        <f t="shared" si="113"/>
        <v>2.5000000000000067</v>
      </c>
    </row>
    <row r="1713" spans="2:15" x14ac:dyDescent="0.2">
      <c r="B1713" s="179" t="s">
        <v>62</v>
      </c>
      <c r="C1713" s="185" t="s">
        <v>18</v>
      </c>
      <c r="D1713" s="179" t="s">
        <v>129</v>
      </c>
      <c r="E1713" s="180" t="str">
        <f t="shared" si="111"/>
        <v>PRTotal65-69</v>
      </c>
      <c r="F1713" s="181">
        <v>1.6899999999999998E-2</v>
      </c>
      <c r="G1713" s="181">
        <v>8.1073659672477427E-2</v>
      </c>
      <c r="H1713" s="182">
        <v>6741.6707199487591</v>
      </c>
      <c r="I1713" s="181">
        <v>0.91892634032752252</v>
      </c>
      <c r="J1713" s="182">
        <v>83154.883437899072</v>
      </c>
      <c r="K1713" s="182">
        <v>398920.24038962345</v>
      </c>
      <c r="L1713" s="182">
        <v>1591466.5152152609</v>
      </c>
      <c r="M1713" s="183">
        <v>19.138581517028818</v>
      </c>
      <c r="N1713" s="182">
        <v>5</v>
      </c>
      <c r="O1713" s="186">
        <f t="shared" si="113"/>
        <v>2.4999999999999916</v>
      </c>
    </row>
    <row r="1714" spans="2:15" x14ac:dyDescent="0.2">
      <c r="B1714" s="179" t="s">
        <v>62</v>
      </c>
      <c r="C1714" s="185" t="s">
        <v>18</v>
      </c>
      <c r="D1714" s="179" t="s">
        <v>130</v>
      </c>
      <c r="E1714" s="180" t="str">
        <f t="shared" si="111"/>
        <v>PRTotal70-74</v>
      </c>
      <c r="F1714" s="181">
        <v>2.6100000000000002E-2</v>
      </c>
      <c r="G1714" s="181">
        <v>0.12248603381422601</v>
      </c>
      <c r="H1714" s="182">
        <v>9359.5513568245078</v>
      </c>
      <c r="I1714" s="181">
        <v>0.87751396618577404</v>
      </c>
      <c r="J1714" s="182">
        <v>76413.212717950315</v>
      </c>
      <c r="K1714" s="182">
        <v>358667.18519769033</v>
      </c>
      <c r="L1714" s="182">
        <v>1192546.2748256375</v>
      </c>
      <c r="M1714" s="183">
        <v>15.606545418100122</v>
      </c>
      <c r="N1714" s="182">
        <v>5</v>
      </c>
      <c r="O1714" s="186">
        <f t="shared" si="113"/>
        <v>2.5000000000000009</v>
      </c>
    </row>
    <row r="1715" spans="2:15" x14ac:dyDescent="0.2">
      <c r="B1715" s="179" t="s">
        <v>62</v>
      </c>
      <c r="C1715" s="185" t="s">
        <v>18</v>
      </c>
      <c r="D1715" s="179" t="s">
        <v>131</v>
      </c>
      <c r="E1715" s="180" t="str">
        <f t="shared" si="111"/>
        <v>PRTotal75-79</v>
      </c>
      <c r="F1715" s="181">
        <v>4.1930000000000002E-2</v>
      </c>
      <c r="G1715" s="181">
        <v>0.18975798558005005</v>
      </c>
      <c r="H1715" s="182">
        <v>12723.96770565407</v>
      </c>
      <c r="I1715" s="181">
        <v>0.81024201441994992</v>
      </c>
      <c r="J1715" s="182">
        <v>67053.661361125807</v>
      </c>
      <c r="K1715" s="182">
        <v>303458.38754149387</v>
      </c>
      <c r="L1715" s="182">
        <v>833879.08962794719</v>
      </c>
      <c r="M1715" s="183">
        <v>12.435996375156726</v>
      </c>
      <c r="N1715" s="182">
        <v>5</v>
      </c>
      <c r="O1715" s="186">
        <f t="shared" si="113"/>
        <v>2.5000000000000009</v>
      </c>
    </row>
    <row r="1716" spans="2:15" x14ac:dyDescent="0.2">
      <c r="B1716" s="179" t="s">
        <v>62</v>
      </c>
      <c r="C1716" s="185" t="s">
        <v>18</v>
      </c>
      <c r="D1716" s="179" t="s">
        <v>132</v>
      </c>
      <c r="E1716" s="180" t="str">
        <f t="shared" si="111"/>
        <v>PRTotal80-84</v>
      </c>
      <c r="F1716" s="181">
        <v>6.4490000000000006E-2</v>
      </c>
      <c r="G1716" s="181">
        <v>0.27769277954672356</v>
      </c>
      <c r="H1716" s="182">
        <v>15086.963643109937</v>
      </c>
      <c r="I1716" s="181">
        <v>0.72230722045327644</v>
      </c>
      <c r="J1716" s="182">
        <v>54329.693655471732</v>
      </c>
      <c r="K1716" s="182">
        <v>233931.05916958384</v>
      </c>
      <c r="L1716" s="182">
        <v>530420.70208645333</v>
      </c>
      <c r="M1716" s="183">
        <v>9.7629982132806088</v>
      </c>
      <c r="N1716" s="182">
        <v>5</v>
      </c>
      <c r="O1716" s="186">
        <f t="shared" si="113"/>
        <v>2.5</v>
      </c>
    </row>
    <row r="1717" spans="2:15" x14ac:dyDescent="0.2">
      <c r="B1717" s="179" t="s">
        <v>62</v>
      </c>
      <c r="C1717" s="185" t="s">
        <v>18</v>
      </c>
      <c r="D1717" s="179" t="s">
        <v>133</v>
      </c>
      <c r="E1717" s="180" t="str">
        <f t="shared" si="111"/>
        <v>PRTotal85-89</v>
      </c>
      <c r="F1717" s="181">
        <v>0.10019</v>
      </c>
      <c r="G1717" s="181">
        <v>0.40060066202312167</v>
      </c>
      <c r="H1717" s="182">
        <v>15720.663622546761</v>
      </c>
      <c r="I1717" s="181">
        <v>0.59939933797687828</v>
      </c>
      <c r="J1717" s="182">
        <v>39242.730012361797</v>
      </c>
      <c r="K1717" s="182">
        <v>156911.99100544208</v>
      </c>
      <c r="L1717" s="182">
        <v>296489.64291686949</v>
      </c>
      <c r="M1717" s="183">
        <v>7.5552756605738871</v>
      </c>
      <c r="N1717" s="182">
        <v>5</v>
      </c>
      <c r="O1717" s="186">
        <f t="shared" si="113"/>
        <v>2.5</v>
      </c>
    </row>
    <row r="1718" spans="2:15" x14ac:dyDescent="0.2">
      <c r="B1718" s="179" t="s">
        <v>62</v>
      </c>
      <c r="C1718" s="185" t="s">
        <v>18</v>
      </c>
      <c r="D1718" s="179" t="s">
        <v>8</v>
      </c>
      <c r="E1718" s="180" t="str">
        <f t="shared" si="111"/>
        <v>PRTotal90+</v>
      </c>
      <c r="F1718" s="181">
        <v>0.16852</v>
      </c>
      <c r="G1718" s="181">
        <v>1</v>
      </c>
      <c r="H1718" s="182">
        <v>23522.066389815034</v>
      </c>
      <c r="I1718" s="181">
        <v>0</v>
      </c>
      <c r="J1718" s="182">
        <v>23522.066389815034</v>
      </c>
      <c r="K1718" s="182">
        <v>139577.65191142741</v>
      </c>
      <c r="L1718" s="182">
        <v>139577.65191142741</v>
      </c>
      <c r="M1718" s="183">
        <v>5.9339026426634014</v>
      </c>
      <c r="N1718" s="183" t="s">
        <v>19</v>
      </c>
      <c r="O1718" s="186">
        <f>K1718/H1718</f>
        <v>5.9339026426634014</v>
      </c>
    </row>
    <row r="1719" spans="2:15" ht="16" customHeight="1" x14ac:dyDescent="0.2">
      <c r="B1719" s="239" t="s">
        <v>14</v>
      </c>
      <c r="C1719" s="239" t="s">
        <v>17</v>
      </c>
      <c r="D1719" s="239" t="s">
        <v>0</v>
      </c>
      <c r="E1719" s="239" t="s">
        <v>135</v>
      </c>
      <c r="F1719" s="240" t="s">
        <v>1</v>
      </c>
      <c r="G1719" s="240" t="s">
        <v>2</v>
      </c>
      <c r="H1719" s="240" t="s">
        <v>83</v>
      </c>
      <c r="I1719" s="240" t="s">
        <v>3</v>
      </c>
      <c r="J1719" s="240" t="s">
        <v>4</v>
      </c>
      <c r="K1719" s="240" t="s">
        <v>5</v>
      </c>
      <c r="L1719" s="240" t="s">
        <v>6</v>
      </c>
      <c r="M1719" s="240" t="s">
        <v>7</v>
      </c>
      <c r="N1719" s="241" t="s">
        <v>9</v>
      </c>
      <c r="O1719" s="242" t="s">
        <v>139</v>
      </c>
    </row>
    <row r="1720" spans="2:15" ht="16" customHeight="1" x14ac:dyDescent="0.2">
      <c r="B1720" s="239"/>
      <c r="C1720" s="239"/>
      <c r="D1720" s="239"/>
      <c r="E1720" s="239"/>
      <c r="F1720" s="239"/>
      <c r="G1720" s="239"/>
      <c r="H1720" s="239"/>
      <c r="I1720" s="239"/>
      <c r="J1720" s="239"/>
      <c r="K1720" s="239"/>
      <c r="L1720" s="239"/>
      <c r="M1720" s="239"/>
      <c r="N1720" s="241"/>
      <c r="O1720" s="242"/>
    </row>
    <row r="1721" spans="2:15" x14ac:dyDescent="0.2">
      <c r="B1721" s="179" t="s">
        <v>63</v>
      </c>
      <c r="C1721" s="185" t="s">
        <v>18</v>
      </c>
      <c r="D1721" s="179">
        <v>0</v>
      </c>
      <c r="E1721" s="180" t="str">
        <f t="shared" si="111"/>
        <v>SCTotal0</v>
      </c>
      <c r="F1721" s="181">
        <v>8.43E-3</v>
      </c>
      <c r="G1721" s="181">
        <v>8.3637276080131759E-3</v>
      </c>
      <c r="H1721" s="182">
        <v>836.37276080131755</v>
      </c>
      <c r="I1721" s="181">
        <v>0.99163627239198682</v>
      </c>
      <c r="J1721" s="182">
        <v>100000</v>
      </c>
      <c r="K1721" s="182">
        <v>99226.431459089072</v>
      </c>
      <c r="L1721" s="182">
        <v>7994434.6880203011</v>
      </c>
      <c r="M1721" s="183">
        <v>79.944346880203014</v>
      </c>
      <c r="N1721" s="182">
        <v>1</v>
      </c>
      <c r="O1721" s="186">
        <f t="shared" ref="O1721:O1739" si="114">(K1721-J1722*N1721)/H1721</f>
        <v>7.5091182824048433E-2</v>
      </c>
    </row>
    <row r="1722" spans="2:15" x14ac:dyDescent="0.2">
      <c r="B1722" s="179" t="s">
        <v>63</v>
      </c>
      <c r="C1722" s="185" t="s">
        <v>18</v>
      </c>
      <c r="D1722" s="184" t="s">
        <v>1657</v>
      </c>
      <c r="E1722" s="180" t="str">
        <f t="shared" si="111"/>
        <v>SCTotal1-4</v>
      </c>
      <c r="F1722" s="181">
        <v>3.3E-4</v>
      </c>
      <c r="G1722" s="181">
        <v>1.3244695227605766E-3</v>
      </c>
      <c r="H1722" s="182">
        <v>131.3392020447092</v>
      </c>
      <c r="I1722" s="181">
        <v>0.99867553047723945</v>
      </c>
      <c r="J1722" s="182">
        <v>99163.627239198686</v>
      </c>
      <c r="K1722" s="182">
        <v>396327.52805390302</v>
      </c>
      <c r="L1722" s="182">
        <v>7895208.2565612122</v>
      </c>
      <c r="M1722" s="183">
        <v>79.617985710795907</v>
      </c>
      <c r="N1722" s="182">
        <v>4</v>
      </c>
      <c r="O1722" s="186">
        <f t="shared" si="114"/>
        <v>1.5104089426367431</v>
      </c>
    </row>
    <row r="1723" spans="2:15" x14ac:dyDescent="0.2">
      <c r="B1723" s="179" t="s">
        <v>63</v>
      </c>
      <c r="C1723" s="185" t="s">
        <v>18</v>
      </c>
      <c r="D1723" s="184" t="s">
        <v>1658</v>
      </c>
      <c r="E1723" s="180" t="str">
        <f t="shared" si="111"/>
        <v>SCTotal5-9</v>
      </c>
      <c r="F1723" s="181">
        <v>1.2E-4</v>
      </c>
      <c r="G1723" s="181">
        <v>5.7866601088730151E-4</v>
      </c>
      <c r="H1723" s="182">
        <v>57.306619067502126</v>
      </c>
      <c r="I1723" s="181">
        <v>0.9994213339891127</v>
      </c>
      <c r="J1723" s="182">
        <v>99032.28803715398</v>
      </c>
      <c r="K1723" s="182">
        <v>495018.17363810114</v>
      </c>
      <c r="L1723" s="182">
        <v>7498880.7285073092</v>
      </c>
      <c r="M1723" s="183">
        <v>75.7215740152742</v>
      </c>
      <c r="N1723" s="182">
        <v>5</v>
      </c>
      <c r="O1723" s="186">
        <f t="shared" si="114"/>
        <v>2.5000000000004912</v>
      </c>
    </row>
    <row r="1724" spans="2:15" x14ac:dyDescent="0.2">
      <c r="B1724" s="179" t="s">
        <v>63</v>
      </c>
      <c r="C1724" s="185" t="s">
        <v>18</v>
      </c>
      <c r="D1724" s="184" t="s">
        <v>118</v>
      </c>
      <c r="E1724" s="180" t="str">
        <f t="shared" si="111"/>
        <v>SCTotal10-14</v>
      </c>
      <c r="F1724" s="181">
        <v>1.6000000000000001E-4</v>
      </c>
      <c r="G1724" s="181">
        <v>7.7838757116603121E-4</v>
      </c>
      <c r="H1724" s="182">
        <v>77.040895392227398</v>
      </c>
      <c r="I1724" s="181">
        <v>0.99922161242883401</v>
      </c>
      <c r="J1724" s="182">
        <v>98974.981418086478</v>
      </c>
      <c r="K1724" s="182">
        <v>494682.30485195183</v>
      </c>
      <c r="L1724" s="182">
        <v>7003862.5548692085</v>
      </c>
      <c r="M1724" s="183">
        <v>70.763969384179518</v>
      </c>
      <c r="N1724" s="182">
        <v>5</v>
      </c>
      <c r="O1724" s="186">
        <f t="shared" si="114"/>
        <v>2.5000000000001981</v>
      </c>
    </row>
    <row r="1725" spans="2:15" x14ac:dyDescent="0.2">
      <c r="B1725" s="179" t="s">
        <v>63</v>
      </c>
      <c r="C1725" s="185" t="s">
        <v>18</v>
      </c>
      <c r="D1725" s="179" t="s">
        <v>119</v>
      </c>
      <c r="E1725" s="180" t="str">
        <f t="shared" si="111"/>
        <v>SCTotal15-19</v>
      </c>
      <c r="F1725" s="181">
        <v>5.2999999999999998E-4</v>
      </c>
      <c r="G1725" s="181">
        <v>2.6542846903554905E-3</v>
      </c>
      <c r="H1725" s="182">
        <v>262.50328943707524</v>
      </c>
      <c r="I1725" s="181">
        <v>0.99734571530964455</v>
      </c>
      <c r="J1725" s="182">
        <v>98897.940522694247</v>
      </c>
      <c r="K1725" s="182">
        <v>493833.44438987854</v>
      </c>
      <c r="L1725" s="182">
        <v>6509180.2500172565</v>
      </c>
      <c r="M1725" s="183">
        <v>65.817146601992036</v>
      </c>
      <c r="N1725" s="182">
        <v>5</v>
      </c>
      <c r="O1725" s="186">
        <f t="shared" si="114"/>
        <v>2.4999999999998659</v>
      </c>
    </row>
    <row r="1726" spans="2:15" x14ac:dyDescent="0.2">
      <c r="B1726" s="179" t="s">
        <v>63</v>
      </c>
      <c r="C1726" s="185" t="s">
        <v>18</v>
      </c>
      <c r="D1726" s="179" t="s">
        <v>120</v>
      </c>
      <c r="E1726" s="180" t="str">
        <f t="shared" si="111"/>
        <v>SCTotal20-24</v>
      </c>
      <c r="F1726" s="181">
        <v>7.7999999999999999E-4</v>
      </c>
      <c r="G1726" s="181">
        <v>3.8819017784382601E-3</v>
      </c>
      <c r="H1726" s="182">
        <v>382.89307921281642</v>
      </c>
      <c r="I1726" s="181">
        <v>0.99611809822156172</v>
      </c>
      <c r="J1726" s="182">
        <v>98635.43723325718</v>
      </c>
      <c r="K1726" s="182">
        <v>492219.95346825384</v>
      </c>
      <c r="L1726" s="182">
        <v>6015346.8056273777</v>
      </c>
      <c r="M1726" s="183">
        <v>60.985655605723487</v>
      </c>
      <c r="N1726" s="182">
        <v>5</v>
      </c>
      <c r="O1726" s="186">
        <f t="shared" si="114"/>
        <v>2.5000000000000244</v>
      </c>
    </row>
    <row r="1727" spans="2:15" x14ac:dyDescent="0.2">
      <c r="B1727" s="179" t="s">
        <v>63</v>
      </c>
      <c r="C1727" s="185" t="s">
        <v>18</v>
      </c>
      <c r="D1727" s="179" t="s">
        <v>121</v>
      </c>
      <c r="E1727" s="180" t="str">
        <f t="shared" si="111"/>
        <v>SCTotal25-29</v>
      </c>
      <c r="F1727" s="181">
        <v>7.2000000000000005E-4</v>
      </c>
      <c r="G1727" s="181">
        <v>3.5693659070060754E-3</v>
      </c>
      <c r="H1727" s="182">
        <v>350.69928138005503</v>
      </c>
      <c r="I1727" s="181">
        <v>0.99643063409299393</v>
      </c>
      <c r="J1727" s="182">
        <v>98252.544154044357</v>
      </c>
      <c r="K1727" s="182">
        <v>490385.97256677161</v>
      </c>
      <c r="L1727" s="182">
        <v>5523126.8521591239</v>
      </c>
      <c r="M1727" s="183">
        <v>56.21357594058572</v>
      </c>
      <c r="N1727" s="182">
        <v>5</v>
      </c>
      <c r="O1727" s="186">
        <f t="shared" si="114"/>
        <v>2.4999999999999369</v>
      </c>
    </row>
    <row r="1728" spans="2:15" x14ac:dyDescent="0.2">
      <c r="B1728" s="179" t="s">
        <v>63</v>
      </c>
      <c r="C1728" s="185" t="s">
        <v>18</v>
      </c>
      <c r="D1728" s="179" t="s">
        <v>122</v>
      </c>
      <c r="E1728" s="180" t="str">
        <f t="shared" si="111"/>
        <v>SCTotal30-34</v>
      </c>
      <c r="F1728" s="181">
        <v>9.2000000000000003E-4</v>
      </c>
      <c r="G1728" s="181">
        <v>4.5955928779845001E-3</v>
      </c>
      <c r="H1728" s="182">
        <v>449.91702103835939</v>
      </c>
      <c r="I1728" s="181">
        <v>0.9954044071220155</v>
      </c>
      <c r="J1728" s="182">
        <v>97901.844872664296</v>
      </c>
      <c r="K1728" s="182">
        <v>488384.4318107256</v>
      </c>
      <c r="L1728" s="182">
        <v>5032740.8795923525</v>
      </c>
      <c r="M1728" s="183">
        <v>51.405986129660477</v>
      </c>
      <c r="N1728" s="182">
        <v>5</v>
      </c>
      <c r="O1728" s="186">
        <f t="shared" si="114"/>
        <v>2.5000000000000031</v>
      </c>
    </row>
    <row r="1729" spans="2:15" x14ac:dyDescent="0.2">
      <c r="B1729" s="179" t="s">
        <v>63</v>
      </c>
      <c r="C1729" s="185" t="s">
        <v>18</v>
      </c>
      <c r="D1729" s="179" t="s">
        <v>123</v>
      </c>
      <c r="E1729" s="180" t="str">
        <f t="shared" si="111"/>
        <v>SCTotal35-39</v>
      </c>
      <c r="F1729" s="181">
        <v>1.2800000000000001E-3</v>
      </c>
      <c r="G1729" s="181">
        <v>6.3876835400241676E-3</v>
      </c>
      <c r="H1729" s="182">
        <v>622.49207548145375</v>
      </c>
      <c r="I1729" s="181">
        <v>0.99361231645997583</v>
      </c>
      <c r="J1729" s="182">
        <v>97451.927851625936</v>
      </c>
      <c r="K1729" s="182">
        <v>485703.40906942607</v>
      </c>
      <c r="L1729" s="182">
        <v>4544356.4477816271</v>
      </c>
      <c r="M1729" s="183">
        <v>46.63177576846477</v>
      </c>
      <c r="N1729" s="182">
        <v>5</v>
      </c>
      <c r="O1729" s="186">
        <f t="shared" si="114"/>
        <v>2.4999999999999933</v>
      </c>
    </row>
    <row r="1730" spans="2:15" x14ac:dyDescent="0.2">
      <c r="B1730" s="179" t="s">
        <v>63</v>
      </c>
      <c r="C1730" s="185" t="s">
        <v>18</v>
      </c>
      <c r="D1730" s="179" t="s">
        <v>124</v>
      </c>
      <c r="E1730" s="180" t="str">
        <f t="shared" si="111"/>
        <v>SCTotal40-44</v>
      </c>
      <c r="F1730" s="181">
        <v>1.83E-3</v>
      </c>
      <c r="G1730" s="181">
        <v>9.124625674919928E-3</v>
      </c>
      <c r="H1730" s="182">
        <v>883.53235577101816</v>
      </c>
      <c r="I1730" s="181">
        <v>0.9908753743250801</v>
      </c>
      <c r="J1730" s="182">
        <v>96829.435776144484</v>
      </c>
      <c r="K1730" s="182">
        <v>481938.34799129487</v>
      </c>
      <c r="L1730" s="182">
        <v>4058653.0387122012</v>
      </c>
      <c r="M1730" s="183">
        <v>41.915487849120737</v>
      </c>
      <c r="N1730" s="182">
        <v>5</v>
      </c>
      <c r="O1730" s="186">
        <f t="shared" si="114"/>
        <v>2.5000000000000266</v>
      </c>
    </row>
    <row r="1731" spans="2:15" x14ac:dyDescent="0.2">
      <c r="B1731" s="179" t="s">
        <v>63</v>
      </c>
      <c r="C1731" s="185" t="s">
        <v>18</v>
      </c>
      <c r="D1731" s="179" t="s">
        <v>125</v>
      </c>
      <c r="E1731" s="180" t="str">
        <f t="shared" si="111"/>
        <v>SCTotal45-49</v>
      </c>
      <c r="F1731" s="181">
        <v>2.7399999999999998E-3</v>
      </c>
      <c r="G1731" s="181">
        <v>1.3626263092895744E-2</v>
      </c>
      <c r="H1731" s="182">
        <v>1307.3841226915745</v>
      </c>
      <c r="I1731" s="181">
        <v>0.98637373690710428</v>
      </c>
      <c r="J1731" s="182">
        <v>95945.903420373463</v>
      </c>
      <c r="K1731" s="182">
        <v>476461.0567951384</v>
      </c>
      <c r="L1731" s="182">
        <v>3576714.6907209065</v>
      </c>
      <c r="M1731" s="183">
        <v>37.278451327411396</v>
      </c>
      <c r="N1731" s="182">
        <v>5</v>
      </c>
      <c r="O1731" s="186">
        <f t="shared" si="114"/>
        <v>2.500000000000016</v>
      </c>
    </row>
    <row r="1732" spans="2:15" x14ac:dyDescent="0.2">
      <c r="B1732" s="179" t="s">
        <v>63</v>
      </c>
      <c r="C1732" s="185" t="s">
        <v>18</v>
      </c>
      <c r="D1732" s="179" t="s">
        <v>126</v>
      </c>
      <c r="E1732" s="180" t="str">
        <f t="shared" si="111"/>
        <v>SCTotal50-54</v>
      </c>
      <c r="F1732" s="181">
        <v>4.2100000000000002E-3</v>
      </c>
      <c r="G1732" s="181">
        <v>2.0813139463653943E-2</v>
      </c>
      <c r="H1732" s="182">
        <v>1969.7247007763583</v>
      </c>
      <c r="I1732" s="181">
        <v>0.97918686053634607</v>
      </c>
      <c r="J1732" s="182">
        <v>94638.519297681894</v>
      </c>
      <c r="K1732" s="182">
        <v>468268.28473646857</v>
      </c>
      <c r="L1732" s="182">
        <v>3100253.6339257681</v>
      </c>
      <c r="M1732" s="183">
        <v>32.758898352731379</v>
      </c>
      <c r="N1732" s="182">
        <v>5</v>
      </c>
      <c r="O1732" s="186">
        <f t="shared" si="114"/>
        <v>2.4999999999999867</v>
      </c>
    </row>
    <row r="1733" spans="2:15" x14ac:dyDescent="0.2">
      <c r="B1733" s="179" t="s">
        <v>63</v>
      </c>
      <c r="C1733" s="185" t="s">
        <v>18</v>
      </c>
      <c r="D1733" s="179" t="s">
        <v>127</v>
      </c>
      <c r="E1733" s="180" t="str">
        <f t="shared" si="111"/>
        <v>SCTotal55-59</v>
      </c>
      <c r="F1733" s="181">
        <v>6.2899999999999996E-3</v>
      </c>
      <c r="G1733" s="181">
        <v>3.0968474964424689E-2</v>
      </c>
      <c r="H1733" s="182">
        <v>2869.8112454576831</v>
      </c>
      <c r="I1733" s="181">
        <v>0.96903152503557533</v>
      </c>
      <c r="J1733" s="182">
        <v>92668.794596905544</v>
      </c>
      <c r="K1733" s="182">
        <v>456169.44487088354</v>
      </c>
      <c r="L1733" s="182">
        <v>2631985.3491892996</v>
      </c>
      <c r="M1733" s="183">
        <v>28.402067391056672</v>
      </c>
      <c r="N1733" s="182">
        <v>5</v>
      </c>
      <c r="O1733" s="186">
        <f t="shared" si="114"/>
        <v>2.5000000000000044</v>
      </c>
    </row>
    <row r="1734" spans="2:15" x14ac:dyDescent="0.2">
      <c r="B1734" s="179" t="s">
        <v>63</v>
      </c>
      <c r="C1734" s="185" t="s">
        <v>18</v>
      </c>
      <c r="D1734" s="179" t="s">
        <v>128</v>
      </c>
      <c r="E1734" s="180" t="str">
        <f t="shared" si="111"/>
        <v>SCTotal60-64</v>
      </c>
      <c r="F1734" s="181">
        <v>9.4900000000000002E-3</v>
      </c>
      <c r="G1734" s="181">
        <v>4.6342591329892754E-2</v>
      </c>
      <c r="H1734" s="182">
        <v>4161.5175872959917</v>
      </c>
      <c r="I1734" s="181">
        <v>0.95365740867010729</v>
      </c>
      <c r="J1734" s="182">
        <v>89798.983351447867</v>
      </c>
      <c r="K1734" s="182">
        <v>438591.1227889994</v>
      </c>
      <c r="L1734" s="182">
        <v>2175815.904318416</v>
      </c>
      <c r="M1734" s="183">
        <v>24.229850084191789</v>
      </c>
      <c r="N1734" s="182">
        <v>5</v>
      </c>
      <c r="O1734" s="186">
        <f t="shared" si="114"/>
        <v>2.4999999999999987</v>
      </c>
    </row>
    <row r="1735" spans="2:15" x14ac:dyDescent="0.2">
      <c r="B1735" s="179" t="s">
        <v>63</v>
      </c>
      <c r="C1735" s="185" t="s">
        <v>18</v>
      </c>
      <c r="D1735" s="179" t="s">
        <v>129</v>
      </c>
      <c r="E1735" s="180" t="str">
        <f t="shared" si="111"/>
        <v>SCTotal65-69</v>
      </c>
      <c r="F1735" s="181">
        <v>1.4840000000000001E-2</v>
      </c>
      <c r="G1735" s="181">
        <v>7.1543426041007191E-2</v>
      </c>
      <c r="H1735" s="182">
        <v>6126.7976982368855</v>
      </c>
      <c r="I1735" s="181">
        <v>0.92845657395899284</v>
      </c>
      <c r="J1735" s="182">
        <v>85637.465764151886</v>
      </c>
      <c r="K1735" s="182">
        <v>412870.33457516722</v>
      </c>
      <c r="L1735" s="182">
        <v>1737224.7815294166</v>
      </c>
      <c r="M1735" s="183">
        <v>20.285803252443095</v>
      </c>
      <c r="N1735" s="182">
        <v>5</v>
      </c>
      <c r="O1735" s="186">
        <f t="shared" si="114"/>
        <v>2.5</v>
      </c>
    </row>
    <row r="1736" spans="2:15" x14ac:dyDescent="0.2">
      <c r="B1736" s="179" t="s">
        <v>63</v>
      </c>
      <c r="C1736" s="185" t="s">
        <v>18</v>
      </c>
      <c r="D1736" s="179" t="s">
        <v>130</v>
      </c>
      <c r="E1736" s="180" t="str">
        <f t="shared" si="111"/>
        <v>SCTotal70-74</v>
      </c>
      <c r="F1736" s="181">
        <v>2.3789999999999999E-2</v>
      </c>
      <c r="G1736" s="181">
        <v>0.11228604985898459</v>
      </c>
      <c r="H1736" s="182">
        <v>8927.9388387705058</v>
      </c>
      <c r="I1736" s="181">
        <v>0.8877139501410154</v>
      </c>
      <c r="J1736" s="182">
        <v>79510.668065915001</v>
      </c>
      <c r="K1736" s="182">
        <v>375233.4932326487</v>
      </c>
      <c r="L1736" s="182">
        <v>1324354.4469542494</v>
      </c>
      <c r="M1736" s="183">
        <v>16.656311400331195</v>
      </c>
      <c r="N1736" s="182">
        <v>5</v>
      </c>
      <c r="O1736" s="186">
        <f t="shared" si="114"/>
        <v>2.4999999999999973</v>
      </c>
    </row>
    <row r="1737" spans="2:15" x14ac:dyDescent="0.2">
      <c r="B1737" s="179" t="s">
        <v>63</v>
      </c>
      <c r="C1737" s="185" t="s">
        <v>18</v>
      </c>
      <c r="D1737" s="179" t="s">
        <v>131</v>
      </c>
      <c r="E1737" s="180" t="str">
        <f t="shared" si="111"/>
        <v>SCTotal75-79</v>
      </c>
      <c r="F1737" s="181">
        <v>3.7429999999999998E-2</v>
      </c>
      <c r="G1737" s="181">
        <v>0.17115676057684581</v>
      </c>
      <c r="H1737" s="182">
        <v>12080.711287190707</v>
      </c>
      <c r="I1737" s="181">
        <v>0.82884323942315419</v>
      </c>
      <c r="J1737" s="182">
        <v>70582.729227144489</v>
      </c>
      <c r="K1737" s="182">
        <v>322711.86791774567</v>
      </c>
      <c r="L1737" s="182">
        <v>949120.95372160082</v>
      </c>
      <c r="M1737" s="183">
        <v>13.446929073360213</v>
      </c>
      <c r="N1737" s="182">
        <v>5</v>
      </c>
      <c r="O1737" s="186">
        <f t="shared" si="114"/>
        <v>2.4999999999999978</v>
      </c>
    </row>
    <row r="1738" spans="2:15" x14ac:dyDescent="0.2">
      <c r="B1738" s="179" t="s">
        <v>63</v>
      </c>
      <c r="C1738" s="185" t="s">
        <v>18</v>
      </c>
      <c r="D1738" s="179" t="s">
        <v>132</v>
      </c>
      <c r="E1738" s="180" t="str">
        <f t="shared" si="111"/>
        <v>SCTotal80-84</v>
      </c>
      <c r="F1738" s="181">
        <v>6.0139999999999999E-2</v>
      </c>
      <c r="G1738" s="181">
        <v>0.26141086488848758</v>
      </c>
      <c r="H1738" s="182">
        <v>15293.063107405134</v>
      </c>
      <c r="I1738" s="181">
        <v>0.73858913511151236</v>
      </c>
      <c r="J1738" s="182">
        <v>58502.017939953781</v>
      </c>
      <c r="K1738" s="182">
        <v>254277.43193125608</v>
      </c>
      <c r="L1738" s="182">
        <v>626409.08580385521</v>
      </c>
      <c r="M1738" s="183">
        <v>10.707478269327373</v>
      </c>
      <c r="N1738" s="182">
        <v>5</v>
      </c>
      <c r="O1738" s="186">
        <f t="shared" si="114"/>
        <v>2.5000000000000004</v>
      </c>
    </row>
    <row r="1739" spans="2:15" x14ac:dyDescent="0.2">
      <c r="B1739" s="179" t="s">
        <v>63</v>
      </c>
      <c r="C1739" s="185" t="s">
        <v>18</v>
      </c>
      <c r="D1739" s="179" t="s">
        <v>133</v>
      </c>
      <c r="E1739" s="180" t="str">
        <f t="shared" si="111"/>
        <v>SCTotal85-89</v>
      </c>
      <c r="F1739" s="181">
        <v>9.3710000000000002E-2</v>
      </c>
      <c r="G1739" s="181">
        <v>0.37960797540962876</v>
      </c>
      <c r="H1739" s="182">
        <v>16402.463863549885</v>
      </c>
      <c r="I1739" s="181">
        <v>0.62039202459037124</v>
      </c>
      <c r="J1739" s="182">
        <v>43208.954832548647</v>
      </c>
      <c r="K1739" s="182">
        <v>175038.61450386851</v>
      </c>
      <c r="L1739" s="182">
        <v>372131.65387259907</v>
      </c>
      <c r="M1739" s="183">
        <v>8.6123734146024287</v>
      </c>
      <c r="N1739" s="182">
        <v>5</v>
      </c>
      <c r="O1739" s="186">
        <f t="shared" si="114"/>
        <v>2.4999999999999996</v>
      </c>
    </row>
    <row r="1740" spans="2:15" x14ac:dyDescent="0.2">
      <c r="B1740" s="179" t="s">
        <v>63</v>
      </c>
      <c r="C1740" s="185" t="s">
        <v>18</v>
      </c>
      <c r="D1740" s="179" t="s">
        <v>8</v>
      </c>
      <c r="E1740" s="180" t="str">
        <f t="shared" si="111"/>
        <v>SCTotal90+</v>
      </c>
      <c r="F1740" s="181">
        <v>0.13600999999999999</v>
      </c>
      <c r="G1740" s="181">
        <v>1</v>
      </c>
      <c r="H1740" s="182">
        <v>26806.490968998762</v>
      </c>
      <c r="I1740" s="181">
        <v>0</v>
      </c>
      <c r="J1740" s="182">
        <v>26806.490968998762</v>
      </c>
      <c r="K1740" s="182">
        <v>197093.03936873056</v>
      </c>
      <c r="L1740" s="182">
        <v>197093.03936873056</v>
      </c>
      <c r="M1740" s="183">
        <v>7.3524371241526998</v>
      </c>
      <c r="N1740" s="183" t="s">
        <v>19</v>
      </c>
      <c r="O1740" s="186">
        <f>K1740/H1740</f>
        <v>7.3524371241526998</v>
      </c>
    </row>
    <row r="1741" spans="2:15" ht="16" customHeight="1" x14ac:dyDescent="0.2">
      <c r="B1741" s="239" t="s">
        <v>14</v>
      </c>
      <c r="C1741" s="239" t="s">
        <v>17</v>
      </c>
      <c r="D1741" s="239" t="s">
        <v>0</v>
      </c>
      <c r="E1741" s="239" t="s">
        <v>135</v>
      </c>
      <c r="F1741" s="240" t="s">
        <v>1</v>
      </c>
      <c r="G1741" s="240" t="s">
        <v>2</v>
      </c>
      <c r="H1741" s="240" t="s">
        <v>83</v>
      </c>
      <c r="I1741" s="240" t="s">
        <v>3</v>
      </c>
      <c r="J1741" s="240" t="s">
        <v>4</v>
      </c>
      <c r="K1741" s="240" t="s">
        <v>5</v>
      </c>
      <c r="L1741" s="240" t="s">
        <v>6</v>
      </c>
      <c r="M1741" s="240" t="s">
        <v>7</v>
      </c>
      <c r="N1741" s="241" t="s">
        <v>9</v>
      </c>
      <c r="O1741" s="242" t="s">
        <v>139</v>
      </c>
    </row>
    <row r="1742" spans="2:15" ht="16" customHeight="1" x14ac:dyDescent="0.2">
      <c r="B1742" s="239"/>
      <c r="C1742" s="239"/>
      <c r="D1742" s="239"/>
      <c r="E1742" s="239"/>
      <c r="F1742" s="239"/>
      <c r="G1742" s="239"/>
      <c r="H1742" s="239"/>
      <c r="I1742" s="239"/>
      <c r="J1742" s="239"/>
      <c r="K1742" s="239"/>
      <c r="L1742" s="239"/>
      <c r="M1742" s="239"/>
      <c r="N1742" s="241"/>
      <c r="O1742" s="242"/>
    </row>
    <row r="1743" spans="2:15" x14ac:dyDescent="0.2">
      <c r="B1743" s="179" t="s">
        <v>64</v>
      </c>
      <c r="C1743" s="185" t="s">
        <v>18</v>
      </c>
      <c r="D1743" s="179">
        <v>0</v>
      </c>
      <c r="E1743" s="180" t="str">
        <f t="shared" ref="E1743:E1804" si="115">_xlfn.CONCAT(B1743,C1743,D1743)</f>
        <v>RSTotal0</v>
      </c>
      <c r="F1743" s="181">
        <v>8.9200000000000008E-3</v>
      </c>
      <c r="G1743" s="181">
        <v>8.8468628981611102E-3</v>
      </c>
      <c r="H1743" s="182">
        <v>884.68628981611107</v>
      </c>
      <c r="I1743" s="181">
        <v>0.99115313710183894</v>
      </c>
      <c r="J1743" s="182">
        <v>100000</v>
      </c>
      <c r="K1743" s="182">
        <v>99183.028119616371</v>
      </c>
      <c r="L1743" s="182">
        <v>7854668.1314093191</v>
      </c>
      <c r="M1743" s="183">
        <v>78.546681314093192</v>
      </c>
      <c r="N1743" s="182">
        <v>1</v>
      </c>
      <c r="O1743" s="186">
        <f t="shared" ref="O1743:O1761" si="116">(K1743-J1744*N1743)/H1743</f>
        <v>7.6540588694497314E-2</v>
      </c>
    </row>
    <row r="1744" spans="2:15" x14ac:dyDescent="0.2">
      <c r="B1744" s="179" t="s">
        <v>64</v>
      </c>
      <c r="C1744" s="185" t="s">
        <v>18</v>
      </c>
      <c r="D1744" s="184" t="s">
        <v>1657</v>
      </c>
      <c r="E1744" s="180" t="str">
        <f t="shared" si="115"/>
        <v>RSTotal1-4</v>
      </c>
      <c r="F1744" s="181">
        <v>3.6000000000000002E-4</v>
      </c>
      <c r="G1744" s="181">
        <v>1.4221497761190032E-3</v>
      </c>
      <c r="H1744" s="182">
        <v>140.9568212029028</v>
      </c>
      <c r="I1744" s="181">
        <v>0.99857785022388101</v>
      </c>
      <c r="J1744" s="182">
        <v>99115.313710183895</v>
      </c>
      <c r="K1744" s="182">
        <v>396110.21933472063</v>
      </c>
      <c r="L1744" s="182">
        <v>7755485.1032897029</v>
      </c>
      <c r="M1744" s="183">
        <v>78.247092330928496</v>
      </c>
      <c r="N1744" s="182">
        <v>4</v>
      </c>
      <c r="O1744" s="186">
        <f t="shared" si="116"/>
        <v>1.5096238477904986</v>
      </c>
    </row>
    <row r="1745" spans="2:15" x14ac:dyDescent="0.2">
      <c r="B1745" s="179" t="s">
        <v>64</v>
      </c>
      <c r="C1745" s="185" t="s">
        <v>18</v>
      </c>
      <c r="D1745" s="184" t="s">
        <v>1658</v>
      </c>
      <c r="E1745" s="180" t="str">
        <f t="shared" si="115"/>
        <v>RSTotal5-9</v>
      </c>
      <c r="F1745" s="181">
        <v>1.3999999999999999E-4</v>
      </c>
      <c r="G1745" s="181">
        <v>7.0351170551567884E-4</v>
      </c>
      <c r="H1745" s="182">
        <v>69.629618617284493</v>
      </c>
      <c r="I1745" s="181">
        <v>0.99929648829448436</v>
      </c>
      <c r="J1745" s="182">
        <v>98974.356888980998</v>
      </c>
      <c r="K1745" s="182">
        <v>494697.71039836179</v>
      </c>
      <c r="L1745" s="182">
        <v>7359374.8839549823</v>
      </c>
      <c r="M1745" s="183">
        <v>74.356379927883268</v>
      </c>
      <c r="N1745" s="182">
        <v>5</v>
      </c>
      <c r="O1745" s="186">
        <f t="shared" si="116"/>
        <v>2.5000000000000866</v>
      </c>
    </row>
    <row r="1746" spans="2:15" x14ac:dyDescent="0.2">
      <c r="B1746" s="179" t="s">
        <v>64</v>
      </c>
      <c r="C1746" s="185" t="s">
        <v>18</v>
      </c>
      <c r="D1746" s="184" t="s">
        <v>118</v>
      </c>
      <c r="E1746" s="180" t="str">
        <f t="shared" si="115"/>
        <v>RSTotal10-14</v>
      </c>
      <c r="F1746" s="181">
        <v>1.9000000000000001E-4</v>
      </c>
      <c r="G1746" s="181">
        <v>9.5336240537837217E-4</v>
      </c>
      <c r="H1746" s="182">
        <v>94.292048693765835</v>
      </c>
      <c r="I1746" s="181">
        <v>0.99904663759462164</v>
      </c>
      <c r="J1746" s="182">
        <v>98904.727270363714</v>
      </c>
      <c r="K1746" s="182">
        <v>494287.90623008413</v>
      </c>
      <c r="L1746" s="182">
        <v>6864677.1735566203</v>
      </c>
      <c r="M1746" s="183">
        <v>69.406967321101803</v>
      </c>
      <c r="N1746" s="182">
        <v>5</v>
      </c>
      <c r="O1746" s="186">
        <f t="shared" si="116"/>
        <v>2.4999999999996061</v>
      </c>
    </row>
    <row r="1747" spans="2:15" x14ac:dyDescent="0.2">
      <c r="B1747" s="179" t="s">
        <v>64</v>
      </c>
      <c r="C1747" s="185" t="s">
        <v>18</v>
      </c>
      <c r="D1747" s="179" t="s">
        <v>119</v>
      </c>
      <c r="E1747" s="180" t="str">
        <f t="shared" si="115"/>
        <v>RSTotal15-19</v>
      </c>
      <c r="F1747" s="181">
        <v>6.4000000000000005E-4</v>
      </c>
      <c r="G1747" s="181">
        <v>3.1845809184702836E-3</v>
      </c>
      <c r="H1747" s="182">
        <v>314.66982655267412</v>
      </c>
      <c r="I1747" s="181">
        <v>0.99681541908152971</v>
      </c>
      <c r="J1747" s="182">
        <v>98810.435221669948</v>
      </c>
      <c r="K1747" s="182">
        <v>493265.50154196803</v>
      </c>
      <c r="L1747" s="182">
        <v>6370389.2673265366</v>
      </c>
      <c r="M1747" s="183">
        <v>64.470814778168872</v>
      </c>
      <c r="N1747" s="182">
        <v>5</v>
      </c>
      <c r="O1747" s="186">
        <f t="shared" si="116"/>
        <v>2.4999999999999485</v>
      </c>
    </row>
    <row r="1748" spans="2:15" x14ac:dyDescent="0.2">
      <c r="B1748" s="179" t="s">
        <v>64</v>
      </c>
      <c r="C1748" s="185" t="s">
        <v>18</v>
      </c>
      <c r="D1748" s="179" t="s">
        <v>120</v>
      </c>
      <c r="E1748" s="180" t="str">
        <f t="shared" si="115"/>
        <v>RSTotal20-24</v>
      </c>
      <c r="F1748" s="181">
        <v>8.9999999999999998E-4</v>
      </c>
      <c r="G1748" s="181">
        <v>4.5108622562809409E-3</v>
      </c>
      <c r="H1748" s="182">
        <v>444.3008305243369</v>
      </c>
      <c r="I1748" s="181">
        <v>0.99548913774371905</v>
      </c>
      <c r="J1748" s="182">
        <v>98495.765395117269</v>
      </c>
      <c r="K1748" s="182">
        <v>491368.0748992755</v>
      </c>
      <c r="L1748" s="182">
        <v>5877123.7657845682</v>
      </c>
      <c r="M1748" s="183">
        <v>59.668796340719787</v>
      </c>
      <c r="N1748" s="182">
        <v>5</v>
      </c>
      <c r="O1748" s="186">
        <f t="shared" si="116"/>
        <v>2.5000000000000453</v>
      </c>
    </row>
    <row r="1749" spans="2:15" x14ac:dyDescent="0.2">
      <c r="B1749" s="179" t="s">
        <v>64</v>
      </c>
      <c r="C1749" s="185" t="s">
        <v>18</v>
      </c>
      <c r="D1749" s="179" t="s">
        <v>121</v>
      </c>
      <c r="E1749" s="180" t="str">
        <f t="shared" si="115"/>
        <v>RSTotal25-29</v>
      </c>
      <c r="F1749" s="181">
        <v>9.3999999999999997E-4</v>
      </c>
      <c r="G1749" s="181">
        <v>4.6739376925382511E-3</v>
      </c>
      <c r="H1749" s="182">
        <v>458.28643603702955</v>
      </c>
      <c r="I1749" s="181">
        <v>0.99532606230746179</v>
      </c>
      <c r="J1749" s="182">
        <v>98051.464564592927</v>
      </c>
      <c r="K1749" s="182">
        <v>489111.60673287208</v>
      </c>
      <c r="L1749" s="182">
        <v>5385755.6908852924</v>
      </c>
      <c r="M1749" s="183">
        <v>54.92784544117994</v>
      </c>
      <c r="N1749" s="182">
        <v>5</v>
      </c>
      <c r="O1749" s="186">
        <f t="shared" si="116"/>
        <v>2.500000000000079</v>
      </c>
    </row>
    <row r="1750" spans="2:15" x14ac:dyDescent="0.2">
      <c r="B1750" s="179" t="s">
        <v>64</v>
      </c>
      <c r="C1750" s="185" t="s">
        <v>18</v>
      </c>
      <c r="D1750" s="179" t="s">
        <v>122</v>
      </c>
      <c r="E1750" s="180" t="str">
        <f t="shared" si="115"/>
        <v>RSTotal30-34</v>
      </c>
      <c r="F1750" s="181">
        <v>1.1800000000000001E-3</v>
      </c>
      <c r="G1750" s="181">
        <v>5.8585760442407576E-3</v>
      </c>
      <c r="H1750" s="182">
        <v>571.75705546527865</v>
      </c>
      <c r="I1750" s="181">
        <v>0.99414142395575922</v>
      </c>
      <c r="J1750" s="182">
        <v>97593.178128555897</v>
      </c>
      <c r="K1750" s="182">
        <v>486536.49800411629</v>
      </c>
      <c r="L1750" s="182">
        <v>4896644.0841524201</v>
      </c>
      <c r="M1750" s="183">
        <v>50.174040625075776</v>
      </c>
      <c r="N1750" s="182">
        <v>5</v>
      </c>
      <c r="O1750" s="186">
        <f t="shared" si="116"/>
        <v>2.4999999999999694</v>
      </c>
    </row>
    <row r="1751" spans="2:15" x14ac:dyDescent="0.2">
      <c r="B1751" s="179" t="s">
        <v>64</v>
      </c>
      <c r="C1751" s="185" t="s">
        <v>18</v>
      </c>
      <c r="D1751" s="179" t="s">
        <v>123</v>
      </c>
      <c r="E1751" s="180" t="str">
        <f t="shared" si="115"/>
        <v>RSTotal35-39</v>
      </c>
      <c r="F1751" s="181">
        <v>1.4300000000000001E-3</v>
      </c>
      <c r="G1751" s="181">
        <v>7.1322984686682522E-3</v>
      </c>
      <c r="H1751" s="182">
        <v>691.98573294762195</v>
      </c>
      <c r="I1751" s="181">
        <v>0.99286770153133175</v>
      </c>
      <c r="J1751" s="182">
        <v>97021.42107309062</v>
      </c>
      <c r="K1751" s="182">
        <v>483377.14103308402</v>
      </c>
      <c r="L1751" s="182">
        <v>4410107.5861483039</v>
      </c>
      <c r="M1751" s="183">
        <v>45.454988572327451</v>
      </c>
      <c r="N1751" s="182">
        <v>5</v>
      </c>
      <c r="O1751" s="186">
        <f t="shared" si="116"/>
        <v>2.4999999999999782</v>
      </c>
    </row>
    <row r="1752" spans="2:15" x14ac:dyDescent="0.2">
      <c r="B1752" s="179" t="s">
        <v>64</v>
      </c>
      <c r="C1752" s="185" t="s">
        <v>18</v>
      </c>
      <c r="D1752" s="179" t="s">
        <v>124</v>
      </c>
      <c r="E1752" s="180" t="str">
        <f t="shared" si="115"/>
        <v>RSTotal40-44</v>
      </c>
      <c r="F1752" s="181">
        <v>2.1700000000000001E-3</v>
      </c>
      <c r="G1752" s="181">
        <v>1.0810945000538833E-2</v>
      </c>
      <c r="H1752" s="182">
        <v>1041.4122273952478</v>
      </c>
      <c r="I1752" s="181">
        <v>0.98918905499946119</v>
      </c>
      <c r="J1752" s="182">
        <v>96329.435340142998</v>
      </c>
      <c r="K1752" s="182">
        <v>479043.64613222692</v>
      </c>
      <c r="L1752" s="182">
        <v>3926730.4451152198</v>
      </c>
      <c r="M1752" s="183">
        <v>40.763557174915242</v>
      </c>
      <c r="N1752" s="182">
        <v>5</v>
      </c>
      <c r="O1752" s="186">
        <f t="shared" si="116"/>
        <v>2.4999999999999973</v>
      </c>
    </row>
    <row r="1753" spans="2:15" x14ac:dyDescent="0.2">
      <c r="B1753" s="179" t="s">
        <v>64</v>
      </c>
      <c r="C1753" s="185" t="s">
        <v>18</v>
      </c>
      <c r="D1753" s="179" t="s">
        <v>125</v>
      </c>
      <c r="E1753" s="180" t="str">
        <f t="shared" si="115"/>
        <v>RSTotal45-49</v>
      </c>
      <c r="F1753" s="181">
        <v>3.2599999999999999E-3</v>
      </c>
      <c r="G1753" s="181">
        <v>1.6151775724285628E-2</v>
      </c>
      <c r="H1753" s="182">
        <v>1539.0707785276472</v>
      </c>
      <c r="I1753" s="181">
        <v>0.98384822427571439</v>
      </c>
      <c r="J1753" s="182">
        <v>95288.02311274776</v>
      </c>
      <c r="K1753" s="182">
        <v>472592.43861741968</v>
      </c>
      <c r="L1753" s="182">
        <v>3447686.7989829928</v>
      </c>
      <c r="M1753" s="183">
        <v>36.181743375068052</v>
      </c>
      <c r="N1753" s="182">
        <v>5</v>
      </c>
      <c r="O1753" s="186">
        <f t="shared" si="116"/>
        <v>2.4999999999999987</v>
      </c>
    </row>
    <row r="1754" spans="2:15" x14ac:dyDescent="0.2">
      <c r="B1754" s="179" t="s">
        <v>64</v>
      </c>
      <c r="C1754" s="185" t="s">
        <v>18</v>
      </c>
      <c r="D1754" s="179" t="s">
        <v>126</v>
      </c>
      <c r="E1754" s="180" t="str">
        <f t="shared" si="115"/>
        <v>RSTotal50-54</v>
      </c>
      <c r="F1754" s="181">
        <v>4.79E-3</v>
      </c>
      <c r="G1754" s="181">
        <v>2.3667197992858408E-2</v>
      </c>
      <c r="H1754" s="182">
        <v>2218.7750165170328</v>
      </c>
      <c r="I1754" s="181">
        <v>0.97633280200714156</v>
      </c>
      <c r="J1754" s="182">
        <v>93748.952334220114</v>
      </c>
      <c r="K1754" s="182">
        <v>463197.824129808</v>
      </c>
      <c r="L1754" s="182">
        <v>2975094.3603655733</v>
      </c>
      <c r="M1754" s="183">
        <v>31.734694482336188</v>
      </c>
      <c r="N1754" s="182">
        <v>5</v>
      </c>
      <c r="O1754" s="186">
        <f t="shared" si="116"/>
        <v>2.499999999999996</v>
      </c>
    </row>
    <row r="1755" spans="2:15" x14ac:dyDescent="0.2">
      <c r="B1755" s="179" t="s">
        <v>64</v>
      </c>
      <c r="C1755" s="185" t="s">
        <v>18</v>
      </c>
      <c r="D1755" s="179" t="s">
        <v>127</v>
      </c>
      <c r="E1755" s="180" t="str">
        <f t="shared" si="115"/>
        <v>RSTotal55-59</v>
      </c>
      <c r="F1755" s="181">
        <v>7.2899999999999996E-3</v>
      </c>
      <c r="G1755" s="181">
        <v>3.5816656625471614E-2</v>
      </c>
      <c r="H1755" s="182">
        <v>3278.3049318567018</v>
      </c>
      <c r="I1755" s="181">
        <v>0.96418334337452838</v>
      </c>
      <c r="J1755" s="182">
        <v>91530.177317703085</v>
      </c>
      <c r="K1755" s="182">
        <v>449455.12425887363</v>
      </c>
      <c r="L1755" s="182">
        <v>2511896.5362357656</v>
      </c>
      <c r="M1755" s="183">
        <v>27.443370152304219</v>
      </c>
      <c r="N1755" s="182">
        <v>5</v>
      </c>
      <c r="O1755" s="186">
        <f t="shared" si="116"/>
        <v>2.4999999999999925</v>
      </c>
    </row>
    <row r="1756" spans="2:15" x14ac:dyDescent="0.2">
      <c r="B1756" s="179" t="s">
        <v>64</v>
      </c>
      <c r="C1756" s="185" t="s">
        <v>18</v>
      </c>
      <c r="D1756" s="179" t="s">
        <v>128</v>
      </c>
      <c r="E1756" s="180" t="str">
        <f t="shared" si="115"/>
        <v>RSTotal60-64</v>
      </c>
      <c r="F1756" s="181">
        <v>1.0659999999999999E-2</v>
      </c>
      <c r="G1756" s="181">
        <v>5.1893853782361159E-2</v>
      </c>
      <c r="H1756" s="182">
        <v>4579.729761610708</v>
      </c>
      <c r="I1756" s="181">
        <v>0.94810614621763889</v>
      </c>
      <c r="J1756" s="182">
        <v>88251.872385846378</v>
      </c>
      <c r="K1756" s="182">
        <v>429810.03752520512</v>
      </c>
      <c r="L1756" s="182">
        <v>2062441.4119768918</v>
      </c>
      <c r="M1756" s="183">
        <v>23.369945092605889</v>
      </c>
      <c r="N1756" s="182">
        <v>5</v>
      </c>
      <c r="O1756" s="186">
        <f t="shared" si="116"/>
        <v>2.500000000000004</v>
      </c>
    </row>
    <row r="1757" spans="2:15" x14ac:dyDescent="0.2">
      <c r="B1757" s="179" t="s">
        <v>64</v>
      </c>
      <c r="C1757" s="185" t="s">
        <v>18</v>
      </c>
      <c r="D1757" s="179" t="s">
        <v>129</v>
      </c>
      <c r="E1757" s="180" t="str">
        <f t="shared" si="115"/>
        <v>RSTotal65-69</v>
      </c>
      <c r="F1757" s="181">
        <v>1.6719999999999999E-2</v>
      </c>
      <c r="G1757" s="181">
        <v>8.0254054563799734E-2</v>
      </c>
      <c r="H1757" s="182">
        <v>6715.0286996354425</v>
      </c>
      <c r="I1757" s="181">
        <v>0.91974594543620025</v>
      </c>
      <c r="J1757" s="182">
        <v>83672.142624235668</v>
      </c>
      <c r="K1757" s="182">
        <v>401573.14137208974</v>
      </c>
      <c r="L1757" s="182">
        <v>1632631.3744516866</v>
      </c>
      <c r="M1757" s="183">
        <v>19.512245333356557</v>
      </c>
      <c r="N1757" s="182">
        <v>5</v>
      </c>
      <c r="O1757" s="186">
        <f t="shared" si="116"/>
        <v>2.4999999999999973</v>
      </c>
    </row>
    <row r="1758" spans="2:15" x14ac:dyDescent="0.2">
      <c r="B1758" s="179" t="s">
        <v>64</v>
      </c>
      <c r="C1758" s="185" t="s">
        <v>18</v>
      </c>
      <c r="D1758" s="179" t="s">
        <v>130</v>
      </c>
      <c r="E1758" s="180" t="str">
        <f t="shared" si="115"/>
        <v>RSTotal70-74</v>
      </c>
      <c r="F1758" s="181">
        <v>2.58E-2</v>
      </c>
      <c r="G1758" s="181">
        <v>0.12119258492357259</v>
      </c>
      <c r="H1758" s="182">
        <v>9326.6315647801639</v>
      </c>
      <c r="I1758" s="181">
        <v>0.87880741507642746</v>
      </c>
      <c r="J1758" s="182">
        <v>76957.113924600228</v>
      </c>
      <c r="K1758" s="182">
        <v>361468.99071105075</v>
      </c>
      <c r="L1758" s="182">
        <v>1231058.2330795969</v>
      </c>
      <c r="M1758" s="183">
        <v>15.996678803284421</v>
      </c>
      <c r="N1758" s="182">
        <v>5</v>
      </c>
      <c r="O1758" s="186">
        <f t="shared" si="116"/>
        <v>2.4999999999999996</v>
      </c>
    </row>
    <row r="1759" spans="2:15" x14ac:dyDescent="0.2">
      <c r="B1759" s="179" t="s">
        <v>64</v>
      </c>
      <c r="C1759" s="185" t="s">
        <v>18</v>
      </c>
      <c r="D1759" s="179" t="s">
        <v>131</v>
      </c>
      <c r="E1759" s="180" t="str">
        <f t="shared" si="115"/>
        <v>RSTotal75-79</v>
      </c>
      <c r="F1759" s="181">
        <v>4.0570000000000002E-2</v>
      </c>
      <c r="G1759" s="181">
        <v>0.18415376674832046</v>
      </c>
      <c r="H1759" s="182">
        <v>12454.408073566707</v>
      </c>
      <c r="I1759" s="181">
        <v>0.8158462332516796</v>
      </c>
      <c r="J1759" s="182">
        <v>67630.482359820075</v>
      </c>
      <c r="K1759" s="182">
        <v>307016.39161518362</v>
      </c>
      <c r="L1759" s="182">
        <v>869589.24236854608</v>
      </c>
      <c r="M1759" s="183">
        <v>12.857948250938064</v>
      </c>
      <c r="N1759" s="182">
        <v>5</v>
      </c>
      <c r="O1759" s="186">
        <f t="shared" si="116"/>
        <v>2.4999999999999969</v>
      </c>
    </row>
    <row r="1760" spans="2:15" x14ac:dyDescent="0.2">
      <c r="B1760" s="179" t="s">
        <v>64</v>
      </c>
      <c r="C1760" s="185" t="s">
        <v>18</v>
      </c>
      <c r="D1760" s="179" t="s">
        <v>132</v>
      </c>
      <c r="E1760" s="180" t="str">
        <f t="shared" si="115"/>
        <v>RSTotal80-84</v>
      </c>
      <c r="F1760" s="181">
        <v>6.3339999999999994E-2</v>
      </c>
      <c r="G1760" s="181">
        <v>0.27339593973767873</v>
      </c>
      <c r="H1760" s="182">
        <v>15084.914680526212</v>
      </c>
      <c r="I1760" s="181">
        <v>0.72660406026232127</v>
      </c>
      <c r="J1760" s="182">
        <v>55176.074286253373</v>
      </c>
      <c r="K1760" s="182">
        <v>238168.08472995134</v>
      </c>
      <c r="L1760" s="182">
        <v>562572.85075336252</v>
      </c>
      <c r="M1760" s="183">
        <v>10.195956454508446</v>
      </c>
      <c r="N1760" s="182">
        <v>5</v>
      </c>
      <c r="O1760" s="186">
        <f t="shared" si="116"/>
        <v>2.5000000000000013</v>
      </c>
    </row>
    <row r="1761" spans="2:15" x14ac:dyDescent="0.2">
      <c r="B1761" s="179" t="s">
        <v>64</v>
      </c>
      <c r="C1761" s="185" t="s">
        <v>18</v>
      </c>
      <c r="D1761" s="179" t="s">
        <v>133</v>
      </c>
      <c r="E1761" s="180" t="str">
        <f t="shared" si="115"/>
        <v>RSTotal85-89</v>
      </c>
      <c r="F1761" s="181">
        <v>0.10036</v>
      </c>
      <c r="G1761" s="181">
        <v>0.40114106887675738</v>
      </c>
      <c r="H1761" s="182">
        <v>16082.210616750071</v>
      </c>
      <c r="I1761" s="181">
        <v>0.59885893112324262</v>
      </c>
      <c r="J1761" s="182">
        <v>40091.15960572716</v>
      </c>
      <c r="K1761" s="182">
        <v>160250.27148676061</v>
      </c>
      <c r="L1761" s="182">
        <v>324404.76602341112</v>
      </c>
      <c r="M1761" s="183">
        <v>8.0916782955080393</v>
      </c>
      <c r="N1761" s="182">
        <v>5</v>
      </c>
      <c r="O1761" s="186">
        <f t="shared" si="116"/>
        <v>2.4999999999999991</v>
      </c>
    </row>
    <row r="1762" spans="2:15" x14ac:dyDescent="0.2">
      <c r="B1762" s="179" t="s">
        <v>64</v>
      </c>
      <c r="C1762" s="185" t="s">
        <v>18</v>
      </c>
      <c r="D1762" s="179" t="s">
        <v>8</v>
      </c>
      <c r="E1762" s="180" t="str">
        <f t="shared" si="115"/>
        <v>RSTotal90+</v>
      </c>
      <c r="F1762" s="181">
        <v>0.14626</v>
      </c>
      <c r="G1762" s="181">
        <v>1</v>
      </c>
      <c r="H1762" s="182">
        <v>24008.948988977088</v>
      </c>
      <c r="I1762" s="181">
        <v>0</v>
      </c>
      <c r="J1762" s="182">
        <v>24008.948988977088</v>
      </c>
      <c r="K1762" s="182">
        <v>164154.49453665051</v>
      </c>
      <c r="L1762" s="182">
        <v>164154.49453665051</v>
      </c>
      <c r="M1762" s="183">
        <v>6.8372211799865372</v>
      </c>
      <c r="N1762" s="183" t="s">
        <v>19</v>
      </c>
      <c r="O1762" s="186">
        <f>K1762/H1762</f>
        <v>6.8372211799865372</v>
      </c>
    </row>
    <row r="1763" spans="2:15" ht="16" customHeight="1" x14ac:dyDescent="0.2">
      <c r="B1763" s="239" t="s">
        <v>14</v>
      </c>
      <c r="C1763" s="239" t="s">
        <v>17</v>
      </c>
      <c r="D1763" s="239" t="s">
        <v>0</v>
      </c>
      <c r="E1763" s="239" t="s">
        <v>135</v>
      </c>
      <c r="F1763" s="240" t="s">
        <v>1</v>
      </c>
      <c r="G1763" s="240" t="s">
        <v>2</v>
      </c>
      <c r="H1763" s="240" t="s">
        <v>83</v>
      </c>
      <c r="I1763" s="240" t="s">
        <v>3</v>
      </c>
      <c r="J1763" s="240" t="s">
        <v>4</v>
      </c>
      <c r="K1763" s="240" t="s">
        <v>5</v>
      </c>
      <c r="L1763" s="240" t="s">
        <v>6</v>
      </c>
      <c r="M1763" s="240" t="s">
        <v>7</v>
      </c>
      <c r="N1763" s="241" t="s">
        <v>9</v>
      </c>
      <c r="O1763" s="242" t="s">
        <v>139</v>
      </c>
    </row>
    <row r="1764" spans="2:15" ht="16" customHeight="1" x14ac:dyDescent="0.2">
      <c r="B1764" s="239"/>
      <c r="C1764" s="239"/>
      <c r="D1764" s="239"/>
      <c r="E1764" s="239"/>
      <c r="F1764" s="239"/>
      <c r="G1764" s="239"/>
      <c r="H1764" s="239"/>
      <c r="I1764" s="239"/>
      <c r="J1764" s="239"/>
      <c r="K1764" s="239"/>
      <c r="L1764" s="239"/>
      <c r="M1764" s="239"/>
      <c r="N1764" s="241"/>
      <c r="O1764" s="242"/>
    </row>
    <row r="1765" spans="2:15" x14ac:dyDescent="0.2">
      <c r="B1765" s="179" t="s">
        <v>66</v>
      </c>
      <c r="C1765" s="185" t="s">
        <v>18</v>
      </c>
      <c r="D1765" s="179">
        <v>0</v>
      </c>
      <c r="E1765" s="180" t="str">
        <f t="shared" si="115"/>
        <v>MSTotal0</v>
      </c>
      <c r="F1765" s="181">
        <v>1.3010000000000001E-2</v>
      </c>
      <c r="G1765" s="181">
        <v>1.2856761609439368E-2</v>
      </c>
      <c r="H1765" s="182">
        <v>1285.6761609439368</v>
      </c>
      <c r="I1765" s="181">
        <v>0.98714323839056062</v>
      </c>
      <c r="J1765" s="182">
        <v>100000</v>
      </c>
      <c r="K1765" s="182">
        <v>98828.196542827834</v>
      </c>
      <c r="L1765" s="182">
        <v>7629528.5297331633</v>
      </c>
      <c r="M1765" s="183">
        <v>76.295285297331631</v>
      </c>
      <c r="N1765" s="182">
        <v>1</v>
      </c>
      <c r="O1765" s="186">
        <f t="shared" ref="O1765:O1783" si="117">(K1765-J1766*N1765)/H1765</f>
        <v>8.8570284828312862E-2</v>
      </c>
    </row>
    <row r="1766" spans="2:15" x14ac:dyDescent="0.2">
      <c r="B1766" s="179" t="s">
        <v>66</v>
      </c>
      <c r="C1766" s="185" t="s">
        <v>18</v>
      </c>
      <c r="D1766" s="184" t="s">
        <v>1657</v>
      </c>
      <c r="E1766" s="180" t="str">
        <f t="shared" si="115"/>
        <v>MSTotal1-4</v>
      </c>
      <c r="F1766" s="181">
        <v>6.6E-4</v>
      </c>
      <c r="G1766" s="181">
        <v>2.6477140051843896E-3</v>
      </c>
      <c r="H1766" s="182">
        <v>261.36729774097597</v>
      </c>
      <c r="I1766" s="181">
        <v>0.99735228599481562</v>
      </c>
      <c r="J1766" s="182">
        <v>98714.323839056058</v>
      </c>
      <c r="K1766" s="182">
        <v>394204.68937932828</v>
      </c>
      <c r="L1766" s="182">
        <v>7530700.3331903359</v>
      </c>
      <c r="M1766" s="183">
        <v>76.287817616705738</v>
      </c>
      <c r="N1766" s="182">
        <v>4</v>
      </c>
      <c r="O1766" s="186">
        <f t="shared" si="117"/>
        <v>1.5031077623845703</v>
      </c>
    </row>
    <row r="1767" spans="2:15" x14ac:dyDescent="0.2">
      <c r="B1767" s="179" t="s">
        <v>66</v>
      </c>
      <c r="C1767" s="185" t="s">
        <v>18</v>
      </c>
      <c r="D1767" s="184" t="s">
        <v>1658</v>
      </c>
      <c r="E1767" s="180" t="str">
        <f t="shared" si="115"/>
        <v>MSTotal5-9</v>
      </c>
      <c r="F1767" s="181">
        <v>2.5000000000000001E-4</v>
      </c>
      <c r="G1767" s="181">
        <v>1.2518880511925073E-3</v>
      </c>
      <c r="H1767" s="182">
        <v>123.25207989864755</v>
      </c>
      <c r="I1767" s="181">
        <v>0.99874811194880753</v>
      </c>
      <c r="J1767" s="182">
        <v>98452.956541315085</v>
      </c>
      <c r="K1767" s="182">
        <v>491956.65250682883</v>
      </c>
      <c r="L1767" s="182">
        <v>7136495.643811008</v>
      </c>
      <c r="M1767" s="183">
        <v>72.486351802103869</v>
      </c>
      <c r="N1767" s="182">
        <v>5</v>
      </c>
      <c r="O1767" s="186">
        <f t="shared" si="117"/>
        <v>2.4999999999996683</v>
      </c>
    </row>
    <row r="1768" spans="2:15" x14ac:dyDescent="0.2">
      <c r="B1768" s="179" t="s">
        <v>66</v>
      </c>
      <c r="C1768" s="185" t="s">
        <v>18</v>
      </c>
      <c r="D1768" s="184" t="s">
        <v>118</v>
      </c>
      <c r="E1768" s="180" t="str">
        <f t="shared" si="115"/>
        <v>MSTotal10-14</v>
      </c>
      <c r="F1768" s="181">
        <v>2.7E-4</v>
      </c>
      <c r="G1768" s="181">
        <v>1.33207822820287E-3</v>
      </c>
      <c r="H1768" s="182">
        <v>130.98285849867545</v>
      </c>
      <c r="I1768" s="181">
        <v>0.99866792177179708</v>
      </c>
      <c r="J1768" s="182">
        <v>98329.704461416448</v>
      </c>
      <c r="K1768" s="182">
        <v>491321.06516083551</v>
      </c>
      <c r="L1768" s="182">
        <v>6644538.9913041787</v>
      </c>
      <c r="M1768" s="183">
        <v>67.574076701424715</v>
      </c>
      <c r="N1768" s="182">
        <v>5</v>
      </c>
      <c r="O1768" s="186">
        <f t="shared" si="117"/>
        <v>2.4999999999999702</v>
      </c>
    </row>
    <row r="1769" spans="2:15" x14ac:dyDescent="0.2">
      <c r="B1769" s="179" t="s">
        <v>66</v>
      </c>
      <c r="C1769" s="185" t="s">
        <v>18</v>
      </c>
      <c r="D1769" s="179" t="s">
        <v>119</v>
      </c>
      <c r="E1769" s="180" t="str">
        <f t="shared" si="115"/>
        <v>MSTotal15-19</v>
      </c>
      <c r="F1769" s="181">
        <v>1.0200000000000001E-3</v>
      </c>
      <c r="G1769" s="181">
        <v>5.0880298505202237E-3</v>
      </c>
      <c r="H1769" s="182">
        <v>499.63802679857076</v>
      </c>
      <c r="I1769" s="181">
        <v>0.99491197014947974</v>
      </c>
      <c r="J1769" s="182">
        <v>98198.721602917765</v>
      </c>
      <c r="K1769" s="182">
        <v>489744.51294759236</v>
      </c>
      <c r="L1769" s="182">
        <v>6153217.9261433436</v>
      </c>
      <c r="M1769" s="183">
        <v>62.660876085789226</v>
      </c>
      <c r="N1769" s="182">
        <v>5</v>
      </c>
      <c r="O1769" s="186">
        <f t="shared" si="117"/>
        <v>2.5000000000000782</v>
      </c>
    </row>
    <row r="1770" spans="2:15" x14ac:dyDescent="0.2">
      <c r="B1770" s="179" t="s">
        <v>66</v>
      </c>
      <c r="C1770" s="185" t="s">
        <v>18</v>
      </c>
      <c r="D1770" s="179" t="s">
        <v>120</v>
      </c>
      <c r="E1770" s="180" t="str">
        <f t="shared" si="115"/>
        <v>MSTotal20-24</v>
      </c>
      <c r="F1770" s="181">
        <v>1.3799999999999999E-3</v>
      </c>
      <c r="G1770" s="181">
        <v>6.871230173842599E-3</v>
      </c>
      <c r="H1770" s="182">
        <v>671.312891025</v>
      </c>
      <c r="I1770" s="181">
        <v>0.99312876982615739</v>
      </c>
      <c r="J1770" s="182">
        <v>97699.083576119185</v>
      </c>
      <c r="K1770" s="182">
        <v>486817.13565303345</v>
      </c>
      <c r="L1770" s="182">
        <v>5663473.4131957516</v>
      </c>
      <c r="M1770" s="183">
        <v>57.968541831646078</v>
      </c>
      <c r="N1770" s="182">
        <v>5</v>
      </c>
      <c r="O1770" s="186">
        <f t="shared" si="117"/>
        <v>2.5000000000000115</v>
      </c>
    </row>
    <row r="1771" spans="2:15" x14ac:dyDescent="0.2">
      <c r="B1771" s="179" t="s">
        <v>66</v>
      </c>
      <c r="C1771" s="185" t="s">
        <v>18</v>
      </c>
      <c r="D1771" s="179" t="s">
        <v>121</v>
      </c>
      <c r="E1771" s="180" t="str">
        <f t="shared" si="115"/>
        <v>MSTotal25-29</v>
      </c>
      <c r="F1771" s="181">
        <v>1.3500000000000001E-3</v>
      </c>
      <c r="G1771" s="181">
        <v>6.7143982622418306E-3</v>
      </c>
      <c r="H1771" s="182">
        <v>651.4830948771953</v>
      </c>
      <c r="I1771" s="181">
        <v>0.99328560173775815</v>
      </c>
      <c r="J1771" s="182">
        <v>97027.77068509419</v>
      </c>
      <c r="K1771" s="182">
        <v>483510.14568827796</v>
      </c>
      <c r="L1771" s="182">
        <v>5176656.2775427178</v>
      </c>
      <c r="M1771" s="183">
        <v>53.352315950282645</v>
      </c>
      <c r="N1771" s="182">
        <v>5</v>
      </c>
      <c r="O1771" s="186">
        <f t="shared" si="117"/>
        <v>2.5000000000000724</v>
      </c>
    </row>
    <row r="1772" spans="2:15" x14ac:dyDescent="0.2">
      <c r="B1772" s="179" t="s">
        <v>66</v>
      </c>
      <c r="C1772" s="185" t="s">
        <v>18</v>
      </c>
      <c r="D1772" s="179" t="s">
        <v>122</v>
      </c>
      <c r="E1772" s="180" t="str">
        <f t="shared" si="115"/>
        <v>MSTotal30-34</v>
      </c>
      <c r="F1772" s="181">
        <v>1.6299999999999999E-3</v>
      </c>
      <c r="G1772" s="181">
        <v>8.117022505391128E-3</v>
      </c>
      <c r="H1772" s="182">
        <v>782.28849535583902</v>
      </c>
      <c r="I1772" s="181">
        <v>0.99188297749460885</v>
      </c>
      <c r="J1772" s="182">
        <v>96376.287590216991</v>
      </c>
      <c r="K1772" s="182">
        <v>479925.71671269537</v>
      </c>
      <c r="L1772" s="182">
        <v>4693146.1318544401</v>
      </c>
      <c r="M1772" s="183">
        <v>48.696066731780135</v>
      </c>
      <c r="N1772" s="182">
        <v>5</v>
      </c>
      <c r="O1772" s="186">
        <f t="shared" si="117"/>
        <v>2.5000000000000173</v>
      </c>
    </row>
    <row r="1773" spans="2:15" x14ac:dyDescent="0.2">
      <c r="B1773" s="179" t="s">
        <v>66</v>
      </c>
      <c r="C1773" s="185" t="s">
        <v>18</v>
      </c>
      <c r="D1773" s="179" t="s">
        <v>123</v>
      </c>
      <c r="E1773" s="180" t="str">
        <f t="shared" si="115"/>
        <v>MSTotal35-39</v>
      </c>
      <c r="F1773" s="181">
        <v>1.89E-3</v>
      </c>
      <c r="G1773" s="181">
        <v>9.4097244348323797E-3</v>
      </c>
      <c r="H1773" s="182">
        <v>899.51318910625935</v>
      </c>
      <c r="I1773" s="181">
        <v>0.99059027556516766</v>
      </c>
      <c r="J1773" s="182">
        <v>95593.999094861152</v>
      </c>
      <c r="K1773" s="182">
        <v>475721.21250154008</v>
      </c>
      <c r="L1773" s="182">
        <v>4213220.4151417445</v>
      </c>
      <c r="M1773" s="183">
        <v>44.074109829434207</v>
      </c>
      <c r="N1773" s="182">
        <v>5</v>
      </c>
      <c r="O1773" s="186">
        <f t="shared" si="117"/>
        <v>2.4999999999999694</v>
      </c>
    </row>
    <row r="1774" spans="2:15" x14ac:dyDescent="0.2">
      <c r="B1774" s="179" t="s">
        <v>66</v>
      </c>
      <c r="C1774" s="185" t="s">
        <v>18</v>
      </c>
      <c r="D1774" s="179" t="s">
        <v>124</v>
      </c>
      <c r="E1774" s="180" t="str">
        <f t="shared" si="115"/>
        <v>MSTotal40-44</v>
      </c>
      <c r="F1774" s="181">
        <v>2.8500000000000001E-3</v>
      </c>
      <c r="G1774" s="181">
        <v>1.4138551958195045E-2</v>
      </c>
      <c r="H1774" s="182">
        <v>1338.8429091330838</v>
      </c>
      <c r="I1774" s="181">
        <v>0.98586144804180498</v>
      </c>
      <c r="J1774" s="182">
        <v>94694.485905754889</v>
      </c>
      <c r="K1774" s="182">
        <v>470125.32225594175</v>
      </c>
      <c r="L1774" s="182">
        <v>3737499.2026402042</v>
      </c>
      <c r="M1774" s="183">
        <v>39.469026806481288</v>
      </c>
      <c r="N1774" s="182">
        <v>5</v>
      </c>
      <c r="O1774" s="186">
        <f t="shared" si="117"/>
        <v>2.5000000000000022</v>
      </c>
    </row>
    <row r="1775" spans="2:15" x14ac:dyDescent="0.2">
      <c r="B1775" s="179" t="s">
        <v>66</v>
      </c>
      <c r="C1775" s="185" t="s">
        <v>18</v>
      </c>
      <c r="D1775" s="179" t="s">
        <v>125</v>
      </c>
      <c r="E1775" s="180" t="str">
        <f t="shared" si="115"/>
        <v>MSTotal45-49</v>
      </c>
      <c r="F1775" s="181">
        <v>3.9300000000000003E-3</v>
      </c>
      <c r="G1775" s="181">
        <v>1.9468645514724315E-2</v>
      </c>
      <c r="H1775" s="182">
        <v>1817.5079203003856</v>
      </c>
      <c r="I1775" s="181">
        <v>0.98053135448527573</v>
      </c>
      <c r="J1775" s="182">
        <v>93355.642996621813</v>
      </c>
      <c r="K1775" s="182">
        <v>462234.44518235809</v>
      </c>
      <c r="L1775" s="182">
        <v>3267373.8803842627</v>
      </c>
      <c r="M1775" s="183">
        <v>34.999211354609777</v>
      </c>
      <c r="N1775" s="182">
        <v>5</v>
      </c>
      <c r="O1775" s="186">
        <f t="shared" si="117"/>
        <v>2.4999999999999902</v>
      </c>
    </row>
    <row r="1776" spans="2:15" x14ac:dyDescent="0.2">
      <c r="B1776" s="179" t="s">
        <v>66</v>
      </c>
      <c r="C1776" s="185" t="s">
        <v>18</v>
      </c>
      <c r="D1776" s="179" t="s">
        <v>126</v>
      </c>
      <c r="E1776" s="180" t="str">
        <f t="shared" si="115"/>
        <v>MSTotal50-54</v>
      </c>
      <c r="F1776" s="181">
        <v>5.6699999999999997E-3</v>
      </c>
      <c r="G1776" s="181">
        <v>2.7938471975941074E-2</v>
      </c>
      <c r="H1776" s="182">
        <v>2557.4356215597149</v>
      </c>
      <c r="I1776" s="181">
        <v>0.97206152802405887</v>
      </c>
      <c r="J1776" s="182">
        <v>91538.135076321429</v>
      </c>
      <c r="K1776" s="182">
        <v>451297.08632770786</v>
      </c>
      <c r="L1776" s="182">
        <v>2805139.4352019047</v>
      </c>
      <c r="M1776" s="183">
        <v>30.644489674855986</v>
      </c>
      <c r="N1776" s="182">
        <v>5</v>
      </c>
      <c r="O1776" s="186">
        <f t="shared" si="117"/>
        <v>2.5000000000000209</v>
      </c>
    </row>
    <row r="1777" spans="2:15" x14ac:dyDescent="0.2">
      <c r="B1777" s="179" t="s">
        <v>66</v>
      </c>
      <c r="C1777" s="185" t="s">
        <v>18</v>
      </c>
      <c r="D1777" s="179" t="s">
        <v>127</v>
      </c>
      <c r="E1777" s="180" t="str">
        <f t="shared" si="115"/>
        <v>MSTotal55-59</v>
      </c>
      <c r="F1777" s="181">
        <v>8.0499999999999999E-3</v>
      </c>
      <c r="G1777" s="181">
        <v>3.9447096658733229E-2</v>
      </c>
      <c r="H1777" s="182">
        <v>3510.030252153676</v>
      </c>
      <c r="I1777" s="181">
        <v>0.96055290334126675</v>
      </c>
      <c r="J1777" s="182">
        <v>88980.699454761707</v>
      </c>
      <c r="K1777" s="182">
        <v>436128.42164342431</v>
      </c>
      <c r="L1777" s="182">
        <v>2353842.3488741969</v>
      </c>
      <c r="M1777" s="183">
        <v>26.453403527929151</v>
      </c>
      <c r="N1777" s="182">
        <v>5</v>
      </c>
      <c r="O1777" s="186">
        <f t="shared" si="117"/>
        <v>2.499999999999988</v>
      </c>
    </row>
    <row r="1778" spans="2:15" x14ac:dyDescent="0.2">
      <c r="B1778" s="179" t="s">
        <v>66</v>
      </c>
      <c r="C1778" s="185" t="s">
        <v>18</v>
      </c>
      <c r="D1778" s="179" t="s">
        <v>128</v>
      </c>
      <c r="E1778" s="180" t="str">
        <f t="shared" si="115"/>
        <v>MSTotal60-64</v>
      </c>
      <c r="F1778" s="181">
        <v>1.2409999999999999E-2</v>
      </c>
      <c r="G1778" s="181">
        <v>6.0191735571299976E-2</v>
      </c>
      <c r="H1778" s="182">
        <v>5144.6279197454351</v>
      </c>
      <c r="I1778" s="181">
        <v>0.93980826442870002</v>
      </c>
      <c r="J1778" s="182">
        <v>85470.669202608027</v>
      </c>
      <c r="K1778" s="182">
        <v>414491.77621367655</v>
      </c>
      <c r="L1778" s="182">
        <v>1917713.9272307726</v>
      </c>
      <c r="M1778" s="183">
        <v>22.437099710601728</v>
      </c>
      <c r="N1778" s="182">
        <v>5</v>
      </c>
      <c r="O1778" s="186">
        <f t="shared" si="117"/>
        <v>2.4999999999999938</v>
      </c>
    </row>
    <row r="1779" spans="2:15" x14ac:dyDescent="0.2">
      <c r="B1779" s="179" t="s">
        <v>66</v>
      </c>
      <c r="C1779" s="185" t="s">
        <v>18</v>
      </c>
      <c r="D1779" s="179" t="s">
        <v>129</v>
      </c>
      <c r="E1779" s="180" t="str">
        <f t="shared" si="115"/>
        <v>MSTotal65-69</v>
      </c>
      <c r="F1779" s="181">
        <v>1.831E-2</v>
      </c>
      <c r="G1779" s="181">
        <v>8.7531633452079177E-2</v>
      </c>
      <c r="H1779" s="182">
        <v>7031.069602228109</v>
      </c>
      <c r="I1779" s="181">
        <v>0.91246836654792085</v>
      </c>
      <c r="J1779" s="182">
        <v>80326.041282862599</v>
      </c>
      <c r="K1779" s="182">
        <v>384052.53240874276</v>
      </c>
      <c r="L1779" s="182">
        <v>1503222.1510170959</v>
      </c>
      <c r="M1779" s="183">
        <v>18.714007649444632</v>
      </c>
      <c r="N1779" s="182">
        <v>5</v>
      </c>
      <c r="O1779" s="186">
        <f t="shared" si="117"/>
        <v>2.5000000000000036</v>
      </c>
    </row>
    <row r="1780" spans="2:15" x14ac:dyDescent="0.2">
      <c r="B1780" s="179" t="s">
        <v>66</v>
      </c>
      <c r="C1780" s="185" t="s">
        <v>18</v>
      </c>
      <c r="D1780" s="179" t="s">
        <v>130</v>
      </c>
      <c r="E1780" s="180" t="str">
        <f t="shared" si="115"/>
        <v>MSTotal70-74</v>
      </c>
      <c r="F1780" s="181">
        <v>2.8729999999999999E-2</v>
      </c>
      <c r="G1780" s="181">
        <v>0.13400610499135873</v>
      </c>
      <c r="H1780" s="182">
        <v>9821.9736703737708</v>
      </c>
      <c r="I1780" s="181">
        <v>0.86599389500864121</v>
      </c>
      <c r="J1780" s="182">
        <v>73294.971680634495</v>
      </c>
      <c r="K1780" s="182">
        <v>341919.92422723805</v>
      </c>
      <c r="L1780" s="182">
        <v>1119169.6186083532</v>
      </c>
      <c r="M1780" s="183">
        <v>15.269391514125555</v>
      </c>
      <c r="N1780" s="182">
        <v>5</v>
      </c>
      <c r="O1780" s="186">
        <f t="shared" si="117"/>
        <v>2.4999999999999982</v>
      </c>
    </row>
    <row r="1781" spans="2:15" x14ac:dyDescent="0.2">
      <c r="B1781" s="179" t="s">
        <v>66</v>
      </c>
      <c r="C1781" s="185" t="s">
        <v>18</v>
      </c>
      <c r="D1781" s="179" t="s">
        <v>131</v>
      </c>
      <c r="E1781" s="180" t="str">
        <f t="shared" si="115"/>
        <v>MSTotal75-79</v>
      </c>
      <c r="F1781" s="181">
        <v>4.2959999999999998E-2</v>
      </c>
      <c r="G1781" s="181">
        <v>0.19395764054237646</v>
      </c>
      <c r="H1781" s="182">
        <v>12311.072932221126</v>
      </c>
      <c r="I1781" s="181">
        <v>0.80604235945762359</v>
      </c>
      <c r="J1781" s="182">
        <v>63472.998010260722</v>
      </c>
      <c r="K1781" s="182">
        <v>286587.3077207508</v>
      </c>
      <c r="L1781" s="182">
        <v>777249.69438111503</v>
      </c>
      <c r="M1781" s="183">
        <v>12.245359739514255</v>
      </c>
      <c r="N1781" s="182">
        <v>5</v>
      </c>
      <c r="O1781" s="186">
        <f t="shared" si="117"/>
        <v>2.4999999999999969</v>
      </c>
    </row>
    <row r="1782" spans="2:15" x14ac:dyDescent="0.2">
      <c r="B1782" s="179" t="s">
        <v>66</v>
      </c>
      <c r="C1782" s="185" t="s">
        <v>18</v>
      </c>
      <c r="D1782" s="179" t="s">
        <v>132</v>
      </c>
      <c r="E1782" s="180" t="str">
        <f t="shared" si="115"/>
        <v>MSTotal80-84</v>
      </c>
      <c r="F1782" s="181">
        <v>6.6180000000000003E-2</v>
      </c>
      <c r="G1782" s="181">
        <v>0.28390668579945316</v>
      </c>
      <c r="H1782" s="182">
        <v>14525.212588026154</v>
      </c>
      <c r="I1782" s="181">
        <v>0.71609331420054678</v>
      </c>
      <c r="J1782" s="182">
        <v>51161.925078039603</v>
      </c>
      <c r="K1782" s="182">
        <v>219496.59392013261</v>
      </c>
      <c r="L1782" s="182">
        <v>490662.38666036422</v>
      </c>
      <c r="M1782" s="183">
        <v>9.590381634622517</v>
      </c>
      <c r="N1782" s="182">
        <v>5</v>
      </c>
      <c r="O1782" s="186">
        <f t="shared" si="117"/>
        <v>2.5</v>
      </c>
    </row>
    <row r="1783" spans="2:15" x14ac:dyDescent="0.2">
      <c r="B1783" s="179" t="s">
        <v>66</v>
      </c>
      <c r="C1783" s="185" t="s">
        <v>18</v>
      </c>
      <c r="D1783" s="179" t="s">
        <v>133</v>
      </c>
      <c r="E1783" s="180" t="str">
        <f t="shared" si="115"/>
        <v>MSTotal85-89</v>
      </c>
      <c r="F1783" s="181">
        <v>0.10231999999999999</v>
      </c>
      <c r="G1783" s="181">
        <v>0.40739470015252877</v>
      </c>
      <c r="H1783" s="182">
        <v>14925.602499443432</v>
      </c>
      <c r="I1783" s="181">
        <v>0.59260529984747123</v>
      </c>
      <c r="J1783" s="182">
        <v>36636.712490013444</v>
      </c>
      <c r="K1783" s="182">
        <v>145869.55620145865</v>
      </c>
      <c r="L1783" s="182">
        <v>271165.79274023161</v>
      </c>
      <c r="M1783" s="183">
        <v>7.4014772153518651</v>
      </c>
      <c r="N1783" s="182">
        <v>5</v>
      </c>
      <c r="O1783" s="186">
        <f t="shared" si="117"/>
        <v>2.5000000000000009</v>
      </c>
    </row>
    <row r="1784" spans="2:15" x14ac:dyDescent="0.2">
      <c r="B1784" s="179" t="s">
        <v>66</v>
      </c>
      <c r="C1784" s="185" t="s">
        <v>18</v>
      </c>
      <c r="D1784" s="179" t="s">
        <v>8</v>
      </c>
      <c r="E1784" s="180" t="str">
        <f t="shared" si="115"/>
        <v>MSTotal90+</v>
      </c>
      <c r="F1784" s="181">
        <v>0.17327999999999999</v>
      </c>
      <c r="G1784" s="181">
        <v>1</v>
      </c>
      <c r="H1784" s="182">
        <v>21711.10999057001</v>
      </c>
      <c r="I1784" s="181">
        <v>0</v>
      </c>
      <c r="J1784" s="182">
        <v>21711.10999057001</v>
      </c>
      <c r="K1784" s="182">
        <v>125296.23653877295</v>
      </c>
      <c r="L1784" s="182">
        <v>125296.23653877295</v>
      </c>
      <c r="M1784" s="183">
        <v>5.7710654403756436</v>
      </c>
      <c r="N1784" s="183" t="s">
        <v>19</v>
      </c>
      <c r="O1784" s="186">
        <f>K1784/H1784</f>
        <v>5.7710654403756436</v>
      </c>
    </row>
    <row r="1785" spans="2:15" ht="16" customHeight="1" x14ac:dyDescent="0.2">
      <c r="B1785" s="239" t="s">
        <v>14</v>
      </c>
      <c r="C1785" s="239" t="s">
        <v>17</v>
      </c>
      <c r="D1785" s="239" t="s">
        <v>0</v>
      </c>
      <c r="E1785" s="239" t="s">
        <v>135</v>
      </c>
      <c r="F1785" s="240" t="s">
        <v>1</v>
      </c>
      <c r="G1785" s="240" t="s">
        <v>2</v>
      </c>
      <c r="H1785" s="240" t="s">
        <v>83</v>
      </c>
      <c r="I1785" s="240" t="s">
        <v>3</v>
      </c>
      <c r="J1785" s="240" t="s">
        <v>4</v>
      </c>
      <c r="K1785" s="240" t="s">
        <v>5</v>
      </c>
      <c r="L1785" s="240" t="s">
        <v>6</v>
      </c>
      <c r="M1785" s="240" t="s">
        <v>7</v>
      </c>
      <c r="N1785" s="241" t="s">
        <v>9</v>
      </c>
      <c r="O1785" s="242" t="s">
        <v>139</v>
      </c>
    </row>
    <row r="1786" spans="2:15" ht="16" customHeight="1" x14ac:dyDescent="0.2">
      <c r="B1786" s="239"/>
      <c r="C1786" s="239"/>
      <c r="D1786" s="239"/>
      <c r="E1786" s="239"/>
      <c r="F1786" s="239"/>
      <c r="G1786" s="239"/>
      <c r="H1786" s="239"/>
      <c r="I1786" s="239"/>
      <c r="J1786" s="239"/>
      <c r="K1786" s="239"/>
      <c r="L1786" s="239"/>
      <c r="M1786" s="239"/>
      <c r="N1786" s="241"/>
      <c r="O1786" s="242"/>
    </row>
    <row r="1787" spans="2:15" x14ac:dyDescent="0.2">
      <c r="B1787" s="179" t="s">
        <v>67</v>
      </c>
      <c r="C1787" s="185" t="s">
        <v>18</v>
      </c>
      <c r="D1787" s="179">
        <v>0</v>
      </c>
      <c r="E1787" s="180" t="str">
        <f t="shared" si="115"/>
        <v>MTTotal0</v>
      </c>
      <c r="F1787" s="181">
        <v>1.5980000000000001E-2</v>
      </c>
      <c r="G1787" s="181">
        <v>1.5750045302401178E-2</v>
      </c>
      <c r="H1787" s="182">
        <v>1575.0045302401177</v>
      </c>
      <c r="I1787" s="181">
        <v>0.98424995469759879</v>
      </c>
      <c r="J1787" s="182">
        <v>100000</v>
      </c>
      <c r="K1787" s="182">
        <v>98578.164874380192</v>
      </c>
      <c r="L1787" s="182">
        <v>7493685.6243614731</v>
      </c>
      <c r="M1787" s="183">
        <v>74.936856243614727</v>
      </c>
      <c r="N1787" s="182">
        <v>1</v>
      </c>
      <c r="O1787" s="186">
        <f t="shared" ref="O1787:O1805" si="118">(K1787-J1788*N1787)/H1787</f>
        <v>9.7250135907207699E-2</v>
      </c>
    </row>
    <row r="1788" spans="2:15" x14ac:dyDescent="0.2">
      <c r="B1788" s="179" t="s">
        <v>67</v>
      </c>
      <c r="C1788" s="185" t="s">
        <v>18</v>
      </c>
      <c r="D1788" s="184" t="s">
        <v>1657</v>
      </c>
      <c r="E1788" s="180" t="str">
        <f t="shared" si="115"/>
        <v>MTTotal1-4</v>
      </c>
      <c r="F1788" s="181">
        <v>6.4000000000000005E-4</v>
      </c>
      <c r="G1788" s="181">
        <v>2.5452750887280762E-3</v>
      </c>
      <c r="H1788" s="182">
        <v>250.51868907735354</v>
      </c>
      <c r="I1788" s="181">
        <v>0.99745472491127196</v>
      </c>
      <c r="J1788" s="182">
        <v>98424.995469759873</v>
      </c>
      <c r="K1788" s="182">
        <v>393073.28587374312</v>
      </c>
      <c r="L1788" s="182">
        <v>7395107.4594870927</v>
      </c>
      <c r="M1788" s="183">
        <v>75.134445515511018</v>
      </c>
      <c r="N1788" s="182">
        <v>4</v>
      </c>
      <c r="O1788" s="186">
        <f t="shared" si="118"/>
        <v>1.4984061763835652</v>
      </c>
    </row>
    <row r="1789" spans="2:15" x14ac:dyDescent="0.2">
      <c r="B1789" s="179" t="s">
        <v>67</v>
      </c>
      <c r="C1789" s="185" t="s">
        <v>18</v>
      </c>
      <c r="D1789" s="184" t="s">
        <v>1658</v>
      </c>
      <c r="E1789" s="180" t="str">
        <f t="shared" si="115"/>
        <v>MTTotal5-9</v>
      </c>
      <c r="F1789" s="181">
        <v>2.4000000000000001E-4</v>
      </c>
      <c r="G1789" s="181">
        <v>1.2036848128828717E-3</v>
      </c>
      <c r="H1789" s="182">
        <v>118.17112671362968</v>
      </c>
      <c r="I1789" s="181">
        <v>0.99879631518711709</v>
      </c>
      <c r="J1789" s="182">
        <v>98174.476780682526</v>
      </c>
      <c r="K1789" s="182">
        <v>490576.95608662855</v>
      </c>
      <c r="L1789" s="182">
        <v>7002034.1736133499</v>
      </c>
      <c r="M1789" s="183">
        <v>71.322347754962692</v>
      </c>
      <c r="N1789" s="182">
        <v>5</v>
      </c>
      <c r="O1789" s="186">
        <f t="shared" si="118"/>
        <v>2.4999999999999436</v>
      </c>
    </row>
    <row r="1790" spans="2:15" x14ac:dyDescent="0.2">
      <c r="B1790" s="179" t="s">
        <v>67</v>
      </c>
      <c r="C1790" s="185" t="s">
        <v>18</v>
      </c>
      <c r="D1790" s="184" t="s">
        <v>118</v>
      </c>
      <c r="E1790" s="180" t="str">
        <f t="shared" si="115"/>
        <v>MTTotal10-14</v>
      </c>
      <c r="F1790" s="181">
        <v>3.2000000000000003E-4</v>
      </c>
      <c r="G1790" s="181">
        <v>1.5800417462724186E-3</v>
      </c>
      <c r="H1790" s="182">
        <v>154.93305641851904</v>
      </c>
      <c r="I1790" s="181">
        <v>0.99841995825372754</v>
      </c>
      <c r="J1790" s="182">
        <v>98056.305653968899</v>
      </c>
      <c r="K1790" s="182">
        <v>489894.19562879822</v>
      </c>
      <c r="L1790" s="182">
        <v>6511457.2175267218</v>
      </c>
      <c r="M1790" s="183">
        <v>66.405288003660033</v>
      </c>
      <c r="N1790" s="182">
        <v>5</v>
      </c>
      <c r="O1790" s="186">
        <f t="shared" si="118"/>
        <v>2.5000000000001421</v>
      </c>
    </row>
    <row r="1791" spans="2:15" x14ac:dyDescent="0.2">
      <c r="B1791" s="179" t="s">
        <v>67</v>
      </c>
      <c r="C1791" s="185" t="s">
        <v>18</v>
      </c>
      <c r="D1791" s="179" t="s">
        <v>119</v>
      </c>
      <c r="E1791" s="180" t="str">
        <f t="shared" si="115"/>
        <v>MTTotal15-19</v>
      </c>
      <c r="F1791" s="181">
        <v>1.08E-3</v>
      </c>
      <c r="G1791" s="181">
        <v>5.3641200269264862E-3</v>
      </c>
      <c r="H1791" s="182">
        <v>525.15471341411194</v>
      </c>
      <c r="I1791" s="181">
        <v>0.99463587997307357</v>
      </c>
      <c r="J1791" s="182">
        <v>97901.372597550377</v>
      </c>
      <c r="K1791" s="182">
        <v>488193.97620421665</v>
      </c>
      <c r="L1791" s="182">
        <v>6021563.0218979232</v>
      </c>
      <c r="M1791" s="183">
        <v>61.50642082058603</v>
      </c>
      <c r="N1791" s="182">
        <v>5</v>
      </c>
      <c r="O1791" s="186">
        <f t="shared" si="118"/>
        <v>2.5000000000000409</v>
      </c>
    </row>
    <row r="1792" spans="2:15" x14ac:dyDescent="0.2">
      <c r="B1792" s="179" t="s">
        <v>67</v>
      </c>
      <c r="C1792" s="185" t="s">
        <v>18</v>
      </c>
      <c r="D1792" s="179" t="s">
        <v>120</v>
      </c>
      <c r="E1792" s="180" t="str">
        <f t="shared" si="115"/>
        <v>MTTotal20-24</v>
      </c>
      <c r="F1792" s="181">
        <v>1.65E-3</v>
      </c>
      <c r="G1792" s="181">
        <v>8.2049588243056082E-3</v>
      </c>
      <c r="H1792" s="182">
        <v>798.96785820594948</v>
      </c>
      <c r="I1792" s="181">
        <v>0.99179504117569439</v>
      </c>
      <c r="J1792" s="182">
        <v>97376.217884136277</v>
      </c>
      <c r="K1792" s="182">
        <v>484883.66977516655</v>
      </c>
      <c r="L1792" s="182">
        <v>5533369.0456937067</v>
      </c>
      <c r="M1792" s="183">
        <v>56.824645338737859</v>
      </c>
      <c r="N1792" s="182">
        <v>5</v>
      </c>
      <c r="O1792" s="186">
        <f t="shared" si="118"/>
        <v>2.4999999999999867</v>
      </c>
    </row>
    <row r="1793" spans="2:15" x14ac:dyDescent="0.2">
      <c r="B1793" s="179" t="s">
        <v>67</v>
      </c>
      <c r="C1793" s="185" t="s">
        <v>18</v>
      </c>
      <c r="D1793" s="179" t="s">
        <v>121</v>
      </c>
      <c r="E1793" s="180" t="str">
        <f t="shared" si="115"/>
        <v>MTTotal25-29</v>
      </c>
      <c r="F1793" s="181">
        <v>1.5900000000000001E-3</v>
      </c>
      <c r="G1793" s="181">
        <v>7.9091164865784432E-3</v>
      </c>
      <c r="H1793" s="182">
        <v>763.84072040849401</v>
      </c>
      <c r="I1793" s="181">
        <v>0.99209088351342156</v>
      </c>
      <c r="J1793" s="182">
        <v>96577.250025930334</v>
      </c>
      <c r="K1793" s="182">
        <v>480976.64832863043</v>
      </c>
      <c r="L1793" s="182">
        <v>5048485.3759185402</v>
      </c>
      <c r="M1793" s="183">
        <v>52.274064280801703</v>
      </c>
      <c r="N1793" s="182">
        <v>5</v>
      </c>
      <c r="O1793" s="186">
        <f t="shared" si="118"/>
        <v>2.4999999999999529</v>
      </c>
    </row>
    <row r="1794" spans="2:15" x14ac:dyDescent="0.2">
      <c r="B1794" s="179" t="s">
        <v>67</v>
      </c>
      <c r="C1794" s="185" t="s">
        <v>18</v>
      </c>
      <c r="D1794" s="179" t="s">
        <v>122</v>
      </c>
      <c r="E1794" s="180" t="str">
        <f t="shared" si="115"/>
        <v>MTTotal30-34</v>
      </c>
      <c r="F1794" s="181">
        <v>1.9599999999999999E-3</v>
      </c>
      <c r="G1794" s="181">
        <v>9.73477465861298E-3</v>
      </c>
      <c r="H1794" s="182">
        <v>932.72194886270711</v>
      </c>
      <c r="I1794" s="181">
        <v>0.99026522534138706</v>
      </c>
      <c r="J1794" s="182">
        <v>95813.40930552184</v>
      </c>
      <c r="K1794" s="182">
        <v>476735.24165545247</v>
      </c>
      <c r="L1794" s="182">
        <v>4567508.7275899099</v>
      </c>
      <c r="M1794" s="183">
        <v>47.670871548108863</v>
      </c>
      <c r="N1794" s="182">
        <v>5</v>
      </c>
      <c r="O1794" s="186">
        <f t="shared" si="118"/>
        <v>2.4999999999999929</v>
      </c>
    </row>
    <row r="1795" spans="2:15" x14ac:dyDescent="0.2">
      <c r="B1795" s="179" t="s">
        <v>67</v>
      </c>
      <c r="C1795" s="185" t="s">
        <v>18</v>
      </c>
      <c r="D1795" s="179" t="s">
        <v>123</v>
      </c>
      <c r="E1795" s="180" t="str">
        <f t="shared" si="115"/>
        <v>MTTotal35-39</v>
      </c>
      <c r="F1795" s="181">
        <v>2.15E-3</v>
      </c>
      <c r="G1795" s="181">
        <v>1.0690832912806621E-2</v>
      </c>
      <c r="H1795" s="182">
        <v>1014.3535751822866</v>
      </c>
      <c r="I1795" s="181">
        <v>0.98930916708719341</v>
      </c>
      <c r="J1795" s="182">
        <v>94880.687356659138</v>
      </c>
      <c r="K1795" s="182">
        <v>471867.55284533999</v>
      </c>
      <c r="L1795" s="182">
        <v>4090773.4859344577</v>
      </c>
      <c r="M1795" s="183">
        <v>43.114922540106889</v>
      </c>
      <c r="N1795" s="182">
        <v>5</v>
      </c>
      <c r="O1795" s="186">
        <f t="shared" si="118"/>
        <v>2.5000000000000009</v>
      </c>
    </row>
    <row r="1796" spans="2:15" x14ac:dyDescent="0.2">
      <c r="B1796" s="179" t="s">
        <v>67</v>
      </c>
      <c r="C1796" s="185" t="s">
        <v>18</v>
      </c>
      <c r="D1796" s="179" t="s">
        <v>124</v>
      </c>
      <c r="E1796" s="180" t="str">
        <f t="shared" si="115"/>
        <v>MTTotal40-44</v>
      </c>
      <c r="F1796" s="181">
        <v>3.0599999999999998E-3</v>
      </c>
      <c r="G1796" s="181">
        <v>1.5179248301924795E-2</v>
      </c>
      <c r="H1796" s="182">
        <v>1424.8203876603886</v>
      </c>
      <c r="I1796" s="181">
        <v>0.98482075169807526</v>
      </c>
      <c r="J1796" s="182">
        <v>93866.33378147686</v>
      </c>
      <c r="K1796" s="182">
        <v>465769.61793823336</v>
      </c>
      <c r="L1796" s="182">
        <v>3618905.933089118</v>
      </c>
      <c r="M1796" s="183">
        <v>38.553822092530218</v>
      </c>
      <c r="N1796" s="182">
        <v>5</v>
      </c>
      <c r="O1796" s="186">
        <f t="shared" si="118"/>
        <v>2.4999999999999956</v>
      </c>
    </row>
    <row r="1797" spans="2:15" x14ac:dyDescent="0.2">
      <c r="B1797" s="179" t="s">
        <v>67</v>
      </c>
      <c r="C1797" s="185" t="s">
        <v>18</v>
      </c>
      <c r="D1797" s="179" t="s">
        <v>125</v>
      </c>
      <c r="E1797" s="180" t="str">
        <f t="shared" si="115"/>
        <v>MTTotal45-49</v>
      </c>
      <c r="F1797" s="181">
        <v>4.2900000000000004E-3</v>
      </c>
      <c r="G1797" s="181">
        <v>2.1237689203834367E-2</v>
      </c>
      <c r="H1797" s="182">
        <v>1963.2441309899662</v>
      </c>
      <c r="I1797" s="181">
        <v>0.9787623107961656</v>
      </c>
      <c r="J1797" s="182">
        <v>92441.51339381648</v>
      </c>
      <c r="K1797" s="182">
        <v>457299.45664160745</v>
      </c>
      <c r="L1797" s="182">
        <v>3153136.3151508844</v>
      </c>
      <c r="M1797" s="183">
        <v>34.109527196055204</v>
      </c>
      <c r="N1797" s="182">
        <v>5</v>
      </c>
      <c r="O1797" s="186">
        <f t="shared" si="118"/>
        <v>2.4999999999999867</v>
      </c>
    </row>
    <row r="1798" spans="2:15" x14ac:dyDescent="0.2">
      <c r="B1798" s="179" t="s">
        <v>67</v>
      </c>
      <c r="C1798" s="185" t="s">
        <v>18</v>
      </c>
      <c r="D1798" s="179" t="s">
        <v>126</v>
      </c>
      <c r="E1798" s="180" t="str">
        <f t="shared" si="115"/>
        <v>MTTotal50-54</v>
      </c>
      <c r="F1798" s="181">
        <v>6.1199999999999996E-3</v>
      </c>
      <c r="G1798" s="181">
        <v>3.0151787419566138E-2</v>
      </c>
      <c r="H1798" s="182">
        <v>2728.0815409030097</v>
      </c>
      <c r="I1798" s="181">
        <v>0.96984821258043385</v>
      </c>
      <c r="J1798" s="182">
        <v>90478.269262826507</v>
      </c>
      <c r="K1798" s="182">
        <v>445571.14246187505</v>
      </c>
      <c r="L1798" s="182">
        <v>2695836.858509277</v>
      </c>
      <c r="M1798" s="183">
        <v>29.795407012906647</v>
      </c>
      <c r="N1798" s="182">
        <v>5</v>
      </c>
      <c r="O1798" s="186">
        <f t="shared" si="118"/>
        <v>2.4999999999999973</v>
      </c>
    </row>
    <row r="1799" spans="2:15" x14ac:dyDescent="0.2">
      <c r="B1799" s="179" t="s">
        <v>67</v>
      </c>
      <c r="C1799" s="185" t="s">
        <v>18</v>
      </c>
      <c r="D1799" s="179" t="s">
        <v>127</v>
      </c>
      <c r="E1799" s="180" t="str">
        <f t="shared" si="115"/>
        <v>MTTotal55-59</v>
      </c>
      <c r="F1799" s="181">
        <v>8.8500000000000002E-3</v>
      </c>
      <c r="G1799" s="181">
        <v>4.3275935078745373E-2</v>
      </c>
      <c r="H1799" s="182">
        <v>3797.4714270016807</v>
      </c>
      <c r="I1799" s="181">
        <v>0.95672406492125461</v>
      </c>
      <c r="J1799" s="182">
        <v>87750.187721923503</v>
      </c>
      <c r="K1799" s="182">
        <v>429257.26004211331</v>
      </c>
      <c r="L1799" s="182">
        <v>2250265.716047402</v>
      </c>
      <c r="M1799" s="183">
        <v>25.643998884405757</v>
      </c>
      <c r="N1799" s="182">
        <v>5</v>
      </c>
      <c r="O1799" s="186">
        <f t="shared" si="118"/>
        <v>2.5000000000000044</v>
      </c>
    </row>
    <row r="1800" spans="2:15" x14ac:dyDescent="0.2">
      <c r="B1800" s="179" t="s">
        <v>67</v>
      </c>
      <c r="C1800" s="185" t="s">
        <v>18</v>
      </c>
      <c r="D1800" s="179" t="s">
        <v>128</v>
      </c>
      <c r="E1800" s="180" t="str">
        <f t="shared" si="115"/>
        <v>MTTotal60-64</v>
      </c>
      <c r="F1800" s="181">
        <v>1.333E-2</v>
      </c>
      <c r="G1800" s="181">
        <v>6.4493844001964132E-2</v>
      </c>
      <c r="H1800" s="182">
        <v>5414.4333882658402</v>
      </c>
      <c r="I1800" s="181">
        <v>0.93550615599803588</v>
      </c>
      <c r="J1800" s="182">
        <v>83952.716294921818</v>
      </c>
      <c r="K1800" s="182">
        <v>406227.49800394452</v>
      </c>
      <c r="L1800" s="182">
        <v>1821008.4560052885</v>
      </c>
      <c r="M1800" s="183">
        <v>21.69088191986754</v>
      </c>
      <c r="N1800" s="182">
        <v>5</v>
      </c>
      <c r="O1800" s="186">
        <f t="shared" si="118"/>
        <v>2.5000000000000049</v>
      </c>
    </row>
    <row r="1801" spans="2:15" x14ac:dyDescent="0.2">
      <c r="B1801" s="179" t="s">
        <v>67</v>
      </c>
      <c r="C1801" s="185" t="s">
        <v>18</v>
      </c>
      <c r="D1801" s="179" t="s">
        <v>129</v>
      </c>
      <c r="E1801" s="180" t="str">
        <f t="shared" si="115"/>
        <v>MTTotal65-69</v>
      </c>
      <c r="F1801" s="181">
        <v>1.9779999999999999E-2</v>
      </c>
      <c r="G1801" s="181">
        <v>9.4235439848249211E-2</v>
      </c>
      <c r="H1801" s="182">
        <v>7401.0896346349591</v>
      </c>
      <c r="I1801" s="181">
        <v>0.90576456015175077</v>
      </c>
      <c r="J1801" s="182">
        <v>78538.282906655979</v>
      </c>
      <c r="K1801" s="182">
        <v>374188.69044669252</v>
      </c>
      <c r="L1801" s="182">
        <v>1414780.958001344</v>
      </c>
      <c r="M1801" s="183">
        <v>18.013902337065787</v>
      </c>
      <c r="N1801" s="182">
        <v>5</v>
      </c>
      <c r="O1801" s="186">
        <f t="shared" si="118"/>
        <v>2.5000000000000049</v>
      </c>
    </row>
    <row r="1802" spans="2:15" x14ac:dyDescent="0.2">
      <c r="B1802" s="179" t="s">
        <v>67</v>
      </c>
      <c r="C1802" s="185" t="s">
        <v>18</v>
      </c>
      <c r="D1802" s="179" t="s">
        <v>130</v>
      </c>
      <c r="E1802" s="180" t="str">
        <f t="shared" si="115"/>
        <v>MTTotal70-74</v>
      </c>
      <c r="F1802" s="181">
        <v>3.1230000000000001E-2</v>
      </c>
      <c r="G1802" s="181">
        <v>0.14484716801374381</v>
      </c>
      <c r="H1802" s="182">
        <v>10304.020985898595</v>
      </c>
      <c r="I1802" s="181">
        <v>0.85515283198625625</v>
      </c>
      <c r="J1802" s="182">
        <v>71137.193272021017</v>
      </c>
      <c r="K1802" s="182">
        <v>329925.91389535862</v>
      </c>
      <c r="L1802" s="182">
        <v>1040592.2675546515</v>
      </c>
      <c r="M1802" s="183">
        <v>14.627963512357566</v>
      </c>
      <c r="N1802" s="182">
        <v>5</v>
      </c>
      <c r="O1802" s="186">
        <f t="shared" si="118"/>
        <v>2.4999999999999978</v>
      </c>
    </row>
    <row r="1803" spans="2:15" x14ac:dyDescent="0.2">
      <c r="B1803" s="179" t="s">
        <v>67</v>
      </c>
      <c r="C1803" s="185" t="s">
        <v>18</v>
      </c>
      <c r="D1803" s="179" t="s">
        <v>131</v>
      </c>
      <c r="E1803" s="180" t="str">
        <f t="shared" si="115"/>
        <v>MTTotal75-79</v>
      </c>
      <c r="F1803" s="181">
        <v>4.9079999999999999E-2</v>
      </c>
      <c r="G1803" s="181">
        <v>0.21858174232876718</v>
      </c>
      <c r="H1803" s="182">
        <v>13297.020789686712</v>
      </c>
      <c r="I1803" s="181">
        <v>0.78141825767123285</v>
      </c>
      <c r="J1803" s="182">
        <v>60833.172286122426</v>
      </c>
      <c r="K1803" s="182">
        <v>270923.30945639533</v>
      </c>
      <c r="L1803" s="182">
        <v>710666.3536592928</v>
      </c>
      <c r="M1803" s="183">
        <v>11.682217562430385</v>
      </c>
      <c r="N1803" s="182">
        <v>5</v>
      </c>
      <c r="O1803" s="186">
        <f t="shared" si="118"/>
        <v>2.4999999999999991</v>
      </c>
    </row>
    <row r="1804" spans="2:15" x14ac:dyDescent="0.2">
      <c r="B1804" s="179" t="s">
        <v>67</v>
      </c>
      <c r="C1804" s="185" t="s">
        <v>18</v>
      </c>
      <c r="D1804" s="179" t="s">
        <v>132</v>
      </c>
      <c r="E1804" s="180" t="str">
        <f t="shared" si="115"/>
        <v>MTTotal80-84</v>
      </c>
      <c r="F1804" s="181">
        <v>7.2010000000000005E-2</v>
      </c>
      <c r="G1804" s="181">
        <v>0.3051137867235732</v>
      </c>
      <c r="H1804" s="182">
        <v>14503.93518934295</v>
      </c>
      <c r="I1804" s="181">
        <v>0.69488621327642686</v>
      </c>
      <c r="J1804" s="182">
        <v>47536.151496435712</v>
      </c>
      <c r="K1804" s="182">
        <v>201420.91950882119</v>
      </c>
      <c r="L1804" s="182">
        <v>439743.04420289746</v>
      </c>
      <c r="M1804" s="183">
        <v>9.2507077321114153</v>
      </c>
      <c r="N1804" s="182">
        <v>5</v>
      </c>
      <c r="O1804" s="186">
        <f t="shared" si="118"/>
        <v>2.5000000000000004</v>
      </c>
    </row>
    <row r="1805" spans="2:15" x14ac:dyDescent="0.2">
      <c r="B1805" s="179" t="s">
        <v>67</v>
      </c>
      <c r="C1805" s="185" t="s">
        <v>18</v>
      </c>
      <c r="D1805" s="179" t="s">
        <v>133</v>
      </c>
      <c r="E1805" s="180" t="str">
        <f t="shared" ref="E1805:E1850" si="119">_xlfn.CONCAT(B1805,C1805,D1805)</f>
        <v>MTTotal85-89</v>
      </c>
      <c r="F1805" s="181">
        <v>0.11964</v>
      </c>
      <c r="G1805" s="181">
        <v>0.46046588232301222</v>
      </c>
      <c r="H1805" s="182">
        <v>15210.208626930062</v>
      </c>
      <c r="I1805" s="181">
        <v>0.53953411767698778</v>
      </c>
      <c r="J1805" s="182">
        <v>33032.216307092764</v>
      </c>
      <c r="K1805" s="182">
        <v>127135.55996813867</v>
      </c>
      <c r="L1805" s="182">
        <v>238322.12469407625</v>
      </c>
      <c r="M1805" s="183">
        <v>7.214839067365368</v>
      </c>
      <c r="N1805" s="182">
        <v>5</v>
      </c>
      <c r="O1805" s="186">
        <f t="shared" si="118"/>
        <v>2.5000000000000009</v>
      </c>
    </row>
    <row r="1806" spans="2:15" x14ac:dyDescent="0.2">
      <c r="B1806" s="179" t="s">
        <v>67</v>
      </c>
      <c r="C1806" s="185" t="s">
        <v>18</v>
      </c>
      <c r="D1806" s="179" t="s">
        <v>8</v>
      </c>
      <c r="E1806" s="180" t="str">
        <f t="shared" si="119"/>
        <v>MTTotal90+</v>
      </c>
      <c r="F1806" s="181">
        <v>0.16028999999999999</v>
      </c>
      <c r="G1806" s="181">
        <v>1</v>
      </c>
      <c r="H1806" s="182">
        <v>17822.0076801627</v>
      </c>
      <c r="I1806" s="181">
        <v>0</v>
      </c>
      <c r="J1806" s="182">
        <v>17822.0076801627</v>
      </c>
      <c r="K1806" s="182">
        <v>111186.56472593757</v>
      </c>
      <c r="L1806" s="182">
        <v>111186.56472593757</v>
      </c>
      <c r="M1806" s="183">
        <v>6.2387227478134788</v>
      </c>
      <c r="N1806" s="183" t="s">
        <v>19</v>
      </c>
      <c r="O1806" s="186">
        <f>K1806/H1806</f>
        <v>6.2387227478134788</v>
      </c>
    </row>
    <row r="1807" spans="2:15" ht="16" customHeight="1" x14ac:dyDescent="0.2">
      <c r="B1807" s="239" t="s">
        <v>14</v>
      </c>
      <c r="C1807" s="239" t="s">
        <v>17</v>
      </c>
      <c r="D1807" s="239" t="s">
        <v>0</v>
      </c>
      <c r="E1807" s="239" t="s">
        <v>135</v>
      </c>
      <c r="F1807" s="240" t="s">
        <v>1</v>
      </c>
      <c r="G1807" s="240" t="s">
        <v>2</v>
      </c>
      <c r="H1807" s="240" t="s">
        <v>83</v>
      </c>
      <c r="I1807" s="240" t="s">
        <v>3</v>
      </c>
      <c r="J1807" s="240" t="s">
        <v>4</v>
      </c>
      <c r="K1807" s="240" t="s">
        <v>5</v>
      </c>
      <c r="L1807" s="240" t="s">
        <v>6</v>
      </c>
      <c r="M1807" s="240" t="s">
        <v>7</v>
      </c>
      <c r="N1807" s="241" t="s">
        <v>9</v>
      </c>
      <c r="O1807" s="242" t="s">
        <v>139</v>
      </c>
    </row>
    <row r="1808" spans="2:15" ht="16" customHeight="1" x14ac:dyDescent="0.2">
      <c r="B1808" s="239"/>
      <c r="C1808" s="239"/>
      <c r="D1808" s="239"/>
      <c r="E1808" s="239"/>
      <c r="F1808" s="239"/>
      <c r="G1808" s="239"/>
      <c r="H1808" s="239"/>
      <c r="I1808" s="239"/>
      <c r="J1808" s="239"/>
      <c r="K1808" s="239"/>
      <c r="L1808" s="239"/>
      <c r="M1808" s="239"/>
      <c r="N1808" s="241"/>
      <c r="O1808" s="242"/>
    </row>
    <row r="1809" spans="2:15" x14ac:dyDescent="0.2">
      <c r="B1809" s="179" t="s">
        <v>68</v>
      </c>
      <c r="C1809" s="185" t="s">
        <v>18</v>
      </c>
      <c r="D1809" s="179">
        <v>0</v>
      </c>
      <c r="E1809" s="180" t="str">
        <f t="shared" si="119"/>
        <v>GOTotal0</v>
      </c>
      <c r="F1809" s="181">
        <v>1.3939999999999999E-2</v>
      </c>
      <c r="G1809" s="181">
        <v>1.3764556413223552E-2</v>
      </c>
      <c r="H1809" s="182">
        <v>1376.4556413223552</v>
      </c>
      <c r="I1809" s="181">
        <v>0.98623544358677639</v>
      </c>
      <c r="J1809" s="182">
        <v>100000</v>
      </c>
      <c r="K1809" s="182">
        <v>98749.206044719598</v>
      </c>
      <c r="L1809" s="182">
        <v>7466623.896532231</v>
      </c>
      <c r="M1809" s="183">
        <v>74.666238965322307</v>
      </c>
      <c r="N1809" s="182">
        <v>1</v>
      </c>
      <c r="O1809" s="186">
        <f t="shared" ref="O1809:O1827" si="120">(K1809-J1810*N1809)/H1809</f>
        <v>9.1293669239669251E-2</v>
      </c>
    </row>
    <row r="1810" spans="2:15" x14ac:dyDescent="0.2">
      <c r="B1810" s="179" t="s">
        <v>68</v>
      </c>
      <c r="C1810" s="185" t="s">
        <v>18</v>
      </c>
      <c r="D1810" s="184" t="s">
        <v>1657</v>
      </c>
      <c r="E1810" s="180" t="str">
        <f t="shared" si="119"/>
        <v>GOTotal1-4</v>
      </c>
      <c r="F1810" s="181">
        <v>6.0999999999999997E-4</v>
      </c>
      <c r="G1810" s="181">
        <v>2.4241184401234007E-3</v>
      </c>
      <c r="H1810" s="182">
        <v>239.07515251019865</v>
      </c>
      <c r="I1810" s="181">
        <v>0.99757588155987664</v>
      </c>
      <c r="J1810" s="182">
        <v>98623.544358677638</v>
      </c>
      <c r="K1810" s="182">
        <v>393896.87986653176</v>
      </c>
      <c r="L1810" s="182">
        <v>7367874.6904875115</v>
      </c>
      <c r="M1810" s="183">
        <v>74.707056397119146</v>
      </c>
      <c r="N1810" s="182">
        <v>4</v>
      </c>
      <c r="O1810" s="186">
        <f t="shared" si="120"/>
        <v>1.5016325958285091</v>
      </c>
    </row>
    <row r="1811" spans="2:15" x14ac:dyDescent="0.2">
      <c r="B1811" s="179" t="s">
        <v>68</v>
      </c>
      <c r="C1811" s="185" t="s">
        <v>18</v>
      </c>
      <c r="D1811" s="184" t="s">
        <v>1658</v>
      </c>
      <c r="E1811" s="180" t="str">
        <f t="shared" si="119"/>
        <v>GOTotal5-9</v>
      </c>
      <c r="F1811" s="181">
        <v>2.9999999999999997E-4</v>
      </c>
      <c r="G1811" s="181">
        <v>1.5054773488206155E-3</v>
      </c>
      <c r="H1811" s="182">
        <v>148.11558986562446</v>
      </c>
      <c r="I1811" s="181">
        <v>0.99849452265117944</v>
      </c>
      <c r="J1811" s="182">
        <v>98384.469206167443</v>
      </c>
      <c r="K1811" s="182">
        <v>491552.05705617316</v>
      </c>
      <c r="L1811" s="182">
        <v>6973977.8106209794</v>
      </c>
      <c r="M1811" s="183">
        <v>70.884946240923568</v>
      </c>
      <c r="N1811" s="182">
        <v>5</v>
      </c>
      <c r="O1811" s="186">
        <f t="shared" si="120"/>
        <v>2.499999999999583</v>
      </c>
    </row>
    <row r="1812" spans="2:15" x14ac:dyDescent="0.2">
      <c r="B1812" s="179" t="s">
        <v>68</v>
      </c>
      <c r="C1812" s="185" t="s">
        <v>18</v>
      </c>
      <c r="D1812" s="184" t="s">
        <v>118</v>
      </c>
      <c r="E1812" s="180" t="str">
        <f t="shared" si="119"/>
        <v>GOTotal10-14</v>
      </c>
      <c r="F1812" s="181">
        <v>3.4000000000000002E-4</v>
      </c>
      <c r="G1812" s="181">
        <v>1.7107992113919173E-3</v>
      </c>
      <c r="H1812" s="182">
        <v>168.06267629678669</v>
      </c>
      <c r="I1812" s="181">
        <v>0.99828920078860806</v>
      </c>
      <c r="J1812" s="182">
        <v>98236.353616301829</v>
      </c>
      <c r="K1812" s="182">
        <v>490761.61139076715</v>
      </c>
      <c r="L1812" s="182">
        <v>6482425.7535648067</v>
      </c>
      <c r="M1812" s="183">
        <v>65.988053454063476</v>
      </c>
      <c r="N1812" s="182">
        <v>5</v>
      </c>
      <c r="O1812" s="186">
        <f t="shared" si="120"/>
        <v>2.499999999999885</v>
      </c>
    </row>
    <row r="1813" spans="2:15" x14ac:dyDescent="0.2">
      <c r="B1813" s="179" t="s">
        <v>68</v>
      </c>
      <c r="C1813" s="185" t="s">
        <v>18</v>
      </c>
      <c r="D1813" s="179" t="s">
        <v>119</v>
      </c>
      <c r="E1813" s="180" t="str">
        <f t="shared" si="119"/>
        <v>GOTotal15-19</v>
      </c>
      <c r="F1813" s="181">
        <v>1.2099999999999999E-3</v>
      </c>
      <c r="G1813" s="181">
        <v>6.0363934699838176E-3</v>
      </c>
      <c r="H1813" s="182">
        <v>591.97879104271965</v>
      </c>
      <c r="I1813" s="181">
        <v>0.99396360653001614</v>
      </c>
      <c r="J1813" s="182">
        <v>98068.290940005041</v>
      </c>
      <c r="K1813" s="182">
        <v>488861.50772241841</v>
      </c>
      <c r="L1813" s="182">
        <v>5991664.14217404</v>
      </c>
      <c r="M1813" s="183">
        <v>61.096854903279016</v>
      </c>
      <c r="N1813" s="182">
        <v>5</v>
      </c>
      <c r="O1813" s="186">
        <f t="shared" si="120"/>
        <v>2.5000000000000995</v>
      </c>
    </row>
    <row r="1814" spans="2:15" x14ac:dyDescent="0.2">
      <c r="B1814" s="179" t="s">
        <v>68</v>
      </c>
      <c r="C1814" s="185" t="s">
        <v>18</v>
      </c>
      <c r="D1814" s="179" t="s">
        <v>120</v>
      </c>
      <c r="E1814" s="180" t="str">
        <f t="shared" si="119"/>
        <v>GOTotal20-24</v>
      </c>
      <c r="F1814" s="181">
        <v>1.83E-3</v>
      </c>
      <c r="G1814" s="181">
        <v>9.0945461753828595E-3</v>
      </c>
      <c r="H1814" s="182">
        <v>886.50282184477101</v>
      </c>
      <c r="I1814" s="181">
        <v>0.99090545382461714</v>
      </c>
      <c r="J1814" s="182">
        <v>97476.312148962315</v>
      </c>
      <c r="K1814" s="182">
        <v>485165.30369019962</v>
      </c>
      <c r="L1814" s="182">
        <v>5502802.6344516212</v>
      </c>
      <c r="M1814" s="183">
        <v>56.452716697388936</v>
      </c>
      <c r="N1814" s="182">
        <v>5</v>
      </c>
      <c r="O1814" s="186">
        <f t="shared" si="120"/>
        <v>2.499999999999996</v>
      </c>
    </row>
    <row r="1815" spans="2:15" x14ac:dyDescent="0.2">
      <c r="B1815" s="179" t="s">
        <v>68</v>
      </c>
      <c r="C1815" s="185" t="s">
        <v>18</v>
      </c>
      <c r="D1815" s="179" t="s">
        <v>121</v>
      </c>
      <c r="E1815" s="180" t="str">
        <f t="shared" si="119"/>
        <v>GOTotal25-29</v>
      </c>
      <c r="F1815" s="181">
        <v>1.7899999999999999E-3</v>
      </c>
      <c r="G1815" s="181">
        <v>8.8931567387072457E-3</v>
      </c>
      <c r="H1815" s="182">
        <v>858.98831370790333</v>
      </c>
      <c r="I1815" s="181">
        <v>0.99110684326129272</v>
      </c>
      <c r="J1815" s="182">
        <v>96589.809327117546</v>
      </c>
      <c r="K1815" s="182">
        <v>480801.57585131796</v>
      </c>
      <c r="L1815" s="182">
        <v>5017637.3307614215</v>
      </c>
      <c r="M1815" s="183">
        <v>51.947895598057897</v>
      </c>
      <c r="N1815" s="182">
        <v>5</v>
      </c>
      <c r="O1815" s="186">
        <f t="shared" si="120"/>
        <v>2.4999999999999774</v>
      </c>
    </row>
    <row r="1816" spans="2:15" x14ac:dyDescent="0.2">
      <c r="B1816" s="179" t="s">
        <v>68</v>
      </c>
      <c r="C1816" s="185" t="s">
        <v>18</v>
      </c>
      <c r="D1816" s="179" t="s">
        <v>122</v>
      </c>
      <c r="E1816" s="180" t="str">
        <f t="shared" si="119"/>
        <v>GOTotal30-34</v>
      </c>
      <c r="F1816" s="181">
        <v>1.98E-3</v>
      </c>
      <c r="G1816" s="181">
        <v>9.8557345339376993E-3</v>
      </c>
      <c r="H1816" s="182">
        <v>943.49755862407017</v>
      </c>
      <c r="I1816" s="181">
        <v>0.99014426546606227</v>
      </c>
      <c r="J1816" s="182">
        <v>95730.821013409644</v>
      </c>
      <c r="K1816" s="182">
        <v>476295.36117048806</v>
      </c>
      <c r="L1816" s="182">
        <v>4536835.754910104</v>
      </c>
      <c r="M1816" s="183">
        <v>47.391589321840243</v>
      </c>
      <c r="N1816" s="182">
        <v>5</v>
      </c>
      <c r="O1816" s="186">
        <f t="shared" si="120"/>
        <v>2.5000000000000466</v>
      </c>
    </row>
    <row r="1817" spans="2:15" x14ac:dyDescent="0.2">
      <c r="B1817" s="179" t="s">
        <v>68</v>
      </c>
      <c r="C1817" s="185" t="s">
        <v>18</v>
      </c>
      <c r="D1817" s="179" t="s">
        <v>123</v>
      </c>
      <c r="E1817" s="180" t="str">
        <f t="shared" si="119"/>
        <v>GOTotal35-39</v>
      </c>
      <c r="F1817" s="181">
        <v>2.32E-3</v>
      </c>
      <c r="G1817" s="181">
        <v>1.1540470739743231E-2</v>
      </c>
      <c r="H1817" s="182">
        <v>1093.8903328285301</v>
      </c>
      <c r="I1817" s="181">
        <v>0.98845952926025682</v>
      </c>
      <c r="J1817" s="182">
        <v>94787.323454785568</v>
      </c>
      <c r="K1817" s="182">
        <v>471201.89144185651</v>
      </c>
      <c r="L1817" s="182">
        <v>4060540.3937396156</v>
      </c>
      <c r="M1817" s="183">
        <v>42.838432880495155</v>
      </c>
      <c r="N1817" s="182">
        <v>5</v>
      </c>
      <c r="O1817" s="186">
        <f t="shared" si="120"/>
        <v>2.4999999999999512</v>
      </c>
    </row>
    <row r="1818" spans="2:15" x14ac:dyDescent="0.2">
      <c r="B1818" s="179" t="s">
        <v>68</v>
      </c>
      <c r="C1818" s="185" t="s">
        <v>18</v>
      </c>
      <c r="D1818" s="179" t="s">
        <v>124</v>
      </c>
      <c r="E1818" s="180" t="str">
        <f t="shared" si="119"/>
        <v>GOTotal40-44</v>
      </c>
      <c r="F1818" s="181">
        <v>2.9499999999999999E-3</v>
      </c>
      <c r="G1818" s="181">
        <v>1.4664193578882878E-2</v>
      </c>
      <c r="H1818" s="182">
        <v>1373.9386403704948</v>
      </c>
      <c r="I1818" s="181">
        <v>0.98533580642111707</v>
      </c>
      <c r="J1818" s="182">
        <v>93693.433121957045</v>
      </c>
      <c r="K1818" s="182">
        <v>465032.31900885899</v>
      </c>
      <c r="L1818" s="182">
        <v>3589338.5022977591</v>
      </c>
      <c r="M1818" s="183">
        <v>38.309392480320994</v>
      </c>
      <c r="N1818" s="182">
        <v>5</v>
      </c>
      <c r="O1818" s="186">
        <f t="shared" si="120"/>
        <v>2.5000000000000084</v>
      </c>
    </row>
    <row r="1819" spans="2:15" x14ac:dyDescent="0.2">
      <c r="B1819" s="179" t="s">
        <v>68</v>
      </c>
      <c r="C1819" s="185" t="s">
        <v>18</v>
      </c>
      <c r="D1819" s="179" t="s">
        <v>125</v>
      </c>
      <c r="E1819" s="180" t="str">
        <f t="shared" si="119"/>
        <v>GOTotal45-49</v>
      </c>
      <c r="F1819" s="181">
        <v>4.13E-3</v>
      </c>
      <c r="G1819" s="181">
        <v>2.0443075720739251E-2</v>
      </c>
      <c r="H1819" s="182">
        <v>1887.2944161874432</v>
      </c>
      <c r="I1819" s="181">
        <v>0.97955692427926078</v>
      </c>
      <c r="J1819" s="182">
        <v>92319.494481586546</v>
      </c>
      <c r="K1819" s="182">
        <v>456879.23636746412</v>
      </c>
      <c r="L1819" s="182">
        <v>3124306.1832889002</v>
      </c>
      <c r="M1819" s="183">
        <v>33.842323344957812</v>
      </c>
      <c r="N1819" s="182">
        <v>5</v>
      </c>
      <c r="O1819" s="186">
        <f t="shared" si="120"/>
        <v>2.5000000000000058</v>
      </c>
    </row>
    <row r="1820" spans="2:15" x14ac:dyDescent="0.2">
      <c r="B1820" s="179" t="s">
        <v>68</v>
      </c>
      <c r="C1820" s="185" t="s">
        <v>18</v>
      </c>
      <c r="D1820" s="179" t="s">
        <v>126</v>
      </c>
      <c r="E1820" s="180" t="str">
        <f t="shared" si="119"/>
        <v>GOTotal50-54</v>
      </c>
      <c r="F1820" s="181">
        <v>6.2199999999999998E-3</v>
      </c>
      <c r="G1820" s="181">
        <v>3.0643210623985586E-2</v>
      </c>
      <c r="H1820" s="182">
        <v>2771.1329537944275</v>
      </c>
      <c r="I1820" s="181">
        <v>0.96935678937601444</v>
      </c>
      <c r="J1820" s="182">
        <v>90432.200065399098</v>
      </c>
      <c r="K1820" s="182">
        <v>445233.1679425094</v>
      </c>
      <c r="L1820" s="182">
        <v>2667426.9469214361</v>
      </c>
      <c r="M1820" s="183">
        <v>29.496428760910341</v>
      </c>
      <c r="N1820" s="182">
        <v>5</v>
      </c>
      <c r="O1820" s="186">
        <f t="shared" si="120"/>
        <v>2.4999999999999907</v>
      </c>
    </row>
    <row r="1821" spans="2:15" x14ac:dyDescent="0.2">
      <c r="B1821" s="179" t="s">
        <v>68</v>
      </c>
      <c r="C1821" s="185" t="s">
        <v>18</v>
      </c>
      <c r="D1821" s="179" t="s">
        <v>127</v>
      </c>
      <c r="E1821" s="180" t="str">
        <f t="shared" si="119"/>
        <v>GOTotal55-59</v>
      </c>
      <c r="F1821" s="181">
        <v>9.4000000000000004E-3</v>
      </c>
      <c r="G1821" s="181">
        <v>4.5942731072526298E-2</v>
      </c>
      <c r="H1821" s="182">
        <v>4027.3888318391332</v>
      </c>
      <c r="I1821" s="181">
        <v>0.95405726892747367</v>
      </c>
      <c r="J1821" s="182">
        <v>87661.067111604672</v>
      </c>
      <c r="K1821" s="182">
        <v>428236.86347842554</v>
      </c>
      <c r="L1821" s="182">
        <v>2222193.7789789266</v>
      </c>
      <c r="M1821" s="183">
        <v>25.349837187696636</v>
      </c>
      <c r="N1821" s="182">
        <v>5</v>
      </c>
      <c r="O1821" s="186">
        <f t="shared" si="120"/>
        <v>2.5000000000000115</v>
      </c>
    </row>
    <row r="1822" spans="2:15" x14ac:dyDescent="0.2">
      <c r="B1822" s="179" t="s">
        <v>68</v>
      </c>
      <c r="C1822" s="185" t="s">
        <v>18</v>
      </c>
      <c r="D1822" s="179" t="s">
        <v>128</v>
      </c>
      <c r="E1822" s="180" t="str">
        <f t="shared" si="119"/>
        <v>GOTotal60-64</v>
      </c>
      <c r="F1822" s="181">
        <v>1.298E-2</v>
      </c>
      <c r="G1822" s="181">
        <v>6.2877139442776189E-2</v>
      </c>
      <c r="H1822" s="182">
        <v>5258.6464513090996</v>
      </c>
      <c r="I1822" s="181">
        <v>0.93712286055722382</v>
      </c>
      <c r="J1822" s="182">
        <v>83633.678279765532</v>
      </c>
      <c r="K1822" s="182">
        <v>405021.77527055488</v>
      </c>
      <c r="L1822" s="182">
        <v>1793956.9155005009</v>
      </c>
      <c r="M1822" s="183">
        <v>21.450173571219501</v>
      </c>
      <c r="N1822" s="182">
        <v>5</v>
      </c>
      <c r="O1822" s="186">
        <f t="shared" si="120"/>
        <v>2.4999999999999956</v>
      </c>
    </row>
    <row r="1823" spans="2:15" x14ac:dyDescent="0.2">
      <c r="B1823" s="179" t="s">
        <v>68</v>
      </c>
      <c r="C1823" s="185" t="s">
        <v>18</v>
      </c>
      <c r="D1823" s="179" t="s">
        <v>129</v>
      </c>
      <c r="E1823" s="180" t="str">
        <f t="shared" si="119"/>
        <v>GOTotal65-69</v>
      </c>
      <c r="F1823" s="181">
        <v>2.036E-2</v>
      </c>
      <c r="G1823" s="181">
        <v>9.6870216158976369E-2</v>
      </c>
      <c r="H1823" s="182">
        <v>7592.206274689227</v>
      </c>
      <c r="I1823" s="181">
        <v>0.9031297838410236</v>
      </c>
      <c r="J1823" s="182">
        <v>78375.031828456427</v>
      </c>
      <c r="K1823" s="182">
        <v>372894.64345555904</v>
      </c>
      <c r="L1823" s="182">
        <v>1388935.140229946</v>
      </c>
      <c r="M1823" s="183">
        <v>17.721653284556002</v>
      </c>
      <c r="N1823" s="182">
        <v>5</v>
      </c>
      <c r="O1823" s="186">
        <f t="shared" si="120"/>
        <v>2.4999999999999982</v>
      </c>
    </row>
    <row r="1824" spans="2:15" x14ac:dyDescent="0.2">
      <c r="B1824" s="179" t="s">
        <v>68</v>
      </c>
      <c r="C1824" s="185" t="s">
        <v>18</v>
      </c>
      <c r="D1824" s="179" t="s">
        <v>130</v>
      </c>
      <c r="E1824" s="180" t="str">
        <f t="shared" si="119"/>
        <v>GOTotal70-74</v>
      </c>
      <c r="F1824" s="181">
        <v>3.1820000000000001E-2</v>
      </c>
      <c r="G1824" s="181">
        <v>0.14737198523907361</v>
      </c>
      <c r="H1824" s="182">
        <v>10431.405522689702</v>
      </c>
      <c r="I1824" s="181">
        <v>0.85262801476092642</v>
      </c>
      <c r="J1824" s="182">
        <v>70782.825553767194</v>
      </c>
      <c r="K1824" s="182">
        <v>327835.6139621117</v>
      </c>
      <c r="L1824" s="182">
        <v>1016040.4967743871</v>
      </c>
      <c r="M1824" s="183">
        <v>14.354336505012713</v>
      </c>
      <c r="N1824" s="182">
        <v>5</v>
      </c>
      <c r="O1824" s="186">
        <f t="shared" si="120"/>
        <v>2.4999999999999969</v>
      </c>
    </row>
    <row r="1825" spans="2:15" x14ac:dyDescent="0.2">
      <c r="B1825" s="179" t="s">
        <v>68</v>
      </c>
      <c r="C1825" s="185" t="s">
        <v>18</v>
      </c>
      <c r="D1825" s="179" t="s">
        <v>131</v>
      </c>
      <c r="E1825" s="180" t="str">
        <f t="shared" si="119"/>
        <v>GOTotal75-79</v>
      </c>
      <c r="F1825" s="181">
        <v>4.9270000000000001E-2</v>
      </c>
      <c r="G1825" s="181">
        <v>0.21932015367149699</v>
      </c>
      <c r="H1825" s="182">
        <v>13236.282715508978</v>
      </c>
      <c r="I1825" s="181">
        <v>0.78067984632850296</v>
      </c>
      <c r="J1825" s="182">
        <v>60351.420031077498</v>
      </c>
      <c r="K1825" s="182">
        <v>268666.39336661506</v>
      </c>
      <c r="L1825" s="182">
        <v>688204.88281227543</v>
      </c>
      <c r="M1825" s="183">
        <v>11.403292291347737</v>
      </c>
      <c r="N1825" s="182">
        <v>5</v>
      </c>
      <c r="O1825" s="186">
        <f t="shared" si="120"/>
        <v>2.5000000000000031</v>
      </c>
    </row>
    <row r="1826" spans="2:15" x14ac:dyDescent="0.2">
      <c r="B1826" s="179" t="s">
        <v>68</v>
      </c>
      <c r="C1826" s="185" t="s">
        <v>18</v>
      </c>
      <c r="D1826" s="179" t="s">
        <v>132</v>
      </c>
      <c r="E1826" s="180" t="str">
        <f t="shared" si="119"/>
        <v>GOTotal80-84</v>
      </c>
      <c r="F1826" s="181">
        <v>7.6020000000000004E-2</v>
      </c>
      <c r="G1826" s="181">
        <v>0.31938830979593907</v>
      </c>
      <c r="H1826" s="182">
        <v>15048.024073023005</v>
      </c>
      <c r="I1826" s="181">
        <v>0.68061169020406087</v>
      </c>
      <c r="J1826" s="182">
        <v>47115.137315568514</v>
      </c>
      <c r="K1826" s="182">
        <v>197955.62639528504</v>
      </c>
      <c r="L1826" s="182">
        <v>419538.48944566038</v>
      </c>
      <c r="M1826" s="183">
        <v>8.9045371264795179</v>
      </c>
      <c r="N1826" s="182">
        <v>5</v>
      </c>
      <c r="O1826" s="186">
        <f t="shared" si="120"/>
        <v>2.4999999999999991</v>
      </c>
    </row>
    <row r="1827" spans="2:15" x14ac:dyDescent="0.2">
      <c r="B1827" s="179" t="s">
        <v>68</v>
      </c>
      <c r="C1827" s="185" t="s">
        <v>18</v>
      </c>
      <c r="D1827" s="179" t="s">
        <v>133</v>
      </c>
      <c r="E1827" s="180" t="str">
        <f t="shared" si="119"/>
        <v>GOTotal85-89</v>
      </c>
      <c r="F1827" s="181">
        <v>0.11157</v>
      </c>
      <c r="G1827" s="181">
        <v>0.43619330572255444</v>
      </c>
      <c r="H1827" s="182">
        <v>13987.460130245427</v>
      </c>
      <c r="I1827" s="181">
        <v>0.56380669427744556</v>
      </c>
      <c r="J1827" s="182">
        <v>32067.113242545507</v>
      </c>
      <c r="K1827" s="182">
        <v>125366.91588711398</v>
      </c>
      <c r="L1827" s="182">
        <v>221582.86305037531</v>
      </c>
      <c r="M1827" s="183">
        <v>6.9099722626852182</v>
      </c>
      <c r="N1827" s="182">
        <v>5</v>
      </c>
      <c r="O1827" s="186">
        <f t="shared" si="120"/>
        <v>2.4999999999999996</v>
      </c>
    </row>
    <row r="1828" spans="2:15" x14ac:dyDescent="0.2">
      <c r="B1828" s="179" t="s">
        <v>68</v>
      </c>
      <c r="C1828" s="185" t="s">
        <v>18</v>
      </c>
      <c r="D1828" s="179" t="s">
        <v>8</v>
      </c>
      <c r="E1828" s="180" t="str">
        <f t="shared" si="119"/>
        <v>GOTotal90+</v>
      </c>
      <c r="F1828" s="181">
        <v>0.18790999999999999</v>
      </c>
      <c r="G1828" s="181">
        <v>1</v>
      </c>
      <c r="H1828" s="182">
        <v>18079.653112300082</v>
      </c>
      <c r="I1828" s="181">
        <v>0</v>
      </c>
      <c r="J1828" s="182">
        <v>18079.653112300082</v>
      </c>
      <c r="K1828" s="182">
        <v>96215.947163261342</v>
      </c>
      <c r="L1828" s="182">
        <v>96215.947163261342</v>
      </c>
      <c r="M1828" s="183">
        <v>5.3217805986445059</v>
      </c>
      <c r="N1828" s="183" t="s">
        <v>19</v>
      </c>
      <c r="O1828" s="186">
        <f>K1828/H1828</f>
        <v>5.3217805986445059</v>
      </c>
    </row>
    <row r="1829" spans="2:15" ht="16" customHeight="1" x14ac:dyDescent="0.2">
      <c r="B1829" s="239" t="s">
        <v>14</v>
      </c>
      <c r="C1829" s="239" t="s">
        <v>17</v>
      </c>
      <c r="D1829" s="239" t="s">
        <v>0</v>
      </c>
      <c r="E1829" s="239" t="s">
        <v>135</v>
      </c>
      <c r="F1829" s="240" t="s">
        <v>1</v>
      </c>
      <c r="G1829" s="240" t="s">
        <v>2</v>
      </c>
      <c r="H1829" s="240" t="s">
        <v>83</v>
      </c>
      <c r="I1829" s="240" t="s">
        <v>3</v>
      </c>
      <c r="J1829" s="240" t="s">
        <v>4</v>
      </c>
      <c r="K1829" s="240" t="s">
        <v>5</v>
      </c>
      <c r="L1829" s="240" t="s">
        <v>6</v>
      </c>
      <c r="M1829" s="240" t="s">
        <v>7</v>
      </c>
      <c r="N1829" s="241" t="s">
        <v>9</v>
      </c>
      <c r="O1829" s="242" t="s">
        <v>139</v>
      </c>
    </row>
    <row r="1830" spans="2:15" ht="16" customHeight="1" x14ac:dyDescent="0.2">
      <c r="B1830" s="239"/>
      <c r="C1830" s="239"/>
      <c r="D1830" s="239"/>
      <c r="E1830" s="239"/>
      <c r="F1830" s="239"/>
      <c r="G1830" s="239"/>
      <c r="H1830" s="239"/>
      <c r="I1830" s="239"/>
      <c r="J1830" s="239"/>
      <c r="K1830" s="239"/>
      <c r="L1830" s="239"/>
      <c r="M1830" s="239"/>
      <c r="N1830" s="241"/>
      <c r="O1830" s="242"/>
    </row>
    <row r="1831" spans="2:15" x14ac:dyDescent="0.2">
      <c r="B1831" s="179" t="s">
        <v>69</v>
      </c>
      <c r="C1831" s="185" t="s">
        <v>18</v>
      </c>
      <c r="D1831" s="179">
        <v>0</v>
      </c>
      <c r="E1831" s="180" t="str">
        <f t="shared" si="119"/>
        <v>DFTotal0</v>
      </c>
      <c r="F1831" s="181">
        <v>0.01</v>
      </c>
      <c r="G1831" s="181">
        <v>9.906506901664067E-3</v>
      </c>
      <c r="H1831" s="182">
        <v>990.65069016640666</v>
      </c>
      <c r="I1831" s="181">
        <v>0.99009349309833594</v>
      </c>
      <c r="J1831" s="182">
        <v>100000</v>
      </c>
      <c r="K1831" s="182">
        <v>99088.323508039728</v>
      </c>
      <c r="L1831" s="182">
        <v>7885069.1880912697</v>
      </c>
      <c r="M1831" s="183">
        <v>78.850691880912692</v>
      </c>
      <c r="N1831" s="182">
        <v>1</v>
      </c>
      <c r="O1831" s="186">
        <f t="shared" ref="O1831:O1849" si="121">(K1831-J1832*N1831)/H1831</f>
        <v>7.9719520704995245E-2</v>
      </c>
    </row>
    <row r="1832" spans="2:15" x14ac:dyDescent="0.2">
      <c r="B1832" s="179" t="s">
        <v>69</v>
      </c>
      <c r="C1832" s="185" t="s">
        <v>18</v>
      </c>
      <c r="D1832" s="184" t="s">
        <v>1657</v>
      </c>
      <c r="E1832" s="180" t="str">
        <f t="shared" si="119"/>
        <v>DFTotal1-4</v>
      </c>
      <c r="F1832" s="181">
        <v>3.5E-4</v>
      </c>
      <c r="G1832" s="181">
        <v>1.3828154977725993E-3</v>
      </c>
      <c r="H1832" s="182">
        <v>136.91166265001868</v>
      </c>
      <c r="I1832" s="181">
        <v>0.99861718450222736</v>
      </c>
      <c r="J1832" s="182">
        <v>99009.349309833589</v>
      </c>
      <c r="K1832" s="182">
        <v>395696.19994857511</v>
      </c>
      <c r="L1832" s="182">
        <v>7785980.8645832296</v>
      </c>
      <c r="M1832" s="183">
        <v>78.638844905628801</v>
      </c>
      <c r="N1832" s="182">
        <v>4</v>
      </c>
      <c r="O1832" s="186">
        <f t="shared" si="121"/>
        <v>1.5079019262848874</v>
      </c>
    </row>
    <row r="1833" spans="2:15" x14ac:dyDescent="0.2">
      <c r="B1833" s="179" t="s">
        <v>69</v>
      </c>
      <c r="C1833" s="185" t="s">
        <v>18</v>
      </c>
      <c r="D1833" s="184" t="s">
        <v>1658</v>
      </c>
      <c r="E1833" s="180" t="str">
        <f t="shared" si="119"/>
        <v>DFTotal5-9</v>
      </c>
      <c r="F1833" s="181">
        <v>1.6000000000000001E-4</v>
      </c>
      <c r="G1833" s="181">
        <v>7.7827081131459359E-4</v>
      </c>
      <c r="H1833" s="182">
        <v>76.949532264325128</v>
      </c>
      <c r="I1833" s="181">
        <v>0.99922172918868546</v>
      </c>
      <c r="J1833" s="182">
        <v>98872.437647183571</v>
      </c>
      <c r="K1833" s="182">
        <v>494169.81440525706</v>
      </c>
      <c r="L1833" s="182">
        <v>7390284.6646346543</v>
      </c>
      <c r="M1833" s="183">
        <v>74.745650461316103</v>
      </c>
      <c r="N1833" s="182">
        <v>5</v>
      </c>
      <c r="O1833" s="186">
        <f t="shared" si="121"/>
        <v>2.4999999999994458</v>
      </c>
    </row>
    <row r="1834" spans="2:15" x14ac:dyDescent="0.2">
      <c r="B1834" s="179" t="s">
        <v>69</v>
      </c>
      <c r="C1834" s="185" t="s">
        <v>18</v>
      </c>
      <c r="D1834" s="184" t="s">
        <v>118</v>
      </c>
      <c r="E1834" s="180" t="str">
        <f t="shared" si="119"/>
        <v>DFTotal10-14</v>
      </c>
      <c r="F1834" s="181">
        <v>2.2000000000000001E-4</v>
      </c>
      <c r="G1834" s="181">
        <v>1.0763253375163124E-3</v>
      </c>
      <c r="H1834" s="182">
        <v>106.33608709037929</v>
      </c>
      <c r="I1834" s="181">
        <v>0.99892367466248366</v>
      </c>
      <c r="J1834" s="182">
        <v>98795.488114919252</v>
      </c>
      <c r="K1834" s="182">
        <v>493711.60035687027</v>
      </c>
      <c r="L1834" s="182">
        <v>6896114.8502293974</v>
      </c>
      <c r="M1834" s="183">
        <v>69.801920935982551</v>
      </c>
      <c r="N1834" s="182">
        <v>5</v>
      </c>
      <c r="O1834" s="186">
        <f t="shared" si="121"/>
        <v>2.5000000000000719</v>
      </c>
    </row>
    <row r="1835" spans="2:15" x14ac:dyDescent="0.2">
      <c r="B1835" s="179" t="s">
        <v>69</v>
      </c>
      <c r="C1835" s="185" t="s">
        <v>18</v>
      </c>
      <c r="D1835" s="179" t="s">
        <v>119</v>
      </c>
      <c r="E1835" s="180" t="str">
        <f t="shared" si="119"/>
        <v>DFTotal15-19</v>
      </c>
      <c r="F1835" s="181">
        <v>8.4999999999999995E-4</v>
      </c>
      <c r="G1835" s="181">
        <v>4.253154864543824E-3</v>
      </c>
      <c r="H1835" s="182">
        <v>419.74024702486531</v>
      </c>
      <c r="I1835" s="181">
        <v>0.99574684513545619</v>
      </c>
      <c r="J1835" s="182">
        <v>98689.152027828866</v>
      </c>
      <c r="K1835" s="182">
        <v>492396.40952158219</v>
      </c>
      <c r="L1835" s="182">
        <v>6402403.2498725271</v>
      </c>
      <c r="M1835" s="183">
        <v>64.874437750434268</v>
      </c>
      <c r="N1835" s="182">
        <v>5</v>
      </c>
      <c r="O1835" s="186">
        <f t="shared" si="121"/>
        <v>2.5000000000000586</v>
      </c>
    </row>
    <row r="1836" spans="2:15" x14ac:dyDescent="0.2">
      <c r="B1836" s="179" t="s">
        <v>69</v>
      </c>
      <c r="C1836" s="185" t="s">
        <v>18</v>
      </c>
      <c r="D1836" s="179" t="s">
        <v>120</v>
      </c>
      <c r="E1836" s="180" t="str">
        <f t="shared" si="119"/>
        <v>DFTotal20-24</v>
      </c>
      <c r="F1836" s="181">
        <v>1.0399999999999999E-3</v>
      </c>
      <c r="G1836" s="181">
        <v>5.1939793672250859E-3</v>
      </c>
      <c r="H1836" s="182">
        <v>510.4092972188418</v>
      </c>
      <c r="I1836" s="181">
        <v>0.9948060206327749</v>
      </c>
      <c r="J1836" s="182">
        <v>98269.411780804003</v>
      </c>
      <c r="K1836" s="182">
        <v>490071.03566097294</v>
      </c>
      <c r="L1836" s="182">
        <v>5910006.8403509445</v>
      </c>
      <c r="M1836" s="183">
        <v>60.140859024714423</v>
      </c>
      <c r="N1836" s="182">
        <v>5</v>
      </c>
      <c r="O1836" s="186">
        <f t="shared" si="121"/>
        <v>2.5000000000000351</v>
      </c>
    </row>
    <row r="1837" spans="2:15" x14ac:dyDescent="0.2">
      <c r="B1837" s="179" t="s">
        <v>69</v>
      </c>
      <c r="C1837" s="185" t="s">
        <v>18</v>
      </c>
      <c r="D1837" s="179" t="s">
        <v>121</v>
      </c>
      <c r="E1837" s="180" t="str">
        <f t="shared" si="119"/>
        <v>DFTotal25-29</v>
      </c>
      <c r="F1837" s="181">
        <v>9.8999999999999999E-4</v>
      </c>
      <c r="G1837" s="181">
        <v>4.9160216395034715E-3</v>
      </c>
      <c r="H1837" s="182">
        <v>480.58537166557829</v>
      </c>
      <c r="I1837" s="181">
        <v>0.99508397836049656</v>
      </c>
      <c r="J1837" s="182">
        <v>97759.002483585165</v>
      </c>
      <c r="K1837" s="182">
        <v>487593.5489887619</v>
      </c>
      <c r="L1837" s="182">
        <v>5419935.8046899717</v>
      </c>
      <c r="M1837" s="183">
        <v>55.441807577773105</v>
      </c>
      <c r="N1837" s="182">
        <v>5</v>
      </c>
      <c r="O1837" s="186">
        <f t="shared" si="121"/>
        <v>2.4999999999999227</v>
      </c>
    </row>
    <row r="1838" spans="2:15" x14ac:dyDescent="0.2">
      <c r="B1838" s="179" t="s">
        <v>69</v>
      </c>
      <c r="C1838" s="185" t="s">
        <v>18</v>
      </c>
      <c r="D1838" s="179" t="s">
        <v>122</v>
      </c>
      <c r="E1838" s="180" t="str">
        <f t="shared" si="119"/>
        <v>DFTotal30-34</v>
      </c>
      <c r="F1838" s="181">
        <v>1.15E-3</v>
      </c>
      <c r="G1838" s="181">
        <v>5.7124058527977363E-3</v>
      </c>
      <c r="H1838" s="182">
        <v>555.69379926102897</v>
      </c>
      <c r="I1838" s="181">
        <v>0.99428759414720225</v>
      </c>
      <c r="J1838" s="182">
        <v>97278.417111919596</v>
      </c>
      <c r="K1838" s="182">
        <v>485002.85106144543</v>
      </c>
      <c r="L1838" s="182">
        <v>4932342.2557012094</v>
      </c>
      <c r="M1838" s="183">
        <v>50.703356429273619</v>
      </c>
      <c r="N1838" s="182">
        <v>5</v>
      </c>
      <c r="O1838" s="186">
        <f t="shared" si="121"/>
        <v>2.5000000000000959</v>
      </c>
    </row>
    <row r="1839" spans="2:15" x14ac:dyDescent="0.2">
      <c r="B1839" s="179" t="s">
        <v>69</v>
      </c>
      <c r="C1839" s="185" t="s">
        <v>18</v>
      </c>
      <c r="D1839" s="179" t="s">
        <v>123</v>
      </c>
      <c r="E1839" s="180" t="str">
        <f t="shared" si="119"/>
        <v>DFTotal35-39</v>
      </c>
      <c r="F1839" s="181">
        <v>1.39E-3</v>
      </c>
      <c r="G1839" s="181">
        <v>6.9356754343689415E-3</v>
      </c>
      <c r="H1839" s="182">
        <v>670.83741602487009</v>
      </c>
      <c r="I1839" s="181">
        <v>0.9930643245656311</v>
      </c>
      <c r="J1839" s="182">
        <v>96722.723312658563</v>
      </c>
      <c r="K1839" s="182">
        <v>481936.52302323066</v>
      </c>
      <c r="L1839" s="182">
        <v>4447339.4046397638</v>
      </c>
      <c r="M1839" s="183">
        <v>45.980295553337868</v>
      </c>
      <c r="N1839" s="182">
        <v>5</v>
      </c>
      <c r="O1839" s="186">
        <f t="shared" si="121"/>
        <v>2.4999999999999449</v>
      </c>
    </row>
    <row r="1840" spans="2:15" x14ac:dyDescent="0.2">
      <c r="B1840" s="179" t="s">
        <v>69</v>
      </c>
      <c r="C1840" s="185" t="s">
        <v>18</v>
      </c>
      <c r="D1840" s="179" t="s">
        <v>124</v>
      </c>
      <c r="E1840" s="180" t="str">
        <f t="shared" si="119"/>
        <v>DFTotal40-44</v>
      </c>
      <c r="F1840" s="181">
        <v>1.9599999999999999E-3</v>
      </c>
      <c r="G1840" s="181">
        <v>9.73116880203421E-3</v>
      </c>
      <c r="H1840" s="182">
        <v>934.69711541387153</v>
      </c>
      <c r="I1840" s="181">
        <v>0.99026883119796583</v>
      </c>
      <c r="J1840" s="182">
        <v>96051.885896633699</v>
      </c>
      <c r="K1840" s="182">
        <v>477922.6866946338</v>
      </c>
      <c r="L1840" s="182">
        <v>3965402.8816165333</v>
      </c>
      <c r="M1840" s="183">
        <v>41.283966937243733</v>
      </c>
      <c r="N1840" s="182">
        <v>5</v>
      </c>
      <c r="O1840" s="186">
        <f t="shared" si="121"/>
        <v>2.4999999999999902</v>
      </c>
    </row>
    <row r="1841" spans="2:15" x14ac:dyDescent="0.2">
      <c r="B1841" s="179" t="s">
        <v>69</v>
      </c>
      <c r="C1841" s="185" t="s">
        <v>18</v>
      </c>
      <c r="D1841" s="179" t="s">
        <v>125</v>
      </c>
      <c r="E1841" s="180" t="str">
        <f t="shared" si="119"/>
        <v>DFTotal45-49</v>
      </c>
      <c r="F1841" s="181">
        <v>2.99E-3</v>
      </c>
      <c r="G1841" s="181">
        <v>1.4828993737786539E-2</v>
      </c>
      <c r="H1841" s="182">
        <v>1410.4921967925688</v>
      </c>
      <c r="I1841" s="181">
        <v>0.98517100626221343</v>
      </c>
      <c r="J1841" s="182">
        <v>95117.188781219826</v>
      </c>
      <c r="K1841" s="182">
        <v>472059.71341411769</v>
      </c>
      <c r="L1841" s="182">
        <v>3487480.1949218996</v>
      </c>
      <c r="M1841" s="183">
        <v>36.665089029738823</v>
      </c>
      <c r="N1841" s="182">
        <v>5</v>
      </c>
      <c r="O1841" s="186">
        <f t="shared" si="121"/>
        <v>2.5000000000000084</v>
      </c>
    </row>
    <row r="1842" spans="2:15" x14ac:dyDescent="0.2">
      <c r="B1842" s="179" t="s">
        <v>69</v>
      </c>
      <c r="C1842" s="185" t="s">
        <v>18</v>
      </c>
      <c r="D1842" s="179" t="s">
        <v>126</v>
      </c>
      <c r="E1842" s="180" t="str">
        <f t="shared" si="119"/>
        <v>DFTotal50-54</v>
      </c>
      <c r="F1842" s="181">
        <v>4.1700000000000001E-3</v>
      </c>
      <c r="G1842" s="181">
        <v>2.0658575755526098E-2</v>
      </c>
      <c r="H1842" s="182">
        <v>1935.8468901894889</v>
      </c>
      <c r="I1842" s="181">
        <v>0.9793414242444739</v>
      </c>
      <c r="J1842" s="182">
        <v>93706.696584427249</v>
      </c>
      <c r="K1842" s="182">
        <v>463693.86569666251</v>
      </c>
      <c r="L1842" s="182">
        <v>3015420.4815077819</v>
      </c>
      <c r="M1842" s="183">
        <v>32.179348877067369</v>
      </c>
      <c r="N1842" s="182">
        <v>5</v>
      </c>
      <c r="O1842" s="186">
        <f t="shared" si="121"/>
        <v>2.5000000000000124</v>
      </c>
    </row>
    <row r="1843" spans="2:15" x14ac:dyDescent="0.2">
      <c r="B1843" s="179" t="s">
        <v>69</v>
      </c>
      <c r="C1843" s="185" t="s">
        <v>18</v>
      </c>
      <c r="D1843" s="179" t="s">
        <v>127</v>
      </c>
      <c r="E1843" s="180" t="str">
        <f t="shared" si="119"/>
        <v>DFTotal55-59</v>
      </c>
      <c r="F1843" s="181">
        <v>6.13E-3</v>
      </c>
      <c r="G1843" s="181">
        <v>3.0211626262999197E-2</v>
      </c>
      <c r="H1843" s="182">
        <v>2772.5466128001854</v>
      </c>
      <c r="I1843" s="181">
        <v>0.96978837373700078</v>
      </c>
      <c r="J1843" s="182">
        <v>91770.849694237753</v>
      </c>
      <c r="K1843" s="182">
        <v>451922.88193918829</v>
      </c>
      <c r="L1843" s="182">
        <v>2551726.6158111193</v>
      </c>
      <c r="M1843" s="183">
        <v>27.80541560106467</v>
      </c>
      <c r="N1843" s="182">
        <v>5</v>
      </c>
      <c r="O1843" s="186">
        <f t="shared" si="121"/>
        <v>2.4999999999999849</v>
      </c>
    </row>
    <row r="1844" spans="2:15" x14ac:dyDescent="0.2">
      <c r="B1844" s="179" t="s">
        <v>69</v>
      </c>
      <c r="C1844" s="185" t="s">
        <v>18</v>
      </c>
      <c r="D1844" s="179" t="s">
        <v>128</v>
      </c>
      <c r="E1844" s="180" t="str">
        <f t="shared" si="119"/>
        <v>DFTotal60-64</v>
      </c>
      <c r="F1844" s="181">
        <v>9.2200000000000008E-3</v>
      </c>
      <c r="G1844" s="181">
        <v>4.5082723795549978E-2</v>
      </c>
      <c r="H1844" s="182">
        <v>4012.2859160930943</v>
      </c>
      <c r="I1844" s="181">
        <v>0.95491727620444999</v>
      </c>
      <c r="J1844" s="182">
        <v>88998.303081437567</v>
      </c>
      <c r="K1844" s="182">
        <v>434960.80061695509</v>
      </c>
      <c r="L1844" s="182">
        <v>2099803.7338719312</v>
      </c>
      <c r="M1844" s="183">
        <v>23.593750230838825</v>
      </c>
      <c r="N1844" s="182">
        <v>5</v>
      </c>
      <c r="O1844" s="186">
        <f t="shared" si="121"/>
        <v>2.5000000000000089</v>
      </c>
    </row>
    <row r="1845" spans="2:15" x14ac:dyDescent="0.2">
      <c r="B1845" s="179" t="s">
        <v>69</v>
      </c>
      <c r="C1845" s="185" t="s">
        <v>18</v>
      </c>
      <c r="D1845" s="179" t="s">
        <v>129</v>
      </c>
      <c r="E1845" s="180" t="str">
        <f t="shared" si="119"/>
        <v>DFTotal65-69</v>
      </c>
      <c r="F1845" s="181">
        <v>1.5100000000000001E-2</v>
      </c>
      <c r="G1845" s="181">
        <v>7.274590719496303E-2</v>
      </c>
      <c r="H1845" s="182">
        <v>6182.384917579684</v>
      </c>
      <c r="I1845" s="181">
        <v>0.92725409280503701</v>
      </c>
      <c r="J1845" s="182">
        <v>84986.01716534447</v>
      </c>
      <c r="K1845" s="182">
        <v>409474.12353277317</v>
      </c>
      <c r="L1845" s="182">
        <v>1664842.9332549761</v>
      </c>
      <c r="M1845" s="183">
        <v>19.58961001803323</v>
      </c>
      <c r="N1845" s="182">
        <v>5</v>
      </c>
      <c r="O1845" s="186">
        <f t="shared" si="121"/>
        <v>2.5</v>
      </c>
    </row>
    <row r="1846" spans="2:15" x14ac:dyDescent="0.2">
      <c r="B1846" s="179" t="s">
        <v>69</v>
      </c>
      <c r="C1846" s="185" t="s">
        <v>18</v>
      </c>
      <c r="D1846" s="179" t="s">
        <v>130</v>
      </c>
      <c r="E1846" s="180" t="str">
        <f t="shared" si="119"/>
        <v>DFTotal70-74</v>
      </c>
      <c r="F1846" s="181">
        <v>2.298E-2</v>
      </c>
      <c r="G1846" s="181">
        <v>0.10866546476289125</v>
      </c>
      <c r="H1846" s="182">
        <v>8563.2333232073252</v>
      </c>
      <c r="I1846" s="181">
        <v>0.8913345352371087</v>
      </c>
      <c r="J1846" s="182">
        <v>78803.632247764792</v>
      </c>
      <c r="K1846" s="182">
        <v>372610.07793080562</v>
      </c>
      <c r="L1846" s="182">
        <v>1255368.8097222028</v>
      </c>
      <c r="M1846" s="183">
        <v>15.930341964127047</v>
      </c>
      <c r="N1846" s="182">
        <v>5</v>
      </c>
      <c r="O1846" s="186">
        <f t="shared" si="121"/>
        <v>2.499999999999996</v>
      </c>
    </row>
    <row r="1847" spans="2:15" x14ac:dyDescent="0.2">
      <c r="B1847" s="179" t="s">
        <v>69</v>
      </c>
      <c r="C1847" s="185" t="s">
        <v>18</v>
      </c>
      <c r="D1847" s="179" t="s">
        <v>131</v>
      </c>
      <c r="E1847" s="180" t="str">
        <f t="shared" si="119"/>
        <v>DFTotal75-79</v>
      </c>
      <c r="F1847" s="181">
        <v>3.8530000000000002E-2</v>
      </c>
      <c r="G1847" s="181">
        <v>0.1757367239692037</v>
      </c>
      <c r="H1847" s="182">
        <v>12343.817597291707</v>
      </c>
      <c r="I1847" s="181">
        <v>0.8242632760307963</v>
      </c>
      <c r="J1847" s="182">
        <v>70240.398924557463</v>
      </c>
      <c r="K1847" s="182">
        <v>320342.45062955806</v>
      </c>
      <c r="L1847" s="182">
        <v>882758.73179139709</v>
      </c>
      <c r="M1847" s="183">
        <v>12.567678220898697</v>
      </c>
      <c r="N1847" s="182">
        <v>5</v>
      </c>
      <c r="O1847" s="186">
        <f t="shared" si="121"/>
        <v>2.5000000000000009</v>
      </c>
    </row>
    <row r="1848" spans="2:15" x14ac:dyDescent="0.2">
      <c r="B1848" s="179" t="s">
        <v>69</v>
      </c>
      <c r="C1848" s="185" t="s">
        <v>18</v>
      </c>
      <c r="D1848" s="179" t="s">
        <v>132</v>
      </c>
      <c r="E1848" s="180" t="str">
        <f t="shared" si="119"/>
        <v>DFTotal80-84</v>
      </c>
      <c r="F1848" s="181">
        <v>6.053E-2</v>
      </c>
      <c r="G1848" s="181">
        <v>0.26288541540900395</v>
      </c>
      <c r="H1848" s="182">
        <v>15220.166832979439</v>
      </c>
      <c r="I1848" s="181">
        <v>0.7371145845909961</v>
      </c>
      <c r="J1848" s="182">
        <v>57896.581327265754</v>
      </c>
      <c r="K1848" s="182">
        <v>251432.48955388018</v>
      </c>
      <c r="L1848" s="182">
        <v>562416.28116183903</v>
      </c>
      <c r="M1848" s="183">
        <v>9.7141535522232179</v>
      </c>
      <c r="N1848" s="182">
        <v>5</v>
      </c>
      <c r="O1848" s="186">
        <f t="shared" si="121"/>
        <v>2.4999999999999987</v>
      </c>
    </row>
    <row r="1849" spans="2:15" x14ac:dyDescent="0.2">
      <c r="B1849" s="179" t="s">
        <v>69</v>
      </c>
      <c r="C1849" s="185" t="s">
        <v>18</v>
      </c>
      <c r="D1849" s="179" t="s">
        <v>133</v>
      </c>
      <c r="E1849" s="180" t="str">
        <f t="shared" si="119"/>
        <v>DFTotal85-89</v>
      </c>
      <c r="F1849" s="181">
        <v>0.10076</v>
      </c>
      <c r="G1849" s="181">
        <v>0.4024182958651068</v>
      </c>
      <c r="H1849" s="182">
        <v>17173.769994423645</v>
      </c>
      <c r="I1849" s="181">
        <v>0.5975817041348932</v>
      </c>
      <c r="J1849" s="182">
        <v>42676.41449428632</v>
      </c>
      <c r="K1849" s="182">
        <v>170447.64748537249</v>
      </c>
      <c r="L1849" s="182">
        <v>310983.79160795885</v>
      </c>
      <c r="M1849" s="183">
        <v>7.2870177894067112</v>
      </c>
      <c r="N1849" s="182">
        <v>5</v>
      </c>
      <c r="O1849" s="186">
        <f t="shared" si="121"/>
        <v>2.5</v>
      </c>
    </row>
    <row r="1850" spans="2:15" x14ac:dyDescent="0.2">
      <c r="B1850" s="179" t="s">
        <v>69</v>
      </c>
      <c r="C1850" s="185" t="s">
        <v>18</v>
      </c>
      <c r="D1850" s="179" t="s">
        <v>8</v>
      </c>
      <c r="E1850" s="180" t="str">
        <f t="shared" si="119"/>
        <v>DFTotal90+</v>
      </c>
      <c r="F1850" s="181">
        <v>0.18146999999999999</v>
      </c>
      <c r="G1850" s="181">
        <v>1</v>
      </c>
      <c r="H1850" s="182">
        <v>25502.644499862676</v>
      </c>
      <c r="I1850" s="181">
        <v>0</v>
      </c>
      <c r="J1850" s="182">
        <v>25502.644499862676</v>
      </c>
      <c r="K1850" s="182">
        <v>140536.14412258632</v>
      </c>
      <c r="L1850" s="182">
        <v>140536.14412258632</v>
      </c>
      <c r="M1850" s="183">
        <v>5.5106498513651427</v>
      </c>
      <c r="N1850" s="183" t="s">
        <v>19</v>
      </c>
      <c r="O1850" s="186">
        <f>K1850/H1850</f>
        <v>5.5106498513651427</v>
      </c>
    </row>
  </sheetData>
  <mergeCells count="1176">
    <mergeCell ref="N1785:N1786"/>
    <mergeCell ref="O1785:O1786"/>
    <mergeCell ref="N1807:N1808"/>
    <mergeCell ref="O1807:O1808"/>
    <mergeCell ref="N1829:N1830"/>
    <mergeCell ref="O1829:O1830"/>
    <mergeCell ref="N1587:N1588"/>
    <mergeCell ref="O1587:O1588"/>
    <mergeCell ref="N1609:N1610"/>
    <mergeCell ref="O1609:O1610"/>
    <mergeCell ref="N1631:N1632"/>
    <mergeCell ref="O1631:O1632"/>
    <mergeCell ref="N1653:N1654"/>
    <mergeCell ref="O1653:O1654"/>
    <mergeCell ref="N1675:N1676"/>
    <mergeCell ref="O1675:O1676"/>
    <mergeCell ref="N1697:N1698"/>
    <mergeCell ref="O1697:O1698"/>
    <mergeCell ref="N1719:N1720"/>
    <mergeCell ref="O1719:O1720"/>
    <mergeCell ref="N1741:N1742"/>
    <mergeCell ref="O1741:O1742"/>
    <mergeCell ref="N1763:N1764"/>
    <mergeCell ref="O1763:O1764"/>
    <mergeCell ref="N1389:N1390"/>
    <mergeCell ref="O1389:O1390"/>
    <mergeCell ref="N1411:N1412"/>
    <mergeCell ref="O1411:O1412"/>
    <mergeCell ref="N1433:N1434"/>
    <mergeCell ref="O1433:O1434"/>
    <mergeCell ref="N1455:N1456"/>
    <mergeCell ref="O1455:O1456"/>
    <mergeCell ref="N1477:N1478"/>
    <mergeCell ref="O1477:O1478"/>
    <mergeCell ref="N1499:N1500"/>
    <mergeCell ref="O1499:O1500"/>
    <mergeCell ref="N1521:N1522"/>
    <mergeCell ref="O1521:O1522"/>
    <mergeCell ref="N1543:N1544"/>
    <mergeCell ref="O1543:O1544"/>
    <mergeCell ref="N1565:N1566"/>
    <mergeCell ref="O1565:O1566"/>
    <mergeCell ref="N1191:N1192"/>
    <mergeCell ref="O1191:O1192"/>
    <mergeCell ref="N1213:N1214"/>
    <mergeCell ref="O1213:O1214"/>
    <mergeCell ref="N1235:N1236"/>
    <mergeCell ref="O1235:O1236"/>
    <mergeCell ref="N1257:N1258"/>
    <mergeCell ref="O1257:O1258"/>
    <mergeCell ref="N1279:N1280"/>
    <mergeCell ref="O1279:O1280"/>
    <mergeCell ref="N1301:N1302"/>
    <mergeCell ref="O1301:O1302"/>
    <mergeCell ref="N1323:N1324"/>
    <mergeCell ref="O1323:O1324"/>
    <mergeCell ref="N1345:N1346"/>
    <mergeCell ref="O1345:O1346"/>
    <mergeCell ref="N1367:N1368"/>
    <mergeCell ref="O1367:O1368"/>
    <mergeCell ref="N993:N994"/>
    <mergeCell ref="O993:O994"/>
    <mergeCell ref="N1015:N1016"/>
    <mergeCell ref="O1015:O1016"/>
    <mergeCell ref="N1037:N1038"/>
    <mergeCell ref="O1037:O1038"/>
    <mergeCell ref="N1059:N1060"/>
    <mergeCell ref="O1059:O1060"/>
    <mergeCell ref="N1081:N1082"/>
    <mergeCell ref="O1081:O1082"/>
    <mergeCell ref="N1103:N1104"/>
    <mergeCell ref="O1103:O1104"/>
    <mergeCell ref="N1125:N1126"/>
    <mergeCell ref="O1125:O1126"/>
    <mergeCell ref="N1147:N1148"/>
    <mergeCell ref="O1147:O1148"/>
    <mergeCell ref="N1169:N1170"/>
    <mergeCell ref="O1169:O1170"/>
    <mergeCell ref="N795:N796"/>
    <mergeCell ref="O795:O796"/>
    <mergeCell ref="N817:N818"/>
    <mergeCell ref="O817:O818"/>
    <mergeCell ref="N839:N840"/>
    <mergeCell ref="O839:O840"/>
    <mergeCell ref="N861:N862"/>
    <mergeCell ref="O861:O862"/>
    <mergeCell ref="N883:N884"/>
    <mergeCell ref="O883:O884"/>
    <mergeCell ref="N905:N906"/>
    <mergeCell ref="O905:O906"/>
    <mergeCell ref="N927:N928"/>
    <mergeCell ref="O927:O928"/>
    <mergeCell ref="N949:N950"/>
    <mergeCell ref="O949:O950"/>
    <mergeCell ref="N971:N972"/>
    <mergeCell ref="O971:O972"/>
    <mergeCell ref="N597:N598"/>
    <mergeCell ref="O597:O598"/>
    <mergeCell ref="N619:N620"/>
    <mergeCell ref="O619:O620"/>
    <mergeCell ref="N641:N642"/>
    <mergeCell ref="O641:O642"/>
    <mergeCell ref="N663:N664"/>
    <mergeCell ref="O663:O664"/>
    <mergeCell ref="N685:N686"/>
    <mergeCell ref="O685:O686"/>
    <mergeCell ref="N707:N708"/>
    <mergeCell ref="O707:O708"/>
    <mergeCell ref="N729:N730"/>
    <mergeCell ref="O729:O730"/>
    <mergeCell ref="N751:N752"/>
    <mergeCell ref="O751:O752"/>
    <mergeCell ref="N773:N774"/>
    <mergeCell ref="O773:O774"/>
    <mergeCell ref="N399:N400"/>
    <mergeCell ref="O399:O400"/>
    <mergeCell ref="N421:N422"/>
    <mergeCell ref="O421:O422"/>
    <mergeCell ref="N443:N444"/>
    <mergeCell ref="O443:O444"/>
    <mergeCell ref="N465:N466"/>
    <mergeCell ref="O465:O466"/>
    <mergeCell ref="N487:N488"/>
    <mergeCell ref="O487:O488"/>
    <mergeCell ref="N509:N510"/>
    <mergeCell ref="O509:O510"/>
    <mergeCell ref="N531:N532"/>
    <mergeCell ref="O531:O532"/>
    <mergeCell ref="N553:N554"/>
    <mergeCell ref="O553:O554"/>
    <mergeCell ref="N575:N576"/>
    <mergeCell ref="O575:O576"/>
    <mergeCell ref="N201:N202"/>
    <mergeCell ref="O201:O202"/>
    <mergeCell ref="N223:N224"/>
    <mergeCell ref="O223:O224"/>
    <mergeCell ref="N245:N246"/>
    <mergeCell ref="O245:O246"/>
    <mergeCell ref="N267:N268"/>
    <mergeCell ref="O267:O268"/>
    <mergeCell ref="N289:N290"/>
    <mergeCell ref="O289:O290"/>
    <mergeCell ref="N311:N312"/>
    <mergeCell ref="O311:O312"/>
    <mergeCell ref="N333:N334"/>
    <mergeCell ref="O333:O334"/>
    <mergeCell ref="N355:N356"/>
    <mergeCell ref="O355:O356"/>
    <mergeCell ref="N377:N378"/>
    <mergeCell ref="O377:O378"/>
    <mergeCell ref="N3:N4"/>
    <mergeCell ref="O3:O4"/>
    <mergeCell ref="N25:N26"/>
    <mergeCell ref="O25:O26"/>
    <mergeCell ref="N47:N48"/>
    <mergeCell ref="O47:O48"/>
    <mergeCell ref="N69:N70"/>
    <mergeCell ref="O69:O70"/>
    <mergeCell ref="N91:N92"/>
    <mergeCell ref="O91:O92"/>
    <mergeCell ref="N113:N114"/>
    <mergeCell ref="O113:O114"/>
    <mergeCell ref="N135:N136"/>
    <mergeCell ref="O135:O136"/>
    <mergeCell ref="N157:N158"/>
    <mergeCell ref="O157:O158"/>
    <mergeCell ref="N179:N180"/>
    <mergeCell ref="O179:O180"/>
    <mergeCell ref="B1829:B1830"/>
    <mergeCell ref="C1191:C1192"/>
    <mergeCell ref="C1169:C1170"/>
    <mergeCell ref="B1631:B1632"/>
    <mergeCell ref="B1653:B1654"/>
    <mergeCell ref="B1675:B1676"/>
    <mergeCell ref="B1697:B1698"/>
    <mergeCell ref="B1719:B1720"/>
    <mergeCell ref="B1741:B1742"/>
    <mergeCell ref="C1433:C1434"/>
    <mergeCell ref="C817:C818"/>
    <mergeCell ref="C795:C796"/>
    <mergeCell ref="C1411:C1412"/>
    <mergeCell ref="C1389:C1390"/>
    <mergeCell ref="C1015:C1016"/>
    <mergeCell ref="C1235:C1236"/>
    <mergeCell ref="C839:C840"/>
    <mergeCell ref="C1543:C1544"/>
    <mergeCell ref="C905:C906"/>
    <mergeCell ref="C1521:C1522"/>
    <mergeCell ref="C883:C884"/>
    <mergeCell ref="C1499:C1500"/>
    <mergeCell ref="C1477:C1478"/>
    <mergeCell ref="C1279:C1280"/>
    <mergeCell ref="C1257:C1258"/>
    <mergeCell ref="C1059:C1060"/>
    <mergeCell ref="C1455:C1456"/>
    <mergeCell ref="C1367:C1368"/>
    <mergeCell ref="C1345:C1346"/>
    <mergeCell ref="C1323:C1324"/>
    <mergeCell ref="C1301:C1302"/>
    <mergeCell ref="C861:C862"/>
    <mergeCell ref="B1763:B1764"/>
    <mergeCell ref="B1785:B1786"/>
    <mergeCell ref="C927:C928"/>
    <mergeCell ref="B883:B884"/>
    <mergeCell ref="B1609:B1610"/>
    <mergeCell ref="B1367:B1368"/>
    <mergeCell ref="B927:B928"/>
    <mergeCell ref="C993:C994"/>
    <mergeCell ref="B1235:B1236"/>
    <mergeCell ref="B1477:B1478"/>
    <mergeCell ref="K1807:K1808"/>
    <mergeCell ref="B663:B664"/>
    <mergeCell ref="B1279:B1280"/>
    <mergeCell ref="B685:B686"/>
    <mergeCell ref="B1301:B1302"/>
    <mergeCell ref="B707:B708"/>
    <mergeCell ref="B1323:B1324"/>
    <mergeCell ref="C663:C664"/>
    <mergeCell ref="B1257:B1258"/>
    <mergeCell ref="C1807:C1808"/>
    <mergeCell ref="C1213:C1214"/>
    <mergeCell ref="C1125:C1126"/>
    <mergeCell ref="C1147:C1148"/>
    <mergeCell ref="C1741:C1742"/>
    <mergeCell ref="C1785:C1786"/>
    <mergeCell ref="C1719:C1720"/>
    <mergeCell ref="C1653:C1654"/>
    <mergeCell ref="B1807:B1808"/>
    <mergeCell ref="C729:C730"/>
    <mergeCell ref="C707:C708"/>
    <mergeCell ref="C685:C686"/>
    <mergeCell ref="C773:C774"/>
    <mergeCell ref="C1587:C1588"/>
    <mergeCell ref="C971:C972"/>
    <mergeCell ref="L1807:L1808"/>
    <mergeCell ref="M1807:M1808"/>
    <mergeCell ref="H1191:H1192"/>
    <mergeCell ref="I1191:I1192"/>
    <mergeCell ref="J1191:J1192"/>
    <mergeCell ref="K1191:K1192"/>
    <mergeCell ref="L1169:L1170"/>
    <mergeCell ref="C1763:C1764"/>
    <mergeCell ref="C1829:C1830"/>
    <mergeCell ref="L1785:L1786"/>
    <mergeCell ref="M1697:M1698"/>
    <mergeCell ref="J1675:J1676"/>
    <mergeCell ref="L1653:L1654"/>
    <mergeCell ref="J1829:J1830"/>
    <mergeCell ref="K1829:K1830"/>
    <mergeCell ref="D1191:D1192"/>
    <mergeCell ref="I1785:I1786"/>
    <mergeCell ref="G1169:G1170"/>
    <mergeCell ref="H1169:H1170"/>
    <mergeCell ref="I1169:I1170"/>
    <mergeCell ref="J1169:J1170"/>
    <mergeCell ref="D1807:D1808"/>
    <mergeCell ref="F1807:F1808"/>
    <mergeCell ref="D1785:D1786"/>
    <mergeCell ref="F1785:F1786"/>
    <mergeCell ref="G1785:G1786"/>
    <mergeCell ref="H1785:H1786"/>
    <mergeCell ref="D1763:D1764"/>
    <mergeCell ref="F1763:F1764"/>
    <mergeCell ref="J1785:J1786"/>
    <mergeCell ref="K1785:K1786"/>
    <mergeCell ref="M1785:M1786"/>
    <mergeCell ref="D1697:D1698"/>
    <mergeCell ref="D1829:D1830"/>
    <mergeCell ref="F1829:F1830"/>
    <mergeCell ref="M1763:M1764"/>
    <mergeCell ref="M1587:M1588"/>
    <mergeCell ref="G1829:G1830"/>
    <mergeCell ref="H1829:H1830"/>
    <mergeCell ref="I1829:I1830"/>
    <mergeCell ref="L1147:L1148"/>
    <mergeCell ref="J1631:J1632"/>
    <mergeCell ref="J1587:J1588"/>
    <mergeCell ref="L1499:L1500"/>
    <mergeCell ref="L1477:L1478"/>
    <mergeCell ref="K1411:K1412"/>
    <mergeCell ref="J1499:J1500"/>
    <mergeCell ref="L1455:L1456"/>
    <mergeCell ref="G1807:G1808"/>
    <mergeCell ref="H1807:H1808"/>
    <mergeCell ref="I1807:I1808"/>
    <mergeCell ref="J1807:J1808"/>
    <mergeCell ref="L1191:L1192"/>
    <mergeCell ref="M1191:M1192"/>
    <mergeCell ref="L1829:L1830"/>
    <mergeCell ref="M1829:M1830"/>
    <mergeCell ref="K1213:K1214"/>
    <mergeCell ref="L1213:L1214"/>
    <mergeCell ref="L1631:L1632"/>
    <mergeCell ref="L1719:L1720"/>
    <mergeCell ref="M1213:M1214"/>
    <mergeCell ref="G1213:G1214"/>
    <mergeCell ref="L1763:L1764"/>
    <mergeCell ref="J1213:J1214"/>
    <mergeCell ref="K1741:K1742"/>
    <mergeCell ref="L1741:L1742"/>
    <mergeCell ref="I1763:I1764"/>
    <mergeCell ref="J1763:J1764"/>
    <mergeCell ref="F1697:F1698"/>
    <mergeCell ref="G1697:G1698"/>
    <mergeCell ref="H1697:H1698"/>
    <mergeCell ref="I1697:I1698"/>
    <mergeCell ref="M1411:M1412"/>
    <mergeCell ref="K1499:K1500"/>
    <mergeCell ref="M1631:M1632"/>
    <mergeCell ref="K1543:K1544"/>
    <mergeCell ref="L1543:L1544"/>
    <mergeCell ref="K1235:K1236"/>
    <mergeCell ref="M1235:M1236"/>
    <mergeCell ref="M1257:M1258"/>
    <mergeCell ref="G1763:G1764"/>
    <mergeCell ref="H1763:H1764"/>
    <mergeCell ref="K1763:K1764"/>
    <mergeCell ref="J1741:J1742"/>
    <mergeCell ref="F1741:F1742"/>
    <mergeCell ref="G1741:G1742"/>
    <mergeCell ref="H1741:H1742"/>
    <mergeCell ref="K1675:K1676"/>
    <mergeCell ref="L1675:L1676"/>
    <mergeCell ref="K1565:K1566"/>
    <mergeCell ref="L1565:L1566"/>
    <mergeCell ref="M1455:M1456"/>
    <mergeCell ref="M1345:M1346"/>
    <mergeCell ref="I1719:I1720"/>
    <mergeCell ref="J1719:J1720"/>
    <mergeCell ref="I1741:I1742"/>
    <mergeCell ref="L1103:L1104"/>
    <mergeCell ref="M1103:M1104"/>
    <mergeCell ref="G1125:G1126"/>
    <mergeCell ref="H1125:H1126"/>
    <mergeCell ref="I1125:I1126"/>
    <mergeCell ref="M1675:M1676"/>
    <mergeCell ref="M1719:M1720"/>
    <mergeCell ref="H1103:H1104"/>
    <mergeCell ref="I1103:I1104"/>
    <mergeCell ref="J553:J554"/>
    <mergeCell ref="K553:K554"/>
    <mergeCell ref="F1147:F1148"/>
    <mergeCell ref="M1521:M1522"/>
    <mergeCell ref="M1741:M1742"/>
    <mergeCell ref="F1631:F1632"/>
    <mergeCell ref="G1631:G1632"/>
    <mergeCell ref="H1631:H1632"/>
    <mergeCell ref="H1147:H1148"/>
    <mergeCell ref="F1191:F1192"/>
    <mergeCell ref="G1191:G1192"/>
    <mergeCell ref="H1213:H1214"/>
    <mergeCell ref="K1719:K1720"/>
    <mergeCell ref="B509:B510"/>
    <mergeCell ref="C509:C510"/>
    <mergeCell ref="B1125:B1126"/>
    <mergeCell ref="M1125:M1126"/>
    <mergeCell ref="D1741:D1742"/>
    <mergeCell ref="K597:K598"/>
    <mergeCell ref="D1213:D1214"/>
    <mergeCell ref="D1719:D1720"/>
    <mergeCell ref="F1719:F1720"/>
    <mergeCell ref="G1719:G1720"/>
    <mergeCell ref="H1719:H1720"/>
    <mergeCell ref="G597:G598"/>
    <mergeCell ref="H597:H598"/>
    <mergeCell ref="J1103:J1104"/>
    <mergeCell ref="K1103:K1104"/>
    <mergeCell ref="B773:B774"/>
    <mergeCell ref="B795:B796"/>
    <mergeCell ref="B729:B730"/>
    <mergeCell ref="B641:B642"/>
    <mergeCell ref="H509:H510"/>
    <mergeCell ref="J1697:J1698"/>
    <mergeCell ref="K1697:K1698"/>
    <mergeCell ref="L1697:L1698"/>
    <mergeCell ref="F1059:F1060"/>
    <mergeCell ref="K1169:K1170"/>
    <mergeCell ref="M1477:M1478"/>
    <mergeCell ref="L1433:L1434"/>
    <mergeCell ref="I1675:I1676"/>
    <mergeCell ref="D575:D576"/>
    <mergeCell ref="F575:F576"/>
    <mergeCell ref="M1653:M1654"/>
    <mergeCell ref="G1147:G1148"/>
    <mergeCell ref="B487:B488"/>
    <mergeCell ref="C487:C488"/>
    <mergeCell ref="D509:D510"/>
    <mergeCell ref="F509:F510"/>
    <mergeCell ref="G509:G510"/>
    <mergeCell ref="J531:J532"/>
    <mergeCell ref="K1125:K1126"/>
    <mergeCell ref="L1125:L1126"/>
    <mergeCell ref="J509:J510"/>
    <mergeCell ref="K509:K510"/>
    <mergeCell ref="L509:L510"/>
    <mergeCell ref="L1037:L1038"/>
    <mergeCell ref="K861:K862"/>
    <mergeCell ref="L861:L862"/>
    <mergeCell ref="L905:L906"/>
    <mergeCell ref="D1081:D1082"/>
    <mergeCell ref="F1081:F1082"/>
    <mergeCell ref="D487:D488"/>
    <mergeCell ref="D531:D532"/>
    <mergeCell ref="F531:F532"/>
    <mergeCell ref="G531:G532"/>
    <mergeCell ref="H531:H532"/>
    <mergeCell ref="I531:I532"/>
    <mergeCell ref="B553:B554"/>
    <mergeCell ref="E883:E884"/>
    <mergeCell ref="B597:B598"/>
    <mergeCell ref="H883:H884"/>
    <mergeCell ref="E597:E598"/>
    <mergeCell ref="E619:E620"/>
    <mergeCell ref="E641:E642"/>
    <mergeCell ref="E663:E664"/>
    <mergeCell ref="E685:E686"/>
    <mergeCell ref="B1169:B1170"/>
    <mergeCell ref="D1169:D1170"/>
    <mergeCell ref="F1169:F1170"/>
    <mergeCell ref="B861:B862"/>
    <mergeCell ref="B1147:B1148"/>
    <mergeCell ref="B1103:B1104"/>
    <mergeCell ref="B1059:B1060"/>
    <mergeCell ref="B1015:B1016"/>
    <mergeCell ref="B971:B972"/>
    <mergeCell ref="K971:K972"/>
    <mergeCell ref="K839:K840"/>
    <mergeCell ref="J707:J708"/>
    <mergeCell ref="E927:E928"/>
    <mergeCell ref="E949:E950"/>
    <mergeCell ref="E971:E972"/>
    <mergeCell ref="E993:E994"/>
    <mergeCell ref="E1015:E1016"/>
    <mergeCell ref="E1037:E1038"/>
    <mergeCell ref="E1059:E1060"/>
    <mergeCell ref="E1081:E1082"/>
    <mergeCell ref="E1103:E1104"/>
    <mergeCell ref="E1125:E1126"/>
    <mergeCell ref="E1147:E1148"/>
    <mergeCell ref="D1147:D1148"/>
    <mergeCell ref="D1631:D1632"/>
    <mergeCell ref="B1213:B1214"/>
    <mergeCell ref="C641:C642"/>
    <mergeCell ref="G1081:G1082"/>
    <mergeCell ref="H1081:H1082"/>
    <mergeCell ref="I1081:I1082"/>
    <mergeCell ref="G1675:G1676"/>
    <mergeCell ref="H1675:H1676"/>
    <mergeCell ref="B1455:B1456"/>
    <mergeCell ref="C1103:C1104"/>
    <mergeCell ref="C1081:C1082"/>
    <mergeCell ref="B817:B818"/>
    <mergeCell ref="B839:B840"/>
    <mergeCell ref="D1125:D1126"/>
    <mergeCell ref="F1213:F1214"/>
    <mergeCell ref="F1103:F1104"/>
    <mergeCell ref="G1103:G1104"/>
    <mergeCell ref="I1587:I1588"/>
    <mergeCell ref="I905:I906"/>
    <mergeCell ref="I1499:I1500"/>
    <mergeCell ref="F883:F884"/>
    <mergeCell ref="G883:G884"/>
    <mergeCell ref="F949:F950"/>
    <mergeCell ref="F971:F972"/>
    <mergeCell ref="F839:F840"/>
    <mergeCell ref="G839:G840"/>
    <mergeCell ref="D707:D708"/>
    <mergeCell ref="B1345:B1346"/>
    <mergeCell ref="G1279:G1280"/>
    <mergeCell ref="I663:I664"/>
    <mergeCell ref="I883:I884"/>
    <mergeCell ref="C1609:C1610"/>
    <mergeCell ref="C1697:C1698"/>
    <mergeCell ref="C1675:C1676"/>
    <mergeCell ref="B1499:B1500"/>
    <mergeCell ref="B1521:B1522"/>
    <mergeCell ref="B1543:B1544"/>
    <mergeCell ref="B1565:B1566"/>
    <mergeCell ref="B1587:B1588"/>
    <mergeCell ref="B1191:B1192"/>
    <mergeCell ref="B1389:B1390"/>
    <mergeCell ref="B1411:B1412"/>
    <mergeCell ref="B1433:B1434"/>
    <mergeCell ref="D1675:D1676"/>
    <mergeCell ref="F1675:F1676"/>
    <mergeCell ref="J1653:J1654"/>
    <mergeCell ref="K1653:K1654"/>
    <mergeCell ref="K1631:K1632"/>
    <mergeCell ref="F1015:F1016"/>
    <mergeCell ref="G1015:G1016"/>
    <mergeCell ref="K1059:K1060"/>
    <mergeCell ref="H1059:H1060"/>
    <mergeCell ref="I1059:I1060"/>
    <mergeCell ref="J1059:J1060"/>
    <mergeCell ref="G1037:G1038"/>
    <mergeCell ref="H1587:H1588"/>
    <mergeCell ref="H1499:H1500"/>
    <mergeCell ref="H1543:H1544"/>
    <mergeCell ref="D1103:D1104"/>
    <mergeCell ref="H1037:H1038"/>
    <mergeCell ref="I1037:I1038"/>
    <mergeCell ref="J1037:J1038"/>
    <mergeCell ref="K1037:K1038"/>
    <mergeCell ref="I1565:I1566"/>
    <mergeCell ref="G465:G466"/>
    <mergeCell ref="M1059:M1060"/>
    <mergeCell ref="M993:M994"/>
    <mergeCell ref="D1609:D1610"/>
    <mergeCell ref="F1609:F1610"/>
    <mergeCell ref="G1609:G1610"/>
    <mergeCell ref="H1609:H1610"/>
    <mergeCell ref="I1609:I1610"/>
    <mergeCell ref="G993:G994"/>
    <mergeCell ref="H993:H994"/>
    <mergeCell ref="G1587:G1588"/>
    <mergeCell ref="D993:D994"/>
    <mergeCell ref="F993:F994"/>
    <mergeCell ref="K1587:K1588"/>
    <mergeCell ref="L1587:L1588"/>
    <mergeCell ref="J1521:J1522"/>
    <mergeCell ref="K1521:K1522"/>
    <mergeCell ref="I1477:I1478"/>
    <mergeCell ref="K1455:K1456"/>
    <mergeCell ref="J1477:J1478"/>
    <mergeCell ref="K1477:K1478"/>
    <mergeCell ref="M509:M510"/>
    <mergeCell ref="J597:J598"/>
    <mergeCell ref="L597:L598"/>
    <mergeCell ref="M597:M598"/>
    <mergeCell ref="K575:K576"/>
    <mergeCell ref="I553:I554"/>
    <mergeCell ref="J971:J972"/>
    <mergeCell ref="J1125:J1126"/>
    <mergeCell ref="J905:J906"/>
    <mergeCell ref="K905:K906"/>
    <mergeCell ref="M531:M532"/>
    <mergeCell ref="D1455:D1456"/>
    <mergeCell ref="F1455:F1456"/>
    <mergeCell ref="G1455:G1456"/>
    <mergeCell ref="C465:C466"/>
    <mergeCell ref="B1081:B1082"/>
    <mergeCell ref="M1081:M1082"/>
    <mergeCell ref="H971:H972"/>
    <mergeCell ref="I971:I972"/>
    <mergeCell ref="C531:C532"/>
    <mergeCell ref="D553:D554"/>
    <mergeCell ref="M971:M972"/>
    <mergeCell ref="M1499:M1500"/>
    <mergeCell ref="I1521:I1522"/>
    <mergeCell ref="L1411:L1412"/>
    <mergeCell ref="L1389:L1390"/>
    <mergeCell ref="D1653:D1654"/>
    <mergeCell ref="F1653:F1654"/>
    <mergeCell ref="G1653:G1654"/>
    <mergeCell ref="H1653:H1654"/>
    <mergeCell ref="I1653:I1654"/>
    <mergeCell ref="I1631:I1632"/>
    <mergeCell ref="C597:C598"/>
    <mergeCell ref="B949:B950"/>
    <mergeCell ref="F487:F488"/>
    <mergeCell ref="G487:G488"/>
    <mergeCell ref="H487:H488"/>
    <mergeCell ref="G1565:G1566"/>
    <mergeCell ref="H1565:H1566"/>
    <mergeCell ref="G949:G950"/>
    <mergeCell ref="H949:H950"/>
    <mergeCell ref="F927:F928"/>
    <mergeCell ref="G927:G928"/>
    <mergeCell ref="D1565:D1566"/>
    <mergeCell ref="F1565:F1566"/>
    <mergeCell ref="M1433:M1434"/>
    <mergeCell ref="D1521:D1522"/>
    <mergeCell ref="F1521:F1522"/>
    <mergeCell ref="G1521:G1522"/>
    <mergeCell ref="F1279:F1280"/>
    <mergeCell ref="J1323:J1324"/>
    <mergeCell ref="F1323:F1324"/>
    <mergeCell ref="L1081:L1082"/>
    <mergeCell ref="C1631:C1632"/>
    <mergeCell ref="C949:C950"/>
    <mergeCell ref="H553:H554"/>
    <mergeCell ref="D1587:D1588"/>
    <mergeCell ref="F1587:F1588"/>
    <mergeCell ref="J1565:J1566"/>
    <mergeCell ref="D949:D950"/>
    <mergeCell ref="I949:I950"/>
    <mergeCell ref="D927:D928"/>
    <mergeCell ref="G1499:G1500"/>
    <mergeCell ref="C1565:C1566"/>
    <mergeCell ref="D1345:D1346"/>
    <mergeCell ref="F1345:F1346"/>
    <mergeCell ref="G1345:G1346"/>
    <mergeCell ref="H1345:H1346"/>
    <mergeCell ref="G1323:G1324"/>
    <mergeCell ref="I1543:I1544"/>
    <mergeCell ref="J1543:J1544"/>
    <mergeCell ref="L1521:L1522"/>
    <mergeCell ref="J1455:J1456"/>
    <mergeCell ref="J1081:J1082"/>
    <mergeCell ref="K1081:K1082"/>
    <mergeCell ref="M1147:M1148"/>
    <mergeCell ref="M1609:M1610"/>
    <mergeCell ref="M421:M422"/>
    <mergeCell ref="I487:I488"/>
    <mergeCell ref="J487:J488"/>
    <mergeCell ref="H1521:H1522"/>
    <mergeCell ref="K883:K884"/>
    <mergeCell ref="L883:L884"/>
    <mergeCell ref="M883:M884"/>
    <mergeCell ref="J1411:J1412"/>
    <mergeCell ref="M1543:M1544"/>
    <mergeCell ref="L971:L972"/>
    <mergeCell ref="L1015:L1016"/>
    <mergeCell ref="J1609:J1610"/>
    <mergeCell ref="K1609:K1610"/>
    <mergeCell ref="L1609:L1610"/>
    <mergeCell ref="I1015:I1016"/>
    <mergeCell ref="J1015:J1016"/>
    <mergeCell ref="M949:M950"/>
    <mergeCell ref="M1367:M1368"/>
    <mergeCell ref="M1389:M1390"/>
    <mergeCell ref="M1565:M1566"/>
    <mergeCell ref="M487:M488"/>
    <mergeCell ref="H575:H576"/>
    <mergeCell ref="I575:I576"/>
    <mergeCell ref="J575:J576"/>
    <mergeCell ref="I597:I598"/>
    <mergeCell ref="L575:L576"/>
    <mergeCell ref="M575:M576"/>
    <mergeCell ref="D1543:D1544"/>
    <mergeCell ref="F1543:F1544"/>
    <mergeCell ref="G1543:G1544"/>
    <mergeCell ref="I773:I774"/>
    <mergeCell ref="K1323:K1324"/>
    <mergeCell ref="D421:D422"/>
    <mergeCell ref="F421:F422"/>
    <mergeCell ref="G421:G422"/>
    <mergeCell ref="H421:H422"/>
    <mergeCell ref="H1323:H1324"/>
    <mergeCell ref="I1323:I1324"/>
    <mergeCell ref="G751:G752"/>
    <mergeCell ref="J861:J862"/>
    <mergeCell ref="D1059:D1060"/>
    <mergeCell ref="G1433:G1434"/>
    <mergeCell ref="H1433:H1434"/>
    <mergeCell ref="I1433:I1434"/>
    <mergeCell ref="G817:G818"/>
    <mergeCell ref="J1367:J1368"/>
    <mergeCell ref="I729:I730"/>
    <mergeCell ref="D861:D862"/>
    <mergeCell ref="H773:H774"/>
    <mergeCell ref="I993:I994"/>
    <mergeCell ref="J993:J994"/>
    <mergeCell ref="K993:K994"/>
    <mergeCell ref="I1147:I1148"/>
    <mergeCell ref="J1147:J1148"/>
    <mergeCell ref="K487:K488"/>
    <mergeCell ref="E905:E906"/>
    <mergeCell ref="G1059:G1060"/>
    <mergeCell ref="H1455:H1456"/>
    <mergeCell ref="I1455:I1456"/>
    <mergeCell ref="D1257:D1258"/>
    <mergeCell ref="M377:M378"/>
    <mergeCell ref="M465:M466"/>
    <mergeCell ref="K443:K444"/>
    <mergeCell ref="D1477:D1478"/>
    <mergeCell ref="F1477:F1478"/>
    <mergeCell ref="G1477:G1478"/>
    <mergeCell ref="H1477:H1478"/>
    <mergeCell ref="J839:J840"/>
    <mergeCell ref="H685:H686"/>
    <mergeCell ref="I685:I686"/>
    <mergeCell ref="G729:G730"/>
    <mergeCell ref="H729:H730"/>
    <mergeCell ref="J773:J774"/>
    <mergeCell ref="H861:H862"/>
    <mergeCell ref="H1279:H1280"/>
    <mergeCell ref="K927:K928"/>
    <mergeCell ref="L927:L928"/>
    <mergeCell ref="L685:L686"/>
    <mergeCell ref="F663:F664"/>
    <mergeCell ref="G663:G664"/>
    <mergeCell ref="M927:M928"/>
    <mergeCell ref="M1037:M1038"/>
    <mergeCell ref="M1015:M1016"/>
    <mergeCell ref="K1015:K1016"/>
    <mergeCell ref="J927:J928"/>
    <mergeCell ref="D597:D598"/>
    <mergeCell ref="F597:F598"/>
    <mergeCell ref="L553:L554"/>
    <mergeCell ref="M553:M554"/>
    <mergeCell ref="G575:G576"/>
    <mergeCell ref="M1169:M1170"/>
    <mergeCell ref="B905:B906"/>
    <mergeCell ref="M905:M906"/>
    <mergeCell ref="F729:F730"/>
    <mergeCell ref="J333:J334"/>
    <mergeCell ref="K333:K334"/>
    <mergeCell ref="L333:L334"/>
    <mergeCell ref="D1499:D1500"/>
    <mergeCell ref="F1499:F1500"/>
    <mergeCell ref="D905:D906"/>
    <mergeCell ref="F905:F906"/>
    <mergeCell ref="K949:K950"/>
    <mergeCell ref="L949:L950"/>
    <mergeCell ref="D971:D972"/>
    <mergeCell ref="D1015:D1016"/>
    <mergeCell ref="D1037:D1038"/>
    <mergeCell ref="F1037:F1038"/>
    <mergeCell ref="C377:C378"/>
    <mergeCell ref="B993:B994"/>
    <mergeCell ref="B1037:B1038"/>
    <mergeCell ref="C1037:C1038"/>
    <mergeCell ref="B751:B752"/>
    <mergeCell ref="C751:C752"/>
    <mergeCell ref="B355:B356"/>
    <mergeCell ref="C355:C356"/>
    <mergeCell ref="F1257:F1258"/>
    <mergeCell ref="M1323:M1324"/>
    <mergeCell ref="M1279:M1280"/>
    <mergeCell ref="M707:M708"/>
    <mergeCell ref="M1301:M1302"/>
    <mergeCell ref="D1279:D1280"/>
    <mergeCell ref="M355:M356"/>
    <mergeCell ref="D751:D752"/>
    <mergeCell ref="M839:M840"/>
    <mergeCell ref="F553:F554"/>
    <mergeCell ref="G553:G554"/>
    <mergeCell ref="C421:C422"/>
    <mergeCell ref="B465:B466"/>
    <mergeCell ref="H333:H334"/>
    <mergeCell ref="H905:H906"/>
    <mergeCell ref="D399:D400"/>
    <mergeCell ref="F399:F400"/>
    <mergeCell ref="G399:G400"/>
    <mergeCell ref="H399:H400"/>
    <mergeCell ref="G333:G334"/>
    <mergeCell ref="F333:F334"/>
    <mergeCell ref="K465:K466"/>
    <mergeCell ref="L465:L466"/>
    <mergeCell ref="G355:G356"/>
    <mergeCell ref="H355:H356"/>
    <mergeCell ref="H443:H444"/>
    <mergeCell ref="K355:K356"/>
    <mergeCell ref="I399:I400"/>
    <mergeCell ref="J399:J400"/>
    <mergeCell ref="M861:M862"/>
    <mergeCell ref="L795:L796"/>
    <mergeCell ref="G861:G862"/>
    <mergeCell ref="B421:B422"/>
    <mergeCell ref="G707:G708"/>
    <mergeCell ref="D729:D730"/>
    <mergeCell ref="D333:D334"/>
    <mergeCell ref="M795:M796"/>
    <mergeCell ref="F773:F774"/>
    <mergeCell ref="M729:M730"/>
    <mergeCell ref="K663:K664"/>
    <mergeCell ref="G223:G224"/>
    <mergeCell ref="H223:H224"/>
    <mergeCell ref="I223:I224"/>
    <mergeCell ref="I839:I840"/>
    <mergeCell ref="F707:F708"/>
    <mergeCell ref="D267:D268"/>
    <mergeCell ref="J1433:J1434"/>
    <mergeCell ref="K1433:K1434"/>
    <mergeCell ref="F267:F268"/>
    <mergeCell ref="G267:G268"/>
    <mergeCell ref="H267:H268"/>
    <mergeCell ref="I267:I268"/>
    <mergeCell ref="D1411:D1412"/>
    <mergeCell ref="F1411:F1412"/>
    <mergeCell ref="G1411:G1412"/>
    <mergeCell ref="H1411:H1412"/>
    <mergeCell ref="I1411:I1412"/>
    <mergeCell ref="H795:H796"/>
    <mergeCell ref="I795:I796"/>
    <mergeCell ref="D443:D444"/>
    <mergeCell ref="F443:F444"/>
    <mergeCell ref="G443:G444"/>
    <mergeCell ref="I355:I356"/>
    <mergeCell ref="J1389:J1390"/>
    <mergeCell ref="K1389:K1390"/>
    <mergeCell ref="G685:G686"/>
    <mergeCell ref="H839:H840"/>
    <mergeCell ref="J883:J884"/>
    <mergeCell ref="J795:J796"/>
    <mergeCell ref="K795:K796"/>
    <mergeCell ref="F751:F752"/>
    <mergeCell ref="D377:D378"/>
    <mergeCell ref="D773:D774"/>
    <mergeCell ref="D1323:D1324"/>
    <mergeCell ref="J1345:J1346"/>
    <mergeCell ref="K1345:K1346"/>
    <mergeCell ref="L1345:L1346"/>
    <mergeCell ref="L1323:L1324"/>
    <mergeCell ref="L839:L840"/>
    <mergeCell ref="C399:C400"/>
    <mergeCell ref="H289:H290"/>
    <mergeCell ref="K311:K312"/>
    <mergeCell ref="L311:L312"/>
    <mergeCell ref="D355:D356"/>
    <mergeCell ref="F355:F356"/>
    <mergeCell ref="J421:J422"/>
    <mergeCell ref="K421:K422"/>
    <mergeCell ref="L421:L422"/>
    <mergeCell ref="L1301:L1302"/>
    <mergeCell ref="L1235:L1236"/>
    <mergeCell ref="L355:L356"/>
    <mergeCell ref="E751:E752"/>
    <mergeCell ref="E773:E774"/>
    <mergeCell ref="E795:E796"/>
    <mergeCell ref="E817:E818"/>
    <mergeCell ref="E839:E840"/>
    <mergeCell ref="E861:E862"/>
    <mergeCell ref="C289:C290"/>
    <mergeCell ref="F377:F378"/>
    <mergeCell ref="G377:G378"/>
    <mergeCell ref="H377:H378"/>
    <mergeCell ref="K399:K400"/>
    <mergeCell ref="D1301:D1302"/>
    <mergeCell ref="F1301:F1302"/>
    <mergeCell ref="L1367:L1368"/>
    <mergeCell ref="L817:L818"/>
    <mergeCell ref="G1257:G1258"/>
    <mergeCell ref="G1301:G1302"/>
    <mergeCell ref="I377:I378"/>
    <mergeCell ref="L993:L994"/>
    <mergeCell ref="H1367:H1368"/>
    <mergeCell ref="I1367:I1368"/>
    <mergeCell ref="I289:I290"/>
    <mergeCell ref="K1367:K1368"/>
    <mergeCell ref="D1433:D1434"/>
    <mergeCell ref="F1433:F1434"/>
    <mergeCell ref="H817:H818"/>
    <mergeCell ref="I817:I818"/>
    <mergeCell ref="D795:D796"/>
    <mergeCell ref="F795:F796"/>
    <mergeCell ref="J289:J290"/>
    <mergeCell ref="K289:K290"/>
    <mergeCell ref="D817:D818"/>
    <mergeCell ref="F817:F818"/>
    <mergeCell ref="L1279:L1280"/>
    <mergeCell ref="I1301:I1302"/>
    <mergeCell ref="K1279:K1280"/>
    <mergeCell ref="J1301:J1302"/>
    <mergeCell ref="K1301:K1302"/>
    <mergeCell ref="K817:K818"/>
    <mergeCell ref="I1257:I1258"/>
    <mergeCell ref="J1257:J1258"/>
    <mergeCell ref="I861:I862"/>
    <mergeCell ref="I1279:I1280"/>
    <mergeCell ref="E707:E708"/>
    <mergeCell ref="E729:E730"/>
    <mergeCell ref="H245:H246"/>
    <mergeCell ref="I245:I246"/>
    <mergeCell ref="H707:H708"/>
    <mergeCell ref="G795:G796"/>
    <mergeCell ref="J729:J730"/>
    <mergeCell ref="K729:K730"/>
    <mergeCell ref="J267:J268"/>
    <mergeCell ref="K619:K620"/>
    <mergeCell ref="D1235:D1236"/>
    <mergeCell ref="H641:H642"/>
    <mergeCell ref="H751:H752"/>
    <mergeCell ref="I751:I752"/>
    <mergeCell ref="I1345:I1346"/>
    <mergeCell ref="H1257:H1258"/>
    <mergeCell ref="H1301:H1302"/>
    <mergeCell ref="J245:J246"/>
    <mergeCell ref="I927:I928"/>
    <mergeCell ref="E465:E466"/>
    <mergeCell ref="E487:E488"/>
    <mergeCell ref="E1169:E1170"/>
    <mergeCell ref="I1213:I1214"/>
    <mergeCell ref="H927:H928"/>
    <mergeCell ref="H465:H466"/>
    <mergeCell ref="I465:I466"/>
    <mergeCell ref="D883:D884"/>
    <mergeCell ref="D839:D840"/>
    <mergeCell ref="G905:G906"/>
    <mergeCell ref="G971:G972"/>
    <mergeCell ref="H1015:H1016"/>
    <mergeCell ref="K531:K532"/>
    <mergeCell ref="K1147:K1148"/>
    <mergeCell ref="F1125:F1126"/>
    <mergeCell ref="M223:M224"/>
    <mergeCell ref="I443:I444"/>
    <mergeCell ref="L399:L400"/>
    <mergeCell ref="D289:D290"/>
    <mergeCell ref="F289:F290"/>
    <mergeCell ref="G289:G290"/>
    <mergeCell ref="B157:B158"/>
    <mergeCell ref="C157:C158"/>
    <mergeCell ref="M773:M774"/>
    <mergeCell ref="D1389:D1390"/>
    <mergeCell ref="F1389:F1390"/>
    <mergeCell ref="G1389:G1390"/>
    <mergeCell ref="H1389:H1390"/>
    <mergeCell ref="I1389:I1390"/>
    <mergeCell ref="G773:G774"/>
    <mergeCell ref="I157:I158"/>
    <mergeCell ref="M333:M334"/>
    <mergeCell ref="J355:J356"/>
    <mergeCell ref="J377:J378"/>
    <mergeCell ref="K377:K378"/>
    <mergeCell ref="J685:J686"/>
    <mergeCell ref="M399:M400"/>
    <mergeCell ref="L443:L444"/>
    <mergeCell ref="M443:M444"/>
    <mergeCell ref="M663:M664"/>
    <mergeCell ref="L663:L664"/>
    <mergeCell ref="D1367:D1368"/>
    <mergeCell ref="F1367:F1368"/>
    <mergeCell ref="G1367:G1368"/>
    <mergeCell ref="G157:G158"/>
    <mergeCell ref="H157:H158"/>
    <mergeCell ref="B223:B224"/>
    <mergeCell ref="B135:B136"/>
    <mergeCell ref="C135:C136"/>
    <mergeCell ref="B179:B180"/>
    <mergeCell ref="C179:C180"/>
    <mergeCell ref="B377:B378"/>
    <mergeCell ref="D179:D180"/>
    <mergeCell ref="F179:F180"/>
    <mergeCell ref="D135:D136"/>
    <mergeCell ref="F135:F136"/>
    <mergeCell ref="D201:D202"/>
    <mergeCell ref="D663:D664"/>
    <mergeCell ref="B399:B400"/>
    <mergeCell ref="B201:B202"/>
    <mergeCell ref="C201:C202"/>
    <mergeCell ref="B311:B312"/>
    <mergeCell ref="C311:C312"/>
    <mergeCell ref="E509:E510"/>
    <mergeCell ref="E531:E532"/>
    <mergeCell ref="E553:E554"/>
    <mergeCell ref="E575:E576"/>
    <mergeCell ref="C223:C224"/>
    <mergeCell ref="D223:D224"/>
    <mergeCell ref="F223:F224"/>
    <mergeCell ref="B289:B290"/>
    <mergeCell ref="B443:B444"/>
    <mergeCell ref="C443:C444"/>
    <mergeCell ref="D465:D466"/>
    <mergeCell ref="F465:F466"/>
    <mergeCell ref="C553:C554"/>
    <mergeCell ref="B531:B532"/>
    <mergeCell ref="B575:B576"/>
    <mergeCell ref="C575:C576"/>
    <mergeCell ref="K179:K180"/>
    <mergeCell ref="L179:L180"/>
    <mergeCell ref="K1257:K1258"/>
    <mergeCell ref="L1257:L1258"/>
    <mergeCell ref="K707:K708"/>
    <mergeCell ref="L707:L708"/>
    <mergeCell ref="L729:L730"/>
    <mergeCell ref="K751:K752"/>
    <mergeCell ref="L773:L774"/>
    <mergeCell ref="J1279:J1280"/>
    <mergeCell ref="J663:J664"/>
    <mergeCell ref="K223:K224"/>
    <mergeCell ref="I421:I422"/>
    <mergeCell ref="L487:L488"/>
    <mergeCell ref="L1059:L1060"/>
    <mergeCell ref="I333:I334"/>
    <mergeCell ref="L223:L224"/>
    <mergeCell ref="L531:L532"/>
    <mergeCell ref="L751:L752"/>
    <mergeCell ref="K685:K686"/>
    <mergeCell ref="M817:M818"/>
    <mergeCell ref="J223:J224"/>
    <mergeCell ref="K267:K268"/>
    <mergeCell ref="L267:L268"/>
    <mergeCell ref="M267:M268"/>
    <mergeCell ref="K773:K774"/>
    <mergeCell ref="J751:J752"/>
    <mergeCell ref="J817:J818"/>
    <mergeCell ref="J465:J466"/>
    <mergeCell ref="M135:M136"/>
    <mergeCell ref="I135:I136"/>
    <mergeCell ref="J949:J950"/>
    <mergeCell ref="M685:M686"/>
    <mergeCell ref="M751:M752"/>
    <mergeCell ref="F1235:F1236"/>
    <mergeCell ref="G1235:G1236"/>
    <mergeCell ref="H1235:H1236"/>
    <mergeCell ref="I1235:I1236"/>
    <mergeCell ref="J1235:J1236"/>
    <mergeCell ref="M179:M180"/>
    <mergeCell ref="F201:F202"/>
    <mergeCell ref="J201:J202"/>
    <mergeCell ref="L201:L202"/>
    <mergeCell ref="M201:M202"/>
    <mergeCell ref="L289:L290"/>
    <mergeCell ref="M311:M312"/>
    <mergeCell ref="L135:L136"/>
    <mergeCell ref="G135:G136"/>
    <mergeCell ref="H135:H136"/>
    <mergeCell ref="H201:H202"/>
    <mergeCell ref="I201:I202"/>
    <mergeCell ref="G179:G180"/>
    <mergeCell ref="H69:H70"/>
    <mergeCell ref="I69:I70"/>
    <mergeCell ref="K135:K136"/>
    <mergeCell ref="H179:H180"/>
    <mergeCell ref="I179:I180"/>
    <mergeCell ref="J179:J180"/>
    <mergeCell ref="J113:J114"/>
    <mergeCell ref="J157:J158"/>
    <mergeCell ref="F861:F862"/>
    <mergeCell ref="I509:I510"/>
    <mergeCell ref="I641:I642"/>
    <mergeCell ref="J641:J642"/>
    <mergeCell ref="H663:H664"/>
    <mergeCell ref="M69:M70"/>
    <mergeCell ref="D685:D686"/>
    <mergeCell ref="F685:F686"/>
    <mergeCell ref="L91:L92"/>
    <mergeCell ref="M91:M92"/>
    <mergeCell ref="D113:D114"/>
    <mergeCell ref="F113:F114"/>
    <mergeCell ref="K641:K642"/>
    <mergeCell ref="L641:L642"/>
    <mergeCell ref="M641:M642"/>
    <mergeCell ref="I707:I708"/>
    <mergeCell ref="D311:D312"/>
    <mergeCell ref="F311:F312"/>
    <mergeCell ref="G311:G312"/>
    <mergeCell ref="H311:H312"/>
    <mergeCell ref="I311:I312"/>
    <mergeCell ref="J91:J92"/>
    <mergeCell ref="L377:L378"/>
    <mergeCell ref="M289:M290"/>
    <mergeCell ref="J3:J4"/>
    <mergeCell ref="D25:D26"/>
    <mergeCell ref="B69:B70"/>
    <mergeCell ref="C69:C70"/>
    <mergeCell ref="B91:B92"/>
    <mergeCell ref="C91:C92"/>
    <mergeCell ref="G113:G114"/>
    <mergeCell ref="H113:H114"/>
    <mergeCell ref="I113:I114"/>
    <mergeCell ref="C619:C620"/>
    <mergeCell ref="B245:B246"/>
    <mergeCell ref="C245:C246"/>
    <mergeCell ref="B267:B268"/>
    <mergeCell ref="C267:C268"/>
    <mergeCell ref="L619:L620"/>
    <mergeCell ref="M619:M620"/>
    <mergeCell ref="H619:H620"/>
    <mergeCell ref="I619:I620"/>
    <mergeCell ref="J619:J620"/>
    <mergeCell ref="B619:B620"/>
    <mergeCell ref="D91:D92"/>
    <mergeCell ref="F91:F92"/>
    <mergeCell ref="G91:G92"/>
    <mergeCell ref="H91:H92"/>
    <mergeCell ref="I91:I92"/>
    <mergeCell ref="B113:B114"/>
    <mergeCell ref="C113:C114"/>
    <mergeCell ref="D619:D620"/>
    <mergeCell ref="F619:F620"/>
    <mergeCell ref="G619:G620"/>
    <mergeCell ref="B333:B334"/>
    <mergeCell ref="C333:C334"/>
    <mergeCell ref="D47:D48"/>
    <mergeCell ref="F47:F48"/>
    <mergeCell ref="G47:G48"/>
    <mergeCell ref="K157:K158"/>
    <mergeCell ref="L157:L158"/>
    <mergeCell ref="M157:M158"/>
    <mergeCell ref="D69:D70"/>
    <mergeCell ref="F69:F70"/>
    <mergeCell ref="G69:G70"/>
    <mergeCell ref="D641:D642"/>
    <mergeCell ref="G201:G202"/>
    <mergeCell ref="D245:D246"/>
    <mergeCell ref="F245:F246"/>
    <mergeCell ref="G245:G246"/>
    <mergeCell ref="J69:J70"/>
    <mergeCell ref="K69:K70"/>
    <mergeCell ref="L69:L70"/>
    <mergeCell ref="H47:H48"/>
    <mergeCell ref="I47:I48"/>
    <mergeCell ref="J47:J48"/>
    <mergeCell ref="F641:F642"/>
    <mergeCell ref="G641:G642"/>
    <mergeCell ref="K91:K92"/>
    <mergeCell ref="K201:K202"/>
    <mergeCell ref="K245:K246"/>
    <mergeCell ref="L245:L246"/>
    <mergeCell ref="M245:M246"/>
    <mergeCell ref="J443:J444"/>
    <mergeCell ref="J311:J312"/>
    <mergeCell ref="J135:J136"/>
    <mergeCell ref="D157:D158"/>
    <mergeCell ref="F157:F158"/>
    <mergeCell ref="F25:F26"/>
    <mergeCell ref="G25:G26"/>
    <mergeCell ref="H25:H26"/>
    <mergeCell ref="I25:I26"/>
    <mergeCell ref="J25:J26"/>
    <mergeCell ref="L25:L26"/>
    <mergeCell ref="M25:M26"/>
    <mergeCell ref="K113:K114"/>
    <mergeCell ref="L113:L114"/>
    <mergeCell ref="M113:M114"/>
    <mergeCell ref="B3:B4"/>
    <mergeCell ref="C3:C4"/>
    <mergeCell ref="I3:I4"/>
    <mergeCell ref="L3:L4"/>
    <mergeCell ref="M3:M4"/>
    <mergeCell ref="B47:B48"/>
    <mergeCell ref="C47:C48"/>
    <mergeCell ref="K47:K48"/>
    <mergeCell ref="L47:L48"/>
    <mergeCell ref="D3:D4"/>
    <mergeCell ref="F3:F4"/>
    <mergeCell ref="G3:G4"/>
    <mergeCell ref="H3:H4"/>
    <mergeCell ref="K25:K26"/>
    <mergeCell ref="M47:M48"/>
    <mergeCell ref="K3:K4"/>
    <mergeCell ref="E3:E4"/>
    <mergeCell ref="B25:B26"/>
    <mergeCell ref="C25:C26"/>
    <mergeCell ref="E25:E26"/>
    <mergeCell ref="E47:E48"/>
    <mergeCell ref="E69:E70"/>
    <mergeCell ref="E91:E92"/>
    <mergeCell ref="E113:E114"/>
    <mergeCell ref="E135:E136"/>
    <mergeCell ref="E157:E158"/>
    <mergeCell ref="E179:E180"/>
    <mergeCell ref="E201:E202"/>
    <mergeCell ref="E223:E224"/>
    <mergeCell ref="E245:E246"/>
    <mergeCell ref="E267:E268"/>
    <mergeCell ref="E289:E290"/>
    <mergeCell ref="E311:E312"/>
    <mergeCell ref="E333:E334"/>
    <mergeCell ref="E355:E356"/>
    <mergeCell ref="E377:E378"/>
    <mergeCell ref="E399:E400"/>
    <mergeCell ref="E421:E422"/>
    <mergeCell ref="E443:E444"/>
    <mergeCell ref="E1565:E1566"/>
    <mergeCell ref="E1587:E1588"/>
    <mergeCell ref="E1609:E1610"/>
    <mergeCell ref="E1631:E1632"/>
    <mergeCell ref="E1653:E1654"/>
    <mergeCell ref="E1675:E1676"/>
    <mergeCell ref="E1697:E1698"/>
    <mergeCell ref="E1719:E1720"/>
    <mergeCell ref="E1741:E1742"/>
    <mergeCell ref="E1763:E1764"/>
    <mergeCell ref="E1785:E1786"/>
    <mergeCell ref="E1807:E1808"/>
    <mergeCell ref="E1829:E1830"/>
    <mergeCell ref="E1191:E1192"/>
    <mergeCell ref="E1213:E1214"/>
    <mergeCell ref="E1235:E1236"/>
    <mergeCell ref="E1257:E1258"/>
    <mergeCell ref="E1279:E1280"/>
    <mergeCell ref="E1301:E1302"/>
    <mergeCell ref="E1323:E1324"/>
    <mergeCell ref="E1345:E1346"/>
    <mergeCell ref="E1367:E1368"/>
    <mergeCell ref="E1389:E1390"/>
    <mergeCell ref="E1411:E1412"/>
    <mergeCell ref="E1433:E1434"/>
    <mergeCell ref="E1455:E1456"/>
    <mergeCell ref="E1477:E1478"/>
    <mergeCell ref="E1499:E1500"/>
    <mergeCell ref="E1521:E1522"/>
    <mergeCell ref="E1543:E1544"/>
  </mergeCells>
  <pageMargins left="0.7" right="0.7" top="0.75" bottom="0.75" header="0.3" footer="0.3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80BC416-BA84-FC47-A590-F564B7E76395}">
  <dimension ref="A3:P1684"/>
  <sheetViews>
    <sheetView workbookViewId="0">
      <selection activeCell="A3" sqref="A3"/>
    </sheetView>
  </sheetViews>
  <sheetFormatPr baseColWidth="10" defaultRowHeight="16" x14ac:dyDescent="0.2"/>
  <cols>
    <col min="3" max="3" width="11" style="111" bestFit="1" customWidth="1"/>
    <col min="4" max="4" width="18" hidden="1" customWidth="1"/>
    <col min="5" max="5" width="15.1640625" customWidth="1"/>
    <col min="6" max="7" width="11" bestFit="1" customWidth="1"/>
    <col min="8" max="8" width="9.5" style="158" customWidth="1"/>
    <col min="9" max="9" width="11" style="134" bestFit="1" customWidth="1"/>
    <col min="10" max="10" width="11" bestFit="1" customWidth="1"/>
    <col min="11" max="11" width="11" customWidth="1"/>
    <col min="12" max="13" width="11" bestFit="1" customWidth="1"/>
    <col min="14" max="14" width="12.1640625" bestFit="1" customWidth="1"/>
    <col min="15" max="15" width="11.5" bestFit="1" customWidth="1"/>
    <col min="16" max="16" width="11" bestFit="1" customWidth="1"/>
  </cols>
  <sheetData>
    <row r="3" spans="1:16" x14ac:dyDescent="0.2">
      <c r="A3" s="14" t="s">
        <v>1834</v>
      </c>
    </row>
    <row r="4" spans="1:16" ht="16" customHeight="1" x14ac:dyDescent="0.25">
      <c r="A4" s="191" t="s">
        <v>14</v>
      </c>
      <c r="B4" s="128" t="s">
        <v>17</v>
      </c>
      <c r="C4" s="191" t="s">
        <v>0</v>
      </c>
      <c r="D4" s="128" t="s">
        <v>135</v>
      </c>
      <c r="E4" s="129" t="s">
        <v>137</v>
      </c>
      <c r="F4" s="129" t="s">
        <v>83</v>
      </c>
      <c r="G4" s="129" t="s">
        <v>1</v>
      </c>
      <c r="H4" s="187" t="s">
        <v>9</v>
      </c>
      <c r="I4" s="129" t="s">
        <v>138</v>
      </c>
      <c r="J4" s="129" t="s">
        <v>2</v>
      </c>
      <c r="K4" s="129" t="s">
        <v>3</v>
      </c>
      <c r="L4" s="129" t="s">
        <v>4</v>
      </c>
      <c r="M4" s="129" t="s">
        <v>136</v>
      </c>
      <c r="N4" s="129" t="s">
        <v>5</v>
      </c>
      <c r="O4" s="129" t="s">
        <v>6</v>
      </c>
      <c r="P4" s="216" t="s">
        <v>7</v>
      </c>
    </row>
    <row r="5" spans="1:16" x14ac:dyDescent="0.2">
      <c r="A5" s="197" t="s">
        <v>82</v>
      </c>
      <c r="B5" s="198" t="s">
        <v>18</v>
      </c>
      <c r="C5" s="199">
        <v>0</v>
      </c>
      <c r="D5" s="200" t="str">
        <f t="shared" ref="D5:D68" si="0">_xlfn.CONCAT(A5,B5,C5)</f>
        <v>BrazilTotal0</v>
      </c>
      <c r="E5" s="200">
        <f>VLOOKUP(D5,'Appendix 1b. Person-years 2019'!$E$3:$F$1682,2,FALSE)</f>
        <v>2960217.7692999998</v>
      </c>
      <c r="F5" s="200">
        <f>VLOOKUP(D5,'Appendix 2b. Deaths 2019'!$E$4:$F$1683,2,FALSE)</f>
        <v>35025</v>
      </c>
      <c r="G5" s="198">
        <f t="shared" ref="G5:G68" si="1">F5/E5</f>
        <v>1.1831899789008541E-2</v>
      </c>
      <c r="H5" s="201">
        <v>1</v>
      </c>
      <c r="I5" s="212">
        <f>VLOOKUP(D5,'Appendix 3. nax IBGE 2019'!$E$5:$O$1850,11,FALSE)</f>
        <v>8.5817929193663905E-2</v>
      </c>
      <c r="J5" s="198">
        <f t="shared" ref="J5:J23" si="2">(H5*G5)/(1+(H5-I5)*G5)</f>
        <v>1.1705289401527524E-2</v>
      </c>
      <c r="K5" s="198">
        <f>1-J5</f>
        <v>0.98829471059847251</v>
      </c>
      <c r="L5" s="200">
        <v>100000</v>
      </c>
      <c r="M5" s="200">
        <f t="shared" ref="M5:M68" si="3">L5*J5</f>
        <v>1170.5289401527523</v>
      </c>
      <c r="N5" s="200">
        <f t="shared" ref="N5:N23" si="4">L6*H5+M5*I5</f>
        <v>98929.923429552407</v>
      </c>
      <c r="O5" s="200">
        <f t="shared" ref="O5:O23" si="5">O6+N5</f>
        <v>7670629.4216336906</v>
      </c>
      <c r="P5" s="202">
        <f t="shared" ref="P5:P23" si="6">O5/L5</f>
        <v>76.7062942163369</v>
      </c>
    </row>
    <row r="6" spans="1:16" x14ac:dyDescent="0.2">
      <c r="A6" s="203" t="s">
        <v>82</v>
      </c>
      <c r="B6" s="195" t="s">
        <v>18</v>
      </c>
      <c r="C6" s="204" t="s">
        <v>1657</v>
      </c>
      <c r="D6" s="194" t="str">
        <f t="shared" si="0"/>
        <v>BrazilTotal1-4</v>
      </c>
      <c r="E6" s="194">
        <f>VLOOKUP(D6,'Appendix 1b. Person-years 2019'!$E$3:$F$1682,2,FALSE)</f>
        <v>11835977.8127</v>
      </c>
      <c r="F6" s="194">
        <f>VLOOKUP(D6,'Appendix 2b. Deaths 2019'!$E$4:$F$1683,2,FALSE)</f>
        <v>5807</v>
      </c>
      <c r="G6" s="195">
        <f t="shared" si="1"/>
        <v>4.9062275140200845E-4</v>
      </c>
      <c r="H6" s="196">
        <v>4</v>
      </c>
      <c r="I6" s="213">
        <f>VLOOKUP(D6,'Appendix 3. nax IBGE 2019'!$E$5:$O$1850,11,FALSE)</f>
        <v>1.5045986216867109</v>
      </c>
      <c r="J6" s="195">
        <f t="shared" si="2"/>
        <v>1.9600912645202609E-3</v>
      </c>
      <c r="K6" s="195">
        <f t="shared" ref="K6:K24" si="7">1-J6</f>
        <v>0.99803990873547976</v>
      </c>
      <c r="L6" s="194">
        <f t="shared" ref="L6:L24" si="8">L5-M5</f>
        <v>98829.471059847245</v>
      </c>
      <c r="M6" s="194">
        <f t="shared" si="3"/>
        <v>193.71478290156452</v>
      </c>
      <c r="N6" s="194">
        <f t="shared" si="4"/>
        <v>394834.48810313677</v>
      </c>
      <c r="O6" s="194">
        <f t="shared" si="5"/>
        <v>7571699.4982041381</v>
      </c>
      <c r="P6" s="205">
        <f t="shared" si="6"/>
        <v>76.613781466249222</v>
      </c>
    </row>
    <row r="7" spans="1:16" x14ac:dyDescent="0.2">
      <c r="A7" s="203" t="s">
        <v>82</v>
      </c>
      <c r="B7" s="195" t="s">
        <v>18</v>
      </c>
      <c r="C7" s="204" t="s">
        <v>1658</v>
      </c>
      <c r="D7" s="194" t="str">
        <f t="shared" si="0"/>
        <v>BrazilTotal5-9</v>
      </c>
      <c r="E7" s="194">
        <f>VLOOKUP(D7,'Appendix 1b. Person-years 2019'!$E$3:$F$1682,2,FALSE)</f>
        <v>14541822.017100001</v>
      </c>
      <c r="F7" s="194">
        <f>VLOOKUP(D7,'Appendix 2b. Deaths 2019'!$E$4:$F$1683,2,FALSE)</f>
        <v>3159</v>
      </c>
      <c r="G7" s="195">
        <f t="shared" si="1"/>
        <v>2.1723550159569226E-4</v>
      </c>
      <c r="H7" s="196">
        <v>5</v>
      </c>
      <c r="I7" s="213">
        <f>VLOOKUP(D7,'Appendix 3. nax IBGE 2019'!$E$5:$O$1850,11,FALSE)</f>
        <v>2.500000000000028</v>
      </c>
      <c r="J7" s="195">
        <f t="shared" si="2"/>
        <v>1.0855879373782046E-3</v>
      </c>
      <c r="K7" s="195">
        <f t="shared" si="7"/>
        <v>0.99891441206262177</v>
      </c>
      <c r="L7" s="194">
        <f t="shared" si="8"/>
        <v>98635.756276945685</v>
      </c>
      <c r="M7" s="194">
        <f t="shared" si="3"/>
        <v>107.07778720842876</v>
      </c>
      <c r="N7" s="194">
        <f t="shared" si="4"/>
        <v>492911.0869167074</v>
      </c>
      <c r="O7" s="194">
        <f t="shared" si="5"/>
        <v>7176865.0101010017</v>
      </c>
      <c r="P7" s="205">
        <f t="shared" si="6"/>
        <v>72.76129145246351</v>
      </c>
    </row>
    <row r="8" spans="1:16" x14ac:dyDescent="0.2">
      <c r="A8" s="203" t="s">
        <v>82</v>
      </c>
      <c r="B8" s="195" t="s">
        <v>18</v>
      </c>
      <c r="C8" s="204" t="s">
        <v>118</v>
      </c>
      <c r="D8" s="194" t="str">
        <f t="shared" si="0"/>
        <v>BrazilTotal10-14</v>
      </c>
      <c r="E8" s="194">
        <f>VLOOKUP(D8,'Appendix 1b. Person-years 2019'!$E$3:$F$1682,2,FALSE)</f>
        <v>15016724.1599</v>
      </c>
      <c r="F8" s="194">
        <f>VLOOKUP(D8,'Appendix 2b. Deaths 2019'!$E$4:$F$1683,2,FALSE)</f>
        <v>4222</v>
      </c>
      <c r="G8" s="195">
        <f t="shared" si="1"/>
        <v>2.8115319659891225E-4</v>
      </c>
      <c r="H8" s="196">
        <v>5</v>
      </c>
      <c r="I8" s="213">
        <f>VLOOKUP(D8,'Appendix 3. nax IBGE 2019'!$E$5:$O$1850,11,FALSE)</f>
        <v>2.4999999999997295</v>
      </c>
      <c r="J8" s="195">
        <f t="shared" si="2"/>
        <v>1.4047785880182233E-3</v>
      </c>
      <c r="K8" s="195">
        <f t="shared" si="7"/>
        <v>0.99859522141198176</v>
      </c>
      <c r="L8" s="194">
        <f t="shared" si="8"/>
        <v>98528.678489737256</v>
      </c>
      <c r="M8" s="194">
        <f t="shared" si="3"/>
        <v>138.41097784811458</v>
      </c>
      <c r="N8" s="194">
        <f t="shared" si="4"/>
        <v>492297.36500406591</v>
      </c>
      <c r="O8" s="194">
        <f t="shared" si="5"/>
        <v>6683953.9231842943</v>
      </c>
      <c r="P8" s="205">
        <f t="shared" si="6"/>
        <v>67.83764915593072</v>
      </c>
    </row>
    <row r="9" spans="1:16" x14ac:dyDescent="0.2">
      <c r="A9" s="203" t="s">
        <v>82</v>
      </c>
      <c r="B9" s="195" t="s">
        <v>18</v>
      </c>
      <c r="C9" s="193" t="s">
        <v>119</v>
      </c>
      <c r="D9" s="194" t="str">
        <f t="shared" si="0"/>
        <v>BrazilTotal15-19</v>
      </c>
      <c r="E9" s="194">
        <f>VLOOKUP(D9,'Appendix 1b. Person-years 2019'!$E$3:$F$1682,2,FALSE)</f>
        <v>16093958.787599999</v>
      </c>
      <c r="F9" s="194">
        <f>VLOOKUP(D9,'Appendix 2b. Deaths 2019'!$E$4:$F$1683,2,FALSE)</f>
        <v>16640</v>
      </c>
      <c r="G9" s="195">
        <f t="shared" si="1"/>
        <v>1.0339283342033106E-3</v>
      </c>
      <c r="H9" s="196">
        <v>5</v>
      </c>
      <c r="I9" s="213">
        <f>VLOOKUP(D9,'Appendix 3. nax IBGE 2019'!$E$5:$O$1850,11,FALSE)</f>
        <v>2.4999999999999449</v>
      </c>
      <c r="J9" s="195">
        <f t="shared" si="2"/>
        <v>5.1563135243843112E-3</v>
      </c>
      <c r="K9" s="195">
        <f t="shared" si="7"/>
        <v>0.99484368647561572</v>
      </c>
      <c r="L9" s="194">
        <f t="shared" si="8"/>
        <v>98390.267511889135</v>
      </c>
      <c r="M9" s="194">
        <f t="shared" si="3"/>
        <v>507.33106703934425</v>
      </c>
      <c r="N9" s="194">
        <f t="shared" si="4"/>
        <v>490683.00989184732</v>
      </c>
      <c r="O9" s="194">
        <f t="shared" si="5"/>
        <v>6191656.5581802279</v>
      </c>
      <c r="P9" s="205">
        <f t="shared" si="6"/>
        <v>62.929563205344976</v>
      </c>
    </row>
    <row r="10" spans="1:16" x14ac:dyDescent="0.2">
      <c r="A10" s="203" t="s">
        <v>82</v>
      </c>
      <c r="B10" s="195" t="s">
        <v>18</v>
      </c>
      <c r="C10" s="193" t="s">
        <v>120</v>
      </c>
      <c r="D10" s="194" t="str">
        <f t="shared" si="0"/>
        <v>BrazilTotal20-24</v>
      </c>
      <c r="E10" s="194">
        <f>VLOOKUP(D10,'Appendix 1b. Person-years 2019'!$E$3:$F$1682,2,FALSE)</f>
        <v>17317777.8796</v>
      </c>
      <c r="F10" s="194">
        <f>VLOOKUP(D10,'Appendix 2b. Deaths 2019'!$E$4:$F$1683,2,FALSE)</f>
        <v>24899</v>
      </c>
      <c r="G10" s="195">
        <f t="shared" si="1"/>
        <v>1.4377710681536418E-3</v>
      </c>
      <c r="H10" s="196">
        <v>5</v>
      </c>
      <c r="I10" s="213">
        <f>VLOOKUP(D10,'Appendix 3. nax IBGE 2019'!$E$5:$O$1850,11,FALSE)</f>
        <v>2.4999999999999756</v>
      </c>
      <c r="J10" s="195">
        <f t="shared" si="2"/>
        <v>7.163108066926497E-3</v>
      </c>
      <c r="K10" s="195">
        <f t="shared" si="7"/>
        <v>0.99283689193307345</v>
      </c>
      <c r="L10" s="194">
        <f t="shared" si="8"/>
        <v>97882.936444849794</v>
      </c>
      <c r="M10" s="194">
        <f t="shared" si="3"/>
        <v>701.14605166255717</v>
      </c>
      <c r="N10" s="194">
        <f t="shared" si="4"/>
        <v>487661.81709509261</v>
      </c>
      <c r="O10" s="194">
        <f t="shared" si="5"/>
        <v>5700973.5482883807</v>
      </c>
      <c r="P10" s="205">
        <f t="shared" si="6"/>
        <v>58.242771982024486</v>
      </c>
    </row>
    <row r="11" spans="1:16" x14ac:dyDescent="0.2">
      <c r="A11" s="203" t="s">
        <v>82</v>
      </c>
      <c r="B11" s="195" t="s">
        <v>18</v>
      </c>
      <c r="C11" s="193" t="s">
        <v>121</v>
      </c>
      <c r="D11" s="194" t="str">
        <f t="shared" si="0"/>
        <v>BrazilTotal25-29</v>
      </c>
      <c r="E11" s="194">
        <f>VLOOKUP(D11,'Appendix 1b. Person-years 2019'!$E$3:$F$1682,2,FALSE)</f>
        <v>17006574.374400001</v>
      </c>
      <c r="F11" s="194">
        <f>VLOOKUP(D11,'Appendix 2b. Deaths 2019'!$E$4:$F$1683,2,FALSE)</f>
        <v>23862</v>
      </c>
      <c r="G11" s="195">
        <f t="shared" si="1"/>
        <v>1.4031044391820302E-3</v>
      </c>
      <c r="H11" s="196">
        <v>5</v>
      </c>
      <c r="I11" s="213">
        <f>VLOOKUP(D11,'Appendix 3. nax IBGE 2019'!$E$5:$O$1850,11,FALSE)</f>
        <v>2.4999999999998841</v>
      </c>
      <c r="J11" s="195">
        <f t="shared" si="2"/>
        <v>6.9909994400385563E-3</v>
      </c>
      <c r="K11" s="195">
        <f t="shared" si="7"/>
        <v>0.99300900055996144</v>
      </c>
      <c r="L11" s="194">
        <f t="shared" si="8"/>
        <v>97181.790393187242</v>
      </c>
      <c r="M11" s="194">
        <f t="shared" si="3"/>
        <v>679.39784222071637</v>
      </c>
      <c r="N11" s="194">
        <f t="shared" si="4"/>
        <v>484210.45736038435</v>
      </c>
      <c r="O11" s="194">
        <f t="shared" si="5"/>
        <v>5213311.7311932882</v>
      </c>
      <c r="P11" s="205">
        <f t="shared" si="6"/>
        <v>53.644944285352025</v>
      </c>
    </row>
    <row r="12" spans="1:16" x14ac:dyDescent="0.2">
      <c r="A12" s="203" t="s">
        <v>82</v>
      </c>
      <c r="B12" s="195" t="s">
        <v>18</v>
      </c>
      <c r="C12" s="193" t="s">
        <v>122</v>
      </c>
      <c r="D12" s="194" t="str">
        <f t="shared" si="0"/>
        <v>BrazilTotal30-34</v>
      </c>
      <c r="E12" s="194">
        <f>VLOOKUP(D12,'Appendix 1b. Person-years 2019'!$E$3:$F$1682,2,FALSE)</f>
        <v>17258804.044</v>
      </c>
      <c r="F12" s="194">
        <f>VLOOKUP(D12,'Appendix 2b. Deaths 2019'!$E$4:$F$1683,2,FALSE)</f>
        <v>26880</v>
      </c>
      <c r="G12" s="195">
        <f t="shared" si="1"/>
        <v>1.5574659710760664E-3</v>
      </c>
      <c r="H12" s="196">
        <v>5</v>
      </c>
      <c r="I12" s="213">
        <f>VLOOKUP(D12,'Appendix 3. nax IBGE 2019'!$E$5:$O$1850,11,FALSE)</f>
        <v>2.4999999999999507</v>
      </c>
      <c r="J12" s="195">
        <f t="shared" si="2"/>
        <v>7.7571262051357283E-3</v>
      </c>
      <c r="K12" s="195">
        <f t="shared" si="7"/>
        <v>0.99224287379486431</v>
      </c>
      <c r="L12" s="194">
        <f t="shared" si="8"/>
        <v>96502.392550966528</v>
      </c>
      <c r="M12" s="194">
        <f t="shared" si="3"/>
        <v>748.58123811539735</v>
      </c>
      <c r="N12" s="194">
        <f t="shared" si="4"/>
        <v>480640.50965954416</v>
      </c>
      <c r="O12" s="194">
        <f t="shared" si="5"/>
        <v>4729101.2738329042</v>
      </c>
      <c r="P12" s="205">
        <f t="shared" si="6"/>
        <v>49.005015822123674</v>
      </c>
    </row>
    <row r="13" spans="1:16" x14ac:dyDescent="0.2">
      <c r="A13" s="203" t="s">
        <v>82</v>
      </c>
      <c r="B13" s="195" t="s">
        <v>18</v>
      </c>
      <c r="C13" s="193" t="s">
        <v>123</v>
      </c>
      <c r="D13" s="194" t="str">
        <f t="shared" si="0"/>
        <v>BrazilTotal35-39</v>
      </c>
      <c r="E13" s="194">
        <f>VLOOKUP(D13,'Appendix 1b. Person-years 2019'!$E$3:$F$1682,2,FALSE)</f>
        <v>16862268.109999999</v>
      </c>
      <c r="F13" s="194">
        <f>VLOOKUP(D13,'Appendix 2b. Deaths 2019'!$E$4:$F$1683,2,FALSE)</f>
        <v>32965</v>
      </c>
      <c r="G13" s="195">
        <f t="shared" si="1"/>
        <v>1.9549564616666505E-3</v>
      </c>
      <c r="H13" s="196">
        <v>5</v>
      </c>
      <c r="I13" s="213">
        <f>VLOOKUP(D13,'Appendix 3. nax IBGE 2019'!$E$5:$O$1850,11,FALSE)</f>
        <v>2.4999999999999729</v>
      </c>
      <c r="J13" s="195">
        <f t="shared" si="2"/>
        <v>9.7272414743968423E-3</v>
      </c>
      <c r="K13" s="195">
        <f t="shared" si="7"/>
        <v>0.99027275852560315</v>
      </c>
      <c r="L13" s="194">
        <f t="shared" si="8"/>
        <v>95753.811312851132</v>
      </c>
      <c r="M13" s="194">
        <f t="shared" si="3"/>
        <v>931.42044473393514</v>
      </c>
      <c r="N13" s="194">
        <f t="shared" si="4"/>
        <v>476440.50545242085</v>
      </c>
      <c r="O13" s="194">
        <f t="shared" si="5"/>
        <v>4248460.7641733596</v>
      </c>
      <c r="P13" s="205">
        <f t="shared" si="6"/>
        <v>44.368581322497953</v>
      </c>
    </row>
    <row r="14" spans="1:16" x14ac:dyDescent="0.2">
      <c r="A14" s="203" t="s">
        <v>82</v>
      </c>
      <c r="B14" s="195" t="s">
        <v>18</v>
      </c>
      <c r="C14" s="193" t="s">
        <v>124</v>
      </c>
      <c r="D14" s="194" t="str">
        <f t="shared" si="0"/>
        <v>BrazilTotal40-44</v>
      </c>
      <c r="E14" s="194">
        <f>VLOOKUP(D14,'Appendix 1b. Person-years 2019'!$E$3:$F$1682,2,FALSE)</f>
        <v>15238390.357100001</v>
      </c>
      <c r="F14" s="194">
        <f>VLOOKUP(D14,'Appendix 2b. Deaths 2019'!$E$4:$F$1683,2,FALSE)</f>
        <v>39628</v>
      </c>
      <c r="G14" s="195">
        <f t="shared" si="1"/>
        <v>2.6005371349170211E-3</v>
      </c>
      <c r="H14" s="196">
        <v>5</v>
      </c>
      <c r="I14" s="213">
        <f>VLOOKUP(D14,'Appendix 3. nax IBGE 2019'!$E$5:$O$1850,11,FALSE)</f>
        <v>2.5000000000000089</v>
      </c>
      <c r="J14" s="195">
        <f t="shared" si="2"/>
        <v>1.2918696797692277E-2</v>
      </c>
      <c r="K14" s="195">
        <f t="shared" si="7"/>
        <v>0.98708130320230769</v>
      </c>
      <c r="L14" s="194">
        <f t="shared" si="8"/>
        <v>94822.390868117203</v>
      </c>
      <c r="M14" s="194">
        <f t="shared" si="3"/>
        <v>1224.9817172574712</v>
      </c>
      <c r="N14" s="194">
        <f t="shared" si="4"/>
        <v>471049.50004744239</v>
      </c>
      <c r="O14" s="194">
        <f t="shared" si="5"/>
        <v>3772020.2587209386</v>
      </c>
      <c r="P14" s="205">
        <f t="shared" si="6"/>
        <v>39.77984760969818</v>
      </c>
    </row>
    <row r="15" spans="1:16" x14ac:dyDescent="0.2">
      <c r="A15" s="203" t="s">
        <v>82</v>
      </c>
      <c r="B15" s="195" t="s">
        <v>18</v>
      </c>
      <c r="C15" s="193" t="s">
        <v>125</v>
      </c>
      <c r="D15" s="194" t="str">
        <f t="shared" si="0"/>
        <v>BrazilTotal45-49</v>
      </c>
      <c r="E15" s="194">
        <f>VLOOKUP(D15,'Appendix 1b. Person-years 2019'!$E$3:$F$1682,2,FALSE)</f>
        <v>13425710.390699999</v>
      </c>
      <c r="F15" s="194">
        <f>VLOOKUP(D15,'Appendix 2b. Deaths 2019'!$E$4:$F$1683,2,FALSE)</f>
        <v>49195</v>
      </c>
      <c r="G15" s="195">
        <f t="shared" si="1"/>
        <v>3.6642381347714321E-3</v>
      </c>
      <c r="H15" s="196">
        <v>5</v>
      </c>
      <c r="I15" s="213">
        <f>VLOOKUP(D15,'Appendix 3. nax IBGE 2019'!$E$5:$O$1850,11,FALSE)</f>
        <v>2.4999999999999933</v>
      </c>
      <c r="J15" s="195">
        <f t="shared" si="2"/>
        <v>1.8154881154213376E-2</v>
      </c>
      <c r="K15" s="195">
        <f t="shared" si="7"/>
        <v>0.98184511884578662</v>
      </c>
      <c r="L15" s="194">
        <f t="shared" si="8"/>
        <v>93597.409150859734</v>
      </c>
      <c r="M15" s="194">
        <f t="shared" si="3"/>
        <v>1699.2498394761419</v>
      </c>
      <c r="N15" s="194">
        <f t="shared" si="4"/>
        <v>463738.92115560838</v>
      </c>
      <c r="O15" s="194">
        <f t="shared" si="5"/>
        <v>3300970.7586734961</v>
      </c>
      <c r="P15" s="205">
        <f t="shared" si="6"/>
        <v>35.267757821725723</v>
      </c>
    </row>
    <row r="16" spans="1:16" x14ac:dyDescent="0.2">
      <c r="A16" s="203" t="s">
        <v>82</v>
      </c>
      <c r="B16" s="195" t="s">
        <v>18</v>
      </c>
      <c r="C16" s="193" t="s">
        <v>126</v>
      </c>
      <c r="D16" s="194" t="str">
        <f t="shared" si="0"/>
        <v>BrazilTotal50-54</v>
      </c>
      <c r="E16" s="194">
        <f>VLOOKUP(D16,'Appendix 1b. Person-years 2019'!$E$3:$F$1682,2,FALSE)</f>
        <v>12455450.529100001</v>
      </c>
      <c r="F16" s="194">
        <f>VLOOKUP(D16,'Appendix 2b. Deaths 2019'!$E$4:$F$1683,2,FALSE)</f>
        <v>67340</v>
      </c>
      <c r="G16" s="195">
        <f t="shared" si="1"/>
        <v>5.4064684246203512E-3</v>
      </c>
      <c r="H16" s="196">
        <v>5</v>
      </c>
      <c r="I16" s="213">
        <f>VLOOKUP(D16,'Appendix 3. nax IBGE 2019'!$E$5:$O$1850,11,FALSE)</f>
        <v>2.5000000000000027</v>
      </c>
      <c r="J16" s="195">
        <f t="shared" si="2"/>
        <v>2.6671840958184458E-2</v>
      </c>
      <c r="K16" s="195">
        <f t="shared" si="7"/>
        <v>0.97332815904181558</v>
      </c>
      <c r="L16" s="194">
        <f t="shared" si="8"/>
        <v>91898.159311383599</v>
      </c>
      <c r="M16" s="194">
        <f t="shared" si="3"/>
        <v>2451.0930895031215</v>
      </c>
      <c r="N16" s="194">
        <f t="shared" si="4"/>
        <v>453363.06383316021</v>
      </c>
      <c r="O16" s="194">
        <f t="shared" si="5"/>
        <v>2837231.8375178878</v>
      </c>
      <c r="P16" s="205">
        <f t="shared" si="6"/>
        <v>30.873652516851166</v>
      </c>
    </row>
    <row r="17" spans="1:16" x14ac:dyDescent="0.2">
      <c r="A17" s="203" t="s">
        <v>82</v>
      </c>
      <c r="B17" s="195" t="s">
        <v>18</v>
      </c>
      <c r="C17" s="193" t="s">
        <v>127</v>
      </c>
      <c r="D17" s="194" t="str">
        <f t="shared" si="0"/>
        <v>BrazilTotal55-59</v>
      </c>
      <c r="E17" s="194">
        <f>VLOOKUP(D17,'Appendix 1b. Person-years 2019'!$E$3:$F$1682,2,FALSE)</f>
        <v>10997528.2651</v>
      </c>
      <c r="F17" s="194">
        <f>VLOOKUP(D17,'Appendix 2b. Deaths 2019'!$E$4:$F$1683,2,FALSE)</f>
        <v>87915</v>
      </c>
      <c r="G17" s="195">
        <f t="shared" si="1"/>
        <v>7.9940690199445091E-3</v>
      </c>
      <c r="H17" s="196">
        <v>5</v>
      </c>
      <c r="I17" s="213">
        <f>VLOOKUP(D17,'Appendix 3. nax IBGE 2019'!$E$5:$O$1850,11,FALSE)</f>
        <v>2.4999999999999898</v>
      </c>
      <c r="J17" s="195">
        <f t="shared" si="2"/>
        <v>3.9187182495801054E-2</v>
      </c>
      <c r="K17" s="195">
        <f t="shared" si="7"/>
        <v>0.960812817504199</v>
      </c>
      <c r="L17" s="194">
        <f t="shared" si="8"/>
        <v>89447.066221880479</v>
      </c>
      <c r="M17" s="194">
        <f t="shared" si="3"/>
        <v>3505.1785077508325</v>
      </c>
      <c r="N17" s="194">
        <f t="shared" si="4"/>
        <v>438472.38484002522</v>
      </c>
      <c r="O17" s="194">
        <f t="shared" si="5"/>
        <v>2383868.7736847275</v>
      </c>
      <c r="P17" s="205">
        <f t="shared" si="6"/>
        <v>26.651167828929722</v>
      </c>
    </row>
    <row r="18" spans="1:16" x14ac:dyDescent="0.2">
      <c r="A18" s="203" t="s">
        <v>82</v>
      </c>
      <c r="B18" s="195" t="s">
        <v>18</v>
      </c>
      <c r="C18" s="193" t="s">
        <v>128</v>
      </c>
      <c r="D18" s="194" t="str">
        <f t="shared" si="0"/>
        <v>BrazilTotal60-64</v>
      </c>
      <c r="E18" s="194">
        <f>VLOOKUP(D18,'Appendix 1b. Person-years 2019'!$E$3:$F$1682,2,FALSE)</f>
        <v>9075310.9715999998</v>
      </c>
      <c r="F18" s="194">
        <f>VLOOKUP(D18,'Appendix 2b. Deaths 2019'!$E$4:$F$1683,2,FALSE)</f>
        <v>109730</v>
      </c>
      <c r="G18" s="195">
        <f t="shared" si="1"/>
        <v>1.2091045733130875E-2</v>
      </c>
      <c r="H18" s="196">
        <v>5</v>
      </c>
      <c r="I18" s="213">
        <f>VLOOKUP(D18,'Appendix 3. nax IBGE 2019'!$E$5:$O$1850,11,FALSE)</f>
        <v>2.5000000000000004</v>
      </c>
      <c r="J18" s="195">
        <f t="shared" si="2"/>
        <v>5.8681429059543336E-2</v>
      </c>
      <c r="K18" s="195">
        <f t="shared" si="7"/>
        <v>0.94131857094045668</v>
      </c>
      <c r="L18" s="194">
        <f t="shared" si="8"/>
        <v>85941.88771412964</v>
      </c>
      <c r="M18" s="194">
        <f t="shared" si="3"/>
        <v>5043.1927871399375</v>
      </c>
      <c r="N18" s="194">
        <f t="shared" si="4"/>
        <v>417101.45660279837</v>
      </c>
      <c r="O18" s="194">
        <f t="shared" si="5"/>
        <v>1945396.3888447024</v>
      </c>
      <c r="P18" s="205">
        <f t="shared" si="6"/>
        <v>22.636184060975207</v>
      </c>
    </row>
    <row r="19" spans="1:16" x14ac:dyDescent="0.2">
      <c r="A19" s="203" t="s">
        <v>82</v>
      </c>
      <c r="B19" s="195" t="s">
        <v>18</v>
      </c>
      <c r="C19" s="193" t="s">
        <v>129</v>
      </c>
      <c r="D19" s="194" t="str">
        <f t="shared" si="0"/>
        <v>BrazilTotal65-69</v>
      </c>
      <c r="E19" s="194">
        <f>VLOOKUP(D19,'Appendix 1b. Person-years 2019'!$E$3:$F$1682,2,FALSE)</f>
        <v>7065890.3310000002</v>
      </c>
      <c r="F19" s="194">
        <f>VLOOKUP(D19,'Appendix 2b. Deaths 2019'!$E$4:$F$1683,2,FALSE)</f>
        <v>126854</v>
      </c>
      <c r="G19" s="195">
        <f t="shared" si="1"/>
        <v>1.795301003236021E-2</v>
      </c>
      <c r="H19" s="196">
        <v>5</v>
      </c>
      <c r="I19" s="213">
        <f>VLOOKUP(D19,'Appendix 3. nax IBGE 2019'!$E$5:$O$1850,11,FALSE)</f>
        <v>2.5000000000000089</v>
      </c>
      <c r="J19" s="195">
        <f t="shared" si="2"/>
        <v>8.5909227120867931E-2</v>
      </c>
      <c r="K19" s="195">
        <f t="shared" si="7"/>
        <v>0.9140907728791321</v>
      </c>
      <c r="L19" s="194">
        <f t="shared" si="8"/>
        <v>80898.694926989701</v>
      </c>
      <c r="M19" s="194">
        <f t="shared" si="3"/>
        <v>6949.9443562645647</v>
      </c>
      <c r="N19" s="194">
        <f t="shared" si="4"/>
        <v>387118.61374428717</v>
      </c>
      <c r="O19" s="194">
        <f t="shared" si="5"/>
        <v>1528294.9322419041</v>
      </c>
      <c r="P19" s="205">
        <f t="shared" si="6"/>
        <v>18.891465846527879</v>
      </c>
    </row>
    <row r="20" spans="1:16" x14ac:dyDescent="0.2">
      <c r="A20" s="203" t="s">
        <v>82</v>
      </c>
      <c r="B20" s="195" t="s">
        <v>18</v>
      </c>
      <c r="C20" s="193" t="s">
        <v>130</v>
      </c>
      <c r="D20" s="194" t="str">
        <f t="shared" si="0"/>
        <v>BrazilTotal70-74</v>
      </c>
      <c r="E20" s="194">
        <f>VLOOKUP(D20,'Appendix 1b. Person-years 2019'!$E$3:$F$1682,2,FALSE)</f>
        <v>5159183.4664000003</v>
      </c>
      <c r="F20" s="194">
        <f>VLOOKUP(D20,'Appendix 2b. Deaths 2019'!$E$4:$F$1683,2,FALSE)</f>
        <v>135763</v>
      </c>
      <c r="G20" s="195">
        <f t="shared" si="1"/>
        <v>2.6314823049844623E-2</v>
      </c>
      <c r="H20" s="196">
        <v>5</v>
      </c>
      <c r="I20" s="213">
        <f>VLOOKUP(D20,'Appendix 3. nax IBGE 2019'!$E$5:$O$1850,11,FALSE)</f>
        <v>2.4999999999999964</v>
      </c>
      <c r="J20" s="195">
        <f t="shared" si="2"/>
        <v>0.12345253614025942</v>
      </c>
      <c r="K20" s="195">
        <f t="shared" si="7"/>
        <v>0.87654746385974058</v>
      </c>
      <c r="L20" s="194">
        <f t="shared" si="8"/>
        <v>73948.75057072514</v>
      </c>
      <c r="M20" s="194">
        <f t="shared" si="3"/>
        <v>9129.1608023594745</v>
      </c>
      <c r="N20" s="194">
        <f t="shared" si="4"/>
        <v>346920.85084772698</v>
      </c>
      <c r="O20" s="194">
        <f t="shared" si="5"/>
        <v>1141176.3184976168</v>
      </c>
      <c r="P20" s="205">
        <f t="shared" si="6"/>
        <v>15.431989177507296</v>
      </c>
    </row>
    <row r="21" spans="1:16" x14ac:dyDescent="0.2">
      <c r="A21" s="203" t="s">
        <v>82</v>
      </c>
      <c r="B21" s="195" t="s">
        <v>18</v>
      </c>
      <c r="C21" s="193" t="s">
        <v>131</v>
      </c>
      <c r="D21" s="194" t="str">
        <f t="shared" si="0"/>
        <v>BrazilTotal75-79</v>
      </c>
      <c r="E21" s="194">
        <f>VLOOKUP(D21,'Appendix 1b. Person-years 2019'!$E$3:$F$1682,2,FALSE)</f>
        <v>3470215.7746000001</v>
      </c>
      <c r="F21" s="194">
        <f>VLOOKUP(D21,'Appendix 2b. Deaths 2019'!$E$4:$F$1683,2,FALSE)</f>
        <v>145974</v>
      </c>
      <c r="G21" s="195">
        <f t="shared" si="1"/>
        <v>4.2064819446803972E-2</v>
      </c>
      <c r="H21" s="196">
        <v>5</v>
      </c>
      <c r="I21" s="213">
        <f>VLOOKUP(D21,'Appendix 3. nax IBGE 2019'!$E$5:$O$1850,11,FALSE)</f>
        <v>2.4999999999999978</v>
      </c>
      <c r="J21" s="195">
        <f t="shared" si="2"/>
        <v>0.19031064041442391</v>
      </c>
      <c r="K21" s="195">
        <f t="shared" si="7"/>
        <v>0.80968935958557609</v>
      </c>
      <c r="L21" s="194">
        <f t="shared" si="8"/>
        <v>64819.589768365666</v>
      </c>
      <c r="M21" s="194">
        <f t="shared" si="3"/>
        <v>12335.85764021791</v>
      </c>
      <c r="N21" s="194">
        <f t="shared" si="4"/>
        <v>293258.30474128353</v>
      </c>
      <c r="O21" s="194">
        <f t="shared" si="5"/>
        <v>794255.46764988988</v>
      </c>
      <c r="P21" s="205">
        <f t="shared" si="6"/>
        <v>12.25332450403004</v>
      </c>
    </row>
    <row r="22" spans="1:16" x14ac:dyDescent="0.2">
      <c r="A22" s="203" t="s">
        <v>82</v>
      </c>
      <c r="B22" s="195" t="s">
        <v>18</v>
      </c>
      <c r="C22" s="193" t="s">
        <v>132</v>
      </c>
      <c r="D22" s="194" t="str">
        <f t="shared" si="0"/>
        <v>BrazilTotal80-84</v>
      </c>
      <c r="E22" s="194">
        <f>VLOOKUP(D22,'Appendix 1b. Person-years 2019'!$E$3:$F$1682,2,FALSE)</f>
        <v>2273869.0309000001</v>
      </c>
      <c r="F22" s="194">
        <f>VLOOKUP(D22,'Appendix 2b. Deaths 2019'!$E$4:$F$1683,2,FALSE)</f>
        <v>149684</v>
      </c>
      <c r="G22" s="195">
        <f t="shared" si="1"/>
        <v>6.5827889806280918E-2</v>
      </c>
      <c r="H22" s="196">
        <v>5</v>
      </c>
      <c r="I22" s="213">
        <f>VLOOKUP(D22,'Appendix 3. nax IBGE 2019'!$E$5:$O$1850,11,FALSE)</f>
        <v>2.5000000000000018</v>
      </c>
      <c r="J22" s="195">
        <f t="shared" si="2"/>
        <v>0.28262751650037993</v>
      </c>
      <c r="K22" s="195">
        <f t="shared" si="7"/>
        <v>0.71737248349962002</v>
      </c>
      <c r="L22" s="194">
        <f t="shared" si="8"/>
        <v>52483.732128147756</v>
      </c>
      <c r="M22" s="194">
        <f t="shared" si="3"/>
        <v>14833.346868049601</v>
      </c>
      <c r="N22" s="194">
        <f t="shared" si="4"/>
        <v>225335.29347061479</v>
      </c>
      <c r="O22" s="194">
        <f t="shared" si="5"/>
        <v>500997.16290860635</v>
      </c>
      <c r="P22" s="205">
        <f t="shared" si="6"/>
        <v>9.5457609928603873</v>
      </c>
    </row>
    <row r="23" spans="1:16" x14ac:dyDescent="0.2">
      <c r="A23" s="203" t="s">
        <v>82</v>
      </c>
      <c r="B23" s="195" t="s">
        <v>18</v>
      </c>
      <c r="C23" s="193" t="s">
        <v>133</v>
      </c>
      <c r="D23" s="194" t="str">
        <f t="shared" si="0"/>
        <v>BrazilTotal85-89</v>
      </c>
      <c r="E23" s="194">
        <f>VLOOKUP(D23,'Appendix 1b. Person-years 2019'!$E$3:$F$1682,2,FALSE)</f>
        <v>1201323.3851999999</v>
      </c>
      <c r="F23" s="194">
        <f>VLOOKUP(D23,'Appendix 2b. Deaths 2019'!$E$4:$F$1683,2,FALSE)</f>
        <v>129547</v>
      </c>
      <c r="G23" s="195">
        <f t="shared" si="1"/>
        <v>0.10783690852603575</v>
      </c>
      <c r="H23" s="196">
        <v>5</v>
      </c>
      <c r="I23" s="213">
        <f>VLOOKUP(D23,'Appendix 3. nax IBGE 2019'!$E$5:$O$1850,11,FALSE)</f>
        <v>2.5000000000000004</v>
      </c>
      <c r="J23" s="195">
        <f t="shared" si="2"/>
        <v>0.42469110344510214</v>
      </c>
      <c r="K23" s="195">
        <f t="shared" si="7"/>
        <v>0.57530889655489781</v>
      </c>
      <c r="L23" s="194">
        <f t="shared" si="8"/>
        <v>37650.385260098155</v>
      </c>
      <c r="M23" s="194">
        <f t="shared" si="3"/>
        <v>15989.783661244295</v>
      </c>
      <c r="N23" s="194">
        <f t="shared" si="4"/>
        <v>148277.46714738006</v>
      </c>
      <c r="O23" s="194">
        <f t="shared" si="5"/>
        <v>275661.86943799158</v>
      </c>
      <c r="P23" s="205">
        <f t="shared" si="6"/>
        <v>7.3216214796648522</v>
      </c>
    </row>
    <row r="24" spans="1:16" x14ac:dyDescent="0.2">
      <c r="A24" s="206" t="s">
        <v>82</v>
      </c>
      <c r="B24" s="207" t="s">
        <v>18</v>
      </c>
      <c r="C24" s="208" t="s">
        <v>8</v>
      </c>
      <c r="D24" s="209" t="str">
        <f t="shared" si="0"/>
        <v>BrazilTotal90+</v>
      </c>
      <c r="E24" s="209">
        <f>VLOOKUP(D24,'Appendix 1b. Person-years 2019'!$E$3:$F$1682,2,FALSE)</f>
        <v>767190.36360000004</v>
      </c>
      <c r="F24" s="209">
        <f>VLOOKUP(D24,'Appendix 2b. Deaths 2019'!$E$4:$F$1683,2,FALSE)</f>
        <v>130454</v>
      </c>
      <c r="G24" s="207">
        <f t="shared" si="1"/>
        <v>0.17004123903205917</v>
      </c>
      <c r="H24" s="210"/>
      <c r="I24" s="214">
        <f>VLOOKUP(D24,'Appendix 3. nax IBGE 2019'!$E$5:$O$1850,11,FALSE)</f>
        <v>6.1965697500208705</v>
      </c>
      <c r="J24" s="207">
        <v>1</v>
      </c>
      <c r="K24" s="207">
        <f t="shared" si="7"/>
        <v>0</v>
      </c>
      <c r="L24" s="209">
        <f t="shared" si="8"/>
        <v>21660.60159885386</v>
      </c>
      <c r="M24" s="209">
        <f t="shared" si="3"/>
        <v>21660.60159885386</v>
      </c>
      <c r="N24" s="209">
        <f>L24*P24</f>
        <v>127384.40229061151</v>
      </c>
      <c r="O24" s="209">
        <f>N24</f>
        <v>127384.40229061151</v>
      </c>
      <c r="P24" s="211">
        <f>1/G24</f>
        <v>5.8809263311205484</v>
      </c>
    </row>
    <row r="25" spans="1:16" x14ac:dyDescent="0.2">
      <c r="A25" s="127" t="s">
        <v>82</v>
      </c>
      <c r="B25" s="192" t="s">
        <v>70</v>
      </c>
      <c r="C25" s="193">
        <v>0</v>
      </c>
      <c r="D25" s="192" t="str">
        <f t="shared" si="0"/>
        <v>BrazilFemale0</v>
      </c>
      <c r="E25" s="194">
        <f>VLOOKUP(D25,'Appendix 1b. Person-years 2019'!$E$3:$F$1682,2,FALSE)</f>
        <v>1445404.4594000001</v>
      </c>
      <c r="F25" s="194">
        <f>VLOOKUP(D25,'Appendix 2b. Deaths 2019'!$E$4:$F$1683,2,FALSE)</f>
        <v>15624</v>
      </c>
      <c r="G25" s="195">
        <f t="shared" si="1"/>
        <v>1.080943115844935E-2</v>
      </c>
      <c r="H25" s="196">
        <v>1</v>
      </c>
      <c r="I25" s="215">
        <f>VLOOKUP(D25,'Appendix 3. nax IBGE 2019'!$E$5:$O$1850,11,FALSE)</f>
        <v>8.2948947810572812E-2</v>
      </c>
      <c r="J25" s="195">
        <f t="shared" ref="J25:J43" si="9">(H25*G25)/(1+(H25-I25)*G25)</f>
        <v>1.0703331174852103E-2</v>
      </c>
      <c r="K25" s="195">
        <f>1-J25</f>
        <v>0.98929666882514788</v>
      </c>
      <c r="L25" s="194">
        <v>100000</v>
      </c>
      <c r="M25" s="194">
        <f t="shared" si="3"/>
        <v>1070.3331174852103</v>
      </c>
      <c r="N25" s="194">
        <f t="shared" ref="N25:N43" si="10">L26*H25+M25*I25</f>
        <v>99018.449888417003</v>
      </c>
      <c r="O25" s="194">
        <f t="shared" ref="O25:O43" si="11">O26+N25</f>
        <v>8010080.6515258737</v>
      </c>
      <c r="P25" s="117">
        <f t="shared" ref="P25:P43" si="12">O25/L25</f>
        <v>80.100806515258739</v>
      </c>
    </row>
    <row r="26" spans="1:16" x14ac:dyDescent="0.2">
      <c r="A26" s="127" t="s">
        <v>82</v>
      </c>
      <c r="B26" s="115" t="s">
        <v>70</v>
      </c>
      <c r="C26" s="120" t="s">
        <v>1657</v>
      </c>
      <c r="D26" s="115" t="str">
        <f t="shared" si="0"/>
        <v>BrazilFemale1-4</v>
      </c>
      <c r="E26" s="118">
        <f>VLOOKUP(D26,'Appendix 1b. Person-years 2019'!$E$3:$F$1682,2,FALSE)</f>
        <v>5780751.8509999998</v>
      </c>
      <c r="F26" s="118">
        <f>VLOOKUP(D26,'Appendix 2b. Deaths 2019'!$E$4:$F$1683,2,FALSE)</f>
        <v>2540</v>
      </c>
      <c r="G26" s="119">
        <f t="shared" si="1"/>
        <v>4.393892118999384E-4</v>
      </c>
      <c r="H26" s="189">
        <v>4</v>
      </c>
      <c r="I26" s="215">
        <f>VLOOKUP(D26,'Appendix 3. nax IBGE 2019'!$E$5:$O$1850,11,FALSE)</f>
        <v>1.506152653269164</v>
      </c>
      <c r="J26" s="119">
        <f t="shared" si="9"/>
        <v>1.7556330782082961E-3</v>
      </c>
      <c r="K26" s="119">
        <f t="shared" ref="K26:K69" si="13">1-J26</f>
        <v>0.99824436692179175</v>
      </c>
      <c r="L26" s="118">
        <f t="shared" ref="L26:L44" si="14">L25-M25</f>
        <v>98929.666882514794</v>
      </c>
      <c r="M26" s="118">
        <f t="shared" si="3"/>
        <v>173.68419559507078</v>
      </c>
      <c r="N26" s="118">
        <f t="shared" si="10"/>
        <v>395285.52565970534</v>
      </c>
      <c r="O26" s="118">
        <f t="shared" si="11"/>
        <v>7911062.2016374571</v>
      </c>
      <c r="P26" s="117">
        <f t="shared" si="12"/>
        <v>79.966530272788049</v>
      </c>
    </row>
    <row r="27" spans="1:16" x14ac:dyDescent="0.2">
      <c r="A27" s="127" t="s">
        <v>82</v>
      </c>
      <c r="B27" s="115" t="s">
        <v>70</v>
      </c>
      <c r="C27" s="120" t="s">
        <v>1658</v>
      </c>
      <c r="D27" s="115" t="str">
        <f t="shared" si="0"/>
        <v>BrazilFemale5-9</v>
      </c>
      <c r="E27" s="118">
        <f>VLOOKUP(D27,'Appendix 1b. Person-years 2019'!$E$3:$F$1682,2,FALSE)</f>
        <v>7106516.7496999996</v>
      </c>
      <c r="F27" s="118">
        <f>VLOOKUP(D27,'Appendix 2b. Deaths 2019'!$E$4:$F$1683,2,FALSE)</f>
        <v>1385</v>
      </c>
      <c r="G27" s="119">
        <f t="shared" si="1"/>
        <v>1.9489154093086004E-4</v>
      </c>
      <c r="H27" s="189">
        <v>5</v>
      </c>
      <c r="I27" s="215">
        <f>VLOOKUP(D27,'Appendix 3. nax IBGE 2019'!$E$5:$O$1850,11,FALSE)</f>
        <v>2.4999999999996749</v>
      </c>
      <c r="J27" s="119">
        <f t="shared" si="9"/>
        <v>9.7398315196098415E-4</v>
      </c>
      <c r="K27" s="119">
        <f t="shared" si="13"/>
        <v>0.99902601684803904</v>
      </c>
      <c r="L27" s="118">
        <f t="shared" si="14"/>
        <v>98755.982686919728</v>
      </c>
      <c r="M27" s="118">
        <f t="shared" si="3"/>
        <v>96.186663292410458</v>
      </c>
      <c r="N27" s="118">
        <f t="shared" si="10"/>
        <v>493539.44677636761</v>
      </c>
      <c r="O27" s="118">
        <f t="shared" si="11"/>
        <v>7515776.6759777516</v>
      </c>
      <c r="P27" s="117">
        <f t="shared" si="12"/>
        <v>76.104520166687777</v>
      </c>
    </row>
    <row r="28" spans="1:16" x14ac:dyDescent="0.2">
      <c r="A28" s="127" t="s">
        <v>82</v>
      </c>
      <c r="B28" s="115" t="s">
        <v>70</v>
      </c>
      <c r="C28" s="120" t="s">
        <v>118</v>
      </c>
      <c r="D28" s="115" t="str">
        <f t="shared" si="0"/>
        <v>BrazilFemale10-14</v>
      </c>
      <c r="E28" s="118">
        <f>VLOOKUP(D28,'Appendix 1b. Person-years 2019'!$E$3:$F$1682,2,FALSE)</f>
        <v>7347188.5760000004</v>
      </c>
      <c r="F28" s="118">
        <f>VLOOKUP(D28,'Appendix 2b. Deaths 2019'!$E$4:$F$1683,2,FALSE)</f>
        <v>1705</v>
      </c>
      <c r="G28" s="119">
        <f t="shared" si="1"/>
        <v>2.3206155420720754E-4</v>
      </c>
      <c r="H28" s="189">
        <v>5</v>
      </c>
      <c r="I28" s="215">
        <f>VLOOKUP(D28,'Appendix 3. nax IBGE 2019'!$E$5:$O$1850,11,FALSE)</f>
        <v>2.4999999999999662</v>
      </c>
      <c r="J28" s="119">
        <f t="shared" si="9"/>
        <v>1.1596350042825203E-3</v>
      </c>
      <c r="K28" s="119">
        <f t="shared" si="13"/>
        <v>0.99884036499571749</v>
      </c>
      <c r="L28" s="118">
        <f t="shared" si="14"/>
        <v>98659.796023627321</v>
      </c>
      <c r="M28" s="118">
        <f t="shared" si="3"/>
        <v>114.40935298437165</v>
      </c>
      <c r="N28" s="118">
        <f t="shared" si="10"/>
        <v>493012.95673567569</v>
      </c>
      <c r="O28" s="118">
        <f t="shared" si="11"/>
        <v>7022237.2292013839</v>
      </c>
      <c r="P28" s="117">
        <f t="shared" si="12"/>
        <v>71.176279621738516</v>
      </c>
    </row>
    <row r="29" spans="1:16" x14ac:dyDescent="0.2">
      <c r="A29" s="127" t="s">
        <v>82</v>
      </c>
      <c r="B29" s="115" t="s">
        <v>70</v>
      </c>
      <c r="C29" s="116" t="s">
        <v>119</v>
      </c>
      <c r="D29" s="115" t="str">
        <f t="shared" si="0"/>
        <v>BrazilFemale15-19</v>
      </c>
      <c r="E29" s="118">
        <f>VLOOKUP(D29,'Appendix 1b. Person-years 2019'!$E$3:$F$1682,2,FALSE)</f>
        <v>7901906.6117000002</v>
      </c>
      <c r="F29" s="118">
        <f>VLOOKUP(D29,'Appendix 2b. Deaths 2019'!$E$4:$F$1683,2,FALSE)</f>
        <v>3371</v>
      </c>
      <c r="G29" s="119">
        <f t="shared" si="1"/>
        <v>4.266059023032126E-4</v>
      </c>
      <c r="H29" s="189">
        <v>5</v>
      </c>
      <c r="I29" s="215">
        <f>VLOOKUP(D29,'Appendix 3. nax IBGE 2019'!$E$5:$O$1850,11,FALSE)</f>
        <v>2.4999999999996887</v>
      </c>
      <c r="J29" s="119">
        <f t="shared" si="9"/>
        <v>2.1307570277050796E-3</v>
      </c>
      <c r="K29" s="119">
        <f t="shared" si="13"/>
        <v>0.99786924297229496</v>
      </c>
      <c r="L29" s="118">
        <f t="shared" si="14"/>
        <v>98545.386670642954</v>
      </c>
      <c r="M29" s="118">
        <f t="shared" si="3"/>
        <v>209.97627519638695</v>
      </c>
      <c r="N29" s="118">
        <f t="shared" si="10"/>
        <v>492201.99266522378</v>
      </c>
      <c r="O29" s="118">
        <f t="shared" si="11"/>
        <v>6529224.2724657087</v>
      </c>
      <c r="P29" s="117">
        <f t="shared" si="12"/>
        <v>66.256011499428098</v>
      </c>
    </row>
    <row r="30" spans="1:16" x14ac:dyDescent="0.2">
      <c r="A30" s="127" t="s">
        <v>82</v>
      </c>
      <c r="B30" s="115" t="s">
        <v>70</v>
      </c>
      <c r="C30" s="116" t="s">
        <v>120</v>
      </c>
      <c r="D30" s="115" t="str">
        <f t="shared" si="0"/>
        <v>BrazilFemale20-24</v>
      </c>
      <c r="E30" s="118">
        <f>VLOOKUP(D30,'Appendix 1b. Person-years 2019'!$E$3:$F$1682,2,FALSE)</f>
        <v>8575701.1285999995</v>
      </c>
      <c r="F30" s="118">
        <f>VLOOKUP(D30,'Appendix 2b. Deaths 2019'!$E$4:$F$1683,2,FALSE)</f>
        <v>4614</v>
      </c>
      <c r="G30" s="119">
        <f t="shared" si="1"/>
        <v>5.3803180997204886E-4</v>
      </c>
      <c r="H30" s="189">
        <v>5</v>
      </c>
      <c r="I30" s="215">
        <f>VLOOKUP(D30,'Appendix 3. nax IBGE 2019'!$E$5:$O$1850,11,FALSE)</f>
        <v>2.5000000000001168</v>
      </c>
      <c r="J30" s="119">
        <f t="shared" si="9"/>
        <v>2.6865454326060515E-3</v>
      </c>
      <c r="K30" s="119">
        <f t="shared" si="13"/>
        <v>0.99731345456739395</v>
      </c>
      <c r="L30" s="118">
        <f t="shared" si="14"/>
        <v>98335.410395446568</v>
      </c>
      <c r="M30" s="118">
        <f t="shared" si="3"/>
        <v>264.18254766132861</v>
      </c>
      <c r="N30" s="118">
        <f t="shared" si="10"/>
        <v>491016.59560807951</v>
      </c>
      <c r="O30" s="118">
        <f t="shared" si="11"/>
        <v>6037022.2798004849</v>
      </c>
      <c r="P30" s="117">
        <f t="shared" si="12"/>
        <v>61.392150147369804</v>
      </c>
    </row>
    <row r="31" spans="1:16" x14ac:dyDescent="0.2">
      <c r="A31" s="127" t="s">
        <v>82</v>
      </c>
      <c r="B31" s="115" t="s">
        <v>70</v>
      </c>
      <c r="C31" s="116" t="s">
        <v>121</v>
      </c>
      <c r="D31" s="115" t="str">
        <f t="shared" si="0"/>
        <v>BrazilFemale25-29</v>
      </c>
      <c r="E31" s="118">
        <f>VLOOKUP(D31,'Appendix 1b. Person-years 2019'!$E$3:$F$1682,2,FALSE)</f>
        <v>8520692.5692999996</v>
      </c>
      <c r="F31" s="118">
        <f>VLOOKUP(D31,'Appendix 2b. Deaths 2019'!$E$4:$F$1683,2,FALSE)</f>
        <v>5279</v>
      </c>
      <c r="G31" s="119">
        <f t="shared" si="1"/>
        <v>6.1955057726413023E-4</v>
      </c>
      <c r="H31" s="189">
        <v>5</v>
      </c>
      <c r="I31" s="215">
        <f>VLOOKUP(D31,'Appendix 3. nax IBGE 2019'!$E$5:$O$1850,11,FALSE)</f>
        <v>2.5000000000000955</v>
      </c>
      <c r="J31" s="119">
        <f t="shared" si="9"/>
        <v>3.0929622699211864E-3</v>
      </c>
      <c r="K31" s="119">
        <f t="shared" si="13"/>
        <v>0.99690703773007883</v>
      </c>
      <c r="L31" s="118">
        <f t="shared" si="14"/>
        <v>98071.227847785238</v>
      </c>
      <c r="M31" s="118">
        <f t="shared" si="3"/>
        <v>303.33060749804372</v>
      </c>
      <c r="N31" s="118">
        <f t="shared" si="10"/>
        <v>489597.81272018107</v>
      </c>
      <c r="O31" s="118">
        <f t="shared" si="11"/>
        <v>5546005.6841924051</v>
      </c>
      <c r="P31" s="117">
        <f t="shared" si="12"/>
        <v>56.550792785018153</v>
      </c>
    </row>
    <row r="32" spans="1:16" x14ac:dyDescent="0.2">
      <c r="A32" s="127" t="s">
        <v>82</v>
      </c>
      <c r="B32" s="115" t="s">
        <v>70</v>
      </c>
      <c r="C32" s="116" t="s">
        <v>122</v>
      </c>
      <c r="D32" s="115" t="str">
        <f t="shared" si="0"/>
        <v>BrazilFemale30-34</v>
      </c>
      <c r="E32" s="118">
        <f>VLOOKUP(D32,'Appendix 1b. Person-years 2019'!$E$3:$F$1682,2,FALSE)</f>
        <v>8710049.8595000003</v>
      </c>
      <c r="F32" s="118">
        <f>VLOOKUP(D32,'Appendix 2b. Deaths 2019'!$E$4:$F$1683,2,FALSE)</f>
        <v>7237</v>
      </c>
      <c r="G32" s="119">
        <f t="shared" si="1"/>
        <v>8.3087928504871258E-4</v>
      </c>
      <c r="H32" s="189">
        <v>5</v>
      </c>
      <c r="I32" s="215">
        <f>VLOOKUP(D32,'Appendix 3. nax IBGE 2019'!$E$5:$O$1850,11,FALSE)</f>
        <v>2.4999999999999751</v>
      </c>
      <c r="J32" s="119">
        <f t="shared" si="9"/>
        <v>4.1457848084495369E-3</v>
      </c>
      <c r="K32" s="119">
        <f t="shared" si="13"/>
        <v>0.99585421519155048</v>
      </c>
      <c r="L32" s="118">
        <f t="shared" si="14"/>
        <v>97767.897240287188</v>
      </c>
      <c r="M32" s="118">
        <f t="shared" si="3"/>
        <v>405.32466313283805</v>
      </c>
      <c r="N32" s="118">
        <f t="shared" si="10"/>
        <v>487826.17454360385</v>
      </c>
      <c r="O32" s="118">
        <f t="shared" si="11"/>
        <v>5056407.8714722237</v>
      </c>
      <c r="P32" s="117">
        <f t="shared" si="12"/>
        <v>51.718488524356147</v>
      </c>
    </row>
    <row r="33" spans="1:16" x14ac:dyDescent="0.2">
      <c r="A33" s="127" t="s">
        <v>82</v>
      </c>
      <c r="B33" s="115" t="s">
        <v>70</v>
      </c>
      <c r="C33" s="116" t="s">
        <v>123</v>
      </c>
      <c r="D33" s="115" t="str">
        <f t="shared" si="0"/>
        <v>BrazilFemale35-39</v>
      </c>
      <c r="E33" s="118">
        <f>VLOOKUP(D33,'Appendix 1b. Person-years 2019'!$E$3:$F$1682,2,FALSE)</f>
        <v>8607120.1283999998</v>
      </c>
      <c r="F33" s="118">
        <f>VLOOKUP(D33,'Appendix 2b. Deaths 2019'!$E$4:$F$1683,2,FALSE)</f>
        <v>10367</v>
      </c>
      <c r="G33" s="119">
        <f t="shared" si="1"/>
        <v>1.2044679109093773E-3</v>
      </c>
      <c r="H33" s="189">
        <v>5</v>
      </c>
      <c r="I33" s="215">
        <f>VLOOKUP(D33,'Appendix 3. nax IBGE 2019'!$E$5:$O$1850,11,FALSE)</f>
        <v>2.4999999999999112</v>
      </c>
      <c r="J33" s="119">
        <f t="shared" si="9"/>
        <v>6.0042597091757161E-3</v>
      </c>
      <c r="K33" s="119">
        <f t="shared" si="13"/>
        <v>0.99399574029082427</v>
      </c>
      <c r="L33" s="118">
        <f t="shared" si="14"/>
        <v>97362.572577154351</v>
      </c>
      <c r="M33" s="118">
        <f t="shared" si="3"/>
        <v>584.59017170670438</v>
      </c>
      <c r="N33" s="118">
        <f t="shared" si="10"/>
        <v>485351.38745650492</v>
      </c>
      <c r="O33" s="118">
        <f t="shared" si="11"/>
        <v>4568581.6969286194</v>
      </c>
      <c r="P33" s="117">
        <f t="shared" si="12"/>
        <v>46.923387252409299</v>
      </c>
    </row>
    <row r="34" spans="1:16" x14ac:dyDescent="0.2">
      <c r="A34" s="127" t="s">
        <v>82</v>
      </c>
      <c r="B34" s="115" t="s">
        <v>70</v>
      </c>
      <c r="C34" s="116" t="s">
        <v>124</v>
      </c>
      <c r="D34" s="115" t="str">
        <f t="shared" si="0"/>
        <v>BrazilFemale40-44</v>
      </c>
      <c r="E34" s="118">
        <f>VLOOKUP(D34,'Appendix 1b. Person-years 2019'!$E$3:$F$1682,2,FALSE)</f>
        <v>7846398.4304999998</v>
      </c>
      <c r="F34" s="118">
        <f>VLOOKUP(D34,'Appendix 2b. Deaths 2019'!$E$4:$F$1683,2,FALSE)</f>
        <v>13756</v>
      </c>
      <c r="G34" s="119">
        <f t="shared" si="1"/>
        <v>1.7531610358363385E-3</v>
      </c>
      <c r="H34" s="189">
        <v>5</v>
      </c>
      <c r="I34" s="215">
        <f>VLOOKUP(D34,'Appendix 3. nax IBGE 2019'!$E$5:$O$1850,11,FALSE)</f>
        <v>2.4999999999999996</v>
      </c>
      <c r="J34" s="119">
        <f t="shared" si="9"/>
        <v>8.7275531638191968E-3</v>
      </c>
      <c r="K34" s="119">
        <f t="shared" si="13"/>
        <v>0.99127244683618077</v>
      </c>
      <c r="L34" s="118">
        <f t="shared" si="14"/>
        <v>96777.982405447648</v>
      </c>
      <c r="M34" s="118">
        <f t="shared" si="3"/>
        <v>844.63498653070315</v>
      </c>
      <c r="N34" s="118">
        <f t="shared" si="10"/>
        <v>481778.32456091151</v>
      </c>
      <c r="O34" s="118">
        <f t="shared" si="11"/>
        <v>4083230.3094721148</v>
      </c>
      <c r="P34" s="117">
        <f t="shared" si="12"/>
        <v>42.191727994137942</v>
      </c>
    </row>
    <row r="35" spans="1:16" x14ac:dyDescent="0.2">
      <c r="A35" s="127" t="s">
        <v>82</v>
      </c>
      <c r="B35" s="115" t="s">
        <v>70</v>
      </c>
      <c r="C35" s="116" t="s">
        <v>125</v>
      </c>
      <c r="D35" s="115" t="str">
        <f t="shared" si="0"/>
        <v>BrazilFemale45-49</v>
      </c>
      <c r="E35" s="118">
        <f>VLOOKUP(D35,'Appendix 1b. Person-years 2019'!$E$3:$F$1682,2,FALSE)</f>
        <v>6957752.8321000002</v>
      </c>
      <c r="F35" s="118">
        <f>VLOOKUP(D35,'Appendix 2b. Deaths 2019'!$E$4:$F$1683,2,FALSE)</f>
        <v>17872</v>
      </c>
      <c r="G35" s="119">
        <f t="shared" si="1"/>
        <v>2.5686454278091744E-3</v>
      </c>
      <c r="H35" s="189">
        <v>5</v>
      </c>
      <c r="I35" s="215">
        <f>VLOOKUP(D35,'Appendix 3. nax IBGE 2019'!$E$5:$O$1850,11,FALSE)</f>
        <v>2.5</v>
      </c>
      <c r="J35" s="119">
        <f t="shared" si="9"/>
        <v>1.2761279135783057E-2</v>
      </c>
      <c r="K35" s="119">
        <f t="shared" si="13"/>
        <v>0.98723872086421693</v>
      </c>
      <c r="L35" s="118">
        <f t="shared" si="14"/>
        <v>95933.34741891695</v>
      </c>
      <c r="M35" s="118">
        <f t="shared" si="3"/>
        <v>1224.2322248428522</v>
      </c>
      <c r="N35" s="118">
        <f t="shared" si="10"/>
        <v>476606.15653247765</v>
      </c>
      <c r="O35" s="118">
        <f t="shared" si="11"/>
        <v>3601451.9849112034</v>
      </c>
      <c r="P35" s="117">
        <f t="shared" si="12"/>
        <v>37.541189605159538</v>
      </c>
    </row>
    <row r="36" spans="1:16" x14ac:dyDescent="0.2">
      <c r="A36" s="127" t="s">
        <v>82</v>
      </c>
      <c r="B36" s="115" t="s">
        <v>70</v>
      </c>
      <c r="C36" s="116" t="s">
        <v>126</v>
      </c>
      <c r="D36" s="115" t="str">
        <f t="shared" si="0"/>
        <v>BrazilFemale50-54</v>
      </c>
      <c r="E36" s="118">
        <f>VLOOKUP(D36,'Appendix 1b. Person-years 2019'!$E$3:$F$1682,2,FALSE)</f>
        <v>6495558.4097999996</v>
      </c>
      <c r="F36" s="118">
        <f>VLOOKUP(D36,'Appendix 2b. Deaths 2019'!$E$4:$F$1683,2,FALSE)</f>
        <v>24735</v>
      </c>
      <c r="G36" s="119">
        <f t="shared" si="1"/>
        <v>3.8079866948285356E-3</v>
      </c>
      <c r="H36" s="189">
        <v>5</v>
      </c>
      <c r="I36" s="215">
        <f>VLOOKUP(D36,'Appendix 3. nax IBGE 2019'!$E$5:$O$1850,11,FALSE)</f>
        <v>2.5000000000000222</v>
      </c>
      <c r="J36" s="119">
        <f t="shared" si="9"/>
        <v>1.8860383252926403E-2</v>
      </c>
      <c r="K36" s="119">
        <f t="shared" si="13"/>
        <v>0.98113961674707362</v>
      </c>
      <c r="L36" s="118">
        <f t="shared" si="14"/>
        <v>94709.115194074097</v>
      </c>
      <c r="M36" s="118">
        <f t="shared" si="3"/>
        <v>1786.2502101057926</v>
      </c>
      <c r="N36" s="118">
        <f t="shared" si="10"/>
        <v>469079.95044510608</v>
      </c>
      <c r="O36" s="118">
        <f t="shared" si="11"/>
        <v>3124845.8283787258</v>
      </c>
      <c r="P36" s="117">
        <f t="shared" si="12"/>
        <v>32.994140236400874</v>
      </c>
    </row>
    <row r="37" spans="1:16" x14ac:dyDescent="0.2">
      <c r="A37" s="127" t="s">
        <v>82</v>
      </c>
      <c r="B37" s="115" t="s">
        <v>70</v>
      </c>
      <c r="C37" s="116" t="s">
        <v>127</v>
      </c>
      <c r="D37" s="115" t="str">
        <f t="shared" si="0"/>
        <v>BrazilFemale55-59</v>
      </c>
      <c r="E37" s="118">
        <f>VLOOKUP(D37,'Appendix 1b. Person-years 2019'!$E$3:$F$1682,2,FALSE)</f>
        <v>5818139.5505999997</v>
      </c>
      <c r="F37" s="118">
        <f>VLOOKUP(D37,'Appendix 2b. Deaths 2019'!$E$4:$F$1683,2,FALSE)</f>
        <v>33465</v>
      </c>
      <c r="G37" s="119">
        <f t="shared" si="1"/>
        <v>5.7518386606159868E-3</v>
      </c>
      <c r="H37" s="189">
        <v>5</v>
      </c>
      <c r="I37" s="215">
        <f>VLOOKUP(D37,'Appendix 3. nax IBGE 2019'!$E$5:$O$1850,11,FALSE)</f>
        <v>2.4999999999999925</v>
      </c>
      <c r="J37" s="119">
        <f t="shared" si="9"/>
        <v>2.8351510024466019E-2</v>
      </c>
      <c r="K37" s="119">
        <f t="shared" si="13"/>
        <v>0.97164848997553399</v>
      </c>
      <c r="L37" s="118">
        <f t="shared" si="14"/>
        <v>92922.864983968306</v>
      </c>
      <c r="M37" s="118">
        <f t="shared" si="3"/>
        <v>2634.5035380950799</v>
      </c>
      <c r="N37" s="118">
        <f t="shared" si="10"/>
        <v>458028.06607460376</v>
      </c>
      <c r="O37" s="118">
        <f t="shared" si="11"/>
        <v>2655765.8779336195</v>
      </c>
      <c r="P37" s="117">
        <f t="shared" si="12"/>
        <v>28.580327117462538</v>
      </c>
    </row>
    <row r="38" spans="1:16" x14ac:dyDescent="0.2">
      <c r="A38" s="127" t="s">
        <v>82</v>
      </c>
      <c r="B38" s="115" t="s">
        <v>70</v>
      </c>
      <c r="C38" s="116" t="s">
        <v>128</v>
      </c>
      <c r="D38" s="115" t="str">
        <f t="shared" si="0"/>
        <v>BrazilFemale60-64</v>
      </c>
      <c r="E38" s="118">
        <f>VLOOKUP(D38,'Appendix 1b. Person-years 2019'!$E$3:$F$1682,2,FALSE)</f>
        <v>4869384.6832999997</v>
      </c>
      <c r="F38" s="118">
        <f>VLOOKUP(D38,'Appendix 2b. Deaths 2019'!$E$4:$F$1683,2,FALSE)</f>
        <v>43379</v>
      </c>
      <c r="G38" s="119">
        <f t="shared" si="1"/>
        <v>8.9085177740777493E-3</v>
      </c>
      <c r="H38" s="189">
        <v>5</v>
      </c>
      <c r="I38" s="215">
        <f>VLOOKUP(D38,'Appendix 3. nax IBGE 2019'!$E$5:$O$1850,11,FALSE)</f>
        <v>2.5000000000000018</v>
      </c>
      <c r="J38" s="119">
        <f t="shared" si="9"/>
        <v>4.3572180019980471E-2</v>
      </c>
      <c r="K38" s="119">
        <f t="shared" si="13"/>
        <v>0.95642781998001958</v>
      </c>
      <c r="L38" s="118">
        <f t="shared" si="14"/>
        <v>90288.361445873219</v>
      </c>
      <c r="M38" s="118">
        <f t="shared" si="3"/>
        <v>3934.060738628652</v>
      </c>
      <c r="N38" s="118">
        <f t="shared" si="10"/>
        <v>441606.65538279444</v>
      </c>
      <c r="O38" s="118">
        <f t="shared" si="11"/>
        <v>2197737.8118590158</v>
      </c>
      <c r="P38" s="117">
        <f t="shared" si="12"/>
        <v>24.341319043391135</v>
      </c>
    </row>
    <row r="39" spans="1:16" x14ac:dyDescent="0.2">
      <c r="A39" s="127" t="s">
        <v>82</v>
      </c>
      <c r="B39" s="115" t="s">
        <v>70</v>
      </c>
      <c r="C39" s="116" t="s">
        <v>129</v>
      </c>
      <c r="D39" s="115" t="str">
        <f t="shared" si="0"/>
        <v>BrazilFemale65-69</v>
      </c>
      <c r="E39" s="118">
        <f>VLOOKUP(D39,'Appendix 1b. Person-years 2019'!$E$3:$F$1682,2,FALSE)</f>
        <v>3856189.8204000001</v>
      </c>
      <c r="F39" s="118">
        <f>VLOOKUP(D39,'Appendix 2b. Deaths 2019'!$E$4:$F$1683,2,FALSE)</f>
        <v>52796</v>
      </c>
      <c r="G39" s="119">
        <f t="shared" si="1"/>
        <v>1.3691234731417735E-2</v>
      </c>
      <c r="H39" s="189">
        <v>5</v>
      </c>
      <c r="I39" s="215">
        <f>VLOOKUP(D39,'Appendix 3. nax IBGE 2019'!$E$5:$O$1850,11,FALSE)</f>
        <v>2.5000000000000009</v>
      </c>
      <c r="J39" s="119">
        <f t="shared" si="9"/>
        <v>6.6190596183680547E-2</v>
      </c>
      <c r="K39" s="119">
        <f t="shared" si="13"/>
        <v>0.93380940381631949</v>
      </c>
      <c r="L39" s="118">
        <f t="shared" si="14"/>
        <v>86354.300707244562</v>
      </c>
      <c r="M39" s="118">
        <f t="shared" si="3"/>
        <v>5715.8426468373445</v>
      </c>
      <c r="N39" s="118">
        <f t="shared" si="10"/>
        <v>417481.89691912942</v>
      </c>
      <c r="O39" s="118">
        <f t="shared" si="11"/>
        <v>1756131.1564762215</v>
      </c>
      <c r="P39" s="117">
        <f t="shared" si="12"/>
        <v>20.336348532654998</v>
      </c>
    </row>
    <row r="40" spans="1:16" x14ac:dyDescent="0.2">
      <c r="A40" s="127" t="s">
        <v>82</v>
      </c>
      <c r="B40" s="115" t="s">
        <v>70</v>
      </c>
      <c r="C40" s="116" t="s">
        <v>130</v>
      </c>
      <c r="D40" s="115" t="str">
        <f t="shared" si="0"/>
        <v>BrazilFemale70-74</v>
      </c>
      <c r="E40" s="118">
        <f>VLOOKUP(D40,'Appendix 1b. Person-years 2019'!$E$3:$F$1682,2,FALSE)</f>
        <v>2869209.0169000002</v>
      </c>
      <c r="F40" s="118">
        <f>VLOOKUP(D40,'Appendix 2b. Deaths 2019'!$E$4:$F$1683,2,FALSE)</f>
        <v>59661</v>
      </c>
      <c r="G40" s="119">
        <f t="shared" si="1"/>
        <v>2.0793535656896813E-2</v>
      </c>
      <c r="H40" s="189">
        <v>5</v>
      </c>
      <c r="I40" s="215">
        <f>VLOOKUP(D40,'Appendix 3. nax IBGE 2019'!$E$5:$O$1850,11,FALSE)</f>
        <v>2.500000000000004</v>
      </c>
      <c r="J40" s="119">
        <f t="shared" si="9"/>
        <v>9.8830109756492437E-2</v>
      </c>
      <c r="K40" s="119">
        <f t="shared" si="13"/>
        <v>0.90116989024350758</v>
      </c>
      <c r="L40" s="118">
        <f t="shared" si="14"/>
        <v>80638.458060407211</v>
      </c>
      <c r="M40" s="118">
        <f t="shared" si="3"/>
        <v>7969.5076607043566</v>
      </c>
      <c r="N40" s="118">
        <f t="shared" si="10"/>
        <v>383268.52115027519</v>
      </c>
      <c r="O40" s="118">
        <f t="shared" si="11"/>
        <v>1338649.2595570921</v>
      </c>
      <c r="P40" s="117">
        <f t="shared" si="12"/>
        <v>16.600630663774528</v>
      </c>
    </row>
    <row r="41" spans="1:16" x14ac:dyDescent="0.2">
      <c r="A41" s="127" t="s">
        <v>82</v>
      </c>
      <c r="B41" s="115" t="s">
        <v>70</v>
      </c>
      <c r="C41" s="116" t="s">
        <v>131</v>
      </c>
      <c r="D41" s="115" t="str">
        <f t="shared" si="0"/>
        <v>BrazilFemale75-79</v>
      </c>
      <c r="E41" s="118">
        <f>VLOOKUP(D41,'Appendix 1b. Person-years 2019'!$E$3:$F$1682,2,FALSE)</f>
        <v>1990588.1982</v>
      </c>
      <c r="F41" s="118">
        <f>VLOOKUP(D41,'Appendix 2b. Deaths 2019'!$E$4:$F$1683,2,FALSE)</f>
        <v>69071</v>
      </c>
      <c r="G41" s="119">
        <f t="shared" si="1"/>
        <v>3.4698789062678974E-2</v>
      </c>
      <c r="H41" s="189">
        <v>5</v>
      </c>
      <c r="I41" s="215">
        <f>VLOOKUP(D41,'Appendix 3. nax IBGE 2019'!$E$5:$O$1850,11,FALSE)</f>
        <v>2.4999999999999982</v>
      </c>
      <c r="J41" s="119">
        <f t="shared" si="9"/>
        <v>0.15964520691441714</v>
      </c>
      <c r="K41" s="119">
        <f t="shared" si="13"/>
        <v>0.84035479308558281</v>
      </c>
      <c r="L41" s="118">
        <f t="shared" si="14"/>
        <v>72668.950399702851</v>
      </c>
      <c r="M41" s="118">
        <f t="shared" si="3"/>
        <v>11601.249622814077</v>
      </c>
      <c r="N41" s="118">
        <f t="shared" si="10"/>
        <v>334341.62794147903</v>
      </c>
      <c r="O41" s="118">
        <f t="shared" si="11"/>
        <v>955380.73840681696</v>
      </c>
      <c r="P41" s="117">
        <f t="shared" si="12"/>
        <v>13.147028175746483</v>
      </c>
    </row>
    <row r="42" spans="1:16" x14ac:dyDescent="0.2">
      <c r="A42" s="127" t="s">
        <v>82</v>
      </c>
      <c r="B42" s="115" t="s">
        <v>70</v>
      </c>
      <c r="C42" s="116" t="s">
        <v>132</v>
      </c>
      <c r="D42" s="115" t="str">
        <f t="shared" si="0"/>
        <v>BrazilFemale80-84</v>
      </c>
      <c r="E42" s="118">
        <f>VLOOKUP(D42,'Appendix 1b. Person-years 2019'!$E$3:$F$1682,2,FALSE)</f>
        <v>1359304.1540999999</v>
      </c>
      <c r="F42" s="118">
        <f>VLOOKUP(D42,'Appendix 2b. Deaths 2019'!$E$4:$F$1683,2,FALSE)</f>
        <v>78043</v>
      </c>
      <c r="G42" s="119">
        <f t="shared" si="1"/>
        <v>5.7413934743451543E-2</v>
      </c>
      <c r="H42" s="189">
        <v>5</v>
      </c>
      <c r="I42" s="215">
        <f>VLOOKUP(D42,'Appendix 3. nax IBGE 2019'!$E$5:$O$1850,11,FALSE)</f>
        <v>2.5000000000000013</v>
      </c>
      <c r="J42" s="119">
        <f t="shared" si="9"/>
        <v>0.25103710395553708</v>
      </c>
      <c r="K42" s="119">
        <f t="shared" si="13"/>
        <v>0.74896289604446298</v>
      </c>
      <c r="L42" s="118">
        <f t="shared" si="14"/>
        <v>61067.700776888771</v>
      </c>
      <c r="M42" s="118">
        <f t="shared" si="3"/>
        <v>15330.258748253458</v>
      </c>
      <c r="N42" s="118">
        <f t="shared" si="10"/>
        <v>267012.85701381019</v>
      </c>
      <c r="O42" s="118">
        <f t="shared" si="11"/>
        <v>621039.11046533799</v>
      </c>
      <c r="P42" s="117">
        <f t="shared" si="12"/>
        <v>10.169682214405096</v>
      </c>
    </row>
    <row r="43" spans="1:16" x14ac:dyDescent="0.2">
      <c r="A43" s="127" t="s">
        <v>82</v>
      </c>
      <c r="B43" s="115" t="s">
        <v>70</v>
      </c>
      <c r="C43" s="116" t="s">
        <v>133</v>
      </c>
      <c r="D43" s="115" t="str">
        <f t="shared" si="0"/>
        <v>BrazilFemale85-89</v>
      </c>
      <c r="E43" s="118">
        <f>VLOOKUP(D43,'Appendix 1b. Person-years 2019'!$E$3:$F$1682,2,FALSE)</f>
        <v>752201.67209999997</v>
      </c>
      <c r="F43" s="118">
        <f>VLOOKUP(D43,'Appendix 2b. Deaths 2019'!$E$4:$F$1683,2,FALSE)</f>
        <v>74140</v>
      </c>
      <c r="G43" s="119">
        <f t="shared" si="1"/>
        <v>9.856399254340345E-2</v>
      </c>
      <c r="H43" s="189">
        <v>5</v>
      </c>
      <c r="I43" s="215">
        <f>VLOOKUP(D43,'Appendix 3. nax IBGE 2019'!$E$5:$O$1850,11,FALSE)</f>
        <v>2.5</v>
      </c>
      <c r="J43" s="119">
        <f t="shared" si="9"/>
        <v>0.39539154057469472</v>
      </c>
      <c r="K43" s="119">
        <f t="shared" si="13"/>
        <v>0.60460845942530528</v>
      </c>
      <c r="L43" s="118">
        <f t="shared" si="14"/>
        <v>45737.442028635312</v>
      </c>
      <c r="M43" s="118">
        <f t="shared" si="3"/>
        <v>18084.197665647906</v>
      </c>
      <c r="N43" s="118">
        <f t="shared" si="10"/>
        <v>183476.71597905681</v>
      </c>
      <c r="O43" s="118">
        <f t="shared" si="11"/>
        <v>354026.25345152785</v>
      </c>
      <c r="P43" s="117">
        <f t="shared" si="12"/>
        <v>7.7404034364204053</v>
      </c>
    </row>
    <row r="44" spans="1:16" x14ac:dyDescent="0.2">
      <c r="A44" s="126" t="s">
        <v>82</v>
      </c>
      <c r="B44" s="124" t="s">
        <v>70</v>
      </c>
      <c r="C44" s="125" t="s">
        <v>8</v>
      </c>
      <c r="D44" s="124" t="str">
        <f t="shared" si="0"/>
        <v>BrazilFemale90+</v>
      </c>
      <c r="E44" s="113">
        <f>VLOOKUP(D44,'Appendix 1b. Person-years 2019'!$E$3:$F$1682,2,FALSE)</f>
        <v>516726.05609999999</v>
      </c>
      <c r="F44" s="113">
        <f>VLOOKUP(D44,'Appendix 2b. Deaths 2019'!$E$4:$F$1683,2,FALSE)</f>
        <v>83783</v>
      </c>
      <c r="G44" s="114">
        <f t="shared" si="1"/>
        <v>0.16214200737689488</v>
      </c>
      <c r="H44" s="190"/>
      <c r="I44" s="215">
        <f>VLOOKUP(D44,'Appendix 3. nax IBGE 2019'!$E$5:$O$1850,11,FALSE)</f>
        <v>6.6772208770327923</v>
      </c>
      <c r="J44" s="114">
        <v>1</v>
      </c>
      <c r="K44" s="114">
        <f t="shared" si="13"/>
        <v>0</v>
      </c>
      <c r="L44" s="113">
        <f t="shared" si="14"/>
        <v>27653.244362987407</v>
      </c>
      <c r="M44" s="113">
        <f t="shared" si="3"/>
        <v>27653.244362987407</v>
      </c>
      <c r="N44" s="113">
        <f>L44*P44</f>
        <v>170549.53747247104</v>
      </c>
      <c r="O44" s="113">
        <f>N44</f>
        <v>170549.53747247104</v>
      </c>
      <c r="P44" s="112">
        <f>1/G44</f>
        <v>6.1674332036331956</v>
      </c>
    </row>
    <row r="45" spans="1:16" x14ac:dyDescent="0.2">
      <c r="A45" s="115" t="s">
        <v>82</v>
      </c>
      <c r="B45" s="115" t="s">
        <v>71</v>
      </c>
      <c r="C45" s="116">
        <v>0</v>
      </c>
      <c r="D45" s="115" t="str">
        <f t="shared" si="0"/>
        <v>BrazilMale0</v>
      </c>
      <c r="E45" s="122">
        <f>VLOOKUP(D45,'Appendix 1b. Person-years 2019'!$E$3:$F$1682,2,FALSE)</f>
        <v>1514813.3099</v>
      </c>
      <c r="F45" s="122">
        <f>VLOOKUP(D45,'Appendix 2b. Deaths 2019'!$E$4:$F$1683,2,FALSE)</f>
        <v>19401</v>
      </c>
      <c r="G45" s="123">
        <f t="shared" si="1"/>
        <v>1.2807518836285345E-2</v>
      </c>
      <c r="H45" s="188">
        <v>1</v>
      </c>
      <c r="I45" s="215">
        <f>VLOOKUP(D45,'Appendix 3. nax IBGE 2019'!$E$5:$O$1850,11,FALSE)</f>
        <v>7.943953313760245E-2</v>
      </c>
      <c r="J45" s="123">
        <f t="shared" ref="J45:J63" si="15">(H45*G45)/(1+(H45-I45)*G45)</f>
        <v>1.2658276546690406E-2</v>
      </c>
      <c r="K45" s="123">
        <f t="shared" si="13"/>
        <v>0.98734172345330962</v>
      </c>
      <c r="L45" s="122">
        <v>100000</v>
      </c>
      <c r="M45" s="122">
        <f t="shared" si="3"/>
        <v>1265.8276546690406</v>
      </c>
      <c r="N45" s="122">
        <f t="shared" ref="N45:N63" si="16">L46*H45+M45*I45</f>
        <v>98834.729103250531</v>
      </c>
      <c r="O45" s="122">
        <f t="shared" ref="O45:O63" si="17">O46+N45</f>
        <v>7329044.4387519667</v>
      </c>
      <c r="P45" s="121">
        <f t="shared" ref="P45:P63" si="18">O45/L45</f>
        <v>73.29044438751967</v>
      </c>
    </row>
    <row r="46" spans="1:16" x14ac:dyDescent="0.2">
      <c r="A46" s="115" t="s">
        <v>82</v>
      </c>
      <c r="B46" s="115" t="s">
        <v>71</v>
      </c>
      <c r="C46" s="120" t="s">
        <v>1657</v>
      </c>
      <c r="D46" s="115" t="str">
        <f t="shared" si="0"/>
        <v>BrazilMale1-4</v>
      </c>
      <c r="E46" s="118">
        <f>VLOOKUP(D46,'Appendix 1b. Person-years 2019'!$E$3:$F$1682,2,FALSE)</f>
        <v>6055225.9627</v>
      </c>
      <c r="F46" s="118">
        <f>VLOOKUP(D46,'Appendix 2b. Deaths 2019'!$E$4:$F$1683,2,FALSE)</f>
        <v>3267</v>
      </c>
      <c r="G46" s="119">
        <f t="shared" si="1"/>
        <v>5.395339530059847E-4</v>
      </c>
      <c r="H46" s="189">
        <v>4</v>
      </c>
      <c r="I46" s="215">
        <f>VLOOKUP(D46,'Appendix 3. nax IBGE 2019'!$E$5:$O$1850,11,FALSE)</f>
        <v>1.6142873692716657</v>
      </c>
      <c r="J46" s="119">
        <f t="shared" si="15"/>
        <v>2.1553614889825152E-3</v>
      </c>
      <c r="K46" s="119">
        <f t="shared" si="13"/>
        <v>0.99784463851101746</v>
      </c>
      <c r="L46" s="118">
        <f t="shared" ref="L46:L64" si="19">L45-M45</f>
        <v>98734.172345330953</v>
      </c>
      <c r="M46" s="118">
        <f t="shared" si="3"/>
        <v>212.8078327196888</v>
      </c>
      <c r="N46" s="118">
        <f t="shared" si="16"/>
        <v>394428.99104688654</v>
      </c>
      <c r="O46" s="118">
        <f t="shared" si="17"/>
        <v>7230209.7096487163</v>
      </c>
      <c r="P46" s="117">
        <f t="shared" si="18"/>
        <v>73.22905067113399</v>
      </c>
    </row>
    <row r="47" spans="1:16" x14ac:dyDescent="0.2">
      <c r="A47" s="115" t="s">
        <v>82</v>
      </c>
      <c r="B47" s="115" t="s">
        <v>71</v>
      </c>
      <c r="C47" s="120" t="s">
        <v>1658</v>
      </c>
      <c r="D47" s="115" t="str">
        <f t="shared" si="0"/>
        <v>BrazilMale5-9</v>
      </c>
      <c r="E47" s="118">
        <f>VLOOKUP(D47,'Appendix 1b. Person-years 2019'!$E$3:$F$1682,2,FALSE)</f>
        <v>7435305.2725</v>
      </c>
      <c r="F47" s="118">
        <f>VLOOKUP(D47,'Appendix 2b. Deaths 2019'!$E$4:$F$1683,2,FALSE)</f>
        <v>1774</v>
      </c>
      <c r="G47" s="119">
        <f t="shared" si="1"/>
        <v>2.3859141420343074E-4</v>
      </c>
      <c r="H47" s="189">
        <v>5</v>
      </c>
      <c r="I47" s="215">
        <f>VLOOKUP(D47,'Appendix 3. nax IBGE 2019'!$E$5:$O$1850,11,FALSE)</f>
        <v>2.5000000000004201</v>
      </c>
      <c r="J47" s="119">
        <f t="shared" si="15"/>
        <v>1.1922459219156835E-3</v>
      </c>
      <c r="K47" s="119">
        <f t="shared" si="13"/>
        <v>0.99880775407808431</v>
      </c>
      <c r="L47" s="118">
        <f t="shared" si="19"/>
        <v>98521.364512611268</v>
      </c>
      <c r="M47" s="118">
        <f t="shared" si="3"/>
        <v>117.46169506172933</v>
      </c>
      <c r="N47" s="118">
        <f t="shared" si="16"/>
        <v>492313.16832540202</v>
      </c>
      <c r="O47" s="118">
        <f t="shared" si="17"/>
        <v>6835780.7186018294</v>
      </c>
      <c r="P47" s="117">
        <f t="shared" si="18"/>
        <v>69.383739784956106</v>
      </c>
    </row>
    <row r="48" spans="1:16" x14ac:dyDescent="0.2">
      <c r="A48" s="115" t="s">
        <v>82</v>
      </c>
      <c r="B48" s="115" t="s">
        <v>71</v>
      </c>
      <c r="C48" s="120" t="s">
        <v>118</v>
      </c>
      <c r="D48" s="115" t="str">
        <f t="shared" si="0"/>
        <v>BrazilMale10-14</v>
      </c>
      <c r="E48" s="118">
        <f>VLOOKUP(D48,'Appendix 1b. Person-years 2019'!$E$3:$F$1682,2,FALSE)</f>
        <v>7669535.6083000004</v>
      </c>
      <c r="F48" s="118">
        <f>VLOOKUP(D48,'Appendix 2b. Deaths 2019'!$E$4:$F$1683,2,FALSE)</f>
        <v>2517</v>
      </c>
      <c r="G48" s="119">
        <f t="shared" si="1"/>
        <v>3.2818153908511659E-4</v>
      </c>
      <c r="H48" s="189">
        <v>5</v>
      </c>
      <c r="I48" s="215">
        <f>VLOOKUP(D48,'Appendix 3. nax IBGE 2019'!$E$5:$O$1850,11,FALSE)</f>
        <v>2.5000000000001568</v>
      </c>
      <c r="J48" s="119">
        <f t="shared" si="15"/>
        <v>1.6395625100556423E-3</v>
      </c>
      <c r="K48" s="119">
        <f t="shared" si="13"/>
        <v>0.99836043748994441</v>
      </c>
      <c r="L48" s="118">
        <f t="shared" si="19"/>
        <v>98403.902817549533</v>
      </c>
      <c r="M48" s="118">
        <f t="shared" si="3"/>
        <v>161.33934990281301</v>
      </c>
      <c r="N48" s="118">
        <f t="shared" si="16"/>
        <v>491616.16571299062</v>
      </c>
      <c r="O48" s="118">
        <f t="shared" si="17"/>
        <v>6343467.5502764275</v>
      </c>
      <c r="P48" s="117">
        <f t="shared" si="18"/>
        <v>64.463576836356154</v>
      </c>
    </row>
    <row r="49" spans="1:16" x14ac:dyDescent="0.2">
      <c r="A49" s="115" t="s">
        <v>82</v>
      </c>
      <c r="B49" s="115" t="s">
        <v>71</v>
      </c>
      <c r="C49" s="116" t="s">
        <v>119</v>
      </c>
      <c r="D49" s="115" t="str">
        <f t="shared" si="0"/>
        <v>BrazilMale15-19</v>
      </c>
      <c r="E49" s="118">
        <f>VLOOKUP(D49,'Appendix 1b. Person-years 2019'!$E$3:$F$1682,2,FALSE)</f>
        <v>8192052.2728000004</v>
      </c>
      <c r="F49" s="118">
        <f>VLOOKUP(D49,'Appendix 2b. Deaths 2019'!$E$4:$F$1683,2,FALSE)</f>
        <v>13269</v>
      </c>
      <c r="G49" s="119">
        <f t="shared" si="1"/>
        <v>1.6197406410670674E-3</v>
      </c>
      <c r="H49" s="189">
        <v>5</v>
      </c>
      <c r="I49" s="215">
        <f>VLOOKUP(D49,'Appendix 3. nax IBGE 2019'!$E$5:$O$1850,11,FALSE)</f>
        <v>2.5000000000000249</v>
      </c>
      <c r="J49" s="119">
        <f t="shared" si="15"/>
        <v>8.0660409694086801E-3</v>
      </c>
      <c r="K49" s="119">
        <f t="shared" si="13"/>
        <v>0.99193395903059134</v>
      </c>
      <c r="L49" s="118">
        <f t="shared" si="19"/>
        <v>98242.563467646716</v>
      </c>
      <c r="M49" s="118">
        <f t="shared" si="3"/>
        <v>792.42854186977092</v>
      </c>
      <c r="N49" s="118">
        <f t="shared" si="16"/>
        <v>489231.74598355923</v>
      </c>
      <c r="O49" s="118">
        <f t="shared" si="17"/>
        <v>5851851.3845634367</v>
      </c>
      <c r="P49" s="117">
        <f t="shared" si="18"/>
        <v>59.565336835806114</v>
      </c>
    </row>
    <row r="50" spans="1:16" x14ac:dyDescent="0.2">
      <c r="A50" s="115" t="s">
        <v>82</v>
      </c>
      <c r="B50" s="115" t="s">
        <v>71</v>
      </c>
      <c r="C50" s="116" t="s">
        <v>120</v>
      </c>
      <c r="D50" s="115" t="str">
        <f t="shared" si="0"/>
        <v>BrazilMale20-24</v>
      </c>
      <c r="E50" s="118">
        <f>VLOOKUP(D50,'Appendix 1b. Person-years 2019'!$E$3:$F$1682,2,FALSE)</f>
        <v>8742077.8573000003</v>
      </c>
      <c r="F50" s="118">
        <f>VLOOKUP(D50,'Appendix 2b. Deaths 2019'!$E$4:$F$1683,2,FALSE)</f>
        <v>20285</v>
      </c>
      <c r="G50" s="119">
        <f t="shared" si="1"/>
        <v>2.3203865638260334E-3</v>
      </c>
      <c r="H50" s="189">
        <v>5</v>
      </c>
      <c r="I50" s="215">
        <f>VLOOKUP(D50,'Appendix 3. nax IBGE 2019'!$E$5:$O$1850,11,FALSE)</f>
        <v>2.499999999999988</v>
      </c>
      <c r="J50" s="119">
        <f t="shared" si="15"/>
        <v>1.1535018563907231E-2</v>
      </c>
      <c r="K50" s="119">
        <f t="shared" si="13"/>
        <v>0.98846498143609274</v>
      </c>
      <c r="L50" s="118">
        <f t="shared" si="19"/>
        <v>97450.134925776947</v>
      </c>
      <c r="M50" s="118">
        <f t="shared" si="3"/>
        <v>1124.0891154241015</v>
      </c>
      <c r="N50" s="118">
        <f t="shared" si="16"/>
        <v>484440.4518403245</v>
      </c>
      <c r="O50" s="118">
        <f t="shared" si="17"/>
        <v>5362619.6385798771</v>
      </c>
      <c r="P50" s="117">
        <f t="shared" si="18"/>
        <v>55.02937110004337</v>
      </c>
    </row>
    <row r="51" spans="1:16" x14ac:dyDescent="0.2">
      <c r="A51" s="115" t="s">
        <v>82</v>
      </c>
      <c r="B51" s="115" t="s">
        <v>71</v>
      </c>
      <c r="C51" s="116" t="s">
        <v>121</v>
      </c>
      <c r="D51" s="115" t="str">
        <f t="shared" si="0"/>
        <v>BrazilMale25-29</v>
      </c>
      <c r="E51" s="118">
        <f>VLOOKUP(D51,'Appendix 1b. Person-years 2019'!$E$3:$F$1682,2,FALSE)</f>
        <v>8485881.9293000009</v>
      </c>
      <c r="F51" s="118">
        <f>VLOOKUP(D51,'Appendix 2b. Deaths 2019'!$E$4:$F$1683,2,FALSE)</f>
        <v>18583</v>
      </c>
      <c r="G51" s="119">
        <f t="shared" si="1"/>
        <v>2.1898725618414196E-3</v>
      </c>
      <c r="H51" s="189">
        <v>5</v>
      </c>
      <c r="I51" s="215">
        <f>VLOOKUP(D51,'Appendix 3. nax IBGE 2019'!$E$5:$O$1850,11,FALSE)</f>
        <v>2.5000000000000058</v>
      </c>
      <c r="J51" s="119">
        <f t="shared" si="15"/>
        <v>1.0889744925164424E-2</v>
      </c>
      <c r="K51" s="119">
        <f t="shared" si="13"/>
        <v>0.98911025507483563</v>
      </c>
      <c r="L51" s="118">
        <f t="shared" si="19"/>
        <v>96326.045810352851</v>
      </c>
      <c r="M51" s="118">
        <f t="shared" si="3"/>
        <v>1048.9660685244457</v>
      </c>
      <c r="N51" s="118">
        <f t="shared" si="16"/>
        <v>479007.81388045312</v>
      </c>
      <c r="O51" s="118">
        <f t="shared" si="17"/>
        <v>4878179.1867395528</v>
      </c>
      <c r="P51" s="117">
        <f t="shared" si="18"/>
        <v>50.642369316640838</v>
      </c>
    </row>
    <row r="52" spans="1:16" x14ac:dyDescent="0.2">
      <c r="A52" s="115" t="s">
        <v>82</v>
      </c>
      <c r="B52" s="115" t="s">
        <v>71</v>
      </c>
      <c r="C52" s="116" t="s">
        <v>122</v>
      </c>
      <c r="D52" s="115" t="str">
        <f t="shared" si="0"/>
        <v>BrazilMale30-34</v>
      </c>
      <c r="E52" s="118">
        <f>VLOOKUP(D52,'Appendix 1b. Person-years 2019'!$E$3:$F$1682,2,FALSE)</f>
        <v>8548755.0206000004</v>
      </c>
      <c r="F52" s="118">
        <f>VLOOKUP(D52,'Appendix 2b. Deaths 2019'!$E$4:$F$1683,2,FALSE)</f>
        <v>19643</v>
      </c>
      <c r="G52" s="119">
        <f t="shared" si="1"/>
        <v>2.2977614813696396E-3</v>
      </c>
      <c r="H52" s="189">
        <v>5</v>
      </c>
      <c r="I52" s="215">
        <f>VLOOKUP(D52,'Appendix 3. nax IBGE 2019'!$E$5:$O$1850,11,FALSE)</f>
        <v>2.5000000000000306</v>
      </c>
      <c r="J52" s="119">
        <f t="shared" si="15"/>
        <v>1.1423188003376692E-2</v>
      </c>
      <c r="K52" s="119">
        <f t="shared" si="13"/>
        <v>0.98857681199662328</v>
      </c>
      <c r="L52" s="118">
        <f t="shared" si="19"/>
        <v>95277.079741828406</v>
      </c>
      <c r="M52" s="118">
        <f t="shared" si="3"/>
        <v>1088.3679943036186</v>
      </c>
      <c r="N52" s="118">
        <f t="shared" si="16"/>
        <v>473664.47872338304</v>
      </c>
      <c r="O52" s="118">
        <f t="shared" si="17"/>
        <v>4399171.3728590999</v>
      </c>
      <c r="P52" s="117">
        <f t="shared" si="18"/>
        <v>46.172399330242925</v>
      </c>
    </row>
    <row r="53" spans="1:16" x14ac:dyDescent="0.2">
      <c r="A53" s="115" t="s">
        <v>82</v>
      </c>
      <c r="B53" s="115" t="s">
        <v>71</v>
      </c>
      <c r="C53" s="116" t="s">
        <v>123</v>
      </c>
      <c r="D53" s="115" t="str">
        <f t="shared" si="0"/>
        <v>BrazilMale35-39</v>
      </c>
      <c r="E53" s="118">
        <f>VLOOKUP(D53,'Appendix 1b. Person-years 2019'!$E$3:$F$1682,2,FALSE)</f>
        <v>8255148.4676000001</v>
      </c>
      <c r="F53" s="118">
        <f>VLOOKUP(D53,'Appendix 2b. Deaths 2019'!$E$4:$F$1683,2,FALSE)</f>
        <v>22598</v>
      </c>
      <c r="G53" s="119">
        <f t="shared" si="1"/>
        <v>2.7374431954425966E-3</v>
      </c>
      <c r="H53" s="189">
        <v>5</v>
      </c>
      <c r="I53" s="215">
        <f>VLOOKUP(D53,'Appendix 3. nax IBGE 2019'!$E$5:$O$1850,11,FALSE)</f>
        <v>2.5000000000000315</v>
      </c>
      <c r="J53" s="119">
        <f t="shared" si="15"/>
        <v>1.3594182719753501E-2</v>
      </c>
      <c r="K53" s="119">
        <f t="shared" si="13"/>
        <v>0.98640581728024646</v>
      </c>
      <c r="L53" s="118">
        <f t="shared" si="19"/>
        <v>94188.711747524794</v>
      </c>
      <c r="M53" s="118">
        <f t="shared" si="3"/>
        <v>1280.4185576340451</v>
      </c>
      <c r="N53" s="118">
        <f t="shared" si="16"/>
        <v>467742.51234353893</v>
      </c>
      <c r="O53" s="118">
        <f t="shared" si="17"/>
        <v>3925506.8941357164</v>
      </c>
      <c r="P53" s="117">
        <f t="shared" si="18"/>
        <v>41.677041986285325</v>
      </c>
    </row>
    <row r="54" spans="1:16" x14ac:dyDescent="0.2">
      <c r="A54" s="115" t="s">
        <v>82</v>
      </c>
      <c r="B54" s="115" t="s">
        <v>71</v>
      </c>
      <c r="C54" s="116" t="s">
        <v>124</v>
      </c>
      <c r="D54" s="115" t="str">
        <f t="shared" si="0"/>
        <v>BrazilMale40-44</v>
      </c>
      <c r="E54" s="118">
        <f>VLOOKUP(D54,'Appendix 1b. Person-years 2019'!$E$3:$F$1682,2,FALSE)</f>
        <v>7391992.0428999998</v>
      </c>
      <c r="F54" s="118">
        <f>VLOOKUP(D54,'Appendix 2b. Deaths 2019'!$E$4:$F$1683,2,FALSE)</f>
        <v>25872</v>
      </c>
      <c r="G54" s="119">
        <f t="shared" si="1"/>
        <v>3.5000037675703435E-3</v>
      </c>
      <c r="H54" s="189">
        <v>5</v>
      </c>
      <c r="I54" s="215">
        <f>VLOOKUP(D54,'Appendix 3. nax IBGE 2019'!$E$5:$O$1850,11,FALSE)</f>
        <v>2.4999999999999765</v>
      </c>
      <c r="J54" s="119">
        <f t="shared" si="15"/>
        <v>1.7348221734275193E-2</v>
      </c>
      <c r="K54" s="119">
        <f t="shared" si="13"/>
        <v>0.98265177826572481</v>
      </c>
      <c r="L54" s="118">
        <f t="shared" si="19"/>
        <v>92908.293189890755</v>
      </c>
      <c r="M54" s="118">
        <f t="shared" si="3"/>
        <v>1611.7936712112746</v>
      </c>
      <c r="N54" s="118">
        <f t="shared" si="16"/>
        <v>460511.98177142552</v>
      </c>
      <c r="O54" s="118">
        <f t="shared" si="17"/>
        <v>3457764.3817921774</v>
      </c>
      <c r="P54" s="117">
        <f t="shared" si="18"/>
        <v>37.216961619615816</v>
      </c>
    </row>
    <row r="55" spans="1:16" x14ac:dyDescent="0.2">
      <c r="A55" s="115" t="s">
        <v>82</v>
      </c>
      <c r="B55" s="115" t="s">
        <v>71</v>
      </c>
      <c r="C55" s="116" t="s">
        <v>125</v>
      </c>
      <c r="D55" s="115" t="str">
        <f t="shared" si="0"/>
        <v>BrazilMale45-49</v>
      </c>
      <c r="E55" s="118">
        <f>VLOOKUP(D55,'Appendix 1b. Person-years 2019'!$E$3:$F$1682,2,FALSE)</f>
        <v>6467957.6234999998</v>
      </c>
      <c r="F55" s="118">
        <f>VLOOKUP(D55,'Appendix 2b. Deaths 2019'!$E$4:$F$1683,2,FALSE)</f>
        <v>31323</v>
      </c>
      <c r="G55" s="119">
        <f t="shared" si="1"/>
        <v>4.8427961071040868E-3</v>
      </c>
      <c r="H55" s="189">
        <v>5</v>
      </c>
      <c r="I55" s="215">
        <f>VLOOKUP(D55,'Appendix 3. nax IBGE 2019'!$E$5:$O$1850,11,FALSE)</f>
        <v>2.4999999999999916</v>
      </c>
      <c r="J55" s="119">
        <f t="shared" si="15"/>
        <v>2.3924328918145749E-2</v>
      </c>
      <c r="K55" s="119">
        <f t="shared" si="13"/>
        <v>0.97607567108185422</v>
      </c>
      <c r="L55" s="118">
        <f t="shared" si="19"/>
        <v>91296.499518679484</v>
      </c>
      <c r="M55" s="118">
        <f t="shared" si="3"/>
        <v>2184.207483560223</v>
      </c>
      <c r="N55" s="118">
        <f t="shared" si="16"/>
        <v>451021.97888449684</v>
      </c>
      <c r="O55" s="118">
        <f t="shared" si="17"/>
        <v>2997252.4000207521</v>
      </c>
      <c r="P55" s="117">
        <f t="shared" si="18"/>
        <v>32.829872074202662</v>
      </c>
    </row>
    <row r="56" spans="1:16" x14ac:dyDescent="0.2">
      <c r="A56" s="115" t="s">
        <v>82</v>
      </c>
      <c r="B56" s="115" t="s">
        <v>71</v>
      </c>
      <c r="C56" s="116" t="s">
        <v>126</v>
      </c>
      <c r="D56" s="115" t="str">
        <f t="shared" si="0"/>
        <v>BrazilMale50-54</v>
      </c>
      <c r="E56" s="118">
        <f>VLOOKUP(D56,'Appendix 1b. Person-years 2019'!$E$3:$F$1682,2,FALSE)</f>
        <v>5959892.3251</v>
      </c>
      <c r="F56" s="118">
        <f>VLOOKUP(D56,'Appendix 2b. Deaths 2019'!$E$4:$F$1683,2,FALSE)</f>
        <v>42605</v>
      </c>
      <c r="G56" s="119">
        <f t="shared" si="1"/>
        <v>7.1486190816853618E-3</v>
      </c>
      <c r="H56" s="189">
        <v>5</v>
      </c>
      <c r="I56" s="215">
        <f>VLOOKUP(D56,'Appendix 3. nax IBGE 2019'!$E$5:$O$1850,11,FALSE)</f>
        <v>2.5000000000000142</v>
      </c>
      <c r="J56" s="119">
        <f t="shared" si="15"/>
        <v>3.5115526599642725E-2</v>
      </c>
      <c r="K56" s="119">
        <f t="shared" si="13"/>
        <v>0.96488447340035732</v>
      </c>
      <c r="L56" s="118">
        <f t="shared" si="19"/>
        <v>89112.292035119259</v>
      </c>
      <c r="M56" s="118">
        <f t="shared" si="3"/>
        <v>3129.225061314361</v>
      </c>
      <c r="N56" s="118">
        <f t="shared" si="16"/>
        <v>437738.39752231049</v>
      </c>
      <c r="O56" s="118">
        <f t="shared" si="17"/>
        <v>2546230.4211362554</v>
      </c>
      <c r="P56" s="117">
        <f t="shared" si="18"/>
        <v>28.573279431896815</v>
      </c>
    </row>
    <row r="57" spans="1:16" x14ac:dyDescent="0.2">
      <c r="A57" s="115" t="s">
        <v>82</v>
      </c>
      <c r="B57" s="115" t="s">
        <v>71</v>
      </c>
      <c r="C57" s="116" t="s">
        <v>127</v>
      </c>
      <c r="D57" s="115" t="str">
        <f t="shared" si="0"/>
        <v>BrazilMale55-59</v>
      </c>
      <c r="E57" s="118">
        <f>VLOOKUP(D57,'Appendix 1b. Person-years 2019'!$E$3:$F$1682,2,FALSE)</f>
        <v>5179388.7426000005</v>
      </c>
      <c r="F57" s="118">
        <f>VLOOKUP(D57,'Appendix 2b. Deaths 2019'!$E$4:$F$1683,2,FALSE)</f>
        <v>54450</v>
      </c>
      <c r="G57" s="119">
        <f t="shared" si="1"/>
        <v>1.0512823560076445E-2</v>
      </c>
      <c r="H57" s="189">
        <v>5</v>
      </c>
      <c r="I57" s="215">
        <f>VLOOKUP(D57,'Appendix 3. nax IBGE 2019'!$E$5:$O$1850,11,FALSE)</f>
        <v>2.5000000000000089</v>
      </c>
      <c r="J57" s="119">
        <f t="shared" si="15"/>
        <v>5.1218003222927078E-2</v>
      </c>
      <c r="K57" s="119">
        <f t="shared" si="13"/>
        <v>0.94878199677707298</v>
      </c>
      <c r="L57" s="118">
        <f t="shared" si="19"/>
        <v>85983.066973804904</v>
      </c>
      <c r="M57" s="118">
        <f t="shared" si="3"/>
        <v>4403.8810013814946</v>
      </c>
      <c r="N57" s="118">
        <f t="shared" si="16"/>
        <v>418905.63236557081</v>
      </c>
      <c r="O57" s="118">
        <f t="shared" si="17"/>
        <v>2108492.0236139451</v>
      </c>
      <c r="P57" s="117">
        <f t="shared" si="18"/>
        <v>24.522177421937112</v>
      </c>
    </row>
    <row r="58" spans="1:16" x14ac:dyDescent="0.2">
      <c r="A58" s="115" t="s">
        <v>82</v>
      </c>
      <c r="B58" s="115" t="s">
        <v>71</v>
      </c>
      <c r="C58" s="116" t="s">
        <v>128</v>
      </c>
      <c r="D58" s="115" t="str">
        <f t="shared" si="0"/>
        <v>BrazilMale60-64</v>
      </c>
      <c r="E58" s="118">
        <f>VLOOKUP(D58,'Appendix 1b. Person-years 2019'!$E$3:$F$1682,2,FALSE)</f>
        <v>4205926.2995999996</v>
      </c>
      <c r="F58" s="118">
        <f>VLOOKUP(D58,'Appendix 2b. Deaths 2019'!$E$4:$F$1683,2,FALSE)</f>
        <v>66351</v>
      </c>
      <c r="G58" s="119">
        <f t="shared" si="1"/>
        <v>1.5775597400817565E-2</v>
      </c>
      <c r="H58" s="189">
        <v>5</v>
      </c>
      <c r="I58" s="215">
        <f>VLOOKUP(D58,'Appendix 3. nax IBGE 2019'!$E$5:$O$1850,11,FALSE)</f>
        <v>2.5</v>
      </c>
      <c r="J58" s="119">
        <f t="shared" si="15"/>
        <v>7.5885152949991513E-2</v>
      </c>
      <c r="K58" s="119">
        <f t="shared" si="13"/>
        <v>0.92411484705000846</v>
      </c>
      <c r="L58" s="118">
        <f t="shared" si="19"/>
        <v>81579.185972423409</v>
      </c>
      <c r="M58" s="118">
        <f t="shared" si="3"/>
        <v>6190.6490050531529</v>
      </c>
      <c r="N58" s="118">
        <f t="shared" si="16"/>
        <v>392419.30734948412</v>
      </c>
      <c r="O58" s="118">
        <f t="shared" si="17"/>
        <v>1689586.3912483742</v>
      </c>
      <c r="P58" s="117">
        <f t="shared" si="18"/>
        <v>20.710998413486411</v>
      </c>
    </row>
    <row r="59" spans="1:16" x14ac:dyDescent="0.2">
      <c r="A59" s="115" t="s">
        <v>82</v>
      </c>
      <c r="B59" s="115" t="s">
        <v>71</v>
      </c>
      <c r="C59" s="116" t="s">
        <v>129</v>
      </c>
      <c r="D59" s="115" t="str">
        <f t="shared" si="0"/>
        <v>BrazilMale65-69</v>
      </c>
      <c r="E59" s="118">
        <f>VLOOKUP(D59,'Appendix 1b. Person-years 2019'!$E$3:$F$1682,2,FALSE)</f>
        <v>3209700.6543999999</v>
      </c>
      <c r="F59" s="118">
        <f>VLOOKUP(D59,'Appendix 2b. Deaths 2019'!$E$4:$F$1683,2,FALSE)</f>
        <v>74058</v>
      </c>
      <c r="G59" s="119">
        <f t="shared" si="1"/>
        <v>2.3073179705552296E-2</v>
      </c>
      <c r="H59" s="189">
        <v>5</v>
      </c>
      <c r="I59" s="215">
        <f>VLOOKUP(D59,'Appendix 3. nax IBGE 2019'!$E$5:$O$1850,11,FALSE)</f>
        <v>2.4999999999999978</v>
      </c>
      <c r="J59" s="119">
        <f t="shared" si="15"/>
        <v>0.10907417823843438</v>
      </c>
      <c r="K59" s="119">
        <f t="shared" si="13"/>
        <v>0.89092582176156565</v>
      </c>
      <c r="L59" s="118">
        <f t="shared" si="19"/>
        <v>75388.536967370252</v>
      </c>
      <c r="M59" s="118">
        <f t="shared" si="3"/>
        <v>8222.9427183137414</v>
      </c>
      <c r="N59" s="118">
        <f t="shared" si="16"/>
        <v>356385.32804106688</v>
      </c>
      <c r="O59" s="118">
        <f t="shared" si="17"/>
        <v>1297167.0838988901</v>
      </c>
      <c r="P59" s="117">
        <f t="shared" si="18"/>
        <v>17.206423364606895</v>
      </c>
    </row>
    <row r="60" spans="1:16" x14ac:dyDescent="0.2">
      <c r="A60" s="115" t="s">
        <v>82</v>
      </c>
      <c r="B60" s="115" t="s">
        <v>71</v>
      </c>
      <c r="C60" s="116" t="s">
        <v>130</v>
      </c>
      <c r="D60" s="115" t="str">
        <f t="shared" si="0"/>
        <v>BrazilMale70-74</v>
      </c>
      <c r="E60" s="118">
        <f>VLOOKUP(D60,'Appendix 1b. Person-years 2019'!$E$3:$F$1682,2,FALSE)</f>
        <v>2289974.5375999999</v>
      </c>
      <c r="F60" s="118">
        <f>VLOOKUP(D60,'Appendix 2b. Deaths 2019'!$E$4:$F$1683,2,FALSE)</f>
        <v>76102</v>
      </c>
      <c r="G60" s="119">
        <f t="shared" si="1"/>
        <v>3.3232683923096563E-2</v>
      </c>
      <c r="H60" s="189">
        <v>5</v>
      </c>
      <c r="I60" s="215">
        <f>VLOOKUP(D60,'Appendix 3. nax IBGE 2019'!$E$5:$O$1850,11,FALSE)</f>
        <v>2.4999999999999987</v>
      </c>
      <c r="J60" s="119">
        <f t="shared" si="15"/>
        <v>0.15341725200490977</v>
      </c>
      <c r="K60" s="119">
        <f t="shared" si="13"/>
        <v>0.84658274799509026</v>
      </c>
      <c r="L60" s="118">
        <f t="shared" si="19"/>
        <v>67165.594249056507</v>
      </c>
      <c r="M60" s="118">
        <f t="shared" si="3"/>
        <v>10304.360898967021</v>
      </c>
      <c r="N60" s="118">
        <f t="shared" si="16"/>
        <v>310067.06899786502</v>
      </c>
      <c r="O60" s="118">
        <f t="shared" si="17"/>
        <v>940781.75585782318</v>
      </c>
      <c r="P60" s="117">
        <f t="shared" si="18"/>
        <v>14.006899907254802</v>
      </c>
    </row>
    <row r="61" spans="1:16" x14ac:dyDescent="0.2">
      <c r="A61" s="115" t="s">
        <v>82</v>
      </c>
      <c r="B61" s="115" t="s">
        <v>71</v>
      </c>
      <c r="C61" s="116" t="s">
        <v>131</v>
      </c>
      <c r="D61" s="115" t="str">
        <f t="shared" si="0"/>
        <v>BrazilMale75-79</v>
      </c>
      <c r="E61" s="118">
        <f>VLOOKUP(D61,'Appendix 1b. Person-years 2019'!$E$3:$F$1682,2,FALSE)</f>
        <v>1479627.585</v>
      </c>
      <c r="F61" s="118">
        <f>VLOOKUP(D61,'Appendix 2b. Deaths 2019'!$E$4:$F$1683,2,FALSE)</f>
        <v>76903</v>
      </c>
      <c r="G61" s="119">
        <f t="shared" si="1"/>
        <v>5.1974564937568399E-2</v>
      </c>
      <c r="H61" s="189">
        <v>5</v>
      </c>
      <c r="I61" s="215">
        <f>VLOOKUP(D61,'Appendix 3. nax IBGE 2019'!$E$5:$O$1850,11,FALSE)</f>
        <v>2.5</v>
      </c>
      <c r="J61" s="119">
        <f t="shared" si="15"/>
        <v>0.22998889304643808</v>
      </c>
      <c r="K61" s="119">
        <f t="shared" si="13"/>
        <v>0.7700111069535619</v>
      </c>
      <c r="L61" s="118">
        <f t="shared" si="19"/>
        <v>56861.233350089489</v>
      </c>
      <c r="M61" s="118">
        <f t="shared" si="3"/>
        <v>13077.452115442289</v>
      </c>
      <c r="N61" s="118">
        <f t="shared" si="16"/>
        <v>251612.53646184172</v>
      </c>
      <c r="O61" s="118">
        <f t="shared" si="17"/>
        <v>630714.68685995822</v>
      </c>
      <c r="P61" s="117">
        <f t="shared" si="18"/>
        <v>11.092173871373925</v>
      </c>
    </row>
    <row r="62" spans="1:16" x14ac:dyDescent="0.2">
      <c r="A62" s="115" t="s">
        <v>82</v>
      </c>
      <c r="B62" s="115" t="s">
        <v>71</v>
      </c>
      <c r="C62" s="116" t="s">
        <v>132</v>
      </c>
      <c r="D62" s="115" t="str">
        <f t="shared" si="0"/>
        <v>BrazilMale80-84</v>
      </c>
      <c r="E62" s="118">
        <f>VLOOKUP(D62,'Appendix 1b. Person-years 2019'!$E$3:$F$1682,2,FALSE)</f>
        <v>914564.88769999996</v>
      </c>
      <c r="F62" s="118">
        <f>VLOOKUP(D62,'Appendix 2b. Deaths 2019'!$E$4:$F$1683,2,FALSE)</f>
        <v>71641</v>
      </c>
      <c r="G62" s="119">
        <f t="shared" si="1"/>
        <v>7.8333424958142536E-2</v>
      </c>
      <c r="H62" s="189">
        <v>5</v>
      </c>
      <c r="I62" s="215">
        <f>VLOOKUP(D62,'Appendix 3. nax IBGE 2019'!$E$5:$O$1850,11,FALSE)</f>
        <v>2.4999999999999982</v>
      </c>
      <c r="J62" s="119">
        <f t="shared" si="15"/>
        <v>0.32752645276669612</v>
      </c>
      <c r="K62" s="119">
        <f t="shared" si="13"/>
        <v>0.67247354723330388</v>
      </c>
      <c r="L62" s="118">
        <f t="shared" si="19"/>
        <v>43783.781234647198</v>
      </c>
      <c r="M62" s="118">
        <f t="shared" si="3"/>
        <v>14340.346556497032</v>
      </c>
      <c r="N62" s="118">
        <f t="shared" si="16"/>
        <v>183068.03978199337</v>
      </c>
      <c r="O62" s="118">
        <f t="shared" si="17"/>
        <v>379102.1503981165</v>
      </c>
      <c r="P62" s="117">
        <f t="shared" si="18"/>
        <v>8.6585064082615943</v>
      </c>
    </row>
    <row r="63" spans="1:16" x14ac:dyDescent="0.2">
      <c r="A63" s="115" t="s">
        <v>82</v>
      </c>
      <c r="B63" s="115" t="s">
        <v>71</v>
      </c>
      <c r="C63" s="116" t="s">
        <v>133</v>
      </c>
      <c r="D63" s="115" t="str">
        <f t="shared" si="0"/>
        <v>BrazilMale85-89</v>
      </c>
      <c r="E63" s="118">
        <f>VLOOKUP(D63,'Appendix 1b. Person-years 2019'!$E$3:$F$1682,2,FALSE)</f>
        <v>449121.71509999997</v>
      </c>
      <c r="F63" s="118">
        <f>VLOOKUP(D63,'Appendix 2b. Deaths 2019'!$E$4:$F$1683,2,FALSE)</f>
        <v>55407</v>
      </c>
      <c r="G63" s="119">
        <f t="shared" si="1"/>
        <v>0.12336744837123553</v>
      </c>
      <c r="H63" s="189">
        <v>5</v>
      </c>
      <c r="I63" s="215">
        <f>VLOOKUP(D63,'Appendix 3. nax IBGE 2019'!$E$5:$O$1850,11,FALSE)</f>
        <v>2.5</v>
      </c>
      <c r="J63" s="119">
        <f t="shared" si="15"/>
        <v>0.47143722352303574</v>
      </c>
      <c r="K63" s="119">
        <f t="shared" si="13"/>
        <v>0.52856277647696426</v>
      </c>
      <c r="L63" s="118">
        <f t="shared" si="19"/>
        <v>29443.434678150166</v>
      </c>
      <c r="M63" s="118">
        <f t="shared" si="3"/>
        <v>13880.731095648982</v>
      </c>
      <c r="N63" s="118">
        <f t="shared" si="16"/>
        <v>112515.34565162838</v>
      </c>
      <c r="O63" s="118">
        <f t="shared" si="17"/>
        <v>196034.11061612313</v>
      </c>
      <c r="P63" s="117">
        <f t="shared" si="18"/>
        <v>6.6579905761333995</v>
      </c>
    </row>
    <row r="64" spans="1:16" x14ac:dyDescent="0.2">
      <c r="A64" s="115" t="s">
        <v>82</v>
      </c>
      <c r="B64" s="115" t="s">
        <v>71</v>
      </c>
      <c r="C64" s="116" t="s">
        <v>8</v>
      </c>
      <c r="D64" s="115" t="str">
        <f t="shared" si="0"/>
        <v>BrazilMale90+</v>
      </c>
      <c r="E64" s="113">
        <f>VLOOKUP(D64,'Appendix 1b. Person-years 2019'!$E$3:$F$1682,2,FALSE)</f>
        <v>250464.46840000001</v>
      </c>
      <c r="F64" s="113">
        <f>VLOOKUP(D64,'Appendix 2b. Deaths 2019'!$E$4:$F$1683,2,FALSE)</f>
        <v>46671</v>
      </c>
      <c r="G64" s="114">
        <f t="shared" si="1"/>
        <v>0.18633780790600954</v>
      </c>
      <c r="H64" s="190"/>
      <c r="I64" s="215">
        <f>VLOOKUP(D64,'Appendix 3. nax IBGE 2019'!$E$5:$O$1850,11,FALSE)</f>
        <v>5.3760627054928536</v>
      </c>
      <c r="J64" s="114">
        <v>1</v>
      </c>
      <c r="K64" s="114">
        <f t="shared" si="13"/>
        <v>0</v>
      </c>
      <c r="L64" s="113">
        <f t="shared" si="19"/>
        <v>15562.703582501184</v>
      </c>
      <c r="M64" s="113">
        <f t="shared" si="3"/>
        <v>15562.703582501184</v>
      </c>
      <c r="N64" s="113">
        <f>L64*P64</f>
        <v>83518.764964494752</v>
      </c>
      <c r="O64" s="113">
        <f>N64</f>
        <v>83518.764964494752</v>
      </c>
      <c r="P64" s="112">
        <f>1/G64</f>
        <v>5.3665974245248655</v>
      </c>
    </row>
    <row r="65" spans="1:16" x14ac:dyDescent="0.2">
      <c r="A65" s="115" t="s">
        <v>12</v>
      </c>
      <c r="B65" s="115" t="s">
        <v>70</v>
      </c>
      <c r="C65" s="116">
        <v>0</v>
      </c>
      <c r="D65" s="115" t="str">
        <f t="shared" si="0"/>
        <v>ACFemale0</v>
      </c>
      <c r="E65" s="122">
        <f>VLOOKUP(D65,'Appendix 1b. Person-years 2019'!$E$3:$F$1682,2,FALSE)</f>
        <v>8221.4575000000004</v>
      </c>
      <c r="F65" s="122">
        <f>VLOOKUP(D65,'Appendix 2b. Deaths 2019'!$E$4:$F$1683,2,FALSE)</f>
        <v>101</v>
      </c>
      <c r="G65" s="123">
        <f t="shared" si="1"/>
        <v>1.2284926364941983E-2</v>
      </c>
      <c r="H65" s="188">
        <v>1</v>
      </c>
      <c r="I65" s="215">
        <f>VLOOKUP(D65,'Appendix 3. nax IBGE 2019'!$E$5:$O$1850,11,FALSE)</f>
        <v>9.1648472642300374E-2</v>
      </c>
      <c r="J65" s="123">
        <f t="shared" ref="J65:J83" si="20">(H65*G65)/(1+(H65-I65)*G65)</f>
        <v>1.2149351368769474E-2</v>
      </c>
      <c r="K65" s="123">
        <f t="shared" si="13"/>
        <v>0.98785064863123051</v>
      </c>
      <c r="L65" s="122">
        <v>100000</v>
      </c>
      <c r="M65" s="122">
        <f t="shared" si="3"/>
        <v>1214.9351368769474</v>
      </c>
      <c r="N65" s="122">
        <f t="shared" ref="N65:N83" si="21">L66*H65+M65*I65</f>
        <v>98896.411812777296</v>
      </c>
      <c r="O65" s="122">
        <f t="shared" ref="O65:O83" si="22">O66+N65</f>
        <v>7913920.1173681468</v>
      </c>
      <c r="P65" s="121">
        <f t="shared" ref="P65:P83" si="23">O65/L65</f>
        <v>79.139201173681471</v>
      </c>
    </row>
    <row r="66" spans="1:16" x14ac:dyDescent="0.2">
      <c r="A66" s="115" t="s">
        <v>12</v>
      </c>
      <c r="B66" s="115" t="s">
        <v>70</v>
      </c>
      <c r="C66" s="120" t="s">
        <v>1657</v>
      </c>
      <c r="D66" s="115" t="str">
        <f t="shared" si="0"/>
        <v>ACFemale1-4</v>
      </c>
      <c r="E66" s="118">
        <f>VLOOKUP(D66,'Appendix 1b. Person-years 2019'!$E$3:$F$1682,2,FALSE)</f>
        <v>32576.431799999998</v>
      </c>
      <c r="F66" s="118">
        <f>VLOOKUP(D66,'Appendix 2b. Deaths 2019'!$E$4:$F$1683,2,FALSE)</f>
        <v>24</v>
      </c>
      <c r="G66" s="119">
        <f t="shared" si="1"/>
        <v>7.3672893788201811E-4</v>
      </c>
      <c r="H66" s="189">
        <v>4</v>
      </c>
      <c r="I66" s="215">
        <f>VLOOKUP(D66,'Appendix 3. nax IBGE 2019'!$E$5:$O$1850,11,FALSE)</f>
        <v>1.501440410652074</v>
      </c>
      <c r="J66" s="119">
        <f t="shared" si="20"/>
        <v>2.9415011504802481E-3</v>
      </c>
      <c r="K66" s="119">
        <f t="shared" si="13"/>
        <v>0.9970584988495198</v>
      </c>
      <c r="L66" s="118">
        <f t="shared" ref="L66:L84" si="24">L65-M65</f>
        <v>98785.064863123058</v>
      </c>
      <c r="M66" s="118">
        <f t="shared" si="3"/>
        <v>290.57638194514243</v>
      </c>
      <c r="N66" s="118">
        <f t="shared" si="21"/>
        <v>394414.2370469452</v>
      </c>
      <c r="O66" s="118">
        <f t="shared" si="22"/>
        <v>7815023.7055553691</v>
      </c>
      <c r="P66" s="117">
        <f t="shared" si="23"/>
        <v>79.111389119234715</v>
      </c>
    </row>
    <row r="67" spans="1:16" x14ac:dyDescent="0.2">
      <c r="A67" s="115" t="s">
        <v>12</v>
      </c>
      <c r="B67" s="115" t="s">
        <v>70</v>
      </c>
      <c r="C67" s="120" t="s">
        <v>1658</v>
      </c>
      <c r="D67" s="115" t="str">
        <f t="shared" si="0"/>
        <v>ACFemale5-9</v>
      </c>
      <c r="E67" s="118">
        <f>VLOOKUP(D67,'Appendix 1b. Person-years 2019'!$E$3:$F$1682,2,FALSE)</f>
        <v>41225.279699999999</v>
      </c>
      <c r="F67" s="118">
        <f>VLOOKUP(D67,'Appendix 2b. Deaths 2019'!$E$4:$F$1683,2,FALSE)</f>
        <v>19</v>
      </c>
      <c r="G67" s="119">
        <f t="shared" si="1"/>
        <v>4.6088225812571017E-4</v>
      </c>
      <c r="H67" s="189">
        <v>5</v>
      </c>
      <c r="I67" s="215">
        <f>VLOOKUP(D67,'Appendix 3. nax IBGE 2019'!$E$5:$O$1850,11,FALSE)</f>
        <v>2.4999999999996936</v>
      </c>
      <c r="J67" s="119">
        <f t="shared" si="20"/>
        <v>2.3017591906948779E-3</v>
      </c>
      <c r="K67" s="119">
        <f t="shared" si="13"/>
        <v>0.99769824080930514</v>
      </c>
      <c r="L67" s="118">
        <f t="shared" si="24"/>
        <v>98494.488481177919</v>
      </c>
      <c r="M67" s="118">
        <f t="shared" si="3"/>
        <v>226.71059409434207</v>
      </c>
      <c r="N67" s="118">
        <f t="shared" si="21"/>
        <v>491905.66592065367</v>
      </c>
      <c r="O67" s="118">
        <f t="shared" si="22"/>
        <v>7420609.4685084242</v>
      </c>
      <c r="P67" s="117">
        <f t="shared" si="23"/>
        <v>75.340352368310292</v>
      </c>
    </row>
    <row r="68" spans="1:16" x14ac:dyDescent="0.2">
      <c r="A68" s="115" t="s">
        <v>12</v>
      </c>
      <c r="B68" s="115" t="s">
        <v>70</v>
      </c>
      <c r="C68" s="120" t="s">
        <v>118</v>
      </c>
      <c r="D68" s="115" t="str">
        <f t="shared" si="0"/>
        <v>ACFemale10-14</v>
      </c>
      <c r="E68" s="118">
        <f>VLOOKUP(D68,'Appendix 1b. Person-years 2019'!$E$3:$F$1682,2,FALSE)</f>
        <v>44950.992599999998</v>
      </c>
      <c r="F68" s="118">
        <f>VLOOKUP(D68,'Appendix 2b. Deaths 2019'!$E$4:$F$1683,2,FALSE)</f>
        <v>15</v>
      </c>
      <c r="G68" s="119">
        <f t="shared" si="1"/>
        <v>3.3369674688785405E-4</v>
      </c>
      <c r="H68" s="189">
        <v>5</v>
      </c>
      <c r="I68" s="215">
        <f>VLOOKUP(D68,'Appendix 3. nax IBGE 2019'!$E$5:$O$1850,11,FALSE)</f>
        <v>2.4999999999996985</v>
      </c>
      <c r="J68" s="119">
        <f t="shared" si="20"/>
        <v>1.6670929756824081E-3</v>
      </c>
      <c r="K68" s="119">
        <f t="shared" si="13"/>
        <v>0.99833290702431754</v>
      </c>
      <c r="L68" s="118">
        <f t="shared" si="24"/>
        <v>98267.777887083575</v>
      </c>
      <c r="M68" s="118">
        <f t="shared" si="3"/>
        <v>163.8215222514761</v>
      </c>
      <c r="N68" s="118">
        <f t="shared" si="21"/>
        <v>490929.33562978916</v>
      </c>
      <c r="O68" s="118">
        <f t="shared" si="22"/>
        <v>6928703.8025877709</v>
      </c>
      <c r="P68" s="117">
        <f t="shared" si="23"/>
        <v>70.508400124294326</v>
      </c>
    </row>
    <row r="69" spans="1:16" x14ac:dyDescent="0.2">
      <c r="A69" s="115" t="s">
        <v>12</v>
      </c>
      <c r="B69" s="115" t="s">
        <v>70</v>
      </c>
      <c r="C69" s="116" t="s">
        <v>119</v>
      </c>
      <c r="D69" s="115" t="str">
        <f t="shared" ref="D69:D132" si="25">_xlfn.CONCAT(A69,B69,C69)</f>
        <v>ACFemale15-19</v>
      </c>
      <c r="E69" s="118">
        <f>VLOOKUP(D69,'Appendix 1b. Person-years 2019'!$E$3:$F$1682,2,FALSE)</f>
        <v>45418.757100000003</v>
      </c>
      <c r="F69" s="118">
        <f>VLOOKUP(D69,'Appendix 2b. Deaths 2019'!$E$4:$F$1683,2,FALSE)</f>
        <v>26</v>
      </c>
      <c r="G69" s="119">
        <f t="shared" ref="G69:G132" si="26">F69/E69</f>
        <v>5.7245071552167149E-4</v>
      </c>
      <c r="H69" s="189">
        <v>5</v>
      </c>
      <c r="I69" s="215">
        <f>VLOOKUP(D69,'Appendix 3. nax IBGE 2019'!$E$5:$O$1850,11,FALSE)</f>
        <v>2.4999999999999387</v>
      </c>
      <c r="J69" s="119">
        <f t="shared" si="20"/>
        <v>2.8581631837093766E-3</v>
      </c>
      <c r="K69" s="119">
        <f t="shared" si="13"/>
        <v>0.99714183681629065</v>
      </c>
      <c r="L69" s="118">
        <f t="shared" si="24"/>
        <v>98103.956364832105</v>
      </c>
      <c r="M69" s="118">
        <f t="shared" ref="M69:M132" si="27">L69*J69</f>
        <v>280.39711625819427</v>
      </c>
      <c r="N69" s="118">
        <f t="shared" si="21"/>
        <v>489818.78903351503</v>
      </c>
      <c r="O69" s="118">
        <f t="shared" si="22"/>
        <v>6437774.4669579817</v>
      </c>
      <c r="P69" s="117">
        <f t="shared" si="23"/>
        <v>65.621965774927375</v>
      </c>
    </row>
    <row r="70" spans="1:16" x14ac:dyDescent="0.2">
      <c r="A70" s="115" t="s">
        <v>12</v>
      </c>
      <c r="B70" s="115" t="s">
        <v>70</v>
      </c>
      <c r="C70" s="116" t="s">
        <v>120</v>
      </c>
      <c r="D70" s="115" t="str">
        <f t="shared" si="25"/>
        <v>ACFemale20-24</v>
      </c>
      <c r="E70" s="118">
        <f>VLOOKUP(D70,'Appendix 1b. Person-years 2019'!$E$3:$F$1682,2,FALSE)</f>
        <v>42414.946000000004</v>
      </c>
      <c r="F70" s="118">
        <f>VLOOKUP(D70,'Appendix 2b. Deaths 2019'!$E$4:$F$1683,2,FALSE)</f>
        <v>20</v>
      </c>
      <c r="G70" s="119">
        <f t="shared" si="26"/>
        <v>4.7153189821342689E-4</v>
      </c>
      <c r="H70" s="189">
        <v>5</v>
      </c>
      <c r="I70" s="215">
        <f>VLOOKUP(D70,'Appendix 3. nax IBGE 2019'!$E$5:$O$1850,11,FALSE)</f>
        <v>2.5000000000000546</v>
      </c>
      <c r="J70" s="119">
        <f t="shared" si="20"/>
        <v>2.3548834843684953E-3</v>
      </c>
      <c r="K70" s="119">
        <f t="shared" ref="K70:K133" si="28">1-J70</f>
        <v>0.99764511651563148</v>
      </c>
      <c r="L70" s="118">
        <f t="shared" si="24"/>
        <v>97823.559248573918</v>
      </c>
      <c r="M70" s="118">
        <f t="shared" si="27"/>
        <v>230.36308405660969</v>
      </c>
      <c r="N70" s="118">
        <f t="shared" si="21"/>
        <v>488541.88853272813</v>
      </c>
      <c r="O70" s="118">
        <f t="shared" si="22"/>
        <v>5947955.6779244663</v>
      </c>
      <c r="P70" s="117">
        <f t="shared" si="23"/>
        <v>60.802895781071022</v>
      </c>
    </row>
    <row r="71" spans="1:16" x14ac:dyDescent="0.2">
      <c r="A71" s="115" t="s">
        <v>12</v>
      </c>
      <c r="B71" s="115" t="s">
        <v>70</v>
      </c>
      <c r="C71" s="116" t="s">
        <v>121</v>
      </c>
      <c r="D71" s="115" t="str">
        <f t="shared" si="25"/>
        <v>ACFemale25-29</v>
      </c>
      <c r="E71" s="118">
        <f>VLOOKUP(D71,'Appendix 1b. Person-years 2019'!$E$3:$F$1682,2,FALSE)</f>
        <v>37584.959300000002</v>
      </c>
      <c r="F71" s="118">
        <f>VLOOKUP(D71,'Appendix 2b. Deaths 2019'!$E$4:$F$1683,2,FALSE)</f>
        <v>33</v>
      </c>
      <c r="G71" s="119">
        <f t="shared" si="26"/>
        <v>8.7801079513208358E-4</v>
      </c>
      <c r="H71" s="189">
        <v>5</v>
      </c>
      <c r="I71" s="215">
        <f>VLOOKUP(D71,'Appendix 3. nax IBGE 2019'!$E$5:$O$1850,11,FALSE)</f>
        <v>2.5000000000000133</v>
      </c>
      <c r="J71" s="119">
        <f t="shared" si="20"/>
        <v>4.3804387942884167E-3</v>
      </c>
      <c r="K71" s="119">
        <f t="shared" si="28"/>
        <v>0.9956195612057116</v>
      </c>
      <c r="L71" s="118">
        <f t="shared" si="24"/>
        <v>97593.196164517314</v>
      </c>
      <c r="M71" s="118">
        <f t="shared" si="27"/>
        <v>427.50102253765118</v>
      </c>
      <c r="N71" s="118">
        <f t="shared" si="21"/>
        <v>486897.22826624248</v>
      </c>
      <c r="O71" s="118">
        <f t="shared" si="22"/>
        <v>5459413.7893917384</v>
      </c>
      <c r="P71" s="117">
        <f t="shared" si="23"/>
        <v>55.940516387930927</v>
      </c>
    </row>
    <row r="72" spans="1:16" x14ac:dyDescent="0.2">
      <c r="A72" s="115" t="s">
        <v>12</v>
      </c>
      <c r="B72" s="115" t="s">
        <v>70</v>
      </c>
      <c r="C72" s="116" t="s">
        <v>122</v>
      </c>
      <c r="D72" s="115" t="str">
        <f t="shared" si="25"/>
        <v>ACFemale30-34</v>
      </c>
      <c r="E72" s="118">
        <f>VLOOKUP(D72,'Appendix 1b. Person-years 2019'!$E$3:$F$1682,2,FALSE)</f>
        <v>34820.265399999997</v>
      </c>
      <c r="F72" s="118">
        <f>VLOOKUP(D72,'Appendix 2b. Deaths 2019'!$E$4:$F$1683,2,FALSE)</f>
        <v>33</v>
      </c>
      <c r="G72" s="119">
        <f t="shared" si="26"/>
        <v>9.4772396536644448E-4</v>
      </c>
      <c r="H72" s="189">
        <v>5</v>
      </c>
      <c r="I72" s="215">
        <f>VLOOKUP(D72,'Appendix 3. nax IBGE 2019'!$E$5:$O$1850,11,FALSE)</f>
        <v>2.5000000000000422</v>
      </c>
      <c r="J72" s="119">
        <f t="shared" si="20"/>
        <v>4.7274191058797885E-3</v>
      </c>
      <c r="K72" s="119">
        <f t="shared" si="28"/>
        <v>0.99527258089412018</v>
      </c>
      <c r="L72" s="118">
        <f t="shared" si="24"/>
        <v>97165.695141979668</v>
      </c>
      <c r="M72" s="118">
        <f t="shared" si="27"/>
        <v>459.34296365028564</v>
      </c>
      <c r="N72" s="118">
        <f t="shared" si="21"/>
        <v>484680.11830077262</v>
      </c>
      <c r="O72" s="118">
        <f t="shared" si="22"/>
        <v>4972516.5611254955</v>
      </c>
      <c r="P72" s="117">
        <f t="shared" si="23"/>
        <v>51.175639240367651</v>
      </c>
    </row>
    <row r="73" spans="1:16" x14ac:dyDescent="0.2">
      <c r="A73" s="115" t="s">
        <v>12</v>
      </c>
      <c r="B73" s="115" t="s">
        <v>70</v>
      </c>
      <c r="C73" s="116" t="s">
        <v>123</v>
      </c>
      <c r="D73" s="115" t="str">
        <f t="shared" si="25"/>
        <v>ACFemale35-39</v>
      </c>
      <c r="E73" s="118">
        <f>VLOOKUP(D73,'Appendix 1b. Person-years 2019'!$E$3:$F$1682,2,FALSE)</f>
        <v>33345.333500000001</v>
      </c>
      <c r="F73" s="118">
        <f>VLOOKUP(D73,'Appendix 2b. Deaths 2019'!$E$4:$F$1683,2,FALSE)</f>
        <v>44</v>
      </c>
      <c r="G73" s="119">
        <f t="shared" si="26"/>
        <v>1.3195249644151856E-3</v>
      </c>
      <c r="H73" s="189">
        <v>5</v>
      </c>
      <c r="I73" s="215">
        <f>VLOOKUP(D73,'Appendix 3. nax IBGE 2019'!$E$5:$O$1850,11,FALSE)</f>
        <v>2.4999999999999498</v>
      </c>
      <c r="J73" s="119">
        <f t="shared" si="20"/>
        <v>6.5759320557961251E-3</v>
      </c>
      <c r="K73" s="119">
        <f t="shared" si="28"/>
        <v>0.9934240679442039</v>
      </c>
      <c r="L73" s="118">
        <f t="shared" si="24"/>
        <v>96706.352178329384</v>
      </c>
      <c r="M73" s="118">
        <f t="shared" si="27"/>
        <v>635.9344012885856</v>
      </c>
      <c r="N73" s="118">
        <f t="shared" si="21"/>
        <v>481941.92488842545</v>
      </c>
      <c r="O73" s="118">
        <f t="shared" si="22"/>
        <v>4487836.4428247232</v>
      </c>
      <c r="P73" s="117">
        <f t="shared" si="23"/>
        <v>46.406842381449977</v>
      </c>
    </row>
    <row r="74" spans="1:16" x14ac:dyDescent="0.2">
      <c r="A74" s="115" t="s">
        <v>12</v>
      </c>
      <c r="B74" s="115" t="s">
        <v>70</v>
      </c>
      <c r="C74" s="116" t="s">
        <v>124</v>
      </c>
      <c r="D74" s="115" t="str">
        <f t="shared" si="25"/>
        <v>ACFemale40-44</v>
      </c>
      <c r="E74" s="118">
        <f>VLOOKUP(D74,'Appendix 1b. Person-years 2019'!$E$3:$F$1682,2,FALSE)</f>
        <v>28538.831399999999</v>
      </c>
      <c r="F74" s="118">
        <f>VLOOKUP(D74,'Appendix 2b. Deaths 2019'!$E$4:$F$1683,2,FALSE)</f>
        <v>46</v>
      </c>
      <c r="G74" s="119">
        <f t="shared" si="26"/>
        <v>1.6118389486683747E-3</v>
      </c>
      <c r="H74" s="189">
        <v>5</v>
      </c>
      <c r="I74" s="215">
        <f>VLOOKUP(D74,'Appendix 3. nax IBGE 2019'!$E$5:$O$1850,11,FALSE)</f>
        <v>2.4999999999999982</v>
      </c>
      <c r="J74" s="119">
        <f t="shared" si="20"/>
        <v>8.0268497706034517E-3</v>
      </c>
      <c r="K74" s="119">
        <f t="shared" si="28"/>
        <v>0.99197315022939658</v>
      </c>
      <c r="L74" s="118">
        <f t="shared" si="24"/>
        <v>96070.417777040799</v>
      </c>
      <c r="M74" s="118">
        <f t="shared" si="27"/>
        <v>771.14281089541771</v>
      </c>
      <c r="N74" s="118">
        <f t="shared" si="21"/>
        <v>478424.23185796547</v>
      </c>
      <c r="O74" s="118">
        <f t="shared" si="22"/>
        <v>4005894.5179362977</v>
      </c>
      <c r="P74" s="117">
        <f t="shared" si="23"/>
        <v>41.697482020252423</v>
      </c>
    </row>
    <row r="75" spans="1:16" x14ac:dyDescent="0.2">
      <c r="A75" s="115" t="s">
        <v>12</v>
      </c>
      <c r="B75" s="115" t="s">
        <v>70</v>
      </c>
      <c r="C75" s="116" t="s">
        <v>125</v>
      </c>
      <c r="D75" s="115" t="str">
        <f t="shared" si="25"/>
        <v>ACFemale45-49</v>
      </c>
      <c r="E75" s="118">
        <f>VLOOKUP(D75,'Appendix 1b. Person-years 2019'!$E$3:$F$1682,2,FALSE)</f>
        <v>22765.0452</v>
      </c>
      <c r="F75" s="118">
        <f>VLOOKUP(D75,'Appendix 2b. Deaths 2019'!$E$4:$F$1683,2,FALSE)</f>
        <v>69</v>
      </c>
      <c r="G75" s="119">
        <f t="shared" si="26"/>
        <v>3.0309625741485459E-3</v>
      </c>
      <c r="H75" s="189">
        <v>5</v>
      </c>
      <c r="I75" s="215">
        <f>VLOOKUP(D75,'Appendix 3. nax IBGE 2019'!$E$5:$O$1850,11,FALSE)</f>
        <v>2.4999999999999862</v>
      </c>
      <c r="J75" s="119">
        <f t="shared" si="20"/>
        <v>1.5040842295539108E-2</v>
      </c>
      <c r="K75" s="119">
        <f t="shared" si="28"/>
        <v>0.98495915770446085</v>
      </c>
      <c r="L75" s="118">
        <f t="shared" si="24"/>
        <v>95299.274966145385</v>
      </c>
      <c r="M75" s="118">
        <f t="shared" si="27"/>
        <v>1433.3813656450109</v>
      </c>
      <c r="N75" s="118">
        <f t="shared" si="21"/>
        <v>472912.92141661438</v>
      </c>
      <c r="O75" s="118">
        <f t="shared" si="22"/>
        <v>3527470.2860783325</v>
      </c>
      <c r="P75" s="117">
        <f t="shared" si="23"/>
        <v>37.014660261911224</v>
      </c>
    </row>
    <row r="76" spans="1:16" x14ac:dyDescent="0.2">
      <c r="A76" s="115" t="s">
        <v>12</v>
      </c>
      <c r="B76" s="115" t="s">
        <v>70</v>
      </c>
      <c r="C76" s="116" t="s">
        <v>126</v>
      </c>
      <c r="D76" s="115" t="str">
        <f t="shared" si="25"/>
        <v>ACFemale50-54</v>
      </c>
      <c r="E76" s="118">
        <f>VLOOKUP(D76,'Appendix 1b. Person-years 2019'!$E$3:$F$1682,2,FALSE)</f>
        <v>18762.364399999999</v>
      </c>
      <c r="F76" s="118">
        <f>VLOOKUP(D76,'Appendix 2b. Deaths 2019'!$E$4:$F$1683,2,FALSE)</f>
        <v>62</v>
      </c>
      <c r="G76" s="119">
        <f t="shared" si="26"/>
        <v>3.3044875730054578E-3</v>
      </c>
      <c r="H76" s="189">
        <v>5</v>
      </c>
      <c r="I76" s="215">
        <f>VLOOKUP(D76,'Appendix 3. nax IBGE 2019'!$E$5:$O$1850,11,FALSE)</f>
        <v>2.5000000000000178</v>
      </c>
      <c r="J76" s="119">
        <f t="shared" si="20"/>
        <v>1.6387060768359468E-2</v>
      </c>
      <c r="K76" s="119">
        <f t="shared" si="28"/>
        <v>0.9836129392316405</v>
      </c>
      <c r="L76" s="118">
        <f t="shared" si="24"/>
        <v>93865.893600500378</v>
      </c>
      <c r="M76" s="118">
        <f t="shared" si="27"/>
        <v>1538.1861025077637</v>
      </c>
      <c r="N76" s="118">
        <f t="shared" si="21"/>
        <v>465484.00274623249</v>
      </c>
      <c r="O76" s="118">
        <f t="shared" si="22"/>
        <v>3054557.3646617183</v>
      </c>
      <c r="P76" s="117">
        <f t="shared" si="23"/>
        <v>32.541717204143623</v>
      </c>
    </row>
    <row r="77" spans="1:16" x14ac:dyDescent="0.2">
      <c r="A77" s="115" t="s">
        <v>12</v>
      </c>
      <c r="B77" s="115" t="s">
        <v>70</v>
      </c>
      <c r="C77" s="116" t="s">
        <v>127</v>
      </c>
      <c r="D77" s="115" t="str">
        <f t="shared" si="25"/>
        <v>ACFemale55-59</v>
      </c>
      <c r="E77" s="118">
        <f>VLOOKUP(D77,'Appendix 1b. Person-years 2019'!$E$3:$F$1682,2,FALSE)</f>
        <v>14418.2237</v>
      </c>
      <c r="F77" s="118">
        <f>VLOOKUP(D77,'Appendix 2b. Deaths 2019'!$E$4:$F$1683,2,FALSE)</f>
        <v>97</v>
      </c>
      <c r="G77" s="119">
        <f t="shared" si="26"/>
        <v>6.7275971033796626E-3</v>
      </c>
      <c r="H77" s="189">
        <v>5</v>
      </c>
      <c r="I77" s="215">
        <f>VLOOKUP(D77,'Appendix 3. nax IBGE 2019'!$E$5:$O$1850,11,FALSE)</f>
        <v>2.4999999999999853</v>
      </c>
      <c r="J77" s="119">
        <f t="shared" si="20"/>
        <v>3.3081586552238203E-2</v>
      </c>
      <c r="K77" s="119">
        <f t="shared" si="28"/>
        <v>0.96691841344776175</v>
      </c>
      <c r="L77" s="118">
        <f t="shared" si="24"/>
        <v>92327.707497992611</v>
      </c>
      <c r="M77" s="118">
        <f t="shared" si="27"/>
        <v>3054.3470467645748</v>
      </c>
      <c r="N77" s="118">
        <f t="shared" si="21"/>
        <v>454002.66987305164</v>
      </c>
      <c r="O77" s="118">
        <f t="shared" si="22"/>
        <v>2589073.3619154859</v>
      </c>
      <c r="P77" s="117">
        <f t="shared" si="23"/>
        <v>28.042214326309114</v>
      </c>
    </row>
    <row r="78" spans="1:16" x14ac:dyDescent="0.2">
      <c r="A78" s="115" t="s">
        <v>12</v>
      </c>
      <c r="B78" s="115" t="s">
        <v>70</v>
      </c>
      <c r="C78" s="116" t="s">
        <v>128</v>
      </c>
      <c r="D78" s="115" t="str">
        <f t="shared" si="25"/>
        <v>ACFemale60-64</v>
      </c>
      <c r="E78" s="118">
        <f>VLOOKUP(D78,'Appendix 1b. Person-years 2019'!$E$3:$F$1682,2,FALSE)</f>
        <v>11487.882900000001</v>
      </c>
      <c r="F78" s="118">
        <f>VLOOKUP(D78,'Appendix 2b. Deaths 2019'!$E$4:$F$1683,2,FALSE)</f>
        <v>111</v>
      </c>
      <c r="G78" s="119">
        <f t="shared" si="26"/>
        <v>9.6623547581600085E-3</v>
      </c>
      <c r="H78" s="189">
        <v>5</v>
      </c>
      <c r="I78" s="215">
        <f>VLOOKUP(D78,'Appendix 3. nax IBGE 2019'!$E$5:$O$1850,11,FALSE)</f>
        <v>2.5000000000000067</v>
      </c>
      <c r="J78" s="119">
        <f t="shared" si="20"/>
        <v>4.7172285400078222E-2</v>
      </c>
      <c r="K78" s="119">
        <f t="shared" si="28"/>
        <v>0.95282771459992177</v>
      </c>
      <c r="L78" s="118">
        <f t="shared" si="24"/>
        <v>89273.360451228044</v>
      </c>
      <c r="M78" s="118">
        <f t="shared" si="27"/>
        <v>4211.2284378293853</v>
      </c>
      <c r="N78" s="118">
        <f t="shared" si="21"/>
        <v>435838.7311615668</v>
      </c>
      <c r="O78" s="118">
        <f t="shared" si="22"/>
        <v>2135070.6920424341</v>
      </c>
      <c r="P78" s="117">
        <f t="shared" si="23"/>
        <v>23.916100853052004</v>
      </c>
    </row>
    <row r="79" spans="1:16" x14ac:dyDescent="0.2">
      <c r="A79" s="115" t="s">
        <v>12</v>
      </c>
      <c r="B79" s="115" t="s">
        <v>70</v>
      </c>
      <c r="C79" s="116" t="s">
        <v>129</v>
      </c>
      <c r="D79" s="115" t="str">
        <f t="shared" si="25"/>
        <v>ACFemale65-69</v>
      </c>
      <c r="E79" s="118">
        <f>VLOOKUP(D79,'Appendix 1b. Person-years 2019'!$E$3:$F$1682,2,FALSE)</f>
        <v>8560.0071000000007</v>
      </c>
      <c r="F79" s="118">
        <f>VLOOKUP(D79,'Appendix 2b. Deaths 2019'!$E$4:$F$1683,2,FALSE)</f>
        <v>128</v>
      </c>
      <c r="G79" s="119">
        <f t="shared" si="26"/>
        <v>1.4953258625217727E-2</v>
      </c>
      <c r="H79" s="189">
        <v>5</v>
      </c>
      <c r="I79" s="215">
        <f>VLOOKUP(D79,'Appendix 3. nax IBGE 2019'!$E$5:$O$1850,11,FALSE)</f>
        <v>2.5000000000000009</v>
      </c>
      <c r="J79" s="119">
        <f t="shared" si="20"/>
        <v>7.2072014446925375E-2</v>
      </c>
      <c r="K79" s="119">
        <f t="shared" si="28"/>
        <v>0.92792798555307465</v>
      </c>
      <c r="L79" s="118">
        <f t="shared" si="24"/>
        <v>85062.132013398659</v>
      </c>
      <c r="M79" s="118">
        <f t="shared" si="27"/>
        <v>6130.5992073559419</v>
      </c>
      <c r="N79" s="118">
        <f t="shared" si="21"/>
        <v>409984.16204860341</v>
      </c>
      <c r="O79" s="118">
        <f t="shared" si="22"/>
        <v>1699231.9608808672</v>
      </c>
      <c r="P79" s="117">
        <f t="shared" si="23"/>
        <v>19.976362226768671</v>
      </c>
    </row>
    <row r="80" spans="1:16" x14ac:dyDescent="0.2">
      <c r="A80" s="115" t="s">
        <v>12</v>
      </c>
      <c r="B80" s="115" t="s">
        <v>70</v>
      </c>
      <c r="C80" s="116" t="s">
        <v>130</v>
      </c>
      <c r="D80" s="115" t="str">
        <f t="shared" si="25"/>
        <v>ACFemale70-74</v>
      </c>
      <c r="E80" s="118">
        <f>VLOOKUP(D80,'Appendix 1b. Person-years 2019'!$E$3:$F$1682,2,FALSE)</f>
        <v>6115.1553000000004</v>
      </c>
      <c r="F80" s="118">
        <f>VLOOKUP(D80,'Appendix 2b. Deaths 2019'!$E$4:$F$1683,2,FALSE)</f>
        <v>132</v>
      </c>
      <c r="G80" s="119">
        <f t="shared" si="26"/>
        <v>2.1585715083965243E-2</v>
      </c>
      <c r="H80" s="189">
        <v>5</v>
      </c>
      <c r="I80" s="215">
        <f>VLOOKUP(D80,'Appendix 3. nax IBGE 2019'!$E$5:$O$1850,11,FALSE)</f>
        <v>2.5000000000000004</v>
      </c>
      <c r="J80" s="119">
        <f t="shared" si="20"/>
        <v>0.10240249757829729</v>
      </c>
      <c r="K80" s="119">
        <f t="shared" si="28"/>
        <v>0.89759750242170266</v>
      </c>
      <c r="L80" s="118">
        <f t="shared" si="24"/>
        <v>78931.532806042713</v>
      </c>
      <c r="M80" s="118">
        <f t="shared" si="27"/>
        <v>8082.7860970220827</v>
      </c>
      <c r="N80" s="118">
        <f t="shared" si="21"/>
        <v>374450.69878765836</v>
      </c>
      <c r="O80" s="118">
        <f t="shared" si="22"/>
        <v>1289247.7988322638</v>
      </c>
      <c r="P80" s="117">
        <f t="shared" si="23"/>
        <v>16.333748414595131</v>
      </c>
    </row>
    <row r="81" spans="1:16" x14ac:dyDescent="0.2">
      <c r="A81" s="115" t="s">
        <v>12</v>
      </c>
      <c r="B81" s="115" t="s">
        <v>70</v>
      </c>
      <c r="C81" s="116" t="s">
        <v>131</v>
      </c>
      <c r="D81" s="115" t="str">
        <f t="shared" si="25"/>
        <v>ACFemale75-79</v>
      </c>
      <c r="E81" s="118">
        <f>VLOOKUP(D81,'Appendix 1b. Person-years 2019'!$E$3:$F$1682,2,FALSE)</f>
        <v>4403.5612000000001</v>
      </c>
      <c r="F81" s="118">
        <f>VLOOKUP(D81,'Appendix 2b. Deaths 2019'!$E$4:$F$1683,2,FALSE)</f>
        <v>162</v>
      </c>
      <c r="G81" s="119">
        <f t="shared" si="26"/>
        <v>3.6788406619624132E-2</v>
      </c>
      <c r="H81" s="189">
        <v>5</v>
      </c>
      <c r="I81" s="215">
        <f>VLOOKUP(D81,'Appendix 3. nax IBGE 2019'!$E$5:$O$1850,11,FALSE)</f>
        <v>2.4999999999999991</v>
      </c>
      <c r="J81" s="119">
        <f t="shared" si="20"/>
        <v>0.16844955617909155</v>
      </c>
      <c r="K81" s="119">
        <f t="shared" si="28"/>
        <v>0.83155044382090848</v>
      </c>
      <c r="L81" s="118">
        <f t="shared" si="24"/>
        <v>70848.746709020634</v>
      </c>
      <c r="M81" s="118">
        <f t="shared" si="27"/>
        <v>11934.439938979398</v>
      </c>
      <c r="N81" s="118">
        <f t="shared" si="21"/>
        <v>324407.63369765464</v>
      </c>
      <c r="O81" s="118">
        <f t="shared" si="22"/>
        <v>914797.10004460556</v>
      </c>
      <c r="P81" s="117">
        <f t="shared" si="23"/>
        <v>12.911972935833619</v>
      </c>
    </row>
    <row r="82" spans="1:16" x14ac:dyDescent="0.2">
      <c r="A82" s="115" t="s">
        <v>12</v>
      </c>
      <c r="B82" s="115" t="s">
        <v>70</v>
      </c>
      <c r="C82" s="116" t="s">
        <v>132</v>
      </c>
      <c r="D82" s="115" t="str">
        <f t="shared" si="25"/>
        <v>ACFemale80-84</v>
      </c>
      <c r="E82" s="118">
        <f>VLOOKUP(D82,'Appendix 1b. Person-years 2019'!$E$3:$F$1682,2,FALSE)</f>
        <v>2563.0041999999999</v>
      </c>
      <c r="F82" s="118">
        <f>VLOOKUP(D82,'Appendix 2b. Deaths 2019'!$E$4:$F$1683,2,FALSE)</f>
        <v>155</v>
      </c>
      <c r="G82" s="119">
        <f t="shared" si="26"/>
        <v>6.0475905579866006E-2</v>
      </c>
      <c r="H82" s="189">
        <v>5</v>
      </c>
      <c r="I82" s="215">
        <f>VLOOKUP(D82,'Appendix 3. nax IBGE 2019'!$E$5:$O$1850,11,FALSE)</f>
        <v>2.4999999999999991</v>
      </c>
      <c r="J82" s="119">
        <f t="shared" si="20"/>
        <v>0.26266697061471733</v>
      </c>
      <c r="K82" s="119">
        <f t="shared" si="28"/>
        <v>0.73733302938528267</v>
      </c>
      <c r="L82" s="118">
        <f t="shared" si="24"/>
        <v>58914.306770041236</v>
      </c>
      <c r="M82" s="118">
        <f t="shared" si="27"/>
        <v>15474.842485152863</v>
      </c>
      <c r="N82" s="118">
        <f t="shared" si="21"/>
        <v>255884.42763732403</v>
      </c>
      <c r="O82" s="118">
        <f t="shared" si="22"/>
        <v>590389.46634695097</v>
      </c>
      <c r="P82" s="117">
        <f t="shared" si="23"/>
        <v>10.021156128534342</v>
      </c>
    </row>
    <row r="83" spans="1:16" x14ac:dyDescent="0.2">
      <c r="A83" s="115" t="s">
        <v>12</v>
      </c>
      <c r="B83" s="115" t="s">
        <v>70</v>
      </c>
      <c r="C83" s="116" t="s">
        <v>133</v>
      </c>
      <c r="D83" s="115" t="str">
        <f t="shared" si="25"/>
        <v>ACFemale85-89</v>
      </c>
      <c r="E83" s="118">
        <f>VLOOKUP(D83,'Appendix 1b. Person-years 2019'!$E$3:$F$1682,2,FALSE)</f>
        <v>1343.3369</v>
      </c>
      <c r="F83" s="118">
        <f>VLOOKUP(D83,'Appendix 2b. Deaths 2019'!$E$4:$F$1683,2,FALSE)</f>
        <v>123</v>
      </c>
      <c r="G83" s="119">
        <f t="shared" si="26"/>
        <v>9.1563032326440225E-2</v>
      </c>
      <c r="H83" s="189">
        <v>5</v>
      </c>
      <c r="I83" s="215">
        <f>VLOOKUP(D83,'Appendix 3. nax IBGE 2019'!$E$5:$O$1850,11,FALSE)</f>
        <v>2.5000000000000009</v>
      </c>
      <c r="J83" s="119">
        <f t="shared" si="20"/>
        <v>0.3725383167773873</v>
      </c>
      <c r="K83" s="119">
        <f t="shared" si="28"/>
        <v>0.62746168322261275</v>
      </c>
      <c r="L83" s="118">
        <f t="shared" si="24"/>
        <v>43439.464284888374</v>
      </c>
      <c r="M83" s="118">
        <f t="shared" si="27"/>
        <v>16182.864906403747</v>
      </c>
      <c r="N83" s="118">
        <f t="shared" si="21"/>
        <v>176740.15915843251</v>
      </c>
      <c r="O83" s="118">
        <f t="shared" si="22"/>
        <v>334505.03870962688</v>
      </c>
      <c r="P83" s="117">
        <f t="shared" si="23"/>
        <v>7.7004872002068812</v>
      </c>
    </row>
    <row r="84" spans="1:16" x14ac:dyDescent="0.2">
      <c r="A84" s="115" t="s">
        <v>12</v>
      </c>
      <c r="B84" s="115" t="s">
        <v>70</v>
      </c>
      <c r="C84" s="116" t="s">
        <v>8</v>
      </c>
      <c r="D84" s="115" t="str">
        <f t="shared" si="25"/>
        <v>ACFemale90+</v>
      </c>
      <c r="E84" s="113">
        <f>VLOOKUP(D84,'Appendix 1b. Person-years 2019'!$E$3:$F$1682,2,FALSE)</f>
        <v>874.00840000000005</v>
      </c>
      <c r="F84" s="113">
        <f>VLOOKUP(D84,'Appendix 2b. Deaths 2019'!$E$4:$F$1683,2,FALSE)</f>
        <v>151</v>
      </c>
      <c r="G84" s="114">
        <f t="shared" si="26"/>
        <v>0.17276721825556823</v>
      </c>
      <c r="H84" s="190"/>
      <c r="I84" s="215">
        <f>VLOOKUP(D84,'Appendix 3. nax IBGE 2019'!$E$5:$O$1850,11,FALSE)</f>
        <v>6.2970503917153886</v>
      </c>
      <c r="J84" s="114">
        <v>1</v>
      </c>
      <c r="K84" s="114">
        <f t="shared" si="28"/>
        <v>0</v>
      </c>
      <c r="L84" s="113">
        <f t="shared" si="24"/>
        <v>27256.599378484629</v>
      </c>
      <c r="M84" s="113">
        <f t="shared" si="27"/>
        <v>27256.599378484629</v>
      </c>
      <c r="N84" s="113">
        <f>L84*P84</f>
        <v>157764.87955119435</v>
      </c>
      <c r="O84" s="113">
        <f>N84</f>
        <v>157764.87955119435</v>
      </c>
      <c r="P84" s="112">
        <f>1/G84</f>
        <v>5.7881350993377492</v>
      </c>
    </row>
    <row r="85" spans="1:16" x14ac:dyDescent="0.2">
      <c r="A85" s="115" t="s">
        <v>12</v>
      </c>
      <c r="B85" s="115" t="s">
        <v>71</v>
      </c>
      <c r="C85" s="116">
        <v>0</v>
      </c>
      <c r="D85" s="115" t="str">
        <f t="shared" si="25"/>
        <v>ACMale0</v>
      </c>
      <c r="E85" s="122">
        <f>VLOOKUP(D85,'Appendix 1b. Person-years 2019'!$E$3:$F$1682,2,FALSE)</f>
        <v>8611.1695</v>
      </c>
      <c r="F85" s="122">
        <f>VLOOKUP(D85,'Appendix 2b. Deaths 2019'!$E$4:$F$1683,2,FALSE)</f>
        <v>157</v>
      </c>
      <c r="G85" s="123">
        <f t="shared" si="26"/>
        <v>1.8232134438881966E-2</v>
      </c>
      <c r="H85" s="188">
        <v>1</v>
      </c>
      <c r="I85" s="215">
        <f>VLOOKUP(D85,'Appendix 3. nax IBGE 2019'!$E$5:$O$1850,11,FALSE)</f>
        <v>9.0224105397522944E-2</v>
      </c>
      <c r="J85" s="123">
        <f t="shared" ref="J85:J103" si="29">(H85*G85)/(1+(H85-I85)*G85)</f>
        <v>1.7934649600624852E-2</v>
      </c>
      <c r="K85" s="123">
        <f t="shared" si="28"/>
        <v>0.98206535039937515</v>
      </c>
      <c r="L85" s="122">
        <v>100000</v>
      </c>
      <c r="M85" s="122">
        <f t="shared" si="27"/>
        <v>1793.4649600624853</v>
      </c>
      <c r="N85" s="122">
        <f t="shared" ref="N85:N103" si="30">L86*H85+M85*I85</f>
        <v>98368.348811520962</v>
      </c>
      <c r="O85" s="122">
        <f t="shared" ref="O85:O103" si="31">O86+N85</f>
        <v>7148592.8103706706</v>
      </c>
      <c r="P85" s="121">
        <f t="shared" ref="P85:P103" si="32">O85/L85</f>
        <v>71.485928103706712</v>
      </c>
    </row>
    <row r="86" spans="1:16" x14ac:dyDescent="0.2">
      <c r="A86" s="115" t="s">
        <v>12</v>
      </c>
      <c r="B86" s="115" t="s">
        <v>71</v>
      </c>
      <c r="C86" s="120" t="s">
        <v>1657</v>
      </c>
      <c r="D86" s="115" t="str">
        <f t="shared" si="25"/>
        <v>ACMale1-4</v>
      </c>
      <c r="E86" s="118">
        <f>VLOOKUP(D86,'Appendix 1b. Person-years 2019'!$E$3:$F$1682,2,FALSE)</f>
        <v>34160.103999999999</v>
      </c>
      <c r="F86" s="118">
        <f>VLOOKUP(D86,'Appendix 2b. Deaths 2019'!$E$4:$F$1683,2,FALSE)</f>
        <v>33</v>
      </c>
      <c r="G86" s="119">
        <f t="shared" si="26"/>
        <v>9.6603921346375299E-4</v>
      </c>
      <c r="H86" s="189">
        <v>4</v>
      </c>
      <c r="I86" s="215">
        <f>VLOOKUP(D86,'Appendix 3. nax IBGE 2019'!$E$5:$O$1850,11,FALSE)</f>
        <v>1.6029851375432893</v>
      </c>
      <c r="J86" s="119">
        <f t="shared" si="29"/>
        <v>3.8552296441801128E-3</v>
      </c>
      <c r="K86" s="119">
        <f t="shared" si="28"/>
        <v>0.99614477035581994</v>
      </c>
      <c r="L86" s="118">
        <f t="shared" ref="L86:L104" si="33">L85-M85</f>
        <v>98206.535039937517</v>
      </c>
      <c r="M86" s="118">
        <f t="shared" si="27"/>
        <v>378.6087451381801</v>
      </c>
      <c r="N86" s="118">
        <f t="shared" si="30"/>
        <v>391918.60937059775</v>
      </c>
      <c r="O86" s="118">
        <f t="shared" si="31"/>
        <v>7050224.4615591494</v>
      </c>
      <c r="P86" s="117">
        <f t="shared" si="32"/>
        <v>71.789768966923077</v>
      </c>
    </row>
    <row r="87" spans="1:16" x14ac:dyDescent="0.2">
      <c r="A87" s="115" t="s">
        <v>12</v>
      </c>
      <c r="B87" s="115" t="s">
        <v>71</v>
      </c>
      <c r="C87" s="120" t="s">
        <v>1658</v>
      </c>
      <c r="D87" s="115" t="str">
        <f t="shared" si="25"/>
        <v>ACMale5-9</v>
      </c>
      <c r="E87" s="118">
        <f>VLOOKUP(D87,'Appendix 1b. Person-years 2019'!$E$3:$F$1682,2,FALSE)</f>
        <v>43111.182699999998</v>
      </c>
      <c r="F87" s="118">
        <f>VLOOKUP(D87,'Appendix 2b. Deaths 2019'!$E$4:$F$1683,2,FALSE)</f>
        <v>19</v>
      </c>
      <c r="G87" s="119">
        <f t="shared" si="26"/>
        <v>4.407209176379195E-4</v>
      </c>
      <c r="H87" s="189">
        <v>5</v>
      </c>
      <c r="I87" s="215">
        <f>VLOOKUP(D87,'Appendix 3. nax IBGE 2019'!$E$5:$O$1850,11,FALSE)</f>
        <v>2.5000000000002536</v>
      </c>
      <c r="J87" s="119">
        <f t="shared" si="29"/>
        <v>2.2011793237609635E-3</v>
      </c>
      <c r="K87" s="119">
        <f t="shared" si="28"/>
        <v>0.99779882067623904</v>
      </c>
      <c r="L87" s="118">
        <f t="shared" si="33"/>
        <v>97827.926294799341</v>
      </c>
      <c r="M87" s="118">
        <f t="shared" si="27"/>
        <v>215.33680864652379</v>
      </c>
      <c r="N87" s="118">
        <f t="shared" si="30"/>
        <v>488601.28945238044</v>
      </c>
      <c r="O87" s="118">
        <f t="shared" si="31"/>
        <v>6658305.8521885518</v>
      </c>
      <c r="P87" s="117">
        <f t="shared" si="32"/>
        <v>68.06140234562568</v>
      </c>
    </row>
    <row r="88" spans="1:16" x14ac:dyDescent="0.2">
      <c r="A88" s="115" t="s">
        <v>12</v>
      </c>
      <c r="B88" s="115" t="s">
        <v>71</v>
      </c>
      <c r="C88" s="120" t="s">
        <v>118</v>
      </c>
      <c r="D88" s="115" t="str">
        <f t="shared" si="25"/>
        <v>ACMale10-14</v>
      </c>
      <c r="E88" s="118">
        <f>VLOOKUP(D88,'Appendix 1b. Person-years 2019'!$E$3:$F$1682,2,FALSE)</f>
        <v>46569.399299999997</v>
      </c>
      <c r="F88" s="118">
        <f>VLOOKUP(D88,'Appendix 2b. Deaths 2019'!$E$4:$F$1683,2,FALSE)</f>
        <v>12</v>
      </c>
      <c r="G88" s="119">
        <f t="shared" si="26"/>
        <v>2.5767993962507482E-4</v>
      </c>
      <c r="H88" s="189">
        <v>5</v>
      </c>
      <c r="I88" s="215">
        <f>VLOOKUP(D88,'Appendix 3. nax IBGE 2019'!$E$5:$O$1850,11,FALSE)</f>
        <v>2.5000000000001856</v>
      </c>
      <c r="J88" s="119">
        <f t="shared" si="29"/>
        <v>1.2875702455675219E-3</v>
      </c>
      <c r="K88" s="119">
        <f t="shared" si="28"/>
        <v>0.99871242975443253</v>
      </c>
      <c r="L88" s="118">
        <f t="shared" si="33"/>
        <v>97612.589486152821</v>
      </c>
      <c r="M88" s="118">
        <f t="shared" si="27"/>
        <v>125.6830658151675</v>
      </c>
      <c r="N88" s="118">
        <f t="shared" si="30"/>
        <v>487748.73976622615</v>
      </c>
      <c r="O88" s="118">
        <f t="shared" si="31"/>
        <v>6169704.5627361713</v>
      </c>
      <c r="P88" s="117">
        <f t="shared" si="32"/>
        <v>63.206033107147483</v>
      </c>
    </row>
    <row r="89" spans="1:16" x14ac:dyDescent="0.2">
      <c r="A89" s="115" t="s">
        <v>12</v>
      </c>
      <c r="B89" s="115" t="s">
        <v>71</v>
      </c>
      <c r="C89" s="116" t="s">
        <v>119</v>
      </c>
      <c r="D89" s="115" t="str">
        <f t="shared" si="25"/>
        <v>ACMale15-19</v>
      </c>
      <c r="E89" s="118">
        <f>VLOOKUP(D89,'Appendix 1b. Person-years 2019'!$E$3:$F$1682,2,FALSE)</f>
        <v>46883.320200000002</v>
      </c>
      <c r="F89" s="118">
        <f>VLOOKUP(D89,'Appendix 2b. Deaths 2019'!$E$4:$F$1683,2,FALSE)</f>
        <v>77</v>
      </c>
      <c r="G89" s="119">
        <f t="shared" si="26"/>
        <v>1.6423751490194159E-3</v>
      </c>
      <c r="H89" s="189">
        <v>5</v>
      </c>
      <c r="I89" s="215">
        <f>VLOOKUP(D89,'Appendix 3. nax IBGE 2019'!$E$5:$O$1850,11,FALSE)</f>
        <v>2.5000000000000195</v>
      </c>
      <c r="J89" s="119">
        <f t="shared" si="29"/>
        <v>8.1782961691233575E-3</v>
      </c>
      <c r="K89" s="119">
        <f t="shared" si="28"/>
        <v>0.99182170383087664</v>
      </c>
      <c r="L89" s="118">
        <f t="shared" si="33"/>
        <v>97486.906420337647</v>
      </c>
      <c r="M89" s="118">
        <f t="shared" si="27"/>
        <v>797.27679331713466</v>
      </c>
      <c r="N89" s="118">
        <f t="shared" si="30"/>
        <v>485441.3401183954</v>
      </c>
      <c r="O89" s="118">
        <f t="shared" si="31"/>
        <v>5681955.8229699451</v>
      </c>
      <c r="P89" s="117">
        <f t="shared" si="32"/>
        <v>58.284297159567878</v>
      </c>
    </row>
    <row r="90" spans="1:16" x14ac:dyDescent="0.2">
      <c r="A90" s="115" t="s">
        <v>12</v>
      </c>
      <c r="B90" s="115" t="s">
        <v>71</v>
      </c>
      <c r="C90" s="116" t="s">
        <v>120</v>
      </c>
      <c r="D90" s="115" t="str">
        <f t="shared" si="25"/>
        <v>ACMale20-24</v>
      </c>
      <c r="E90" s="118">
        <f>VLOOKUP(D90,'Appendix 1b. Person-years 2019'!$E$3:$F$1682,2,FALSE)</f>
        <v>43153.476199999997</v>
      </c>
      <c r="F90" s="118">
        <f>VLOOKUP(D90,'Appendix 2b. Deaths 2019'!$E$4:$F$1683,2,FALSE)</f>
        <v>109</v>
      </c>
      <c r="G90" s="119">
        <f t="shared" si="26"/>
        <v>2.5258683563480805E-3</v>
      </c>
      <c r="H90" s="189">
        <v>5</v>
      </c>
      <c r="I90" s="215">
        <f>VLOOKUP(D90,'Appendix 3. nax IBGE 2019'!$E$5:$O$1850,11,FALSE)</f>
        <v>2.5000000000000191</v>
      </c>
      <c r="J90" s="119">
        <f t="shared" si="29"/>
        <v>1.255009208060129E-2</v>
      </c>
      <c r="K90" s="119">
        <f t="shared" si="28"/>
        <v>0.98744990791939868</v>
      </c>
      <c r="L90" s="118">
        <f t="shared" si="33"/>
        <v>96689.629627020506</v>
      </c>
      <c r="M90" s="118">
        <f t="shared" si="27"/>
        <v>1213.463755058342</v>
      </c>
      <c r="N90" s="118">
        <f t="shared" si="30"/>
        <v>480414.48874745669</v>
      </c>
      <c r="O90" s="118">
        <f t="shared" si="31"/>
        <v>5196514.48285155</v>
      </c>
      <c r="P90" s="117">
        <f t="shared" si="32"/>
        <v>53.744279535427573</v>
      </c>
    </row>
    <row r="91" spans="1:16" x14ac:dyDescent="0.2">
      <c r="A91" s="115" t="s">
        <v>12</v>
      </c>
      <c r="B91" s="115" t="s">
        <v>71</v>
      </c>
      <c r="C91" s="116" t="s">
        <v>121</v>
      </c>
      <c r="D91" s="115" t="str">
        <f t="shared" si="25"/>
        <v>ACMale25-29</v>
      </c>
      <c r="E91" s="118">
        <f>VLOOKUP(D91,'Appendix 1b. Person-years 2019'!$E$3:$F$1682,2,FALSE)</f>
        <v>37140.273500000003</v>
      </c>
      <c r="F91" s="118">
        <f>VLOOKUP(D91,'Appendix 2b. Deaths 2019'!$E$4:$F$1683,2,FALSE)</f>
        <v>99</v>
      </c>
      <c r="G91" s="119">
        <f t="shared" si="26"/>
        <v>2.665570031410781E-3</v>
      </c>
      <c r="H91" s="189">
        <v>5</v>
      </c>
      <c r="I91" s="215">
        <f>VLOOKUP(D91,'Appendix 3. nax IBGE 2019'!$E$5:$O$1850,11,FALSE)</f>
        <v>2.5000000000000533</v>
      </c>
      <c r="J91" s="119">
        <f t="shared" si="29"/>
        <v>1.3239622305939135E-2</v>
      </c>
      <c r="K91" s="119">
        <f t="shared" si="28"/>
        <v>0.98676037769406089</v>
      </c>
      <c r="L91" s="118">
        <f t="shared" si="33"/>
        <v>95476.165871962163</v>
      </c>
      <c r="M91" s="118">
        <f t="shared" si="27"/>
        <v>1264.0683753639751</v>
      </c>
      <c r="N91" s="118">
        <f t="shared" si="30"/>
        <v>474220.65842140093</v>
      </c>
      <c r="O91" s="118">
        <f t="shared" si="31"/>
        <v>4716099.9941040929</v>
      </c>
      <c r="P91" s="117">
        <f t="shared" si="32"/>
        <v>49.395573764750829</v>
      </c>
    </row>
    <row r="92" spans="1:16" x14ac:dyDescent="0.2">
      <c r="A92" s="115" t="s">
        <v>12</v>
      </c>
      <c r="B92" s="115" t="s">
        <v>71</v>
      </c>
      <c r="C92" s="116" t="s">
        <v>122</v>
      </c>
      <c r="D92" s="115" t="str">
        <f t="shared" si="25"/>
        <v>ACMale30-34</v>
      </c>
      <c r="E92" s="118">
        <f>VLOOKUP(D92,'Appendix 1b. Person-years 2019'!$E$3:$F$1682,2,FALSE)</f>
        <v>34457.0936</v>
      </c>
      <c r="F92" s="118">
        <f>VLOOKUP(D92,'Appendix 2b. Deaths 2019'!$E$4:$F$1683,2,FALSE)</f>
        <v>98</v>
      </c>
      <c r="G92" s="119">
        <f t="shared" si="26"/>
        <v>2.8441168352051609E-3</v>
      </c>
      <c r="H92" s="189">
        <v>5</v>
      </c>
      <c r="I92" s="215">
        <f>VLOOKUP(D92,'Appendix 3. nax IBGE 2019'!$E$5:$O$1850,11,FALSE)</f>
        <v>2.5000000000000075</v>
      </c>
      <c r="J92" s="119">
        <f t="shared" si="29"/>
        <v>1.4120185532552424E-2</v>
      </c>
      <c r="K92" s="119">
        <f t="shared" si="28"/>
        <v>0.98587981446744755</v>
      </c>
      <c r="L92" s="118">
        <f t="shared" si="33"/>
        <v>94212.097496598188</v>
      </c>
      <c r="M92" s="118">
        <f t="shared" si="27"/>
        <v>1330.2922960628841</v>
      </c>
      <c r="N92" s="118">
        <f t="shared" si="30"/>
        <v>467734.75674283382</v>
      </c>
      <c r="O92" s="118">
        <f t="shared" si="31"/>
        <v>4241879.335682692</v>
      </c>
      <c r="P92" s="117">
        <f t="shared" si="32"/>
        <v>45.024783954479496</v>
      </c>
    </row>
    <row r="93" spans="1:16" x14ac:dyDescent="0.2">
      <c r="A93" s="115" t="s">
        <v>12</v>
      </c>
      <c r="B93" s="115" t="s">
        <v>71</v>
      </c>
      <c r="C93" s="116" t="s">
        <v>123</v>
      </c>
      <c r="D93" s="115" t="str">
        <f t="shared" si="25"/>
        <v>ACMale35-39</v>
      </c>
      <c r="E93" s="118">
        <f>VLOOKUP(D93,'Appendix 1b. Person-years 2019'!$E$3:$F$1682,2,FALSE)</f>
        <v>32247.033100000001</v>
      </c>
      <c r="F93" s="118">
        <f>VLOOKUP(D93,'Appendix 2b. Deaths 2019'!$E$4:$F$1683,2,FALSE)</f>
        <v>103</v>
      </c>
      <c r="G93" s="119">
        <f t="shared" si="26"/>
        <v>3.1940922961994911E-3</v>
      </c>
      <c r="H93" s="189">
        <v>5</v>
      </c>
      <c r="I93" s="215">
        <f>VLOOKUP(D93,'Appendix 3. nax IBGE 2019'!$E$5:$O$1850,11,FALSE)</f>
        <v>2.5000000000000409</v>
      </c>
      <c r="J93" s="119">
        <f t="shared" si="29"/>
        <v>1.5843943932854092E-2</v>
      </c>
      <c r="K93" s="119">
        <f t="shared" si="28"/>
        <v>0.98415605606714596</v>
      </c>
      <c r="L93" s="118">
        <f t="shared" si="33"/>
        <v>92881.805200535309</v>
      </c>
      <c r="M93" s="118">
        <f t="shared" si="27"/>
        <v>1471.614113979557</v>
      </c>
      <c r="N93" s="118">
        <f t="shared" si="30"/>
        <v>460729.99071772775</v>
      </c>
      <c r="O93" s="118">
        <f t="shared" si="31"/>
        <v>3774144.5789398579</v>
      </c>
      <c r="P93" s="117">
        <f t="shared" si="32"/>
        <v>40.633841803476344</v>
      </c>
    </row>
    <row r="94" spans="1:16" x14ac:dyDescent="0.2">
      <c r="A94" s="115" t="s">
        <v>12</v>
      </c>
      <c r="B94" s="115" t="s">
        <v>71</v>
      </c>
      <c r="C94" s="116" t="s">
        <v>124</v>
      </c>
      <c r="D94" s="115" t="str">
        <f t="shared" si="25"/>
        <v>ACMale40-44</v>
      </c>
      <c r="E94" s="118">
        <f>VLOOKUP(D94,'Appendix 1b. Person-years 2019'!$E$3:$F$1682,2,FALSE)</f>
        <v>27435.334200000001</v>
      </c>
      <c r="F94" s="118">
        <f>VLOOKUP(D94,'Appendix 2b. Deaths 2019'!$E$4:$F$1683,2,FALSE)</f>
        <v>86</v>
      </c>
      <c r="G94" s="119">
        <f t="shared" si="26"/>
        <v>3.1346437908527465E-3</v>
      </c>
      <c r="H94" s="189">
        <v>5</v>
      </c>
      <c r="I94" s="215">
        <f>VLOOKUP(D94,'Appendix 3. nax IBGE 2019'!$E$5:$O$1850,11,FALSE)</f>
        <v>2.5000000000000275</v>
      </c>
      <c r="J94" s="119">
        <f t="shared" si="29"/>
        <v>1.5551349104489307E-2</v>
      </c>
      <c r="K94" s="119">
        <f t="shared" si="28"/>
        <v>0.9844486508955107</v>
      </c>
      <c r="L94" s="118">
        <f t="shared" si="33"/>
        <v>91410.191086555758</v>
      </c>
      <c r="M94" s="118">
        <f t="shared" si="27"/>
        <v>1421.5517932951054</v>
      </c>
      <c r="N94" s="118">
        <f t="shared" si="30"/>
        <v>453497.07594954106</v>
      </c>
      <c r="O94" s="118">
        <f t="shared" si="31"/>
        <v>3313414.5882221302</v>
      </c>
      <c r="P94" s="117">
        <f t="shared" si="32"/>
        <v>36.247759126601956</v>
      </c>
    </row>
    <row r="95" spans="1:16" x14ac:dyDescent="0.2">
      <c r="A95" s="115" t="s">
        <v>12</v>
      </c>
      <c r="B95" s="115" t="s">
        <v>71</v>
      </c>
      <c r="C95" s="116" t="s">
        <v>125</v>
      </c>
      <c r="D95" s="115" t="str">
        <f t="shared" si="25"/>
        <v>ACMale45-49</v>
      </c>
      <c r="E95" s="118">
        <f>VLOOKUP(D95,'Appendix 1b. Person-years 2019'!$E$3:$F$1682,2,FALSE)</f>
        <v>22174.1623</v>
      </c>
      <c r="F95" s="118">
        <f>VLOOKUP(D95,'Appendix 2b. Deaths 2019'!$E$4:$F$1683,2,FALSE)</f>
        <v>121</v>
      </c>
      <c r="G95" s="119">
        <f t="shared" si="26"/>
        <v>5.456801405300438E-3</v>
      </c>
      <c r="H95" s="189">
        <v>5</v>
      </c>
      <c r="I95" s="215">
        <f>VLOOKUP(D95,'Appendix 3. nax IBGE 2019'!$E$5:$O$1850,11,FALSE)</f>
        <v>2.4999999999999778</v>
      </c>
      <c r="J95" s="119">
        <f t="shared" si="29"/>
        <v>2.6916807839391699E-2</v>
      </c>
      <c r="K95" s="119">
        <f t="shared" si="28"/>
        <v>0.97308319216060835</v>
      </c>
      <c r="L95" s="118">
        <f t="shared" si="33"/>
        <v>89988.639293260654</v>
      </c>
      <c r="M95" s="118">
        <f t="shared" si="27"/>
        <v>2422.2069115850304</v>
      </c>
      <c r="N95" s="118">
        <f t="shared" si="30"/>
        <v>443887.67918734066</v>
      </c>
      <c r="O95" s="118">
        <f t="shared" si="31"/>
        <v>2859917.5122725894</v>
      </c>
      <c r="P95" s="117">
        <f t="shared" si="32"/>
        <v>31.780872949445428</v>
      </c>
    </row>
    <row r="96" spans="1:16" x14ac:dyDescent="0.2">
      <c r="A96" s="115" t="s">
        <v>12</v>
      </c>
      <c r="B96" s="115" t="s">
        <v>71</v>
      </c>
      <c r="C96" s="116" t="s">
        <v>126</v>
      </c>
      <c r="D96" s="115" t="str">
        <f t="shared" si="25"/>
        <v>ACMale50-54</v>
      </c>
      <c r="E96" s="118">
        <f>VLOOKUP(D96,'Appendix 1b. Person-years 2019'!$E$3:$F$1682,2,FALSE)</f>
        <v>18184.0998</v>
      </c>
      <c r="F96" s="118">
        <f>VLOOKUP(D96,'Appendix 2b. Deaths 2019'!$E$4:$F$1683,2,FALSE)</f>
        <v>151</v>
      </c>
      <c r="G96" s="119">
        <f t="shared" si="26"/>
        <v>8.3039579446214876E-3</v>
      </c>
      <c r="H96" s="189">
        <v>5</v>
      </c>
      <c r="I96" s="215">
        <f>VLOOKUP(D96,'Appendix 3. nax IBGE 2019'!$E$5:$O$1850,11,FALSE)</f>
        <v>2.5000000000000031</v>
      </c>
      <c r="J96" s="119">
        <f t="shared" si="29"/>
        <v>4.0675373250962987E-2</v>
      </c>
      <c r="K96" s="119">
        <f t="shared" si="28"/>
        <v>0.95932462674903696</v>
      </c>
      <c r="L96" s="118">
        <f t="shared" si="33"/>
        <v>87566.432381675622</v>
      </c>
      <c r="M96" s="118">
        <f t="shared" si="27"/>
        <v>3561.7973213798678</v>
      </c>
      <c r="N96" s="118">
        <f t="shared" si="30"/>
        <v>428927.66860492848</v>
      </c>
      <c r="O96" s="118">
        <f t="shared" si="31"/>
        <v>2416029.8330852487</v>
      </c>
      <c r="P96" s="117">
        <f t="shared" si="32"/>
        <v>27.590821818051289</v>
      </c>
    </row>
    <row r="97" spans="1:16" x14ac:dyDescent="0.2">
      <c r="A97" s="115" t="s">
        <v>12</v>
      </c>
      <c r="B97" s="115" t="s">
        <v>71</v>
      </c>
      <c r="C97" s="116" t="s">
        <v>127</v>
      </c>
      <c r="D97" s="115" t="str">
        <f t="shared" si="25"/>
        <v>ACMale55-59</v>
      </c>
      <c r="E97" s="118">
        <f>VLOOKUP(D97,'Appendix 1b. Person-years 2019'!$E$3:$F$1682,2,FALSE)</f>
        <v>14025.548000000001</v>
      </c>
      <c r="F97" s="118">
        <f>VLOOKUP(D97,'Appendix 2b. Deaths 2019'!$E$4:$F$1683,2,FALSE)</f>
        <v>147</v>
      </c>
      <c r="G97" s="119">
        <f t="shared" si="26"/>
        <v>1.0480873902395828E-2</v>
      </c>
      <c r="H97" s="189">
        <v>5</v>
      </c>
      <c r="I97" s="215">
        <f>VLOOKUP(D97,'Appendix 3. nax IBGE 2019'!$E$5:$O$1850,11,FALSE)</f>
        <v>2.5000000000000009</v>
      </c>
      <c r="J97" s="119">
        <f t="shared" si="29"/>
        <v>5.1066320351325176E-2</v>
      </c>
      <c r="K97" s="119">
        <f t="shared" si="28"/>
        <v>0.94893367964867481</v>
      </c>
      <c r="L97" s="118">
        <f t="shared" si="33"/>
        <v>84004.635060295754</v>
      </c>
      <c r="M97" s="118">
        <f t="shared" si="27"/>
        <v>4289.8076049852252</v>
      </c>
      <c r="N97" s="118">
        <f t="shared" si="30"/>
        <v>409298.65628901566</v>
      </c>
      <c r="O97" s="118">
        <f t="shared" si="31"/>
        <v>1987102.1644803204</v>
      </c>
      <c r="P97" s="117">
        <f t="shared" si="32"/>
        <v>23.654672900537502</v>
      </c>
    </row>
    <row r="98" spans="1:16" x14ac:dyDescent="0.2">
      <c r="A98" s="115" t="s">
        <v>12</v>
      </c>
      <c r="B98" s="115" t="s">
        <v>71</v>
      </c>
      <c r="C98" s="116" t="s">
        <v>128</v>
      </c>
      <c r="D98" s="115" t="str">
        <f t="shared" si="25"/>
        <v>ACMale60-64</v>
      </c>
      <c r="E98" s="118">
        <f>VLOOKUP(D98,'Appendix 1b. Person-years 2019'!$E$3:$F$1682,2,FALSE)</f>
        <v>11014.8768</v>
      </c>
      <c r="F98" s="118">
        <f>VLOOKUP(D98,'Appendix 2b. Deaths 2019'!$E$4:$F$1683,2,FALSE)</f>
        <v>194</v>
      </c>
      <c r="G98" s="119">
        <f t="shared" si="26"/>
        <v>1.7612543791683626E-2</v>
      </c>
      <c r="H98" s="189">
        <v>5</v>
      </c>
      <c r="I98" s="215">
        <f>VLOOKUP(D98,'Appendix 3. nax IBGE 2019'!$E$5:$O$1850,11,FALSE)</f>
        <v>2.4999999999999969</v>
      </c>
      <c r="J98" s="119">
        <f t="shared" si="29"/>
        <v>8.434872971856533E-2</v>
      </c>
      <c r="K98" s="119">
        <f t="shared" si="28"/>
        <v>0.91565127028143467</v>
      </c>
      <c r="L98" s="118">
        <f t="shared" si="33"/>
        <v>79714.827455310529</v>
      </c>
      <c r="M98" s="118">
        <f t="shared" si="27"/>
        <v>6723.8444355900583</v>
      </c>
      <c r="N98" s="118">
        <f t="shared" si="30"/>
        <v>381764.52618757746</v>
      </c>
      <c r="O98" s="118">
        <f t="shared" si="31"/>
        <v>1577803.5081913047</v>
      </c>
      <c r="P98" s="117">
        <f t="shared" si="32"/>
        <v>19.793099459142002</v>
      </c>
    </row>
    <row r="99" spans="1:16" x14ac:dyDescent="0.2">
      <c r="A99" s="115" t="s">
        <v>12</v>
      </c>
      <c r="B99" s="115" t="s">
        <v>71</v>
      </c>
      <c r="C99" s="116" t="s">
        <v>129</v>
      </c>
      <c r="D99" s="115" t="str">
        <f t="shared" si="25"/>
        <v>ACMale65-69</v>
      </c>
      <c r="E99" s="118">
        <f>VLOOKUP(D99,'Appendix 1b. Person-years 2019'!$E$3:$F$1682,2,FALSE)</f>
        <v>8261.9943999999996</v>
      </c>
      <c r="F99" s="118">
        <f>VLOOKUP(D99,'Appendix 2b. Deaths 2019'!$E$4:$F$1683,2,FALSE)</f>
        <v>197</v>
      </c>
      <c r="G99" s="119">
        <f t="shared" si="26"/>
        <v>2.3844121705044973E-2</v>
      </c>
      <c r="H99" s="189">
        <v>5</v>
      </c>
      <c r="I99" s="215">
        <f>VLOOKUP(D99,'Appendix 3. nax IBGE 2019'!$E$5:$O$1850,11,FALSE)</f>
        <v>2.5000000000000027</v>
      </c>
      <c r="J99" s="119">
        <f t="shared" si="29"/>
        <v>0.11251363642428056</v>
      </c>
      <c r="K99" s="119">
        <f t="shared" si="28"/>
        <v>0.88748636357571942</v>
      </c>
      <c r="L99" s="118">
        <f t="shared" si="33"/>
        <v>72990.983019720472</v>
      </c>
      <c r="M99" s="118">
        <f t="shared" si="27"/>
        <v>8212.4809257316647</v>
      </c>
      <c r="N99" s="118">
        <f t="shared" si="30"/>
        <v>344423.7127842732</v>
      </c>
      <c r="O99" s="118">
        <f t="shared" si="31"/>
        <v>1196038.9820037272</v>
      </c>
      <c r="P99" s="117">
        <f t="shared" si="32"/>
        <v>16.386119661939411</v>
      </c>
    </row>
    <row r="100" spans="1:16" x14ac:dyDescent="0.2">
      <c r="A100" s="115" t="s">
        <v>12</v>
      </c>
      <c r="B100" s="115" t="s">
        <v>71</v>
      </c>
      <c r="C100" s="116" t="s">
        <v>130</v>
      </c>
      <c r="D100" s="115" t="str">
        <f t="shared" si="25"/>
        <v>ACMale70-74</v>
      </c>
      <c r="E100" s="118">
        <f>VLOOKUP(D100,'Appendix 1b. Person-years 2019'!$E$3:$F$1682,2,FALSE)</f>
        <v>5758.5387000000001</v>
      </c>
      <c r="F100" s="118">
        <f>VLOOKUP(D100,'Appendix 2b. Deaths 2019'!$E$4:$F$1683,2,FALSE)</f>
        <v>206</v>
      </c>
      <c r="G100" s="119">
        <f t="shared" si="26"/>
        <v>3.5772964415434073E-2</v>
      </c>
      <c r="H100" s="189">
        <v>5</v>
      </c>
      <c r="I100" s="215">
        <f>VLOOKUP(D100,'Appendix 3. nax IBGE 2019'!$E$5:$O$1850,11,FALSE)</f>
        <v>2.4999999999999991</v>
      </c>
      <c r="J100" s="119">
        <f t="shared" si="29"/>
        <v>0.16418166034426471</v>
      </c>
      <c r="K100" s="119">
        <f t="shared" si="28"/>
        <v>0.83581833965573527</v>
      </c>
      <c r="L100" s="118">
        <f t="shared" si="33"/>
        <v>64778.502093988805</v>
      </c>
      <c r="M100" s="118">
        <f t="shared" si="27"/>
        <v>10635.44202840551</v>
      </c>
      <c r="N100" s="118">
        <f t="shared" si="30"/>
        <v>297303.90539893031</v>
      </c>
      <c r="O100" s="118">
        <f t="shared" si="31"/>
        <v>851615.26921945403</v>
      </c>
      <c r="P100" s="117">
        <f t="shared" si="32"/>
        <v>13.146572422805075</v>
      </c>
    </row>
    <row r="101" spans="1:16" x14ac:dyDescent="0.2">
      <c r="A101" s="115" t="s">
        <v>12</v>
      </c>
      <c r="B101" s="115" t="s">
        <v>71</v>
      </c>
      <c r="C101" s="116" t="s">
        <v>131</v>
      </c>
      <c r="D101" s="115" t="str">
        <f t="shared" si="25"/>
        <v>ACMale75-79</v>
      </c>
      <c r="E101" s="118">
        <f>VLOOKUP(D101,'Appendix 1b. Person-years 2019'!$E$3:$F$1682,2,FALSE)</f>
        <v>3680.1314000000002</v>
      </c>
      <c r="F101" s="118">
        <f>VLOOKUP(D101,'Appendix 2b. Deaths 2019'!$E$4:$F$1683,2,FALSE)</f>
        <v>230</v>
      </c>
      <c r="G101" s="119">
        <f t="shared" si="26"/>
        <v>6.2497768422073184E-2</v>
      </c>
      <c r="H101" s="189">
        <v>5</v>
      </c>
      <c r="I101" s="215">
        <f>VLOOKUP(D101,'Appendix 3. nax IBGE 2019'!$E$5:$O$1850,11,FALSE)</f>
        <v>2.5</v>
      </c>
      <c r="J101" s="119">
        <f t="shared" si="29"/>
        <v>0.27026192422635875</v>
      </c>
      <c r="K101" s="119">
        <f t="shared" si="28"/>
        <v>0.72973807577364125</v>
      </c>
      <c r="L101" s="118">
        <f t="shared" si="33"/>
        <v>54143.060065583297</v>
      </c>
      <c r="M101" s="118">
        <f t="shared" si="27"/>
        <v>14632.807596827863</v>
      </c>
      <c r="N101" s="118">
        <f t="shared" si="30"/>
        <v>234133.28133584681</v>
      </c>
      <c r="O101" s="118">
        <f t="shared" si="31"/>
        <v>554311.36382052372</v>
      </c>
      <c r="P101" s="117">
        <f t="shared" si="32"/>
        <v>10.237902385810635</v>
      </c>
    </row>
    <row r="102" spans="1:16" x14ac:dyDescent="0.2">
      <c r="A102" s="115" t="s">
        <v>12</v>
      </c>
      <c r="B102" s="115" t="s">
        <v>71</v>
      </c>
      <c r="C102" s="116" t="s">
        <v>132</v>
      </c>
      <c r="D102" s="115" t="str">
        <f t="shared" si="25"/>
        <v>ACMale80-84</v>
      </c>
      <c r="E102" s="118">
        <f>VLOOKUP(D102,'Appendix 1b. Person-years 2019'!$E$3:$F$1682,2,FALSE)</f>
        <v>2141.0286999999998</v>
      </c>
      <c r="F102" s="118">
        <f>VLOOKUP(D102,'Appendix 2b. Deaths 2019'!$E$4:$F$1683,2,FALSE)</f>
        <v>179</v>
      </c>
      <c r="G102" s="119">
        <f t="shared" si="26"/>
        <v>8.3604670969613812E-2</v>
      </c>
      <c r="H102" s="189">
        <v>5</v>
      </c>
      <c r="I102" s="215">
        <f>VLOOKUP(D102,'Appendix 3. nax IBGE 2019'!$E$5:$O$1850,11,FALSE)</f>
        <v>2.5</v>
      </c>
      <c r="J102" s="119">
        <f t="shared" si="29"/>
        <v>0.34575625914443214</v>
      </c>
      <c r="K102" s="119">
        <f t="shared" si="28"/>
        <v>0.65424374085556791</v>
      </c>
      <c r="L102" s="118">
        <f t="shared" si="33"/>
        <v>39510.252468755432</v>
      </c>
      <c r="M102" s="118">
        <f t="shared" si="27"/>
        <v>13660.917091448942</v>
      </c>
      <c r="N102" s="118">
        <f t="shared" si="30"/>
        <v>163398.96961515478</v>
      </c>
      <c r="O102" s="118">
        <f t="shared" si="31"/>
        <v>320178.08248467697</v>
      </c>
      <c r="P102" s="117">
        <f t="shared" si="32"/>
        <v>8.1036708823329509</v>
      </c>
    </row>
    <row r="103" spans="1:16" x14ac:dyDescent="0.2">
      <c r="A103" s="115" t="s">
        <v>12</v>
      </c>
      <c r="B103" s="115" t="s">
        <v>71</v>
      </c>
      <c r="C103" s="116" t="s">
        <v>133</v>
      </c>
      <c r="D103" s="115" t="str">
        <f t="shared" si="25"/>
        <v>ACMale85-89</v>
      </c>
      <c r="E103" s="118">
        <f>VLOOKUP(D103,'Appendix 1b. Person-years 2019'!$E$3:$F$1682,2,FALSE)</f>
        <v>1141.1663000000001</v>
      </c>
      <c r="F103" s="118">
        <f>VLOOKUP(D103,'Appendix 2b. Deaths 2019'!$E$4:$F$1683,2,FALSE)</f>
        <v>144</v>
      </c>
      <c r="G103" s="119">
        <f t="shared" si="26"/>
        <v>0.12618669163293728</v>
      </c>
      <c r="H103" s="189">
        <v>5</v>
      </c>
      <c r="I103" s="215">
        <f>VLOOKUP(D103,'Appendix 3. nax IBGE 2019'!$E$5:$O$1850,11,FALSE)</f>
        <v>2.5000000000000009</v>
      </c>
      <c r="J103" s="119">
        <f t="shared" si="29"/>
        <v>0.47962707396242504</v>
      </c>
      <c r="K103" s="119">
        <f t="shared" si="28"/>
        <v>0.5203729260375749</v>
      </c>
      <c r="L103" s="118">
        <f t="shared" si="33"/>
        <v>25849.335377306488</v>
      </c>
      <c r="M103" s="118">
        <f t="shared" si="27"/>
        <v>12398.041090890909</v>
      </c>
      <c r="N103" s="118">
        <f t="shared" si="30"/>
        <v>98251.574159305193</v>
      </c>
      <c r="O103" s="118">
        <f t="shared" si="31"/>
        <v>156779.11286952221</v>
      </c>
      <c r="P103" s="117">
        <f t="shared" si="32"/>
        <v>6.0651119489579184</v>
      </c>
    </row>
    <row r="104" spans="1:16" x14ac:dyDescent="0.2">
      <c r="A104" s="115" t="s">
        <v>12</v>
      </c>
      <c r="B104" s="115" t="s">
        <v>71</v>
      </c>
      <c r="C104" s="116" t="s">
        <v>8</v>
      </c>
      <c r="D104" s="115" t="str">
        <f t="shared" si="25"/>
        <v>ACMale90+</v>
      </c>
      <c r="E104" s="113">
        <f>VLOOKUP(D104,'Appendix 1b. Person-years 2019'!$E$3:$F$1682,2,FALSE)</f>
        <v>709.22460000000001</v>
      </c>
      <c r="F104" s="113">
        <f>VLOOKUP(D104,'Appendix 2b. Deaths 2019'!$E$4:$F$1683,2,FALSE)</f>
        <v>163</v>
      </c>
      <c r="G104" s="114">
        <f t="shared" si="26"/>
        <v>0.22982846336689391</v>
      </c>
      <c r="H104" s="190"/>
      <c r="I104" s="215">
        <f>VLOOKUP(D104,'Appendix 3. nax IBGE 2019'!$E$5:$O$1850,11,FALSE)</f>
        <v>5.5153083625242427</v>
      </c>
      <c r="J104" s="114">
        <v>1</v>
      </c>
      <c r="K104" s="114">
        <f t="shared" si="28"/>
        <v>0</v>
      </c>
      <c r="L104" s="113">
        <f t="shared" si="33"/>
        <v>13451.294286415579</v>
      </c>
      <c r="M104" s="113">
        <f t="shared" si="27"/>
        <v>13451.294286415579</v>
      </c>
      <c r="N104" s="113">
        <f>L104*P104</f>
        <v>58527.538710217028</v>
      </c>
      <c r="O104" s="113">
        <f>N104</f>
        <v>58527.538710217028</v>
      </c>
      <c r="P104" s="112">
        <f>1/G104</f>
        <v>4.3510711656441723</v>
      </c>
    </row>
    <row r="105" spans="1:16" x14ac:dyDescent="0.2">
      <c r="A105" s="115" t="s">
        <v>54</v>
      </c>
      <c r="B105" s="115" t="s">
        <v>70</v>
      </c>
      <c r="C105" s="116">
        <v>0</v>
      </c>
      <c r="D105" s="115" t="str">
        <f t="shared" si="25"/>
        <v>ALFemale0</v>
      </c>
      <c r="E105" s="122">
        <f>VLOOKUP(D105,'Appendix 1b. Person-years 2019'!$E$3:$F$1682,2,FALSE)</f>
        <v>24834.302199999998</v>
      </c>
      <c r="F105" s="122">
        <f>VLOOKUP(D105,'Appendix 2b. Deaths 2019'!$E$4:$F$1683,2,FALSE)</f>
        <v>286</v>
      </c>
      <c r="G105" s="123">
        <f t="shared" si="26"/>
        <v>1.1516329216610726E-2</v>
      </c>
      <c r="H105" s="188">
        <v>1</v>
      </c>
      <c r="I105" s="215">
        <f>VLOOKUP(D105,'Appendix 3. nax IBGE 2019'!$E$5:$O$1850,11,FALSE)</f>
        <v>9.7332118095088849E-2</v>
      </c>
      <c r="J105" s="123">
        <f t="shared" ref="J105:J123" si="34">(H105*G105)/(1+(H105-I105)*G105)</f>
        <v>1.1397843837116008E-2</v>
      </c>
      <c r="K105" s="123">
        <f t="shared" si="28"/>
        <v>0.98860215616288394</v>
      </c>
      <c r="L105" s="122">
        <v>100000</v>
      </c>
      <c r="M105" s="122">
        <f t="shared" si="27"/>
        <v>1139.7843837116009</v>
      </c>
      <c r="N105" s="122">
        <f t="shared" ref="N105:N123" si="35">L106*H105+M105*I105</f>
        <v>98971.153244526766</v>
      </c>
      <c r="O105" s="122">
        <f t="shared" ref="O105:O123" si="36">O106+N105</f>
        <v>7814355.8736568401</v>
      </c>
      <c r="P105" s="121">
        <f t="shared" ref="P105:P123" si="37">O105/L105</f>
        <v>78.143558736568394</v>
      </c>
    </row>
    <row r="106" spans="1:16" x14ac:dyDescent="0.2">
      <c r="A106" s="115" t="s">
        <v>54</v>
      </c>
      <c r="B106" s="115" t="s">
        <v>70</v>
      </c>
      <c r="C106" s="120" t="s">
        <v>1657</v>
      </c>
      <c r="D106" s="115" t="str">
        <f t="shared" si="25"/>
        <v>ALFemale1-4</v>
      </c>
      <c r="E106" s="118">
        <f>VLOOKUP(D106,'Appendix 1b. Person-years 2019'!$E$3:$F$1682,2,FALSE)</f>
        <v>99149.028699999995</v>
      </c>
      <c r="F106" s="118">
        <f>VLOOKUP(D106,'Appendix 2b. Deaths 2019'!$E$4:$F$1683,2,FALSE)</f>
        <v>54</v>
      </c>
      <c r="G106" s="119">
        <f t="shared" si="26"/>
        <v>5.4463468485798695E-4</v>
      </c>
      <c r="H106" s="189">
        <v>4</v>
      </c>
      <c r="I106" s="215">
        <f>VLOOKUP(D106,'Appendix 3. nax IBGE 2019'!$E$5:$O$1850,11,FALSE)</f>
        <v>1.4983617693651856</v>
      </c>
      <c r="J106" s="119">
        <f t="shared" si="34"/>
        <v>2.1755745648845068E-3</v>
      </c>
      <c r="K106" s="119">
        <f t="shared" si="28"/>
        <v>0.99782442543511551</v>
      </c>
      <c r="L106" s="118">
        <f t="shared" ref="L106:L124" si="38">L105-M105</f>
        <v>98860.215616288406</v>
      </c>
      <c r="M106" s="118">
        <f t="shared" si="27"/>
        <v>215.07777057379516</v>
      </c>
      <c r="N106" s="118">
        <f t="shared" si="35"/>
        <v>394902.81569172652</v>
      </c>
      <c r="O106" s="118">
        <f t="shared" si="36"/>
        <v>7715384.720412313</v>
      </c>
      <c r="P106" s="117">
        <f t="shared" si="37"/>
        <v>78.043373386504243</v>
      </c>
    </row>
    <row r="107" spans="1:16" x14ac:dyDescent="0.2">
      <c r="A107" s="115" t="s">
        <v>54</v>
      </c>
      <c r="B107" s="115" t="s">
        <v>70</v>
      </c>
      <c r="C107" s="120" t="s">
        <v>1658</v>
      </c>
      <c r="D107" s="115" t="str">
        <f t="shared" si="25"/>
        <v>ALFemale5-9</v>
      </c>
      <c r="E107" s="118">
        <f>VLOOKUP(D107,'Appendix 1b. Person-years 2019'!$E$3:$F$1682,2,FALSE)</f>
        <v>129293.1988</v>
      </c>
      <c r="F107" s="118">
        <f>VLOOKUP(D107,'Appendix 2b. Deaths 2019'!$E$4:$F$1683,2,FALSE)</f>
        <v>32</v>
      </c>
      <c r="G107" s="119">
        <f t="shared" si="26"/>
        <v>2.4749948409505976E-4</v>
      </c>
      <c r="H107" s="189">
        <v>5</v>
      </c>
      <c r="I107" s="215">
        <f>VLOOKUP(D107,'Appendix 3. nax IBGE 2019'!$E$5:$O$1850,11,FALSE)</f>
        <v>2.4999999999997535</v>
      </c>
      <c r="J107" s="119">
        <f t="shared" si="34"/>
        <v>1.2367321940253361E-3</v>
      </c>
      <c r="K107" s="119">
        <f t="shared" si="28"/>
        <v>0.99876326780597469</v>
      </c>
      <c r="L107" s="118">
        <f t="shared" si="38"/>
        <v>98645.137845714606</v>
      </c>
      <c r="M107" s="118">
        <f t="shared" si="27"/>
        <v>121.99761775786234</v>
      </c>
      <c r="N107" s="118">
        <f t="shared" si="35"/>
        <v>492920.69518417836</v>
      </c>
      <c r="O107" s="118">
        <f t="shared" si="36"/>
        <v>7320481.9047205867</v>
      </c>
      <c r="P107" s="117">
        <f t="shared" si="37"/>
        <v>74.21026585385431</v>
      </c>
    </row>
    <row r="108" spans="1:16" x14ac:dyDescent="0.2">
      <c r="A108" s="115" t="s">
        <v>54</v>
      </c>
      <c r="B108" s="115" t="s">
        <v>70</v>
      </c>
      <c r="C108" s="120" t="s">
        <v>118</v>
      </c>
      <c r="D108" s="115" t="str">
        <f t="shared" si="25"/>
        <v>ALFemale10-14</v>
      </c>
      <c r="E108" s="118">
        <f>VLOOKUP(D108,'Appendix 1b. Person-years 2019'!$E$3:$F$1682,2,FALSE)</f>
        <v>140896.6378</v>
      </c>
      <c r="F108" s="118">
        <f>VLOOKUP(D108,'Appendix 2b. Deaths 2019'!$E$4:$F$1683,2,FALSE)</f>
        <v>30</v>
      </c>
      <c r="G108" s="119">
        <f t="shared" si="26"/>
        <v>2.1292204319725791E-4</v>
      </c>
      <c r="H108" s="189">
        <v>5</v>
      </c>
      <c r="I108" s="215">
        <f>VLOOKUP(D108,'Appendix 3. nax IBGE 2019'!$E$5:$O$1850,11,FALSE)</f>
        <v>2.5000000000000315</v>
      </c>
      <c r="J108" s="119">
        <f t="shared" si="34"/>
        <v>1.0640438200257612E-3</v>
      </c>
      <c r="K108" s="119">
        <f t="shared" si="28"/>
        <v>0.99893595617997422</v>
      </c>
      <c r="L108" s="118">
        <f t="shared" si="38"/>
        <v>98523.140227956741</v>
      </c>
      <c r="M108" s="118">
        <f t="shared" si="27"/>
        <v>104.83293848908885</v>
      </c>
      <c r="N108" s="118">
        <f t="shared" si="35"/>
        <v>492353.61879356101</v>
      </c>
      <c r="O108" s="118">
        <f t="shared" si="36"/>
        <v>6827561.2095364081</v>
      </c>
      <c r="P108" s="117">
        <f t="shared" si="37"/>
        <v>69.299062065411434</v>
      </c>
    </row>
    <row r="109" spans="1:16" x14ac:dyDescent="0.2">
      <c r="A109" s="115" t="s">
        <v>54</v>
      </c>
      <c r="B109" s="115" t="s">
        <v>70</v>
      </c>
      <c r="C109" s="116" t="s">
        <v>119</v>
      </c>
      <c r="D109" s="115" t="str">
        <f t="shared" si="25"/>
        <v>ALFemale15-19</v>
      </c>
      <c r="E109" s="118">
        <f>VLOOKUP(D109,'Appendix 1b. Person-years 2019'!$E$3:$F$1682,2,FALSE)</f>
        <v>155070.78279999999</v>
      </c>
      <c r="F109" s="118">
        <f>VLOOKUP(D109,'Appendix 2b. Deaths 2019'!$E$4:$F$1683,2,FALSE)</f>
        <v>72</v>
      </c>
      <c r="G109" s="119">
        <f t="shared" si="26"/>
        <v>4.6430409842491624E-4</v>
      </c>
      <c r="H109" s="189">
        <v>5</v>
      </c>
      <c r="I109" s="215">
        <f>VLOOKUP(D109,'Appendix 3. nax IBGE 2019'!$E$5:$O$1850,11,FALSE)</f>
        <v>2.499999999999809</v>
      </c>
      <c r="J109" s="119">
        <f t="shared" si="34"/>
        <v>2.3188288877342782E-3</v>
      </c>
      <c r="K109" s="119">
        <f t="shared" si="28"/>
        <v>0.99768117111226573</v>
      </c>
      <c r="L109" s="118">
        <f t="shared" si="38"/>
        <v>98418.307289467659</v>
      </c>
      <c r="M109" s="118">
        <f t="shared" si="27"/>
        <v>228.21521402472669</v>
      </c>
      <c r="N109" s="118">
        <f t="shared" si="35"/>
        <v>491520.9984122765</v>
      </c>
      <c r="O109" s="118">
        <f t="shared" si="36"/>
        <v>6335207.590742847</v>
      </c>
      <c r="P109" s="117">
        <f t="shared" si="37"/>
        <v>64.370214904324172</v>
      </c>
    </row>
    <row r="110" spans="1:16" x14ac:dyDescent="0.2">
      <c r="A110" s="115" t="s">
        <v>54</v>
      </c>
      <c r="B110" s="115" t="s">
        <v>70</v>
      </c>
      <c r="C110" s="116" t="s">
        <v>120</v>
      </c>
      <c r="D110" s="115" t="str">
        <f t="shared" si="25"/>
        <v>ALFemale20-24</v>
      </c>
      <c r="E110" s="118">
        <f>VLOOKUP(D110,'Appendix 1b. Person-years 2019'!$E$3:$F$1682,2,FALSE)</f>
        <v>158012.47889999999</v>
      </c>
      <c r="F110" s="118">
        <f>VLOOKUP(D110,'Appendix 2b. Deaths 2019'!$E$4:$F$1683,2,FALSE)</f>
        <v>100</v>
      </c>
      <c r="G110" s="119">
        <f t="shared" si="26"/>
        <v>6.3286140877067147E-4</v>
      </c>
      <c r="H110" s="189">
        <v>5</v>
      </c>
      <c r="I110" s="215">
        <f>VLOOKUP(D110,'Appendix 3. nax IBGE 2019'!$E$5:$O$1850,11,FALSE)</f>
        <v>2.4999999999999232</v>
      </c>
      <c r="J110" s="119">
        <f t="shared" si="34"/>
        <v>3.1593085327314432E-3</v>
      </c>
      <c r="K110" s="119">
        <f t="shared" si="28"/>
        <v>0.9968406914672685</v>
      </c>
      <c r="L110" s="118">
        <f t="shared" si="38"/>
        <v>98190.092075442939</v>
      </c>
      <c r="M110" s="118">
        <f t="shared" si="27"/>
        <v>310.21279572363295</v>
      </c>
      <c r="N110" s="118">
        <f t="shared" si="35"/>
        <v>490174.92838790559</v>
      </c>
      <c r="O110" s="118">
        <f t="shared" si="36"/>
        <v>5843686.5923305703</v>
      </c>
      <c r="P110" s="117">
        <f t="shared" si="37"/>
        <v>59.51401479327118</v>
      </c>
    </row>
    <row r="111" spans="1:16" x14ac:dyDescent="0.2">
      <c r="A111" s="115" t="s">
        <v>54</v>
      </c>
      <c r="B111" s="115" t="s">
        <v>70</v>
      </c>
      <c r="C111" s="116" t="s">
        <v>121</v>
      </c>
      <c r="D111" s="115" t="str">
        <f t="shared" si="25"/>
        <v>ALFemale25-29</v>
      </c>
      <c r="E111" s="118">
        <f>VLOOKUP(D111,'Appendix 1b. Person-years 2019'!$E$3:$F$1682,2,FALSE)</f>
        <v>142491.9999</v>
      </c>
      <c r="F111" s="118">
        <f>VLOOKUP(D111,'Appendix 2b. Deaths 2019'!$E$4:$F$1683,2,FALSE)</f>
        <v>92</v>
      </c>
      <c r="G111" s="119">
        <f t="shared" si="26"/>
        <v>6.456502825742149E-4</v>
      </c>
      <c r="H111" s="189">
        <v>5</v>
      </c>
      <c r="I111" s="215">
        <f>VLOOKUP(D111,'Appendix 3. nax IBGE 2019'!$E$5:$O$1850,11,FALSE)</f>
        <v>2.5000000000001332</v>
      </c>
      <c r="J111" s="119">
        <f t="shared" si="34"/>
        <v>3.2230490066163936E-3</v>
      </c>
      <c r="K111" s="119">
        <f t="shared" si="28"/>
        <v>0.99677695099338359</v>
      </c>
      <c r="L111" s="118">
        <f t="shared" si="38"/>
        <v>97879.879279719302</v>
      </c>
      <c r="M111" s="118">
        <f t="shared" si="27"/>
        <v>315.4716476802318</v>
      </c>
      <c r="N111" s="118">
        <f t="shared" si="35"/>
        <v>488610.71727939596</v>
      </c>
      <c r="O111" s="118">
        <f t="shared" si="36"/>
        <v>5353511.6639426649</v>
      </c>
      <c r="P111" s="117">
        <f t="shared" si="37"/>
        <v>54.694710530276595</v>
      </c>
    </row>
    <row r="112" spans="1:16" x14ac:dyDescent="0.2">
      <c r="A112" s="115" t="s">
        <v>54</v>
      </c>
      <c r="B112" s="115" t="s">
        <v>70</v>
      </c>
      <c r="C112" s="116" t="s">
        <v>122</v>
      </c>
      <c r="D112" s="115" t="str">
        <f t="shared" si="25"/>
        <v>ALFemale30-34</v>
      </c>
      <c r="E112" s="118">
        <f>VLOOKUP(D112,'Appendix 1b. Person-years 2019'!$E$3:$F$1682,2,FALSE)</f>
        <v>138720.0233</v>
      </c>
      <c r="F112" s="118">
        <f>VLOOKUP(D112,'Appendix 2b. Deaths 2019'!$E$4:$F$1683,2,FALSE)</f>
        <v>99</v>
      </c>
      <c r="G112" s="119">
        <f t="shared" si="26"/>
        <v>7.1366770019854809E-4</v>
      </c>
      <c r="H112" s="189">
        <v>5</v>
      </c>
      <c r="I112" s="215">
        <f>VLOOKUP(D112,'Appendix 3. nax IBGE 2019'!$E$5:$O$1850,11,FALSE)</f>
        <v>2.4999999999999858</v>
      </c>
      <c r="J112" s="119">
        <f t="shared" si="34"/>
        <v>3.5619833198826251E-3</v>
      </c>
      <c r="K112" s="119">
        <f t="shared" si="28"/>
        <v>0.99643801668011733</v>
      </c>
      <c r="L112" s="118">
        <f t="shared" si="38"/>
        <v>97564.407632039074</v>
      </c>
      <c r="M112" s="118">
        <f t="shared" si="27"/>
        <v>347.52279259955225</v>
      </c>
      <c r="N112" s="118">
        <f t="shared" si="35"/>
        <v>486953.2311786965</v>
      </c>
      <c r="O112" s="118">
        <f t="shared" si="36"/>
        <v>4864900.9466632688</v>
      </c>
      <c r="P112" s="117">
        <f t="shared" si="37"/>
        <v>49.863480594389308</v>
      </c>
    </row>
    <row r="113" spans="1:16" x14ac:dyDescent="0.2">
      <c r="A113" s="115" t="s">
        <v>54</v>
      </c>
      <c r="B113" s="115" t="s">
        <v>70</v>
      </c>
      <c r="C113" s="116" t="s">
        <v>123</v>
      </c>
      <c r="D113" s="115" t="str">
        <f t="shared" si="25"/>
        <v>ALFemale35-39</v>
      </c>
      <c r="E113" s="118">
        <f>VLOOKUP(D113,'Appendix 1b. Person-years 2019'!$E$3:$F$1682,2,FALSE)</f>
        <v>134323.166</v>
      </c>
      <c r="F113" s="118">
        <f>VLOOKUP(D113,'Appendix 2b. Deaths 2019'!$E$4:$F$1683,2,FALSE)</f>
        <v>171</v>
      </c>
      <c r="G113" s="119">
        <f t="shared" si="26"/>
        <v>1.2730492073124602E-3</v>
      </c>
      <c r="H113" s="189">
        <v>5</v>
      </c>
      <c r="I113" s="215">
        <f>VLOOKUP(D113,'Appendix 3. nax IBGE 2019'!$E$5:$O$1850,11,FALSE)</f>
        <v>2.4999999999999702</v>
      </c>
      <c r="J113" s="119">
        <f t="shared" si="34"/>
        <v>6.3450521276087798E-3</v>
      </c>
      <c r="K113" s="119">
        <f t="shared" si="28"/>
        <v>0.99365494787239117</v>
      </c>
      <c r="L113" s="118">
        <f t="shared" si="38"/>
        <v>97216.884839439517</v>
      </c>
      <c r="M113" s="118">
        <f t="shared" si="27"/>
        <v>616.84620198998346</v>
      </c>
      <c r="N113" s="118">
        <f t="shared" si="35"/>
        <v>484542.30869222258</v>
      </c>
      <c r="O113" s="118">
        <f t="shared" si="36"/>
        <v>4377947.7154845726</v>
      </c>
      <c r="P113" s="117">
        <f t="shared" si="37"/>
        <v>45.032791605234621</v>
      </c>
    </row>
    <row r="114" spans="1:16" x14ac:dyDescent="0.2">
      <c r="A114" s="115" t="s">
        <v>54</v>
      </c>
      <c r="B114" s="115" t="s">
        <v>70</v>
      </c>
      <c r="C114" s="116" t="s">
        <v>124</v>
      </c>
      <c r="D114" s="115" t="str">
        <f t="shared" si="25"/>
        <v>ALFemale40-44</v>
      </c>
      <c r="E114" s="118">
        <f>VLOOKUP(D114,'Appendix 1b. Person-years 2019'!$E$3:$F$1682,2,FALSE)</f>
        <v>122417.2507</v>
      </c>
      <c r="F114" s="118">
        <f>VLOOKUP(D114,'Appendix 2b. Deaths 2019'!$E$4:$F$1683,2,FALSE)</f>
        <v>245</v>
      </c>
      <c r="G114" s="119">
        <f t="shared" si="26"/>
        <v>2.0013519222091139E-3</v>
      </c>
      <c r="H114" s="189">
        <v>5</v>
      </c>
      <c r="I114" s="215">
        <f>VLOOKUP(D114,'Appendix 3. nax IBGE 2019'!$E$5:$O$1850,11,FALSE)</f>
        <v>2.5000000000000266</v>
      </c>
      <c r="J114" s="119">
        <f t="shared" si="34"/>
        <v>9.9569412522592399E-3</v>
      </c>
      <c r="K114" s="119">
        <f t="shared" si="28"/>
        <v>0.99004305874774079</v>
      </c>
      <c r="L114" s="118">
        <f t="shared" si="38"/>
        <v>96600.038637449528</v>
      </c>
      <c r="M114" s="118">
        <f t="shared" si="27"/>
        <v>961.84090967905763</v>
      </c>
      <c r="N114" s="118">
        <f t="shared" si="35"/>
        <v>480595.59091305005</v>
      </c>
      <c r="O114" s="118">
        <f t="shared" si="36"/>
        <v>3893405.4067923501</v>
      </c>
      <c r="P114" s="117">
        <f t="shared" si="37"/>
        <v>40.304387676331316</v>
      </c>
    </row>
    <row r="115" spans="1:16" x14ac:dyDescent="0.2">
      <c r="A115" s="115" t="s">
        <v>54</v>
      </c>
      <c r="B115" s="115" t="s">
        <v>70</v>
      </c>
      <c r="C115" s="116" t="s">
        <v>125</v>
      </c>
      <c r="D115" s="115" t="str">
        <f t="shared" si="25"/>
        <v>ALFemale45-49</v>
      </c>
      <c r="E115" s="118">
        <f>VLOOKUP(D115,'Appendix 1b. Person-years 2019'!$E$3:$F$1682,2,FALSE)</f>
        <v>106243.35950000001</v>
      </c>
      <c r="F115" s="118">
        <f>VLOOKUP(D115,'Appendix 2b. Deaths 2019'!$E$4:$F$1683,2,FALSE)</f>
        <v>305</v>
      </c>
      <c r="G115" s="119">
        <f t="shared" si="26"/>
        <v>2.8707676548951747E-3</v>
      </c>
      <c r="H115" s="189">
        <v>5</v>
      </c>
      <c r="I115" s="215">
        <f>VLOOKUP(D115,'Appendix 3. nax IBGE 2019'!$E$5:$O$1850,11,FALSE)</f>
        <v>2.5000000000000027</v>
      </c>
      <c r="J115" s="119">
        <f t="shared" si="34"/>
        <v>1.4251556009416473E-2</v>
      </c>
      <c r="K115" s="119">
        <f t="shared" si="28"/>
        <v>0.98574844399058348</v>
      </c>
      <c r="L115" s="118">
        <f t="shared" si="38"/>
        <v>95638.197727770472</v>
      </c>
      <c r="M115" s="118">
        <f t="shared" si="27"/>
        <v>1362.9931315569681</v>
      </c>
      <c r="N115" s="118">
        <f t="shared" si="35"/>
        <v>474783.50580995996</v>
      </c>
      <c r="O115" s="118">
        <f t="shared" si="36"/>
        <v>3412809.8158793002</v>
      </c>
      <c r="P115" s="117">
        <f t="shared" si="37"/>
        <v>35.684589389625465</v>
      </c>
    </row>
    <row r="116" spans="1:16" x14ac:dyDescent="0.2">
      <c r="A116" s="115" t="s">
        <v>54</v>
      </c>
      <c r="B116" s="115" t="s">
        <v>70</v>
      </c>
      <c r="C116" s="116" t="s">
        <v>126</v>
      </c>
      <c r="D116" s="115" t="str">
        <f t="shared" si="25"/>
        <v>ALFemale50-54</v>
      </c>
      <c r="E116" s="118">
        <f>VLOOKUP(D116,'Appendix 1b. Person-years 2019'!$E$3:$F$1682,2,FALSE)</f>
        <v>95540.782600000006</v>
      </c>
      <c r="F116" s="118">
        <f>VLOOKUP(D116,'Appendix 2b. Deaths 2019'!$E$4:$F$1683,2,FALSE)</f>
        <v>471</v>
      </c>
      <c r="G116" s="119">
        <f t="shared" si="26"/>
        <v>4.9298319228965578E-3</v>
      </c>
      <c r="H116" s="189">
        <v>5</v>
      </c>
      <c r="I116" s="215">
        <f>VLOOKUP(D116,'Appendix 3. nax IBGE 2019'!$E$5:$O$1850,11,FALSE)</f>
        <v>2.4999999999999858</v>
      </c>
      <c r="J116" s="119">
        <f t="shared" si="34"/>
        <v>2.4349067587765453E-2</v>
      </c>
      <c r="K116" s="119">
        <f t="shared" si="28"/>
        <v>0.97565093241223455</v>
      </c>
      <c r="L116" s="118">
        <f t="shared" si="38"/>
        <v>94275.204596213502</v>
      </c>
      <c r="M116" s="118">
        <f t="shared" si="27"/>
        <v>2295.5133285636189</v>
      </c>
      <c r="N116" s="118">
        <f t="shared" si="35"/>
        <v>465637.2396596584</v>
      </c>
      <c r="O116" s="118">
        <f t="shared" si="36"/>
        <v>2938026.3100693403</v>
      </c>
      <c r="P116" s="117">
        <f t="shared" si="37"/>
        <v>31.164358885807648</v>
      </c>
    </row>
    <row r="117" spans="1:16" x14ac:dyDescent="0.2">
      <c r="A117" s="115" t="s">
        <v>54</v>
      </c>
      <c r="B117" s="115" t="s">
        <v>70</v>
      </c>
      <c r="C117" s="116" t="s">
        <v>127</v>
      </c>
      <c r="D117" s="115" t="str">
        <f t="shared" si="25"/>
        <v>ALFemale55-59</v>
      </c>
      <c r="E117" s="118">
        <f>VLOOKUP(D117,'Appendix 1b. Person-years 2019'!$E$3:$F$1682,2,FALSE)</f>
        <v>77847.544999999998</v>
      </c>
      <c r="F117" s="118">
        <f>VLOOKUP(D117,'Appendix 2b. Deaths 2019'!$E$4:$F$1683,2,FALSE)</f>
        <v>540</v>
      </c>
      <c r="G117" s="119">
        <f t="shared" si="26"/>
        <v>6.9366349317759477E-3</v>
      </c>
      <c r="H117" s="189">
        <v>5</v>
      </c>
      <c r="I117" s="215">
        <f>VLOOKUP(D117,'Appendix 3. nax IBGE 2019'!$E$5:$O$1850,11,FALSE)</f>
        <v>2.4999999999999987</v>
      </c>
      <c r="J117" s="119">
        <f t="shared" si="34"/>
        <v>3.4091965855759798E-2</v>
      </c>
      <c r="K117" s="119">
        <f t="shared" si="28"/>
        <v>0.9659080341442402</v>
      </c>
      <c r="L117" s="118">
        <f t="shared" si="38"/>
        <v>91979.691267649876</v>
      </c>
      <c r="M117" s="118">
        <f t="shared" si="27"/>
        <v>3135.7684941200473</v>
      </c>
      <c r="N117" s="118">
        <f t="shared" si="35"/>
        <v>452059.0351029493</v>
      </c>
      <c r="O117" s="118">
        <f t="shared" si="36"/>
        <v>2472389.0704096816</v>
      </c>
      <c r="P117" s="117">
        <f t="shared" si="37"/>
        <v>26.879727865310244</v>
      </c>
    </row>
    <row r="118" spans="1:16" x14ac:dyDescent="0.2">
      <c r="A118" s="115" t="s">
        <v>54</v>
      </c>
      <c r="B118" s="115" t="s">
        <v>70</v>
      </c>
      <c r="C118" s="116" t="s">
        <v>128</v>
      </c>
      <c r="D118" s="115" t="str">
        <f t="shared" si="25"/>
        <v>ALFemale60-64</v>
      </c>
      <c r="E118" s="118">
        <f>VLOOKUP(D118,'Appendix 1b. Person-years 2019'!$E$3:$F$1682,2,FALSE)</f>
        <v>63966.966200000003</v>
      </c>
      <c r="F118" s="118">
        <f>VLOOKUP(D118,'Appendix 2b. Deaths 2019'!$E$4:$F$1683,2,FALSE)</f>
        <v>718</v>
      </c>
      <c r="G118" s="119">
        <f t="shared" si="26"/>
        <v>1.1224543583247192E-2</v>
      </c>
      <c r="H118" s="189">
        <v>5</v>
      </c>
      <c r="I118" s="215">
        <f>VLOOKUP(D118,'Appendix 3. nax IBGE 2019'!$E$5:$O$1850,11,FALSE)</f>
        <v>2.4999999999999889</v>
      </c>
      <c r="J118" s="119">
        <f t="shared" si="34"/>
        <v>5.4590825175175495E-2</v>
      </c>
      <c r="K118" s="119">
        <f t="shared" si="28"/>
        <v>0.94540917482482456</v>
      </c>
      <c r="L118" s="118">
        <f t="shared" si="38"/>
        <v>88843.922773529834</v>
      </c>
      <c r="M118" s="118">
        <f t="shared" si="27"/>
        <v>4850.0630560065601</v>
      </c>
      <c r="N118" s="118">
        <f t="shared" si="35"/>
        <v>432094.45622763271</v>
      </c>
      <c r="O118" s="118">
        <f t="shared" si="36"/>
        <v>2020330.0353067322</v>
      </c>
      <c r="P118" s="117">
        <f t="shared" si="37"/>
        <v>22.74021646316443</v>
      </c>
    </row>
    <row r="119" spans="1:16" x14ac:dyDescent="0.2">
      <c r="A119" s="115" t="s">
        <v>54</v>
      </c>
      <c r="B119" s="115" t="s">
        <v>70</v>
      </c>
      <c r="C119" s="116" t="s">
        <v>129</v>
      </c>
      <c r="D119" s="115" t="str">
        <f t="shared" si="25"/>
        <v>ALFemale65-69</v>
      </c>
      <c r="E119" s="118">
        <f>VLOOKUP(D119,'Appendix 1b. Person-years 2019'!$E$3:$F$1682,2,FALSE)</f>
        <v>51523.0458</v>
      </c>
      <c r="F119" s="118">
        <f>VLOOKUP(D119,'Appendix 2b. Deaths 2019'!$E$4:$F$1683,2,FALSE)</f>
        <v>897</v>
      </c>
      <c r="G119" s="119">
        <f t="shared" si="26"/>
        <v>1.7409685046220619E-2</v>
      </c>
      <c r="H119" s="189">
        <v>5</v>
      </c>
      <c r="I119" s="215">
        <f>VLOOKUP(D119,'Appendix 3. nax IBGE 2019'!$E$5:$O$1850,11,FALSE)</f>
        <v>2.5000000000000004</v>
      </c>
      <c r="J119" s="119">
        <f t="shared" si="34"/>
        <v>8.341773403888704E-2</v>
      </c>
      <c r="K119" s="119">
        <f t="shared" si="28"/>
        <v>0.91658226596111292</v>
      </c>
      <c r="L119" s="118">
        <f t="shared" si="38"/>
        <v>83993.859717523272</v>
      </c>
      <c r="M119" s="118">
        <f t="shared" si="27"/>
        <v>7006.5774508159438</v>
      </c>
      <c r="N119" s="118">
        <f t="shared" si="35"/>
        <v>402452.85496057651</v>
      </c>
      <c r="O119" s="118">
        <f t="shared" si="36"/>
        <v>1588235.5790790995</v>
      </c>
      <c r="P119" s="117">
        <f t="shared" si="37"/>
        <v>18.908948635298312</v>
      </c>
    </row>
    <row r="120" spans="1:16" x14ac:dyDescent="0.2">
      <c r="A120" s="115" t="s">
        <v>54</v>
      </c>
      <c r="B120" s="115" t="s">
        <v>70</v>
      </c>
      <c r="C120" s="116" t="s">
        <v>130</v>
      </c>
      <c r="D120" s="115" t="str">
        <f t="shared" si="25"/>
        <v>ALFemale70-74</v>
      </c>
      <c r="E120" s="118">
        <f>VLOOKUP(D120,'Appendix 1b. Person-years 2019'!$E$3:$F$1682,2,FALSE)</f>
        <v>37564.859600000003</v>
      </c>
      <c r="F120" s="118">
        <f>VLOOKUP(D120,'Appendix 2b. Deaths 2019'!$E$4:$F$1683,2,FALSE)</f>
        <v>978</v>
      </c>
      <c r="G120" s="119">
        <f t="shared" si="26"/>
        <v>2.6034970193260083E-2</v>
      </c>
      <c r="H120" s="189">
        <v>5</v>
      </c>
      <c r="I120" s="215">
        <f>VLOOKUP(D120,'Appendix 3. nax IBGE 2019'!$E$5:$O$1850,11,FALSE)</f>
        <v>2.5</v>
      </c>
      <c r="J120" s="119">
        <f t="shared" si="34"/>
        <v>0.12221987402325199</v>
      </c>
      <c r="K120" s="119">
        <f t="shared" si="28"/>
        <v>0.87778012597674804</v>
      </c>
      <c r="L120" s="118">
        <f t="shared" si="38"/>
        <v>76987.282266707334</v>
      </c>
      <c r="M120" s="118">
        <f t="shared" si="27"/>
        <v>9409.375940029513</v>
      </c>
      <c r="N120" s="118">
        <f t="shared" si="35"/>
        <v>361412.9714834629</v>
      </c>
      <c r="O120" s="118">
        <f t="shared" si="36"/>
        <v>1185782.7241185231</v>
      </c>
      <c r="P120" s="117">
        <f t="shared" si="37"/>
        <v>15.402319567673677</v>
      </c>
    </row>
    <row r="121" spans="1:16" x14ac:dyDescent="0.2">
      <c r="A121" s="115" t="s">
        <v>54</v>
      </c>
      <c r="B121" s="115" t="s">
        <v>70</v>
      </c>
      <c r="C121" s="116" t="s">
        <v>131</v>
      </c>
      <c r="D121" s="115" t="str">
        <f t="shared" si="25"/>
        <v>ALFemale75-79</v>
      </c>
      <c r="E121" s="118">
        <f>VLOOKUP(D121,'Appendix 1b. Person-years 2019'!$E$3:$F$1682,2,FALSE)</f>
        <v>26236.167600000001</v>
      </c>
      <c r="F121" s="118">
        <f>VLOOKUP(D121,'Appendix 2b. Deaths 2019'!$E$4:$F$1683,2,FALSE)</f>
        <v>1065</v>
      </c>
      <c r="G121" s="119">
        <f t="shared" si="26"/>
        <v>4.0592818899357848E-2</v>
      </c>
      <c r="H121" s="189">
        <v>5</v>
      </c>
      <c r="I121" s="215">
        <f>VLOOKUP(D121,'Appendix 3. nax IBGE 2019'!$E$5:$O$1850,11,FALSE)</f>
        <v>2.4999999999999987</v>
      </c>
      <c r="J121" s="119">
        <f t="shared" si="34"/>
        <v>0.18426455066046021</v>
      </c>
      <c r="K121" s="119">
        <f t="shared" si="28"/>
        <v>0.81573544933953979</v>
      </c>
      <c r="L121" s="118">
        <f t="shared" si="38"/>
        <v>67577.906326677825</v>
      </c>
      <c r="M121" s="118">
        <f t="shared" si="27"/>
        <v>12452.212543859961</v>
      </c>
      <c r="N121" s="118">
        <f t="shared" si="35"/>
        <v>306759.00027373922</v>
      </c>
      <c r="O121" s="118">
        <f t="shared" si="36"/>
        <v>824369.75263506011</v>
      </c>
      <c r="P121" s="117">
        <f t="shared" si="37"/>
        <v>12.19880575538965</v>
      </c>
    </row>
    <row r="122" spans="1:16" x14ac:dyDescent="0.2">
      <c r="A122" s="115" t="s">
        <v>54</v>
      </c>
      <c r="B122" s="115" t="s">
        <v>70</v>
      </c>
      <c r="C122" s="116" t="s">
        <v>132</v>
      </c>
      <c r="D122" s="115" t="str">
        <f t="shared" si="25"/>
        <v>ALFemale80-84</v>
      </c>
      <c r="E122" s="118">
        <f>VLOOKUP(D122,'Appendix 1b. Person-years 2019'!$E$3:$F$1682,2,FALSE)</f>
        <v>16731.561300000001</v>
      </c>
      <c r="F122" s="118">
        <f>VLOOKUP(D122,'Appendix 2b. Deaths 2019'!$E$4:$F$1683,2,FALSE)</f>
        <v>1098</v>
      </c>
      <c r="G122" s="119">
        <f t="shared" si="26"/>
        <v>6.5624479408266573E-2</v>
      </c>
      <c r="H122" s="189">
        <v>5</v>
      </c>
      <c r="I122" s="215">
        <f>VLOOKUP(D122,'Appendix 3. nax IBGE 2019'!$E$5:$O$1850,11,FALSE)</f>
        <v>2.5000000000000018</v>
      </c>
      <c r="J122" s="119">
        <f t="shared" si="34"/>
        <v>0.28187727368485727</v>
      </c>
      <c r="K122" s="119">
        <f t="shared" si="28"/>
        <v>0.71812272631514273</v>
      </c>
      <c r="L122" s="118">
        <f t="shared" si="38"/>
        <v>55125.693782817863</v>
      </c>
      <c r="M122" s="118">
        <f t="shared" si="27"/>
        <v>15538.680273486985</v>
      </c>
      <c r="N122" s="118">
        <f t="shared" si="35"/>
        <v>236781.76823037188</v>
      </c>
      <c r="O122" s="118">
        <f t="shared" si="36"/>
        <v>517610.75236132083</v>
      </c>
      <c r="P122" s="117">
        <f t="shared" si="37"/>
        <v>9.3896460405665678</v>
      </c>
    </row>
    <row r="123" spans="1:16" x14ac:dyDescent="0.2">
      <c r="A123" s="115" t="s">
        <v>54</v>
      </c>
      <c r="B123" s="115" t="s">
        <v>70</v>
      </c>
      <c r="C123" s="116" t="s">
        <v>133</v>
      </c>
      <c r="D123" s="115" t="str">
        <f t="shared" si="25"/>
        <v>ALFemale85-89</v>
      </c>
      <c r="E123" s="118">
        <f>VLOOKUP(D123,'Appendix 1b. Person-years 2019'!$E$3:$F$1682,2,FALSE)</f>
        <v>8702.8106000000007</v>
      </c>
      <c r="F123" s="118">
        <f>VLOOKUP(D123,'Appendix 2b. Deaths 2019'!$E$4:$F$1683,2,FALSE)</f>
        <v>925</v>
      </c>
      <c r="G123" s="119">
        <f t="shared" si="26"/>
        <v>0.10628750210880149</v>
      </c>
      <c r="H123" s="189">
        <v>5</v>
      </c>
      <c r="I123" s="215">
        <f>VLOOKUP(D123,'Appendix 3. nax IBGE 2019'!$E$5:$O$1850,11,FALSE)</f>
        <v>2.5000000000000004</v>
      </c>
      <c r="J123" s="119">
        <f t="shared" si="34"/>
        <v>0.41987013965815906</v>
      </c>
      <c r="K123" s="119">
        <f t="shared" si="28"/>
        <v>0.580129860341841</v>
      </c>
      <c r="L123" s="118">
        <f t="shared" si="38"/>
        <v>39587.013509330878</v>
      </c>
      <c r="M123" s="118">
        <f t="shared" si="27"/>
        <v>16621.404890812184</v>
      </c>
      <c r="N123" s="118">
        <f t="shared" si="35"/>
        <v>156381.55531962393</v>
      </c>
      <c r="O123" s="118">
        <f t="shared" si="36"/>
        <v>280828.98413094896</v>
      </c>
      <c r="P123" s="117">
        <f t="shared" si="37"/>
        <v>7.0939674210269992</v>
      </c>
    </row>
    <row r="124" spans="1:16" x14ac:dyDescent="0.2">
      <c r="A124" s="115" t="s">
        <v>54</v>
      </c>
      <c r="B124" s="115" t="s">
        <v>70</v>
      </c>
      <c r="C124" s="116" t="s">
        <v>8</v>
      </c>
      <c r="D124" s="115" t="str">
        <f t="shared" si="25"/>
        <v>ALFemale90+</v>
      </c>
      <c r="E124" s="113">
        <f>VLOOKUP(D124,'Appendix 1b. Person-years 2019'!$E$3:$F$1682,2,FALSE)</f>
        <v>5483.8868000000002</v>
      </c>
      <c r="F124" s="113">
        <f>VLOOKUP(D124,'Appendix 2b. Deaths 2019'!$E$4:$F$1683,2,FALSE)</f>
        <v>1012</v>
      </c>
      <c r="G124" s="114">
        <f t="shared" si="26"/>
        <v>0.18454064369089457</v>
      </c>
      <c r="H124" s="190"/>
      <c r="I124" s="215">
        <f>VLOOKUP(D124,'Appendix 3. nax IBGE 2019'!$E$5:$O$1850,11,FALSE)</f>
        <v>5.7747046447106714</v>
      </c>
      <c r="J124" s="114">
        <v>1</v>
      </c>
      <c r="K124" s="114">
        <f t="shared" si="28"/>
        <v>0</v>
      </c>
      <c r="L124" s="113">
        <f t="shared" si="38"/>
        <v>22965.608618518694</v>
      </c>
      <c r="M124" s="113">
        <f t="shared" si="27"/>
        <v>22965.608618518694</v>
      </c>
      <c r="N124" s="113">
        <f>L124*P124</f>
        <v>124447.42881132501</v>
      </c>
      <c r="O124" s="113">
        <f>N124</f>
        <v>124447.42881132501</v>
      </c>
      <c r="P124" s="112">
        <f>1/G124</f>
        <v>5.4188604743083006</v>
      </c>
    </row>
    <row r="125" spans="1:16" x14ac:dyDescent="0.2">
      <c r="A125" s="115" t="s">
        <v>54</v>
      </c>
      <c r="B125" s="115" t="s">
        <v>71</v>
      </c>
      <c r="C125" s="116">
        <v>0</v>
      </c>
      <c r="D125" s="115" t="str">
        <f t="shared" si="25"/>
        <v>ALMale0</v>
      </c>
      <c r="E125" s="122">
        <f>VLOOKUP(D125,'Appendix 1b. Person-years 2019'!$E$3:$F$1682,2,FALSE)</f>
        <v>26040.162</v>
      </c>
      <c r="F125" s="122">
        <f>VLOOKUP(D125,'Appendix 2b. Deaths 2019'!$E$4:$F$1683,2,FALSE)</f>
        <v>367</v>
      </c>
      <c r="G125" s="123">
        <f t="shared" si="26"/>
        <v>1.4093614317760388E-2</v>
      </c>
      <c r="H125" s="188">
        <v>1</v>
      </c>
      <c r="I125" s="215">
        <f>VLOOKUP(D125,'Appendix 3. nax IBGE 2019'!$E$5:$O$1850,11,FALSE)</f>
        <v>9.1161185582975687E-2</v>
      </c>
      <c r="J125" s="123">
        <f t="shared" ref="J125:J143" si="39">(H125*G125)/(1+(H125-I125)*G125)</f>
        <v>1.3915374735670411E-2</v>
      </c>
      <c r="K125" s="123">
        <f t="shared" si="28"/>
        <v>0.98608462526432961</v>
      </c>
      <c r="L125" s="122">
        <v>100000</v>
      </c>
      <c r="M125" s="122">
        <f t="shared" si="27"/>
        <v>1391.5374735670412</v>
      </c>
      <c r="N125" s="122">
        <f t="shared" ref="N125:N143" si="40">L126*H125+M125*I125</f>
        <v>98735.31673230647</v>
      </c>
      <c r="O125" s="122">
        <f t="shared" ref="O125:O143" si="41">O126+N125</f>
        <v>7140959.1496382691</v>
      </c>
      <c r="P125" s="121">
        <f t="shared" ref="P125:P143" si="42">O125/L125</f>
        <v>71.409591496382689</v>
      </c>
    </row>
    <row r="126" spans="1:16" x14ac:dyDescent="0.2">
      <c r="A126" s="115" t="s">
        <v>54</v>
      </c>
      <c r="B126" s="115" t="s">
        <v>71</v>
      </c>
      <c r="C126" s="120" t="s">
        <v>1657</v>
      </c>
      <c r="D126" s="115" t="str">
        <f t="shared" si="25"/>
        <v>ALMale1-4</v>
      </c>
      <c r="E126" s="118">
        <f>VLOOKUP(D126,'Appendix 1b. Person-years 2019'!$E$3:$F$1682,2,FALSE)</f>
        <v>103843.56819999999</v>
      </c>
      <c r="F126" s="118">
        <f>VLOOKUP(D126,'Appendix 2b. Deaths 2019'!$E$4:$F$1683,2,FALSE)</f>
        <v>68</v>
      </c>
      <c r="G126" s="119">
        <f t="shared" si="26"/>
        <v>6.5483111933359013E-4</v>
      </c>
      <c r="H126" s="189">
        <v>4</v>
      </c>
      <c r="I126" s="215">
        <f>VLOOKUP(D126,'Appendix 3. nax IBGE 2019'!$E$5:$O$1850,11,FALSE)</f>
        <v>1.6020030775090361</v>
      </c>
      <c r="J126" s="119">
        <f t="shared" si="39"/>
        <v>2.615217845187456E-3</v>
      </c>
      <c r="K126" s="119">
        <f t="shared" si="28"/>
        <v>0.99738478215481252</v>
      </c>
      <c r="L126" s="118">
        <f t="shared" ref="L126:L144" si="43">L125-M125</f>
        <v>98608.462526432966</v>
      </c>
      <c r="M126" s="118">
        <f t="shared" si="27"/>
        <v>257.88261088562604</v>
      </c>
      <c r="N126" s="118">
        <f t="shared" si="40"/>
        <v>393815.44839846418</v>
      </c>
      <c r="O126" s="118">
        <f t="shared" si="41"/>
        <v>7042223.8329059631</v>
      </c>
      <c r="P126" s="117">
        <f t="shared" si="42"/>
        <v>71.416018995511934</v>
      </c>
    </row>
    <row r="127" spans="1:16" x14ac:dyDescent="0.2">
      <c r="A127" s="115" t="s">
        <v>54</v>
      </c>
      <c r="B127" s="115" t="s">
        <v>71</v>
      </c>
      <c r="C127" s="120" t="s">
        <v>1658</v>
      </c>
      <c r="D127" s="115" t="str">
        <f t="shared" si="25"/>
        <v>ALMale5-9</v>
      </c>
      <c r="E127" s="118">
        <f>VLOOKUP(D127,'Appendix 1b. Person-years 2019'!$E$3:$F$1682,2,FALSE)</f>
        <v>135096.9172</v>
      </c>
      <c r="F127" s="118">
        <f>VLOOKUP(D127,'Appendix 2b. Deaths 2019'!$E$4:$F$1683,2,FALSE)</f>
        <v>41</v>
      </c>
      <c r="G127" s="119">
        <f t="shared" si="26"/>
        <v>3.0348582965296562E-4</v>
      </c>
      <c r="H127" s="189">
        <v>5</v>
      </c>
      <c r="I127" s="215">
        <f>VLOOKUP(D127,'Appendix 3. nax IBGE 2019'!$E$5:$O$1850,11,FALSE)</f>
        <v>2.5000000000000311</v>
      </c>
      <c r="J127" s="119">
        <f t="shared" si="39"/>
        <v>1.5162787254973465E-3</v>
      </c>
      <c r="K127" s="119">
        <f t="shared" si="28"/>
        <v>0.99848372127450269</v>
      </c>
      <c r="L127" s="118">
        <f t="shared" si="43"/>
        <v>98350.579915547336</v>
      </c>
      <c r="M127" s="118">
        <f t="shared" si="27"/>
        <v>149.12689196627105</v>
      </c>
      <c r="N127" s="118">
        <f t="shared" si="40"/>
        <v>491380.08234782104</v>
      </c>
      <c r="O127" s="118">
        <f t="shared" si="41"/>
        <v>6648408.3845074987</v>
      </c>
      <c r="P127" s="117">
        <f t="shared" si="42"/>
        <v>67.599076591276031</v>
      </c>
    </row>
    <row r="128" spans="1:16" x14ac:dyDescent="0.2">
      <c r="A128" s="115" t="s">
        <v>54</v>
      </c>
      <c r="B128" s="115" t="s">
        <v>71</v>
      </c>
      <c r="C128" s="120" t="s">
        <v>118</v>
      </c>
      <c r="D128" s="115" t="str">
        <f t="shared" si="25"/>
        <v>ALMale10-14</v>
      </c>
      <c r="E128" s="118">
        <f>VLOOKUP(D128,'Appendix 1b. Person-years 2019'!$E$3:$F$1682,2,FALSE)</f>
        <v>146501.3241</v>
      </c>
      <c r="F128" s="118">
        <f>VLOOKUP(D128,'Appendix 2b. Deaths 2019'!$E$4:$F$1683,2,FALSE)</f>
        <v>64</v>
      </c>
      <c r="G128" s="119">
        <f t="shared" si="26"/>
        <v>4.3685611985536999E-4</v>
      </c>
      <c r="H128" s="189">
        <v>5</v>
      </c>
      <c r="I128" s="215">
        <f>VLOOKUP(D128,'Appendix 3. nax IBGE 2019'!$E$5:$O$1850,11,FALSE)</f>
        <v>2.4999999999999467</v>
      </c>
      <c r="J128" s="119">
        <f t="shared" si="39"/>
        <v>2.1818976609116812E-3</v>
      </c>
      <c r="K128" s="119">
        <f t="shared" si="28"/>
        <v>0.9978181023390883</v>
      </c>
      <c r="L128" s="118">
        <f t="shared" si="43"/>
        <v>98201.453023581067</v>
      </c>
      <c r="M128" s="118">
        <f t="shared" si="27"/>
        <v>214.26552065027988</v>
      </c>
      <c r="N128" s="118">
        <f t="shared" si="40"/>
        <v>490471.60131627956</v>
      </c>
      <c r="O128" s="118">
        <f t="shared" si="41"/>
        <v>6157028.3021596773</v>
      </c>
      <c r="P128" s="117">
        <f t="shared" si="42"/>
        <v>62.697934832809381</v>
      </c>
    </row>
    <row r="129" spans="1:16" x14ac:dyDescent="0.2">
      <c r="A129" s="115" t="s">
        <v>54</v>
      </c>
      <c r="B129" s="115" t="s">
        <v>71</v>
      </c>
      <c r="C129" s="116" t="s">
        <v>119</v>
      </c>
      <c r="D129" s="115" t="str">
        <f t="shared" si="25"/>
        <v>ALMale15-19</v>
      </c>
      <c r="E129" s="118">
        <f>VLOOKUP(D129,'Appendix 1b. Person-years 2019'!$E$3:$F$1682,2,FALSE)</f>
        <v>157969.67449999999</v>
      </c>
      <c r="F129" s="118">
        <f>VLOOKUP(D129,'Appendix 2b. Deaths 2019'!$E$4:$F$1683,2,FALSE)</f>
        <v>309</v>
      </c>
      <c r="G129" s="119">
        <f t="shared" si="26"/>
        <v>1.9560716382940957E-3</v>
      </c>
      <c r="H129" s="189">
        <v>5</v>
      </c>
      <c r="I129" s="215">
        <f>VLOOKUP(D129,'Appendix 3. nax IBGE 2019'!$E$5:$O$1850,11,FALSE)</f>
        <v>2.500000000000052</v>
      </c>
      <c r="J129" s="119">
        <f t="shared" si="39"/>
        <v>9.7327632361493208E-3</v>
      </c>
      <c r="K129" s="119">
        <f t="shared" si="28"/>
        <v>0.99026723676385064</v>
      </c>
      <c r="L129" s="118">
        <f t="shared" si="43"/>
        <v>97987.187502930785</v>
      </c>
      <c r="M129" s="118">
        <f t="shared" si="27"/>
        <v>953.68609614219486</v>
      </c>
      <c r="N129" s="118">
        <f t="shared" si="40"/>
        <v>487551.72227429849</v>
      </c>
      <c r="O129" s="118">
        <f t="shared" si="41"/>
        <v>5666556.7008433975</v>
      </c>
      <c r="P129" s="117">
        <f t="shared" si="42"/>
        <v>57.82956777562282</v>
      </c>
    </row>
    <row r="130" spans="1:16" x14ac:dyDescent="0.2">
      <c r="A130" s="115" t="s">
        <v>54</v>
      </c>
      <c r="B130" s="115" t="s">
        <v>71</v>
      </c>
      <c r="C130" s="116" t="s">
        <v>120</v>
      </c>
      <c r="D130" s="115" t="str">
        <f t="shared" si="25"/>
        <v>ALMale20-24</v>
      </c>
      <c r="E130" s="118">
        <f>VLOOKUP(D130,'Appendix 1b. Person-years 2019'!$E$3:$F$1682,2,FALSE)</f>
        <v>156137.39139999999</v>
      </c>
      <c r="F130" s="118">
        <f>VLOOKUP(D130,'Appendix 2b. Deaths 2019'!$E$4:$F$1683,2,FALSE)</f>
        <v>442</v>
      </c>
      <c r="G130" s="119">
        <f t="shared" si="26"/>
        <v>2.8308401724713331E-3</v>
      </c>
      <c r="H130" s="189">
        <v>5</v>
      </c>
      <c r="I130" s="215">
        <f>VLOOKUP(D130,'Appendix 3. nax IBGE 2019'!$E$5:$O$1850,11,FALSE)</f>
        <v>2.5000000000000071</v>
      </c>
      <c r="J130" s="119">
        <f t="shared" si="39"/>
        <v>1.4054734097614343E-2</v>
      </c>
      <c r="K130" s="119">
        <f t="shared" si="28"/>
        <v>0.98594526590238563</v>
      </c>
      <c r="L130" s="118">
        <f t="shared" si="43"/>
        <v>97033.501406788593</v>
      </c>
      <c r="M130" s="118">
        <f t="shared" si="27"/>
        <v>1363.780060832901</v>
      </c>
      <c r="N130" s="118">
        <f t="shared" si="40"/>
        <v>481758.05688186071</v>
      </c>
      <c r="O130" s="118">
        <f t="shared" si="41"/>
        <v>5179004.9785690987</v>
      </c>
      <c r="P130" s="117">
        <f t="shared" si="42"/>
        <v>53.373370057599189</v>
      </c>
    </row>
    <row r="131" spans="1:16" x14ac:dyDescent="0.2">
      <c r="A131" s="115" t="s">
        <v>54</v>
      </c>
      <c r="B131" s="115" t="s">
        <v>71</v>
      </c>
      <c r="C131" s="116" t="s">
        <v>121</v>
      </c>
      <c r="D131" s="115" t="str">
        <f t="shared" si="25"/>
        <v>ALMale25-29</v>
      </c>
      <c r="E131" s="118">
        <f>VLOOKUP(D131,'Appendix 1b. Person-years 2019'!$E$3:$F$1682,2,FALSE)</f>
        <v>131951.61670000001</v>
      </c>
      <c r="F131" s="118">
        <f>VLOOKUP(D131,'Appendix 2b. Deaths 2019'!$E$4:$F$1683,2,FALSE)</f>
        <v>348</v>
      </c>
      <c r="G131" s="119">
        <f t="shared" si="26"/>
        <v>2.6373303238201246E-3</v>
      </c>
      <c r="H131" s="189">
        <v>5</v>
      </c>
      <c r="I131" s="215">
        <f>VLOOKUP(D131,'Appendix 3. nax IBGE 2019'!$E$5:$O$1850,11,FALSE)</f>
        <v>2.5000000000000049</v>
      </c>
      <c r="J131" s="119">
        <f t="shared" si="39"/>
        <v>1.3100277223172812E-2</v>
      </c>
      <c r="K131" s="119">
        <f t="shared" si="28"/>
        <v>0.98689972277682714</v>
      </c>
      <c r="L131" s="118">
        <f t="shared" si="43"/>
        <v>95669.721345955695</v>
      </c>
      <c r="M131" s="118">
        <f t="shared" si="27"/>
        <v>1253.2998714957132</v>
      </c>
      <c r="N131" s="118">
        <f t="shared" si="40"/>
        <v>475215.35705103923</v>
      </c>
      <c r="O131" s="118">
        <f t="shared" si="41"/>
        <v>4697246.9216872379</v>
      </c>
      <c r="P131" s="117">
        <f t="shared" si="42"/>
        <v>49.098574299190297</v>
      </c>
    </row>
    <row r="132" spans="1:16" x14ac:dyDescent="0.2">
      <c r="A132" s="115" t="s">
        <v>54</v>
      </c>
      <c r="B132" s="115" t="s">
        <v>71</v>
      </c>
      <c r="C132" s="116" t="s">
        <v>122</v>
      </c>
      <c r="D132" s="115" t="str">
        <f t="shared" si="25"/>
        <v>ALMale30-34</v>
      </c>
      <c r="E132" s="118">
        <f>VLOOKUP(D132,'Appendix 1b. Person-years 2019'!$E$3:$F$1682,2,FALSE)</f>
        <v>121311.18670000001</v>
      </c>
      <c r="F132" s="118">
        <f>VLOOKUP(D132,'Appendix 2b. Deaths 2019'!$E$4:$F$1683,2,FALSE)</f>
        <v>354</v>
      </c>
      <c r="G132" s="119">
        <f t="shared" si="26"/>
        <v>2.9181150529458961E-3</v>
      </c>
      <c r="H132" s="189">
        <v>5</v>
      </c>
      <c r="I132" s="215">
        <f>VLOOKUP(D132,'Appendix 3. nax IBGE 2019'!$E$5:$O$1850,11,FALSE)</f>
        <v>2.5000000000000284</v>
      </c>
      <c r="J132" s="119">
        <f t="shared" si="39"/>
        <v>1.448490372572322E-2</v>
      </c>
      <c r="K132" s="119">
        <f t="shared" si="28"/>
        <v>0.9855150962742768</v>
      </c>
      <c r="L132" s="118">
        <f t="shared" si="43"/>
        <v>94416.421474459989</v>
      </c>
      <c r="M132" s="118">
        <f t="shared" si="27"/>
        <v>1367.6127751848594</v>
      </c>
      <c r="N132" s="118">
        <f t="shared" si="40"/>
        <v>468663.07543433784</v>
      </c>
      <c r="O132" s="118">
        <f t="shared" si="41"/>
        <v>4222031.5646361988</v>
      </c>
      <c r="P132" s="117">
        <f t="shared" si="42"/>
        <v>44.717131815658519</v>
      </c>
    </row>
    <row r="133" spans="1:16" x14ac:dyDescent="0.2">
      <c r="A133" s="115" t="s">
        <v>54</v>
      </c>
      <c r="B133" s="115" t="s">
        <v>71</v>
      </c>
      <c r="C133" s="116" t="s">
        <v>123</v>
      </c>
      <c r="D133" s="115" t="str">
        <f t="shared" ref="D133:D196" si="44">_xlfn.CONCAT(A133,B133,C133)</f>
        <v>ALMale35-39</v>
      </c>
      <c r="E133" s="118">
        <f>VLOOKUP(D133,'Appendix 1b. Person-years 2019'!$E$3:$F$1682,2,FALSE)</f>
        <v>117899.60950000001</v>
      </c>
      <c r="F133" s="118">
        <f>VLOOKUP(D133,'Appendix 2b. Deaths 2019'!$E$4:$F$1683,2,FALSE)</f>
        <v>387</v>
      </c>
      <c r="G133" s="119">
        <f t="shared" ref="G133:G196" si="45">F133/E133</f>
        <v>3.2824536200011757E-3</v>
      </c>
      <c r="H133" s="189">
        <v>5</v>
      </c>
      <c r="I133" s="215">
        <f>VLOOKUP(D133,'Appendix 3. nax IBGE 2019'!$E$5:$O$1850,11,FALSE)</f>
        <v>2.5</v>
      </c>
      <c r="J133" s="119">
        <f t="shared" si="39"/>
        <v>1.6278683044782881E-2</v>
      </c>
      <c r="K133" s="119">
        <f t="shared" si="28"/>
        <v>0.98372131695521714</v>
      </c>
      <c r="L133" s="118">
        <f t="shared" si="43"/>
        <v>93048.808699275134</v>
      </c>
      <c r="M133" s="118">
        <f t="shared" ref="M133:M196" si="46">L133*J133</f>
        <v>1514.7120645101359</v>
      </c>
      <c r="N133" s="118">
        <f t="shared" si="40"/>
        <v>461457.26333510032</v>
      </c>
      <c r="O133" s="118">
        <f t="shared" si="41"/>
        <v>3753368.489201861</v>
      </c>
      <c r="P133" s="117">
        <f t="shared" si="42"/>
        <v>40.337630773247078</v>
      </c>
    </row>
    <row r="134" spans="1:16" x14ac:dyDescent="0.2">
      <c r="A134" s="115" t="s">
        <v>54</v>
      </c>
      <c r="B134" s="115" t="s">
        <v>71</v>
      </c>
      <c r="C134" s="116" t="s">
        <v>124</v>
      </c>
      <c r="D134" s="115" t="str">
        <f t="shared" si="44"/>
        <v>ALMale40-44</v>
      </c>
      <c r="E134" s="118">
        <f>VLOOKUP(D134,'Appendix 1b. Person-years 2019'!$E$3:$F$1682,2,FALSE)</f>
        <v>106281.4391</v>
      </c>
      <c r="F134" s="118">
        <f>VLOOKUP(D134,'Appendix 2b. Deaths 2019'!$E$4:$F$1683,2,FALSE)</f>
        <v>432</v>
      </c>
      <c r="G134" s="119">
        <f t="shared" si="45"/>
        <v>4.0646796247605574E-3</v>
      </c>
      <c r="H134" s="189">
        <v>5</v>
      </c>
      <c r="I134" s="215">
        <f>VLOOKUP(D134,'Appendix 3. nax IBGE 2019'!$E$5:$O$1850,11,FALSE)</f>
        <v>2.5000000000000062</v>
      </c>
      <c r="J134" s="119">
        <f t="shared" si="39"/>
        <v>2.011895535405505E-2</v>
      </c>
      <c r="K134" s="119">
        <f t="shared" ref="K134:K197" si="47">1-J134</f>
        <v>0.97988104464594494</v>
      </c>
      <c r="L134" s="118">
        <f t="shared" si="43"/>
        <v>91534.096634764996</v>
      </c>
      <c r="M134" s="118">
        <f t="shared" si="46"/>
        <v>1841.5704035685976</v>
      </c>
      <c r="N134" s="118">
        <f t="shared" si="40"/>
        <v>453066.55716490356</v>
      </c>
      <c r="O134" s="118">
        <f t="shared" si="41"/>
        <v>3291911.2258667606</v>
      </c>
      <c r="P134" s="117">
        <f t="shared" si="42"/>
        <v>35.963770298646068</v>
      </c>
    </row>
    <row r="135" spans="1:16" x14ac:dyDescent="0.2">
      <c r="A135" s="115" t="s">
        <v>54</v>
      </c>
      <c r="B135" s="115" t="s">
        <v>71</v>
      </c>
      <c r="C135" s="116" t="s">
        <v>125</v>
      </c>
      <c r="D135" s="115" t="str">
        <f t="shared" si="44"/>
        <v>ALMale45-49</v>
      </c>
      <c r="E135" s="118">
        <f>VLOOKUP(D135,'Appendix 1b. Person-years 2019'!$E$3:$F$1682,2,FALSE)</f>
        <v>90568.988500000007</v>
      </c>
      <c r="F135" s="118">
        <f>VLOOKUP(D135,'Appendix 2b. Deaths 2019'!$E$4:$F$1683,2,FALSE)</f>
        <v>516</v>
      </c>
      <c r="G135" s="119">
        <f t="shared" si="45"/>
        <v>5.6973143737825884E-3</v>
      </c>
      <c r="H135" s="189">
        <v>5</v>
      </c>
      <c r="I135" s="215">
        <f>VLOOKUP(D135,'Appendix 3. nax IBGE 2019'!$E$5:$O$1850,11,FALSE)</f>
        <v>2.4999999999999964</v>
      </c>
      <c r="J135" s="119">
        <f t="shared" si="39"/>
        <v>2.8086527427852091E-2</v>
      </c>
      <c r="K135" s="119">
        <f t="shared" si="47"/>
        <v>0.97191347257214789</v>
      </c>
      <c r="L135" s="118">
        <f t="shared" si="43"/>
        <v>89692.526231196403</v>
      </c>
      <c r="M135" s="118">
        <f t="shared" si="46"/>
        <v>2519.151598065841</v>
      </c>
      <c r="N135" s="118">
        <f t="shared" si="40"/>
        <v>442164.75216081738</v>
      </c>
      <c r="O135" s="118">
        <f t="shared" si="41"/>
        <v>2838844.6687018569</v>
      </c>
      <c r="P135" s="117">
        <f t="shared" si="42"/>
        <v>31.650849719454822</v>
      </c>
    </row>
    <row r="136" spans="1:16" x14ac:dyDescent="0.2">
      <c r="A136" s="115" t="s">
        <v>54</v>
      </c>
      <c r="B136" s="115" t="s">
        <v>71</v>
      </c>
      <c r="C136" s="116" t="s">
        <v>126</v>
      </c>
      <c r="D136" s="115" t="str">
        <f t="shared" si="44"/>
        <v>ALMale50-54</v>
      </c>
      <c r="E136" s="118">
        <f>VLOOKUP(D136,'Appendix 1b. Person-years 2019'!$E$3:$F$1682,2,FALSE)</f>
        <v>81292.306700000001</v>
      </c>
      <c r="F136" s="118">
        <f>VLOOKUP(D136,'Appendix 2b. Deaths 2019'!$E$4:$F$1683,2,FALSE)</f>
        <v>649</v>
      </c>
      <c r="G136" s="119">
        <f t="shared" si="45"/>
        <v>7.9835352980579151E-3</v>
      </c>
      <c r="H136" s="189">
        <v>5</v>
      </c>
      <c r="I136" s="215">
        <f>VLOOKUP(D136,'Appendix 3. nax IBGE 2019'!$E$5:$O$1850,11,FALSE)</f>
        <v>2.499999999999996</v>
      </c>
      <c r="J136" s="119">
        <f t="shared" si="39"/>
        <v>3.9136556293750603E-2</v>
      </c>
      <c r="K136" s="119">
        <f t="shared" si="47"/>
        <v>0.96086344370624943</v>
      </c>
      <c r="L136" s="118">
        <f t="shared" si="43"/>
        <v>87173.374633130559</v>
      </c>
      <c r="M136" s="118">
        <f t="shared" si="46"/>
        <v>3411.665683645725</v>
      </c>
      <c r="N136" s="118">
        <f t="shared" si="40"/>
        <v>427337.70895653847</v>
      </c>
      <c r="O136" s="118">
        <f t="shared" si="41"/>
        <v>2396679.9165410395</v>
      </c>
      <c r="P136" s="117">
        <f t="shared" si="42"/>
        <v>27.493256130412238</v>
      </c>
    </row>
    <row r="137" spans="1:16" x14ac:dyDescent="0.2">
      <c r="A137" s="115" t="s">
        <v>54</v>
      </c>
      <c r="B137" s="115" t="s">
        <v>71</v>
      </c>
      <c r="C137" s="116" t="s">
        <v>127</v>
      </c>
      <c r="D137" s="115" t="str">
        <f t="shared" si="44"/>
        <v>ALMale55-59</v>
      </c>
      <c r="E137" s="118">
        <f>VLOOKUP(D137,'Appendix 1b. Person-years 2019'!$E$3:$F$1682,2,FALSE)</f>
        <v>66033.475300000006</v>
      </c>
      <c r="F137" s="118">
        <f>VLOOKUP(D137,'Appendix 2b. Deaths 2019'!$E$4:$F$1683,2,FALSE)</f>
        <v>780</v>
      </c>
      <c r="G137" s="119">
        <f t="shared" si="45"/>
        <v>1.1812190657183235E-2</v>
      </c>
      <c r="H137" s="189">
        <v>5</v>
      </c>
      <c r="I137" s="215">
        <f>VLOOKUP(D137,'Appendix 3. nax IBGE 2019'!$E$5:$O$1850,11,FALSE)</f>
        <v>2.4999999999999956</v>
      </c>
      <c r="J137" s="119">
        <f t="shared" si="39"/>
        <v>5.7366881919318415E-2</v>
      </c>
      <c r="K137" s="119">
        <f t="shared" si="47"/>
        <v>0.94263311808068162</v>
      </c>
      <c r="L137" s="118">
        <f t="shared" si="43"/>
        <v>83761.708949484833</v>
      </c>
      <c r="M137" s="118">
        <f t="shared" si="46"/>
        <v>4805.1480666654134</v>
      </c>
      <c r="N137" s="118">
        <f t="shared" si="40"/>
        <v>406795.67458076059</v>
      </c>
      <c r="O137" s="118">
        <f t="shared" si="41"/>
        <v>1969342.207584501</v>
      </c>
      <c r="P137" s="117">
        <f t="shared" si="42"/>
        <v>23.511246753241096</v>
      </c>
    </row>
    <row r="138" spans="1:16" x14ac:dyDescent="0.2">
      <c r="A138" s="115" t="s">
        <v>54</v>
      </c>
      <c r="B138" s="115" t="s">
        <v>71</v>
      </c>
      <c r="C138" s="116" t="s">
        <v>128</v>
      </c>
      <c r="D138" s="115" t="str">
        <f t="shared" si="44"/>
        <v>ALMale60-64</v>
      </c>
      <c r="E138" s="118">
        <f>VLOOKUP(D138,'Appendix 1b. Person-years 2019'!$E$3:$F$1682,2,FALSE)</f>
        <v>51928.088400000001</v>
      </c>
      <c r="F138" s="118">
        <f>VLOOKUP(D138,'Appendix 2b. Deaths 2019'!$E$4:$F$1683,2,FALSE)</f>
        <v>861</v>
      </c>
      <c r="G138" s="119">
        <f t="shared" si="45"/>
        <v>1.6580621904810963E-2</v>
      </c>
      <c r="H138" s="189">
        <v>5</v>
      </c>
      <c r="I138" s="215">
        <f>VLOOKUP(D138,'Appendix 3. nax IBGE 2019'!$E$5:$O$1850,11,FALSE)</f>
        <v>2.499999999999988</v>
      </c>
      <c r="J138" s="119">
        <f t="shared" si="39"/>
        <v>7.9603423841446225E-2</v>
      </c>
      <c r="K138" s="119">
        <f t="shared" si="47"/>
        <v>0.92039657615855375</v>
      </c>
      <c r="L138" s="118">
        <f t="shared" si="43"/>
        <v>78956.560882819424</v>
      </c>
      <c r="M138" s="118">
        <f t="shared" si="46"/>
        <v>6285.2125810180278</v>
      </c>
      <c r="N138" s="118">
        <f t="shared" si="40"/>
        <v>379069.77296155191</v>
      </c>
      <c r="O138" s="118">
        <f t="shared" si="41"/>
        <v>1562546.5330037405</v>
      </c>
      <c r="P138" s="117">
        <f t="shared" si="42"/>
        <v>19.789951785295443</v>
      </c>
    </row>
    <row r="139" spans="1:16" x14ac:dyDescent="0.2">
      <c r="A139" s="115" t="s">
        <v>54</v>
      </c>
      <c r="B139" s="115" t="s">
        <v>71</v>
      </c>
      <c r="C139" s="116" t="s">
        <v>129</v>
      </c>
      <c r="D139" s="115" t="str">
        <f t="shared" si="44"/>
        <v>ALMale65-69</v>
      </c>
      <c r="E139" s="118">
        <f>VLOOKUP(D139,'Appendix 1b. Person-years 2019'!$E$3:$F$1682,2,FALSE)</f>
        <v>40570.118199999997</v>
      </c>
      <c r="F139" s="118">
        <f>VLOOKUP(D139,'Appendix 2b. Deaths 2019'!$E$4:$F$1683,2,FALSE)</f>
        <v>1019</v>
      </c>
      <c r="G139" s="119">
        <f t="shared" si="45"/>
        <v>2.5117008409406116E-2</v>
      </c>
      <c r="H139" s="189">
        <v>5</v>
      </c>
      <c r="I139" s="215">
        <f>VLOOKUP(D139,'Appendix 3. nax IBGE 2019'!$E$5:$O$1850,11,FALSE)</f>
        <v>2.5000000000000044</v>
      </c>
      <c r="J139" s="119">
        <f t="shared" si="39"/>
        <v>0.11816515412254383</v>
      </c>
      <c r="K139" s="119">
        <f t="shared" si="47"/>
        <v>0.8818348458774562</v>
      </c>
      <c r="L139" s="118">
        <f t="shared" si="43"/>
        <v>72671.348301801394</v>
      </c>
      <c r="M139" s="118">
        <f t="shared" si="46"/>
        <v>8587.2210723754251</v>
      </c>
      <c r="N139" s="118">
        <f t="shared" si="40"/>
        <v>341888.68882806844</v>
      </c>
      <c r="O139" s="118">
        <f t="shared" si="41"/>
        <v>1183476.7600421887</v>
      </c>
      <c r="P139" s="117">
        <f t="shared" si="42"/>
        <v>16.285328230422447</v>
      </c>
    </row>
    <row r="140" spans="1:16" x14ac:dyDescent="0.2">
      <c r="A140" s="115" t="s">
        <v>54</v>
      </c>
      <c r="B140" s="115" t="s">
        <v>71</v>
      </c>
      <c r="C140" s="116" t="s">
        <v>130</v>
      </c>
      <c r="D140" s="115" t="str">
        <f t="shared" si="44"/>
        <v>ALMale70-74</v>
      </c>
      <c r="E140" s="118">
        <f>VLOOKUP(D140,'Appendix 1b. Person-years 2019'!$E$3:$F$1682,2,FALSE)</f>
        <v>29663.5216</v>
      </c>
      <c r="F140" s="118">
        <f>VLOOKUP(D140,'Appendix 2b. Deaths 2019'!$E$4:$F$1683,2,FALSE)</f>
        <v>1107</v>
      </c>
      <c r="G140" s="119">
        <f t="shared" si="45"/>
        <v>3.7318563012423984E-2</v>
      </c>
      <c r="H140" s="189">
        <v>5</v>
      </c>
      <c r="I140" s="215">
        <f>VLOOKUP(D140,'Appendix 3. nax IBGE 2019'!$E$5:$O$1850,11,FALSE)</f>
        <v>2.4999999999999973</v>
      </c>
      <c r="J140" s="119">
        <f t="shared" si="39"/>
        <v>0.17066992425548502</v>
      </c>
      <c r="K140" s="119">
        <f t="shared" si="47"/>
        <v>0.82933007574451501</v>
      </c>
      <c r="L140" s="118">
        <f t="shared" si="43"/>
        <v>64084.127229425969</v>
      </c>
      <c r="M140" s="118">
        <f t="shared" si="46"/>
        <v>10937.233140224995</v>
      </c>
      <c r="N140" s="118">
        <f t="shared" si="40"/>
        <v>293077.55329656735</v>
      </c>
      <c r="O140" s="118">
        <f t="shared" si="41"/>
        <v>841588.07121412014</v>
      </c>
      <c r="P140" s="117">
        <f t="shared" si="42"/>
        <v>13.132551032507189</v>
      </c>
    </row>
    <row r="141" spans="1:16" x14ac:dyDescent="0.2">
      <c r="A141" s="115" t="s">
        <v>54</v>
      </c>
      <c r="B141" s="115" t="s">
        <v>71</v>
      </c>
      <c r="C141" s="116" t="s">
        <v>131</v>
      </c>
      <c r="D141" s="115" t="str">
        <f t="shared" si="44"/>
        <v>ALMale75-79</v>
      </c>
      <c r="E141" s="118">
        <f>VLOOKUP(D141,'Appendix 1b. Person-years 2019'!$E$3:$F$1682,2,FALSE)</f>
        <v>18919.925299999999</v>
      </c>
      <c r="F141" s="118">
        <f>VLOOKUP(D141,'Appendix 2b. Deaths 2019'!$E$4:$F$1683,2,FALSE)</f>
        <v>1055</v>
      </c>
      <c r="G141" s="119">
        <f t="shared" si="45"/>
        <v>5.5761319522757313E-2</v>
      </c>
      <c r="H141" s="189">
        <v>5</v>
      </c>
      <c r="I141" s="215">
        <f>VLOOKUP(D141,'Appendix 3. nax IBGE 2019'!$E$5:$O$1850,11,FALSE)</f>
        <v>2.5</v>
      </c>
      <c r="J141" s="119">
        <f t="shared" si="39"/>
        <v>0.24469526980107409</v>
      </c>
      <c r="K141" s="119">
        <f t="shared" si="47"/>
        <v>0.75530473019892597</v>
      </c>
      <c r="L141" s="118">
        <f t="shared" si="43"/>
        <v>53146.89408920097</v>
      </c>
      <c r="M141" s="118">
        <f t="shared" si="46"/>
        <v>13004.793588246141</v>
      </c>
      <c r="N141" s="118">
        <f t="shared" si="40"/>
        <v>233222.48647538951</v>
      </c>
      <c r="O141" s="118">
        <f t="shared" si="41"/>
        <v>548510.51791755273</v>
      </c>
      <c r="P141" s="117">
        <f t="shared" si="42"/>
        <v>10.320650478595056</v>
      </c>
    </row>
    <row r="142" spans="1:16" x14ac:dyDescent="0.2">
      <c r="A142" s="115" t="s">
        <v>54</v>
      </c>
      <c r="B142" s="115" t="s">
        <v>71</v>
      </c>
      <c r="C142" s="116" t="s">
        <v>132</v>
      </c>
      <c r="D142" s="115" t="str">
        <f t="shared" si="44"/>
        <v>ALMale80-84</v>
      </c>
      <c r="E142" s="118">
        <f>VLOOKUP(D142,'Appendix 1b. Person-years 2019'!$E$3:$F$1682,2,FALSE)</f>
        <v>10632.0447</v>
      </c>
      <c r="F142" s="118">
        <f>VLOOKUP(D142,'Appendix 2b. Deaths 2019'!$E$4:$F$1683,2,FALSE)</f>
        <v>931</v>
      </c>
      <c r="G142" s="119">
        <f t="shared" si="45"/>
        <v>8.7565470826133751E-2</v>
      </c>
      <c r="H142" s="189">
        <v>5</v>
      </c>
      <c r="I142" s="215">
        <f>VLOOKUP(D142,'Appendix 3. nax IBGE 2019'!$E$5:$O$1850,11,FALSE)</f>
        <v>2.5000000000000004</v>
      </c>
      <c r="J142" s="119">
        <f t="shared" si="39"/>
        <v>0.35919471769714256</v>
      </c>
      <c r="K142" s="119">
        <f t="shared" si="47"/>
        <v>0.64080528230285738</v>
      </c>
      <c r="L142" s="118">
        <f t="shared" si="43"/>
        <v>40142.100500954832</v>
      </c>
      <c r="M142" s="118">
        <f t="shared" si="46"/>
        <v>14418.830457210795</v>
      </c>
      <c r="N142" s="118">
        <f t="shared" si="40"/>
        <v>164663.42636174717</v>
      </c>
      <c r="O142" s="118">
        <f t="shared" si="41"/>
        <v>315288.03144216316</v>
      </c>
      <c r="P142" s="117">
        <f t="shared" si="42"/>
        <v>7.8542982930019729</v>
      </c>
    </row>
    <row r="143" spans="1:16" x14ac:dyDescent="0.2">
      <c r="A143" s="115" t="s">
        <v>54</v>
      </c>
      <c r="B143" s="115" t="s">
        <v>71</v>
      </c>
      <c r="C143" s="116" t="s">
        <v>133</v>
      </c>
      <c r="D143" s="115" t="str">
        <f t="shared" si="44"/>
        <v>ALMale85-89</v>
      </c>
      <c r="E143" s="118">
        <f>VLOOKUP(D143,'Appendix 1b. Person-years 2019'!$E$3:$F$1682,2,FALSE)</f>
        <v>4892.0916999999999</v>
      </c>
      <c r="F143" s="118">
        <f>VLOOKUP(D143,'Appendix 2b. Deaths 2019'!$E$4:$F$1683,2,FALSE)</f>
        <v>715</v>
      </c>
      <c r="G143" s="119">
        <f t="shared" si="45"/>
        <v>0.14615425136041502</v>
      </c>
      <c r="H143" s="189">
        <v>5</v>
      </c>
      <c r="I143" s="215">
        <f>VLOOKUP(D143,'Appendix 3. nax IBGE 2019'!$E$5:$O$1850,11,FALSE)</f>
        <v>2.4999999999999996</v>
      </c>
      <c r="J143" s="119">
        <f t="shared" si="39"/>
        <v>0.53521235437189962</v>
      </c>
      <c r="K143" s="119">
        <f t="shared" si="47"/>
        <v>0.46478764562810038</v>
      </c>
      <c r="L143" s="118">
        <f t="shared" si="43"/>
        <v>25723.270043744036</v>
      </c>
      <c r="M143" s="118">
        <f t="shared" si="46"/>
        <v>13767.411922256402</v>
      </c>
      <c r="N143" s="118">
        <f t="shared" si="40"/>
        <v>94197.820413079171</v>
      </c>
      <c r="O143" s="118">
        <f t="shared" si="41"/>
        <v>150624.60508041602</v>
      </c>
      <c r="P143" s="117">
        <f t="shared" si="42"/>
        <v>5.8555776471758616</v>
      </c>
    </row>
    <row r="144" spans="1:16" x14ac:dyDescent="0.2">
      <c r="A144" s="115" t="s">
        <v>54</v>
      </c>
      <c r="B144" s="115" t="s">
        <v>71</v>
      </c>
      <c r="C144" s="116" t="s">
        <v>8</v>
      </c>
      <c r="D144" s="115" t="str">
        <f t="shared" si="44"/>
        <v>ALMale90+</v>
      </c>
      <c r="E144" s="113">
        <f>VLOOKUP(D144,'Appendix 1b. Person-years 2019'!$E$3:$F$1682,2,FALSE)</f>
        <v>2911.9888999999998</v>
      </c>
      <c r="F144" s="113">
        <f>VLOOKUP(D144,'Appendix 2b. Deaths 2019'!$E$4:$F$1683,2,FALSE)</f>
        <v>617</v>
      </c>
      <c r="G144" s="114">
        <f t="shared" si="45"/>
        <v>0.21188267578904577</v>
      </c>
      <c r="H144" s="190"/>
      <c r="I144" s="215">
        <f>VLOOKUP(D144,'Appendix 3. nax IBGE 2019'!$E$5:$O$1850,11,FALSE)</f>
        <v>4.8871959513574952</v>
      </c>
      <c r="J144" s="114">
        <v>1</v>
      </c>
      <c r="K144" s="114">
        <f t="shared" si="47"/>
        <v>0</v>
      </c>
      <c r="L144" s="113">
        <f t="shared" si="43"/>
        <v>11955.858121487634</v>
      </c>
      <c r="M144" s="113">
        <f t="shared" si="46"/>
        <v>11955.858121487634</v>
      </c>
      <c r="N144" s="113">
        <f>L144*P144</f>
        <v>56426.784667336855</v>
      </c>
      <c r="O144" s="113">
        <f>N144</f>
        <v>56426.784667336855</v>
      </c>
      <c r="P144" s="112">
        <f>1/G144</f>
        <v>4.7195930307941651</v>
      </c>
    </row>
    <row r="145" spans="1:16" x14ac:dyDescent="0.2">
      <c r="A145" s="115" t="s">
        <v>15</v>
      </c>
      <c r="B145" s="115" t="s">
        <v>70</v>
      </c>
      <c r="C145" s="116">
        <v>0</v>
      </c>
      <c r="D145" s="115" t="str">
        <f t="shared" si="44"/>
        <v>AMFemale0</v>
      </c>
      <c r="E145" s="122">
        <f>VLOOKUP(D145,'Appendix 1b. Person-years 2019'!$E$3:$F$1682,2,FALSE)</f>
        <v>39773.758800000003</v>
      </c>
      <c r="F145" s="122">
        <f>VLOOKUP(D145,'Appendix 2b. Deaths 2019'!$E$4:$F$1683,2,FALSE)</f>
        <v>515</v>
      </c>
      <c r="G145" s="123">
        <f t="shared" si="45"/>
        <v>1.2948235609051865E-2</v>
      </c>
      <c r="H145" s="188">
        <v>1</v>
      </c>
      <c r="I145" s="215">
        <f>VLOOKUP(D145,'Appendix 3. nax IBGE 2019'!$E$5:$O$1850,11,FALSE)</f>
        <v>9.4026012740617851E-2</v>
      </c>
      <c r="J145" s="123">
        <f t="shared" ref="J145:J163" si="48">(H145*G145)/(1+(H145-I145)*G145)</f>
        <v>1.2798104062422716E-2</v>
      </c>
      <c r="K145" s="123">
        <f t="shared" si="47"/>
        <v>0.98720189593757723</v>
      </c>
      <c r="L145" s="122">
        <v>100000</v>
      </c>
      <c r="M145" s="122">
        <f t="shared" si="46"/>
        <v>1279.8104062422715</v>
      </c>
      <c r="N145" s="122">
        <f t="shared" ref="N145:N163" si="49">L146*H145+M145*I145</f>
        <v>98840.525063320645</v>
      </c>
      <c r="O145" s="122">
        <f t="shared" ref="O145:O163" si="50">O146+N145</f>
        <v>7917013.7411813848</v>
      </c>
      <c r="P145" s="121">
        <f t="shared" ref="P145:P163" si="51">O145/L145</f>
        <v>79.170137411813855</v>
      </c>
    </row>
    <row r="146" spans="1:16" x14ac:dyDescent="0.2">
      <c r="A146" s="115" t="s">
        <v>15</v>
      </c>
      <c r="B146" s="115" t="s">
        <v>70</v>
      </c>
      <c r="C146" s="120" t="s">
        <v>1657</v>
      </c>
      <c r="D146" s="115" t="str">
        <f t="shared" si="44"/>
        <v>AMFemale1-4</v>
      </c>
      <c r="E146" s="118">
        <f>VLOOKUP(D146,'Appendix 1b. Person-years 2019'!$E$3:$F$1682,2,FALSE)</f>
        <v>158916.174</v>
      </c>
      <c r="F146" s="118">
        <f>VLOOKUP(D146,'Appendix 2b. Deaths 2019'!$E$4:$F$1683,2,FALSE)</f>
        <v>111</v>
      </c>
      <c r="G146" s="119">
        <f t="shared" si="45"/>
        <v>6.9848145224034905E-4</v>
      </c>
      <c r="H146" s="189">
        <v>4</v>
      </c>
      <c r="I146" s="215">
        <f>VLOOKUP(D146,'Appendix 3. nax IBGE 2019'!$E$5:$O$1850,11,FALSE)</f>
        <v>1.5001525764322374</v>
      </c>
      <c r="J146" s="119">
        <f t="shared" si="48"/>
        <v>2.7890558467505763E-3</v>
      </c>
      <c r="K146" s="119">
        <f t="shared" si="47"/>
        <v>0.9972109441532494</v>
      </c>
      <c r="L146" s="118">
        <f t="shared" ref="L146:L164" si="52">L145-M145</f>
        <v>98720.189593757736</v>
      </c>
      <c r="M146" s="118">
        <f t="shared" si="46"/>
        <v>275.3361219787954</v>
      </c>
      <c r="N146" s="118">
        <f t="shared" si="49"/>
        <v>394192.46007988713</v>
      </c>
      <c r="O146" s="118">
        <f t="shared" si="50"/>
        <v>7818173.2161180638</v>
      </c>
      <c r="P146" s="117">
        <f t="shared" si="51"/>
        <v>79.195281616562269</v>
      </c>
    </row>
    <row r="147" spans="1:16" x14ac:dyDescent="0.2">
      <c r="A147" s="115" t="s">
        <v>15</v>
      </c>
      <c r="B147" s="115" t="s">
        <v>70</v>
      </c>
      <c r="C147" s="120" t="s">
        <v>1658</v>
      </c>
      <c r="D147" s="115" t="str">
        <f t="shared" si="44"/>
        <v>AMFemale5-9</v>
      </c>
      <c r="E147" s="118">
        <f>VLOOKUP(D147,'Appendix 1b. Person-years 2019'!$E$3:$F$1682,2,FALSE)</f>
        <v>196914.46230000001</v>
      </c>
      <c r="F147" s="118">
        <f>VLOOKUP(D147,'Appendix 2b. Deaths 2019'!$E$4:$F$1683,2,FALSE)</f>
        <v>49</v>
      </c>
      <c r="G147" s="119">
        <f t="shared" si="45"/>
        <v>2.4883901074441295E-4</v>
      </c>
      <c r="H147" s="189">
        <v>5</v>
      </c>
      <c r="I147" s="215">
        <f>VLOOKUP(D147,'Appendix 3. nax IBGE 2019'!$E$5:$O$1850,11,FALSE)</f>
        <v>2.4999999999996767</v>
      </c>
      <c r="J147" s="119">
        <f t="shared" si="48"/>
        <v>1.2434215242669725E-3</v>
      </c>
      <c r="K147" s="119">
        <f t="shared" si="47"/>
        <v>0.99875657847573307</v>
      </c>
      <c r="L147" s="118">
        <f t="shared" si="52"/>
        <v>98444.853471778944</v>
      </c>
      <c r="M147" s="118">
        <f t="shared" si="46"/>
        <v>122.40844976011813</v>
      </c>
      <c r="N147" s="118">
        <f t="shared" si="49"/>
        <v>491918.24623449444</v>
      </c>
      <c r="O147" s="118">
        <f t="shared" si="50"/>
        <v>7423980.7560381768</v>
      </c>
      <c r="P147" s="117">
        <f t="shared" si="51"/>
        <v>75.412583738228633</v>
      </c>
    </row>
    <row r="148" spans="1:16" x14ac:dyDescent="0.2">
      <c r="A148" s="115" t="s">
        <v>15</v>
      </c>
      <c r="B148" s="115" t="s">
        <v>70</v>
      </c>
      <c r="C148" s="120" t="s">
        <v>118</v>
      </c>
      <c r="D148" s="115" t="str">
        <f t="shared" si="44"/>
        <v>AMFemale10-14</v>
      </c>
      <c r="E148" s="118">
        <f>VLOOKUP(D148,'Appendix 1b. Person-years 2019'!$E$3:$F$1682,2,FALSE)</f>
        <v>193977.91800000001</v>
      </c>
      <c r="F148" s="118">
        <f>VLOOKUP(D148,'Appendix 2b. Deaths 2019'!$E$4:$F$1683,2,FALSE)</f>
        <v>51</v>
      </c>
      <c r="G148" s="119">
        <f t="shared" si="45"/>
        <v>2.6291652434376575E-4</v>
      </c>
      <c r="H148" s="189">
        <v>5</v>
      </c>
      <c r="I148" s="215">
        <f>VLOOKUP(D148,'Appendix 3. nax IBGE 2019'!$E$5:$O$1850,11,FALSE)</f>
        <v>2.5000000000002554</v>
      </c>
      <c r="J148" s="119">
        <f t="shared" si="48"/>
        <v>1.3137191255526931E-3</v>
      </c>
      <c r="K148" s="119">
        <f t="shared" si="47"/>
        <v>0.99868628087444733</v>
      </c>
      <c r="L148" s="118">
        <f t="shared" si="52"/>
        <v>98322.44502201883</v>
      </c>
      <c r="M148" s="118">
        <f t="shared" si="46"/>
        <v>129.16807649652932</v>
      </c>
      <c r="N148" s="118">
        <f t="shared" si="49"/>
        <v>491289.30491885287</v>
      </c>
      <c r="O148" s="118">
        <f t="shared" si="50"/>
        <v>6932062.5098036826</v>
      </c>
      <c r="P148" s="117">
        <f t="shared" si="51"/>
        <v>70.503357684517312</v>
      </c>
    </row>
    <row r="149" spans="1:16" x14ac:dyDescent="0.2">
      <c r="A149" s="115" t="s">
        <v>15</v>
      </c>
      <c r="B149" s="115" t="s">
        <v>70</v>
      </c>
      <c r="C149" s="116" t="s">
        <v>119</v>
      </c>
      <c r="D149" s="115" t="str">
        <f t="shared" si="44"/>
        <v>AMFemale15-19</v>
      </c>
      <c r="E149" s="118">
        <f>VLOOKUP(D149,'Appendix 1b. Person-years 2019'!$E$3:$F$1682,2,FALSE)</f>
        <v>192377.45879999999</v>
      </c>
      <c r="F149" s="118">
        <f>VLOOKUP(D149,'Appendix 2b. Deaths 2019'!$E$4:$F$1683,2,FALSE)</f>
        <v>119</v>
      </c>
      <c r="G149" s="119">
        <f t="shared" si="45"/>
        <v>6.1857558958461508E-4</v>
      </c>
      <c r="H149" s="189">
        <v>5</v>
      </c>
      <c r="I149" s="215">
        <f>VLOOKUP(D149,'Appendix 3. nax IBGE 2019'!$E$5:$O$1850,11,FALSE)</f>
        <v>2.4999999999999338</v>
      </c>
      <c r="J149" s="119">
        <f t="shared" si="48"/>
        <v>3.0881023860377227E-3</v>
      </c>
      <c r="K149" s="119">
        <f t="shared" si="47"/>
        <v>0.99691189761396226</v>
      </c>
      <c r="L149" s="118">
        <f t="shared" si="52"/>
        <v>98193.276945522302</v>
      </c>
      <c r="M149" s="118">
        <f t="shared" si="46"/>
        <v>303.23089282833035</v>
      </c>
      <c r="N149" s="118">
        <f t="shared" si="49"/>
        <v>490208.30749554065</v>
      </c>
      <c r="O149" s="118">
        <f t="shared" si="50"/>
        <v>6440773.2048848299</v>
      </c>
      <c r="P149" s="117">
        <f t="shared" si="51"/>
        <v>65.592812514630467</v>
      </c>
    </row>
    <row r="150" spans="1:16" x14ac:dyDescent="0.2">
      <c r="A150" s="115" t="s">
        <v>15</v>
      </c>
      <c r="B150" s="115" t="s">
        <v>70</v>
      </c>
      <c r="C150" s="116" t="s">
        <v>120</v>
      </c>
      <c r="D150" s="115" t="str">
        <f t="shared" si="44"/>
        <v>AMFemale20-24</v>
      </c>
      <c r="E150" s="118">
        <f>VLOOKUP(D150,'Appendix 1b. Person-years 2019'!$E$3:$F$1682,2,FALSE)</f>
        <v>199679.8732</v>
      </c>
      <c r="F150" s="118">
        <f>VLOOKUP(D150,'Appendix 2b. Deaths 2019'!$E$4:$F$1683,2,FALSE)</f>
        <v>121</v>
      </c>
      <c r="G150" s="119">
        <f t="shared" si="45"/>
        <v>6.059699360826717E-4</v>
      </c>
      <c r="H150" s="189">
        <v>5</v>
      </c>
      <c r="I150" s="215">
        <f>VLOOKUP(D150,'Appendix 3. nax IBGE 2019'!$E$5:$O$1850,11,FALSE)</f>
        <v>2.500000000000095</v>
      </c>
      <c r="J150" s="119">
        <f t="shared" si="48"/>
        <v>3.025266628849067E-3</v>
      </c>
      <c r="K150" s="119">
        <f t="shared" si="47"/>
        <v>0.99697473337115095</v>
      </c>
      <c r="L150" s="118">
        <f t="shared" si="52"/>
        <v>97890.046052693971</v>
      </c>
      <c r="M150" s="118">
        <f t="shared" si="46"/>
        <v>296.14348961971342</v>
      </c>
      <c r="N150" s="118">
        <f t="shared" si="49"/>
        <v>488709.87153942056</v>
      </c>
      <c r="O150" s="118">
        <f t="shared" si="50"/>
        <v>5950564.897389289</v>
      </c>
      <c r="P150" s="117">
        <f t="shared" si="51"/>
        <v>60.788253120098794</v>
      </c>
    </row>
    <row r="151" spans="1:16" x14ac:dyDescent="0.2">
      <c r="A151" s="115" t="s">
        <v>15</v>
      </c>
      <c r="B151" s="115" t="s">
        <v>70</v>
      </c>
      <c r="C151" s="116" t="s">
        <v>121</v>
      </c>
      <c r="D151" s="115" t="str">
        <f t="shared" si="44"/>
        <v>AMFemale25-29</v>
      </c>
      <c r="E151" s="118">
        <f>VLOOKUP(D151,'Appendix 1b. Person-years 2019'!$E$3:$F$1682,2,FALSE)</f>
        <v>183000.7064</v>
      </c>
      <c r="F151" s="118">
        <f>VLOOKUP(D151,'Appendix 2b. Deaths 2019'!$E$4:$F$1683,2,FALSE)</f>
        <v>138</v>
      </c>
      <c r="G151" s="119">
        <f t="shared" si="45"/>
        <v>7.5409544976488677E-4</v>
      </c>
      <c r="H151" s="189">
        <v>5</v>
      </c>
      <c r="I151" s="215">
        <f>VLOOKUP(D151,'Appendix 3. nax IBGE 2019'!$E$5:$O$1850,11,FALSE)</f>
        <v>2.5000000000000409</v>
      </c>
      <c r="J151" s="119">
        <f t="shared" si="48"/>
        <v>3.7633823750126277E-3</v>
      </c>
      <c r="K151" s="119">
        <f t="shared" si="47"/>
        <v>0.99623661762498739</v>
      </c>
      <c r="L151" s="118">
        <f t="shared" si="52"/>
        <v>97593.902563074254</v>
      </c>
      <c r="M151" s="118">
        <f t="shared" si="46"/>
        <v>367.28317281457339</v>
      </c>
      <c r="N151" s="118">
        <f t="shared" si="49"/>
        <v>487051.30488333484</v>
      </c>
      <c r="O151" s="118">
        <f t="shared" si="50"/>
        <v>5461855.0258498685</v>
      </c>
      <c r="P151" s="117">
        <f t="shared" si="51"/>
        <v>55.965125713872439</v>
      </c>
    </row>
    <row r="152" spans="1:16" x14ac:dyDescent="0.2">
      <c r="A152" s="115" t="s">
        <v>15</v>
      </c>
      <c r="B152" s="115" t="s">
        <v>70</v>
      </c>
      <c r="C152" s="116" t="s">
        <v>122</v>
      </c>
      <c r="D152" s="115" t="str">
        <f t="shared" si="44"/>
        <v>AMFemale30-34</v>
      </c>
      <c r="E152" s="118">
        <f>VLOOKUP(D152,'Appendix 1b. Person-years 2019'!$E$3:$F$1682,2,FALSE)</f>
        <v>169908.2138</v>
      </c>
      <c r="F152" s="118">
        <f>VLOOKUP(D152,'Appendix 2b. Deaths 2019'!$E$4:$F$1683,2,FALSE)</f>
        <v>154</v>
      </c>
      <c r="G152" s="119">
        <f t="shared" si="45"/>
        <v>9.0637172009396991E-4</v>
      </c>
      <c r="H152" s="189">
        <v>5</v>
      </c>
      <c r="I152" s="215">
        <f>VLOOKUP(D152,'Appendix 3. nax IBGE 2019'!$E$5:$O$1850,11,FALSE)</f>
        <v>2.500000000000012</v>
      </c>
      <c r="J152" s="119">
        <f t="shared" si="48"/>
        <v>4.5216129452129699E-3</v>
      </c>
      <c r="K152" s="119">
        <f t="shared" si="47"/>
        <v>0.99547838705478708</v>
      </c>
      <c r="L152" s="118">
        <f t="shared" si="52"/>
        <v>97226.619390259686</v>
      </c>
      <c r="M152" s="118">
        <f t="shared" si="46"/>
        <v>439.62114085429255</v>
      </c>
      <c r="N152" s="118">
        <f t="shared" si="49"/>
        <v>485034.04409916274</v>
      </c>
      <c r="O152" s="118">
        <f t="shared" si="50"/>
        <v>4974803.7209665338</v>
      </c>
      <c r="P152" s="117">
        <f t="shared" si="51"/>
        <v>51.167095515252662</v>
      </c>
    </row>
    <row r="153" spans="1:16" x14ac:dyDescent="0.2">
      <c r="A153" s="115" t="s">
        <v>15</v>
      </c>
      <c r="B153" s="115" t="s">
        <v>70</v>
      </c>
      <c r="C153" s="116" t="s">
        <v>123</v>
      </c>
      <c r="D153" s="115" t="str">
        <f t="shared" si="44"/>
        <v>AMFemale35-39</v>
      </c>
      <c r="E153" s="118">
        <f>VLOOKUP(D153,'Appendix 1b. Person-years 2019'!$E$3:$F$1682,2,FALSE)</f>
        <v>159098.8872</v>
      </c>
      <c r="F153" s="118">
        <f>VLOOKUP(D153,'Appendix 2b. Deaths 2019'!$E$4:$F$1683,2,FALSE)</f>
        <v>186</v>
      </c>
      <c r="G153" s="119">
        <f t="shared" si="45"/>
        <v>1.1690842297732928E-3</v>
      </c>
      <c r="H153" s="189">
        <v>5</v>
      </c>
      <c r="I153" s="215">
        <f>VLOOKUP(D153,'Appendix 3. nax IBGE 2019'!$E$5:$O$1850,11,FALSE)</f>
        <v>2.5000000000000107</v>
      </c>
      <c r="J153" s="119">
        <f t="shared" si="48"/>
        <v>5.8283864621217381E-3</v>
      </c>
      <c r="K153" s="119">
        <f t="shared" si="47"/>
        <v>0.99417161353787831</v>
      </c>
      <c r="L153" s="118">
        <f t="shared" si="52"/>
        <v>96786.998249405398</v>
      </c>
      <c r="M153" s="118">
        <f t="shared" si="46"/>
        <v>564.11203030623483</v>
      </c>
      <c r="N153" s="118">
        <f t="shared" si="49"/>
        <v>482524.71117126138</v>
      </c>
      <c r="O153" s="118">
        <f t="shared" si="50"/>
        <v>4489769.6768673714</v>
      </c>
      <c r="P153" s="117">
        <f t="shared" si="51"/>
        <v>46.388148801742119</v>
      </c>
    </row>
    <row r="154" spans="1:16" x14ac:dyDescent="0.2">
      <c r="A154" s="115" t="s">
        <v>15</v>
      </c>
      <c r="B154" s="115" t="s">
        <v>70</v>
      </c>
      <c r="C154" s="116" t="s">
        <v>124</v>
      </c>
      <c r="D154" s="115" t="str">
        <f t="shared" si="44"/>
        <v>AMFemale40-44</v>
      </c>
      <c r="E154" s="118">
        <f>VLOOKUP(D154,'Appendix 1b. Person-years 2019'!$E$3:$F$1682,2,FALSE)</f>
        <v>136866.2629</v>
      </c>
      <c r="F154" s="118">
        <f>VLOOKUP(D154,'Appendix 2b. Deaths 2019'!$E$4:$F$1683,2,FALSE)</f>
        <v>270</v>
      </c>
      <c r="G154" s="119">
        <f t="shared" si="45"/>
        <v>1.9727286643113273E-3</v>
      </c>
      <c r="H154" s="189">
        <v>5</v>
      </c>
      <c r="I154" s="215">
        <f>VLOOKUP(D154,'Appendix 3. nax IBGE 2019'!$E$5:$O$1850,11,FALSE)</f>
        <v>2.500000000000032</v>
      </c>
      <c r="J154" s="119">
        <f t="shared" si="48"/>
        <v>9.8152363264362615E-3</v>
      </c>
      <c r="K154" s="119">
        <f t="shared" si="47"/>
        <v>0.99018476367356378</v>
      </c>
      <c r="L154" s="118">
        <f t="shared" si="52"/>
        <v>96222.886219099164</v>
      </c>
      <c r="M154" s="118">
        <f t="shared" si="46"/>
        <v>944.4503682522452</v>
      </c>
      <c r="N154" s="118">
        <f t="shared" si="49"/>
        <v>478753.30517486524</v>
      </c>
      <c r="O154" s="118">
        <f t="shared" si="50"/>
        <v>4007244.9656961099</v>
      </c>
      <c r="P154" s="117">
        <f t="shared" si="51"/>
        <v>41.645445518768035</v>
      </c>
    </row>
    <row r="155" spans="1:16" x14ac:dyDescent="0.2">
      <c r="A155" s="115" t="s">
        <v>15</v>
      </c>
      <c r="B155" s="115" t="s">
        <v>70</v>
      </c>
      <c r="C155" s="116" t="s">
        <v>125</v>
      </c>
      <c r="D155" s="115" t="str">
        <f t="shared" si="44"/>
        <v>AMFemale45-49</v>
      </c>
      <c r="E155" s="118">
        <f>VLOOKUP(D155,'Appendix 1b. Person-years 2019'!$E$3:$F$1682,2,FALSE)</f>
        <v>109727.3039</v>
      </c>
      <c r="F155" s="118">
        <f>VLOOKUP(D155,'Appendix 2b. Deaths 2019'!$E$4:$F$1683,2,FALSE)</f>
        <v>282</v>
      </c>
      <c r="G155" s="119">
        <f t="shared" si="45"/>
        <v>2.5700075548835207E-3</v>
      </c>
      <c r="H155" s="189">
        <v>5</v>
      </c>
      <c r="I155" s="215">
        <f>VLOOKUP(D155,'Appendix 3. nax IBGE 2019'!$E$5:$O$1850,11,FALSE)</f>
        <v>2.5000000000000053</v>
      </c>
      <c r="J155" s="119">
        <f t="shared" si="48"/>
        <v>1.2768003113262948E-2</v>
      </c>
      <c r="K155" s="119">
        <f t="shared" si="47"/>
        <v>0.98723199688673702</v>
      </c>
      <c r="L155" s="118">
        <f t="shared" si="52"/>
        <v>95278.435850846916</v>
      </c>
      <c r="M155" s="118">
        <f t="shared" si="46"/>
        <v>1216.5153655704376</v>
      </c>
      <c r="N155" s="118">
        <f t="shared" si="49"/>
        <v>473350.89084030851</v>
      </c>
      <c r="O155" s="118">
        <f t="shared" si="50"/>
        <v>3528491.6605212446</v>
      </c>
      <c r="P155" s="117">
        <f t="shared" si="51"/>
        <v>37.033475927804922</v>
      </c>
    </row>
    <row r="156" spans="1:16" x14ac:dyDescent="0.2">
      <c r="A156" s="115" t="s">
        <v>15</v>
      </c>
      <c r="B156" s="115" t="s">
        <v>70</v>
      </c>
      <c r="C156" s="116" t="s">
        <v>126</v>
      </c>
      <c r="D156" s="115" t="str">
        <f t="shared" si="44"/>
        <v>AMFemale50-54</v>
      </c>
      <c r="E156" s="118">
        <f>VLOOKUP(D156,'Appendix 1b. Person-years 2019'!$E$3:$F$1682,2,FALSE)</f>
        <v>87901.457800000004</v>
      </c>
      <c r="F156" s="118">
        <f>VLOOKUP(D156,'Appendix 2b. Deaths 2019'!$E$4:$F$1683,2,FALSE)</f>
        <v>325</v>
      </c>
      <c r="G156" s="119">
        <f t="shared" si="45"/>
        <v>3.6973220710339572E-3</v>
      </c>
      <c r="H156" s="189">
        <v>5</v>
      </c>
      <c r="I156" s="215">
        <f>VLOOKUP(D156,'Appendix 3. nax IBGE 2019'!$E$5:$O$1850,11,FALSE)</f>
        <v>2.5000000000000138</v>
      </c>
      <c r="J156" s="119">
        <f t="shared" si="48"/>
        <v>1.8317297979912696E-2</v>
      </c>
      <c r="K156" s="119">
        <f t="shared" si="47"/>
        <v>0.98168270202008734</v>
      </c>
      <c r="L156" s="118">
        <f t="shared" si="52"/>
        <v>94061.920485276481</v>
      </c>
      <c r="M156" s="118">
        <f t="shared" si="46"/>
        <v>1722.9602260916636</v>
      </c>
      <c r="N156" s="118">
        <f t="shared" si="49"/>
        <v>466002.2018611533</v>
      </c>
      <c r="O156" s="118">
        <f t="shared" si="50"/>
        <v>3055140.7696809364</v>
      </c>
      <c r="P156" s="117">
        <f t="shared" si="51"/>
        <v>32.48010197877214</v>
      </c>
    </row>
    <row r="157" spans="1:16" x14ac:dyDescent="0.2">
      <c r="A157" s="115" t="s">
        <v>15</v>
      </c>
      <c r="B157" s="115" t="s">
        <v>70</v>
      </c>
      <c r="C157" s="116" t="s">
        <v>127</v>
      </c>
      <c r="D157" s="115" t="str">
        <f t="shared" si="44"/>
        <v>AMFemale55-59</v>
      </c>
      <c r="E157" s="118">
        <f>VLOOKUP(D157,'Appendix 1b. Person-years 2019'!$E$3:$F$1682,2,FALSE)</f>
        <v>70992.493900000001</v>
      </c>
      <c r="F157" s="118">
        <f>VLOOKUP(D157,'Appendix 2b. Deaths 2019'!$E$4:$F$1683,2,FALSE)</f>
        <v>418</v>
      </c>
      <c r="G157" s="119">
        <f t="shared" si="45"/>
        <v>5.8879464156984633E-3</v>
      </c>
      <c r="H157" s="189">
        <v>5</v>
      </c>
      <c r="I157" s="215">
        <f>VLOOKUP(D157,'Appendix 3. nax IBGE 2019'!$E$5:$O$1850,11,FALSE)</f>
        <v>2.4999999999999907</v>
      </c>
      <c r="J157" s="119">
        <f t="shared" si="48"/>
        <v>2.9012669470446416E-2</v>
      </c>
      <c r="K157" s="119">
        <f t="shared" si="47"/>
        <v>0.97098733052955355</v>
      </c>
      <c r="L157" s="118">
        <f t="shared" si="52"/>
        <v>92338.960259184823</v>
      </c>
      <c r="M157" s="118">
        <f t="shared" si="46"/>
        <v>2678.9997332444163</v>
      </c>
      <c r="N157" s="118">
        <f t="shared" si="49"/>
        <v>454997.30196281301</v>
      </c>
      <c r="O157" s="118">
        <f t="shared" si="50"/>
        <v>2589138.567819783</v>
      </c>
      <c r="P157" s="117">
        <f t="shared" si="51"/>
        <v>28.039503158280851</v>
      </c>
    </row>
    <row r="158" spans="1:16" x14ac:dyDescent="0.2">
      <c r="A158" s="115" t="s">
        <v>15</v>
      </c>
      <c r="B158" s="115" t="s">
        <v>70</v>
      </c>
      <c r="C158" s="116" t="s">
        <v>128</v>
      </c>
      <c r="D158" s="115" t="str">
        <f t="shared" si="44"/>
        <v>AMFemale60-64</v>
      </c>
      <c r="E158" s="118">
        <f>VLOOKUP(D158,'Appendix 1b. Person-years 2019'!$E$3:$F$1682,2,FALSE)</f>
        <v>55064.248</v>
      </c>
      <c r="F158" s="118">
        <f>VLOOKUP(D158,'Appendix 2b. Deaths 2019'!$E$4:$F$1683,2,FALSE)</f>
        <v>470</v>
      </c>
      <c r="G158" s="119">
        <f t="shared" si="45"/>
        <v>8.5354838587825624E-3</v>
      </c>
      <c r="H158" s="189">
        <v>5</v>
      </c>
      <c r="I158" s="215">
        <f>VLOOKUP(D158,'Appendix 3. nax IBGE 2019'!$E$5:$O$1850,11,FALSE)</f>
        <v>2.5000000000000018</v>
      </c>
      <c r="J158" s="119">
        <f t="shared" si="48"/>
        <v>4.1785764987469248E-2</v>
      </c>
      <c r="K158" s="119">
        <f t="shared" si="47"/>
        <v>0.95821423501253078</v>
      </c>
      <c r="L158" s="118">
        <f t="shared" si="52"/>
        <v>89659.960525940405</v>
      </c>
      <c r="M158" s="118">
        <f t="shared" si="46"/>
        <v>3746.5100393227153</v>
      </c>
      <c r="N158" s="118">
        <f t="shared" si="49"/>
        <v>438933.5275313952</v>
      </c>
      <c r="O158" s="118">
        <f t="shared" si="50"/>
        <v>2134141.2658569701</v>
      </c>
      <c r="P158" s="117">
        <f t="shared" si="51"/>
        <v>23.802612150822</v>
      </c>
    </row>
    <row r="159" spans="1:16" x14ac:dyDescent="0.2">
      <c r="A159" s="115" t="s">
        <v>15</v>
      </c>
      <c r="B159" s="115" t="s">
        <v>70</v>
      </c>
      <c r="C159" s="116" t="s">
        <v>129</v>
      </c>
      <c r="D159" s="115" t="str">
        <f t="shared" si="44"/>
        <v>AMFemale65-69</v>
      </c>
      <c r="E159" s="118">
        <f>VLOOKUP(D159,'Appendix 1b. Person-years 2019'!$E$3:$F$1682,2,FALSE)</f>
        <v>40172.205800000003</v>
      </c>
      <c r="F159" s="118">
        <f>VLOOKUP(D159,'Appendix 2b. Deaths 2019'!$E$4:$F$1683,2,FALSE)</f>
        <v>603</v>
      </c>
      <c r="G159" s="119">
        <f t="shared" si="45"/>
        <v>1.5010378145578452E-2</v>
      </c>
      <c r="H159" s="189">
        <v>5</v>
      </c>
      <c r="I159" s="215">
        <f>VLOOKUP(D159,'Appendix 3. nax IBGE 2019'!$E$5:$O$1850,11,FALSE)</f>
        <v>2.499999999999996</v>
      </c>
      <c r="J159" s="119">
        <f t="shared" si="48"/>
        <v>7.2337362803554128E-2</v>
      </c>
      <c r="K159" s="119">
        <f t="shared" si="47"/>
        <v>0.92766263719644582</v>
      </c>
      <c r="L159" s="118">
        <f t="shared" si="52"/>
        <v>85913.450486617687</v>
      </c>
      <c r="M159" s="118">
        <f t="shared" si="46"/>
        <v>6214.7524375556477</v>
      </c>
      <c r="N159" s="118">
        <f t="shared" si="49"/>
        <v>414030.37133919925</v>
      </c>
      <c r="O159" s="118">
        <f t="shared" si="50"/>
        <v>1695207.7383255749</v>
      </c>
      <c r="P159" s="117">
        <f t="shared" si="51"/>
        <v>19.731575541709024</v>
      </c>
    </row>
    <row r="160" spans="1:16" x14ac:dyDescent="0.2">
      <c r="A160" s="115" t="s">
        <v>15</v>
      </c>
      <c r="B160" s="115" t="s">
        <v>70</v>
      </c>
      <c r="C160" s="116" t="s">
        <v>130</v>
      </c>
      <c r="D160" s="115" t="str">
        <f t="shared" si="44"/>
        <v>AMFemale70-74</v>
      </c>
      <c r="E160" s="118">
        <f>VLOOKUP(D160,'Appendix 1b. Person-years 2019'!$E$3:$F$1682,2,FALSE)</f>
        <v>27380.797900000001</v>
      </c>
      <c r="F160" s="118">
        <f>VLOOKUP(D160,'Appendix 2b. Deaths 2019'!$E$4:$F$1683,2,FALSE)</f>
        <v>622</v>
      </c>
      <c r="G160" s="119">
        <f t="shared" si="45"/>
        <v>2.2716649904493832E-2</v>
      </c>
      <c r="H160" s="189">
        <v>5</v>
      </c>
      <c r="I160" s="215">
        <f>VLOOKUP(D160,'Appendix 3. nax IBGE 2019'!$E$5:$O$1850,11,FALSE)</f>
        <v>2.5000000000000009</v>
      </c>
      <c r="J160" s="119">
        <f t="shared" si="48"/>
        <v>0.10747932407974137</v>
      </c>
      <c r="K160" s="119">
        <f t="shared" si="47"/>
        <v>0.89252067592025863</v>
      </c>
      <c r="L160" s="118">
        <f t="shared" si="52"/>
        <v>79698.698049062034</v>
      </c>
      <c r="M160" s="118">
        <f t="shared" si="46"/>
        <v>8565.9621963485897</v>
      </c>
      <c r="N160" s="118">
        <f t="shared" si="49"/>
        <v>377078.58475443872</v>
      </c>
      <c r="O160" s="118">
        <f t="shared" si="50"/>
        <v>1281177.3669863755</v>
      </c>
      <c r="P160" s="117">
        <f t="shared" si="51"/>
        <v>16.075260930833405</v>
      </c>
    </row>
    <row r="161" spans="1:16" x14ac:dyDescent="0.2">
      <c r="A161" s="115" t="s">
        <v>15</v>
      </c>
      <c r="B161" s="115" t="s">
        <v>70</v>
      </c>
      <c r="C161" s="116" t="s">
        <v>131</v>
      </c>
      <c r="D161" s="115" t="str">
        <f t="shared" si="44"/>
        <v>AMFemale75-79</v>
      </c>
      <c r="E161" s="118">
        <f>VLOOKUP(D161,'Appendix 1b. Person-years 2019'!$E$3:$F$1682,2,FALSE)</f>
        <v>18480.59</v>
      </c>
      <c r="F161" s="118">
        <f>VLOOKUP(D161,'Appendix 2b. Deaths 2019'!$E$4:$F$1683,2,FALSE)</f>
        <v>677</v>
      </c>
      <c r="G161" s="119">
        <f t="shared" si="45"/>
        <v>3.6633029573190035E-2</v>
      </c>
      <c r="H161" s="189">
        <v>5</v>
      </c>
      <c r="I161" s="215">
        <f>VLOOKUP(D161,'Appendix 3. nax IBGE 2019'!$E$5:$O$1850,11,FALSE)</f>
        <v>2.4999999999999982</v>
      </c>
      <c r="J161" s="119">
        <f t="shared" si="48"/>
        <v>0.16779779399189712</v>
      </c>
      <c r="K161" s="119">
        <f t="shared" si="47"/>
        <v>0.83220220600810291</v>
      </c>
      <c r="L161" s="118">
        <f t="shared" si="52"/>
        <v>71132.735852713449</v>
      </c>
      <c r="M161" s="118">
        <f t="shared" si="46"/>
        <v>11935.916156693645</v>
      </c>
      <c r="N161" s="118">
        <f t="shared" si="49"/>
        <v>325823.8888718331</v>
      </c>
      <c r="O161" s="118">
        <f t="shared" si="50"/>
        <v>904098.78223193681</v>
      </c>
      <c r="P161" s="117">
        <f t="shared" si="51"/>
        <v>12.710024033153349</v>
      </c>
    </row>
    <row r="162" spans="1:16" x14ac:dyDescent="0.2">
      <c r="A162" s="115" t="s">
        <v>15</v>
      </c>
      <c r="B162" s="115" t="s">
        <v>70</v>
      </c>
      <c r="C162" s="116" t="s">
        <v>132</v>
      </c>
      <c r="D162" s="115" t="str">
        <f t="shared" si="44"/>
        <v>AMFemale80-84</v>
      </c>
      <c r="E162" s="118">
        <f>VLOOKUP(D162,'Appendix 1b. Person-years 2019'!$E$3:$F$1682,2,FALSE)</f>
        <v>11430.6639</v>
      </c>
      <c r="F162" s="118">
        <f>VLOOKUP(D162,'Appendix 2b. Deaths 2019'!$E$4:$F$1683,2,FALSE)</f>
        <v>725</v>
      </c>
      <c r="G162" s="119">
        <f t="shared" si="45"/>
        <v>6.3425887275016454E-2</v>
      </c>
      <c r="H162" s="189">
        <v>5</v>
      </c>
      <c r="I162" s="215">
        <f>VLOOKUP(D162,'Appendix 3. nax IBGE 2019'!$E$5:$O$1850,11,FALSE)</f>
        <v>2.5</v>
      </c>
      <c r="J162" s="119">
        <f t="shared" si="48"/>
        <v>0.27372612975061045</v>
      </c>
      <c r="K162" s="119">
        <f t="shared" si="47"/>
        <v>0.72627387024938961</v>
      </c>
      <c r="L162" s="118">
        <f t="shared" si="52"/>
        <v>59196.819696019804</v>
      </c>
      <c r="M162" s="118">
        <f t="shared" si="46"/>
        <v>16203.716348936208</v>
      </c>
      <c r="N162" s="118">
        <f t="shared" si="49"/>
        <v>255474.80760775853</v>
      </c>
      <c r="O162" s="118">
        <f t="shared" si="50"/>
        <v>578274.89336010371</v>
      </c>
      <c r="P162" s="117">
        <f t="shared" si="51"/>
        <v>9.7686817692164798</v>
      </c>
    </row>
    <row r="163" spans="1:16" x14ac:dyDescent="0.2">
      <c r="A163" s="115" t="s">
        <v>15</v>
      </c>
      <c r="B163" s="115" t="s">
        <v>70</v>
      </c>
      <c r="C163" s="116" t="s">
        <v>133</v>
      </c>
      <c r="D163" s="115" t="str">
        <f t="shared" si="44"/>
        <v>AMFemale85-89</v>
      </c>
      <c r="E163" s="118">
        <f>VLOOKUP(D163,'Appendix 1b. Person-years 2019'!$E$3:$F$1682,2,FALSE)</f>
        <v>6056.1334999999999</v>
      </c>
      <c r="F163" s="118">
        <f>VLOOKUP(D163,'Appendix 2b. Deaths 2019'!$E$4:$F$1683,2,FALSE)</f>
        <v>586</v>
      </c>
      <c r="G163" s="119">
        <f t="shared" si="45"/>
        <v>9.6761407257617421E-2</v>
      </c>
      <c r="H163" s="189">
        <v>5</v>
      </c>
      <c r="I163" s="215">
        <f>VLOOKUP(D163,'Appendix 3. nax IBGE 2019'!$E$5:$O$1850,11,FALSE)</f>
        <v>2.4999999999999991</v>
      </c>
      <c r="J163" s="119">
        <f t="shared" si="48"/>
        <v>0.38956893930948033</v>
      </c>
      <c r="K163" s="119">
        <f t="shared" si="47"/>
        <v>0.61043106069051967</v>
      </c>
      <c r="L163" s="118">
        <f t="shared" si="52"/>
        <v>42993.103347083597</v>
      </c>
      <c r="M163" s="118">
        <f t="shared" si="46"/>
        <v>16748.777668546227</v>
      </c>
      <c r="N163" s="118">
        <f t="shared" si="49"/>
        <v>173093.57256405242</v>
      </c>
      <c r="O163" s="118">
        <f t="shared" si="50"/>
        <v>322800.08575234516</v>
      </c>
      <c r="P163" s="117">
        <f t="shared" si="51"/>
        <v>7.5081829554470172</v>
      </c>
    </row>
    <row r="164" spans="1:16" x14ac:dyDescent="0.2">
      <c r="A164" s="115" t="s">
        <v>15</v>
      </c>
      <c r="B164" s="115" t="s">
        <v>70</v>
      </c>
      <c r="C164" s="116" t="s">
        <v>8</v>
      </c>
      <c r="D164" s="115" t="str">
        <f t="shared" si="44"/>
        <v>AMFemale90+</v>
      </c>
      <c r="E164" s="113">
        <f>VLOOKUP(D164,'Appendix 1b. Person-years 2019'!$E$3:$F$1682,2,FALSE)</f>
        <v>3987.3325</v>
      </c>
      <c r="F164" s="113">
        <f>VLOOKUP(D164,'Appendix 2b. Deaths 2019'!$E$4:$F$1683,2,FALSE)</f>
        <v>699</v>
      </c>
      <c r="G164" s="114">
        <f t="shared" si="45"/>
        <v>0.17530516955884667</v>
      </c>
      <c r="H164" s="190"/>
      <c r="I164" s="215">
        <f>VLOOKUP(D164,'Appendix 3. nax IBGE 2019'!$E$5:$O$1850,11,FALSE)</f>
        <v>5.928933552055117</v>
      </c>
      <c r="J164" s="114">
        <v>1</v>
      </c>
      <c r="K164" s="114">
        <f t="shared" si="47"/>
        <v>0</v>
      </c>
      <c r="L164" s="113">
        <f t="shared" si="52"/>
        <v>26244.325678537371</v>
      </c>
      <c r="M164" s="113">
        <f t="shared" si="46"/>
        <v>26244.325678537371</v>
      </c>
      <c r="N164" s="113">
        <f>L164*P164</f>
        <v>149706.51318829271</v>
      </c>
      <c r="O164" s="113">
        <f>N164</f>
        <v>149706.51318829271</v>
      </c>
      <c r="P164" s="112">
        <f>1/G164</f>
        <v>5.7043383404864088</v>
      </c>
    </row>
    <row r="165" spans="1:16" x14ac:dyDescent="0.2">
      <c r="A165" s="115" t="s">
        <v>15</v>
      </c>
      <c r="B165" s="115" t="s">
        <v>71</v>
      </c>
      <c r="C165" s="116">
        <v>0</v>
      </c>
      <c r="D165" s="115" t="str">
        <f t="shared" si="44"/>
        <v>AMMale0</v>
      </c>
      <c r="E165" s="122">
        <f>VLOOKUP(D165,'Appendix 1b. Person-years 2019'!$E$3:$F$1682,2,FALSE)</f>
        <v>41610.772700000001</v>
      </c>
      <c r="F165" s="122">
        <f>VLOOKUP(D165,'Appendix 2b. Deaths 2019'!$E$4:$F$1683,2,FALSE)</f>
        <v>717</v>
      </c>
      <c r="G165" s="123">
        <f t="shared" si="45"/>
        <v>1.7231114768508013E-2</v>
      </c>
      <c r="H165" s="188">
        <v>1</v>
      </c>
      <c r="I165" s="215">
        <f>VLOOKUP(D165,'Appendix 3. nax IBGE 2019'!$E$5:$O$1850,11,FALSE)</f>
        <v>9.6037090494289698E-2</v>
      </c>
      <c r="J165" s="123">
        <f t="shared" ref="J165:J183" si="53">(H165*G165)/(1+(H165-I165)*G165)</f>
        <v>1.6966834457685171E-2</v>
      </c>
      <c r="K165" s="123">
        <f t="shared" si="47"/>
        <v>0.98303316554231479</v>
      </c>
      <c r="L165" s="122">
        <v>100000</v>
      </c>
      <c r="M165" s="122">
        <f t="shared" si="46"/>
        <v>1696.683445768517</v>
      </c>
      <c r="N165" s="122">
        <f t="shared" ref="N165:N183" si="54">L166*H165+M165*I165</f>
        <v>98466.261095852911</v>
      </c>
      <c r="O165" s="122">
        <f t="shared" ref="O165:O183" si="55">O166+N165</f>
        <v>7190039.2931620069</v>
      </c>
      <c r="P165" s="121">
        <f t="shared" ref="P165:P183" si="56">O165/L165</f>
        <v>71.900392931620075</v>
      </c>
    </row>
    <row r="166" spans="1:16" x14ac:dyDescent="0.2">
      <c r="A166" s="115" t="s">
        <v>15</v>
      </c>
      <c r="B166" s="115" t="s">
        <v>71</v>
      </c>
      <c r="C166" s="120" t="s">
        <v>1657</v>
      </c>
      <c r="D166" s="115" t="str">
        <f t="shared" si="44"/>
        <v>AMMale1-4</v>
      </c>
      <c r="E166" s="118">
        <f>VLOOKUP(D166,'Appendix 1b. Person-years 2019'!$E$3:$F$1682,2,FALSE)</f>
        <v>166276.93719999999</v>
      </c>
      <c r="F166" s="118">
        <f>VLOOKUP(D166,'Appendix 2b. Deaths 2019'!$E$4:$F$1683,2,FALSE)</f>
        <v>131</v>
      </c>
      <c r="G166" s="119">
        <f t="shared" si="45"/>
        <v>7.8784227209111718E-4</v>
      </c>
      <c r="H166" s="189">
        <v>4</v>
      </c>
      <c r="I166" s="215">
        <f>VLOOKUP(D166,'Appendix 3. nax IBGE 2019'!$E$5:$O$1850,11,FALSE)</f>
        <v>1.5968931291619339</v>
      </c>
      <c r="J166" s="119">
        <f t="shared" si="53"/>
        <v>3.1454139730397817E-3</v>
      </c>
      <c r="K166" s="119">
        <f t="shared" si="47"/>
        <v>0.9968545860269602</v>
      </c>
      <c r="L166" s="118">
        <f t="shared" ref="L166:L184" si="57">L165-M165</f>
        <v>98303.316554231482</v>
      </c>
      <c r="M166" s="118">
        <f t="shared" si="46"/>
        <v>309.20462548583259</v>
      </c>
      <c r="N166" s="118">
        <f t="shared" si="54"/>
        <v>392470.21445692604</v>
      </c>
      <c r="O166" s="118">
        <f t="shared" si="55"/>
        <v>7091573.0320661543</v>
      </c>
      <c r="P166" s="117">
        <f t="shared" si="56"/>
        <v>72.139712887040901</v>
      </c>
    </row>
    <row r="167" spans="1:16" x14ac:dyDescent="0.2">
      <c r="A167" s="115" t="s">
        <v>15</v>
      </c>
      <c r="B167" s="115" t="s">
        <v>71</v>
      </c>
      <c r="C167" s="120" t="s">
        <v>1658</v>
      </c>
      <c r="D167" s="115" t="str">
        <f t="shared" si="44"/>
        <v>AMMale5-9</v>
      </c>
      <c r="E167" s="118">
        <f>VLOOKUP(D167,'Appendix 1b. Person-years 2019'!$E$3:$F$1682,2,FALSE)</f>
        <v>205980.0202</v>
      </c>
      <c r="F167" s="118">
        <f>VLOOKUP(D167,'Appendix 2b. Deaths 2019'!$E$4:$F$1683,2,FALSE)</f>
        <v>61</v>
      </c>
      <c r="G167" s="119">
        <f t="shared" si="45"/>
        <v>2.9614522777874746E-4</v>
      </c>
      <c r="H167" s="189">
        <v>5</v>
      </c>
      <c r="I167" s="215">
        <f>VLOOKUP(D167,'Appendix 3. nax IBGE 2019'!$E$5:$O$1850,11,FALSE)</f>
        <v>2.4999999999998614</v>
      </c>
      <c r="J167" s="119">
        <f t="shared" si="53"/>
        <v>1.4796306749855573E-3</v>
      </c>
      <c r="K167" s="119">
        <f t="shared" si="47"/>
        <v>0.99852036932501442</v>
      </c>
      <c r="L167" s="118">
        <f t="shared" si="57"/>
        <v>97994.111928745653</v>
      </c>
      <c r="M167" s="118">
        <f t="shared" si="46"/>
        <v>144.99509397774017</v>
      </c>
      <c r="N167" s="118">
        <f t="shared" si="54"/>
        <v>489608.07190878392</v>
      </c>
      <c r="O167" s="118">
        <f t="shared" si="55"/>
        <v>6699102.8176092282</v>
      </c>
      <c r="P167" s="117">
        <f t="shared" si="56"/>
        <v>68.36229938468486</v>
      </c>
    </row>
    <row r="168" spans="1:16" x14ac:dyDescent="0.2">
      <c r="A168" s="115" t="s">
        <v>15</v>
      </c>
      <c r="B168" s="115" t="s">
        <v>71</v>
      </c>
      <c r="C168" s="120" t="s">
        <v>118</v>
      </c>
      <c r="D168" s="115" t="str">
        <f t="shared" si="44"/>
        <v>AMMale10-14</v>
      </c>
      <c r="E168" s="118">
        <f>VLOOKUP(D168,'Appendix 1b. Person-years 2019'!$E$3:$F$1682,2,FALSE)</f>
        <v>202541.8928</v>
      </c>
      <c r="F168" s="118">
        <f>VLOOKUP(D168,'Appendix 2b. Deaths 2019'!$E$4:$F$1683,2,FALSE)</f>
        <v>106</v>
      </c>
      <c r="G168" s="119">
        <f t="shared" si="45"/>
        <v>5.233485208152454E-4</v>
      </c>
      <c r="H168" s="189">
        <v>5</v>
      </c>
      <c r="I168" s="215">
        <f>VLOOKUP(D168,'Appendix 3. nax IBGE 2019'!$E$5:$O$1850,11,FALSE)</f>
        <v>2.4999999999998299</v>
      </c>
      <c r="J168" s="119">
        <f t="shared" si="53"/>
        <v>2.613323406727919E-3</v>
      </c>
      <c r="K168" s="119">
        <f t="shared" si="47"/>
        <v>0.99738667659327207</v>
      </c>
      <c r="L168" s="118">
        <f t="shared" si="57"/>
        <v>97849.116834767919</v>
      </c>
      <c r="M168" s="118">
        <f t="shared" si="46"/>
        <v>255.71138735195387</v>
      </c>
      <c r="N168" s="118">
        <f t="shared" si="54"/>
        <v>488606.30570545967</v>
      </c>
      <c r="O168" s="118">
        <f t="shared" si="55"/>
        <v>6209494.7457004441</v>
      </c>
      <c r="P168" s="117">
        <f t="shared" si="56"/>
        <v>63.459895669636495</v>
      </c>
    </row>
    <row r="169" spans="1:16" x14ac:dyDescent="0.2">
      <c r="A169" s="115" t="s">
        <v>15</v>
      </c>
      <c r="B169" s="115" t="s">
        <v>71</v>
      </c>
      <c r="C169" s="116" t="s">
        <v>119</v>
      </c>
      <c r="D169" s="115" t="str">
        <f t="shared" si="44"/>
        <v>AMMale15-19</v>
      </c>
      <c r="E169" s="118">
        <f>VLOOKUP(D169,'Appendix 1b. Person-years 2019'!$E$3:$F$1682,2,FALSE)</f>
        <v>199738.67129999999</v>
      </c>
      <c r="F169" s="118">
        <f>VLOOKUP(D169,'Appendix 2b. Deaths 2019'!$E$4:$F$1683,2,FALSE)</f>
        <v>388</v>
      </c>
      <c r="G169" s="119">
        <f t="shared" si="45"/>
        <v>1.9425382049189591E-3</v>
      </c>
      <c r="H169" s="189">
        <v>5</v>
      </c>
      <c r="I169" s="215">
        <f>VLOOKUP(D169,'Appendix 3. nax IBGE 2019'!$E$5:$O$1850,11,FALSE)</f>
        <v>2.4999999999999991</v>
      </c>
      <c r="J169" s="119">
        <f t="shared" si="53"/>
        <v>9.665750799078705E-3</v>
      </c>
      <c r="K169" s="119">
        <f t="shared" si="47"/>
        <v>0.99033424920092128</v>
      </c>
      <c r="L169" s="118">
        <f t="shared" si="57"/>
        <v>97593.405447415964</v>
      </c>
      <c r="M169" s="118">
        <f t="shared" si="46"/>
        <v>943.31353668817292</v>
      </c>
      <c r="N169" s="118">
        <f t="shared" si="54"/>
        <v>485608.74339535937</v>
      </c>
      <c r="O169" s="118">
        <f t="shared" si="55"/>
        <v>5720888.4399949843</v>
      </c>
      <c r="P169" s="117">
        <f t="shared" si="56"/>
        <v>58.619621005821344</v>
      </c>
    </row>
    <row r="170" spans="1:16" x14ac:dyDescent="0.2">
      <c r="A170" s="115" t="s">
        <v>15</v>
      </c>
      <c r="B170" s="115" t="s">
        <v>71</v>
      </c>
      <c r="C170" s="116" t="s">
        <v>120</v>
      </c>
      <c r="D170" s="115" t="str">
        <f t="shared" si="44"/>
        <v>AMMale20-24</v>
      </c>
      <c r="E170" s="118">
        <f>VLOOKUP(D170,'Appendix 1b. Person-years 2019'!$E$3:$F$1682,2,FALSE)</f>
        <v>202076.9883</v>
      </c>
      <c r="F170" s="118">
        <f>VLOOKUP(D170,'Appendix 2b. Deaths 2019'!$E$4:$F$1683,2,FALSE)</f>
        <v>633</v>
      </c>
      <c r="G170" s="119">
        <f t="shared" si="45"/>
        <v>3.1324694876205257E-3</v>
      </c>
      <c r="H170" s="189">
        <v>5</v>
      </c>
      <c r="I170" s="215">
        <f>VLOOKUP(D170,'Appendix 3. nax IBGE 2019'!$E$5:$O$1850,11,FALSE)</f>
        <v>2.4999999999999747</v>
      </c>
      <c r="J170" s="119">
        <f t="shared" si="53"/>
        <v>1.5540645940039906E-2</v>
      </c>
      <c r="K170" s="119">
        <f t="shared" si="47"/>
        <v>0.9844593540599601</v>
      </c>
      <c r="L170" s="118">
        <f t="shared" si="57"/>
        <v>96650.091910727788</v>
      </c>
      <c r="M170" s="118">
        <f t="shared" si="46"/>
        <v>1502.0048584569356</v>
      </c>
      <c r="N170" s="118">
        <f t="shared" si="54"/>
        <v>479495.44740749663</v>
      </c>
      <c r="O170" s="118">
        <f t="shared" si="55"/>
        <v>5235279.6965996251</v>
      </c>
      <c r="P170" s="117">
        <f t="shared" si="56"/>
        <v>54.167353523422044</v>
      </c>
    </row>
    <row r="171" spans="1:16" x14ac:dyDescent="0.2">
      <c r="A171" s="115" t="s">
        <v>15</v>
      </c>
      <c r="B171" s="115" t="s">
        <v>71</v>
      </c>
      <c r="C171" s="116" t="s">
        <v>121</v>
      </c>
      <c r="D171" s="115" t="str">
        <f t="shared" si="44"/>
        <v>AMMale25-29</v>
      </c>
      <c r="E171" s="118">
        <f>VLOOKUP(D171,'Appendix 1b. Person-years 2019'!$E$3:$F$1682,2,FALSE)</f>
        <v>180351.21280000001</v>
      </c>
      <c r="F171" s="118">
        <f>VLOOKUP(D171,'Appendix 2b. Deaths 2019'!$E$4:$F$1683,2,FALSE)</f>
        <v>577</v>
      </c>
      <c r="G171" s="119">
        <f t="shared" si="45"/>
        <v>3.1993131126867584E-3</v>
      </c>
      <c r="H171" s="189">
        <v>5</v>
      </c>
      <c r="I171" s="215">
        <f>VLOOKUP(D171,'Appendix 3. nax IBGE 2019'!$E$5:$O$1850,11,FALSE)</f>
        <v>2.500000000000004</v>
      </c>
      <c r="J171" s="119">
        <f t="shared" si="53"/>
        <v>1.5869635729228584E-2</v>
      </c>
      <c r="K171" s="119">
        <f t="shared" si="47"/>
        <v>0.98413036427077139</v>
      </c>
      <c r="L171" s="118">
        <f t="shared" si="57"/>
        <v>95148.087052270857</v>
      </c>
      <c r="M171" s="118">
        <f t="shared" si="46"/>
        <v>1509.9654818524691</v>
      </c>
      <c r="N171" s="118">
        <f t="shared" si="54"/>
        <v>471965.52155672305</v>
      </c>
      <c r="O171" s="118">
        <f t="shared" si="55"/>
        <v>4755784.2491921289</v>
      </c>
      <c r="P171" s="117">
        <f t="shared" si="56"/>
        <v>49.982972821928371</v>
      </c>
    </row>
    <row r="172" spans="1:16" x14ac:dyDescent="0.2">
      <c r="A172" s="115" t="s">
        <v>15</v>
      </c>
      <c r="B172" s="115" t="s">
        <v>71</v>
      </c>
      <c r="C172" s="116" t="s">
        <v>122</v>
      </c>
      <c r="D172" s="115" t="str">
        <f t="shared" si="44"/>
        <v>AMMale30-34</v>
      </c>
      <c r="E172" s="118">
        <f>VLOOKUP(D172,'Appendix 1b. Person-years 2019'!$E$3:$F$1682,2,FALSE)</f>
        <v>168899.35209999999</v>
      </c>
      <c r="F172" s="118">
        <f>VLOOKUP(D172,'Appendix 2b. Deaths 2019'!$E$4:$F$1683,2,FALSE)</f>
        <v>489</v>
      </c>
      <c r="G172" s="119">
        <f t="shared" si="45"/>
        <v>2.8952153689167409E-3</v>
      </c>
      <c r="H172" s="189">
        <v>5</v>
      </c>
      <c r="I172" s="215">
        <f>VLOOKUP(D172,'Appendix 3. nax IBGE 2019'!$E$5:$O$1850,11,FALSE)</f>
        <v>2.500000000000008</v>
      </c>
      <c r="J172" s="119">
        <f t="shared" si="53"/>
        <v>1.437205138445586E-2</v>
      </c>
      <c r="K172" s="119">
        <f t="shared" si="47"/>
        <v>0.98562794861554415</v>
      </c>
      <c r="L172" s="118">
        <f t="shared" si="57"/>
        <v>93638.121570418385</v>
      </c>
      <c r="M172" s="118">
        <f t="shared" si="46"/>
        <v>1345.7718947539777</v>
      </c>
      <c r="N172" s="118">
        <f t="shared" si="54"/>
        <v>464826.17811520695</v>
      </c>
      <c r="O172" s="118">
        <f t="shared" si="55"/>
        <v>4283818.727635406</v>
      </c>
      <c r="P172" s="117">
        <f t="shared" si="56"/>
        <v>45.748661504426472</v>
      </c>
    </row>
    <row r="173" spans="1:16" x14ac:dyDescent="0.2">
      <c r="A173" s="115" t="s">
        <v>15</v>
      </c>
      <c r="B173" s="115" t="s">
        <v>71</v>
      </c>
      <c r="C173" s="116" t="s">
        <v>123</v>
      </c>
      <c r="D173" s="115" t="str">
        <f t="shared" si="44"/>
        <v>AMMale35-39</v>
      </c>
      <c r="E173" s="118">
        <f>VLOOKUP(D173,'Appendix 1b. Person-years 2019'!$E$3:$F$1682,2,FALSE)</f>
        <v>157106.65909999999</v>
      </c>
      <c r="F173" s="118">
        <f>VLOOKUP(D173,'Appendix 2b. Deaths 2019'!$E$4:$F$1683,2,FALSE)</f>
        <v>462</v>
      </c>
      <c r="G173" s="119">
        <f t="shared" si="45"/>
        <v>2.9406773885117901E-3</v>
      </c>
      <c r="H173" s="189">
        <v>5</v>
      </c>
      <c r="I173" s="215">
        <f>VLOOKUP(D173,'Appendix 3. nax IBGE 2019'!$E$5:$O$1850,11,FALSE)</f>
        <v>2.4999999999999916</v>
      </c>
      <c r="J173" s="119">
        <f t="shared" si="53"/>
        <v>1.4596081028952138E-2</v>
      </c>
      <c r="K173" s="119">
        <f t="shared" si="47"/>
        <v>0.98540391897104784</v>
      </c>
      <c r="L173" s="118">
        <f t="shared" si="57"/>
        <v>92292.349675664402</v>
      </c>
      <c r="M173" s="118">
        <f t="shared" si="46"/>
        <v>1347.1066142183822</v>
      </c>
      <c r="N173" s="118">
        <f t="shared" si="54"/>
        <v>458093.981842776</v>
      </c>
      <c r="O173" s="118">
        <f t="shared" si="55"/>
        <v>3818992.5495201992</v>
      </c>
      <c r="P173" s="117">
        <f t="shared" si="56"/>
        <v>41.37929701585211</v>
      </c>
    </row>
    <row r="174" spans="1:16" x14ac:dyDescent="0.2">
      <c r="A174" s="115" t="s">
        <v>15</v>
      </c>
      <c r="B174" s="115" t="s">
        <v>71</v>
      </c>
      <c r="C174" s="116" t="s">
        <v>124</v>
      </c>
      <c r="D174" s="115" t="str">
        <f t="shared" si="44"/>
        <v>AMMale40-44</v>
      </c>
      <c r="E174" s="118">
        <f>VLOOKUP(D174,'Appendix 1b. Person-years 2019'!$E$3:$F$1682,2,FALSE)</f>
        <v>134854.12669999999</v>
      </c>
      <c r="F174" s="118">
        <f>VLOOKUP(D174,'Appendix 2b. Deaths 2019'!$E$4:$F$1683,2,FALSE)</f>
        <v>458</v>
      </c>
      <c r="G174" s="119">
        <f t="shared" si="45"/>
        <v>3.3962624000293202E-3</v>
      </c>
      <c r="H174" s="189">
        <v>5</v>
      </c>
      <c r="I174" s="215">
        <f>VLOOKUP(D174,'Appendix 3. nax IBGE 2019'!$E$5:$O$1850,11,FALSE)</f>
        <v>2.4999999999999951</v>
      </c>
      <c r="J174" s="119">
        <f t="shared" si="53"/>
        <v>1.6838343418568439E-2</v>
      </c>
      <c r="K174" s="119">
        <f t="shared" si="47"/>
        <v>0.98316165658143151</v>
      </c>
      <c r="L174" s="118">
        <f t="shared" si="57"/>
        <v>90945.243061446017</v>
      </c>
      <c r="M174" s="118">
        <f t="shared" si="46"/>
        <v>1531.3672349538065</v>
      </c>
      <c r="N174" s="118">
        <f t="shared" si="54"/>
        <v>450897.79721984552</v>
      </c>
      <c r="O174" s="118">
        <f t="shared" si="55"/>
        <v>3360898.5676774234</v>
      </c>
      <c r="P174" s="117">
        <f t="shared" si="56"/>
        <v>36.955188138940642</v>
      </c>
    </row>
    <row r="175" spans="1:16" x14ac:dyDescent="0.2">
      <c r="A175" s="115" t="s">
        <v>15</v>
      </c>
      <c r="B175" s="115" t="s">
        <v>71</v>
      </c>
      <c r="C175" s="116" t="s">
        <v>125</v>
      </c>
      <c r="D175" s="115" t="str">
        <f t="shared" si="44"/>
        <v>AMMale45-49</v>
      </c>
      <c r="E175" s="118">
        <f>VLOOKUP(D175,'Appendix 1b. Person-years 2019'!$E$3:$F$1682,2,FALSE)</f>
        <v>109557.86629999999</v>
      </c>
      <c r="F175" s="118">
        <f>VLOOKUP(D175,'Appendix 2b. Deaths 2019'!$E$4:$F$1683,2,FALSE)</f>
        <v>463</v>
      </c>
      <c r="G175" s="119">
        <f t="shared" si="45"/>
        <v>4.2260771922317001E-3</v>
      </c>
      <c r="H175" s="189">
        <v>5</v>
      </c>
      <c r="I175" s="215">
        <f>VLOOKUP(D175,'Appendix 3. nax IBGE 2019'!$E$5:$O$1850,11,FALSE)</f>
        <v>2.5000000000000187</v>
      </c>
      <c r="J175" s="119">
        <f t="shared" si="53"/>
        <v>2.0909473340197042E-2</v>
      </c>
      <c r="K175" s="119">
        <f t="shared" si="47"/>
        <v>0.97909052665980301</v>
      </c>
      <c r="L175" s="118">
        <f t="shared" si="57"/>
        <v>89413.875826492207</v>
      </c>
      <c r="M175" s="118">
        <f t="shared" si="46"/>
        <v>1869.5970528377275</v>
      </c>
      <c r="N175" s="118">
        <f t="shared" si="54"/>
        <v>442395.38650036679</v>
      </c>
      <c r="O175" s="118">
        <f t="shared" si="55"/>
        <v>2910000.7704575779</v>
      </c>
      <c r="P175" s="117">
        <f t="shared" si="56"/>
        <v>32.545292814556433</v>
      </c>
    </row>
    <row r="176" spans="1:16" x14ac:dyDescent="0.2">
      <c r="A176" s="115" t="s">
        <v>15</v>
      </c>
      <c r="B176" s="115" t="s">
        <v>71</v>
      </c>
      <c r="C176" s="116" t="s">
        <v>126</v>
      </c>
      <c r="D176" s="115" t="str">
        <f t="shared" si="44"/>
        <v>AMMale50-54</v>
      </c>
      <c r="E176" s="118">
        <f>VLOOKUP(D176,'Appendix 1b. Person-years 2019'!$E$3:$F$1682,2,FALSE)</f>
        <v>91044.093399999998</v>
      </c>
      <c r="F176" s="118">
        <f>VLOOKUP(D176,'Appendix 2b. Deaths 2019'!$E$4:$F$1683,2,FALSE)</f>
        <v>550</v>
      </c>
      <c r="G176" s="119">
        <f t="shared" si="45"/>
        <v>6.0410289065495823E-3</v>
      </c>
      <c r="H176" s="189">
        <v>5</v>
      </c>
      <c r="I176" s="215">
        <f>VLOOKUP(D176,'Appendix 3. nax IBGE 2019'!$E$5:$O$1850,11,FALSE)</f>
        <v>2.4999999999999925</v>
      </c>
      <c r="J176" s="119">
        <f t="shared" si="53"/>
        <v>2.9755756076265513E-2</v>
      </c>
      <c r="K176" s="119">
        <f t="shared" si="47"/>
        <v>0.97024424392373454</v>
      </c>
      <c r="L176" s="118">
        <f t="shared" si="57"/>
        <v>87544.278773654485</v>
      </c>
      <c r="M176" s="118">
        <f t="shared" si="46"/>
        <v>2604.9462050614516</v>
      </c>
      <c r="N176" s="118">
        <f t="shared" si="54"/>
        <v>431209.02835561876</v>
      </c>
      <c r="O176" s="118">
        <f t="shared" si="55"/>
        <v>2467605.3839572109</v>
      </c>
      <c r="P176" s="117">
        <f t="shared" si="56"/>
        <v>28.186940580516957</v>
      </c>
    </row>
    <row r="177" spans="1:16" x14ac:dyDescent="0.2">
      <c r="A177" s="115" t="s">
        <v>15</v>
      </c>
      <c r="B177" s="115" t="s">
        <v>71</v>
      </c>
      <c r="C177" s="116" t="s">
        <v>127</v>
      </c>
      <c r="D177" s="115" t="str">
        <f t="shared" si="44"/>
        <v>AMMale55-59</v>
      </c>
      <c r="E177" s="118">
        <f>VLOOKUP(D177,'Appendix 1b. Person-years 2019'!$E$3:$F$1682,2,FALSE)</f>
        <v>71542.578599999993</v>
      </c>
      <c r="F177" s="118">
        <f>VLOOKUP(D177,'Appendix 2b. Deaths 2019'!$E$4:$F$1683,2,FALSE)</f>
        <v>687</v>
      </c>
      <c r="G177" s="119">
        <f t="shared" si="45"/>
        <v>9.6026731695130711E-3</v>
      </c>
      <c r="H177" s="189">
        <v>5</v>
      </c>
      <c r="I177" s="215">
        <f>VLOOKUP(D177,'Appendix 3. nax IBGE 2019'!$E$5:$O$1850,11,FALSE)</f>
        <v>2.5000000000000036</v>
      </c>
      <c r="J177" s="119">
        <f t="shared" si="53"/>
        <v>4.6887746582352154E-2</v>
      </c>
      <c r="K177" s="119">
        <f t="shared" si="47"/>
        <v>0.95311225341764783</v>
      </c>
      <c r="L177" s="118">
        <f t="shared" si="57"/>
        <v>84939.332568593032</v>
      </c>
      <c r="M177" s="118">
        <f t="shared" si="46"/>
        <v>3982.6139003503208</v>
      </c>
      <c r="N177" s="118">
        <f t="shared" si="54"/>
        <v>414740.12809208938</v>
      </c>
      <c r="O177" s="118">
        <f t="shared" si="55"/>
        <v>2036396.3556015922</v>
      </c>
      <c r="P177" s="117">
        <f t="shared" si="56"/>
        <v>23.97471576500903</v>
      </c>
    </row>
    <row r="178" spans="1:16" x14ac:dyDescent="0.2">
      <c r="A178" s="115" t="s">
        <v>15</v>
      </c>
      <c r="B178" s="115" t="s">
        <v>71</v>
      </c>
      <c r="C178" s="116" t="s">
        <v>128</v>
      </c>
      <c r="D178" s="115" t="str">
        <f t="shared" si="44"/>
        <v>AMMale60-64</v>
      </c>
      <c r="E178" s="118">
        <f>VLOOKUP(D178,'Appendix 1b. Person-years 2019'!$E$3:$F$1682,2,FALSE)</f>
        <v>53698.135399999999</v>
      </c>
      <c r="F178" s="118">
        <f>VLOOKUP(D178,'Appendix 2b. Deaths 2019'!$E$4:$F$1683,2,FALSE)</f>
        <v>835</v>
      </c>
      <c r="G178" s="119">
        <f t="shared" si="45"/>
        <v>1.5549888162410944E-2</v>
      </c>
      <c r="H178" s="189">
        <v>5</v>
      </c>
      <c r="I178" s="215">
        <f>VLOOKUP(D178,'Appendix 3. nax IBGE 2019'!$E$5:$O$1850,11,FALSE)</f>
        <v>2.5000000000000022</v>
      </c>
      <c r="J178" s="119">
        <f t="shared" si="53"/>
        <v>7.4840054613772494E-2</v>
      </c>
      <c r="K178" s="119">
        <f t="shared" si="47"/>
        <v>0.92515994538622748</v>
      </c>
      <c r="L178" s="118">
        <f t="shared" si="57"/>
        <v>80956.718668242713</v>
      </c>
      <c r="M178" s="118">
        <f t="shared" si="46"/>
        <v>6058.8052464830998</v>
      </c>
      <c r="N178" s="118">
        <f t="shared" si="54"/>
        <v>389636.58022500586</v>
      </c>
      <c r="O178" s="118">
        <f t="shared" si="55"/>
        <v>1621656.2275095028</v>
      </c>
      <c r="P178" s="117">
        <f t="shared" si="56"/>
        <v>20.03115064674228</v>
      </c>
    </row>
    <row r="179" spans="1:16" x14ac:dyDescent="0.2">
      <c r="A179" s="115" t="s">
        <v>15</v>
      </c>
      <c r="B179" s="115" t="s">
        <v>71</v>
      </c>
      <c r="C179" s="116" t="s">
        <v>129</v>
      </c>
      <c r="D179" s="115" t="str">
        <f t="shared" si="44"/>
        <v>AMMale65-69</v>
      </c>
      <c r="E179" s="118">
        <f>VLOOKUP(D179,'Appendix 1b. Person-years 2019'!$E$3:$F$1682,2,FALSE)</f>
        <v>37903.679100000001</v>
      </c>
      <c r="F179" s="118">
        <f>VLOOKUP(D179,'Appendix 2b. Deaths 2019'!$E$4:$F$1683,2,FALSE)</f>
        <v>904</v>
      </c>
      <c r="G179" s="119">
        <f t="shared" si="45"/>
        <v>2.3849927539092108E-2</v>
      </c>
      <c r="H179" s="189">
        <v>5</v>
      </c>
      <c r="I179" s="215">
        <f>VLOOKUP(D179,'Appendix 3. nax IBGE 2019'!$E$5:$O$1850,11,FALSE)</f>
        <v>2.5000000000000022</v>
      </c>
      <c r="J179" s="119">
        <f t="shared" si="53"/>
        <v>0.11253949093523158</v>
      </c>
      <c r="K179" s="119">
        <f t="shared" si="47"/>
        <v>0.88746050906476848</v>
      </c>
      <c r="L179" s="118">
        <f t="shared" si="57"/>
        <v>74897.913421759615</v>
      </c>
      <c r="M179" s="118">
        <f t="shared" si="46"/>
        <v>8428.9730485958753</v>
      </c>
      <c r="N179" s="118">
        <f t="shared" si="54"/>
        <v>353417.13448730839</v>
      </c>
      <c r="O179" s="118">
        <f t="shared" si="55"/>
        <v>1232019.647284497</v>
      </c>
      <c r="P179" s="117">
        <f t="shared" si="56"/>
        <v>16.449318692589454</v>
      </c>
    </row>
    <row r="180" spans="1:16" x14ac:dyDescent="0.2">
      <c r="A180" s="115" t="s">
        <v>15</v>
      </c>
      <c r="B180" s="115" t="s">
        <v>71</v>
      </c>
      <c r="C180" s="116" t="s">
        <v>130</v>
      </c>
      <c r="D180" s="115" t="str">
        <f t="shared" si="44"/>
        <v>AMMale70-74</v>
      </c>
      <c r="E180" s="118">
        <f>VLOOKUP(D180,'Appendix 1b. Person-years 2019'!$E$3:$F$1682,2,FALSE)</f>
        <v>24779.322899999999</v>
      </c>
      <c r="F180" s="118">
        <f>VLOOKUP(D180,'Appendix 2b. Deaths 2019'!$E$4:$F$1683,2,FALSE)</f>
        <v>896</v>
      </c>
      <c r="G180" s="119">
        <f t="shared" si="45"/>
        <v>3.6159180120292955E-2</v>
      </c>
      <c r="H180" s="189">
        <v>5</v>
      </c>
      <c r="I180" s="215">
        <f>VLOOKUP(D180,'Appendix 3. nax IBGE 2019'!$E$5:$O$1850,11,FALSE)</f>
        <v>2.5000000000000004</v>
      </c>
      <c r="J180" s="119">
        <f t="shared" si="53"/>
        <v>0.16580726380822813</v>
      </c>
      <c r="K180" s="119">
        <f t="shared" si="47"/>
        <v>0.83419273619177181</v>
      </c>
      <c r="L180" s="118">
        <f t="shared" si="57"/>
        <v>66468.940373163743</v>
      </c>
      <c r="M180" s="118">
        <f t="shared" si="46"/>
        <v>11021.033131506547</v>
      </c>
      <c r="N180" s="118">
        <f t="shared" si="54"/>
        <v>304792.11903705233</v>
      </c>
      <c r="O180" s="118">
        <f t="shared" si="55"/>
        <v>878602.51279718871</v>
      </c>
      <c r="P180" s="117">
        <f t="shared" si="56"/>
        <v>13.218241600732917</v>
      </c>
    </row>
    <row r="181" spans="1:16" x14ac:dyDescent="0.2">
      <c r="A181" s="115" t="s">
        <v>15</v>
      </c>
      <c r="B181" s="115" t="s">
        <v>71</v>
      </c>
      <c r="C181" s="116" t="s">
        <v>131</v>
      </c>
      <c r="D181" s="115" t="str">
        <f t="shared" si="44"/>
        <v>AMMale75-79</v>
      </c>
      <c r="E181" s="118">
        <f>VLOOKUP(D181,'Appendix 1b. Person-years 2019'!$E$3:$F$1682,2,FALSE)</f>
        <v>16030.1438</v>
      </c>
      <c r="F181" s="118">
        <f>VLOOKUP(D181,'Appendix 2b. Deaths 2019'!$E$4:$F$1683,2,FALSE)</f>
        <v>896</v>
      </c>
      <c r="G181" s="119">
        <f t="shared" si="45"/>
        <v>5.5894695093128235E-2</v>
      </c>
      <c r="H181" s="189">
        <v>5</v>
      </c>
      <c r="I181" s="215">
        <f>VLOOKUP(D181,'Appendix 3. nax IBGE 2019'!$E$5:$O$1850,11,FALSE)</f>
        <v>2.5</v>
      </c>
      <c r="J181" s="119">
        <f t="shared" si="53"/>
        <v>0.24520879797344558</v>
      </c>
      <c r="K181" s="119">
        <f t="shared" si="47"/>
        <v>0.75479120202655436</v>
      </c>
      <c r="L181" s="118">
        <f t="shared" si="57"/>
        <v>55447.907241657194</v>
      </c>
      <c r="M181" s="118">
        <f t="shared" si="46"/>
        <v>13596.314684869869</v>
      </c>
      <c r="N181" s="118">
        <f t="shared" si="54"/>
        <v>243248.74949611133</v>
      </c>
      <c r="O181" s="118">
        <f t="shared" si="55"/>
        <v>573810.39376013633</v>
      </c>
      <c r="P181" s="117">
        <f t="shared" si="56"/>
        <v>10.348639332036702</v>
      </c>
    </row>
    <row r="182" spans="1:16" x14ac:dyDescent="0.2">
      <c r="A182" s="115" t="s">
        <v>15</v>
      </c>
      <c r="B182" s="115" t="s">
        <v>71</v>
      </c>
      <c r="C182" s="116" t="s">
        <v>132</v>
      </c>
      <c r="D182" s="115" t="str">
        <f t="shared" si="44"/>
        <v>AMMale80-84</v>
      </c>
      <c r="E182" s="118">
        <f>VLOOKUP(D182,'Appendix 1b. Person-years 2019'!$E$3:$F$1682,2,FALSE)</f>
        <v>8915.8294999999998</v>
      </c>
      <c r="F182" s="118">
        <f>VLOOKUP(D182,'Appendix 2b. Deaths 2019'!$E$4:$F$1683,2,FALSE)</f>
        <v>783</v>
      </c>
      <c r="G182" s="119">
        <f t="shared" si="45"/>
        <v>8.7821329467998463E-2</v>
      </c>
      <c r="H182" s="189">
        <v>5</v>
      </c>
      <c r="I182" s="215">
        <f>VLOOKUP(D182,'Appendix 3. nax IBGE 2019'!$E$5:$O$1850,11,FALSE)</f>
        <v>2.5000000000000004</v>
      </c>
      <c r="J182" s="119">
        <f t="shared" si="53"/>
        <v>0.36005530780613249</v>
      </c>
      <c r="K182" s="119">
        <f t="shared" si="47"/>
        <v>0.63994469219386751</v>
      </c>
      <c r="L182" s="118">
        <f t="shared" si="57"/>
        <v>41851.592556787327</v>
      </c>
      <c r="M182" s="118">
        <f t="shared" si="46"/>
        <v>15068.888040210904</v>
      </c>
      <c r="N182" s="118">
        <f t="shared" si="54"/>
        <v>171585.74268340936</v>
      </c>
      <c r="O182" s="118">
        <f t="shared" si="55"/>
        <v>330561.64426402497</v>
      </c>
      <c r="P182" s="117">
        <f t="shared" si="56"/>
        <v>7.8984245059610227</v>
      </c>
    </row>
    <row r="183" spans="1:16" x14ac:dyDescent="0.2">
      <c r="A183" s="115" t="s">
        <v>15</v>
      </c>
      <c r="B183" s="115" t="s">
        <v>71</v>
      </c>
      <c r="C183" s="116" t="s">
        <v>133</v>
      </c>
      <c r="D183" s="115" t="str">
        <f t="shared" si="44"/>
        <v>AMMale85-89</v>
      </c>
      <c r="E183" s="118">
        <f>VLOOKUP(D183,'Appendix 1b. Person-years 2019'!$E$3:$F$1682,2,FALSE)</f>
        <v>4343.0291999999999</v>
      </c>
      <c r="F183" s="118">
        <f>VLOOKUP(D183,'Appendix 2b. Deaths 2019'!$E$4:$F$1683,2,FALSE)</f>
        <v>575</v>
      </c>
      <c r="G183" s="119">
        <f t="shared" si="45"/>
        <v>0.13239607046620824</v>
      </c>
      <c r="H183" s="189">
        <v>5</v>
      </c>
      <c r="I183" s="215">
        <f>VLOOKUP(D183,'Appendix 3. nax IBGE 2019'!$E$5:$O$1850,11,FALSE)</f>
        <v>2.5000000000000004</v>
      </c>
      <c r="J183" s="119">
        <f t="shared" si="53"/>
        <v>0.497359307518073</v>
      </c>
      <c r="K183" s="119">
        <f t="shared" si="47"/>
        <v>0.502640692481927</v>
      </c>
      <c r="L183" s="118">
        <f t="shared" si="57"/>
        <v>26782.704516576421</v>
      </c>
      <c r="M183" s="118">
        <f t="shared" si="46"/>
        <v>13320.627371825614</v>
      </c>
      <c r="N183" s="118">
        <f t="shared" si="54"/>
        <v>100611.95415331807</v>
      </c>
      <c r="O183" s="118">
        <f t="shared" si="55"/>
        <v>158975.90158061561</v>
      </c>
      <c r="P183" s="117">
        <f t="shared" si="56"/>
        <v>5.9357672964738057</v>
      </c>
    </row>
    <row r="184" spans="1:16" x14ac:dyDescent="0.2">
      <c r="A184" s="115" t="s">
        <v>15</v>
      </c>
      <c r="B184" s="115" t="s">
        <v>71</v>
      </c>
      <c r="C184" s="116" t="s">
        <v>8</v>
      </c>
      <c r="D184" s="115" t="str">
        <f t="shared" si="44"/>
        <v>AMMale90+</v>
      </c>
      <c r="E184" s="113">
        <f>VLOOKUP(D184,'Appendix 1b. Person-years 2019'!$E$3:$F$1682,2,FALSE)</f>
        <v>2267.4319999999998</v>
      </c>
      <c r="F184" s="113">
        <f>VLOOKUP(D184,'Appendix 2b. Deaths 2019'!$E$4:$F$1683,2,FALSE)</f>
        <v>523</v>
      </c>
      <c r="G184" s="114">
        <f t="shared" si="45"/>
        <v>0.23065741332044359</v>
      </c>
      <c r="H184" s="190"/>
      <c r="I184" s="215">
        <f>VLOOKUP(D184,'Appendix 3. nax IBGE 2019'!$E$5:$O$1850,11,FALSE)</f>
        <v>4.8358715888094963</v>
      </c>
      <c r="J184" s="114">
        <v>1</v>
      </c>
      <c r="K184" s="114">
        <f t="shared" si="47"/>
        <v>0</v>
      </c>
      <c r="L184" s="113">
        <f t="shared" si="57"/>
        <v>13462.077144750807</v>
      </c>
      <c r="M184" s="113">
        <f t="shared" si="46"/>
        <v>13462.077144750807</v>
      </c>
      <c r="N184" s="113">
        <f>L184*P184</f>
        <v>58363.947427297528</v>
      </c>
      <c r="O184" s="113">
        <f>N184</f>
        <v>58363.947427297528</v>
      </c>
      <c r="P184" s="112">
        <f>1/G184</f>
        <v>4.3354340344168252</v>
      </c>
    </row>
    <row r="185" spans="1:16" x14ac:dyDescent="0.2">
      <c r="A185" s="115" t="s">
        <v>45</v>
      </c>
      <c r="B185" s="115" t="s">
        <v>70</v>
      </c>
      <c r="C185" s="116">
        <v>0</v>
      </c>
      <c r="D185" s="115" t="str">
        <f t="shared" si="44"/>
        <v>APFemale0</v>
      </c>
      <c r="E185" s="122">
        <f>VLOOKUP(D185,'Appendix 1b. Person-years 2019'!$E$3:$F$1682,2,FALSE)</f>
        <v>7762.1971000000003</v>
      </c>
      <c r="F185" s="122">
        <f>VLOOKUP(D185,'Appendix 2b. Deaths 2019'!$E$4:$F$1683,2,FALSE)</f>
        <v>130</v>
      </c>
      <c r="G185" s="123">
        <f t="shared" si="45"/>
        <v>1.6747835480755827E-2</v>
      </c>
      <c r="H185" s="188">
        <v>1</v>
      </c>
      <c r="I185" s="215">
        <f>VLOOKUP(D185,'Appendix 3. nax IBGE 2019'!$E$5:$O$1850,11,FALSE)</f>
        <v>0.11662203012297692</v>
      </c>
      <c r="J185" s="123">
        <f t="shared" ref="J185:J203" si="58">(H185*G185)/(1+(H185-I185)*G185)</f>
        <v>1.6503669159788979E-2</v>
      </c>
      <c r="K185" s="123">
        <f t="shared" si="47"/>
        <v>0.98349633084021104</v>
      </c>
      <c r="L185" s="122">
        <v>100000</v>
      </c>
      <c r="M185" s="122">
        <f t="shared" si="46"/>
        <v>1650.3669159788979</v>
      </c>
      <c r="N185" s="122">
        <f t="shared" ref="N185:N203" si="59">L186*H185+M185*I185</f>
        <v>98542.10222421035</v>
      </c>
      <c r="O185" s="122">
        <f t="shared" ref="O185:O203" si="60">O186+N185</f>
        <v>7871919.7611403037</v>
      </c>
      <c r="P185" s="121">
        <f t="shared" ref="P185:P203" si="61">O185/L185</f>
        <v>78.719197611403033</v>
      </c>
    </row>
    <row r="186" spans="1:16" x14ac:dyDescent="0.2">
      <c r="A186" s="115" t="s">
        <v>45</v>
      </c>
      <c r="B186" s="115" t="s">
        <v>70</v>
      </c>
      <c r="C186" s="120" t="s">
        <v>1657</v>
      </c>
      <c r="D186" s="115" t="str">
        <f t="shared" si="44"/>
        <v>APFemale1-4</v>
      </c>
      <c r="E186" s="118">
        <f>VLOOKUP(D186,'Appendix 1b. Person-years 2019'!$E$3:$F$1682,2,FALSE)</f>
        <v>31634.068200000002</v>
      </c>
      <c r="F186" s="118">
        <f>VLOOKUP(D186,'Appendix 2b. Deaths 2019'!$E$4:$F$1683,2,FALSE)</f>
        <v>28</v>
      </c>
      <c r="G186" s="119">
        <f t="shared" si="45"/>
        <v>8.8512169294747869E-4</v>
      </c>
      <c r="H186" s="189">
        <v>4</v>
      </c>
      <c r="I186" s="215">
        <f>VLOOKUP(D186,'Appendix 3. nax IBGE 2019'!$E$5:$O$1850,11,FALSE)</f>
        <v>1.4879130670167204</v>
      </c>
      <c r="J186" s="119">
        <f t="shared" si="58"/>
        <v>3.5326319553148212E-3</v>
      </c>
      <c r="K186" s="119">
        <f t="shared" si="47"/>
        <v>0.99646736804468516</v>
      </c>
      <c r="L186" s="118">
        <f t="shared" ref="L186:L204" si="62">L185-M185</f>
        <v>98349.633084021101</v>
      </c>
      <c r="M186" s="118">
        <f t="shared" si="46"/>
        <v>347.43305662610072</v>
      </c>
      <c r="N186" s="118">
        <f t="shared" si="59"/>
        <v>392525.75029444753</v>
      </c>
      <c r="O186" s="118">
        <f t="shared" si="60"/>
        <v>7773377.6589160934</v>
      </c>
      <c r="P186" s="117">
        <f t="shared" si="61"/>
        <v>79.038196840807913</v>
      </c>
    </row>
    <row r="187" spans="1:16" x14ac:dyDescent="0.2">
      <c r="A187" s="115" t="s">
        <v>45</v>
      </c>
      <c r="B187" s="115" t="s">
        <v>70</v>
      </c>
      <c r="C187" s="120" t="s">
        <v>1658</v>
      </c>
      <c r="D187" s="115" t="str">
        <f t="shared" si="44"/>
        <v>APFemale5-9</v>
      </c>
      <c r="E187" s="118">
        <f>VLOOKUP(D187,'Appendix 1b. Person-years 2019'!$E$3:$F$1682,2,FALSE)</f>
        <v>39210.467400000001</v>
      </c>
      <c r="F187" s="118">
        <f>VLOOKUP(D187,'Appendix 2b. Deaths 2019'!$E$4:$F$1683,2,FALSE)</f>
        <v>13</v>
      </c>
      <c r="G187" s="119">
        <f t="shared" si="45"/>
        <v>3.3154412232280604E-4</v>
      </c>
      <c r="H187" s="189">
        <v>5</v>
      </c>
      <c r="I187" s="215">
        <f>VLOOKUP(D187,'Appendix 3. nax IBGE 2019'!$E$5:$O$1850,11,FALSE)</f>
        <v>2.5000000000001181</v>
      </c>
      <c r="J187" s="119">
        <f t="shared" si="58"/>
        <v>1.656347730727417E-3</v>
      </c>
      <c r="K187" s="119">
        <f t="shared" si="47"/>
        <v>0.99834365226927257</v>
      </c>
      <c r="L187" s="118">
        <f t="shared" si="62"/>
        <v>98002.200027394996</v>
      </c>
      <c r="M187" s="118">
        <f t="shared" si="46"/>
        <v>162.32572162167011</v>
      </c>
      <c r="N187" s="118">
        <f t="shared" si="59"/>
        <v>489605.18583292078</v>
      </c>
      <c r="O187" s="118">
        <f t="shared" si="60"/>
        <v>7380851.9086216455</v>
      </c>
      <c r="P187" s="117">
        <f t="shared" si="61"/>
        <v>75.313124670246609</v>
      </c>
    </row>
    <row r="188" spans="1:16" x14ac:dyDescent="0.2">
      <c r="A188" s="115" t="s">
        <v>45</v>
      </c>
      <c r="B188" s="115" t="s">
        <v>70</v>
      </c>
      <c r="C188" s="120" t="s">
        <v>118</v>
      </c>
      <c r="D188" s="115" t="str">
        <f t="shared" si="44"/>
        <v>APFemale10-14</v>
      </c>
      <c r="E188" s="118">
        <f>VLOOKUP(D188,'Appendix 1b. Person-years 2019'!$E$3:$F$1682,2,FALSE)</f>
        <v>39418.085299999999</v>
      </c>
      <c r="F188" s="118">
        <f>VLOOKUP(D188,'Appendix 2b. Deaths 2019'!$E$4:$F$1683,2,FALSE)</f>
        <v>14</v>
      </c>
      <c r="G188" s="119">
        <f t="shared" si="45"/>
        <v>3.5516692131162445E-4</v>
      </c>
      <c r="H188" s="189">
        <v>5</v>
      </c>
      <c r="I188" s="215">
        <f>VLOOKUP(D188,'Appendix 3. nax IBGE 2019'!$E$5:$O$1850,11,FALSE)</f>
        <v>2.5000000000001497</v>
      </c>
      <c r="J188" s="119">
        <f t="shared" si="58"/>
        <v>1.7742592111040809E-3</v>
      </c>
      <c r="K188" s="119">
        <f t="shared" si="47"/>
        <v>0.99822574078889592</v>
      </c>
      <c r="L188" s="118">
        <f t="shared" si="62"/>
        <v>97839.874305773323</v>
      </c>
      <c r="M188" s="118">
        <f t="shared" si="46"/>
        <v>173.59329820028381</v>
      </c>
      <c r="N188" s="118">
        <f t="shared" si="59"/>
        <v>488765.38828336587</v>
      </c>
      <c r="O188" s="118">
        <f t="shared" si="60"/>
        <v>6891246.722788725</v>
      </c>
      <c r="P188" s="117">
        <f t="shared" si="61"/>
        <v>70.433928617405101</v>
      </c>
    </row>
    <row r="189" spans="1:16" x14ac:dyDescent="0.2">
      <c r="A189" s="115" t="s">
        <v>45</v>
      </c>
      <c r="B189" s="115" t="s">
        <v>70</v>
      </c>
      <c r="C189" s="116" t="s">
        <v>119</v>
      </c>
      <c r="D189" s="115" t="str">
        <f t="shared" si="44"/>
        <v>APFemale15-19</v>
      </c>
      <c r="E189" s="118">
        <f>VLOOKUP(D189,'Appendix 1b. Person-years 2019'!$E$3:$F$1682,2,FALSE)</f>
        <v>42174.710700000003</v>
      </c>
      <c r="F189" s="118">
        <f>VLOOKUP(D189,'Appendix 2b. Deaths 2019'!$E$4:$F$1683,2,FALSE)</f>
        <v>20</v>
      </c>
      <c r="G189" s="119">
        <f t="shared" si="45"/>
        <v>4.7421783500224457E-4</v>
      </c>
      <c r="H189" s="189">
        <v>5</v>
      </c>
      <c r="I189" s="215">
        <f>VLOOKUP(D189,'Appendix 3. nax IBGE 2019'!$E$5:$O$1850,11,FALSE)</f>
        <v>2.4999999999998899</v>
      </c>
      <c r="J189" s="119">
        <f t="shared" si="58"/>
        <v>2.3682814717307225E-3</v>
      </c>
      <c r="K189" s="119">
        <f t="shared" si="47"/>
        <v>0.99763171852826926</v>
      </c>
      <c r="L189" s="118">
        <f t="shared" si="62"/>
        <v>97666.281007573038</v>
      </c>
      <c r="M189" s="118">
        <f t="shared" si="46"/>
        <v>231.30124372308137</v>
      </c>
      <c r="N189" s="118">
        <f t="shared" si="59"/>
        <v>487753.15192855749</v>
      </c>
      <c r="O189" s="118">
        <f t="shared" si="60"/>
        <v>6402481.3345053596</v>
      </c>
      <c r="P189" s="117">
        <f t="shared" si="61"/>
        <v>65.554675251829352</v>
      </c>
    </row>
    <row r="190" spans="1:16" x14ac:dyDescent="0.2">
      <c r="A190" s="115" t="s">
        <v>45</v>
      </c>
      <c r="B190" s="115" t="s">
        <v>70</v>
      </c>
      <c r="C190" s="116" t="s">
        <v>120</v>
      </c>
      <c r="D190" s="115" t="str">
        <f t="shared" si="44"/>
        <v>APFemale20-24</v>
      </c>
      <c r="E190" s="118">
        <f>VLOOKUP(D190,'Appendix 1b. Person-years 2019'!$E$3:$F$1682,2,FALSE)</f>
        <v>41744.876199999999</v>
      </c>
      <c r="F190" s="118">
        <f>VLOOKUP(D190,'Appendix 2b. Deaths 2019'!$E$4:$F$1683,2,FALSE)</f>
        <v>28</v>
      </c>
      <c r="G190" s="119">
        <f t="shared" si="45"/>
        <v>6.7074099982598586E-4</v>
      </c>
      <c r="H190" s="189">
        <v>5</v>
      </c>
      <c r="I190" s="215">
        <f>VLOOKUP(D190,'Appendix 3. nax IBGE 2019'!$E$5:$O$1850,11,FALSE)</f>
        <v>2.5000000000000488</v>
      </c>
      <c r="J190" s="119">
        <f t="shared" si="58"/>
        <v>3.3480907447957483E-3</v>
      </c>
      <c r="K190" s="119">
        <f t="shared" si="47"/>
        <v>0.9966519092552043</v>
      </c>
      <c r="L190" s="118">
        <f t="shared" si="62"/>
        <v>97434.979763849959</v>
      </c>
      <c r="M190" s="118">
        <f t="shared" si="46"/>
        <v>326.22115396670705</v>
      </c>
      <c r="N190" s="118">
        <f t="shared" si="59"/>
        <v>486359.34593433305</v>
      </c>
      <c r="O190" s="118">
        <f t="shared" si="60"/>
        <v>5914728.1825768026</v>
      </c>
      <c r="P190" s="117">
        <f t="shared" si="61"/>
        <v>60.704360968844455</v>
      </c>
    </row>
    <row r="191" spans="1:16" x14ac:dyDescent="0.2">
      <c r="A191" s="115" t="s">
        <v>45</v>
      </c>
      <c r="B191" s="115" t="s">
        <v>70</v>
      </c>
      <c r="C191" s="116" t="s">
        <v>121</v>
      </c>
      <c r="D191" s="115" t="str">
        <f t="shared" si="44"/>
        <v>APFemale25-29</v>
      </c>
      <c r="E191" s="118">
        <f>VLOOKUP(D191,'Appendix 1b. Person-years 2019'!$E$3:$F$1682,2,FALSE)</f>
        <v>39234.861400000002</v>
      </c>
      <c r="F191" s="118">
        <f>VLOOKUP(D191,'Appendix 2b. Deaths 2019'!$E$4:$F$1683,2,FALSE)</f>
        <v>24</v>
      </c>
      <c r="G191" s="119">
        <f t="shared" si="45"/>
        <v>6.1170089924161169E-4</v>
      </c>
      <c r="H191" s="189">
        <v>5</v>
      </c>
      <c r="I191" s="215">
        <f>VLOOKUP(D191,'Appendix 3. nax IBGE 2019'!$E$5:$O$1850,11,FALSE)</f>
        <v>2.4999999999999956</v>
      </c>
      <c r="J191" s="119">
        <f t="shared" si="58"/>
        <v>3.0538344130665385E-3</v>
      </c>
      <c r="K191" s="119">
        <f t="shared" si="47"/>
        <v>0.9969461655869335</v>
      </c>
      <c r="L191" s="118">
        <f t="shared" si="62"/>
        <v>97108.758609883254</v>
      </c>
      <c r="M191" s="118">
        <f t="shared" si="46"/>
        <v>296.55406885303302</v>
      </c>
      <c r="N191" s="118">
        <f t="shared" si="59"/>
        <v>484802.40787728369</v>
      </c>
      <c r="O191" s="118">
        <f t="shared" si="60"/>
        <v>5428368.8366424693</v>
      </c>
      <c r="P191" s="117">
        <f t="shared" si="61"/>
        <v>55.899889097027305</v>
      </c>
    </row>
    <row r="192" spans="1:16" x14ac:dyDescent="0.2">
      <c r="A192" s="115" t="s">
        <v>45</v>
      </c>
      <c r="B192" s="115" t="s">
        <v>70</v>
      </c>
      <c r="C192" s="116" t="s">
        <v>122</v>
      </c>
      <c r="D192" s="115" t="str">
        <f t="shared" si="44"/>
        <v>APFemale30-34</v>
      </c>
      <c r="E192" s="118">
        <f>VLOOKUP(D192,'Appendix 1b. Person-years 2019'!$E$3:$F$1682,2,FALSE)</f>
        <v>36699.161999999997</v>
      </c>
      <c r="F192" s="118">
        <f>VLOOKUP(D192,'Appendix 2b. Deaths 2019'!$E$4:$F$1683,2,FALSE)</f>
        <v>26</v>
      </c>
      <c r="G192" s="119">
        <f t="shared" si="45"/>
        <v>7.0846304337957369E-4</v>
      </c>
      <c r="H192" s="189">
        <v>5</v>
      </c>
      <c r="I192" s="215">
        <f>VLOOKUP(D192,'Appendix 3. nax IBGE 2019'!$E$5:$O$1850,11,FALSE)</f>
        <v>2.4999999999999933</v>
      </c>
      <c r="J192" s="119">
        <f t="shared" si="58"/>
        <v>3.5360523109434676E-3</v>
      </c>
      <c r="K192" s="119">
        <f t="shared" si="47"/>
        <v>0.99646394768905655</v>
      </c>
      <c r="L192" s="118">
        <f t="shared" si="62"/>
        <v>96812.204541030223</v>
      </c>
      <c r="M192" s="118">
        <f t="shared" si="46"/>
        <v>342.33301959484157</v>
      </c>
      <c r="N192" s="118">
        <f t="shared" si="59"/>
        <v>483205.19015616406</v>
      </c>
      <c r="O192" s="118">
        <f t="shared" si="60"/>
        <v>4943566.4287651852</v>
      </c>
      <c r="P192" s="117">
        <f t="shared" si="61"/>
        <v>51.06346304375333</v>
      </c>
    </row>
    <row r="193" spans="1:16" x14ac:dyDescent="0.2">
      <c r="A193" s="115" t="s">
        <v>45</v>
      </c>
      <c r="B193" s="115" t="s">
        <v>70</v>
      </c>
      <c r="C193" s="116" t="s">
        <v>123</v>
      </c>
      <c r="D193" s="115" t="str">
        <f t="shared" si="44"/>
        <v>APFemale35-39</v>
      </c>
      <c r="E193" s="118">
        <f>VLOOKUP(D193,'Appendix 1b. Person-years 2019'!$E$3:$F$1682,2,FALSE)</f>
        <v>33535.5219</v>
      </c>
      <c r="F193" s="118">
        <f>VLOOKUP(D193,'Appendix 2b. Deaths 2019'!$E$4:$F$1683,2,FALSE)</f>
        <v>39</v>
      </c>
      <c r="G193" s="119">
        <f t="shared" si="45"/>
        <v>1.1629459686446687E-3</v>
      </c>
      <c r="H193" s="189">
        <v>5</v>
      </c>
      <c r="I193" s="215">
        <f>VLOOKUP(D193,'Appendix 3. nax IBGE 2019'!$E$5:$O$1850,11,FALSE)</f>
        <v>2.5000000000000449</v>
      </c>
      <c r="J193" s="119">
        <f t="shared" si="58"/>
        <v>5.7978733097426493E-3</v>
      </c>
      <c r="K193" s="119">
        <f t="shared" si="47"/>
        <v>0.99420212669025732</v>
      </c>
      <c r="L193" s="118">
        <f t="shared" si="62"/>
        <v>96469.871521435387</v>
      </c>
      <c r="M193" s="118">
        <f t="shared" si="46"/>
        <v>559.32009328843276</v>
      </c>
      <c r="N193" s="118">
        <f t="shared" si="59"/>
        <v>480951.05737395585</v>
      </c>
      <c r="O193" s="118">
        <f t="shared" si="60"/>
        <v>4460361.2386090215</v>
      </c>
      <c r="P193" s="117">
        <f t="shared" si="61"/>
        <v>46.235795365581467</v>
      </c>
    </row>
    <row r="194" spans="1:16" x14ac:dyDescent="0.2">
      <c r="A194" s="115" t="s">
        <v>45</v>
      </c>
      <c r="B194" s="115" t="s">
        <v>70</v>
      </c>
      <c r="C194" s="116" t="s">
        <v>124</v>
      </c>
      <c r="D194" s="115" t="str">
        <f t="shared" si="44"/>
        <v>APFemale40-44</v>
      </c>
      <c r="E194" s="118">
        <f>VLOOKUP(D194,'Appendix 1b. Person-years 2019'!$E$3:$F$1682,2,FALSE)</f>
        <v>28125.654900000001</v>
      </c>
      <c r="F194" s="118">
        <f>VLOOKUP(D194,'Appendix 2b. Deaths 2019'!$E$4:$F$1683,2,FALSE)</f>
        <v>54</v>
      </c>
      <c r="G194" s="119">
        <f t="shared" si="45"/>
        <v>1.9199552932010126E-3</v>
      </c>
      <c r="H194" s="189">
        <v>5</v>
      </c>
      <c r="I194" s="215">
        <f>VLOOKUP(D194,'Appendix 3. nax IBGE 2019'!$E$5:$O$1850,11,FALSE)</f>
        <v>2.4999999999999982</v>
      </c>
      <c r="J194" s="119">
        <f t="shared" si="58"/>
        <v>9.553918723942947E-3</v>
      </c>
      <c r="K194" s="119">
        <f t="shared" si="47"/>
        <v>0.99044608127605704</v>
      </c>
      <c r="L194" s="118">
        <f t="shared" si="62"/>
        <v>95910.551428146951</v>
      </c>
      <c r="M194" s="118">
        <f t="shared" si="46"/>
        <v>916.32161311306606</v>
      </c>
      <c r="N194" s="118">
        <f t="shared" si="59"/>
        <v>477261.95310795214</v>
      </c>
      <c r="O194" s="118">
        <f t="shared" si="60"/>
        <v>3979410.1812350657</v>
      </c>
      <c r="P194" s="117">
        <f t="shared" si="61"/>
        <v>41.490848733325336</v>
      </c>
    </row>
    <row r="195" spans="1:16" x14ac:dyDescent="0.2">
      <c r="A195" s="115" t="s">
        <v>45</v>
      </c>
      <c r="B195" s="115" t="s">
        <v>70</v>
      </c>
      <c r="C195" s="116" t="s">
        <v>125</v>
      </c>
      <c r="D195" s="115" t="str">
        <f t="shared" si="44"/>
        <v>APFemale45-49</v>
      </c>
      <c r="E195" s="118">
        <f>VLOOKUP(D195,'Appendix 1b. Person-years 2019'!$E$3:$F$1682,2,FALSE)</f>
        <v>22766.576000000001</v>
      </c>
      <c r="F195" s="118">
        <f>VLOOKUP(D195,'Appendix 2b. Deaths 2019'!$E$4:$F$1683,2,FALSE)</f>
        <v>53</v>
      </c>
      <c r="G195" s="119">
        <f t="shared" si="45"/>
        <v>2.3279741319028385E-3</v>
      </c>
      <c r="H195" s="189">
        <v>5</v>
      </c>
      <c r="I195" s="215">
        <f>VLOOKUP(D195,'Appendix 3. nax IBGE 2019'!$E$5:$O$1850,11,FALSE)</f>
        <v>2.4999999999999742</v>
      </c>
      <c r="J195" s="119">
        <f t="shared" si="58"/>
        <v>1.1572519345322054E-2</v>
      </c>
      <c r="K195" s="119">
        <f t="shared" si="47"/>
        <v>0.98842748065467789</v>
      </c>
      <c r="L195" s="118">
        <f t="shared" si="62"/>
        <v>94994.22981503389</v>
      </c>
      <c r="M195" s="118">
        <f t="shared" si="46"/>
        <v>1099.3225622284488</v>
      </c>
      <c r="N195" s="118">
        <f t="shared" si="59"/>
        <v>472222.84266959829</v>
      </c>
      <c r="O195" s="118">
        <f t="shared" si="60"/>
        <v>3502148.2281271135</v>
      </c>
      <c r="P195" s="117">
        <f t="shared" si="61"/>
        <v>36.866957445165369</v>
      </c>
    </row>
    <row r="196" spans="1:16" x14ac:dyDescent="0.2">
      <c r="A196" s="115" t="s">
        <v>45</v>
      </c>
      <c r="B196" s="115" t="s">
        <v>70</v>
      </c>
      <c r="C196" s="116" t="s">
        <v>126</v>
      </c>
      <c r="D196" s="115" t="str">
        <f t="shared" si="44"/>
        <v>APFemale50-54</v>
      </c>
      <c r="E196" s="118">
        <f>VLOOKUP(D196,'Appendix 1b. Person-years 2019'!$E$3:$F$1682,2,FALSE)</f>
        <v>17397.043600000001</v>
      </c>
      <c r="F196" s="118">
        <f>VLOOKUP(D196,'Appendix 2b. Deaths 2019'!$E$4:$F$1683,2,FALSE)</f>
        <v>73</v>
      </c>
      <c r="G196" s="119">
        <f t="shared" si="45"/>
        <v>4.1961152525938367E-3</v>
      </c>
      <c r="H196" s="189">
        <v>5</v>
      </c>
      <c r="I196" s="215">
        <f>VLOOKUP(D196,'Appendix 3. nax IBGE 2019'!$E$5:$O$1850,11,FALSE)</f>
        <v>2.4999999999999929</v>
      </c>
      <c r="J196" s="119">
        <f t="shared" si="58"/>
        <v>2.0762768835477615E-2</v>
      </c>
      <c r="K196" s="119">
        <f t="shared" si="47"/>
        <v>0.97923723116452244</v>
      </c>
      <c r="L196" s="118">
        <f t="shared" si="62"/>
        <v>93894.907252805438</v>
      </c>
      <c r="M196" s="118">
        <f t="shared" si="46"/>
        <v>1949.5182541186098</v>
      </c>
      <c r="N196" s="118">
        <f t="shared" si="59"/>
        <v>464600.74062873062</v>
      </c>
      <c r="O196" s="118">
        <f t="shared" si="60"/>
        <v>3029925.3854575153</v>
      </c>
      <c r="P196" s="117">
        <f t="shared" si="61"/>
        <v>32.269326144597535</v>
      </c>
    </row>
    <row r="197" spans="1:16" x14ac:dyDescent="0.2">
      <c r="A197" s="115" t="s">
        <v>45</v>
      </c>
      <c r="B197" s="115" t="s">
        <v>70</v>
      </c>
      <c r="C197" s="116" t="s">
        <v>127</v>
      </c>
      <c r="D197" s="115" t="str">
        <f t="shared" ref="D197:D260" si="63">_xlfn.CONCAT(A197,B197,C197)</f>
        <v>APFemale55-59</v>
      </c>
      <c r="E197" s="118">
        <f>VLOOKUP(D197,'Appendix 1b. Person-years 2019'!$E$3:$F$1682,2,FALSE)</f>
        <v>13239.7646</v>
      </c>
      <c r="F197" s="118">
        <f>VLOOKUP(D197,'Appendix 2b. Deaths 2019'!$E$4:$F$1683,2,FALSE)</f>
        <v>80</v>
      </c>
      <c r="G197" s="119">
        <f t="shared" ref="G197:G260" si="64">F197/E197</f>
        <v>6.0424035031559397E-3</v>
      </c>
      <c r="H197" s="189">
        <v>5</v>
      </c>
      <c r="I197" s="215">
        <f>VLOOKUP(D197,'Appendix 3. nax IBGE 2019'!$E$5:$O$1850,11,FALSE)</f>
        <v>2.5000000000000062</v>
      </c>
      <c r="J197" s="119">
        <f t="shared" si="58"/>
        <v>2.9762426047253834E-2</v>
      </c>
      <c r="K197" s="119">
        <f t="shared" si="47"/>
        <v>0.97023757395274612</v>
      </c>
      <c r="L197" s="118">
        <f t="shared" si="62"/>
        <v>91945.388998686831</v>
      </c>
      <c r="M197" s="118">
        <f t="shared" ref="M197:M260" si="65">L197*J197</f>
        <v>2736.517840459403</v>
      </c>
      <c r="N197" s="118">
        <f t="shared" si="59"/>
        <v>452885.65039228566</v>
      </c>
      <c r="O197" s="118">
        <f t="shared" si="60"/>
        <v>2565324.6448287847</v>
      </c>
      <c r="P197" s="117">
        <f t="shared" si="61"/>
        <v>27.90052522226452</v>
      </c>
    </row>
    <row r="198" spans="1:16" x14ac:dyDescent="0.2">
      <c r="A198" s="115" t="s">
        <v>45</v>
      </c>
      <c r="B198" s="115" t="s">
        <v>70</v>
      </c>
      <c r="C198" s="116" t="s">
        <v>128</v>
      </c>
      <c r="D198" s="115" t="str">
        <f t="shared" si="63"/>
        <v>APFemale60-64</v>
      </c>
      <c r="E198" s="118">
        <f>VLOOKUP(D198,'Appendix 1b. Person-years 2019'!$E$3:$F$1682,2,FALSE)</f>
        <v>10144.6895</v>
      </c>
      <c r="F198" s="118">
        <f>VLOOKUP(D198,'Appendix 2b. Deaths 2019'!$E$4:$F$1683,2,FALSE)</f>
        <v>91</v>
      </c>
      <c r="G198" s="119">
        <f t="shared" si="64"/>
        <v>8.9702104731741658E-3</v>
      </c>
      <c r="H198" s="189">
        <v>5</v>
      </c>
      <c r="I198" s="215">
        <f>VLOOKUP(D198,'Appendix 3. nax IBGE 2019'!$E$5:$O$1850,11,FALSE)</f>
        <v>2.5000000000000018</v>
      </c>
      <c r="J198" s="119">
        <f t="shared" si="58"/>
        <v>4.3867304969698054E-2</v>
      </c>
      <c r="K198" s="119">
        <f t="shared" ref="K198:K261" si="66">1-J198</f>
        <v>0.95613269503030196</v>
      </c>
      <c r="L198" s="118">
        <f t="shared" si="62"/>
        <v>89208.871158227426</v>
      </c>
      <c r="M198" s="118">
        <f t="shared" si="65"/>
        <v>3913.3527571004634</v>
      </c>
      <c r="N198" s="118">
        <f t="shared" si="59"/>
        <v>436260.97389838594</v>
      </c>
      <c r="O198" s="118">
        <f t="shared" si="60"/>
        <v>2112438.9944364992</v>
      </c>
      <c r="P198" s="117">
        <f t="shared" si="61"/>
        <v>23.679696503386101</v>
      </c>
    </row>
    <row r="199" spans="1:16" x14ac:dyDescent="0.2">
      <c r="A199" s="115" t="s">
        <v>45</v>
      </c>
      <c r="B199" s="115" t="s">
        <v>70</v>
      </c>
      <c r="C199" s="116" t="s">
        <v>129</v>
      </c>
      <c r="D199" s="115" t="str">
        <f t="shared" si="63"/>
        <v>APFemale65-69</v>
      </c>
      <c r="E199" s="118">
        <f>VLOOKUP(D199,'Appendix 1b. Person-years 2019'!$E$3:$F$1682,2,FALSE)</f>
        <v>6979.8975</v>
      </c>
      <c r="F199" s="118">
        <f>VLOOKUP(D199,'Appendix 2b. Deaths 2019'!$E$4:$F$1683,2,FALSE)</f>
        <v>106</v>
      </c>
      <c r="G199" s="119">
        <f t="shared" si="64"/>
        <v>1.5186469428813245E-2</v>
      </c>
      <c r="H199" s="189">
        <v>5</v>
      </c>
      <c r="I199" s="215">
        <f>VLOOKUP(D199,'Appendix 3. nax IBGE 2019'!$E$5:$O$1850,11,FALSE)</f>
        <v>2.5000000000000009</v>
      </c>
      <c r="J199" s="119">
        <f t="shared" si="58"/>
        <v>7.315493421404512E-2</v>
      </c>
      <c r="K199" s="119">
        <f t="shared" si="66"/>
        <v>0.92684506578595482</v>
      </c>
      <c r="L199" s="118">
        <f t="shared" si="62"/>
        <v>85295.518401126959</v>
      </c>
      <c r="M199" s="118">
        <f t="shared" si="65"/>
        <v>6239.7880373873177</v>
      </c>
      <c r="N199" s="118">
        <f t="shared" si="59"/>
        <v>410878.12191216653</v>
      </c>
      <c r="O199" s="118">
        <f t="shared" si="60"/>
        <v>1676178.0205381131</v>
      </c>
      <c r="P199" s="117">
        <f t="shared" si="61"/>
        <v>19.651419581687737</v>
      </c>
    </row>
    <row r="200" spans="1:16" x14ac:dyDescent="0.2">
      <c r="A200" s="115" t="s">
        <v>45</v>
      </c>
      <c r="B200" s="115" t="s">
        <v>70</v>
      </c>
      <c r="C200" s="116" t="s">
        <v>130</v>
      </c>
      <c r="D200" s="115" t="str">
        <f t="shared" si="63"/>
        <v>APFemale70-74</v>
      </c>
      <c r="E200" s="118">
        <f>VLOOKUP(D200,'Appendix 1b. Person-years 2019'!$E$3:$F$1682,2,FALSE)</f>
        <v>4465.4236000000001</v>
      </c>
      <c r="F200" s="118">
        <f>VLOOKUP(D200,'Appendix 2b. Deaths 2019'!$E$4:$F$1683,2,FALSE)</f>
        <v>111</v>
      </c>
      <c r="G200" s="119">
        <f t="shared" si="64"/>
        <v>2.4857664119480177E-2</v>
      </c>
      <c r="H200" s="189">
        <v>5</v>
      </c>
      <c r="I200" s="215">
        <f>VLOOKUP(D200,'Appendix 3. nax IBGE 2019'!$E$5:$O$1850,11,FALSE)</f>
        <v>2.5000000000000013</v>
      </c>
      <c r="J200" s="119">
        <f t="shared" si="58"/>
        <v>0.11701643264926299</v>
      </c>
      <c r="K200" s="119">
        <f t="shared" si="66"/>
        <v>0.88298356735073702</v>
      </c>
      <c r="L200" s="118">
        <f t="shared" si="62"/>
        <v>79055.73036373964</v>
      </c>
      <c r="M200" s="118">
        <f t="shared" si="65"/>
        <v>9250.8195476468354</v>
      </c>
      <c r="N200" s="118">
        <f t="shared" si="59"/>
        <v>372151.60294958111</v>
      </c>
      <c r="O200" s="118">
        <f t="shared" si="60"/>
        <v>1265299.8986259466</v>
      </c>
      <c r="P200" s="117">
        <f t="shared" si="61"/>
        <v>16.005163608055156</v>
      </c>
    </row>
    <row r="201" spans="1:16" x14ac:dyDescent="0.2">
      <c r="A201" s="115" t="s">
        <v>45</v>
      </c>
      <c r="B201" s="115" t="s">
        <v>70</v>
      </c>
      <c r="C201" s="116" t="s">
        <v>131</v>
      </c>
      <c r="D201" s="115" t="str">
        <f t="shared" si="63"/>
        <v>APFemale75-79</v>
      </c>
      <c r="E201" s="118">
        <f>VLOOKUP(D201,'Appendix 1b. Person-years 2019'!$E$3:$F$1682,2,FALSE)</f>
        <v>3349.3413999999998</v>
      </c>
      <c r="F201" s="118">
        <f>VLOOKUP(D201,'Appendix 2b. Deaths 2019'!$E$4:$F$1683,2,FALSE)</f>
        <v>118</v>
      </c>
      <c r="G201" s="119">
        <f t="shared" si="64"/>
        <v>3.5230806868478681E-2</v>
      </c>
      <c r="H201" s="189">
        <v>5</v>
      </c>
      <c r="I201" s="215">
        <f>VLOOKUP(D201,'Appendix 3. nax IBGE 2019'!$E$5:$O$1850,11,FALSE)</f>
        <v>2.5000000000000022</v>
      </c>
      <c r="J201" s="119">
        <f t="shared" si="58"/>
        <v>0.16189482137979719</v>
      </c>
      <c r="K201" s="119">
        <f t="shared" si="66"/>
        <v>0.83810517862020284</v>
      </c>
      <c r="L201" s="118">
        <f t="shared" si="62"/>
        <v>69804.910816092801</v>
      </c>
      <c r="M201" s="118">
        <f t="shared" si="65"/>
        <v>11301.053568004018</v>
      </c>
      <c r="N201" s="118">
        <f t="shared" si="59"/>
        <v>320771.920160454</v>
      </c>
      <c r="O201" s="118">
        <f t="shared" si="60"/>
        <v>893148.29567636549</v>
      </c>
      <c r="P201" s="117">
        <f t="shared" si="61"/>
        <v>12.794920661519695</v>
      </c>
    </row>
    <row r="202" spans="1:16" x14ac:dyDescent="0.2">
      <c r="A202" s="115" t="s">
        <v>45</v>
      </c>
      <c r="B202" s="115" t="s">
        <v>70</v>
      </c>
      <c r="C202" s="116" t="s">
        <v>132</v>
      </c>
      <c r="D202" s="115" t="str">
        <f t="shared" si="63"/>
        <v>APFemale80-84</v>
      </c>
      <c r="E202" s="118">
        <f>VLOOKUP(D202,'Appendix 1b. Person-years 2019'!$E$3:$F$1682,2,FALSE)</f>
        <v>2023.9016999999999</v>
      </c>
      <c r="F202" s="118">
        <f>VLOOKUP(D202,'Appendix 2b. Deaths 2019'!$E$4:$F$1683,2,FALSE)</f>
        <v>126</v>
      </c>
      <c r="G202" s="119">
        <f t="shared" si="64"/>
        <v>6.2255988025505395E-2</v>
      </c>
      <c r="H202" s="189">
        <v>5</v>
      </c>
      <c r="I202" s="215">
        <f>VLOOKUP(D202,'Appendix 3. nax IBGE 2019'!$E$5:$O$1850,11,FALSE)</f>
        <v>2.4999999999999996</v>
      </c>
      <c r="J202" s="119">
        <f t="shared" si="58"/>
        <v>0.26935719444729128</v>
      </c>
      <c r="K202" s="119">
        <f t="shared" si="66"/>
        <v>0.73064280555270877</v>
      </c>
      <c r="L202" s="118">
        <f t="shared" si="62"/>
        <v>58503.857248088781</v>
      </c>
      <c r="M202" s="118">
        <f t="shared" si="65"/>
        <v>15758.434852690021</v>
      </c>
      <c r="N202" s="118">
        <f t="shared" si="59"/>
        <v>253123.19910871884</v>
      </c>
      <c r="O202" s="118">
        <f t="shared" si="60"/>
        <v>572376.3755159115</v>
      </c>
      <c r="P202" s="117">
        <f t="shared" si="61"/>
        <v>9.7835664593655487</v>
      </c>
    </row>
    <row r="203" spans="1:16" x14ac:dyDescent="0.2">
      <c r="A203" s="115" t="s">
        <v>45</v>
      </c>
      <c r="B203" s="115" t="s">
        <v>70</v>
      </c>
      <c r="C203" s="116" t="s">
        <v>133</v>
      </c>
      <c r="D203" s="115" t="str">
        <f t="shared" si="63"/>
        <v>APFemale85-89</v>
      </c>
      <c r="E203" s="118">
        <f>VLOOKUP(D203,'Appendix 1b. Person-years 2019'!$E$3:$F$1682,2,FALSE)</f>
        <v>1098.4661000000001</v>
      </c>
      <c r="F203" s="118">
        <f>VLOOKUP(D203,'Appendix 2b. Deaths 2019'!$E$4:$F$1683,2,FALSE)</f>
        <v>115</v>
      </c>
      <c r="G203" s="119">
        <f t="shared" si="64"/>
        <v>0.10469144200262528</v>
      </c>
      <c r="H203" s="189">
        <v>5</v>
      </c>
      <c r="I203" s="215">
        <f>VLOOKUP(D203,'Appendix 3. nax IBGE 2019'!$E$5:$O$1850,11,FALSE)</f>
        <v>2.5000000000000009</v>
      </c>
      <c r="J203" s="119">
        <f t="shared" si="58"/>
        <v>0.41487306219105929</v>
      </c>
      <c r="K203" s="119">
        <f t="shared" si="66"/>
        <v>0.58512693780894076</v>
      </c>
      <c r="L203" s="118">
        <f t="shared" si="62"/>
        <v>42745.42239539876</v>
      </c>
      <c r="M203" s="118">
        <f t="shared" si="65"/>
        <v>17733.924283829369</v>
      </c>
      <c r="N203" s="118">
        <f t="shared" si="59"/>
        <v>169392.30126742041</v>
      </c>
      <c r="O203" s="118">
        <f t="shared" si="60"/>
        <v>319253.17640719272</v>
      </c>
      <c r="P203" s="117">
        <f t="shared" si="61"/>
        <v>7.4687102973056136</v>
      </c>
    </row>
    <row r="204" spans="1:16" x14ac:dyDescent="0.2">
      <c r="A204" s="115" t="s">
        <v>45</v>
      </c>
      <c r="B204" s="115" t="s">
        <v>70</v>
      </c>
      <c r="C204" s="116" t="s">
        <v>8</v>
      </c>
      <c r="D204" s="115" t="str">
        <f t="shared" si="63"/>
        <v>APFemale90+</v>
      </c>
      <c r="E204" s="113">
        <f>VLOOKUP(D204,'Appendix 1b. Person-years 2019'!$E$3:$F$1682,2,FALSE)</f>
        <v>838.83510000000001</v>
      </c>
      <c r="F204" s="113">
        <f>VLOOKUP(D204,'Appendix 2b. Deaths 2019'!$E$4:$F$1683,2,FALSE)</f>
        <v>140</v>
      </c>
      <c r="G204" s="114">
        <f t="shared" si="64"/>
        <v>0.16689811859327297</v>
      </c>
      <c r="H204" s="190"/>
      <c r="I204" s="215">
        <f>VLOOKUP(D204,'Appendix 3. nax IBGE 2019'!$E$5:$O$1850,11,FALSE)</f>
        <v>7.421780624832846</v>
      </c>
      <c r="J204" s="114">
        <v>1</v>
      </c>
      <c r="K204" s="114">
        <f t="shared" si="66"/>
        <v>0</v>
      </c>
      <c r="L204" s="113">
        <f t="shared" si="62"/>
        <v>25011.498111569392</v>
      </c>
      <c r="M204" s="113">
        <f t="shared" si="65"/>
        <v>25011.498111569392</v>
      </c>
      <c r="N204" s="113">
        <f>L204*P204</f>
        <v>149860.87513977231</v>
      </c>
      <c r="O204" s="113">
        <f>N204</f>
        <v>149860.87513977231</v>
      </c>
      <c r="P204" s="112">
        <f>1/G204</f>
        <v>5.9916792857142864</v>
      </c>
    </row>
    <row r="205" spans="1:16" x14ac:dyDescent="0.2">
      <c r="A205" s="115" t="s">
        <v>45</v>
      </c>
      <c r="B205" s="115" t="s">
        <v>71</v>
      </c>
      <c r="C205" s="116">
        <v>0</v>
      </c>
      <c r="D205" s="115" t="str">
        <f t="shared" si="63"/>
        <v>APMale0</v>
      </c>
      <c r="E205" s="122">
        <f>VLOOKUP(D205,'Appendix 1b. Person-years 2019'!$E$3:$F$1682,2,FALSE)</f>
        <v>8141.0391</v>
      </c>
      <c r="F205" s="122">
        <f>VLOOKUP(D205,'Appendix 2b. Deaths 2019'!$E$4:$F$1683,2,FALSE)</f>
        <v>158</v>
      </c>
      <c r="G205" s="123">
        <f t="shared" si="64"/>
        <v>1.9407841930153609E-2</v>
      </c>
      <c r="H205" s="188">
        <v>1</v>
      </c>
      <c r="I205" s="215">
        <f>VLOOKUP(D205,'Appendix 3. nax IBGE 2019'!$E$5:$O$1850,11,FALSE)</f>
        <v>0.10860748706447551</v>
      </c>
      <c r="J205" s="123">
        <f t="shared" ref="J205:J223" si="67">(H205*G205)/(1+(H205-I205)*G205)</f>
        <v>1.9077795964787946E-2</v>
      </c>
      <c r="K205" s="123">
        <f t="shared" si="66"/>
        <v>0.98092220403521202</v>
      </c>
      <c r="L205" s="122">
        <v>100000</v>
      </c>
      <c r="M205" s="122">
        <f t="shared" si="65"/>
        <v>1907.7795964787945</v>
      </c>
      <c r="N205" s="122">
        <f t="shared" ref="N205:N223" si="68">L206*H205+M205*I205</f>
        <v>98299.419551367653</v>
      </c>
      <c r="O205" s="122">
        <f t="shared" ref="O205:O223" si="69">O206+N205</f>
        <v>7241000.7541587111</v>
      </c>
      <c r="P205" s="121">
        <f t="shared" ref="P205:P223" si="70">O205/L205</f>
        <v>72.410007541587106</v>
      </c>
    </row>
    <row r="206" spans="1:16" x14ac:dyDescent="0.2">
      <c r="A206" s="115" t="s">
        <v>45</v>
      </c>
      <c r="B206" s="115" t="s">
        <v>71</v>
      </c>
      <c r="C206" s="120" t="s">
        <v>1657</v>
      </c>
      <c r="D206" s="115" t="str">
        <f t="shared" si="63"/>
        <v>APMale1-4</v>
      </c>
      <c r="E206" s="118">
        <f>VLOOKUP(D206,'Appendix 1b. Person-years 2019'!$E$3:$F$1682,2,FALSE)</f>
        <v>33164.373500000002</v>
      </c>
      <c r="F206" s="118">
        <f>VLOOKUP(D206,'Appendix 2b. Deaths 2019'!$E$4:$F$1683,2,FALSE)</f>
        <v>30</v>
      </c>
      <c r="G206" s="119">
        <f t="shared" si="64"/>
        <v>9.0458515671945378E-4</v>
      </c>
      <c r="H206" s="189">
        <v>4</v>
      </c>
      <c r="I206" s="215">
        <f>VLOOKUP(D206,'Appendix 3. nax IBGE 2019'!$E$5:$O$1850,11,FALSE)</f>
        <v>1.5837193535563356</v>
      </c>
      <c r="J206" s="119">
        <f t="shared" si="67"/>
        <v>3.6104491540454803E-3</v>
      </c>
      <c r="K206" s="119">
        <f t="shared" si="66"/>
        <v>0.99638955084595449</v>
      </c>
      <c r="L206" s="118">
        <f t="shared" ref="L206:L224" si="71">L205-M205</f>
        <v>98092.220403521205</v>
      </c>
      <c r="M206" s="118">
        <f t="shared" si="65"/>
        <v>354.15697417433591</v>
      </c>
      <c r="N206" s="118">
        <f t="shared" si="68"/>
        <v>391513.13897158433</v>
      </c>
      <c r="O206" s="118">
        <f t="shared" si="69"/>
        <v>7142701.3346073432</v>
      </c>
      <c r="P206" s="117">
        <f t="shared" si="70"/>
        <v>72.816185679399126</v>
      </c>
    </row>
    <row r="207" spans="1:16" x14ac:dyDescent="0.2">
      <c r="A207" s="115" t="s">
        <v>45</v>
      </c>
      <c r="B207" s="115" t="s">
        <v>71</v>
      </c>
      <c r="C207" s="120" t="s">
        <v>1658</v>
      </c>
      <c r="D207" s="115" t="str">
        <f t="shared" si="63"/>
        <v>APMale5-9</v>
      </c>
      <c r="E207" s="118">
        <f>VLOOKUP(D207,'Appendix 1b. Person-years 2019'!$E$3:$F$1682,2,FALSE)</f>
        <v>41047.178399999997</v>
      </c>
      <c r="F207" s="118">
        <f>VLOOKUP(D207,'Appendix 2b. Deaths 2019'!$E$4:$F$1683,2,FALSE)</f>
        <v>16</v>
      </c>
      <c r="G207" s="119">
        <f t="shared" si="64"/>
        <v>3.8979536776150248E-4</v>
      </c>
      <c r="H207" s="189">
        <v>5</v>
      </c>
      <c r="I207" s="215">
        <f>VLOOKUP(D207,'Appendix 3. nax IBGE 2019'!$E$5:$O$1850,11,FALSE)</f>
        <v>2.4999999999998401</v>
      </c>
      <c r="J207" s="119">
        <f t="shared" si="67"/>
        <v>1.9470794324489315E-3</v>
      </c>
      <c r="K207" s="119">
        <f t="shared" si="66"/>
        <v>0.99805292056755102</v>
      </c>
      <c r="L207" s="118">
        <f t="shared" si="71"/>
        <v>97738.063429346876</v>
      </c>
      <c r="M207" s="118">
        <f t="shared" si="65"/>
        <v>190.30377307067039</v>
      </c>
      <c r="N207" s="118">
        <f t="shared" si="68"/>
        <v>488214.55771405768</v>
      </c>
      <c r="O207" s="118">
        <f t="shared" si="69"/>
        <v>6751188.1956357593</v>
      </c>
      <c r="P207" s="117">
        <f t="shared" si="70"/>
        <v>69.074298781416658</v>
      </c>
    </row>
    <row r="208" spans="1:16" x14ac:dyDescent="0.2">
      <c r="A208" s="115" t="s">
        <v>45</v>
      </c>
      <c r="B208" s="115" t="s">
        <v>71</v>
      </c>
      <c r="C208" s="120" t="s">
        <v>118</v>
      </c>
      <c r="D208" s="115" t="str">
        <f t="shared" si="63"/>
        <v>APMale10-14</v>
      </c>
      <c r="E208" s="118">
        <f>VLOOKUP(D208,'Appendix 1b. Person-years 2019'!$E$3:$F$1682,2,FALSE)</f>
        <v>40931.339999999997</v>
      </c>
      <c r="F208" s="118">
        <f>VLOOKUP(D208,'Appendix 2b. Deaths 2019'!$E$4:$F$1683,2,FALSE)</f>
        <v>17</v>
      </c>
      <c r="G208" s="119">
        <f t="shared" si="64"/>
        <v>4.1532967159149935E-4</v>
      </c>
      <c r="H208" s="189">
        <v>5</v>
      </c>
      <c r="I208" s="215">
        <f>VLOOKUP(D208,'Appendix 3. nax IBGE 2019'!$E$5:$O$1850,11,FALSE)</f>
        <v>2.5000000000001643</v>
      </c>
      <c r="J208" s="119">
        <f t="shared" si="67"/>
        <v>2.0744943603040384E-3</v>
      </c>
      <c r="K208" s="119">
        <f t="shared" si="66"/>
        <v>0.99792550563969595</v>
      </c>
      <c r="L208" s="118">
        <f t="shared" si="71"/>
        <v>97547.759656276205</v>
      </c>
      <c r="M208" s="118">
        <f t="shared" si="65"/>
        <v>202.3622772672388</v>
      </c>
      <c r="N208" s="118">
        <f t="shared" si="68"/>
        <v>487232.89258821291</v>
      </c>
      <c r="O208" s="118">
        <f t="shared" si="69"/>
        <v>6262973.6379217012</v>
      </c>
      <c r="P208" s="117">
        <f t="shared" si="70"/>
        <v>64.204177112731287</v>
      </c>
    </row>
    <row r="209" spans="1:16" x14ac:dyDescent="0.2">
      <c r="A209" s="115" t="s">
        <v>45</v>
      </c>
      <c r="B209" s="115" t="s">
        <v>71</v>
      </c>
      <c r="C209" s="116" t="s">
        <v>119</v>
      </c>
      <c r="D209" s="115" t="str">
        <f t="shared" si="63"/>
        <v>APMale15-19</v>
      </c>
      <c r="E209" s="118">
        <f>VLOOKUP(D209,'Appendix 1b. Person-years 2019'!$E$3:$F$1682,2,FALSE)</f>
        <v>42880.654900000001</v>
      </c>
      <c r="F209" s="118">
        <f>VLOOKUP(D209,'Appendix 2b. Deaths 2019'!$E$4:$F$1683,2,FALSE)</f>
        <v>136</v>
      </c>
      <c r="G209" s="119">
        <f t="shared" si="64"/>
        <v>3.1715933517610525E-3</v>
      </c>
      <c r="H209" s="189">
        <v>5</v>
      </c>
      <c r="I209" s="215">
        <f>VLOOKUP(D209,'Appendix 3. nax IBGE 2019'!$E$5:$O$1850,11,FALSE)</f>
        <v>2.5000000000000551</v>
      </c>
      <c r="J209" s="119">
        <f t="shared" si="67"/>
        <v>1.5733218332145173E-2</v>
      </c>
      <c r="K209" s="119">
        <f t="shared" si="66"/>
        <v>0.98426678166785486</v>
      </c>
      <c r="L209" s="118">
        <f t="shared" si="71"/>
        <v>97345.397379008966</v>
      </c>
      <c r="M209" s="118">
        <f t="shared" si="65"/>
        <v>1531.5563905933805</v>
      </c>
      <c r="N209" s="118">
        <f t="shared" si="68"/>
        <v>482898.09591856145</v>
      </c>
      <c r="O209" s="118">
        <f t="shared" si="69"/>
        <v>5775740.7453334881</v>
      </c>
      <c r="P209" s="117">
        <f t="shared" si="70"/>
        <v>59.332448177759844</v>
      </c>
    </row>
    <row r="210" spans="1:16" x14ac:dyDescent="0.2">
      <c r="A210" s="115" t="s">
        <v>45</v>
      </c>
      <c r="B210" s="115" t="s">
        <v>71</v>
      </c>
      <c r="C210" s="116" t="s">
        <v>120</v>
      </c>
      <c r="D210" s="115" t="str">
        <f t="shared" si="63"/>
        <v>APMale20-24</v>
      </c>
      <c r="E210" s="118">
        <f>VLOOKUP(D210,'Appendix 1b. Person-years 2019'!$E$3:$F$1682,2,FALSE)</f>
        <v>41301.007400000002</v>
      </c>
      <c r="F210" s="118">
        <f>VLOOKUP(D210,'Appendix 2b. Deaths 2019'!$E$4:$F$1683,2,FALSE)</f>
        <v>155</v>
      </c>
      <c r="G210" s="119">
        <f t="shared" si="64"/>
        <v>3.7529350918447573E-3</v>
      </c>
      <c r="H210" s="189">
        <v>5</v>
      </c>
      <c r="I210" s="215">
        <f>VLOOKUP(D210,'Appendix 3. nax IBGE 2019'!$E$5:$O$1850,11,FALSE)</f>
        <v>2.4999999999999805</v>
      </c>
      <c r="J210" s="119">
        <f t="shared" si="67"/>
        <v>1.8590255404538659E-2</v>
      </c>
      <c r="K210" s="119">
        <f t="shared" si="66"/>
        <v>0.98140974459546138</v>
      </c>
      <c r="L210" s="118">
        <f t="shared" si="71"/>
        <v>95813.840988415584</v>
      </c>
      <c r="M210" s="118">
        <f t="shared" si="65"/>
        <v>1781.2037752645006</v>
      </c>
      <c r="N210" s="118">
        <f t="shared" si="68"/>
        <v>474616.19550391665</v>
      </c>
      <c r="O210" s="118">
        <f t="shared" si="69"/>
        <v>5292842.6494149268</v>
      </c>
      <c r="P210" s="117">
        <f t="shared" si="70"/>
        <v>55.240898338005884</v>
      </c>
    </row>
    <row r="211" spans="1:16" x14ac:dyDescent="0.2">
      <c r="A211" s="115" t="s">
        <v>45</v>
      </c>
      <c r="B211" s="115" t="s">
        <v>71</v>
      </c>
      <c r="C211" s="116" t="s">
        <v>121</v>
      </c>
      <c r="D211" s="115" t="str">
        <f t="shared" si="63"/>
        <v>APMale25-29</v>
      </c>
      <c r="E211" s="118">
        <f>VLOOKUP(D211,'Appendix 1b. Person-years 2019'!$E$3:$F$1682,2,FALSE)</f>
        <v>38766.708200000001</v>
      </c>
      <c r="F211" s="118">
        <f>VLOOKUP(D211,'Appendix 2b. Deaths 2019'!$E$4:$F$1683,2,FALSE)</f>
        <v>96</v>
      </c>
      <c r="G211" s="119">
        <f t="shared" si="64"/>
        <v>2.4763516031521089E-3</v>
      </c>
      <c r="H211" s="189">
        <v>5</v>
      </c>
      <c r="I211" s="215">
        <f>VLOOKUP(D211,'Appendix 3. nax IBGE 2019'!$E$5:$O$1850,11,FALSE)</f>
        <v>2.499999999999976</v>
      </c>
      <c r="J211" s="119">
        <f t="shared" si="67"/>
        <v>1.2305575685568873E-2</v>
      </c>
      <c r="K211" s="119">
        <f t="shared" si="66"/>
        <v>0.98769442431443111</v>
      </c>
      <c r="L211" s="118">
        <f t="shared" si="71"/>
        <v>94032.637213151087</v>
      </c>
      <c r="M211" s="118">
        <f t="shared" si="65"/>
        <v>1157.1257341400708</v>
      </c>
      <c r="N211" s="118">
        <f t="shared" si="68"/>
        <v>467270.3717304052</v>
      </c>
      <c r="O211" s="118">
        <f t="shared" si="69"/>
        <v>4818226.4539110102</v>
      </c>
      <c r="P211" s="117">
        <f t="shared" si="70"/>
        <v>51.239937501584286</v>
      </c>
    </row>
    <row r="212" spans="1:16" x14ac:dyDescent="0.2">
      <c r="A212" s="115" t="s">
        <v>45</v>
      </c>
      <c r="B212" s="115" t="s">
        <v>71</v>
      </c>
      <c r="C212" s="116" t="s">
        <v>122</v>
      </c>
      <c r="D212" s="115" t="str">
        <f t="shared" si="63"/>
        <v>APMale30-34</v>
      </c>
      <c r="E212" s="118">
        <f>VLOOKUP(D212,'Appendix 1b. Person-years 2019'!$E$3:$F$1682,2,FALSE)</f>
        <v>35884.479299999999</v>
      </c>
      <c r="F212" s="118">
        <f>VLOOKUP(D212,'Appendix 2b. Deaths 2019'!$E$4:$F$1683,2,FALSE)</f>
        <v>89</v>
      </c>
      <c r="G212" s="119">
        <f t="shared" si="64"/>
        <v>2.480180895365535E-3</v>
      </c>
      <c r="H212" s="189">
        <v>5</v>
      </c>
      <c r="I212" s="215">
        <f>VLOOKUP(D212,'Appendix 3. nax IBGE 2019'!$E$5:$O$1850,11,FALSE)</f>
        <v>2.4999999999999885</v>
      </c>
      <c r="J212" s="119">
        <f t="shared" si="67"/>
        <v>1.2324487083304697E-2</v>
      </c>
      <c r="K212" s="119">
        <f t="shared" si="66"/>
        <v>0.98767551291669531</v>
      </c>
      <c r="L212" s="118">
        <f t="shared" si="71"/>
        <v>92875.511479011009</v>
      </c>
      <c r="M212" s="118">
        <f t="shared" si="65"/>
        <v>1144.6430415783882</v>
      </c>
      <c r="N212" s="118">
        <f t="shared" si="68"/>
        <v>461515.94979110907</v>
      </c>
      <c r="O212" s="118">
        <f t="shared" si="69"/>
        <v>4350956.0821806053</v>
      </c>
      <c r="P212" s="117">
        <f t="shared" si="70"/>
        <v>46.847182996821289</v>
      </c>
    </row>
    <row r="213" spans="1:16" x14ac:dyDescent="0.2">
      <c r="A213" s="115" t="s">
        <v>45</v>
      </c>
      <c r="B213" s="115" t="s">
        <v>71</v>
      </c>
      <c r="C213" s="116" t="s">
        <v>123</v>
      </c>
      <c r="D213" s="115" t="str">
        <f t="shared" si="63"/>
        <v>APMale35-39</v>
      </c>
      <c r="E213" s="118">
        <f>VLOOKUP(D213,'Appendix 1b. Person-years 2019'!$E$3:$F$1682,2,FALSE)</f>
        <v>31972.762299999999</v>
      </c>
      <c r="F213" s="118">
        <f>VLOOKUP(D213,'Appendix 2b. Deaths 2019'!$E$4:$F$1683,2,FALSE)</f>
        <v>72</v>
      </c>
      <c r="G213" s="119">
        <f t="shared" si="64"/>
        <v>2.2519167823044179E-3</v>
      </c>
      <c r="H213" s="189">
        <v>5</v>
      </c>
      <c r="I213" s="215">
        <f>VLOOKUP(D213,'Appendix 3. nax IBGE 2019'!$E$5:$O$1850,11,FALSE)</f>
        <v>2.4999999999999893</v>
      </c>
      <c r="J213" s="119">
        <f t="shared" si="67"/>
        <v>1.1196549666278597E-2</v>
      </c>
      <c r="K213" s="119">
        <f t="shared" si="66"/>
        <v>0.98880345033372141</v>
      </c>
      <c r="L213" s="118">
        <f t="shared" si="71"/>
        <v>91730.868437432626</v>
      </c>
      <c r="M213" s="118">
        <f t="shared" si="65"/>
        <v>1027.0692243905821</v>
      </c>
      <c r="N213" s="118">
        <f t="shared" si="68"/>
        <v>456086.66912618664</v>
      </c>
      <c r="O213" s="118">
        <f t="shared" si="69"/>
        <v>3889440.1323894961</v>
      </c>
      <c r="P213" s="117">
        <f t="shared" si="70"/>
        <v>42.400559360695333</v>
      </c>
    </row>
    <row r="214" spans="1:16" x14ac:dyDescent="0.2">
      <c r="A214" s="115" t="s">
        <v>45</v>
      </c>
      <c r="B214" s="115" t="s">
        <v>71</v>
      </c>
      <c r="C214" s="116" t="s">
        <v>124</v>
      </c>
      <c r="D214" s="115" t="str">
        <f t="shared" si="63"/>
        <v>APMale40-44</v>
      </c>
      <c r="E214" s="118">
        <f>VLOOKUP(D214,'Appendix 1b. Person-years 2019'!$E$3:$F$1682,2,FALSE)</f>
        <v>26975.548599999998</v>
      </c>
      <c r="F214" s="118">
        <f>VLOOKUP(D214,'Appendix 2b. Deaths 2019'!$E$4:$F$1683,2,FALSE)</f>
        <v>78</v>
      </c>
      <c r="G214" s="119">
        <f t="shared" si="64"/>
        <v>2.8915074594627523E-3</v>
      </c>
      <c r="H214" s="189">
        <v>5</v>
      </c>
      <c r="I214" s="215">
        <f>VLOOKUP(D214,'Appendix 3. nax IBGE 2019'!$E$5:$O$1850,11,FALSE)</f>
        <v>2.4999999999999911</v>
      </c>
      <c r="J214" s="119">
        <f t="shared" si="67"/>
        <v>1.4353777162968288E-2</v>
      </c>
      <c r="K214" s="119">
        <f t="shared" si="66"/>
        <v>0.98564622283703174</v>
      </c>
      <c r="L214" s="118">
        <f t="shared" si="71"/>
        <v>90703.799213042046</v>
      </c>
      <c r="M214" s="118">
        <f t="shared" si="65"/>
        <v>1301.9421217386239</v>
      </c>
      <c r="N214" s="118">
        <f t="shared" si="68"/>
        <v>450264.14076086367</v>
      </c>
      <c r="O214" s="118">
        <f t="shared" si="69"/>
        <v>3433353.4632633096</v>
      </c>
      <c r="P214" s="117">
        <f t="shared" si="70"/>
        <v>37.85236663790856</v>
      </c>
    </row>
    <row r="215" spans="1:16" x14ac:dyDescent="0.2">
      <c r="A215" s="115" t="s">
        <v>45</v>
      </c>
      <c r="B215" s="115" t="s">
        <v>71</v>
      </c>
      <c r="C215" s="116" t="s">
        <v>125</v>
      </c>
      <c r="D215" s="115" t="str">
        <f t="shared" si="63"/>
        <v>APMale45-49</v>
      </c>
      <c r="E215" s="118">
        <f>VLOOKUP(D215,'Appendix 1b. Person-years 2019'!$E$3:$F$1682,2,FALSE)</f>
        <v>22624.8632</v>
      </c>
      <c r="F215" s="118">
        <f>VLOOKUP(D215,'Appendix 2b. Deaths 2019'!$E$4:$F$1683,2,FALSE)</f>
        <v>91</v>
      </c>
      <c r="G215" s="119">
        <f t="shared" si="64"/>
        <v>4.0221237669185112E-3</v>
      </c>
      <c r="H215" s="189">
        <v>5</v>
      </c>
      <c r="I215" s="215">
        <f>VLOOKUP(D215,'Appendix 3. nax IBGE 2019'!$E$5:$O$1850,11,FALSE)</f>
        <v>2.5000000000000102</v>
      </c>
      <c r="J215" s="119">
        <f t="shared" si="67"/>
        <v>1.9910413466559994E-2</v>
      </c>
      <c r="K215" s="119">
        <f t="shared" si="66"/>
        <v>0.98008958653344003</v>
      </c>
      <c r="L215" s="118">
        <f t="shared" si="71"/>
        <v>89401.85709130342</v>
      </c>
      <c r="M215" s="118">
        <f t="shared" si="65"/>
        <v>1780.0279393661597</v>
      </c>
      <c r="N215" s="118">
        <f t="shared" si="68"/>
        <v>442559.21560810175</v>
      </c>
      <c r="O215" s="118">
        <f t="shared" si="69"/>
        <v>2983089.3225024459</v>
      </c>
      <c r="P215" s="117">
        <f t="shared" si="70"/>
        <v>33.367196382239655</v>
      </c>
    </row>
    <row r="216" spans="1:16" x14ac:dyDescent="0.2">
      <c r="A216" s="115" t="s">
        <v>45</v>
      </c>
      <c r="B216" s="115" t="s">
        <v>71</v>
      </c>
      <c r="C216" s="116" t="s">
        <v>126</v>
      </c>
      <c r="D216" s="115" t="str">
        <f t="shared" si="63"/>
        <v>APMale50-54</v>
      </c>
      <c r="E216" s="118">
        <f>VLOOKUP(D216,'Appendix 1b. Person-years 2019'!$E$3:$F$1682,2,FALSE)</f>
        <v>17975.464800000002</v>
      </c>
      <c r="F216" s="118">
        <f>VLOOKUP(D216,'Appendix 2b. Deaths 2019'!$E$4:$F$1683,2,FALSE)</f>
        <v>108</v>
      </c>
      <c r="G216" s="119">
        <f t="shared" si="64"/>
        <v>6.008189562920231E-3</v>
      </c>
      <c r="H216" s="189">
        <v>5</v>
      </c>
      <c r="I216" s="215">
        <f>VLOOKUP(D216,'Appendix 3. nax IBGE 2019'!$E$5:$O$1850,11,FALSE)</f>
        <v>2.5000000000000111</v>
      </c>
      <c r="J216" s="119">
        <f t="shared" si="67"/>
        <v>2.9596395921906028E-2</v>
      </c>
      <c r="K216" s="119">
        <f t="shared" si="66"/>
        <v>0.97040360407809401</v>
      </c>
      <c r="L216" s="118">
        <f t="shared" si="71"/>
        <v>87621.829151937258</v>
      </c>
      <c r="M216" s="118">
        <f t="shared" si="65"/>
        <v>2593.2903469823427</v>
      </c>
      <c r="N216" s="118">
        <f t="shared" si="68"/>
        <v>431625.91989223048</v>
      </c>
      <c r="O216" s="118">
        <f t="shared" si="69"/>
        <v>2540530.1068943441</v>
      </c>
      <c r="P216" s="117">
        <f t="shared" si="70"/>
        <v>28.994260123114248</v>
      </c>
    </row>
    <row r="217" spans="1:16" x14ac:dyDescent="0.2">
      <c r="A217" s="115" t="s">
        <v>45</v>
      </c>
      <c r="B217" s="115" t="s">
        <v>71</v>
      </c>
      <c r="C217" s="116" t="s">
        <v>127</v>
      </c>
      <c r="D217" s="115" t="str">
        <f t="shared" si="63"/>
        <v>APMale55-59</v>
      </c>
      <c r="E217" s="118">
        <f>VLOOKUP(D217,'Appendix 1b. Person-years 2019'!$E$3:$F$1682,2,FALSE)</f>
        <v>13787.9103</v>
      </c>
      <c r="F217" s="118">
        <f>VLOOKUP(D217,'Appendix 2b. Deaths 2019'!$E$4:$F$1683,2,FALSE)</f>
        <v>141</v>
      </c>
      <c r="G217" s="119">
        <f t="shared" si="64"/>
        <v>1.0226350254106309E-2</v>
      </c>
      <c r="H217" s="189">
        <v>5</v>
      </c>
      <c r="I217" s="215">
        <f>VLOOKUP(D217,'Appendix 3. nax IBGE 2019'!$E$5:$O$1850,11,FALSE)</f>
        <v>2.5000000000000049</v>
      </c>
      <c r="J217" s="119">
        <f t="shared" si="67"/>
        <v>4.9857110581861971E-2</v>
      </c>
      <c r="K217" s="119">
        <f t="shared" si="66"/>
        <v>0.95014288941813807</v>
      </c>
      <c r="L217" s="118">
        <f t="shared" si="71"/>
        <v>85028.538804954922</v>
      </c>
      <c r="M217" s="118">
        <f t="shared" si="65"/>
        <v>4239.2772618127792</v>
      </c>
      <c r="N217" s="118">
        <f t="shared" si="68"/>
        <v>414544.50087024271</v>
      </c>
      <c r="O217" s="118">
        <f t="shared" si="69"/>
        <v>2108904.1870021136</v>
      </c>
      <c r="P217" s="117">
        <f t="shared" si="70"/>
        <v>24.8023101024902</v>
      </c>
    </row>
    <row r="218" spans="1:16" x14ac:dyDescent="0.2">
      <c r="A218" s="115" t="s">
        <v>45</v>
      </c>
      <c r="B218" s="115" t="s">
        <v>71</v>
      </c>
      <c r="C218" s="116" t="s">
        <v>128</v>
      </c>
      <c r="D218" s="115" t="str">
        <f t="shared" si="63"/>
        <v>APMale60-64</v>
      </c>
      <c r="E218" s="118">
        <f>VLOOKUP(D218,'Appendix 1b. Person-years 2019'!$E$3:$F$1682,2,FALSE)</f>
        <v>10439.0617</v>
      </c>
      <c r="F218" s="118">
        <f>VLOOKUP(D218,'Appendix 2b. Deaths 2019'!$E$4:$F$1683,2,FALSE)</f>
        <v>164</v>
      </c>
      <c r="G218" s="119">
        <f t="shared" si="64"/>
        <v>1.5710224224462624E-2</v>
      </c>
      <c r="H218" s="189">
        <v>5</v>
      </c>
      <c r="I218" s="215">
        <f>VLOOKUP(D218,'Appendix 3. nax IBGE 2019'!$E$5:$O$1850,11,FALSE)</f>
        <v>2.4999999999999982</v>
      </c>
      <c r="J218" s="119">
        <f t="shared" si="67"/>
        <v>7.5582573191559962E-2</v>
      </c>
      <c r="K218" s="119">
        <f t="shared" si="66"/>
        <v>0.92441742680844008</v>
      </c>
      <c r="L218" s="118">
        <f t="shared" si="71"/>
        <v>80789.261543142144</v>
      </c>
      <c r="M218" s="118">
        <f t="shared" si="65"/>
        <v>6106.2602736766212</v>
      </c>
      <c r="N218" s="118">
        <f t="shared" si="68"/>
        <v>388680.65703151916</v>
      </c>
      <c r="O218" s="118">
        <f t="shared" si="69"/>
        <v>1694359.6861318708</v>
      </c>
      <c r="P218" s="117">
        <f t="shared" si="70"/>
        <v>20.972585387812568</v>
      </c>
    </row>
    <row r="219" spans="1:16" x14ac:dyDescent="0.2">
      <c r="A219" s="115" t="s">
        <v>45</v>
      </c>
      <c r="B219" s="115" t="s">
        <v>71</v>
      </c>
      <c r="C219" s="116" t="s">
        <v>129</v>
      </c>
      <c r="D219" s="115" t="str">
        <f t="shared" si="63"/>
        <v>APMale65-69</v>
      </c>
      <c r="E219" s="118">
        <f>VLOOKUP(D219,'Appendix 1b. Person-years 2019'!$E$3:$F$1682,2,FALSE)</f>
        <v>6929.4067999999997</v>
      </c>
      <c r="F219" s="118">
        <f>VLOOKUP(D219,'Appendix 2b. Deaths 2019'!$E$4:$F$1683,2,FALSE)</f>
        <v>160</v>
      </c>
      <c r="G219" s="119">
        <f t="shared" si="64"/>
        <v>2.3089999565330758E-2</v>
      </c>
      <c r="H219" s="189">
        <v>5</v>
      </c>
      <c r="I219" s="215">
        <f>VLOOKUP(D219,'Appendix 3. nax IBGE 2019'!$E$5:$O$1850,11,FALSE)</f>
        <v>2.499999999999996</v>
      </c>
      <c r="J219" s="119">
        <f t="shared" si="67"/>
        <v>0.10914935162283526</v>
      </c>
      <c r="K219" s="119">
        <f t="shared" si="66"/>
        <v>0.89085064837716477</v>
      </c>
      <c r="L219" s="118">
        <f t="shared" si="71"/>
        <v>74683.001269465516</v>
      </c>
      <c r="M219" s="118">
        <f t="shared" si="65"/>
        <v>8151.601165809544</v>
      </c>
      <c r="N219" s="118">
        <f t="shared" si="68"/>
        <v>353036.00343280373</v>
      </c>
      <c r="O219" s="118">
        <f t="shared" si="69"/>
        <v>1305679.0291003517</v>
      </c>
      <c r="P219" s="117">
        <f t="shared" si="70"/>
        <v>17.482948019045192</v>
      </c>
    </row>
    <row r="220" spans="1:16" x14ac:dyDescent="0.2">
      <c r="A220" s="115" t="s">
        <v>45</v>
      </c>
      <c r="B220" s="115" t="s">
        <v>71</v>
      </c>
      <c r="C220" s="116" t="s">
        <v>130</v>
      </c>
      <c r="D220" s="115" t="str">
        <f t="shared" si="63"/>
        <v>APMale70-74</v>
      </c>
      <c r="E220" s="118">
        <f>VLOOKUP(D220,'Appendix 1b. Person-years 2019'!$E$3:$F$1682,2,FALSE)</f>
        <v>4341.6040000000003</v>
      </c>
      <c r="F220" s="118">
        <f>VLOOKUP(D220,'Appendix 2b. Deaths 2019'!$E$4:$F$1683,2,FALSE)</f>
        <v>162</v>
      </c>
      <c r="G220" s="119">
        <f t="shared" si="64"/>
        <v>3.7313398458265652E-2</v>
      </c>
      <c r="H220" s="189">
        <v>5</v>
      </c>
      <c r="I220" s="215">
        <f>VLOOKUP(D220,'Appendix 3. nax IBGE 2019'!$E$5:$O$1850,11,FALSE)</f>
        <v>2.5000000000000018</v>
      </c>
      <c r="J220" s="119">
        <f t="shared" si="67"/>
        <v>0.17064832035703842</v>
      </c>
      <c r="K220" s="119">
        <f t="shared" si="66"/>
        <v>0.82935167964296164</v>
      </c>
      <c r="L220" s="118">
        <f t="shared" si="71"/>
        <v>66531.400103655978</v>
      </c>
      <c r="M220" s="118">
        <f t="shared" si="65"/>
        <v>11353.471678690985</v>
      </c>
      <c r="N220" s="118">
        <f t="shared" si="68"/>
        <v>304273.32132155244</v>
      </c>
      <c r="O220" s="118">
        <f t="shared" si="69"/>
        <v>952643.02566754795</v>
      </c>
      <c r="P220" s="117">
        <f t="shared" si="70"/>
        <v>14.318698000993956</v>
      </c>
    </row>
    <row r="221" spans="1:16" x14ac:dyDescent="0.2">
      <c r="A221" s="115" t="s">
        <v>45</v>
      </c>
      <c r="B221" s="115" t="s">
        <v>71</v>
      </c>
      <c r="C221" s="116" t="s">
        <v>131</v>
      </c>
      <c r="D221" s="115" t="str">
        <f t="shared" si="63"/>
        <v>APMale75-79</v>
      </c>
      <c r="E221" s="118">
        <f>VLOOKUP(D221,'Appendix 1b. Person-years 2019'!$E$3:$F$1682,2,FALSE)</f>
        <v>2962.7955999999999</v>
      </c>
      <c r="F221" s="118">
        <f>VLOOKUP(D221,'Appendix 2b. Deaths 2019'!$E$4:$F$1683,2,FALSE)</f>
        <v>151</v>
      </c>
      <c r="G221" s="119">
        <f t="shared" si="64"/>
        <v>5.096537877942036E-2</v>
      </c>
      <c r="H221" s="189">
        <v>5</v>
      </c>
      <c r="I221" s="215">
        <f>VLOOKUP(D221,'Appendix 3. nax IBGE 2019'!$E$5:$O$1850,11,FALSE)</f>
        <v>2.5000000000000004</v>
      </c>
      <c r="J221" s="119">
        <f t="shared" si="67"/>
        <v>0.2260279000457325</v>
      </c>
      <c r="K221" s="119">
        <f t="shared" si="66"/>
        <v>0.77397209995426752</v>
      </c>
      <c r="L221" s="118">
        <f t="shared" si="71"/>
        <v>55177.928424964994</v>
      </c>
      <c r="M221" s="118">
        <f t="shared" si="65"/>
        <v>12471.75129076857</v>
      </c>
      <c r="N221" s="118">
        <f t="shared" si="68"/>
        <v>244710.26389790353</v>
      </c>
      <c r="O221" s="118">
        <f t="shared" si="69"/>
        <v>648369.70434599556</v>
      </c>
      <c r="P221" s="117">
        <f t="shared" si="70"/>
        <v>11.750526394402362</v>
      </c>
    </row>
    <row r="222" spans="1:16" x14ac:dyDescent="0.2">
      <c r="A222" s="115" t="s">
        <v>45</v>
      </c>
      <c r="B222" s="115" t="s">
        <v>71</v>
      </c>
      <c r="C222" s="116" t="s">
        <v>132</v>
      </c>
      <c r="D222" s="115" t="str">
        <f t="shared" si="63"/>
        <v>APMale80-84</v>
      </c>
      <c r="E222" s="118">
        <f>VLOOKUP(D222,'Appendix 1b. Person-years 2019'!$E$3:$F$1682,2,FALSE)</f>
        <v>1628.4616000000001</v>
      </c>
      <c r="F222" s="118">
        <f>VLOOKUP(D222,'Appendix 2b. Deaths 2019'!$E$4:$F$1683,2,FALSE)</f>
        <v>122</v>
      </c>
      <c r="G222" s="119">
        <f t="shared" si="64"/>
        <v>7.4917333021546226E-2</v>
      </c>
      <c r="H222" s="189">
        <v>5</v>
      </c>
      <c r="I222" s="215">
        <f>VLOOKUP(D222,'Appendix 3. nax IBGE 2019'!$E$5:$O$1850,11,FALSE)</f>
        <v>2.5000000000000009</v>
      </c>
      <c r="J222" s="119">
        <f t="shared" si="67"/>
        <v>0.31549630983103055</v>
      </c>
      <c r="K222" s="119">
        <f t="shared" si="66"/>
        <v>0.68450369016896939</v>
      </c>
      <c r="L222" s="118">
        <f t="shared" si="71"/>
        <v>42706.17713419642</v>
      </c>
      <c r="M222" s="118">
        <f t="shared" si="65"/>
        <v>13473.641292829307</v>
      </c>
      <c r="N222" s="118">
        <f t="shared" si="68"/>
        <v>179846.78243890885</v>
      </c>
      <c r="O222" s="118">
        <f t="shared" si="69"/>
        <v>403659.44044809201</v>
      </c>
      <c r="P222" s="117">
        <f t="shared" si="70"/>
        <v>9.4520153180572777</v>
      </c>
    </row>
    <row r="223" spans="1:16" x14ac:dyDescent="0.2">
      <c r="A223" s="115" t="s">
        <v>45</v>
      </c>
      <c r="B223" s="115" t="s">
        <v>71</v>
      </c>
      <c r="C223" s="116" t="s">
        <v>133</v>
      </c>
      <c r="D223" s="115" t="str">
        <f t="shared" si="63"/>
        <v>APMale85-89</v>
      </c>
      <c r="E223" s="118">
        <f>VLOOKUP(D223,'Appendix 1b. Person-years 2019'!$E$3:$F$1682,2,FALSE)</f>
        <v>814.27859999999998</v>
      </c>
      <c r="F223" s="118">
        <f>VLOOKUP(D223,'Appendix 2b. Deaths 2019'!$E$4:$F$1683,2,FALSE)</f>
        <v>98</v>
      </c>
      <c r="G223" s="119">
        <f t="shared" si="64"/>
        <v>0.12035192868878047</v>
      </c>
      <c r="H223" s="189">
        <v>5</v>
      </c>
      <c r="I223" s="215">
        <f>VLOOKUP(D223,'Appendix 3. nax IBGE 2019'!$E$5:$O$1850,11,FALSE)</f>
        <v>2.4999999999999996</v>
      </c>
      <c r="J223" s="119">
        <f t="shared" si="67"/>
        <v>0.46257896647775187</v>
      </c>
      <c r="K223" s="119">
        <f t="shared" si="66"/>
        <v>0.53742103352224813</v>
      </c>
      <c r="L223" s="118">
        <f t="shared" si="71"/>
        <v>29232.535841367113</v>
      </c>
      <c r="M223" s="118">
        <f t="shared" si="65"/>
        <v>13522.356217023438</v>
      </c>
      <c r="N223" s="118">
        <f t="shared" si="68"/>
        <v>112356.78866427697</v>
      </c>
      <c r="O223" s="118">
        <f t="shared" si="69"/>
        <v>223812.65800918316</v>
      </c>
      <c r="P223" s="117">
        <f t="shared" si="70"/>
        <v>7.6562861061292091</v>
      </c>
    </row>
    <row r="224" spans="1:16" x14ac:dyDescent="0.2">
      <c r="A224" s="115" t="s">
        <v>45</v>
      </c>
      <c r="B224" s="115" t="s">
        <v>71</v>
      </c>
      <c r="C224" s="116" t="s">
        <v>8</v>
      </c>
      <c r="D224" s="115" t="str">
        <f t="shared" si="63"/>
        <v>APMale90+</v>
      </c>
      <c r="E224" s="113">
        <f>VLOOKUP(D224,'Appendix 1b. Person-years 2019'!$E$3:$F$1682,2,FALSE)</f>
        <v>510.80399999999997</v>
      </c>
      <c r="F224" s="113">
        <f>VLOOKUP(D224,'Appendix 2b. Deaths 2019'!$E$4:$F$1683,2,FALSE)</f>
        <v>72</v>
      </c>
      <c r="G224" s="114">
        <f t="shared" si="64"/>
        <v>0.14095426034251887</v>
      </c>
      <c r="H224" s="190"/>
      <c r="I224" s="215">
        <f>VLOOKUP(D224,'Appendix 3. nax IBGE 2019'!$E$5:$O$1850,11,FALSE)</f>
        <v>5.876889175347725</v>
      </c>
      <c r="J224" s="114">
        <v>1</v>
      </c>
      <c r="K224" s="114">
        <f t="shared" si="66"/>
        <v>0</v>
      </c>
      <c r="L224" s="113">
        <f t="shared" si="71"/>
        <v>15710.179624343675</v>
      </c>
      <c r="M224" s="113">
        <f t="shared" si="65"/>
        <v>15710.179624343675</v>
      </c>
      <c r="N224" s="113">
        <f>L224*P224</f>
        <v>111455.86934490618</v>
      </c>
      <c r="O224" s="113">
        <f>N224</f>
        <v>111455.86934490618</v>
      </c>
      <c r="P224" s="112">
        <f>1/G224</f>
        <v>7.0944999999999991</v>
      </c>
    </row>
    <row r="225" spans="1:16" x14ac:dyDescent="0.2">
      <c r="A225" s="115" t="s">
        <v>56</v>
      </c>
      <c r="B225" s="115" t="s">
        <v>70</v>
      </c>
      <c r="C225" s="116">
        <v>0</v>
      </c>
      <c r="D225" s="115" t="str">
        <f t="shared" si="63"/>
        <v>BAFemale0</v>
      </c>
      <c r="E225" s="122">
        <f>VLOOKUP(D225,'Appendix 1b. Person-years 2019'!$E$3:$F$1682,2,FALSE)</f>
        <v>100933.6776</v>
      </c>
      <c r="F225" s="122">
        <f>VLOOKUP(D225,'Appendix 2b. Deaths 2019'!$E$4:$F$1683,2,FALSE)</f>
        <v>1269</v>
      </c>
      <c r="G225" s="123">
        <f t="shared" si="64"/>
        <v>1.2572612334894255E-2</v>
      </c>
      <c r="H225" s="188">
        <v>1</v>
      </c>
      <c r="I225" s="215">
        <f>VLOOKUP(D225,'Appendix 3. nax IBGE 2019'!$E$5:$O$1850,11,FALSE)</f>
        <v>9.4544417682061635E-2</v>
      </c>
      <c r="J225" s="123">
        <f t="shared" ref="J225:J243" si="72">(H225*G225)/(1+(H225-I225)*G225)</f>
        <v>1.2431097442329146E-2</v>
      </c>
      <c r="K225" s="123">
        <f t="shared" si="66"/>
        <v>0.98756890255767082</v>
      </c>
      <c r="L225" s="122">
        <v>100000</v>
      </c>
      <c r="M225" s="122">
        <f t="shared" si="65"/>
        <v>1243.1097442329146</v>
      </c>
      <c r="N225" s="122">
        <f t="shared" ref="N225:N243" si="73">L226*H225+M225*I225</f>
        <v>98874.419342650479</v>
      </c>
      <c r="O225" s="122">
        <f t="shared" ref="O225:O243" si="74">O226+N225</f>
        <v>8045448.9361099144</v>
      </c>
      <c r="P225" s="121">
        <f t="shared" ref="P225:P243" si="75">O225/L225</f>
        <v>80.454489361099149</v>
      </c>
    </row>
    <row r="226" spans="1:16" x14ac:dyDescent="0.2">
      <c r="A226" s="115" t="s">
        <v>56</v>
      </c>
      <c r="B226" s="115" t="s">
        <v>70</v>
      </c>
      <c r="C226" s="120" t="s">
        <v>1657</v>
      </c>
      <c r="D226" s="115" t="str">
        <f t="shared" si="63"/>
        <v>BAFemale1-4</v>
      </c>
      <c r="E226" s="118">
        <f>VLOOKUP(D226,'Appendix 1b. Person-years 2019'!$E$3:$F$1682,2,FALSE)</f>
        <v>401497.11359999998</v>
      </c>
      <c r="F226" s="118">
        <f>VLOOKUP(D226,'Appendix 2b. Deaths 2019'!$E$4:$F$1683,2,FALSE)</f>
        <v>184</v>
      </c>
      <c r="G226" s="119">
        <f t="shared" si="64"/>
        <v>4.5828473921063828E-4</v>
      </c>
      <c r="H226" s="189">
        <v>4</v>
      </c>
      <c r="I226" s="215">
        <f>VLOOKUP(D226,'Appendix 3. nax IBGE 2019'!$E$5:$O$1850,11,FALSE)</f>
        <v>1.4998717737555285</v>
      </c>
      <c r="J226" s="119">
        <f t="shared" si="72"/>
        <v>1.8310410038706625E-3</v>
      </c>
      <c r="K226" s="119">
        <f t="shared" si="66"/>
        <v>0.99816895899612934</v>
      </c>
      <c r="L226" s="118">
        <f t="shared" ref="L226:L244" si="76">L225-M225</f>
        <v>98756.890255767081</v>
      </c>
      <c r="M226" s="118">
        <f t="shared" si="65"/>
        <v>180.82791547306459</v>
      </c>
      <c r="N226" s="118">
        <f t="shared" si="73"/>
        <v>394575.46804750117</v>
      </c>
      <c r="O226" s="118">
        <f t="shared" si="74"/>
        <v>7946574.5167672643</v>
      </c>
      <c r="P226" s="117">
        <f t="shared" si="75"/>
        <v>80.466026179912149</v>
      </c>
    </row>
    <row r="227" spans="1:16" x14ac:dyDescent="0.2">
      <c r="A227" s="115" t="s">
        <v>56</v>
      </c>
      <c r="B227" s="115" t="s">
        <v>70</v>
      </c>
      <c r="C227" s="120" t="s">
        <v>1658</v>
      </c>
      <c r="D227" s="115" t="str">
        <f t="shared" si="63"/>
        <v>BAFemale5-9</v>
      </c>
      <c r="E227" s="118">
        <f>VLOOKUP(D227,'Appendix 1b. Person-years 2019'!$E$3:$F$1682,2,FALSE)</f>
        <v>509954.44280000002</v>
      </c>
      <c r="F227" s="118">
        <f>VLOOKUP(D227,'Appendix 2b. Deaths 2019'!$E$4:$F$1683,2,FALSE)</f>
        <v>107</v>
      </c>
      <c r="G227" s="119">
        <f t="shared" si="64"/>
        <v>2.0982266457469521E-4</v>
      </c>
      <c r="H227" s="189">
        <v>5</v>
      </c>
      <c r="I227" s="215">
        <f>VLOOKUP(D227,'Appendix 3. nax IBGE 2019'!$E$5:$O$1850,11,FALSE)</f>
        <v>2.4999999999997691</v>
      </c>
      <c r="J227" s="119">
        <f t="shared" si="72"/>
        <v>1.0485632920137124E-3</v>
      </c>
      <c r="K227" s="119">
        <f t="shared" si="66"/>
        <v>0.99895143670798625</v>
      </c>
      <c r="L227" s="118">
        <f t="shared" si="76"/>
        <v>98576.062340294011</v>
      </c>
      <c r="M227" s="118">
        <f t="shared" si="65"/>
        <v>103.36324044128763</v>
      </c>
      <c r="N227" s="118">
        <f t="shared" si="73"/>
        <v>492621.90360036679</v>
      </c>
      <c r="O227" s="118">
        <f t="shared" si="74"/>
        <v>7551999.0487197628</v>
      </c>
      <c r="P227" s="117">
        <f t="shared" si="75"/>
        <v>76.61088168291343</v>
      </c>
    </row>
    <row r="228" spans="1:16" x14ac:dyDescent="0.2">
      <c r="A228" s="115" t="s">
        <v>56</v>
      </c>
      <c r="B228" s="115" t="s">
        <v>70</v>
      </c>
      <c r="C228" s="120" t="s">
        <v>118</v>
      </c>
      <c r="D228" s="115" t="str">
        <f t="shared" si="63"/>
        <v>BAFemale10-14</v>
      </c>
      <c r="E228" s="118">
        <f>VLOOKUP(D228,'Appendix 1b. Person-years 2019'!$E$3:$F$1682,2,FALSE)</f>
        <v>556206.89280000003</v>
      </c>
      <c r="F228" s="118">
        <f>VLOOKUP(D228,'Appendix 2b. Deaths 2019'!$E$4:$F$1683,2,FALSE)</f>
        <v>141</v>
      </c>
      <c r="G228" s="119">
        <f t="shared" si="64"/>
        <v>2.5350279154253585E-4</v>
      </c>
      <c r="H228" s="189">
        <v>5</v>
      </c>
      <c r="I228" s="215">
        <f>VLOOKUP(D228,'Appendix 3. nax IBGE 2019'!$E$5:$O$1850,11,FALSE)</f>
        <v>2.5000000000001577</v>
      </c>
      <c r="J228" s="119">
        <f t="shared" si="72"/>
        <v>1.266711170668073E-3</v>
      </c>
      <c r="K228" s="119">
        <f t="shared" si="66"/>
        <v>0.99873328882933188</v>
      </c>
      <c r="L228" s="118">
        <f t="shared" si="76"/>
        <v>98472.699099852718</v>
      </c>
      <c r="M228" s="118">
        <f t="shared" si="65"/>
        <v>124.73646795561933</v>
      </c>
      <c r="N228" s="118">
        <f t="shared" si="73"/>
        <v>492051.65432937455</v>
      </c>
      <c r="O228" s="118">
        <f t="shared" si="74"/>
        <v>7059377.145119396</v>
      </c>
      <c r="P228" s="117">
        <f t="shared" si="75"/>
        <v>71.688673202316579</v>
      </c>
    </row>
    <row r="229" spans="1:16" x14ac:dyDescent="0.2">
      <c r="A229" s="115" t="s">
        <v>56</v>
      </c>
      <c r="B229" s="115" t="s">
        <v>70</v>
      </c>
      <c r="C229" s="116" t="s">
        <v>119</v>
      </c>
      <c r="D229" s="115" t="str">
        <f t="shared" si="63"/>
        <v>BAFemale15-19</v>
      </c>
      <c r="E229" s="118">
        <f>VLOOKUP(D229,'Appendix 1b. Person-years 2019'!$E$3:$F$1682,2,FALSE)</f>
        <v>604822.56669999997</v>
      </c>
      <c r="F229" s="118">
        <f>VLOOKUP(D229,'Appendix 2b. Deaths 2019'!$E$4:$F$1683,2,FALSE)</f>
        <v>276</v>
      </c>
      <c r="G229" s="119">
        <f t="shared" si="64"/>
        <v>4.5633217937931153E-4</v>
      </c>
      <c r="H229" s="189">
        <v>5</v>
      </c>
      <c r="I229" s="215">
        <f>VLOOKUP(D229,'Appendix 3. nax IBGE 2019'!$E$5:$O$1850,11,FALSE)</f>
        <v>2.5000000000000999</v>
      </c>
      <c r="J229" s="119">
        <f t="shared" si="72"/>
        <v>2.279060874856654E-3</v>
      </c>
      <c r="K229" s="119">
        <f t="shared" si="66"/>
        <v>0.99772093912514337</v>
      </c>
      <c r="L229" s="118">
        <f t="shared" si="76"/>
        <v>98347.962631897099</v>
      </c>
      <c r="M229" s="118">
        <f t="shared" si="65"/>
        <v>224.14099375622092</v>
      </c>
      <c r="N229" s="118">
        <f t="shared" si="73"/>
        <v>491179.46067509492</v>
      </c>
      <c r="O229" s="118">
        <f t="shared" si="74"/>
        <v>6567325.4907900216</v>
      </c>
      <c r="P229" s="117">
        <f t="shared" si="75"/>
        <v>66.776426425533771</v>
      </c>
    </row>
    <row r="230" spans="1:16" x14ac:dyDescent="0.2">
      <c r="A230" s="115" t="s">
        <v>56</v>
      </c>
      <c r="B230" s="115" t="s">
        <v>70</v>
      </c>
      <c r="C230" s="116" t="s">
        <v>120</v>
      </c>
      <c r="D230" s="115" t="str">
        <f t="shared" si="63"/>
        <v>BAFemale20-24</v>
      </c>
      <c r="E230" s="118">
        <f>VLOOKUP(D230,'Appendix 1b. Person-years 2019'!$E$3:$F$1682,2,FALSE)</f>
        <v>632283.28090000001</v>
      </c>
      <c r="F230" s="118">
        <f>VLOOKUP(D230,'Appendix 2b. Deaths 2019'!$E$4:$F$1683,2,FALSE)</f>
        <v>339</v>
      </c>
      <c r="G230" s="119">
        <f t="shared" si="64"/>
        <v>5.3615208600401882E-4</v>
      </c>
      <c r="H230" s="189">
        <v>5</v>
      </c>
      <c r="I230" s="215">
        <f>VLOOKUP(D230,'Appendix 3. nax IBGE 2019'!$E$5:$O$1850,11,FALSE)</f>
        <v>2.4999999999998668</v>
      </c>
      <c r="J230" s="119">
        <f t="shared" si="72"/>
        <v>2.6771720016369213E-3</v>
      </c>
      <c r="K230" s="119">
        <f t="shared" si="66"/>
        <v>0.99732282799836303</v>
      </c>
      <c r="L230" s="118">
        <f t="shared" si="76"/>
        <v>98123.821638140871</v>
      </c>
      <c r="M230" s="118">
        <f t="shared" si="65"/>
        <v>262.69434798324585</v>
      </c>
      <c r="N230" s="118">
        <f t="shared" si="73"/>
        <v>489962.37232074619</v>
      </c>
      <c r="O230" s="118">
        <f t="shared" si="74"/>
        <v>6076146.0301149264</v>
      </c>
      <c r="P230" s="117">
        <f t="shared" si="75"/>
        <v>61.923250936173481</v>
      </c>
    </row>
    <row r="231" spans="1:16" x14ac:dyDescent="0.2">
      <c r="A231" s="115" t="s">
        <v>56</v>
      </c>
      <c r="B231" s="115" t="s">
        <v>70</v>
      </c>
      <c r="C231" s="116" t="s">
        <v>121</v>
      </c>
      <c r="D231" s="115" t="str">
        <f t="shared" si="63"/>
        <v>BAFemale25-29</v>
      </c>
      <c r="E231" s="118">
        <f>VLOOKUP(D231,'Appendix 1b. Person-years 2019'!$E$3:$F$1682,2,FALSE)</f>
        <v>614832.41370000003</v>
      </c>
      <c r="F231" s="118">
        <f>VLOOKUP(D231,'Appendix 2b. Deaths 2019'!$E$4:$F$1683,2,FALSE)</f>
        <v>418</v>
      </c>
      <c r="G231" s="119">
        <f t="shared" si="64"/>
        <v>6.7986005728702193E-4</v>
      </c>
      <c r="H231" s="189">
        <v>5</v>
      </c>
      <c r="I231" s="215">
        <f>VLOOKUP(D231,'Appendix 3. nax IBGE 2019'!$E$5:$O$1850,11,FALSE)</f>
        <v>2.4999999999999765</v>
      </c>
      <c r="J231" s="119">
        <f t="shared" si="72"/>
        <v>3.3935324684890287E-3</v>
      </c>
      <c r="K231" s="119">
        <f t="shared" si="66"/>
        <v>0.99660646753151094</v>
      </c>
      <c r="L231" s="118">
        <f t="shared" si="76"/>
        <v>97861.12729015763</v>
      </c>
      <c r="M231" s="118">
        <f t="shared" si="65"/>
        <v>332.09491286208765</v>
      </c>
      <c r="N231" s="118">
        <f t="shared" si="73"/>
        <v>488475.39916863292</v>
      </c>
      <c r="O231" s="118">
        <f t="shared" si="74"/>
        <v>5586183.6577941803</v>
      </c>
      <c r="P231" s="117">
        <f t="shared" si="75"/>
        <v>57.082764244388692</v>
      </c>
    </row>
    <row r="232" spans="1:16" x14ac:dyDescent="0.2">
      <c r="A232" s="115" t="s">
        <v>56</v>
      </c>
      <c r="B232" s="115" t="s">
        <v>70</v>
      </c>
      <c r="C232" s="116" t="s">
        <v>122</v>
      </c>
      <c r="D232" s="115" t="str">
        <f t="shared" si="63"/>
        <v>BAFemale30-34</v>
      </c>
      <c r="E232" s="118">
        <f>VLOOKUP(D232,'Appendix 1b. Person-years 2019'!$E$3:$F$1682,2,FALSE)</f>
        <v>630774.81279999996</v>
      </c>
      <c r="F232" s="118">
        <f>VLOOKUP(D232,'Appendix 2b. Deaths 2019'!$E$4:$F$1683,2,FALSE)</f>
        <v>572</v>
      </c>
      <c r="G232" s="119">
        <f t="shared" si="64"/>
        <v>9.0682124332279619E-4</v>
      </c>
      <c r="H232" s="189">
        <v>5</v>
      </c>
      <c r="I232" s="215">
        <f>VLOOKUP(D232,'Appendix 3. nax IBGE 2019'!$E$5:$O$1850,11,FALSE)</f>
        <v>2.5000000000000844</v>
      </c>
      <c r="J232" s="119">
        <f t="shared" si="72"/>
        <v>4.5238504074861735E-3</v>
      </c>
      <c r="K232" s="119">
        <f t="shared" si="66"/>
        <v>0.99547614959251385</v>
      </c>
      <c r="L232" s="118">
        <f t="shared" si="76"/>
        <v>97529.032377295545</v>
      </c>
      <c r="M232" s="118">
        <f t="shared" si="65"/>
        <v>441.20675286176066</v>
      </c>
      <c r="N232" s="118">
        <f t="shared" si="73"/>
        <v>486542.14500432339</v>
      </c>
      <c r="O232" s="118">
        <f t="shared" si="74"/>
        <v>5097708.2586255474</v>
      </c>
      <c r="P232" s="117">
        <f t="shared" si="75"/>
        <v>52.268623345967676</v>
      </c>
    </row>
    <row r="233" spans="1:16" x14ac:dyDescent="0.2">
      <c r="A233" s="115" t="s">
        <v>56</v>
      </c>
      <c r="B233" s="115" t="s">
        <v>70</v>
      </c>
      <c r="C233" s="116" t="s">
        <v>123</v>
      </c>
      <c r="D233" s="115" t="str">
        <f t="shared" si="63"/>
        <v>BAFemale35-39</v>
      </c>
      <c r="E233" s="118">
        <f>VLOOKUP(D233,'Appendix 1b. Person-years 2019'!$E$3:$F$1682,2,FALSE)</f>
        <v>645070.52910000004</v>
      </c>
      <c r="F233" s="118">
        <f>VLOOKUP(D233,'Appendix 2b. Deaths 2019'!$E$4:$F$1683,2,FALSE)</f>
        <v>821</v>
      </c>
      <c r="G233" s="119">
        <f t="shared" si="64"/>
        <v>1.27272904738875E-3</v>
      </c>
      <c r="H233" s="189">
        <v>5</v>
      </c>
      <c r="I233" s="215">
        <f>VLOOKUP(D233,'Appendix 3. nax IBGE 2019'!$E$5:$O$1850,11,FALSE)</f>
        <v>2.4999999999999383</v>
      </c>
      <c r="J233" s="119">
        <f t="shared" si="72"/>
        <v>6.3434614677662067E-3</v>
      </c>
      <c r="K233" s="119">
        <f t="shared" si="66"/>
        <v>0.99365653853223379</v>
      </c>
      <c r="L233" s="118">
        <f t="shared" si="76"/>
        <v>97087.825624433783</v>
      </c>
      <c r="M233" s="118">
        <f t="shared" si="65"/>
        <v>615.87288083780027</v>
      </c>
      <c r="N233" s="118">
        <f t="shared" si="73"/>
        <v>483899.44592007436</v>
      </c>
      <c r="O233" s="118">
        <f t="shared" si="74"/>
        <v>4611166.1136212237</v>
      </c>
      <c r="P233" s="117">
        <f t="shared" si="75"/>
        <v>47.494792307520235</v>
      </c>
    </row>
    <row r="234" spans="1:16" x14ac:dyDescent="0.2">
      <c r="A234" s="115" t="s">
        <v>56</v>
      </c>
      <c r="B234" s="115" t="s">
        <v>70</v>
      </c>
      <c r="C234" s="116" t="s">
        <v>124</v>
      </c>
      <c r="D234" s="115" t="str">
        <f t="shared" si="63"/>
        <v>BAFemale40-44</v>
      </c>
      <c r="E234" s="118">
        <f>VLOOKUP(D234,'Appendix 1b. Person-years 2019'!$E$3:$F$1682,2,FALSE)</f>
        <v>570414.40209999995</v>
      </c>
      <c r="F234" s="118">
        <f>VLOOKUP(D234,'Appendix 2b. Deaths 2019'!$E$4:$F$1683,2,FALSE)</f>
        <v>1147</v>
      </c>
      <c r="G234" s="119">
        <f t="shared" si="64"/>
        <v>2.0108187938054872E-3</v>
      </c>
      <c r="H234" s="189">
        <v>5</v>
      </c>
      <c r="I234" s="215">
        <f>VLOOKUP(D234,'Appendix 3. nax IBGE 2019'!$E$5:$O$1850,11,FALSE)</f>
        <v>2.4999999999999964</v>
      </c>
      <c r="J234" s="119">
        <f t="shared" si="72"/>
        <v>1.0003804374413377E-2</v>
      </c>
      <c r="K234" s="119">
        <f t="shared" si="66"/>
        <v>0.98999619562558661</v>
      </c>
      <c r="L234" s="118">
        <f t="shared" si="76"/>
        <v>96471.952743595975</v>
      </c>
      <c r="M234" s="118">
        <f t="shared" si="65"/>
        <v>965.08654286458602</v>
      </c>
      <c r="N234" s="118">
        <f t="shared" si="73"/>
        <v>479947.04736081837</v>
      </c>
      <c r="O234" s="118">
        <f t="shared" si="74"/>
        <v>4127266.6677011498</v>
      </c>
      <c r="P234" s="117">
        <f t="shared" si="75"/>
        <v>42.782037165461304</v>
      </c>
    </row>
    <row r="235" spans="1:16" x14ac:dyDescent="0.2">
      <c r="A235" s="115" t="s">
        <v>56</v>
      </c>
      <c r="B235" s="115" t="s">
        <v>70</v>
      </c>
      <c r="C235" s="116" t="s">
        <v>125</v>
      </c>
      <c r="D235" s="115" t="str">
        <f t="shared" si="63"/>
        <v>BAFemale45-49</v>
      </c>
      <c r="E235" s="118">
        <f>VLOOKUP(D235,'Appendix 1b. Person-years 2019'!$E$3:$F$1682,2,FALSE)</f>
        <v>483151.91700000002</v>
      </c>
      <c r="F235" s="118">
        <f>VLOOKUP(D235,'Appendix 2b. Deaths 2019'!$E$4:$F$1683,2,FALSE)</f>
        <v>1214</v>
      </c>
      <c r="G235" s="119">
        <f t="shared" si="64"/>
        <v>2.5126672528549649E-3</v>
      </c>
      <c r="H235" s="189">
        <v>5</v>
      </c>
      <c r="I235" s="215">
        <f>VLOOKUP(D235,'Appendix 3. nax IBGE 2019'!$E$5:$O$1850,11,FALSE)</f>
        <v>2.4999999999999987</v>
      </c>
      <c r="J235" s="119">
        <f t="shared" si="72"/>
        <v>1.2484910201728034E-2</v>
      </c>
      <c r="K235" s="119">
        <f t="shared" si="66"/>
        <v>0.98751508979827196</v>
      </c>
      <c r="L235" s="118">
        <f t="shared" si="76"/>
        <v>95506.866200731383</v>
      </c>
      <c r="M235" s="118">
        <f t="shared" si="65"/>
        <v>1192.3946481645855</v>
      </c>
      <c r="N235" s="118">
        <f t="shared" si="73"/>
        <v>474553.34438324545</v>
      </c>
      <c r="O235" s="118">
        <f t="shared" si="74"/>
        <v>3647319.6203403315</v>
      </c>
      <c r="P235" s="117">
        <f t="shared" si="75"/>
        <v>38.189082789865431</v>
      </c>
    </row>
    <row r="236" spans="1:16" x14ac:dyDescent="0.2">
      <c r="A236" s="115" t="s">
        <v>56</v>
      </c>
      <c r="B236" s="115" t="s">
        <v>70</v>
      </c>
      <c r="C236" s="116" t="s">
        <v>126</v>
      </c>
      <c r="D236" s="115" t="str">
        <f t="shared" si="63"/>
        <v>BAFemale50-54</v>
      </c>
      <c r="E236" s="118">
        <f>VLOOKUP(D236,'Appendix 1b. Person-years 2019'!$E$3:$F$1682,2,FALSE)</f>
        <v>440699.40669999999</v>
      </c>
      <c r="F236" s="118">
        <f>VLOOKUP(D236,'Appendix 2b. Deaths 2019'!$E$4:$F$1683,2,FALSE)</f>
        <v>1730</v>
      </c>
      <c r="G236" s="119">
        <f t="shared" si="64"/>
        <v>3.9255782369992465E-3</v>
      </c>
      <c r="H236" s="189">
        <v>5</v>
      </c>
      <c r="I236" s="215">
        <f>VLOOKUP(D236,'Appendix 3. nax IBGE 2019'!$E$5:$O$1850,11,FALSE)</f>
        <v>2.4999999999999964</v>
      </c>
      <c r="J236" s="119">
        <f t="shared" si="72"/>
        <v>1.9437136187973481E-2</v>
      </c>
      <c r="K236" s="119">
        <f t="shared" si="66"/>
        <v>0.98056286381202651</v>
      </c>
      <c r="L236" s="118">
        <f t="shared" si="76"/>
        <v>94314.4715525668</v>
      </c>
      <c r="M236" s="118">
        <f t="shared" si="65"/>
        <v>1833.2032280639917</v>
      </c>
      <c r="N236" s="118">
        <f t="shared" si="73"/>
        <v>466989.349692674</v>
      </c>
      <c r="O236" s="118">
        <f t="shared" si="74"/>
        <v>3172766.2759570861</v>
      </c>
      <c r="P236" s="117">
        <f t="shared" si="75"/>
        <v>33.640291078646648</v>
      </c>
    </row>
    <row r="237" spans="1:16" x14ac:dyDescent="0.2">
      <c r="A237" s="115" t="s">
        <v>56</v>
      </c>
      <c r="B237" s="115" t="s">
        <v>70</v>
      </c>
      <c r="C237" s="116" t="s">
        <v>127</v>
      </c>
      <c r="D237" s="115" t="str">
        <f t="shared" si="63"/>
        <v>BAFemale55-59</v>
      </c>
      <c r="E237" s="118">
        <f>VLOOKUP(D237,'Appendix 1b. Person-years 2019'!$E$3:$F$1682,2,FALSE)</f>
        <v>374361.36969999998</v>
      </c>
      <c r="F237" s="118">
        <f>VLOOKUP(D237,'Appendix 2b. Deaths 2019'!$E$4:$F$1683,2,FALSE)</f>
        <v>2129</v>
      </c>
      <c r="G237" s="119">
        <f t="shared" si="64"/>
        <v>5.6870184060553728E-3</v>
      </c>
      <c r="H237" s="189">
        <v>5</v>
      </c>
      <c r="I237" s="215">
        <f>VLOOKUP(D237,'Appendix 3. nax IBGE 2019'!$E$5:$O$1850,11,FALSE)</f>
        <v>2.5000000000000071</v>
      </c>
      <c r="J237" s="119">
        <f t="shared" si="72"/>
        <v>2.8036482056535469E-2</v>
      </c>
      <c r="K237" s="119">
        <f t="shared" si="66"/>
        <v>0.97196351794346458</v>
      </c>
      <c r="L237" s="118">
        <f t="shared" si="76"/>
        <v>92481.268324502802</v>
      </c>
      <c r="M237" s="118">
        <f t="shared" si="65"/>
        <v>2592.8494199455649</v>
      </c>
      <c r="N237" s="118">
        <f t="shared" si="73"/>
        <v>455924.21807265014</v>
      </c>
      <c r="O237" s="118">
        <f t="shared" si="74"/>
        <v>2705776.9262644122</v>
      </c>
      <c r="P237" s="117">
        <f t="shared" si="75"/>
        <v>29.257567238051383</v>
      </c>
    </row>
    <row r="238" spans="1:16" x14ac:dyDescent="0.2">
      <c r="A238" s="115" t="s">
        <v>56</v>
      </c>
      <c r="B238" s="115" t="s">
        <v>70</v>
      </c>
      <c r="C238" s="116" t="s">
        <v>128</v>
      </c>
      <c r="D238" s="115" t="str">
        <f t="shared" si="63"/>
        <v>BAFemale60-64</v>
      </c>
      <c r="E238" s="118">
        <f>VLOOKUP(D238,'Appendix 1b. Person-years 2019'!$E$3:$F$1682,2,FALSE)</f>
        <v>312841.86989999999</v>
      </c>
      <c r="F238" s="118">
        <f>VLOOKUP(D238,'Appendix 2b. Deaths 2019'!$E$4:$F$1683,2,FALSE)</f>
        <v>2658</v>
      </c>
      <c r="G238" s="119">
        <f t="shared" si="64"/>
        <v>8.4963051807919153E-3</v>
      </c>
      <c r="H238" s="189">
        <v>5</v>
      </c>
      <c r="I238" s="215">
        <f>VLOOKUP(D238,'Appendix 3. nax IBGE 2019'!$E$5:$O$1850,11,FALSE)</f>
        <v>2.5000000000000004</v>
      </c>
      <c r="J238" s="119">
        <f t="shared" si="72"/>
        <v>4.1597953631583667E-2</v>
      </c>
      <c r="K238" s="119">
        <f t="shared" si="66"/>
        <v>0.9584020463684163</v>
      </c>
      <c r="L238" s="118">
        <f t="shared" si="76"/>
        <v>89888.418904557242</v>
      </c>
      <c r="M238" s="118">
        <f t="shared" si="65"/>
        <v>3739.174281608141</v>
      </c>
      <c r="N238" s="118">
        <f t="shared" si="73"/>
        <v>440094.15881876589</v>
      </c>
      <c r="O238" s="118">
        <f t="shared" si="74"/>
        <v>2249852.7081917622</v>
      </c>
      <c r="P238" s="117">
        <f t="shared" si="75"/>
        <v>25.02939461623679</v>
      </c>
    </row>
    <row r="239" spans="1:16" x14ac:dyDescent="0.2">
      <c r="A239" s="115" t="s">
        <v>56</v>
      </c>
      <c r="B239" s="115" t="s">
        <v>70</v>
      </c>
      <c r="C239" s="116" t="s">
        <v>129</v>
      </c>
      <c r="D239" s="115" t="str">
        <f t="shared" si="63"/>
        <v>BAFemale65-69</v>
      </c>
      <c r="E239" s="118">
        <f>VLOOKUP(D239,'Appendix 1b. Person-years 2019'!$E$3:$F$1682,2,FALSE)</f>
        <v>245697.92009999999</v>
      </c>
      <c r="F239" s="118">
        <f>VLOOKUP(D239,'Appendix 2b. Deaths 2019'!$E$4:$F$1683,2,FALSE)</f>
        <v>3182</v>
      </c>
      <c r="G239" s="119">
        <f t="shared" si="64"/>
        <v>1.2950862582413859E-2</v>
      </c>
      <c r="H239" s="189">
        <v>5</v>
      </c>
      <c r="I239" s="215">
        <f>VLOOKUP(D239,'Appendix 3. nax IBGE 2019'!$E$5:$O$1850,11,FALSE)</f>
        <v>2.5000000000000044</v>
      </c>
      <c r="J239" s="119">
        <f t="shared" si="72"/>
        <v>6.2723504203017449E-2</v>
      </c>
      <c r="K239" s="119">
        <f t="shared" si="66"/>
        <v>0.93727649579698258</v>
      </c>
      <c r="L239" s="118">
        <f t="shared" si="76"/>
        <v>86149.244622949103</v>
      </c>
      <c r="M239" s="118">
        <f t="shared" si="65"/>
        <v>5403.5825071943264</v>
      </c>
      <c r="N239" s="118">
        <f t="shared" si="73"/>
        <v>417237.26684675977</v>
      </c>
      <c r="O239" s="118">
        <f t="shared" si="74"/>
        <v>1809758.5493729962</v>
      </c>
      <c r="P239" s="117">
        <f t="shared" si="75"/>
        <v>21.007248029785959</v>
      </c>
    </row>
    <row r="240" spans="1:16" x14ac:dyDescent="0.2">
      <c r="A240" s="115" t="s">
        <v>56</v>
      </c>
      <c r="B240" s="115" t="s">
        <v>70</v>
      </c>
      <c r="C240" s="116" t="s">
        <v>130</v>
      </c>
      <c r="D240" s="115" t="str">
        <f t="shared" si="63"/>
        <v>BAFemale70-74</v>
      </c>
      <c r="E240" s="118">
        <f>VLOOKUP(D240,'Appendix 1b. Person-years 2019'!$E$3:$F$1682,2,FALSE)</f>
        <v>190862.13589999999</v>
      </c>
      <c r="F240" s="118">
        <f>VLOOKUP(D240,'Appendix 2b. Deaths 2019'!$E$4:$F$1683,2,FALSE)</f>
        <v>3533</v>
      </c>
      <c r="G240" s="119">
        <f t="shared" si="64"/>
        <v>1.8510743282528674E-2</v>
      </c>
      <c r="H240" s="189">
        <v>5</v>
      </c>
      <c r="I240" s="215">
        <f>VLOOKUP(D240,'Appendix 3. nax IBGE 2019'!$E$5:$O$1850,11,FALSE)</f>
        <v>2.4999999999999947</v>
      </c>
      <c r="J240" s="119">
        <f t="shared" si="72"/>
        <v>8.8460062637065545E-2</v>
      </c>
      <c r="K240" s="119">
        <f t="shared" si="66"/>
        <v>0.91153993736293448</v>
      </c>
      <c r="L240" s="118">
        <f t="shared" si="76"/>
        <v>80745.662115754778</v>
      </c>
      <c r="M240" s="118">
        <f t="shared" si="65"/>
        <v>7142.7663284309983</v>
      </c>
      <c r="N240" s="118">
        <f t="shared" si="73"/>
        <v>385871.39475769637</v>
      </c>
      <c r="O240" s="118">
        <f t="shared" si="74"/>
        <v>1392521.2825262365</v>
      </c>
      <c r="P240" s="117">
        <f t="shared" si="75"/>
        <v>17.245772045685328</v>
      </c>
    </row>
    <row r="241" spans="1:16" x14ac:dyDescent="0.2">
      <c r="A241" s="115" t="s">
        <v>56</v>
      </c>
      <c r="B241" s="115" t="s">
        <v>70</v>
      </c>
      <c r="C241" s="116" t="s">
        <v>131</v>
      </c>
      <c r="D241" s="115" t="str">
        <f t="shared" si="63"/>
        <v>BAFemale75-79</v>
      </c>
      <c r="E241" s="118">
        <f>VLOOKUP(D241,'Appendix 1b. Person-years 2019'!$E$3:$F$1682,2,FALSE)</f>
        <v>138535.9448</v>
      </c>
      <c r="F241" s="118">
        <f>VLOOKUP(D241,'Appendix 2b. Deaths 2019'!$E$4:$F$1683,2,FALSE)</f>
        <v>4354</v>
      </c>
      <c r="G241" s="119">
        <f t="shared" si="64"/>
        <v>3.1428666446717012E-2</v>
      </c>
      <c r="H241" s="189">
        <v>5</v>
      </c>
      <c r="I241" s="215">
        <f>VLOOKUP(D241,'Appendix 3. nax IBGE 2019'!$E$5:$O$1850,11,FALSE)</f>
        <v>2.499999999999996</v>
      </c>
      <c r="J241" s="119">
        <f t="shared" si="72"/>
        <v>0.14569577263173616</v>
      </c>
      <c r="K241" s="119">
        <f t="shared" si="66"/>
        <v>0.85430422736826384</v>
      </c>
      <c r="L241" s="118">
        <f t="shared" si="76"/>
        <v>73602.895787323781</v>
      </c>
      <c r="M241" s="118">
        <f t="shared" si="65"/>
        <v>10723.630769667297</v>
      </c>
      <c r="N241" s="118">
        <f t="shared" si="73"/>
        <v>341205.40201245062</v>
      </c>
      <c r="O241" s="118">
        <f t="shared" si="74"/>
        <v>1006649.8877685401</v>
      </c>
      <c r="P241" s="117">
        <f t="shared" si="75"/>
        <v>13.676770146072293</v>
      </c>
    </row>
    <row r="242" spans="1:16" x14ac:dyDescent="0.2">
      <c r="A242" s="115" t="s">
        <v>56</v>
      </c>
      <c r="B242" s="115" t="s">
        <v>70</v>
      </c>
      <c r="C242" s="116" t="s">
        <v>132</v>
      </c>
      <c r="D242" s="115" t="str">
        <f t="shared" si="63"/>
        <v>BAFemale80-84</v>
      </c>
      <c r="E242" s="118">
        <f>VLOOKUP(D242,'Appendix 1b. Person-years 2019'!$E$3:$F$1682,2,FALSE)</f>
        <v>93919.242700000003</v>
      </c>
      <c r="F242" s="118">
        <f>VLOOKUP(D242,'Appendix 2b. Deaths 2019'!$E$4:$F$1683,2,FALSE)</f>
        <v>4766</v>
      </c>
      <c r="G242" s="119">
        <f t="shared" si="64"/>
        <v>5.074572433706389E-2</v>
      </c>
      <c r="H242" s="189">
        <v>5</v>
      </c>
      <c r="I242" s="215">
        <f>VLOOKUP(D242,'Appendix 3. nax IBGE 2019'!$E$5:$O$1850,11,FALSE)</f>
        <v>2.4999999999999982</v>
      </c>
      <c r="J242" s="119">
        <f t="shared" si="72"/>
        <v>0.22516341962732253</v>
      </c>
      <c r="K242" s="119">
        <f t="shared" si="66"/>
        <v>0.77483658037267744</v>
      </c>
      <c r="L242" s="118">
        <f t="shared" si="76"/>
        <v>62879.265017656486</v>
      </c>
      <c r="M242" s="118">
        <f t="shared" si="65"/>
        <v>14158.11033502821</v>
      </c>
      <c r="N242" s="118">
        <f t="shared" si="73"/>
        <v>279001.04925071186</v>
      </c>
      <c r="O242" s="118">
        <f t="shared" si="74"/>
        <v>665444.48575608945</v>
      </c>
      <c r="P242" s="117">
        <f t="shared" si="75"/>
        <v>10.582892239106688</v>
      </c>
    </row>
    <row r="243" spans="1:16" x14ac:dyDescent="0.2">
      <c r="A243" s="115" t="s">
        <v>56</v>
      </c>
      <c r="B243" s="115" t="s">
        <v>70</v>
      </c>
      <c r="C243" s="116" t="s">
        <v>133</v>
      </c>
      <c r="D243" s="115" t="str">
        <f t="shared" si="63"/>
        <v>BAFemale85-89</v>
      </c>
      <c r="E243" s="118">
        <f>VLOOKUP(D243,'Appendix 1b. Person-years 2019'!$E$3:$F$1682,2,FALSE)</f>
        <v>52263.402300000002</v>
      </c>
      <c r="F243" s="118">
        <f>VLOOKUP(D243,'Appendix 2b. Deaths 2019'!$E$4:$F$1683,2,FALSE)</f>
        <v>4516</v>
      </c>
      <c r="G243" s="119">
        <f t="shared" si="64"/>
        <v>8.6408457950698708E-2</v>
      </c>
      <c r="H243" s="189">
        <v>5</v>
      </c>
      <c r="I243" s="215">
        <f>VLOOKUP(D243,'Appendix 3. nax IBGE 2019'!$E$5:$O$1850,11,FALSE)</f>
        <v>2.4999999999999978</v>
      </c>
      <c r="J243" s="119">
        <f t="shared" si="72"/>
        <v>0.35529175752719688</v>
      </c>
      <c r="K243" s="119">
        <f t="shared" si="66"/>
        <v>0.64470824247280312</v>
      </c>
      <c r="L243" s="118">
        <f t="shared" si="76"/>
        <v>48721.154682628272</v>
      </c>
      <c r="M243" s="118">
        <f t="shared" si="65"/>
        <v>17310.224675945417</v>
      </c>
      <c r="N243" s="118">
        <f t="shared" si="73"/>
        <v>200330.21172327778</v>
      </c>
      <c r="O243" s="118">
        <f t="shared" si="74"/>
        <v>386443.43650537753</v>
      </c>
      <c r="P243" s="117">
        <f t="shared" si="75"/>
        <v>7.9317380514211315</v>
      </c>
    </row>
    <row r="244" spans="1:16" x14ac:dyDescent="0.2">
      <c r="A244" s="115" t="s">
        <v>56</v>
      </c>
      <c r="B244" s="115" t="s">
        <v>70</v>
      </c>
      <c r="C244" s="116" t="s">
        <v>8</v>
      </c>
      <c r="D244" s="115" t="str">
        <f t="shared" si="63"/>
        <v>BAFemale90+</v>
      </c>
      <c r="E244" s="113">
        <f>VLOOKUP(D244,'Appendix 1b. Person-years 2019'!$E$3:$F$1682,2,FALSE)</f>
        <v>37061.564899999998</v>
      </c>
      <c r="F244" s="113">
        <f>VLOOKUP(D244,'Appendix 2b. Deaths 2019'!$E$4:$F$1683,2,FALSE)</f>
        <v>6255</v>
      </c>
      <c r="G244" s="114">
        <f t="shared" si="64"/>
        <v>0.16877322954055834</v>
      </c>
      <c r="H244" s="190"/>
      <c r="I244" s="215">
        <f>VLOOKUP(D244,'Appendix 3. nax IBGE 2019'!$E$5:$O$1850,11,FALSE)</f>
        <v>5.9233296230751558</v>
      </c>
      <c r="J244" s="114">
        <v>1</v>
      </c>
      <c r="K244" s="114">
        <f t="shared" si="66"/>
        <v>0</v>
      </c>
      <c r="L244" s="113">
        <f t="shared" si="76"/>
        <v>31410.930006682855</v>
      </c>
      <c r="M244" s="113">
        <f t="shared" si="65"/>
        <v>31410.930006682855</v>
      </c>
      <c r="N244" s="113">
        <f>L244*P244</f>
        <v>186113.22478209977</v>
      </c>
      <c r="O244" s="113">
        <f>N244</f>
        <v>186113.22478209977</v>
      </c>
      <c r="P244" s="112">
        <f>1/G244</f>
        <v>5.925110295763389</v>
      </c>
    </row>
    <row r="245" spans="1:16" x14ac:dyDescent="0.2">
      <c r="A245" s="115" t="s">
        <v>56</v>
      </c>
      <c r="B245" s="115" t="s">
        <v>71</v>
      </c>
      <c r="C245" s="116">
        <v>0</v>
      </c>
      <c r="D245" s="115" t="str">
        <f t="shared" si="63"/>
        <v>BAMale0</v>
      </c>
      <c r="E245" s="122">
        <f>VLOOKUP(D245,'Appendix 1b. Person-years 2019'!$E$3:$F$1682,2,FALSE)</f>
        <v>105839.6106</v>
      </c>
      <c r="F245" s="122">
        <f>VLOOKUP(D245,'Appendix 2b. Deaths 2019'!$E$4:$F$1683,2,FALSE)</f>
        <v>1666</v>
      </c>
      <c r="G245" s="123">
        <f t="shared" si="64"/>
        <v>1.5740798653316283E-2</v>
      </c>
      <c r="H245" s="188">
        <v>1</v>
      </c>
      <c r="I245" s="215">
        <f>VLOOKUP(D245,'Appendix 3. nax IBGE 2019'!$E$5:$O$1850,11,FALSE)</f>
        <v>8.8417581019089364E-2</v>
      </c>
      <c r="J245" s="123">
        <f t="shared" ref="J245:J263" si="77">(H245*G245)/(1+(H245-I245)*G245)</f>
        <v>1.5518128479767168E-2</v>
      </c>
      <c r="K245" s="123">
        <f t="shared" si="66"/>
        <v>0.98448187152023281</v>
      </c>
      <c r="L245" s="122">
        <v>100000</v>
      </c>
      <c r="M245" s="122">
        <f t="shared" si="65"/>
        <v>1551.8128479767167</v>
      </c>
      <c r="N245" s="122">
        <f t="shared" ref="N245:N263" si="78">L246*H245+M245*I245</f>
        <v>98585.394690235727</v>
      </c>
      <c r="O245" s="122">
        <f t="shared" ref="O245:O263" si="79">O246+N245</f>
        <v>7205377.3903754447</v>
      </c>
      <c r="P245" s="121">
        <f t="shared" ref="P245:P263" si="80">O245/L245</f>
        <v>72.053773903754447</v>
      </c>
    </row>
    <row r="246" spans="1:16" x14ac:dyDescent="0.2">
      <c r="A246" s="115" t="s">
        <v>56</v>
      </c>
      <c r="B246" s="115" t="s">
        <v>71</v>
      </c>
      <c r="C246" s="120" t="s">
        <v>1657</v>
      </c>
      <c r="D246" s="115" t="str">
        <f t="shared" si="63"/>
        <v>BAMale1-4</v>
      </c>
      <c r="E246" s="118">
        <f>VLOOKUP(D246,'Appendix 1b. Person-years 2019'!$E$3:$F$1682,2,FALSE)</f>
        <v>420780.26949999999</v>
      </c>
      <c r="F246" s="118">
        <f>VLOOKUP(D246,'Appendix 2b. Deaths 2019'!$E$4:$F$1683,2,FALSE)</f>
        <v>226</v>
      </c>
      <c r="G246" s="119">
        <f t="shared" si="64"/>
        <v>5.3709742680793638E-4</v>
      </c>
      <c r="H246" s="189">
        <v>4</v>
      </c>
      <c r="I246" s="215">
        <f>VLOOKUP(D246,'Appendix 3. nax IBGE 2019'!$E$5:$O$1850,11,FALSE)</f>
        <v>1.6048783750920896</v>
      </c>
      <c r="J246" s="119">
        <f t="shared" si="77"/>
        <v>2.1456295400785912E-3</v>
      </c>
      <c r="K246" s="119">
        <f t="shared" si="66"/>
        <v>0.99785437045992142</v>
      </c>
      <c r="L246" s="118">
        <f t="shared" ref="L246:L264" si="81">L245-M245</f>
        <v>98448.187152023282</v>
      </c>
      <c r="M246" s="118">
        <f t="shared" si="65"/>
        <v>211.2333385205668</v>
      </c>
      <c r="N246" s="118">
        <f t="shared" si="78"/>
        <v>393286.81907110102</v>
      </c>
      <c r="O246" s="118">
        <f t="shared" si="79"/>
        <v>7106791.9956852086</v>
      </c>
      <c r="P246" s="117">
        <f t="shared" si="80"/>
        <v>72.188144863560865</v>
      </c>
    </row>
    <row r="247" spans="1:16" x14ac:dyDescent="0.2">
      <c r="A247" s="115" t="s">
        <v>56</v>
      </c>
      <c r="B247" s="115" t="s">
        <v>71</v>
      </c>
      <c r="C247" s="120" t="s">
        <v>1658</v>
      </c>
      <c r="D247" s="115" t="str">
        <f t="shared" si="63"/>
        <v>BAMale5-9</v>
      </c>
      <c r="E247" s="118">
        <f>VLOOKUP(D247,'Appendix 1b. Person-years 2019'!$E$3:$F$1682,2,FALSE)</f>
        <v>533596.30720000004</v>
      </c>
      <c r="F247" s="118">
        <f>VLOOKUP(D247,'Appendix 2b. Deaths 2019'!$E$4:$F$1683,2,FALSE)</f>
        <v>144</v>
      </c>
      <c r="G247" s="119">
        <f t="shared" si="64"/>
        <v>2.69866935091113E-4</v>
      </c>
      <c r="H247" s="189">
        <v>5</v>
      </c>
      <c r="I247" s="215">
        <f>VLOOKUP(D247,'Appendix 3. nax IBGE 2019'!$E$5:$O$1850,11,FALSE)</f>
        <v>2.5000000000001492</v>
      </c>
      <c r="J247" s="119">
        <f t="shared" si="77"/>
        <v>1.3484249371930631E-3</v>
      </c>
      <c r="K247" s="119">
        <f t="shared" si="66"/>
        <v>0.99865157506280688</v>
      </c>
      <c r="L247" s="118">
        <f t="shared" si="81"/>
        <v>98236.953813502711</v>
      </c>
      <c r="M247" s="118">
        <f t="shared" si="65"/>
        <v>132.46515827601024</v>
      </c>
      <c r="N247" s="118">
        <f t="shared" si="78"/>
        <v>490853.60617182357</v>
      </c>
      <c r="O247" s="118">
        <f t="shared" si="79"/>
        <v>6713505.1766141076</v>
      </c>
      <c r="P247" s="117">
        <f t="shared" si="80"/>
        <v>68.339916049914549</v>
      </c>
    </row>
    <row r="248" spans="1:16" x14ac:dyDescent="0.2">
      <c r="A248" s="115" t="s">
        <v>56</v>
      </c>
      <c r="B248" s="115" t="s">
        <v>71</v>
      </c>
      <c r="C248" s="120" t="s">
        <v>118</v>
      </c>
      <c r="D248" s="115" t="str">
        <f t="shared" si="63"/>
        <v>BAMale10-14</v>
      </c>
      <c r="E248" s="118">
        <f>VLOOKUP(D248,'Appendix 1b. Person-years 2019'!$E$3:$F$1682,2,FALSE)</f>
        <v>580163.56559999997</v>
      </c>
      <c r="F248" s="118">
        <f>VLOOKUP(D248,'Appendix 2b. Deaths 2019'!$E$4:$F$1683,2,FALSE)</f>
        <v>237</v>
      </c>
      <c r="G248" s="119">
        <f t="shared" si="64"/>
        <v>4.0850548716360138E-4</v>
      </c>
      <c r="H248" s="189">
        <v>5</v>
      </c>
      <c r="I248" s="215">
        <f>VLOOKUP(D248,'Appendix 3. nax IBGE 2019'!$E$5:$O$1850,11,FALSE)</f>
        <v>2.4999999999999982</v>
      </c>
      <c r="J248" s="119">
        <f t="shared" si="77"/>
        <v>2.0404436047959892E-3</v>
      </c>
      <c r="K248" s="119">
        <f t="shared" si="66"/>
        <v>0.99795955639520406</v>
      </c>
      <c r="L248" s="118">
        <f t="shared" si="81"/>
        <v>98104.488655226698</v>
      </c>
      <c r="M248" s="118">
        <f t="shared" si="65"/>
        <v>200.17667647833798</v>
      </c>
      <c r="N248" s="118">
        <f t="shared" si="78"/>
        <v>490022.00158493762</v>
      </c>
      <c r="O248" s="118">
        <f t="shared" si="79"/>
        <v>6222651.5704422835</v>
      </c>
      <c r="P248" s="117">
        <f t="shared" si="80"/>
        <v>63.428816109636386</v>
      </c>
    </row>
    <row r="249" spans="1:16" x14ac:dyDescent="0.2">
      <c r="A249" s="115" t="s">
        <v>56</v>
      </c>
      <c r="B249" s="115" t="s">
        <v>71</v>
      </c>
      <c r="C249" s="116" t="s">
        <v>119</v>
      </c>
      <c r="D249" s="115" t="str">
        <f t="shared" si="63"/>
        <v>BAMale15-19</v>
      </c>
      <c r="E249" s="118">
        <f>VLOOKUP(D249,'Appendix 1b. Person-years 2019'!$E$3:$F$1682,2,FALSE)</f>
        <v>625229.26020000002</v>
      </c>
      <c r="F249" s="118">
        <f>VLOOKUP(D249,'Appendix 2b. Deaths 2019'!$E$4:$F$1683,2,FALSE)</f>
        <v>1554</v>
      </c>
      <c r="G249" s="119">
        <f t="shared" si="64"/>
        <v>2.4854882823348709E-3</v>
      </c>
      <c r="H249" s="189">
        <v>5</v>
      </c>
      <c r="I249" s="215">
        <f>VLOOKUP(D249,'Appendix 3. nax IBGE 2019'!$E$5:$O$1850,11,FALSE)</f>
        <v>2.5000000000000271</v>
      </c>
      <c r="J249" s="119">
        <f t="shared" si="77"/>
        <v>1.2350697626103503E-2</v>
      </c>
      <c r="K249" s="119">
        <f t="shared" si="66"/>
        <v>0.98764930237389648</v>
      </c>
      <c r="L249" s="118">
        <f t="shared" si="81"/>
        <v>97904.311978748359</v>
      </c>
      <c r="M249" s="118">
        <f t="shared" si="65"/>
        <v>1209.1865535412242</v>
      </c>
      <c r="N249" s="118">
        <f t="shared" si="78"/>
        <v>486498.5935098888</v>
      </c>
      <c r="O249" s="118">
        <f t="shared" si="79"/>
        <v>5732629.5688573457</v>
      </c>
      <c r="P249" s="117">
        <f t="shared" si="80"/>
        <v>58.553392113124715</v>
      </c>
    </row>
    <row r="250" spans="1:16" x14ac:dyDescent="0.2">
      <c r="A250" s="115" t="s">
        <v>56</v>
      </c>
      <c r="B250" s="115" t="s">
        <v>71</v>
      </c>
      <c r="C250" s="116" t="s">
        <v>120</v>
      </c>
      <c r="D250" s="115" t="str">
        <f t="shared" si="63"/>
        <v>BAMale20-24</v>
      </c>
      <c r="E250" s="118">
        <f>VLOOKUP(D250,'Appendix 1b. Person-years 2019'!$E$3:$F$1682,2,FALSE)</f>
        <v>640441.16350000002</v>
      </c>
      <c r="F250" s="118">
        <f>VLOOKUP(D250,'Appendix 2b. Deaths 2019'!$E$4:$F$1683,2,FALSE)</f>
        <v>2330</v>
      </c>
      <c r="G250" s="119">
        <f t="shared" si="64"/>
        <v>3.6381171804550942E-3</v>
      </c>
      <c r="H250" s="189">
        <v>5</v>
      </c>
      <c r="I250" s="215">
        <f>VLOOKUP(D250,'Appendix 3. nax IBGE 2019'!$E$5:$O$1850,11,FALSE)</f>
        <v>2.4999999999999969</v>
      </c>
      <c r="J250" s="119">
        <f t="shared" si="77"/>
        <v>1.802662843573119E-2</v>
      </c>
      <c r="K250" s="119">
        <f t="shared" si="66"/>
        <v>0.98197337156426878</v>
      </c>
      <c r="L250" s="118">
        <f t="shared" si="81"/>
        <v>96695.125425207138</v>
      </c>
      <c r="M250" s="118">
        <f t="shared" si="65"/>
        <v>1743.087097586633</v>
      </c>
      <c r="N250" s="118">
        <f t="shared" si="78"/>
        <v>479117.90938206908</v>
      </c>
      <c r="O250" s="118">
        <f t="shared" si="79"/>
        <v>5246130.9753474565</v>
      </c>
      <c r="P250" s="117">
        <f t="shared" si="80"/>
        <v>54.254347903041861</v>
      </c>
    </row>
    <row r="251" spans="1:16" x14ac:dyDescent="0.2">
      <c r="A251" s="115" t="s">
        <v>56</v>
      </c>
      <c r="B251" s="115" t="s">
        <v>71</v>
      </c>
      <c r="C251" s="116" t="s">
        <v>121</v>
      </c>
      <c r="D251" s="115" t="str">
        <f t="shared" si="63"/>
        <v>BAMale25-29</v>
      </c>
      <c r="E251" s="118">
        <f>VLOOKUP(D251,'Appendix 1b. Person-years 2019'!$E$3:$F$1682,2,FALSE)</f>
        <v>590112.23609999998</v>
      </c>
      <c r="F251" s="118">
        <f>VLOOKUP(D251,'Appendix 2b. Deaths 2019'!$E$4:$F$1683,2,FALSE)</f>
        <v>1820</v>
      </c>
      <c r="G251" s="119">
        <f t="shared" si="64"/>
        <v>3.0841590610427272E-3</v>
      </c>
      <c r="H251" s="189">
        <v>5</v>
      </c>
      <c r="I251" s="215">
        <f>VLOOKUP(D251,'Appendix 3. nax IBGE 2019'!$E$5:$O$1850,11,FALSE)</f>
        <v>2.4999999999999836</v>
      </c>
      <c r="J251" s="119">
        <f t="shared" si="77"/>
        <v>1.530280459657391E-2</v>
      </c>
      <c r="K251" s="119">
        <f t="shared" si="66"/>
        <v>0.98469719540342604</v>
      </c>
      <c r="L251" s="118">
        <f t="shared" si="81"/>
        <v>94952.03832762051</v>
      </c>
      <c r="M251" s="118">
        <f t="shared" si="65"/>
        <v>1453.0324885739733</v>
      </c>
      <c r="N251" s="118">
        <f t="shared" si="78"/>
        <v>471127.61041666765</v>
      </c>
      <c r="O251" s="118">
        <f t="shared" si="79"/>
        <v>4767013.065965387</v>
      </c>
      <c r="P251" s="117">
        <f t="shared" si="80"/>
        <v>50.204431099387101</v>
      </c>
    </row>
    <row r="252" spans="1:16" x14ac:dyDescent="0.2">
      <c r="A252" s="115" t="s">
        <v>56</v>
      </c>
      <c r="B252" s="115" t="s">
        <v>71</v>
      </c>
      <c r="C252" s="116" t="s">
        <v>122</v>
      </c>
      <c r="D252" s="115" t="str">
        <f t="shared" si="63"/>
        <v>BAMale30-34</v>
      </c>
      <c r="E252" s="118">
        <f>VLOOKUP(D252,'Appendix 1b. Person-years 2019'!$E$3:$F$1682,2,FALSE)</f>
        <v>585985.09759999998</v>
      </c>
      <c r="F252" s="118">
        <f>VLOOKUP(D252,'Appendix 2b. Deaths 2019'!$E$4:$F$1683,2,FALSE)</f>
        <v>1842</v>
      </c>
      <c r="G252" s="119">
        <f t="shared" si="64"/>
        <v>3.1434246494394125E-3</v>
      </c>
      <c r="H252" s="189">
        <v>5</v>
      </c>
      <c r="I252" s="215">
        <f>VLOOKUP(D252,'Appendix 3. nax IBGE 2019'!$E$5:$O$1850,11,FALSE)</f>
        <v>2.499999999999992</v>
      </c>
      <c r="J252" s="119">
        <f t="shared" si="77"/>
        <v>1.5594572339473639E-2</v>
      </c>
      <c r="K252" s="119">
        <f t="shared" si="66"/>
        <v>0.98440542766052641</v>
      </c>
      <c r="L252" s="118">
        <f t="shared" si="81"/>
        <v>93499.005839046542</v>
      </c>
      <c r="M252" s="118">
        <f t="shared" si="65"/>
        <v>1458.0770102258796</v>
      </c>
      <c r="N252" s="118">
        <f t="shared" si="78"/>
        <v>463849.83666966797</v>
      </c>
      <c r="O252" s="118">
        <f t="shared" si="79"/>
        <v>4295885.4555487195</v>
      </c>
      <c r="P252" s="117">
        <f t="shared" si="80"/>
        <v>45.94578751932243</v>
      </c>
    </row>
    <row r="253" spans="1:16" x14ac:dyDescent="0.2">
      <c r="A253" s="115" t="s">
        <v>56</v>
      </c>
      <c r="B253" s="115" t="s">
        <v>71</v>
      </c>
      <c r="C253" s="116" t="s">
        <v>123</v>
      </c>
      <c r="D253" s="115" t="str">
        <f t="shared" si="63"/>
        <v>BAMale35-39</v>
      </c>
      <c r="E253" s="118">
        <f>VLOOKUP(D253,'Appendix 1b. Person-years 2019'!$E$3:$F$1682,2,FALSE)</f>
        <v>596215.36510000005</v>
      </c>
      <c r="F253" s="118">
        <f>VLOOKUP(D253,'Appendix 2b. Deaths 2019'!$E$4:$F$1683,2,FALSE)</f>
        <v>2008</v>
      </c>
      <c r="G253" s="119">
        <f t="shared" si="64"/>
        <v>3.3679105194868784E-3</v>
      </c>
      <c r="H253" s="189">
        <v>5</v>
      </c>
      <c r="I253" s="215">
        <f>VLOOKUP(D253,'Appendix 3. nax IBGE 2019'!$E$5:$O$1850,11,FALSE)</f>
        <v>2.4999999999999925</v>
      </c>
      <c r="J253" s="119">
        <f t="shared" si="77"/>
        <v>1.669895116420855E-2</v>
      </c>
      <c r="K253" s="119">
        <f t="shared" si="66"/>
        <v>0.9833010488357915</v>
      </c>
      <c r="L253" s="118">
        <f t="shared" si="81"/>
        <v>92040.928828820659</v>
      </c>
      <c r="M253" s="118">
        <f t="shared" si="65"/>
        <v>1536.9869756208709</v>
      </c>
      <c r="N253" s="118">
        <f t="shared" si="78"/>
        <v>456362.17670505116</v>
      </c>
      <c r="O253" s="118">
        <f t="shared" si="79"/>
        <v>3832035.6188790519</v>
      </c>
      <c r="P253" s="117">
        <f t="shared" si="80"/>
        <v>41.63403898287401</v>
      </c>
    </row>
    <row r="254" spans="1:16" x14ac:dyDescent="0.2">
      <c r="A254" s="115" t="s">
        <v>56</v>
      </c>
      <c r="B254" s="115" t="s">
        <v>71</v>
      </c>
      <c r="C254" s="116" t="s">
        <v>124</v>
      </c>
      <c r="D254" s="115" t="str">
        <f t="shared" si="63"/>
        <v>BAMale40-44</v>
      </c>
      <c r="E254" s="118">
        <f>VLOOKUP(D254,'Appendix 1b. Person-years 2019'!$E$3:$F$1682,2,FALSE)</f>
        <v>527783.73459999997</v>
      </c>
      <c r="F254" s="118">
        <f>VLOOKUP(D254,'Appendix 2b. Deaths 2019'!$E$4:$F$1683,2,FALSE)</f>
        <v>2087</v>
      </c>
      <c r="G254" s="119">
        <f t="shared" si="64"/>
        <v>3.9542711591551956E-3</v>
      </c>
      <c r="H254" s="189">
        <v>5</v>
      </c>
      <c r="I254" s="215">
        <f>VLOOKUP(D254,'Appendix 3. nax IBGE 2019'!$E$5:$O$1850,11,FALSE)</f>
        <v>2.4999999999999813</v>
      </c>
      <c r="J254" s="119">
        <f t="shared" si="77"/>
        <v>1.9577815814687798E-2</v>
      </c>
      <c r="K254" s="119">
        <f t="shared" si="66"/>
        <v>0.98042218418531224</v>
      </c>
      <c r="L254" s="118">
        <f t="shared" si="81"/>
        <v>90503.941853199794</v>
      </c>
      <c r="M254" s="118">
        <f t="shared" si="65"/>
        <v>1771.8695041051599</v>
      </c>
      <c r="N254" s="118">
        <f t="shared" si="78"/>
        <v>448090.03550573607</v>
      </c>
      <c r="O254" s="118">
        <f t="shared" si="79"/>
        <v>3375673.4421740007</v>
      </c>
      <c r="P254" s="117">
        <f t="shared" si="80"/>
        <v>37.298634435718256</v>
      </c>
    </row>
    <row r="255" spans="1:16" x14ac:dyDescent="0.2">
      <c r="A255" s="115" t="s">
        <v>56</v>
      </c>
      <c r="B255" s="115" t="s">
        <v>71</v>
      </c>
      <c r="C255" s="116" t="s">
        <v>125</v>
      </c>
      <c r="D255" s="115" t="str">
        <f t="shared" si="63"/>
        <v>BAMale45-49</v>
      </c>
      <c r="E255" s="118">
        <f>VLOOKUP(D255,'Appendix 1b. Person-years 2019'!$E$3:$F$1682,2,FALSE)</f>
        <v>443637.5527</v>
      </c>
      <c r="F255" s="118">
        <f>VLOOKUP(D255,'Appendix 2b. Deaths 2019'!$E$4:$F$1683,2,FALSE)</f>
        <v>2357</v>
      </c>
      <c r="G255" s="119">
        <f t="shared" si="64"/>
        <v>5.3128955960900556E-3</v>
      </c>
      <c r="H255" s="189">
        <v>5</v>
      </c>
      <c r="I255" s="215">
        <f>VLOOKUP(D255,'Appendix 3. nax IBGE 2019'!$E$5:$O$1850,11,FALSE)</f>
        <v>2.5000000000000009</v>
      </c>
      <c r="J255" s="119">
        <f t="shared" si="77"/>
        <v>2.6216267253359543E-2</v>
      </c>
      <c r="K255" s="119">
        <f t="shared" si="66"/>
        <v>0.97378373274664043</v>
      </c>
      <c r="L255" s="118">
        <f t="shared" si="81"/>
        <v>88732.07234909464</v>
      </c>
      <c r="M255" s="118">
        <f t="shared" si="65"/>
        <v>2326.2237226482998</v>
      </c>
      <c r="N255" s="118">
        <f t="shared" si="78"/>
        <v>437844.80243885244</v>
      </c>
      <c r="O255" s="118">
        <f t="shared" si="79"/>
        <v>2927583.4066682644</v>
      </c>
      <c r="P255" s="117">
        <f t="shared" si="80"/>
        <v>32.993520033550027</v>
      </c>
    </row>
    <row r="256" spans="1:16" x14ac:dyDescent="0.2">
      <c r="A256" s="115" t="s">
        <v>56</v>
      </c>
      <c r="B256" s="115" t="s">
        <v>71</v>
      </c>
      <c r="C256" s="116" t="s">
        <v>126</v>
      </c>
      <c r="D256" s="115" t="str">
        <f t="shared" si="63"/>
        <v>BAMale50-54</v>
      </c>
      <c r="E256" s="118">
        <f>VLOOKUP(D256,'Appendix 1b. Person-years 2019'!$E$3:$F$1682,2,FALSE)</f>
        <v>402277.68180000002</v>
      </c>
      <c r="F256" s="118">
        <f>VLOOKUP(D256,'Appendix 2b. Deaths 2019'!$E$4:$F$1683,2,FALSE)</f>
        <v>3028</v>
      </c>
      <c r="G256" s="119">
        <f t="shared" si="64"/>
        <v>7.5271389316234243E-3</v>
      </c>
      <c r="H256" s="189">
        <v>5</v>
      </c>
      <c r="I256" s="215">
        <f>VLOOKUP(D256,'Appendix 3. nax IBGE 2019'!$E$5:$O$1850,11,FALSE)</f>
        <v>2.5000000000000009</v>
      </c>
      <c r="J256" s="119">
        <f t="shared" si="77"/>
        <v>3.6940552972038306E-2</v>
      </c>
      <c r="K256" s="119">
        <f t="shared" si="66"/>
        <v>0.96305944702796165</v>
      </c>
      <c r="L256" s="118">
        <f t="shared" si="81"/>
        <v>86405.848626446343</v>
      </c>
      <c r="M256" s="118">
        <f t="shared" si="65"/>
        <v>3191.8798282791645</v>
      </c>
      <c r="N256" s="118">
        <f t="shared" si="78"/>
        <v>424049.54356153379</v>
      </c>
      <c r="O256" s="118">
        <f t="shared" si="79"/>
        <v>2489738.604229412</v>
      </c>
      <c r="P256" s="117">
        <f t="shared" si="80"/>
        <v>28.814468508875621</v>
      </c>
    </row>
    <row r="257" spans="1:16" x14ac:dyDescent="0.2">
      <c r="A257" s="115" t="s">
        <v>56</v>
      </c>
      <c r="B257" s="115" t="s">
        <v>71</v>
      </c>
      <c r="C257" s="116" t="s">
        <v>127</v>
      </c>
      <c r="D257" s="115" t="str">
        <f t="shared" si="63"/>
        <v>BAMale55-59</v>
      </c>
      <c r="E257" s="118">
        <f>VLOOKUP(D257,'Appendix 1b. Person-years 2019'!$E$3:$F$1682,2,FALSE)</f>
        <v>335267.0061</v>
      </c>
      <c r="F257" s="118">
        <f>VLOOKUP(D257,'Appendix 2b. Deaths 2019'!$E$4:$F$1683,2,FALSE)</f>
        <v>3600</v>
      </c>
      <c r="G257" s="119">
        <f t="shared" si="64"/>
        <v>1.0737710345784008E-2</v>
      </c>
      <c r="H257" s="189">
        <v>5</v>
      </c>
      <c r="I257" s="215">
        <f>VLOOKUP(D257,'Appendix 3. nax IBGE 2019'!$E$5:$O$1850,11,FALSE)</f>
        <v>2.4999999999999885</v>
      </c>
      <c r="J257" s="119">
        <f t="shared" si="77"/>
        <v>5.2284998797623661E-2</v>
      </c>
      <c r="K257" s="119">
        <f t="shared" si="66"/>
        <v>0.94771500120237628</v>
      </c>
      <c r="L257" s="118">
        <f t="shared" si="81"/>
        <v>83213.968798167174</v>
      </c>
      <c r="M257" s="118">
        <f t="shared" si="65"/>
        <v>4350.8422585576636</v>
      </c>
      <c r="N257" s="118">
        <f t="shared" si="78"/>
        <v>405192.73834444169</v>
      </c>
      <c r="O257" s="118">
        <f t="shared" si="79"/>
        <v>2065689.060667878</v>
      </c>
      <c r="P257" s="117">
        <f t="shared" si="80"/>
        <v>24.823825741062066</v>
      </c>
    </row>
    <row r="258" spans="1:16" x14ac:dyDescent="0.2">
      <c r="A258" s="115" t="s">
        <v>56</v>
      </c>
      <c r="B258" s="115" t="s">
        <v>71</v>
      </c>
      <c r="C258" s="116" t="s">
        <v>128</v>
      </c>
      <c r="D258" s="115" t="str">
        <f t="shared" si="63"/>
        <v>BAMale60-64</v>
      </c>
      <c r="E258" s="118">
        <f>VLOOKUP(D258,'Appendix 1b. Person-years 2019'!$E$3:$F$1682,2,FALSE)</f>
        <v>270288.44160000002</v>
      </c>
      <c r="F258" s="118">
        <f>VLOOKUP(D258,'Appendix 2b. Deaths 2019'!$E$4:$F$1683,2,FALSE)</f>
        <v>4183</v>
      </c>
      <c r="G258" s="119">
        <f t="shared" si="64"/>
        <v>1.5476059483854747E-2</v>
      </c>
      <c r="H258" s="189">
        <v>5</v>
      </c>
      <c r="I258" s="215">
        <f>VLOOKUP(D258,'Appendix 3. nax IBGE 2019'!$E$5:$O$1850,11,FALSE)</f>
        <v>2.4999999999999929</v>
      </c>
      <c r="J258" s="119">
        <f t="shared" si="77"/>
        <v>7.4497960258314899E-2</v>
      </c>
      <c r="K258" s="119">
        <f t="shared" si="66"/>
        <v>0.9255020397416851</v>
      </c>
      <c r="L258" s="118">
        <f t="shared" si="81"/>
        <v>78863.126539609511</v>
      </c>
      <c r="M258" s="118">
        <f t="shared" si="65"/>
        <v>5875.1420667942884</v>
      </c>
      <c r="N258" s="118">
        <f t="shared" si="78"/>
        <v>379627.77753106179</v>
      </c>
      <c r="O258" s="118">
        <f t="shared" si="79"/>
        <v>1660496.3223234364</v>
      </c>
      <c r="P258" s="117">
        <f t="shared" si="80"/>
        <v>21.055420894192441</v>
      </c>
    </row>
    <row r="259" spans="1:16" x14ac:dyDescent="0.2">
      <c r="A259" s="115" t="s">
        <v>56</v>
      </c>
      <c r="B259" s="115" t="s">
        <v>71</v>
      </c>
      <c r="C259" s="116" t="s">
        <v>129</v>
      </c>
      <c r="D259" s="115" t="str">
        <f t="shared" si="63"/>
        <v>BAMale65-69</v>
      </c>
      <c r="E259" s="118">
        <f>VLOOKUP(D259,'Appendix 1b. Person-years 2019'!$E$3:$F$1682,2,FALSE)</f>
        <v>204501.21249999999</v>
      </c>
      <c r="F259" s="118">
        <f>VLOOKUP(D259,'Appendix 2b. Deaths 2019'!$E$4:$F$1683,2,FALSE)</f>
        <v>4493</v>
      </c>
      <c r="G259" s="119">
        <f t="shared" si="64"/>
        <v>2.197052988133261E-2</v>
      </c>
      <c r="H259" s="189">
        <v>5</v>
      </c>
      <c r="I259" s="215">
        <f>VLOOKUP(D259,'Appendix 3. nax IBGE 2019'!$E$5:$O$1850,11,FALSE)</f>
        <v>2.5000000000000018</v>
      </c>
      <c r="J259" s="119">
        <f t="shared" si="77"/>
        <v>0.10413300610121377</v>
      </c>
      <c r="K259" s="119">
        <f t="shared" si="66"/>
        <v>0.89586699389878621</v>
      </c>
      <c r="L259" s="118">
        <f t="shared" si="81"/>
        <v>72987.984472815224</v>
      </c>
      <c r="M259" s="118">
        <f t="shared" si="65"/>
        <v>7600.4582324229641</v>
      </c>
      <c r="N259" s="118">
        <f t="shared" si="78"/>
        <v>345938.77678301872</v>
      </c>
      <c r="O259" s="118">
        <f t="shared" si="79"/>
        <v>1280868.5447923746</v>
      </c>
      <c r="P259" s="117">
        <f t="shared" si="80"/>
        <v>17.549032954450759</v>
      </c>
    </row>
    <row r="260" spans="1:16" x14ac:dyDescent="0.2">
      <c r="A260" s="115" t="s">
        <v>56</v>
      </c>
      <c r="B260" s="115" t="s">
        <v>71</v>
      </c>
      <c r="C260" s="116" t="s">
        <v>130</v>
      </c>
      <c r="D260" s="115" t="str">
        <f t="shared" si="63"/>
        <v>BAMale70-74</v>
      </c>
      <c r="E260" s="118">
        <f>VLOOKUP(D260,'Appendix 1b. Person-years 2019'!$E$3:$F$1682,2,FALSE)</f>
        <v>154340.3518</v>
      </c>
      <c r="F260" s="118">
        <f>VLOOKUP(D260,'Appendix 2b. Deaths 2019'!$E$4:$F$1683,2,FALSE)</f>
        <v>4704</v>
      </c>
      <c r="G260" s="119">
        <f t="shared" si="64"/>
        <v>3.0478095618802391E-2</v>
      </c>
      <c r="H260" s="189">
        <v>5</v>
      </c>
      <c r="I260" s="215">
        <f>VLOOKUP(D260,'Appendix 3. nax IBGE 2019'!$E$5:$O$1850,11,FALSE)</f>
        <v>2.500000000000004</v>
      </c>
      <c r="J260" s="119">
        <f t="shared" si="77"/>
        <v>0.1416011450013076</v>
      </c>
      <c r="K260" s="119">
        <f t="shared" si="66"/>
        <v>0.8583988549986924</v>
      </c>
      <c r="L260" s="118">
        <f t="shared" si="81"/>
        <v>65387.526240392261</v>
      </c>
      <c r="M260" s="118">
        <f t="shared" si="65"/>
        <v>9258.9485844425908</v>
      </c>
      <c r="N260" s="118">
        <f t="shared" si="78"/>
        <v>303790.2597408549</v>
      </c>
      <c r="O260" s="118">
        <f t="shared" si="79"/>
        <v>934929.76800935599</v>
      </c>
      <c r="P260" s="117">
        <f t="shared" si="80"/>
        <v>14.298289318549196</v>
      </c>
    </row>
    <row r="261" spans="1:16" x14ac:dyDescent="0.2">
      <c r="A261" s="115" t="s">
        <v>56</v>
      </c>
      <c r="B261" s="115" t="s">
        <v>71</v>
      </c>
      <c r="C261" s="116" t="s">
        <v>131</v>
      </c>
      <c r="D261" s="115" t="str">
        <f t="shared" ref="D261:D324" si="82">_xlfn.CONCAT(A261,B261,C261)</f>
        <v>BAMale75-79</v>
      </c>
      <c r="E261" s="118">
        <f>VLOOKUP(D261,'Appendix 1b. Person-years 2019'!$E$3:$F$1682,2,FALSE)</f>
        <v>102580.1161</v>
      </c>
      <c r="F261" s="118">
        <f>VLOOKUP(D261,'Appendix 2b. Deaths 2019'!$E$4:$F$1683,2,FALSE)</f>
        <v>5008</v>
      </c>
      <c r="G261" s="119">
        <f t="shared" ref="G261:G324" si="83">F261/E261</f>
        <v>4.8820377578028498E-2</v>
      </c>
      <c r="H261" s="189">
        <v>5</v>
      </c>
      <c r="I261" s="215">
        <f>VLOOKUP(D261,'Appendix 3. nax IBGE 2019'!$E$5:$O$1850,11,FALSE)</f>
        <v>2.5</v>
      </c>
      <c r="J261" s="119">
        <f t="shared" si="77"/>
        <v>0.21754973711968306</v>
      </c>
      <c r="K261" s="119">
        <f t="shared" si="66"/>
        <v>0.78245026288031694</v>
      </c>
      <c r="L261" s="118">
        <f t="shared" si="81"/>
        <v>56128.577655949673</v>
      </c>
      <c r="M261" s="118">
        <f t="shared" ref="M261:M324" si="84">L261*J261</f>
        <v>12210.757313953569</v>
      </c>
      <c r="N261" s="118">
        <f t="shared" si="78"/>
        <v>250115.99499486445</v>
      </c>
      <c r="O261" s="118">
        <f t="shared" si="79"/>
        <v>631139.50826850114</v>
      </c>
      <c r="P261" s="117">
        <f t="shared" si="80"/>
        <v>11.244530587202576</v>
      </c>
    </row>
    <row r="262" spans="1:16" x14ac:dyDescent="0.2">
      <c r="A262" s="115" t="s">
        <v>56</v>
      </c>
      <c r="B262" s="115" t="s">
        <v>71</v>
      </c>
      <c r="C262" s="116" t="s">
        <v>132</v>
      </c>
      <c r="D262" s="115" t="str">
        <f t="shared" si="82"/>
        <v>BAMale80-84</v>
      </c>
      <c r="E262" s="118">
        <f>VLOOKUP(D262,'Appendix 1b. Person-years 2019'!$E$3:$F$1682,2,FALSE)</f>
        <v>62154.310599999997</v>
      </c>
      <c r="F262" s="118">
        <f>VLOOKUP(D262,'Appendix 2b. Deaths 2019'!$E$4:$F$1683,2,FALSE)</f>
        <v>4375</v>
      </c>
      <c r="G262" s="119">
        <f t="shared" si="83"/>
        <v>7.0389325499171415E-2</v>
      </c>
      <c r="H262" s="189">
        <v>5</v>
      </c>
      <c r="I262" s="215">
        <f>VLOOKUP(D262,'Appendix 3. nax IBGE 2019'!$E$5:$O$1850,11,FALSE)</f>
        <v>2.5000000000000013</v>
      </c>
      <c r="J262" s="119">
        <f t="shared" si="77"/>
        <v>0.29928113451331034</v>
      </c>
      <c r="K262" s="119">
        <f t="shared" ref="K262:K325" si="85">1-J262</f>
        <v>0.7007188654866896</v>
      </c>
      <c r="L262" s="118">
        <f t="shared" si="81"/>
        <v>43917.820341996106</v>
      </c>
      <c r="M262" s="118">
        <f t="shared" si="84"/>
        <v>13143.775097304335</v>
      </c>
      <c r="N262" s="118">
        <f t="shared" si="78"/>
        <v>186729.6639667197</v>
      </c>
      <c r="O262" s="118">
        <f t="shared" si="79"/>
        <v>381023.51327363669</v>
      </c>
      <c r="P262" s="117">
        <f t="shared" si="80"/>
        <v>8.6758293172688639</v>
      </c>
    </row>
    <row r="263" spans="1:16" x14ac:dyDescent="0.2">
      <c r="A263" s="115" t="s">
        <v>56</v>
      </c>
      <c r="B263" s="115" t="s">
        <v>71</v>
      </c>
      <c r="C263" s="116" t="s">
        <v>133</v>
      </c>
      <c r="D263" s="115" t="str">
        <f t="shared" si="82"/>
        <v>BAMale85-89</v>
      </c>
      <c r="E263" s="118">
        <f>VLOOKUP(D263,'Appendix 1b. Person-years 2019'!$E$3:$F$1682,2,FALSE)</f>
        <v>30180.416499999999</v>
      </c>
      <c r="F263" s="118">
        <f>VLOOKUP(D263,'Appendix 2b. Deaths 2019'!$E$4:$F$1683,2,FALSE)</f>
        <v>3726</v>
      </c>
      <c r="G263" s="119">
        <f t="shared" si="83"/>
        <v>0.12345754075328948</v>
      </c>
      <c r="H263" s="189">
        <v>5</v>
      </c>
      <c r="I263" s="215">
        <f>VLOOKUP(D263,'Appendix 3. nax IBGE 2019'!$E$5:$O$1850,11,FALSE)</f>
        <v>2.5000000000000004</v>
      </c>
      <c r="J263" s="119">
        <f t="shared" si="77"/>
        <v>0.47170030476827618</v>
      </c>
      <c r="K263" s="119">
        <f t="shared" si="85"/>
        <v>0.52829969523172382</v>
      </c>
      <c r="L263" s="118">
        <f t="shared" si="81"/>
        <v>30774.04524469177</v>
      </c>
      <c r="M263" s="118">
        <f t="shared" si="84"/>
        <v>14516.126520873828</v>
      </c>
      <c r="N263" s="118">
        <f t="shared" si="78"/>
        <v>117579.90992127429</v>
      </c>
      <c r="O263" s="118">
        <f t="shared" si="79"/>
        <v>194293.84930691699</v>
      </c>
      <c r="P263" s="117">
        <f t="shared" si="80"/>
        <v>6.3135622165380036</v>
      </c>
    </row>
    <row r="264" spans="1:16" x14ac:dyDescent="0.2">
      <c r="A264" s="115" t="s">
        <v>56</v>
      </c>
      <c r="B264" s="115" t="s">
        <v>71</v>
      </c>
      <c r="C264" s="116" t="s">
        <v>8</v>
      </c>
      <c r="D264" s="115" t="str">
        <f t="shared" si="82"/>
        <v>BAMale90+</v>
      </c>
      <c r="E264" s="113">
        <f>VLOOKUP(D264,'Appendix 1b. Person-years 2019'!$E$3:$F$1682,2,FALSE)</f>
        <v>19067.694599999999</v>
      </c>
      <c r="F264" s="113">
        <f>VLOOKUP(D264,'Appendix 2b. Deaths 2019'!$E$4:$F$1683,2,FALSE)</f>
        <v>4041</v>
      </c>
      <c r="G264" s="114">
        <f t="shared" si="83"/>
        <v>0.21192913379260858</v>
      </c>
      <c r="H264" s="190"/>
      <c r="I264" s="215">
        <f>VLOOKUP(D264,'Appendix 3. nax IBGE 2019'!$E$5:$O$1850,11,FALSE)</f>
        <v>4.9014076997548441</v>
      </c>
      <c r="J264" s="114">
        <v>1</v>
      </c>
      <c r="K264" s="114">
        <f t="shared" si="85"/>
        <v>0</v>
      </c>
      <c r="L264" s="113">
        <f t="shared" si="81"/>
        <v>16257.918723817942</v>
      </c>
      <c r="M264" s="113">
        <f t="shared" si="84"/>
        <v>16257.918723817942</v>
      </c>
      <c r="N264" s="113">
        <f>L264*P264</f>
        <v>76713.93938564272</v>
      </c>
      <c r="O264" s="113">
        <f>N264</f>
        <v>76713.93938564272</v>
      </c>
      <c r="P264" s="112">
        <f>1/G264</f>
        <v>4.7185584261321454</v>
      </c>
    </row>
    <row r="265" spans="1:16" x14ac:dyDescent="0.2">
      <c r="A265" s="115" t="s">
        <v>50</v>
      </c>
      <c r="B265" s="115" t="s">
        <v>70</v>
      </c>
      <c r="C265" s="116">
        <v>0</v>
      </c>
      <c r="D265" s="115" t="str">
        <f t="shared" si="82"/>
        <v>CEFemale0</v>
      </c>
      <c r="E265" s="122">
        <f>VLOOKUP(D265,'Appendix 1b. Person-years 2019'!$E$3:$F$1682,2,FALSE)</f>
        <v>64526.8698</v>
      </c>
      <c r="F265" s="122">
        <f>VLOOKUP(D265,'Appendix 2b. Deaths 2019'!$E$4:$F$1683,2,FALSE)</f>
        <v>718</v>
      </c>
      <c r="G265" s="123">
        <f t="shared" si="83"/>
        <v>1.1127147531337403E-2</v>
      </c>
      <c r="H265" s="188">
        <v>1</v>
      </c>
      <c r="I265" s="215">
        <f>VLOOKUP(D265,'Appendix 3. nax IBGE 2019'!$E$5:$O$1850,11,FALSE)</f>
        <v>8.5311791178263693E-2</v>
      </c>
      <c r="J265" s="123">
        <f t="shared" ref="J265:J283" si="86">(H265*G265)/(1+(H265-I265)*G265)</f>
        <v>1.1015037900439882E-2</v>
      </c>
      <c r="K265" s="123">
        <f t="shared" si="85"/>
        <v>0.98898496209956011</v>
      </c>
      <c r="L265" s="122">
        <v>100000</v>
      </c>
      <c r="M265" s="122">
        <f t="shared" si="84"/>
        <v>1101.5037900439881</v>
      </c>
      <c r="N265" s="122">
        <f t="shared" ref="N265:N283" si="87">L266*H265+M265*I265</f>
        <v>98992.4674712743</v>
      </c>
      <c r="O265" s="122">
        <f t="shared" ref="O265:O283" si="88">O266+N265</f>
        <v>7999348.6455677832</v>
      </c>
      <c r="P265" s="121">
        <f t="shared" ref="P265:P283" si="89">O265/L265</f>
        <v>79.993486455677825</v>
      </c>
    </row>
    <row r="266" spans="1:16" x14ac:dyDescent="0.2">
      <c r="A266" s="115" t="s">
        <v>50</v>
      </c>
      <c r="B266" s="115" t="s">
        <v>70</v>
      </c>
      <c r="C266" s="120" t="s">
        <v>1657</v>
      </c>
      <c r="D266" s="115" t="str">
        <f t="shared" si="82"/>
        <v>CEFemale1-4</v>
      </c>
      <c r="E266" s="118">
        <f>VLOOKUP(D266,'Appendix 1b. Person-years 2019'!$E$3:$F$1682,2,FALSE)</f>
        <v>256716.1727</v>
      </c>
      <c r="F266" s="118">
        <f>VLOOKUP(D266,'Appendix 2b. Deaths 2019'!$E$4:$F$1683,2,FALSE)</f>
        <v>103</v>
      </c>
      <c r="G266" s="119">
        <f t="shared" si="83"/>
        <v>4.0122131347122565E-4</v>
      </c>
      <c r="H266" s="189">
        <v>4</v>
      </c>
      <c r="I266" s="215">
        <f>VLOOKUP(D266,'Appendix 3. nax IBGE 2019'!$E$5:$O$1850,11,FALSE)</f>
        <v>1.5048727797783699</v>
      </c>
      <c r="J266" s="119">
        <f t="shared" si="86"/>
        <v>1.6032802129166686E-3</v>
      </c>
      <c r="K266" s="119">
        <f t="shared" si="85"/>
        <v>0.99839671978708333</v>
      </c>
      <c r="L266" s="118">
        <f t="shared" ref="L266:L284" si="90">L265-M265</f>
        <v>98898.496209956007</v>
      </c>
      <c r="M266" s="118">
        <f t="shared" si="84"/>
        <v>158.56200206063662</v>
      </c>
      <c r="N266" s="118">
        <f t="shared" si="87"/>
        <v>395198.35247238964</v>
      </c>
      <c r="O266" s="118">
        <f t="shared" si="88"/>
        <v>7900356.1780965086</v>
      </c>
      <c r="P266" s="117">
        <f t="shared" si="89"/>
        <v>79.883481355717393</v>
      </c>
    </row>
    <row r="267" spans="1:16" x14ac:dyDescent="0.2">
      <c r="A267" s="115" t="s">
        <v>50</v>
      </c>
      <c r="B267" s="115" t="s">
        <v>70</v>
      </c>
      <c r="C267" s="120" t="s">
        <v>1658</v>
      </c>
      <c r="D267" s="115" t="str">
        <f t="shared" si="82"/>
        <v>CEFemale5-9</v>
      </c>
      <c r="E267" s="118">
        <f>VLOOKUP(D267,'Appendix 1b. Person-years 2019'!$E$3:$F$1682,2,FALSE)</f>
        <v>314468.19819999998</v>
      </c>
      <c r="F267" s="118">
        <f>VLOOKUP(D267,'Appendix 2b. Deaths 2019'!$E$4:$F$1683,2,FALSE)</f>
        <v>76</v>
      </c>
      <c r="G267" s="119">
        <f t="shared" si="83"/>
        <v>2.4167785625071197E-4</v>
      </c>
      <c r="H267" s="189">
        <v>5</v>
      </c>
      <c r="I267" s="215">
        <f>VLOOKUP(D267,'Appendix 3. nax IBGE 2019'!$E$5:$O$1850,11,FALSE)</f>
        <v>2.5000000000003357</v>
      </c>
      <c r="J267" s="119">
        <f t="shared" si="86"/>
        <v>1.2076596197835852E-3</v>
      </c>
      <c r="K267" s="119">
        <f t="shared" si="85"/>
        <v>0.99879234038021647</v>
      </c>
      <c r="L267" s="118">
        <f t="shared" si="90"/>
        <v>98739.934207895363</v>
      </c>
      <c r="M267" s="118">
        <f t="shared" si="84"/>
        <v>119.24423140296312</v>
      </c>
      <c r="N267" s="118">
        <f t="shared" si="87"/>
        <v>493401.56046096951</v>
      </c>
      <c r="O267" s="118">
        <f t="shared" si="88"/>
        <v>7505157.8256241186</v>
      </c>
      <c r="P267" s="117">
        <f t="shared" si="89"/>
        <v>76.00934602429578</v>
      </c>
    </row>
    <row r="268" spans="1:16" x14ac:dyDescent="0.2">
      <c r="A268" s="115" t="s">
        <v>50</v>
      </c>
      <c r="B268" s="115" t="s">
        <v>70</v>
      </c>
      <c r="C268" s="120" t="s">
        <v>118</v>
      </c>
      <c r="D268" s="115" t="str">
        <f t="shared" si="82"/>
        <v>CEFemale10-14</v>
      </c>
      <c r="E268" s="118">
        <f>VLOOKUP(D268,'Appendix 1b. Person-years 2019'!$E$3:$F$1682,2,FALSE)</f>
        <v>336970.35700000002</v>
      </c>
      <c r="F268" s="118">
        <f>VLOOKUP(D268,'Appendix 2b. Deaths 2019'!$E$4:$F$1683,2,FALSE)</f>
        <v>90</v>
      </c>
      <c r="G268" s="119">
        <f t="shared" si="83"/>
        <v>2.6708580778813133E-4</v>
      </c>
      <c r="H268" s="189">
        <v>5</v>
      </c>
      <c r="I268" s="215">
        <f>VLOOKUP(D268,'Appendix 3. nax IBGE 2019'!$E$5:$O$1850,11,FALSE)</f>
        <v>2.4999999999997988</v>
      </c>
      <c r="J268" s="119">
        <f t="shared" si="86"/>
        <v>1.3345379485756085E-3</v>
      </c>
      <c r="K268" s="119">
        <f t="shared" si="85"/>
        <v>0.99866546205142437</v>
      </c>
      <c r="L268" s="118">
        <f t="shared" si="90"/>
        <v>98620.689976492402</v>
      </c>
      <c r="M268" s="118">
        <f t="shared" si="84"/>
        <v>131.61305328833924</v>
      </c>
      <c r="N268" s="118">
        <f t="shared" si="87"/>
        <v>492774.41724924115</v>
      </c>
      <c r="O268" s="118">
        <f t="shared" si="88"/>
        <v>7011756.2651631488</v>
      </c>
      <c r="P268" s="117">
        <f t="shared" si="89"/>
        <v>71.09822763189446</v>
      </c>
    </row>
    <row r="269" spans="1:16" x14ac:dyDescent="0.2">
      <c r="A269" s="115" t="s">
        <v>50</v>
      </c>
      <c r="B269" s="115" t="s">
        <v>70</v>
      </c>
      <c r="C269" s="116" t="s">
        <v>119</v>
      </c>
      <c r="D269" s="115" t="str">
        <f t="shared" si="82"/>
        <v>CEFemale15-19</v>
      </c>
      <c r="E269" s="118">
        <f>VLOOKUP(D269,'Appendix 1b. Person-years 2019'!$E$3:$F$1682,2,FALSE)</f>
        <v>366258.08279999997</v>
      </c>
      <c r="F269" s="118">
        <f>VLOOKUP(D269,'Appendix 2b. Deaths 2019'!$E$4:$F$1683,2,FALSE)</f>
        <v>157</v>
      </c>
      <c r="G269" s="119">
        <f t="shared" si="83"/>
        <v>4.2865948185976803E-4</v>
      </c>
      <c r="H269" s="189">
        <v>5</v>
      </c>
      <c r="I269" s="215">
        <f>VLOOKUP(D269,'Appendix 3. nax IBGE 2019'!$E$5:$O$1850,11,FALSE)</f>
        <v>2.5000000000001092</v>
      </c>
      <c r="J269" s="119">
        <f t="shared" si="86"/>
        <v>2.141003006200595E-3</v>
      </c>
      <c r="K269" s="119">
        <f t="shared" si="85"/>
        <v>0.99785899699379943</v>
      </c>
      <c r="L269" s="118">
        <f t="shared" si="90"/>
        <v>98489.076923204062</v>
      </c>
      <c r="M269" s="118">
        <f t="shared" si="84"/>
        <v>210.86540977050154</v>
      </c>
      <c r="N269" s="118">
        <f t="shared" si="87"/>
        <v>491918.22109159408</v>
      </c>
      <c r="O269" s="118">
        <f t="shared" si="88"/>
        <v>6518981.8479139078</v>
      </c>
      <c r="P269" s="117">
        <f t="shared" si="89"/>
        <v>66.189896905999262</v>
      </c>
    </row>
    <row r="270" spans="1:16" x14ac:dyDescent="0.2">
      <c r="A270" s="115" t="s">
        <v>50</v>
      </c>
      <c r="B270" s="115" t="s">
        <v>70</v>
      </c>
      <c r="C270" s="116" t="s">
        <v>120</v>
      </c>
      <c r="D270" s="115" t="str">
        <f t="shared" si="82"/>
        <v>CEFemale20-24</v>
      </c>
      <c r="E270" s="118">
        <f>VLOOKUP(D270,'Appendix 1b. Person-years 2019'!$E$3:$F$1682,2,FALSE)</f>
        <v>414998.9902</v>
      </c>
      <c r="F270" s="118">
        <f>VLOOKUP(D270,'Appendix 2b. Deaths 2019'!$E$4:$F$1683,2,FALSE)</f>
        <v>231</v>
      </c>
      <c r="G270" s="119">
        <f t="shared" si="83"/>
        <v>5.5662786044051438E-4</v>
      </c>
      <c r="H270" s="189">
        <v>5</v>
      </c>
      <c r="I270" s="215">
        <f>VLOOKUP(D270,'Appendix 3. nax IBGE 2019'!$E$5:$O$1850,11,FALSE)</f>
        <v>2.5000000000000395</v>
      </c>
      <c r="J270" s="119">
        <f t="shared" si="86"/>
        <v>2.7792717519803528E-3</v>
      </c>
      <c r="K270" s="119">
        <f t="shared" si="85"/>
        <v>0.99722072824801966</v>
      </c>
      <c r="L270" s="118">
        <f t="shared" si="90"/>
        <v>98278.211513433562</v>
      </c>
      <c r="M270" s="118">
        <f t="shared" si="84"/>
        <v>273.1418570944362</v>
      </c>
      <c r="N270" s="118">
        <f t="shared" si="87"/>
        <v>490708.20292443171</v>
      </c>
      <c r="O270" s="118">
        <f t="shared" si="88"/>
        <v>6027063.6268223133</v>
      </c>
      <c r="P270" s="117">
        <f t="shared" si="89"/>
        <v>61.326549740869872</v>
      </c>
    </row>
    <row r="271" spans="1:16" x14ac:dyDescent="0.2">
      <c r="A271" s="115" t="s">
        <v>50</v>
      </c>
      <c r="B271" s="115" t="s">
        <v>70</v>
      </c>
      <c r="C271" s="116" t="s">
        <v>121</v>
      </c>
      <c r="D271" s="115" t="str">
        <f t="shared" si="82"/>
        <v>CEFemale25-29</v>
      </c>
      <c r="E271" s="118">
        <f>VLOOKUP(D271,'Appendix 1b. Person-years 2019'!$E$3:$F$1682,2,FALSE)</f>
        <v>408229.40120000002</v>
      </c>
      <c r="F271" s="118">
        <f>VLOOKUP(D271,'Appendix 2b. Deaths 2019'!$E$4:$F$1683,2,FALSE)</f>
        <v>241</v>
      </c>
      <c r="G271" s="119">
        <f t="shared" si="83"/>
        <v>5.9035434315013761E-4</v>
      </c>
      <c r="H271" s="189">
        <v>5</v>
      </c>
      <c r="I271" s="215">
        <f>VLOOKUP(D271,'Appendix 3. nax IBGE 2019'!$E$5:$O$1850,11,FALSE)</f>
        <v>2.4999999999999991</v>
      </c>
      <c r="J271" s="119">
        <f t="shared" si="86"/>
        <v>2.9474216578087324E-3</v>
      </c>
      <c r="K271" s="119">
        <f t="shared" si="85"/>
        <v>0.9970525783421913</v>
      </c>
      <c r="L271" s="118">
        <f t="shared" si="90"/>
        <v>98005.069656339125</v>
      </c>
      <c r="M271" s="118">
        <f t="shared" si="84"/>
        <v>288.86226488014734</v>
      </c>
      <c r="N271" s="118">
        <f t="shared" si="87"/>
        <v>489303.19261949521</v>
      </c>
      <c r="O271" s="118">
        <f t="shared" si="88"/>
        <v>5536355.423897882</v>
      </c>
      <c r="P271" s="117">
        <f t="shared" si="89"/>
        <v>56.490500372189487</v>
      </c>
    </row>
    <row r="272" spans="1:16" x14ac:dyDescent="0.2">
      <c r="A272" s="115" t="s">
        <v>50</v>
      </c>
      <c r="B272" s="115" t="s">
        <v>70</v>
      </c>
      <c r="C272" s="116" t="s">
        <v>122</v>
      </c>
      <c r="D272" s="115" t="str">
        <f t="shared" si="82"/>
        <v>CEFemale30-34</v>
      </c>
      <c r="E272" s="118">
        <f>VLOOKUP(D272,'Appendix 1b. Person-years 2019'!$E$3:$F$1682,2,FALSE)</f>
        <v>401540.80369999999</v>
      </c>
      <c r="F272" s="118">
        <f>VLOOKUP(D272,'Appendix 2b. Deaths 2019'!$E$4:$F$1683,2,FALSE)</f>
        <v>323</v>
      </c>
      <c r="G272" s="119">
        <f t="shared" si="83"/>
        <v>8.0440143821926616E-4</v>
      </c>
      <c r="H272" s="189">
        <v>5</v>
      </c>
      <c r="I272" s="215">
        <f>VLOOKUP(D272,'Appendix 3. nax IBGE 2019'!$E$5:$O$1850,11,FALSE)</f>
        <v>2.4999999999999512</v>
      </c>
      <c r="J272" s="119">
        <f t="shared" si="86"/>
        <v>4.0139351530712073E-3</v>
      </c>
      <c r="K272" s="119">
        <f t="shared" si="85"/>
        <v>0.99598606484692875</v>
      </c>
      <c r="L272" s="118">
        <f t="shared" si="90"/>
        <v>97716.207391458971</v>
      </c>
      <c r="M272" s="118">
        <f t="shared" si="84"/>
        <v>392.22651987337372</v>
      </c>
      <c r="N272" s="118">
        <f t="shared" si="87"/>
        <v>487600.47065761138</v>
      </c>
      <c r="O272" s="118">
        <f t="shared" si="88"/>
        <v>5047052.2312783869</v>
      </c>
      <c r="P272" s="117">
        <f t="shared" si="89"/>
        <v>51.650103560195397</v>
      </c>
    </row>
    <row r="273" spans="1:16" x14ac:dyDescent="0.2">
      <c r="A273" s="115" t="s">
        <v>50</v>
      </c>
      <c r="B273" s="115" t="s">
        <v>70</v>
      </c>
      <c r="C273" s="116" t="s">
        <v>123</v>
      </c>
      <c r="D273" s="115" t="str">
        <f t="shared" si="82"/>
        <v>CEFemale35-39</v>
      </c>
      <c r="E273" s="118">
        <f>VLOOKUP(D273,'Appendix 1b. Person-years 2019'!$E$3:$F$1682,2,FALSE)</f>
        <v>365958.41519999999</v>
      </c>
      <c r="F273" s="118">
        <f>VLOOKUP(D273,'Appendix 2b. Deaths 2019'!$E$4:$F$1683,2,FALSE)</f>
        <v>402</v>
      </c>
      <c r="G273" s="119">
        <f t="shared" si="83"/>
        <v>1.0984854652961128E-3</v>
      </c>
      <c r="H273" s="189">
        <v>5</v>
      </c>
      <c r="I273" s="215">
        <f>VLOOKUP(D273,'Appendix 3. nax IBGE 2019'!$E$5:$O$1850,11,FALSE)</f>
        <v>2.4999999999999849</v>
      </c>
      <c r="J273" s="119">
        <f t="shared" si="86"/>
        <v>5.4773852562510165E-3</v>
      </c>
      <c r="K273" s="119">
        <f t="shared" si="85"/>
        <v>0.99452261474374903</v>
      </c>
      <c r="L273" s="118">
        <f t="shared" si="90"/>
        <v>97323.980871585591</v>
      </c>
      <c r="M273" s="118">
        <f t="shared" si="84"/>
        <v>533.08093790567887</v>
      </c>
      <c r="N273" s="118">
        <f t="shared" si="87"/>
        <v>485287.20201316377</v>
      </c>
      <c r="O273" s="118">
        <f t="shared" si="88"/>
        <v>4559451.7606207756</v>
      </c>
      <c r="P273" s="117">
        <f t="shared" si="89"/>
        <v>46.848183970575121</v>
      </c>
    </row>
    <row r="274" spans="1:16" x14ac:dyDescent="0.2">
      <c r="A274" s="115" t="s">
        <v>50</v>
      </c>
      <c r="B274" s="115" t="s">
        <v>70</v>
      </c>
      <c r="C274" s="116" t="s">
        <v>124</v>
      </c>
      <c r="D274" s="115" t="str">
        <f t="shared" si="82"/>
        <v>CEFemale40-44</v>
      </c>
      <c r="E274" s="118">
        <f>VLOOKUP(D274,'Appendix 1b. Person-years 2019'!$E$3:$F$1682,2,FALSE)</f>
        <v>327308.37780000002</v>
      </c>
      <c r="F274" s="118">
        <f>VLOOKUP(D274,'Appendix 2b. Deaths 2019'!$E$4:$F$1683,2,FALSE)</f>
        <v>530</v>
      </c>
      <c r="G274" s="119">
        <f t="shared" si="83"/>
        <v>1.6192680540669008E-3</v>
      </c>
      <c r="H274" s="189">
        <v>5</v>
      </c>
      <c r="I274" s="215">
        <f>VLOOKUP(D274,'Appendix 3. nax IBGE 2019'!$E$5:$O$1850,11,FALSE)</f>
        <v>2.5000000000000226</v>
      </c>
      <c r="J274" s="119">
        <f t="shared" si="86"/>
        <v>8.0636970527465397E-3</v>
      </c>
      <c r="K274" s="119">
        <f t="shared" si="85"/>
        <v>0.99193630294725343</v>
      </c>
      <c r="L274" s="118">
        <f t="shared" si="90"/>
        <v>96790.899933679917</v>
      </c>
      <c r="M274" s="118">
        <f t="shared" si="84"/>
        <v>780.49249452790002</v>
      </c>
      <c r="N274" s="118">
        <f t="shared" si="87"/>
        <v>482003.26843207981</v>
      </c>
      <c r="O274" s="118">
        <f t="shared" si="88"/>
        <v>4074164.5586076118</v>
      </c>
      <c r="P274" s="117">
        <f t="shared" si="89"/>
        <v>42.09243391061748</v>
      </c>
    </row>
    <row r="275" spans="1:16" x14ac:dyDescent="0.2">
      <c r="A275" s="115" t="s">
        <v>50</v>
      </c>
      <c r="B275" s="115" t="s">
        <v>70</v>
      </c>
      <c r="C275" s="116" t="s">
        <v>125</v>
      </c>
      <c r="D275" s="115" t="str">
        <f t="shared" si="82"/>
        <v>CEFemale45-49</v>
      </c>
      <c r="E275" s="118">
        <f>VLOOKUP(D275,'Appendix 1b. Person-years 2019'!$E$3:$F$1682,2,FALSE)</f>
        <v>290713.55589999998</v>
      </c>
      <c r="F275" s="118">
        <f>VLOOKUP(D275,'Appendix 2b. Deaths 2019'!$E$4:$F$1683,2,FALSE)</f>
        <v>656</v>
      </c>
      <c r="G275" s="119">
        <f t="shared" si="83"/>
        <v>2.2565167213105526E-3</v>
      </c>
      <c r="H275" s="189">
        <v>5</v>
      </c>
      <c r="I275" s="215">
        <f>VLOOKUP(D275,'Appendix 3. nax IBGE 2019'!$E$5:$O$1850,11,FALSE)</f>
        <v>2.4999999999999956</v>
      </c>
      <c r="J275" s="119">
        <f t="shared" si="86"/>
        <v>1.1219292304834936E-2</v>
      </c>
      <c r="K275" s="119">
        <f t="shared" si="85"/>
        <v>0.98878070769516502</v>
      </c>
      <c r="L275" s="118">
        <f t="shared" si="90"/>
        <v>96010.407439152012</v>
      </c>
      <c r="M275" s="118">
        <f t="shared" si="84"/>
        <v>1077.168825366145</v>
      </c>
      <c r="N275" s="118">
        <f t="shared" si="87"/>
        <v>477359.11513234471</v>
      </c>
      <c r="O275" s="118">
        <f t="shared" si="88"/>
        <v>3592161.290175532</v>
      </c>
      <c r="P275" s="117">
        <f t="shared" si="89"/>
        <v>37.414290658563409</v>
      </c>
    </row>
    <row r="276" spans="1:16" x14ac:dyDescent="0.2">
      <c r="A276" s="115" t="s">
        <v>50</v>
      </c>
      <c r="B276" s="115" t="s">
        <v>70</v>
      </c>
      <c r="C276" s="116" t="s">
        <v>126</v>
      </c>
      <c r="D276" s="115" t="str">
        <f t="shared" si="82"/>
        <v>CEFemale50-54</v>
      </c>
      <c r="E276" s="118">
        <f>VLOOKUP(D276,'Appendix 1b. Person-years 2019'!$E$3:$F$1682,2,FALSE)</f>
        <v>271308.15149999998</v>
      </c>
      <c r="F276" s="118">
        <f>VLOOKUP(D276,'Appendix 2b. Deaths 2019'!$E$4:$F$1683,2,FALSE)</f>
        <v>934</v>
      </c>
      <c r="G276" s="119">
        <f t="shared" si="83"/>
        <v>3.4425799403229509E-3</v>
      </c>
      <c r="H276" s="189">
        <v>5</v>
      </c>
      <c r="I276" s="215">
        <f>VLOOKUP(D276,'Appendix 3. nax IBGE 2019'!$E$5:$O$1850,11,FALSE)</f>
        <v>2.5000000000000013</v>
      </c>
      <c r="J276" s="119">
        <f t="shared" si="86"/>
        <v>1.7066021840491781E-2</v>
      </c>
      <c r="K276" s="119">
        <f t="shared" si="85"/>
        <v>0.98293397815950823</v>
      </c>
      <c r="L276" s="118">
        <f t="shared" si="90"/>
        <v>94933.23861378587</v>
      </c>
      <c r="M276" s="118">
        <f t="shared" si="84"/>
        <v>1620.1327235714873</v>
      </c>
      <c r="N276" s="118">
        <f t="shared" si="87"/>
        <v>470615.86126000062</v>
      </c>
      <c r="O276" s="118">
        <f t="shared" si="88"/>
        <v>3114802.1750431871</v>
      </c>
      <c r="P276" s="117">
        <f t="shared" si="89"/>
        <v>32.810448906257648</v>
      </c>
    </row>
    <row r="277" spans="1:16" x14ac:dyDescent="0.2">
      <c r="A277" s="115" t="s">
        <v>50</v>
      </c>
      <c r="B277" s="115" t="s">
        <v>70</v>
      </c>
      <c r="C277" s="116" t="s">
        <v>127</v>
      </c>
      <c r="D277" s="115" t="str">
        <f t="shared" si="82"/>
        <v>CEFemale55-59</v>
      </c>
      <c r="E277" s="118">
        <f>VLOOKUP(D277,'Appendix 1b. Person-years 2019'!$E$3:$F$1682,2,FALSE)</f>
        <v>232749.61040000001</v>
      </c>
      <c r="F277" s="118">
        <f>VLOOKUP(D277,'Appendix 2b. Deaths 2019'!$E$4:$F$1683,2,FALSE)</f>
        <v>1239</v>
      </c>
      <c r="G277" s="119">
        <f t="shared" si="83"/>
        <v>5.3233171813721752E-3</v>
      </c>
      <c r="H277" s="189">
        <v>5</v>
      </c>
      <c r="I277" s="215">
        <f>VLOOKUP(D277,'Appendix 3. nax IBGE 2019'!$E$5:$O$1850,11,FALSE)</f>
        <v>2.499999999999988</v>
      </c>
      <c r="J277" s="119">
        <f t="shared" si="86"/>
        <v>2.6267016752900607E-2</v>
      </c>
      <c r="K277" s="119">
        <f t="shared" si="85"/>
        <v>0.97373298324709934</v>
      </c>
      <c r="L277" s="118">
        <f t="shared" si="90"/>
        <v>93313.105890214385</v>
      </c>
      <c r="M277" s="118">
        <f t="shared" si="84"/>
        <v>2451.0569156834495</v>
      </c>
      <c r="N277" s="118">
        <f t="shared" si="87"/>
        <v>460437.88716186327</v>
      </c>
      <c r="O277" s="118">
        <f t="shared" si="88"/>
        <v>2644186.3137831865</v>
      </c>
      <c r="P277" s="117">
        <f t="shared" si="89"/>
        <v>28.336708853032388</v>
      </c>
    </row>
    <row r="278" spans="1:16" x14ac:dyDescent="0.2">
      <c r="A278" s="115" t="s">
        <v>50</v>
      </c>
      <c r="B278" s="115" t="s">
        <v>70</v>
      </c>
      <c r="C278" s="116" t="s">
        <v>128</v>
      </c>
      <c r="D278" s="115" t="str">
        <f t="shared" si="82"/>
        <v>CEFemale60-64</v>
      </c>
      <c r="E278" s="118">
        <f>VLOOKUP(D278,'Appendix 1b. Person-years 2019'!$E$3:$F$1682,2,FALSE)</f>
        <v>182027.21239999999</v>
      </c>
      <c r="F278" s="118">
        <f>VLOOKUP(D278,'Appendix 2b. Deaths 2019'!$E$4:$F$1683,2,FALSE)</f>
        <v>1506</v>
      </c>
      <c r="G278" s="119">
        <f t="shared" si="83"/>
        <v>8.2734882336746706E-3</v>
      </c>
      <c r="H278" s="189">
        <v>5</v>
      </c>
      <c r="I278" s="215">
        <f>VLOOKUP(D278,'Appendix 3. nax IBGE 2019'!$E$5:$O$1850,11,FALSE)</f>
        <v>2.5000000000000053</v>
      </c>
      <c r="J278" s="119">
        <f t="shared" si="86"/>
        <v>4.0529147603820675E-2</v>
      </c>
      <c r="K278" s="119">
        <f t="shared" si="85"/>
        <v>0.95947085239617935</v>
      </c>
      <c r="L278" s="118">
        <f t="shared" si="90"/>
        <v>90862.048974530931</v>
      </c>
      <c r="M278" s="118">
        <f t="shared" si="84"/>
        <v>3682.5613944743473</v>
      </c>
      <c r="N278" s="118">
        <f t="shared" si="87"/>
        <v>445103.84138646879</v>
      </c>
      <c r="O278" s="118">
        <f t="shared" si="88"/>
        <v>2183748.426621323</v>
      </c>
      <c r="P278" s="117">
        <f t="shared" si="89"/>
        <v>24.033669186058507</v>
      </c>
    </row>
    <row r="279" spans="1:16" x14ac:dyDescent="0.2">
      <c r="A279" s="115" t="s">
        <v>50</v>
      </c>
      <c r="B279" s="115" t="s">
        <v>70</v>
      </c>
      <c r="C279" s="116" t="s">
        <v>129</v>
      </c>
      <c r="D279" s="115" t="str">
        <f t="shared" si="82"/>
        <v>CEFemale65-69</v>
      </c>
      <c r="E279" s="118">
        <f>VLOOKUP(D279,'Appendix 1b. Person-years 2019'!$E$3:$F$1682,2,FALSE)</f>
        <v>149967.63519999999</v>
      </c>
      <c r="F279" s="118">
        <f>VLOOKUP(D279,'Appendix 2b. Deaths 2019'!$E$4:$F$1683,2,FALSE)</f>
        <v>1964</v>
      </c>
      <c r="G279" s="119">
        <f t="shared" si="83"/>
        <v>1.3096159030451925E-2</v>
      </c>
      <c r="H279" s="189">
        <v>5</v>
      </c>
      <c r="I279" s="215">
        <f>VLOOKUP(D279,'Appendix 3. nax IBGE 2019'!$E$5:$O$1850,11,FALSE)</f>
        <v>2.4999999999999991</v>
      </c>
      <c r="J279" s="119">
        <f t="shared" si="86"/>
        <v>6.3404893723480613E-2</v>
      </c>
      <c r="K279" s="119">
        <f t="shared" si="85"/>
        <v>0.93659510627651943</v>
      </c>
      <c r="L279" s="118">
        <f t="shared" si="90"/>
        <v>87179.487580056579</v>
      </c>
      <c r="M279" s="118">
        <f t="shared" si="84"/>
        <v>5527.6061448809851</v>
      </c>
      <c r="N279" s="118">
        <f t="shared" si="87"/>
        <v>422078.42253808049</v>
      </c>
      <c r="O279" s="118">
        <f t="shared" si="88"/>
        <v>1738644.5852348544</v>
      </c>
      <c r="P279" s="117">
        <f t="shared" si="89"/>
        <v>19.943276033118043</v>
      </c>
    </row>
    <row r="280" spans="1:16" x14ac:dyDescent="0.2">
      <c r="A280" s="115" t="s">
        <v>50</v>
      </c>
      <c r="B280" s="115" t="s">
        <v>70</v>
      </c>
      <c r="C280" s="116" t="s">
        <v>130</v>
      </c>
      <c r="D280" s="115" t="str">
        <f t="shared" si="82"/>
        <v>CEFemale70-74</v>
      </c>
      <c r="E280" s="118">
        <f>VLOOKUP(D280,'Appendix 1b. Person-years 2019'!$E$3:$F$1682,2,FALSE)</f>
        <v>118885.1906</v>
      </c>
      <c r="F280" s="118">
        <f>VLOOKUP(D280,'Appendix 2b. Deaths 2019'!$E$4:$F$1683,2,FALSE)</f>
        <v>2415</v>
      </c>
      <c r="G280" s="119">
        <f t="shared" si="83"/>
        <v>2.0313716013001876E-2</v>
      </c>
      <c r="H280" s="189">
        <v>5</v>
      </c>
      <c r="I280" s="215">
        <f>VLOOKUP(D280,'Appendix 3. nax IBGE 2019'!$E$5:$O$1850,11,FALSE)</f>
        <v>2.5000000000000009</v>
      </c>
      <c r="J280" s="119">
        <f t="shared" si="86"/>
        <v>9.6659781677805146E-2</v>
      </c>
      <c r="K280" s="119">
        <f t="shared" si="85"/>
        <v>0.9033402183221948</v>
      </c>
      <c r="L280" s="118">
        <f t="shared" si="90"/>
        <v>81651.881435175601</v>
      </c>
      <c r="M280" s="118">
        <f t="shared" si="84"/>
        <v>7892.4530331061051</v>
      </c>
      <c r="N280" s="118">
        <f t="shared" si="87"/>
        <v>388528.2745931127</v>
      </c>
      <c r="O280" s="118">
        <f t="shared" si="88"/>
        <v>1316566.1626967739</v>
      </c>
      <c r="P280" s="117">
        <f t="shared" si="89"/>
        <v>16.124137491455251</v>
      </c>
    </row>
    <row r="281" spans="1:16" x14ac:dyDescent="0.2">
      <c r="A281" s="115" t="s">
        <v>50</v>
      </c>
      <c r="B281" s="115" t="s">
        <v>70</v>
      </c>
      <c r="C281" s="116" t="s">
        <v>131</v>
      </c>
      <c r="D281" s="115" t="str">
        <f t="shared" si="82"/>
        <v>CEFemale75-79</v>
      </c>
      <c r="E281" s="118">
        <f>VLOOKUP(D281,'Appendix 1b. Person-years 2019'!$E$3:$F$1682,2,FALSE)</f>
        <v>83876.717000000004</v>
      </c>
      <c r="F281" s="118">
        <f>VLOOKUP(D281,'Appendix 2b. Deaths 2019'!$E$4:$F$1683,2,FALSE)</f>
        <v>2960</v>
      </c>
      <c r="G281" s="119">
        <f t="shared" si="83"/>
        <v>3.5289888611162501E-2</v>
      </c>
      <c r="H281" s="189">
        <v>5</v>
      </c>
      <c r="I281" s="215">
        <f>VLOOKUP(D281,'Appendix 3. nax IBGE 2019'!$E$5:$O$1850,11,FALSE)</f>
        <v>2.4999999999999978</v>
      </c>
      <c r="J281" s="119">
        <f t="shared" si="86"/>
        <v>0.16214430674582653</v>
      </c>
      <c r="K281" s="119">
        <f t="shared" si="85"/>
        <v>0.83785569325417342</v>
      </c>
      <c r="L281" s="118">
        <f t="shared" si="90"/>
        <v>73759.42840206949</v>
      </c>
      <c r="M281" s="118">
        <f t="shared" si="84"/>
        <v>11959.671384221985</v>
      </c>
      <c r="N281" s="118">
        <f t="shared" si="87"/>
        <v>338897.96354979248</v>
      </c>
      <c r="O281" s="118">
        <f t="shared" si="88"/>
        <v>928037.88810366113</v>
      </c>
      <c r="P281" s="117">
        <f t="shared" si="89"/>
        <v>12.581956072718466</v>
      </c>
    </row>
    <row r="282" spans="1:16" x14ac:dyDescent="0.2">
      <c r="A282" s="115" t="s">
        <v>50</v>
      </c>
      <c r="B282" s="115" t="s">
        <v>70</v>
      </c>
      <c r="C282" s="116" t="s">
        <v>132</v>
      </c>
      <c r="D282" s="115" t="str">
        <f t="shared" si="82"/>
        <v>CEFemale80-84</v>
      </c>
      <c r="E282" s="118">
        <f>VLOOKUP(D282,'Appendix 1b. Person-years 2019'!$E$3:$F$1682,2,FALSE)</f>
        <v>60419.696300000003</v>
      </c>
      <c r="F282" s="118">
        <f>VLOOKUP(D282,'Appendix 2b. Deaths 2019'!$E$4:$F$1683,2,FALSE)</f>
        <v>3432</v>
      </c>
      <c r="G282" s="119">
        <f t="shared" si="83"/>
        <v>5.6802668834335067E-2</v>
      </c>
      <c r="H282" s="189">
        <v>5</v>
      </c>
      <c r="I282" s="215">
        <f>VLOOKUP(D282,'Appendix 3. nax IBGE 2019'!$E$5:$O$1850,11,FALSE)</f>
        <v>2.5</v>
      </c>
      <c r="J282" s="119">
        <f t="shared" si="86"/>
        <v>0.24869674680002901</v>
      </c>
      <c r="K282" s="119">
        <f t="shared" si="85"/>
        <v>0.75130325319997104</v>
      </c>
      <c r="L282" s="118">
        <f t="shared" si="90"/>
        <v>61799.757017847507</v>
      </c>
      <c r="M282" s="118">
        <f t="shared" si="84"/>
        <v>15369.398523370937</v>
      </c>
      <c r="N282" s="118">
        <f t="shared" si="87"/>
        <v>270575.2887808102</v>
      </c>
      <c r="O282" s="118">
        <f t="shared" si="88"/>
        <v>589139.92455386871</v>
      </c>
      <c r="P282" s="117">
        <f t="shared" si="89"/>
        <v>9.533045969480554</v>
      </c>
    </row>
    <row r="283" spans="1:16" x14ac:dyDescent="0.2">
      <c r="A283" s="115" t="s">
        <v>50</v>
      </c>
      <c r="B283" s="115" t="s">
        <v>70</v>
      </c>
      <c r="C283" s="116" t="s">
        <v>133</v>
      </c>
      <c r="D283" s="115" t="str">
        <f t="shared" si="82"/>
        <v>CEFemale85-89</v>
      </c>
      <c r="E283" s="118">
        <f>VLOOKUP(D283,'Appendix 1b. Person-years 2019'!$E$3:$F$1682,2,FALSE)</f>
        <v>31012.656299999999</v>
      </c>
      <c r="F283" s="118">
        <f>VLOOKUP(D283,'Appendix 2b. Deaths 2019'!$E$4:$F$1683,2,FALSE)</f>
        <v>3001</v>
      </c>
      <c r="G283" s="119">
        <f t="shared" si="83"/>
        <v>9.6766944790859469E-2</v>
      </c>
      <c r="H283" s="189">
        <v>5</v>
      </c>
      <c r="I283" s="215">
        <f>VLOOKUP(D283,'Appendix 3. nax IBGE 2019'!$E$5:$O$1850,11,FALSE)</f>
        <v>2.4999999999999987</v>
      </c>
      <c r="J283" s="119">
        <f t="shared" si="86"/>
        <v>0.38958689101827682</v>
      </c>
      <c r="K283" s="119">
        <f t="shared" si="85"/>
        <v>0.61041310898172318</v>
      </c>
      <c r="L283" s="118">
        <f t="shared" si="90"/>
        <v>46430.358494476568</v>
      </c>
      <c r="M283" s="118">
        <f t="shared" si="84"/>
        <v>18088.659014727167</v>
      </c>
      <c r="N283" s="118">
        <f t="shared" si="87"/>
        <v>186930.14493556489</v>
      </c>
      <c r="O283" s="118">
        <f t="shared" si="88"/>
        <v>318564.63577305852</v>
      </c>
      <c r="P283" s="117">
        <f t="shared" si="89"/>
        <v>6.8611280658312275</v>
      </c>
    </row>
    <row r="284" spans="1:16" x14ac:dyDescent="0.2">
      <c r="A284" s="115" t="s">
        <v>50</v>
      </c>
      <c r="B284" s="115" t="s">
        <v>70</v>
      </c>
      <c r="C284" s="116" t="s">
        <v>8</v>
      </c>
      <c r="D284" s="115" t="str">
        <f t="shared" si="82"/>
        <v>CEFemale90+</v>
      </c>
      <c r="E284" s="113">
        <f>VLOOKUP(D284,'Appendix 1b. Person-years 2019'!$E$3:$F$1682,2,FALSE)</f>
        <v>20584.6535</v>
      </c>
      <c r="F284" s="113">
        <f>VLOOKUP(D284,'Appendix 2b. Deaths 2019'!$E$4:$F$1683,2,FALSE)</f>
        <v>4432</v>
      </c>
      <c r="G284" s="114">
        <f t="shared" si="83"/>
        <v>0.21530602883356767</v>
      </c>
      <c r="H284" s="190"/>
      <c r="I284" s="215">
        <f>VLOOKUP(D284,'Appendix 3. nax IBGE 2019'!$E$5:$O$1850,11,FALSE)</f>
        <v>5.0127728417856732</v>
      </c>
      <c r="J284" s="114">
        <v>1</v>
      </c>
      <c r="K284" s="114">
        <f t="shared" si="85"/>
        <v>0</v>
      </c>
      <c r="L284" s="113">
        <f t="shared" si="90"/>
        <v>28341.699479749401</v>
      </c>
      <c r="M284" s="113">
        <f t="shared" si="84"/>
        <v>28341.699479749401</v>
      </c>
      <c r="N284" s="113">
        <f>L284*P284</f>
        <v>131634.49083749362</v>
      </c>
      <c r="O284" s="113">
        <f>N284</f>
        <v>131634.49083749362</v>
      </c>
      <c r="P284" s="112">
        <f>1/G284</f>
        <v>4.644551782490975</v>
      </c>
    </row>
    <row r="285" spans="1:16" x14ac:dyDescent="0.2">
      <c r="A285" s="115" t="s">
        <v>50</v>
      </c>
      <c r="B285" s="115" t="s">
        <v>71</v>
      </c>
      <c r="C285" s="116">
        <v>0</v>
      </c>
      <c r="D285" s="115" t="str">
        <f t="shared" si="82"/>
        <v>CEMale0</v>
      </c>
      <c r="E285" s="122">
        <f>VLOOKUP(D285,'Appendix 1b. Person-years 2019'!$E$3:$F$1682,2,FALSE)</f>
        <v>67623.861900000004</v>
      </c>
      <c r="F285" s="122">
        <f>VLOOKUP(D285,'Appendix 2b. Deaths 2019'!$E$4:$F$1683,2,FALSE)</f>
        <v>851</v>
      </c>
      <c r="G285" s="123">
        <f t="shared" si="83"/>
        <v>1.2584315300691219E-2</v>
      </c>
      <c r="H285" s="188">
        <v>1</v>
      </c>
      <c r="I285" s="215">
        <f>VLOOKUP(D285,'Appendix 3. nax IBGE 2019'!$E$5:$O$1850,11,FALSE)</f>
        <v>8.1836494250905056E-2</v>
      </c>
      <c r="J285" s="123">
        <f t="shared" ref="J285:J303" si="91">(H285*G285)/(1+(H285-I285)*G285)</f>
        <v>1.2440571229808834E-2</v>
      </c>
      <c r="K285" s="123">
        <f t="shared" si="85"/>
        <v>0.98755942877019121</v>
      </c>
      <c r="L285" s="122">
        <v>100000</v>
      </c>
      <c r="M285" s="122">
        <f t="shared" si="84"/>
        <v>1244.0571229808834</v>
      </c>
      <c r="N285" s="122">
        <f t="shared" ref="N285:N303" si="92">L286*H285+M285*I285</f>
        <v>98857.752150611734</v>
      </c>
      <c r="O285" s="122">
        <f t="shared" ref="O285:O303" si="93">O286+N285</f>
        <v>7324727.338480711</v>
      </c>
      <c r="P285" s="121">
        <f t="shared" ref="P285:P303" si="94">O285/L285</f>
        <v>73.247273384807116</v>
      </c>
    </row>
    <row r="286" spans="1:16" x14ac:dyDescent="0.2">
      <c r="A286" s="115" t="s">
        <v>50</v>
      </c>
      <c r="B286" s="115" t="s">
        <v>71</v>
      </c>
      <c r="C286" s="120" t="s">
        <v>1657</v>
      </c>
      <c r="D286" s="115" t="str">
        <f t="shared" si="82"/>
        <v>CEMale1-4</v>
      </c>
      <c r="E286" s="118">
        <f>VLOOKUP(D286,'Appendix 1b. Person-years 2019'!$E$3:$F$1682,2,FALSE)</f>
        <v>268926.48959999997</v>
      </c>
      <c r="F286" s="118">
        <f>VLOOKUP(D286,'Appendix 2b. Deaths 2019'!$E$4:$F$1683,2,FALSE)</f>
        <v>152</v>
      </c>
      <c r="G286" s="119">
        <f t="shared" si="83"/>
        <v>5.6521021869613555E-4</v>
      </c>
      <c r="H286" s="189">
        <v>4</v>
      </c>
      <c r="I286" s="215">
        <f>VLOOKUP(D286,'Appendix 3. nax IBGE 2019'!$E$5:$O$1850,11,FALSE)</f>
        <v>1.6117753540250874</v>
      </c>
      <c r="J286" s="119">
        <f t="shared" si="91"/>
        <v>2.2577931949558177E-3</v>
      </c>
      <c r="K286" s="119">
        <f t="shared" si="85"/>
        <v>0.99774220680504422</v>
      </c>
      <c r="L286" s="118">
        <f t="shared" ref="L286:L304" si="95">L285-M285</f>
        <v>98755.942877019115</v>
      </c>
      <c r="M286" s="118">
        <f t="shared" si="84"/>
        <v>222.97049578917921</v>
      </c>
      <c r="N286" s="118">
        <f t="shared" si="92"/>
        <v>394491.26787470747</v>
      </c>
      <c r="O286" s="118">
        <f t="shared" si="93"/>
        <v>7225869.586330099</v>
      </c>
      <c r="P286" s="117">
        <f t="shared" si="94"/>
        <v>73.168959515970414</v>
      </c>
    </row>
    <row r="287" spans="1:16" x14ac:dyDescent="0.2">
      <c r="A287" s="115" t="s">
        <v>50</v>
      </c>
      <c r="B287" s="115" t="s">
        <v>71</v>
      </c>
      <c r="C287" s="120" t="s">
        <v>1658</v>
      </c>
      <c r="D287" s="115" t="str">
        <f t="shared" si="82"/>
        <v>CEMale5-9</v>
      </c>
      <c r="E287" s="118">
        <f>VLOOKUP(D287,'Appendix 1b. Person-years 2019'!$E$3:$F$1682,2,FALSE)</f>
        <v>328832.44650000002</v>
      </c>
      <c r="F287" s="118">
        <f>VLOOKUP(D287,'Appendix 2b. Deaths 2019'!$E$4:$F$1683,2,FALSE)</f>
        <v>103</v>
      </c>
      <c r="G287" s="119">
        <f t="shared" si="83"/>
        <v>3.1322943066082134E-4</v>
      </c>
      <c r="H287" s="189">
        <v>5</v>
      </c>
      <c r="I287" s="215">
        <f>VLOOKUP(D287,'Appendix 3. nax IBGE 2019'!$E$5:$O$1850,11,FALSE)</f>
        <v>2.5000000000000155</v>
      </c>
      <c r="J287" s="119">
        <f t="shared" si="91"/>
        <v>1.5649217044678087E-3</v>
      </c>
      <c r="K287" s="119">
        <f t="shared" si="85"/>
        <v>0.99843507829553224</v>
      </c>
      <c r="L287" s="118">
        <f t="shared" si="95"/>
        <v>98532.972381229934</v>
      </c>
      <c r="M287" s="118">
        <f t="shared" si="84"/>
        <v>154.19638708511386</v>
      </c>
      <c r="N287" s="118">
        <f t="shared" si="92"/>
        <v>492279.37093843688</v>
      </c>
      <c r="O287" s="118">
        <f t="shared" si="93"/>
        <v>6831378.3184553916</v>
      </c>
      <c r="P287" s="117">
        <f t="shared" si="94"/>
        <v>69.330886436921659</v>
      </c>
    </row>
    <row r="288" spans="1:16" x14ac:dyDescent="0.2">
      <c r="A288" s="115" t="s">
        <v>50</v>
      </c>
      <c r="B288" s="115" t="s">
        <v>71</v>
      </c>
      <c r="C288" s="120" t="s">
        <v>118</v>
      </c>
      <c r="D288" s="115" t="str">
        <f t="shared" si="82"/>
        <v>CEMale10-14</v>
      </c>
      <c r="E288" s="118">
        <f>VLOOKUP(D288,'Appendix 1b. Person-years 2019'!$E$3:$F$1682,2,FALSE)</f>
        <v>351077.45659999998</v>
      </c>
      <c r="F288" s="118">
        <f>VLOOKUP(D288,'Appendix 2b. Deaths 2019'!$E$4:$F$1683,2,FALSE)</f>
        <v>129</v>
      </c>
      <c r="G288" s="119">
        <f t="shared" si="83"/>
        <v>3.6744028297714407E-4</v>
      </c>
      <c r="H288" s="189">
        <v>5</v>
      </c>
      <c r="I288" s="215">
        <f>VLOOKUP(D288,'Appendix 3. nax IBGE 2019'!$E$5:$O$1850,11,FALSE)</f>
        <v>2.4999999999999956</v>
      </c>
      <c r="J288" s="119">
        <f t="shared" si="91"/>
        <v>1.8355153092241448E-3</v>
      </c>
      <c r="K288" s="119">
        <f t="shared" si="85"/>
        <v>0.9981644846907759</v>
      </c>
      <c r="L288" s="118">
        <f t="shared" si="95"/>
        <v>98378.775994144817</v>
      </c>
      <c r="M288" s="118">
        <f t="shared" si="84"/>
        <v>180.5757494399856</v>
      </c>
      <c r="N288" s="118">
        <f t="shared" si="92"/>
        <v>491442.44059712411</v>
      </c>
      <c r="O288" s="118">
        <f t="shared" si="93"/>
        <v>6339098.9475169545</v>
      </c>
      <c r="P288" s="117">
        <f t="shared" si="94"/>
        <v>64.435635465664234</v>
      </c>
    </row>
    <row r="289" spans="1:16" x14ac:dyDescent="0.2">
      <c r="A289" s="115" t="s">
        <v>50</v>
      </c>
      <c r="B289" s="115" t="s">
        <v>71</v>
      </c>
      <c r="C289" s="116" t="s">
        <v>119</v>
      </c>
      <c r="D289" s="115" t="str">
        <f t="shared" si="82"/>
        <v>CEMale15-19</v>
      </c>
      <c r="E289" s="118">
        <f>VLOOKUP(D289,'Appendix 1b. Person-years 2019'!$E$3:$F$1682,2,FALSE)</f>
        <v>378052.25339999999</v>
      </c>
      <c r="F289" s="118">
        <f>VLOOKUP(D289,'Appendix 2b. Deaths 2019'!$E$4:$F$1683,2,FALSE)</f>
        <v>652</v>
      </c>
      <c r="G289" s="119">
        <f t="shared" si="83"/>
        <v>1.7246293181333013E-3</v>
      </c>
      <c r="H289" s="189">
        <v>5</v>
      </c>
      <c r="I289" s="215">
        <f>VLOOKUP(D289,'Appendix 3. nax IBGE 2019'!$E$5:$O$1850,11,FALSE)</f>
        <v>2.500000000000016</v>
      </c>
      <c r="J289" s="119">
        <f t="shared" si="91"/>
        <v>8.5861268753205326E-3</v>
      </c>
      <c r="K289" s="119">
        <f t="shared" si="85"/>
        <v>0.99141387312467943</v>
      </c>
      <c r="L289" s="118">
        <f t="shared" si="95"/>
        <v>98198.200244704829</v>
      </c>
      <c r="M289" s="118">
        <f t="shared" si="84"/>
        <v>843.14220622916741</v>
      </c>
      <c r="N289" s="118">
        <f t="shared" si="92"/>
        <v>488883.14570795128</v>
      </c>
      <c r="O289" s="118">
        <f t="shared" si="93"/>
        <v>5847656.5069198301</v>
      </c>
      <c r="P289" s="117">
        <f t="shared" si="94"/>
        <v>59.549528324834597</v>
      </c>
    </row>
    <row r="290" spans="1:16" x14ac:dyDescent="0.2">
      <c r="A290" s="115" t="s">
        <v>50</v>
      </c>
      <c r="B290" s="115" t="s">
        <v>71</v>
      </c>
      <c r="C290" s="116" t="s">
        <v>120</v>
      </c>
      <c r="D290" s="115" t="str">
        <f t="shared" si="82"/>
        <v>CEMale20-24</v>
      </c>
      <c r="E290" s="118">
        <f>VLOOKUP(D290,'Appendix 1b. Person-years 2019'!$E$3:$F$1682,2,FALSE)</f>
        <v>420301.20490000001</v>
      </c>
      <c r="F290" s="118">
        <f>VLOOKUP(D290,'Appendix 2b. Deaths 2019'!$E$4:$F$1683,2,FALSE)</f>
        <v>976</v>
      </c>
      <c r="G290" s="119">
        <f t="shared" si="83"/>
        <v>2.3221441876004481E-3</v>
      </c>
      <c r="H290" s="189">
        <v>5</v>
      </c>
      <c r="I290" s="215">
        <f>VLOOKUP(D290,'Appendix 3. nax IBGE 2019'!$E$5:$O$1850,11,FALSE)</f>
        <v>2.4999999999999787</v>
      </c>
      <c r="J290" s="119">
        <f t="shared" si="91"/>
        <v>1.1543705566043344E-2</v>
      </c>
      <c r="K290" s="119">
        <f t="shared" si="85"/>
        <v>0.98845629443395666</v>
      </c>
      <c r="L290" s="118">
        <f t="shared" si="95"/>
        <v>97355.058038475661</v>
      </c>
      <c r="M290" s="118">
        <f t="shared" si="84"/>
        <v>1123.8381253612242</v>
      </c>
      <c r="N290" s="118">
        <f t="shared" si="92"/>
        <v>483965.69487897528</v>
      </c>
      <c r="O290" s="118">
        <f t="shared" si="93"/>
        <v>5358773.3612118792</v>
      </c>
      <c r="P290" s="117">
        <f t="shared" si="94"/>
        <v>55.043605018385797</v>
      </c>
    </row>
    <row r="291" spans="1:16" x14ac:dyDescent="0.2">
      <c r="A291" s="115" t="s">
        <v>50</v>
      </c>
      <c r="B291" s="115" t="s">
        <v>71</v>
      </c>
      <c r="C291" s="116" t="s">
        <v>121</v>
      </c>
      <c r="D291" s="115" t="str">
        <f t="shared" si="82"/>
        <v>CEMale25-29</v>
      </c>
      <c r="E291" s="118">
        <f>VLOOKUP(D291,'Appendix 1b. Person-years 2019'!$E$3:$F$1682,2,FALSE)</f>
        <v>394907.75150000001</v>
      </c>
      <c r="F291" s="118">
        <f>VLOOKUP(D291,'Appendix 2b. Deaths 2019'!$E$4:$F$1683,2,FALSE)</f>
        <v>878</v>
      </c>
      <c r="G291" s="119">
        <f t="shared" si="83"/>
        <v>2.2233040416781993E-3</v>
      </c>
      <c r="H291" s="189">
        <v>5</v>
      </c>
      <c r="I291" s="215">
        <f>VLOOKUP(D291,'Appendix 3. nax IBGE 2019'!$E$5:$O$1850,11,FALSE)</f>
        <v>2.5000000000000218</v>
      </c>
      <c r="J291" s="119">
        <f t="shared" si="91"/>
        <v>1.1055073235875073E-2</v>
      </c>
      <c r="K291" s="119">
        <f t="shared" si="85"/>
        <v>0.98894492676412493</v>
      </c>
      <c r="L291" s="118">
        <f t="shared" si="95"/>
        <v>96231.219913114444</v>
      </c>
      <c r="M291" s="118">
        <f t="shared" si="84"/>
        <v>1063.8431837170799</v>
      </c>
      <c r="N291" s="118">
        <f t="shared" si="92"/>
        <v>478496.49160627951</v>
      </c>
      <c r="O291" s="118">
        <f t="shared" si="93"/>
        <v>4874807.6663329042</v>
      </c>
      <c r="P291" s="117">
        <f t="shared" si="94"/>
        <v>50.657236505307594</v>
      </c>
    </row>
    <row r="292" spans="1:16" x14ac:dyDescent="0.2">
      <c r="A292" s="115" t="s">
        <v>50</v>
      </c>
      <c r="B292" s="115" t="s">
        <v>71</v>
      </c>
      <c r="C292" s="116" t="s">
        <v>122</v>
      </c>
      <c r="D292" s="115" t="str">
        <f t="shared" si="82"/>
        <v>CEMale30-34</v>
      </c>
      <c r="E292" s="118">
        <f>VLOOKUP(D292,'Appendix 1b. Person-years 2019'!$E$3:$F$1682,2,FALSE)</f>
        <v>377253.33270000003</v>
      </c>
      <c r="F292" s="118">
        <f>VLOOKUP(D292,'Appendix 2b. Deaths 2019'!$E$4:$F$1683,2,FALSE)</f>
        <v>991</v>
      </c>
      <c r="G292" s="119">
        <f t="shared" si="83"/>
        <v>2.6268820288674944E-3</v>
      </c>
      <c r="H292" s="189">
        <v>5</v>
      </c>
      <c r="I292" s="215">
        <f>VLOOKUP(D292,'Appendix 3. nax IBGE 2019'!$E$5:$O$1850,11,FALSE)</f>
        <v>2.5000000000000191</v>
      </c>
      <c r="J292" s="119">
        <f t="shared" si="91"/>
        <v>1.3048716546845734E-2</v>
      </c>
      <c r="K292" s="119">
        <f t="shared" si="85"/>
        <v>0.9869512834531543</v>
      </c>
      <c r="L292" s="118">
        <f t="shared" si="95"/>
        <v>95167.376729397365</v>
      </c>
      <c r="M292" s="118">
        <f t="shared" si="84"/>
        <v>1241.812123448789</v>
      </c>
      <c r="N292" s="118">
        <f t="shared" si="92"/>
        <v>472732.35333836486</v>
      </c>
      <c r="O292" s="118">
        <f t="shared" si="93"/>
        <v>4396311.174726625</v>
      </c>
      <c r="P292" s="117">
        <f t="shared" si="94"/>
        <v>46.195569593425567</v>
      </c>
    </row>
    <row r="293" spans="1:16" x14ac:dyDescent="0.2">
      <c r="A293" s="115" t="s">
        <v>50</v>
      </c>
      <c r="B293" s="115" t="s">
        <v>71</v>
      </c>
      <c r="C293" s="116" t="s">
        <v>123</v>
      </c>
      <c r="D293" s="115" t="str">
        <f t="shared" si="82"/>
        <v>CEMale35-39</v>
      </c>
      <c r="E293" s="118">
        <f>VLOOKUP(D293,'Appendix 1b. Person-years 2019'!$E$3:$F$1682,2,FALSE)</f>
        <v>341217.41649999999</v>
      </c>
      <c r="F293" s="118">
        <f>VLOOKUP(D293,'Appendix 2b. Deaths 2019'!$E$4:$F$1683,2,FALSE)</f>
        <v>1050</v>
      </c>
      <c r="G293" s="119">
        <f t="shared" si="83"/>
        <v>3.0772168981591246E-3</v>
      </c>
      <c r="H293" s="189">
        <v>5</v>
      </c>
      <c r="I293" s="215">
        <f>VLOOKUP(D293,'Appendix 3. nax IBGE 2019'!$E$5:$O$1850,11,FALSE)</f>
        <v>2.5</v>
      </c>
      <c r="J293" s="119">
        <f t="shared" si="91"/>
        <v>1.5268622334149983E-2</v>
      </c>
      <c r="K293" s="119">
        <f t="shared" si="85"/>
        <v>0.98473137766585006</v>
      </c>
      <c r="L293" s="118">
        <f t="shared" si="95"/>
        <v>93925.564605948573</v>
      </c>
      <c r="M293" s="118">
        <f t="shared" si="84"/>
        <v>1434.1139734900335</v>
      </c>
      <c r="N293" s="118">
        <f t="shared" si="92"/>
        <v>466042.53809601779</v>
      </c>
      <c r="O293" s="118">
        <f t="shared" si="93"/>
        <v>3923578.82138826</v>
      </c>
      <c r="P293" s="117">
        <f t="shared" si="94"/>
        <v>41.773279062511683</v>
      </c>
    </row>
    <row r="294" spans="1:16" x14ac:dyDescent="0.2">
      <c r="A294" s="115" t="s">
        <v>50</v>
      </c>
      <c r="B294" s="115" t="s">
        <v>71</v>
      </c>
      <c r="C294" s="116" t="s">
        <v>124</v>
      </c>
      <c r="D294" s="115" t="str">
        <f t="shared" si="82"/>
        <v>CEMale40-44</v>
      </c>
      <c r="E294" s="118">
        <f>VLOOKUP(D294,'Appendix 1b. Person-years 2019'!$E$3:$F$1682,2,FALSE)</f>
        <v>299541.18819999998</v>
      </c>
      <c r="F294" s="118">
        <f>VLOOKUP(D294,'Appendix 2b. Deaths 2019'!$E$4:$F$1683,2,FALSE)</f>
        <v>1149</v>
      </c>
      <c r="G294" s="119">
        <f t="shared" si="83"/>
        <v>3.8358664693311788E-3</v>
      </c>
      <c r="H294" s="189">
        <v>5</v>
      </c>
      <c r="I294" s="215">
        <f>VLOOKUP(D294,'Appendix 3. nax IBGE 2019'!$E$5:$O$1850,11,FALSE)</f>
        <v>2.5000000000000009</v>
      </c>
      <c r="J294" s="119">
        <f t="shared" si="91"/>
        <v>1.8997155962730664E-2</v>
      </c>
      <c r="K294" s="119">
        <f t="shared" si="85"/>
        <v>0.98100284403726934</v>
      </c>
      <c r="L294" s="118">
        <f t="shared" si="95"/>
        <v>92491.450632458538</v>
      </c>
      <c r="M294" s="118">
        <f t="shared" si="84"/>
        <v>1757.0745128840185</v>
      </c>
      <c r="N294" s="118">
        <f t="shared" si="92"/>
        <v>458064.56688008265</v>
      </c>
      <c r="O294" s="118">
        <f t="shared" si="93"/>
        <v>3457536.2832922423</v>
      </c>
      <c r="P294" s="117">
        <f t="shared" si="94"/>
        <v>37.382225704641179</v>
      </c>
    </row>
    <row r="295" spans="1:16" x14ac:dyDescent="0.2">
      <c r="A295" s="115" t="s">
        <v>50</v>
      </c>
      <c r="B295" s="115" t="s">
        <v>71</v>
      </c>
      <c r="C295" s="116" t="s">
        <v>125</v>
      </c>
      <c r="D295" s="115" t="str">
        <f t="shared" si="82"/>
        <v>CEMale45-49</v>
      </c>
      <c r="E295" s="118">
        <f>VLOOKUP(D295,'Appendix 1b. Person-years 2019'!$E$3:$F$1682,2,FALSE)</f>
        <v>260495.3095</v>
      </c>
      <c r="F295" s="118">
        <f>VLOOKUP(D295,'Appendix 2b. Deaths 2019'!$E$4:$F$1683,2,FALSE)</f>
        <v>1392</v>
      </c>
      <c r="G295" s="119">
        <f t="shared" si="83"/>
        <v>5.3436662743441832E-3</v>
      </c>
      <c r="H295" s="189">
        <v>5</v>
      </c>
      <c r="I295" s="215">
        <f>VLOOKUP(D295,'Appendix 3. nax IBGE 2019'!$E$5:$O$1850,11,FALSE)</f>
        <v>2.5000000000000249</v>
      </c>
      <c r="J295" s="119">
        <f t="shared" si="91"/>
        <v>2.6366102243361517E-2</v>
      </c>
      <c r="K295" s="119">
        <f t="shared" si="85"/>
        <v>0.97363389775663844</v>
      </c>
      <c r="L295" s="118">
        <f t="shared" si="95"/>
        <v>90734.376119574517</v>
      </c>
      <c r="M295" s="118">
        <f t="shared" si="84"/>
        <v>2392.3118377563214</v>
      </c>
      <c r="N295" s="118">
        <f t="shared" si="92"/>
        <v>447691.10100348189</v>
      </c>
      <c r="O295" s="118">
        <f t="shared" si="93"/>
        <v>2999471.7164121596</v>
      </c>
      <c r="P295" s="117">
        <f t="shared" si="94"/>
        <v>33.057721281505245</v>
      </c>
    </row>
    <row r="296" spans="1:16" x14ac:dyDescent="0.2">
      <c r="A296" s="115" t="s">
        <v>50</v>
      </c>
      <c r="B296" s="115" t="s">
        <v>71</v>
      </c>
      <c r="C296" s="116" t="s">
        <v>126</v>
      </c>
      <c r="D296" s="115" t="str">
        <f t="shared" si="82"/>
        <v>CEMale50-54</v>
      </c>
      <c r="E296" s="118">
        <f>VLOOKUP(D296,'Appendix 1b. Person-years 2019'!$E$3:$F$1682,2,FALSE)</f>
        <v>240212.58309999999</v>
      </c>
      <c r="F296" s="118">
        <f>VLOOKUP(D296,'Appendix 2b. Deaths 2019'!$E$4:$F$1683,2,FALSE)</f>
        <v>1748</v>
      </c>
      <c r="G296" s="119">
        <f t="shared" si="83"/>
        <v>7.2768877360280138E-3</v>
      </c>
      <c r="H296" s="189">
        <v>5</v>
      </c>
      <c r="I296" s="215">
        <f>VLOOKUP(D296,'Appendix 3. nax IBGE 2019'!$E$5:$O$1850,11,FALSE)</f>
        <v>2.5000000000000018</v>
      </c>
      <c r="J296" s="119">
        <f t="shared" si="91"/>
        <v>3.5734351519325337E-2</v>
      </c>
      <c r="K296" s="119">
        <f t="shared" si="85"/>
        <v>0.96426564848067464</v>
      </c>
      <c r="L296" s="118">
        <f t="shared" si="95"/>
        <v>88342.064281818195</v>
      </c>
      <c r="M296" s="118">
        <f t="shared" si="84"/>
        <v>3156.8463789893267</v>
      </c>
      <c r="N296" s="118">
        <f t="shared" si="92"/>
        <v>433818.20546161768</v>
      </c>
      <c r="O296" s="118">
        <f t="shared" si="93"/>
        <v>2551780.6154086776</v>
      </c>
      <c r="P296" s="117">
        <f t="shared" si="94"/>
        <v>28.885227395958225</v>
      </c>
    </row>
    <row r="297" spans="1:16" x14ac:dyDescent="0.2">
      <c r="A297" s="115" t="s">
        <v>50</v>
      </c>
      <c r="B297" s="115" t="s">
        <v>71</v>
      </c>
      <c r="C297" s="116" t="s">
        <v>127</v>
      </c>
      <c r="D297" s="115" t="str">
        <f t="shared" si="82"/>
        <v>CEMale55-59</v>
      </c>
      <c r="E297" s="118">
        <f>VLOOKUP(D297,'Appendix 1b. Person-years 2019'!$E$3:$F$1682,2,FALSE)</f>
        <v>202522.6018</v>
      </c>
      <c r="F297" s="118">
        <f>VLOOKUP(D297,'Appendix 2b. Deaths 2019'!$E$4:$F$1683,2,FALSE)</f>
        <v>1975</v>
      </c>
      <c r="G297" s="119">
        <f t="shared" si="83"/>
        <v>9.7519979619380935E-3</v>
      </c>
      <c r="H297" s="189">
        <v>5</v>
      </c>
      <c r="I297" s="215">
        <f>VLOOKUP(D297,'Appendix 3. nax IBGE 2019'!$E$5:$O$1850,11,FALSE)</f>
        <v>2.4999999999999911</v>
      </c>
      <c r="J297" s="119">
        <f t="shared" si="91"/>
        <v>4.7599513903255973E-2</v>
      </c>
      <c r="K297" s="119">
        <f t="shared" si="85"/>
        <v>0.95240048609674399</v>
      </c>
      <c r="L297" s="118">
        <f t="shared" si="95"/>
        <v>85185.217902828866</v>
      </c>
      <c r="M297" s="118">
        <f t="shared" si="84"/>
        <v>4054.7749639175922</v>
      </c>
      <c r="N297" s="118">
        <f t="shared" si="92"/>
        <v>415789.15210435033</v>
      </c>
      <c r="O297" s="118">
        <f t="shared" si="93"/>
        <v>2117962.40994706</v>
      </c>
      <c r="P297" s="117">
        <f t="shared" si="94"/>
        <v>24.863027437025853</v>
      </c>
    </row>
    <row r="298" spans="1:16" x14ac:dyDescent="0.2">
      <c r="A298" s="115" t="s">
        <v>50</v>
      </c>
      <c r="B298" s="115" t="s">
        <v>71</v>
      </c>
      <c r="C298" s="116" t="s">
        <v>128</v>
      </c>
      <c r="D298" s="115" t="str">
        <f t="shared" si="82"/>
        <v>CEMale60-64</v>
      </c>
      <c r="E298" s="118">
        <f>VLOOKUP(D298,'Appendix 1b. Person-years 2019'!$E$3:$F$1682,2,FALSE)</f>
        <v>148892.98130000001</v>
      </c>
      <c r="F298" s="118">
        <f>VLOOKUP(D298,'Appendix 2b. Deaths 2019'!$E$4:$F$1683,2,FALSE)</f>
        <v>2228</v>
      </c>
      <c r="G298" s="119">
        <f t="shared" si="83"/>
        <v>1.4963767805218901E-2</v>
      </c>
      <c r="H298" s="189">
        <v>5</v>
      </c>
      <c r="I298" s="215">
        <f>VLOOKUP(D298,'Appendix 3. nax IBGE 2019'!$E$5:$O$1850,11,FALSE)</f>
        <v>2.4999999999999991</v>
      </c>
      <c r="J298" s="119">
        <f t="shared" si="91"/>
        <v>7.2120840257276594E-2</v>
      </c>
      <c r="K298" s="119">
        <f t="shared" si="85"/>
        <v>0.92787915974272339</v>
      </c>
      <c r="L298" s="118">
        <f t="shared" si="95"/>
        <v>81130.442938911277</v>
      </c>
      <c r="M298" s="118">
        <f t="shared" si="84"/>
        <v>5851.1957151993138</v>
      </c>
      <c r="N298" s="118">
        <f t="shared" si="92"/>
        <v>391024.22540655814</v>
      </c>
      <c r="O298" s="118">
        <f t="shared" si="93"/>
        <v>1702173.2578427098</v>
      </c>
      <c r="P298" s="117">
        <f t="shared" si="94"/>
        <v>20.980697210347955</v>
      </c>
    </row>
    <row r="299" spans="1:16" x14ac:dyDescent="0.2">
      <c r="A299" s="115" t="s">
        <v>50</v>
      </c>
      <c r="B299" s="115" t="s">
        <v>71</v>
      </c>
      <c r="C299" s="116" t="s">
        <v>129</v>
      </c>
      <c r="D299" s="115" t="str">
        <f t="shared" si="82"/>
        <v>CEMale65-69</v>
      </c>
      <c r="E299" s="118">
        <f>VLOOKUP(D299,'Appendix 1b. Person-years 2019'!$E$3:$F$1682,2,FALSE)</f>
        <v>119895.6217</v>
      </c>
      <c r="F299" s="118">
        <f>VLOOKUP(D299,'Appendix 2b. Deaths 2019'!$E$4:$F$1683,2,FALSE)</f>
        <v>2548</v>
      </c>
      <c r="G299" s="119">
        <f t="shared" si="83"/>
        <v>2.1251818572454177E-2</v>
      </c>
      <c r="H299" s="189">
        <v>5</v>
      </c>
      <c r="I299" s="215">
        <f>VLOOKUP(D299,'Appendix 3. nax IBGE 2019'!$E$5:$O$1850,11,FALSE)</f>
        <v>2.5000000000000013</v>
      </c>
      <c r="J299" s="119">
        <f t="shared" si="91"/>
        <v>0.10089840629993112</v>
      </c>
      <c r="K299" s="119">
        <f t="shared" si="85"/>
        <v>0.89910159370006892</v>
      </c>
      <c r="L299" s="118">
        <f t="shared" si="95"/>
        <v>75279.247223711965</v>
      </c>
      <c r="M299" s="118">
        <f t="shared" si="84"/>
        <v>7595.5560723310518</v>
      </c>
      <c r="N299" s="118">
        <f t="shared" si="92"/>
        <v>357407.3459377322</v>
      </c>
      <c r="O299" s="118">
        <f t="shared" si="93"/>
        <v>1311149.0324361518</v>
      </c>
      <c r="P299" s="117">
        <f t="shared" si="94"/>
        <v>17.417137933642316</v>
      </c>
    </row>
    <row r="300" spans="1:16" x14ac:dyDescent="0.2">
      <c r="A300" s="115" t="s">
        <v>50</v>
      </c>
      <c r="B300" s="115" t="s">
        <v>71</v>
      </c>
      <c r="C300" s="116" t="s">
        <v>130</v>
      </c>
      <c r="D300" s="115" t="str">
        <f t="shared" si="82"/>
        <v>CEMale70-74</v>
      </c>
      <c r="E300" s="118">
        <f>VLOOKUP(D300,'Appendix 1b. Person-years 2019'!$E$3:$F$1682,2,FALSE)</f>
        <v>94568.900699999998</v>
      </c>
      <c r="F300" s="118">
        <f>VLOOKUP(D300,'Appendix 2b. Deaths 2019'!$E$4:$F$1683,2,FALSE)</f>
        <v>2761</v>
      </c>
      <c r="G300" s="119">
        <f t="shared" si="83"/>
        <v>2.9195644440857923E-2</v>
      </c>
      <c r="H300" s="189">
        <v>5</v>
      </c>
      <c r="I300" s="215">
        <f>VLOOKUP(D300,'Appendix 3. nax IBGE 2019'!$E$5:$O$1850,11,FALSE)</f>
        <v>2.5</v>
      </c>
      <c r="J300" s="119">
        <f t="shared" si="91"/>
        <v>0.13604818603829522</v>
      </c>
      <c r="K300" s="119">
        <f t="shared" si="85"/>
        <v>0.86395181396170484</v>
      </c>
      <c r="L300" s="118">
        <f t="shared" si="95"/>
        <v>67683.691151380917</v>
      </c>
      <c r="M300" s="118">
        <f t="shared" si="84"/>
        <v>9208.2434055215872</v>
      </c>
      <c r="N300" s="118">
        <f t="shared" si="92"/>
        <v>315397.84724310064</v>
      </c>
      <c r="O300" s="118">
        <f t="shared" si="93"/>
        <v>953741.68649841961</v>
      </c>
      <c r="P300" s="117">
        <f t="shared" si="94"/>
        <v>14.091159484273501</v>
      </c>
    </row>
    <row r="301" spans="1:16" x14ac:dyDescent="0.2">
      <c r="A301" s="115" t="s">
        <v>50</v>
      </c>
      <c r="B301" s="115" t="s">
        <v>71</v>
      </c>
      <c r="C301" s="116" t="s">
        <v>131</v>
      </c>
      <c r="D301" s="115" t="str">
        <f t="shared" si="82"/>
        <v>CEMale75-79</v>
      </c>
      <c r="E301" s="118">
        <f>VLOOKUP(D301,'Appendix 1b. Person-years 2019'!$E$3:$F$1682,2,FALSE)</f>
        <v>63467.331400000003</v>
      </c>
      <c r="F301" s="118">
        <f>VLOOKUP(D301,'Appendix 2b. Deaths 2019'!$E$4:$F$1683,2,FALSE)</f>
        <v>3058</v>
      </c>
      <c r="G301" s="119">
        <f t="shared" si="83"/>
        <v>4.8182268460715522E-2</v>
      </c>
      <c r="H301" s="189">
        <v>5</v>
      </c>
      <c r="I301" s="215">
        <f>VLOOKUP(D301,'Appendix 3. nax IBGE 2019'!$E$5:$O$1850,11,FALSE)</f>
        <v>2.5</v>
      </c>
      <c r="J301" s="119">
        <f t="shared" si="91"/>
        <v>0.21501193532799853</v>
      </c>
      <c r="K301" s="119">
        <f t="shared" si="85"/>
        <v>0.78498806467200144</v>
      </c>
      <c r="L301" s="118">
        <f t="shared" si="95"/>
        <v>58475.447745859332</v>
      </c>
      <c r="M301" s="118">
        <f t="shared" si="84"/>
        <v>12572.919189008464</v>
      </c>
      <c r="N301" s="118">
        <f t="shared" si="92"/>
        <v>260944.9407567755</v>
      </c>
      <c r="O301" s="118">
        <f t="shared" si="93"/>
        <v>638343.83925531898</v>
      </c>
      <c r="P301" s="117">
        <f t="shared" si="94"/>
        <v>10.916442094289399</v>
      </c>
    </row>
    <row r="302" spans="1:16" x14ac:dyDescent="0.2">
      <c r="A302" s="115" t="s">
        <v>50</v>
      </c>
      <c r="B302" s="115" t="s">
        <v>71</v>
      </c>
      <c r="C302" s="116" t="s">
        <v>132</v>
      </c>
      <c r="D302" s="115" t="str">
        <f t="shared" si="82"/>
        <v>CEMale80-84</v>
      </c>
      <c r="E302" s="118">
        <f>VLOOKUP(D302,'Appendix 1b. Person-years 2019'!$E$3:$F$1682,2,FALSE)</f>
        <v>41140.841800000002</v>
      </c>
      <c r="F302" s="118">
        <f>VLOOKUP(D302,'Appendix 2b. Deaths 2019'!$E$4:$F$1683,2,FALSE)</f>
        <v>3081</v>
      </c>
      <c r="G302" s="119">
        <f t="shared" si="83"/>
        <v>7.4889085035688308E-2</v>
      </c>
      <c r="H302" s="189">
        <v>5</v>
      </c>
      <c r="I302" s="215">
        <f>VLOOKUP(D302,'Appendix 3. nax IBGE 2019'!$E$5:$O$1850,11,FALSE)</f>
        <v>2.5</v>
      </c>
      <c r="J302" s="119">
        <f t="shared" si="91"/>
        <v>0.31539610993611417</v>
      </c>
      <c r="K302" s="119">
        <f t="shared" si="85"/>
        <v>0.68460389006388578</v>
      </c>
      <c r="L302" s="118">
        <f t="shared" si="95"/>
        <v>45902.52855685087</v>
      </c>
      <c r="M302" s="118">
        <f t="shared" si="84"/>
        <v>14477.478943062157</v>
      </c>
      <c r="N302" s="118">
        <f t="shared" si="92"/>
        <v>193318.94542659895</v>
      </c>
      <c r="O302" s="118">
        <f t="shared" si="93"/>
        <v>377398.89849854342</v>
      </c>
      <c r="P302" s="117">
        <f t="shared" si="94"/>
        <v>8.2217453017022812</v>
      </c>
    </row>
    <row r="303" spans="1:16" x14ac:dyDescent="0.2">
      <c r="A303" s="115" t="s">
        <v>50</v>
      </c>
      <c r="B303" s="115" t="s">
        <v>71</v>
      </c>
      <c r="C303" s="116" t="s">
        <v>133</v>
      </c>
      <c r="D303" s="115" t="str">
        <f t="shared" si="82"/>
        <v>CEMale85-89</v>
      </c>
      <c r="E303" s="118">
        <f>VLOOKUP(D303,'Appendix 1b. Person-years 2019'!$E$3:$F$1682,2,FALSE)</f>
        <v>19046.486799999999</v>
      </c>
      <c r="F303" s="118">
        <f>VLOOKUP(D303,'Appendix 2b. Deaths 2019'!$E$4:$F$1683,2,FALSE)</f>
        <v>2424</v>
      </c>
      <c r="G303" s="119">
        <f t="shared" si="83"/>
        <v>0.12726756516587617</v>
      </c>
      <c r="H303" s="189">
        <v>5</v>
      </c>
      <c r="I303" s="215">
        <f>VLOOKUP(D303,'Appendix 3. nax IBGE 2019'!$E$5:$O$1850,11,FALSE)</f>
        <v>2.5</v>
      </c>
      <c r="J303" s="119">
        <f t="shared" si="91"/>
        <v>0.48274376644365868</v>
      </c>
      <c r="K303" s="119">
        <f t="shared" si="85"/>
        <v>0.51725623355634132</v>
      </c>
      <c r="L303" s="118">
        <f t="shared" si="95"/>
        <v>31425.049613788713</v>
      </c>
      <c r="M303" s="118">
        <f t="shared" si="84"/>
        <v>15170.246811239205</v>
      </c>
      <c r="N303" s="118">
        <f t="shared" si="92"/>
        <v>119199.63104084555</v>
      </c>
      <c r="O303" s="118">
        <f t="shared" si="93"/>
        <v>184079.95307194444</v>
      </c>
      <c r="P303" s="117">
        <f t="shared" si="94"/>
        <v>5.857745821701859</v>
      </c>
    </row>
    <row r="304" spans="1:16" x14ac:dyDescent="0.2">
      <c r="A304" s="115" t="s">
        <v>50</v>
      </c>
      <c r="B304" s="115" t="s">
        <v>71</v>
      </c>
      <c r="C304" s="116" t="s">
        <v>8</v>
      </c>
      <c r="D304" s="115" t="str">
        <f t="shared" si="82"/>
        <v>CEMale90+</v>
      </c>
      <c r="E304" s="113">
        <f>VLOOKUP(D304,'Appendix 1b. Person-years 2019'!$E$3:$F$1682,2,FALSE)</f>
        <v>11758.8279</v>
      </c>
      <c r="F304" s="113">
        <f>VLOOKUP(D304,'Appendix 2b. Deaths 2019'!$E$4:$F$1683,2,FALSE)</f>
        <v>2946</v>
      </c>
      <c r="G304" s="114">
        <f t="shared" si="83"/>
        <v>0.25053517451343937</v>
      </c>
      <c r="H304" s="190"/>
      <c r="I304" s="215">
        <f>VLOOKUP(D304,'Appendix 3. nax IBGE 2019'!$E$5:$O$1850,11,FALSE)</f>
        <v>4.4136831298248831</v>
      </c>
      <c r="J304" s="114">
        <v>1</v>
      </c>
      <c r="K304" s="114">
        <f t="shared" si="85"/>
        <v>0</v>
      </c>
      <c r="L304" s="113">
        <f t="shared" si="95"/>
        <v>16254.802802549508</v>
      </c>
      <c r="M304" s="113">
        <f t="shared" si="84"/>
        <v>16254.802802549508</v>
      </c>
      <c r="N304" s="113">
        <f>L304*P304</f>
        <v>64880.322031098898</v>
      </c>
      <c r="O304" s="113">
        <f>N304</f>
        <v>64880.322031098898</v>
      </c>
      <c r="P304" s="112">
        <f>1/G304</f>
        <v>3.9914554989816704</v>
      </c>
    </row>
    <row r="305" spans="1:16" x14ac:dyDescent="0.2">
      <c r="A305" s="115" t="s">
        <v>69</v>
      </c>
      <c r="B305" s="115" t="s">
        <v>70</v>
      </c>
      <c r="C305" s="116">
        <v>0</v>
      </c>
      <c r="D305" s="115" t="str">
        <f t="shared" si="82"/>
        <v>DFFemale0</v>
      </c>
      <c r="E305" s="122">
        <f>VLOOKUP(D305,'Appendix 1b. Person-years 2019'!$E$3:$F$1682,2,FALSE)</f>
        <v>21174.380799999999</v>
      </c>
      <c r="F305" s="122">
        <f>VLOOKUP(D305,'Appendix 2b. Deaths 2019'!$E$4:$F$1683,2,FALSE)</f>
        <v>149</v>
      </c>
      <c r="G305" s="123">
        <f t="shared" si="83"/>
        <v>7.0368055343559329E-3</v>
      </c>
      <c r="H305" s="188">
        <v>1</v>
      </c>
      <c r="I305" s="215">
        <f>VLOOKUP(D305,'Appendix 3. nax IBGE 2019'!$E$5:$O$1850,11,FALSE)</f>
        <v>7.7461106450287157E-2</v>
      </c>
      <c r="J305" s="123">
        <f t="shared" ref="J305:J323" si="96">(H305*G305)/(1+(H305-I305)*G305)</f>
        <v>6.9914191513385602E-3</v>
      </c>
      <c r="K305" s="123">
        <f t="shared" si="85"/>
        <v>0.99300858084866139</v>
      </c>
      <c r="L305" s="122">
        <v>100000</v>
      </c>
      <c r="M305" s="122">
        <f t="shared" si="84"/>
        <v>699.14191513385606</v>
      </c>
      <c r="N305" s="122">
        <f t="shared" ref="N305:N323" si="97">L306*H305+M305*I305</f>
        <v>99355.014391178178</v>
      </c>
      <c r="O305" s="122">
        <f t="shared" ref="O305:O323" si="98">O306+N305</f>
        <v>8217202.9242866915</v>
      </c>
      <c r="P305" s="121">
        <f t="shared" ref="P305:P323" si="99">O305/L305</f>
        <v>82.172029242866913</v>
      </c>
    </row>
    <row r="306" spans="1:16" x14ac:dyDescent="0.2">
      <c r="A306" s="115" t="s">
        <v>69</v>
      </c>
      <c r="B306" s="115" t="s">
        <v>70</v>
      </c>
      <c r="C306" s="120" t="s">
        <v>1657</v>
      </c>
      <c r="D306" s="115" t="str">
        <f t="shared" si="82"/>
        <v>DFFemale1-4</v>
      </c>
      <c r="E306" s="118">
        <f>VLOOKUP(D306,'Appendix 1b. Person-years 2019'!$E$3:$F$1682,2,FALSE)</f>
        <v>79306.095000000001</v>
      </c>
      <c r="F306" s="118">
        <f>VLOOKUP(D306,'Appendix 2b. Deaths 2019'!$E$4:$F$1683,2,FALSE)</f>
        <v>31</v>
      </c>
      <c r="G306" s="119">
        <f t="shared" si="83"/>
        <v>3.9089051100044705E-4</v>
      </c>
      <c r="H306" s="189">
        <v>4</v>
      </c>
      <c r="I306" s="215">
        <f>VLOOKUP(D306,'Appendix 3. nax IBGE 2019'!$E$5:$O$1850,11,FALSE)</f>
        <v>1.5091252340059738</v>
      </c>
      <c r="J306" s="119">
        <f t="shared" si="96"/>
        <v>1.5620411480951587E-3</v>
      </c>
      <c r="K306" s="119">
        <f t="shared" si="85"/>
        <v>0.99843795885190489</v>
      </c>
      <c r="L306" s="118">
        <f t="shared" ref="L306:L324" si="100">L305-M305</f>
        <v>99300.858084866137</v>
      </c>
      <c r="M306" s="118">
        <f t="shared" si="84"/>
        <v>155.11202636971871</v>
      </c>
      <c r="N306" s="118">
        <f t="shared" si="97"/>
        <v>396817.06770707801</v>
      </c>
      <c r="O306" s="118">
        <f t="shared" si="98"/>
        <v>8117847.9098955132</v>
      </c>
      <c r="P306" s="117">
        <f t="shared" si="99"/>
        <v>81.750027809001452</v>
      </c>
    </row>
    <row r="307" spans="1:16" x14ac:dyDescent="0.2">
      <c r="A307" s="115" t="s">
        <v>69</v>
      </c>
      <c r="B307" s="115" t="s">
        <v>70</v>
      </c>
      <c r="C307" s="120" t="s">
        <v>1658</v>
      </c>
      <c r="D307" s="115" t="str">
        <f t="shared" si="82"/>
        <v>DFFemale5-9</v>
      </c>
      <c r="E307" s="118">
        <f>VLOOKUP(D307,'Appendix 1b. Person-years 2019'!$E$3:$F$1682,2,FALSE)</f>
        <v>90756.089500000002</v>
      </c>
      <c r="F307" s="118">
        <f>VLOOKUP(D307,'Appendix 2b. Deaths 2019'!$E$4:$F$1683,2,FALSE)</f>
        <v>18</v>
      </c>
      <c r="G307" s="119">
        <f t="shared" si="83"/>
        <v>1.9833379885765131E-4</v>
      </c>
      <c r="H307" s="189">
        <v>5</v>
      </c>
      <c r="I307" s="215">
        <f>VLOOKUP(D307,'Appendix 3. nax IBGE 2019'!$E$5:$O$1850,11,FALSE)</f>
        <v>2.5000000000006115</v>
      </c>
      <c r="J307" s="119">
        <f t="shared" si="96"/>
        <v>9.9117753427396945E-4</v>
      </c>
      <c r="K307" s="119">
        <f t="shared" si="85"/>
        <v>0.99900882246572598</v>
      </c>
      <c r="L307" s="118">
        <f t="shared" si="100"/>
        <v>99145.746058496414</v>
      </c>
      <c r="M307" s="118">
        <f t="shared" si="84"/>
        <v>98.271036112013604</v>
      </c>
      <c r="N307" s="118">
        <f t="shared" si="97"/>
        <v>495483.05270220211</v>
      </c>
      <c r="O307" s="118">
        <f t="shared" si="98"/>
        <v>7721030.8421884356</v>
      </c>
      <c r="P307" s="117">
        <f t="shared" si="99"/>
        <v>77.875563492487061</v>
      </c>
    </row>
    <row r="308" spans="1:16" x14ac:dyDescent="0.2">
      <c r="A308" s="115" t="s">
        <v>69</v>
      </c>
      <c r="B308" s="115" t="s">
        <v>70</v>
      </c>
      <c r="C308" s="120" t="s">
        <v>118</v>
      </c>
      <c r="D308" s="115" t="str">
        <f t="shared" si="82"/>
        <v>DFFemale10-14</v>
      </c>
      <c r="E308" s="118">
        <f>VLOOKUP(D308,'Appendix 1b. Person-years 2019'!$E$3:$F$1682,2,FALSE)</f>
        <v>104476.0009</v>
      </c>
      <c r="F308" s="118">
        <f>VLOOKUP(D308,'Appendix 2b. Deaths 2019'!$E$4:$F$1683,2,FALSE)</f>
        <v>20</v>
      </c>
      <c r="G308" s="119">
        <f t="shared" si="83"/>
        <v>1.9143152329445642E-4</v>
      </c>
      <c r="H308" s="189">
        <v>5</v>
      </c>
      <c r="I308" s="215">
        <f>VLOOKUP(D308,'Appendix 3. nax IBGE 2019'!$E$5:$O$1850,11,FALSE)</f>
        <v>2.4999999999997424</v>
      </c>
      <c r="J308" s="119">
        <f t="shared" si="96"/>
        <v>9.5669976024118607E-4</v>
      </c>
      <c r="K308" s="119">
        <f t="shared" si="85"/>
        <v>0.99904330023975885</v>
      </c>
      <c r="L308" s="118">
        <f t="shared" si="100"/>
        <v>99047.475022384402</v>
      </c>
      <c r="M308" s="118">
        <f t="shared" si="84"/>
        <v>94.758695606410029</v>
      </c>
      <c r="N308" s="118">
        <f t="shared" si="97"/>
        <v>495000.47837290599</v>
      </c>
      <c r="O308" s="118">
        <f t="shared" si="98"/>
        <v>7225547.7894862331</v>
      </c>
      <c r="P308" s="117">
        <f t="shared" si="99"/>
        <v>72.950348182558756</v>
      </c>
    </row>
    <row r="309" spans="1:16" x14ac:dyDescent="0.2">
      <c r="A309" s="115" t="s">
        <v>69</v>
      </c>
      <c r="B309" s="115" t="s">
        <v>70</v>
      </c>
      <c r="C309" s="116" t="s">
        <v>119</v>
      </c>
      <c r="D309" s="115" t="str">
        <f t="shared" si="82"/>
        <v>DFFemale15-19</v>
      </c>
      <c r="E309" s="118">
        <f>VLOOKUP(D309,'Appendix 1b. Person-years 2019'!$E$3:$F$1682,2,FALSE)</f>
        <v>118287.1949</v>
      </c>
      <c r="F309" s="118">
        <f>VLOOKUP(D309,'Appendix 2b. Deaths 2019'!$E$4:$F$1683,2,FALSE)</f>
        <v>38</v>
      </c>
      <c r="G309" s="119">
        <f t="shared" si="83"/>
        <v>3.2125201744893185E-4</v>
      </c>
      <c r="H309" s="189">
        <v>5</v>
      </c>
      <c r="I309" s="215">
        <f>VLOOKUP(D309,'Appendix 3. nax IBGE 2019'!$E$5:$O$1850,11,FALSE)</f>
        <v>2.5000000000000577</v>
      </c>
      <c r="J309" s="119">
        <f t="shared" si="96"/>
        <v>1.6049710867457488E-3</v>
      </c>
      <c r="K309" s="119">
        <f t="shared" si="85"/>
        <v>0.99839502891325427</v>
      </c>
      <c r="L309" s="118">
        <f t="shared" si="100"/>
        <v>98952.716326777998</v>
      </c>
      <c r="M309" s="118">
        <f t="shared" si="84"/>
        <v>158.81624865943269</v>
      </c>
      <c r="N309" s="118">
        <f t="shared" si="97"/>
        <v>494366.54101224139</v>
      </c>
      <c r="O309" s="118">
        <f t="shared" si="98"/>
        <v>6730547.3111133268</v>
      </c>
      <c r="P309" s="117">
        <f t="shared" si="99"/>
        <v>68.017812556924682</v>
      </c>
    </row>
    <row r="310" spans="1:16" x14ac:dyDescent="0.2">
      <c r="A310" s="115" t="s">
        <v>69</v>
      </c>
      <c r="B310" s="115" t="s">
        <v>70</v>
      </c>
      <c r="C310" s="116" t="s">
        <v>120</v>
      </c>
      <c r="D310" s="115" t="str">
        <f t="shared" si="82"/>
        <v>DFFemale20-24</v>
      </c>
      <c r="E310" s="118">
        <f>VLOOKUP(D310,'Appendix 1b. Person-years 2019'!$E$3:$F$1682,2,FALSE)</f>
        <v>125869.09239999999</v>
      </c>
      <c r="F310" s="118">
        <f>VLOOKUP(D310,'Appendix 2b. Deaths 2019'!$E$4:$F$1683,2,FALSE)</f>
        <v>38</v>
      </c>
      <c r="G310" s="119">
        <f t="shared" si="83"/>
        <v>3.0190096135149382E-4</v>
      </c>
      <c r="H310" s="189">
        <v>5</v>
      </c>
      <c r="I310" s="215">
        <f>VLOOKUP(D310,'Appendix 3. nax IBGE 2019'!$E$5:$O$1850,11,FALSE)</f>
        <v>2.5000000000000289</v>
      </c>
      <c r="J310" s="119">
        <f t="shared" si="96"/>
        <v>1.5083663636193518E-3</v>
      </c>
      <c r="K310" s="119">
        <f t="shared" si="85"/>
        <v>0.9984916336363806</v>
      </c>
      <c r="L310" s="118">
        <f t="shared" si="100"/>
        <v>98793.90007811856</v>
      </c>
      <c r="M310" s="118">
        <f t="shared" si="84"/>
        <v>149.0173958086053</v>
      </c>
      <c r="N310" s="118">
        <f t="shared" si="97"/>
        <v>493596.9569010713</v>
      </c>
      <c r="O310" s="118">
        <f t="shared" si="98"/>
        <v>6236180.7701010853</v>
      </c>
      <c r="P310" s="117">
        <f t="shared" si="99"/>
        <v>63.12313579249323</v>
      </c>
    </row>
    <row r="311" spans="1:16" x14ac:dyDescent="0.2">
      <c r="A311" s="115" t="s">
        <v>69</v>
      </c>
      <c r="B311" s="115" t="s">
        <v>70</v>
      </c>
      <c r="C311" s="116" t="s">
        <v>121</v>
      </c>
      <c r="D311" s="115" t="str">
        <f t="shared" si="82"/>
        <v>DFFemale25-29</v>
      </c>
      <c r="E311" s="118">
        <f>VLOOKUP(D311,'Appendix 1b. Person-years 2019'!$E$3:$F$1682,2,FALSE)</f>
        <v>129557.8921</v>
      </c>
      <c r="F311" s="118">
        <f>VLOOKUP(D311,'Appendix 2b. Deaths 2019'!$E$4:$F$1683,2,FALSE)</f>
        <v>59</v>
      </c>
      <c r="G311" s="119">
        <f t="shared" si="83"/>
        <v>4.553948743968489E-4</v>
      </c>
      <c r="H311" s="189">
        <v>5</v>
      </c>
      <c r="I311" s="215">
        <f>VLOOKUP(D311,'Appendix 3. nax IBGE 2019'!$E$5:$O$1850,11,FALSE)</f>
        <v>2.5000000000001412</v>
      </c>
      <c r="J311" s="119">
        <f t="shared" si="96"/>
        <v>2.2743850137900319E-3</v>
      </c>
      <c r="K311" s="119">
        <f t="shared" si="85"/>
        <v>0.99772561498620993</v>
      </c>
      <c r="L311" s="118">
        <f t="shared" si="100"/>
        <v>98644.882682309952</v>
      </c>
      <c r="M311" s="118">
        <f t="shared" si="84"/>
        <v>224.3564428597216</v>
      </c>
      <c r="N311" s="118">
        <f t="shared" si="97"/>
        <v>492663.52230440051</v>
      </c>
      <c r="O311" s="118">
        <f t="shared" si="98"/>
        <v>5742583.8132000137</v>
      </c>
      <c r="P311" s="117">
        <f t="shared" si="99"/>
        <v>58.214715827624325</v>
      </c>
    </row>
    <row r="312" spans="1:16" x14ac:dyDescent="0.2">
      <c r="A312" s="115" t="s">
        <v>69</v>
      </c>
      <c r="B312" s="115" t="s">
        <v>70</v>
      </c>
      <c r="C312" s="116" t="s">
        <v>122</v>
      </c>
      <c r="D312" s="115" t="str">
        <f t="shared" si="82"/>
        <v>DFFemale30-34</v>
      </c>
      <c r="E312" s="118">
        <f>VLOOKUP(D312,'Appendix 1b. Person-years 2019'!$E$3:$F$1682,2,FALSE)</f>
        <v>138846.07569999999</v>
      </c>
      <c r="F312" s="118">
        <f>VLOOKUP(D312,'Appendix 2b. Deaths 2019'!$E$4:$F$1683,2,FALSE)</f>
        <v>69</v>
      </c>
      <c r="G312" s="119">
        <f t="shared" si="83"/>
        <v>4.9695318828517679E-4</v>
      </c>
      <c r="H312" s="189">
        <v>5</v>
      </c>
      <c r="I312" s="215">
        <f>VLOOKUP(D312,'Appendix 3. nax IBGE 2019'!$E$5:$O$1850,11,FALSE)</f>
        <v>2.4999999999999636</v>
      </c>
      <c r="J312" s="119">
        <f t="shared" si="96"/>
        <v>2.4816827410496919E-3</v>
      </c>
      <c r="K312" s="119">
        <f t="shared" si="85"/>
        <v>0.99751831725895035</v>
      </c>
      <c r="L312" s="118">
        <f t="shared" si="100"/>
        <v>98420.526239450235</v>
      </c>
      <c r="M312" s="118">
        <f t="shared" si="84"/>
        <v>244.24852133347198</v>
      </c>
      <c r="N312" s="118">
        <f t="shared" si="97"/>
        <v>491492.00989391748</v>
      </c>
      <c r="O312" s="118">
        <f t="shared" si="98"/>
        <v>5249920.2908956129</v>
      </c>
      <c r="P312" s="117">
        <f t="shared" si="99"/>
        <v>53.341721401925092</v>
      </c>
    </row>
    <row r="313" spans="1:16" x14ac:dyDescent="0.2">
      <c r="A313" s="115" t="s">
        <v>69</v>
      </c>
      <c r="B313" s="115" t="s">
        <v>70</v>
      </c>
      <c r="C313" s="116" t="s">
        <v>123</v>
      </c>
      <c r="D313" s="115" t="str">
        <f t="shared" si="82"/>
        <v>DFFemale35-39</v>
      </c>
      <c r="E313" s="118">
        <f>VLOOKUP(D313,'Appendix 1b. Person-years 2019'!$E$3:$F$1682,2,FALSE)</f>
        <v>147103.7389</v>
      </c>
      <c r="F313" s="118">
        <f>VLOOKUP(D313,'Appendix 2b. Deaths 2019'!$E$4:$F$1683,2,FALSE)</f>
        <v>132</v>
      </c>
      <c r="G313" s="119">
        <f t="shared" si="83"/>
        <v>8.9732593465712386E-4</v>
      </c>
      <c r="H313" s="189">
        <v>5</v>
      </c>
      <c r="I313" s="215">
        <f>VLOOKUP(D313,'Appendix 3. nax IBGE 2019'!$E$5:$O$1850,11,FALSE)</f>
        <v>2.4999999999999614</v>
      </c>
      <c r="J313" s="119">
        <f t="shared" si="96"/>
        <v>4.4765872786259511E-3</v>
      </c>
      <c r="K313" s="119">
        <f t="shared" si="85"/>
        <v>0.99552341272137401</v>
      </c>
      <c r="L313" s="118">
        <f t="shared" si="100"/>
        <v>98176.277718116762</v>
      </c>
      <c r="M313" s="118">
        <f t="shared" si="84"/>
        <v>439.49467589576989</v>
      </c>
      <c r="N313" s="118">
        <f t="shared" si="97"/>
        <v>489782.65190084436</v>
      </c>
      <c r="O313" s="118">
        <f t="shared" si="98"/>
        <v>4758428.2810016954</v>
      </c>
      <c r="P313" s="117">
        <f t="shared" si="99"/>
        <v>48.468208324867142</v>
      </c>
    </row>
    <row r="314" spans="1:16" x14ac:dyDescent="0.2">
      <c r="A314" s="115" t="s">
        <v>69</v>
      </c>
      <c r="B314" s="115" t="s">
        <v>70</v>
      </c>
      <c r="C314" s="116" t="s">
        <v>124</v>
      </c>
      <c r="D314" s="115" t="str">
        <f t="shared" si="82"/>
        <v>DFFemale40-44</v>
      </c>
      <c r="E314" s="118">
        <f>VLOOKUP(D314,'Appendix 1b. Person-years 2019'!$E$3:$F$1682,2,FALSE)</f>
        <v>133491.2445</v>
      </c>
      <c r="F314" s="118">
        <f>VLOOKUP(D314,'Appendix 2b. Deaths 2019'!$E$4:$F$1683,2,FALSE)</f>
        <v>148</v>
      </c>
      <c r="G314" s="119">
        <f t="shared" si="83"/>
        <v>1.1086869446332863E-3</v>
      </c>
      <c r="H314" s="189">
        <v>5</v>
      </c>
      <c r="I314" s="215">
        <f>VLOOKUP(D314,'Appendix 3. nax IBGE 2019'!$E$5:$O$1850,11,FALSE)</f>
        <v>2.5000000000000191</v>
      </c>
      <c r="J314" s="119">
        <f t="shared" si="96"/>
        <v>5.528112358166519E-3</v>
      </c>
      <c r="K314" s="119">
        <f t="shared" si="85"/>
        <v>0.99447188764183347</v>
      </c>
      <c r="L314" s="118">
        <f t="shared" si="100"/>
        <v>97736.783042220995</v>
      </c>
      <c r="M314" s="118">
        <f t="shared" si="84"/>
        <v>540.2999181831417</v>
      </c>
      <c r="N314" s="118">
        <f t="shared" si="97"/>
        <v>487333.16541564715</v>
      </c>
      <c r="O314" s="118">
        <f t="shared" si="98"/>
        <v>4268645.6291008508</v>
      </c>
      <c r="P314" s="117">
        <f t="shared" si="99"/>
        <v>43.674914359078635</v>
      </c>
    </row>
    <row r="315" spans="1:16" x14ac:dyDescent="0.2">
      <c r="A315" s="115" t="s">
        <v>69</v>
      </c>
      <c r="B315" s="115" t="s">
        <v>70</v>
      </c>
      <c r="C315" s="116" t="s">
        <v>125</v>
      </c>
      <c r="D315" s="115" t="str">
        <f t="shared" si="82"/>
        <v>DFFemale45-49</v>
      </c>
      <c r="E315" s="118">
        <f>VLOOKUP(D315,'Appendix 1b. Person-years 2019'!$E$3:$F$1682,2,FALSE)</f>
        <v>110355.72779999999</v>
      </c>
      <c r="F315" s="118">
        <f>VLOOKUP(D315,'Appendix 2b. Deaths 2019'!$E$4:$F$1683,2,FALSE)</f>
        <v>208</v>
      </c>
      <c r="G315" s="119">
        <f t="shared" si="83"/>
        <v>1.8848138120837984E-3</v>
      </c>
      <c r="H315" s="189">
        <v>5</v>
      </c>
      <c r="I315" s="215">
        <f>VLOOKUP(D315,'Appendix 3. nax IBGE 2019'!$E$5:$O$1850,11,FALSE)</f>
        <v>2.5000000000000053</v>
      </c>
      <c r="J315" s="119">
        <f t="shared" si="96"/>
        <v>9.3798707853893337E-3</v>
      </c>
      <c r="K315" s="119">
        <f t="shared" si="85"/>
        <v>0.99062012921461062</v>
      </c>
      <c r="L315" s="118">
        <f t="shared" si="100"/>
        <v>97196.483124037855</v>
      </c>
      <c r="M315" s="118">
        <f t="shared" si="84"/>
        <v>911.69045249775002</v>
      </c>
      <c r="N315" s="118">
        <f t="shared" si="97"/>
        <v>483703.18948894495</v>
      </c>
      <c r="O315" s="118">
        <f t="shared" si="98"/>
        <v>3781312.4636852038</v>
      </c>
      <c r="P315" s="117">
        <f t="shared" si="99"/>
        <v>38.90379921318408</v>
      </c>
    </row>
    <row r="316" spans="1:16" x14ac:dyDescent="0.2">
      <c r="A316" s="115" t="s">
        <v>69</v>
      </c>
      <c r="B316" s="115" t="s">
        <v>70</v>
      </c>
      <c r="C316" s="116" t="s">
        <v>126</v>
      </c>
      <c r="D316" s="115" t="str">
        <f t="shared" si="82"/>
        <v>DFFemale50-54</v>
      </c>
      <c r="E316" s="118">
        <f>VLOOKUP(D316,'Appendix 1b. Person-years 2019'!$E$3:$F$1682,2,FALSE)</f>
        <v>96132.484400000001</v>
      </c>
      <c r="F316" s="118">
        <f>VLOOKUP(D316,'Appendix 2b. Deaths 2019'!$E$4:$F$1683,2,FALSE)</f>
        <v>278</v>
      </c>
      <c r="G316" s="119">
        <f t="shared" si="83"/>
        <v>2.8918424581982406E-3</v>
      </c>
      <c r="H316" s="189">
        <v>5</v>
      </c>
      <c r="I316" s="215">
        <f>VLOOKUP(D316,'Appendix 3. nax IBGE 2019'!$E$5:$O$1850,11,FALSE)</f>
        <v>2.4999999999999711</v>
      </c>
      <c r="J316" s="119">
        <f t="shared" si="96"/>
        <v>1.4355428199062041E-2</v>
      </c>
      <c r="K316" s="119">
        <f t="shared" si="85"/>
        <v>0.98564457180093801</v>
      </c>
      <c r="L316" s="118">
        <f t="shared" si="100"/>
        <v>96284.792671540112</v>
      </c>
      <c r="M316" s="118">
        <f t="shared" si="84"/>
        <v>1382.2094278578691</v>
      </c>
      <c r="N316" s="118">
        <f t="shared" si="97"/>
        <v>477968.43978805584</v>
      </c>
      <c r="O316" s="118">
        <f t="shared" si="98"/>
        <v>3297609.2741962587</v>
      </c>
      <c r="P316" s="117">
        <f t="shared" si="99"/>
        <v>34.248495351135205</v>
      </c>
    </row>
    <row r="317" spans="1:16" x14ac:dyDescent="0.2">
      <c r="A317" s="115" t="s">
        <v>69</v>
      </c>
      <c r="B317" s="115" t="s">
        <v>70</v>
      </c>
      <c r="C317" s="116" t="s">
        <v>127</v>
      </c>
      <c r="D317" s="115" t="str">
        <f t="shared" si="82"/>
        <v>DFFemale55-59</v>
      </c>
      <c r="E317" s="118">
        <f>VLOOKUP(D317,'Appendix 1b. Person-years 2019'!$E$3:$F$1682,2,FALSE)</f>
        <v>79794.271399999998</v>
      </c>
      <c r="F317" s="118">
        <f>VLOOKUP(D317,'Appendix 2b. Deaths 2019'!$E$4:$F$1683,2,FALSE)</f>
        <v>344</v>
      </c>
      <c r="G317" s="119">
        <f t="shared" si="83"/>
        <v>4.3110864221764175E-3</v>
      </c>
      <c r="H317" s="189">
        <v>5</v>
      </c>
      <c r="I317" s="215">
        <f>VLOOKUP(D317,'Appendix 3. nax IBGE 2019'!$E$5:$O$1850,11,FALSE)</f>
        <v>2.4999999999999964</v>
      </c>
      <c r="J317" s="119">
        <f t="shared" si="96"/>
        <v>2.1325590946941468E-2</v>
      </c>
      <c r="K317" s="119">
        <f t="shared" si="85"/>
        <v>0.97867440905305858</v>
      </c>
      <c r="L317" s="118">
        <f t="shared" si="100"/>
        <v>94902.583243682238</v>
      </c>
      <c r="M317" s="118">
        <f t="shared" si="84"/>
        <v>2023.853670062829</v>
      </c>
      <c r="N317" s="118">
        <f t="shared" si="97"/>
        <v>469453.28204325412</v>
      </c>
      <c r="O317" s="118">
        <f t="shared" si="98"/>
        <v>2819640.8344082031</v>
      </c>
      <c r="P317" s="117">
        <f t="shared" si="99"/>
        <v>29.710896563986939</v>
      </c>
    </row>
    <row r="318" spans="1:16" x14ac:dyDescent="0.2">
      <c r="A318" s="115" t="s">
        <v>69</v>
      </c>
      <c r="B318" s="115" t="s">
        <v>70</v>
      </c>
      <c r="C318" s="116" t="s">
        <v>128</v>
      </c>
      <c r="D318" s="115" t="str">
        <f t="shared" si="82"/>
        <v>DFFemale60-64</v>
      </c>
      <c r="E318" s="118">
        <f>VLOOKUP(D318,'Appendix 1b. Person-years 2019'!$E$3:$F$1682,2,FALSE)</f>
        <v>62058.452499999999</v>
      </c>
      <c r="F318" s="118">
        <f>VLOOKUP(D318,'Appendix 2b. Deaths 2019'!$E$4:$F$1683,2,FALSE)</f>
        <v>421</v>
      </c>
      <c r="G318" s="119">
        <f t="shared" si="83"/>
        <v>6.7839268148041556E-3</v>
      </c>
      <c r="H318" s="189">
        <v>5</v>
      </c>
      <c r="I318" s="215">
        <f>VLOOKUP(D318,'Appendix 3. nax IBGE 2019'!$E$5:$O$1850,11,FALSE)</f>
        <v>2.4999999999999942</v>
      </c>
      <c r="J318" s="119">
        <f t="shared" si="96"/>
        <v>3.3353957064742444E-2</v>
      </c>
      <c r="K318" s="119">
        <f t="shared" si="85"/>
        <v>0.96664604293525758</v>
      </c>
      <c r="L318" s="118">
        <f t="shared" si="100"/>
        <v>92878.729573619406</v>
      </c>
      <c r="M318" s="118">
        <f t="shared" si="84"/>
        <v>3097.873158426326</v>
      </c>
      <c r="N318" s="118">
        <f t="shared" si="97"/>
        <v>456648.96497203119</v>
      </c>
      <c r="O318" s="118">
        <f t="shared" si="98"/>
        <v>2350187.5523649491</v>
      </c>
      <c r="P318" s="117">
        <f t="shared" si="99"/>
        <v>25.303829662119746</v>
      </c>
    </row>
    <row r="319" spans="1:16" x14ac:dyDescent="0.2">
      <c r="A319" s="115" t="s">
        <v>69</v>
      </c>
      <c r="B319" s="115" t="s">
        <v>70</v>
      </c>
      <c r="C319" s="116" t="s">
        <v>129</v>
      </c>
      <c r="D319" s="115" t="str">
        <f t="shared" si="82"/>
        <v>DFFemale65-69</v>
      </c>
      <c r="E319" s="118">
        <f>VLOOKUP(D319,'Appendix 1b. Person-years 2019'!$E$3:$F$1682,2,FALSE)</f>
        <v>47356.445299999999</v>
      </c>
      <c r="F319" s="118">
        <f>VLOOKUP(D319,'Appendix 2b. Deaths 2019'!$E$4:$F$1683,2,FALSE)</f>
        <v>483</v>
      </c>
      <c r="G319" s="119">
        <f t="shared" si="83"/>
        <v>1.0199245254584174E-2</v>
      </c>
      <c r="H319" s="189">
        <v>5</v>
      </c>
      <c r="I319" s="215">
        <f>VLOOKUP(D319,'Appendix 3. nax IBGE 2019'!$E$5:$O$1850,11,FALSE)</f>
        <v>2.4999999999999969</v>
      </c>
      <c r="J319" s="119">
        <f t="shared" si="96"/>
        <v>4.9728249735097207E-2</v>
      </c>
      <c r="K319" s="119">
        <f t="shared" si="85"/>
        <v>0.95027175026490274</v>
      </c>
      <c r="L319" s="118">
        <f t="shared" si="100"/>
        <v>89780.856415193077</v>
      </c>
      <c r="M319" s="118">
        <f t="shared" si="84"/>
        <v>4464.6448492456257</v>
      </c>
      <c r="N319" s="118">
        <f t="shared" si="97"/>
        <v>437742.66995285131</v>
      </c>
      <c r="O319" s="118">
        <f t="shared" si="98"/>
        <v>1893538.5873929178</v>
      </c>
      <c r="P319" s="117">
        <f t="shared" si="99"/>
        <v>21.090671920483995</v>
      </c>
    </row>
    <row r="320" spans="1:16" x14ac:dyDescent="0.2">
      <c r="A320" s="115" t="s">
        <v>69</v>
      </c>
      <c r="B320" s="115" t="s">
        <v>70</v>
      </c>
      <c r="C320" s="116" t="s">
        <v>130</v>
      </c>
      <c r="D320" s="115" t="str">
        <f t="shared" si="82"/>
        <v>DFFemale70-74</v>
      </c>
      <c r="E320" s="118">
        <f>VLOOKUP(D320,'Appendix 1b. Person-years 2019'!$E$3:$F$1682,2,FALSE)</f>
        <v>33293.772700000001</v>
      </c>
      <c r="F320" s="118">
        <f>VLOOKUP(D320,'Appendix 2b. Deaths 2019'!$E$4:$F$1683,2,FALSE)</f>
        <v>572</v>
      </c>
      <c r="G320" s="119">
        <f t="shared" si="83"/>
        <v>1.7180390013295188E-2</v>
      </c>
      <c r="H320" s="189">
        <v>5</v>
      </c>
      <c r="I320" s="215">
        <f>VLOOKUP(D320,'Appendix 3. nax IBGE 2019'!$E$5:$O$1850,11,FALSE)</f>
        <v>2.4999999999999947</v>
      </c>
      <c r="J320" s="119">
        <f t="shared" si="96"/>
        <v>8.2364322123327338E-2</v>
      </c>
      <c r="K320" s="119">
        <f t="shared" si="85"/>
        <v>0.91763567787667266</v>
      </c>
      <c r="L320" s="118">
        <f t="shared" si="100"/>
        <v>85316.211565947451</v>
      </c>
      <c r="M320" s="118">
        <f t="shared" si="84"/>
        <v>7027.0119317596418</v>
      </c>
      <c r="N320" s="118">
        <f t="shared" si="97"/>
        <v>409013.52800033812</v>
      </c>
      <c r="O320" s="118">
        <f t="shared" si="98"/>
        <v>1455795.9174400666</v>
      </c>
      <c r="P320" s="117">
        <f t="shared" si="99"/>
        <v>17.063532132047026</v>
      </c>
    </row>
    <row r="321" spans="1:16" x14ac:dyDescent="0.2">
      <c r="A321" s="115" t="s">
        <v>69</v>
      </c>
      <c r="B321" s="115" t="s">
        <v>70</v>
      </c>
      <c r="C321" s="116" t="s">
        <v>131</v>
      </c>
      <c r="D321" s="115" t="str">
        <f t="shared" si="82"/>
        <v>DFFemale75-79</v>
      </c>
      <c r="E321" s="118">
        <f>VLOOKUP(D321,'Appendix 1b. Person-years 2019'!$E$3:$F$1682,2,FALSE)</f>
        <v>21593.163</v>
      </c>
      <c r="F321" s="118">
        <f>VLOOKUP(D321,'Appendix 2b. Deaths 2019'!$E$4:$F$1683,2,FALSE)</f>
        <v>693</v>
      </c>
      <c r="G321" s="119">
        <f t="shared" si="83"/>
        <v>3.2093491814978656E-2</v>
      </c>
      <c r="H321" s="189">
        <v>5</v>
      </c>
      <c r="I321" s="215">
        <f>VLOOKUP(D321,'Appendix 3. nax IBGE 2019'!$E$5:$O$1850,11,FALSE)</f>
        <v>2.4999999999999991</v>
      </c>
      <c r="J321" s="119">
        <f t="shared" si="96"/>
        <v>0.14854883224541141</v>
      </c>
      <c r="K321" s="119">
        <f t="shared" si="85"/>
        <v>0.85145116775458862</v>
      </c>
      <c r="L321" s="118">
        <f t="shared" si="100"/>
        <v>78289.199634187811</v>
      </c>
      <c r="M321" s="118">
        <f t="shared" si="84"/>
        <v>11629.76918308649</v>
      </c>
      <c r="N321" s="118">
        <f t="shared" si="97"/>
        <v>362371.57521322282</v>
      </c>
      <c r="O321" s="118">
        <f t="shared" si="98"/>
        <v>1046782.3894397283</v>
      </c>
      <c r="P321" s="117">
        <f t="shared" si="99"/>
        <v>13.370712618482473</v>
      </c>
    </row>
    <row r="322" spans="1:16" x14ac:dyDescent="0.2">
      <c r="A322" s="115" t="s">
        <v>69</v>
      </c>
      <c r="B322" s="115" t="s">
        <v>70</v>
      </c>
      <c r="C322" s="116" t="s">
        <v>132</v>
      </c>
      <c r="D322" s="115" t="str">
        <f t="shared" si="82"/>
        <v>DFFemale80-84</v>
      </c>
      <c r="E322" s="118">
        <f>VLOOKUP(D322,'Appendix 1b. Person-years 2019'!$E$3:$F$1682,2,FALSE)</f>
        <v>14041.4899</v>
      </c>
      <c r="F322" s="118">
        <f>VLOOKUP(D322,'Appendix 2b. Deaths 2019'!$E$4:$F$1683,2,FALSE)</f>
        <v>703</v>
      </c>
      <c r="G322" s="119">
        <f t="shared" si="83"/>
        <v>5.0065912165061628E-2</v>
      </c>
      <c r="H322" s="189">
        <v>5</v>
      </c>
      <c r="I322" s="215">
        <f>VLOOKUP(D322,'Appendix 3. nax IBGE 2019'!$E$5:$O$1850,11,FALSE)</f>
        <v>2.4999999999999996</v>
      </c>
      <c r="J322" s="119">
        <f t="shared" si="96"/>
        <v>0.22248257782606723</v>
      </c>
      <c r="K322" s="119">
        <f t="shared" si="85"/>
        <v>0.77751742217393272</v>
      </c>
      <c r="L322" s="118">
        <f t="shared" si="100"/>
        <v>66659.430451101318</v>
      </c>
      <c r="M322" s="118">
        <f t="shared" si="84"/>
        <v>14830.561923178464</v>
      </c>
      <c r="N322" s="118">
        <f t="shared" si="97"/>
        <v>296220.74744756042</v>
      </c>
      <c r="O322" s="118">
        <f t="shared" si="98"/>
        <v>684410.81422650558</v>
      </c>
      <c r="P322" s="117">
        <f t="shared" si="99"/>
        <v>10.267276656804949</v>
      </c>
    </row>
    <row r="323" spans="1:16" x14ac:dyDescent="0.2">
      <c r="A323" s="115" t="s">
        <v>69</v>
      </c>
      <c r="B323" s="115" t="s">
        <v>70</v>
      </c>
      <c r="C323" s="116" t="s">
        <v>133</v>
      </c>
      <c r="D323" s="115" t="str">
        <f t="shared" si="82"/>
        <v>DFFemale85-89</v>
      </c>
      <c r="E323" s="118">
        <f>VLOOKUP(D323,'Appendix 1b. Person-years 2019'!$E$3:$F$1682,2,FALSE)</f>
        <v>6904.9052000000001</v>
      </c>
      <c r="F323" s="118">
        <f>VLOOKUP(D323,'Appendix 2b. Deaths 2019'!$E$4:$F$1683,2,FALSE)</f>
        <v>668</v>
      </c>
      <c r="G323" s="119">
        <f t="shared" si="83"/>
        <v>9.6742819872458197E-2</v>
      </c>
      <c r="H323" s="189">
        <v>5</v>
      </c>
      <c r="I323" s="215">
        <f>VLOOKUP(D323,'Appendix 3. nax IBGE 2019'!$E$5:$O$1850,11,FALSE)</f>
        <v>2.5000000000000004</v>
      </c>
      <c r="J323" s="119">
        <f t="shared" si="96"/>
        <v>0.38950867934959793</v>
      </c>
      <c r="K323" s="119">
        <f t="shared" si="85"/>
        <v>0.61049132065040213</v>
      </c>
      <c r="L323" s="118">
        <f t="shared" si="100"/>
        <v>51828.868527922852</v>
      </c>
      <c r="M323" s="118">
        <f t="shared" si="84"/>
        <v>20187.794132495172</v>
      </c>
      <c r="N323" s="118">
        <f t="shared" si="97"/>
        <v>208674.85730837632</v>
      </c>
      <c r="O323" s="118">
        <f t="shared" si="98"/>
        <v>388190.06677894515</v>
      </c>
      <c r="P323" s="117">
        <f t="shared" si="99"/>
        <v>7.4898425878197088</v>
      </c>
    </row>
    <row r="324" spans="1:16" x14ac:dyDescent="0.2">
      <c r="A324" s="115" t="s">
        <v>69</v>
      </c>
      <c r="B324" s="115" t="s">
        <v>70</v>
      </c>
      <c r="C324" s="116" t="s">
        <v>8</v>
      </c>
      <c r="D324" s="115" t="str">
        <f t="shared" si="82"/>
        <v>DFFemale90+</v>
      </c>
      <c r="E324" s="113">
        <f>VLOOKUP(D324,'Appendix 1b. Person-years 2019'!$E$3:$F$1682,2,FALSE)</f>
        <v>3960.0936000000002</v>
      </c>
      <c r="F324" s="113">
        <f>VLOOKUP(D324,'Appendix 2b. Deaths 2019'!$E$4:$F$1683,2,FALSE)</f>
        <v>698</v>
      </c>
      <c r="G324" s="114">
        <f t="shared" si="83"/>
        <v>0.17625846015356808</v>
      </c>
      <c r="H324" s="190"/>
      <c r="I324" s="215">
        <f>VLOOKUP(D324,'Appendix 3. nax IBGE 2019'!$E$5:$O$1850,11,FALSE)</f>
        <v>5.9805183890897151</v>
      </c>
      <c r="J324" s="114">
        <v>1</v>
      </c>
      <c r="K324" s="114">
        <f t="shared" si="85"/>
        <v>0</v>
      </c>
      <c r="L324" s="113">
        <f t="shared" si="100"/>
        <v>31641.07439542768</v>
      </c>
      <c r="M324" s="113">
        <f t="shared" si="84"/>
        <v>31641.07439542768</v>
      </c>
      <c r="N324" s="113">
        <f>L324*P324</f>
        <v>179515.20947056881</v>
      </c>
      <c r="O324" s="113">
        <f>N324</f>
        <v>179515.20947056881</v>
      </c>
      <c r="P324" s="112">
        <f>1/G324</f>
        <v>5.6734865329512898</v>
      </c>
    </row>
    <row r="325" spans="1:16" x14ac:dyDescent="0.2">
      <c r="A325" s="115" t="s">
        <v>69</v>
      </c>
      <c r="B325" s="115" t="s">
        <v>71</v>
      </c>
      <c r="C325" s="116">
        <v>0</v>
      </c>
      <c r="D325" s="115" t="str">
        <f t="shared" ref="D325:D388" si="101">_xlfn.CONCAT(A325,B325,C325)</f>
        <v>DFMale0</v>
      </c>
      <c r="E325" s="122">
        <f>VLOOKUP(D325,'Appendix 1b. Person-years 2019'!$E$3:$F$1682,2,FALSE)</f>
        <v>22215.924500000001</v>
      </c>
      <c r="F325" s="122">
        <f>VLOOKUP(D325,'Appendix 2b. Deaths 2019'!$E$4:$F$1683,2,FALSE)</f>
        <v>212</v>
      </c>
      <c r="G325" s="123">
        <f t="shared" ref="G325:G388" si="102">F325/E325</f>
        <v>9.5427043785641236E-3</v>
      </c>
      <c r="H325" s="188">
        <v>1</v>
      </c>
      <c r="I325" s="215">
        <f>VLOOKUP(D325,'Appendix 3. nax IBGE 2019'!$E$5:$O$1850,11,FALSE)</f>
        <v>7.3050131027349433E-2</v>
      </c>
      <c r="J325" s="123">
        <f t="shared" ref="J325:J343" si="103">(H325*G325)/(1+(H325-I325)*G325)</f>
        <v>9.4590334709974185E-3</v>
      </c>
      <c r="K325" s="123">
        <f t="shared" si="85"/>
        <v>0.99054096652900259</v>
      </c>
      <c r="L325" s="122">
        <v>100000</v>
      </c>
      <c r="M325" s="122">
        <f t="shared" ref="M325:M388" si="104">L325*J325</f>
        <v>945.90334709974184</v>
      </c>
      <c r="N325" s="122">
        <f t="shared" ref="N325:N343" si="105">L326*H325+M325*I325</f>
        <v>99123.195016345111</v>
      </c>
      <c r="O325" s="122">
        <f t="shared" ref="O325:O343" si="106">O326+N325</f>
        <v>7608071.1461183941</v>
      </c>
      <c r="P325" s="121">
        <f t="shared" ref="P325:P343" si="107">O325/L325</f>
        <v>76.080711461183938</v>
      </c>
    </row>
    <row r="326" spans="1:16" x14ac:dyDescent="0.2">
      <c r="A326" s="115" t="s">
        <v>69</v>
      </c>
      <c r="B326" s="115" t="s">
        <v>71</v>
      </c>
      <c r="C326" s="120" t="s">
        <v>1657</v>
      </c>
      <c r="D326" s="115" t="str">
        <f t="shared" si="101"/>
        <v>DFMale1-4</v>
      </c>
      <c r="E326" s="118">
        <f>VLOOKUP(D326,'Appendix 1b. Person-years 2019'!$E$3:$F$1682,2,FALSE)</f>
        <v>83535.856</v>
      </c>
      <c r="F326" s="118">
        <f>VLOOKUP(D326,'Appendix 2b. Deaths 2019'!$E$4:$F$1683,2,FALSE)</f>
        <v>43</v>
      </c>
      <c r="G326" s="119">
        <f t="shared" si="102"/>
        <v>5.147490198699825E-4</v>
      </c>
      <c r="H326" s="189">
        <v>4</v>
      </c>
      <c r="I326" s="215">
        <f>VLOOKUP(D326,'Appendix 3. nax IBGE 2019'!$E$5:$O$1850,11,FALSE)</f>
        <v>1.6209834626831565</v>
      </c>
      <c r="J326" s="119">
        <f t="shared" si="103"/>
        <v>2.0564777241987775E-3</v>
      </c>
      <c r="K326" s="119">
        <f t="shared" ref="K326:K389" si="108">1-J326</f>
        <v>0.99794352227580119</v>
      </c>
      <c r="L326" s="118">
        <f t="shared" ref="L326:L344" si="109">L325-M325</f>
        <v>99054.096652900262</v>
      </c>
      <c r="M326" s="118">
        <f t="shared" si="104"/>
        <v>203.70254325732208</v>
      </c>
      <c r="N326" s="118">
        <f t="shared" si="105"/>
        <v>395731.77489249833</v>
      </c>
      <c r="O326" s="118">
        <f t="shared" si="106"/>
        <v>7508947.9511020491</v>
      </c>
      <c r="P326" s="117">
        <f t="shared" si="107"/>
        <v>75.806536073055895</v>
      </c>
    </row>
    <row r="327" spans="1:16" x14ac:dyDescent="0.2">
      <c r="A327" s="115" t="s">
        <v>69</v>
      </c>
      <c r="B327" s="115" t="s">
        <v>71</v>
      </c>
      <c r="C327" s="120" t="s">
        <v>1658</v>
      </c>
      <c r="D327" s="115" t="str">
        <f t="shared" si="101"/>
        <v>DFMale5-9</v>
      </c>
      <c r="E327" s="118">
        <f>VLOOKUP(D327,'Appendix 1b. Person-years 2019'!$E$3:$F$1682,2,FALSE)</f>
        <v>95831.756200000003</v>
      </c>
      <c r="F327" s="118">
        <f>VLOOKUP(D327,'Appendix 2b. Deaths 2019'!$E$4:$F$1683,2,FALSE)</f>
        <v>17</v>
      </c>
      <c r="G327" s="119">
        <f t="shared" si="102"/>
        <v>1.7739422373227884E-4</v>
      </c>
      <c r="H327" s="189">
        <v>5</v>
      </c>
      <c r="I327" s="215">
        <f>VLOOKUP(D327,'Appendix 3. nax IBGE 2019'!$E$5:$O$1850,11,FALSE)</f>
        <v>2.5000000000002451</v>
      </c>
      <c r="J327" s="119">
        <f t="shared" si="103"/>
        <v>8.8657793415037722E-4</v>
      </c>
      <c r="K327" s="119">
        <f t="shared" si="108"/>
        <v>0.99911342206584963</v>
      </c>
      <c r="L327" s="118">
        <f t="shared" si="109"/>
        <v>98850.394109642933</v>
      </c>
      <c r="M327" s="118">
        <f t="shared" si="104"/>
        <v>87.638578199677852</v>
      </c>
      <c r="N327" s="118">
        <f t="shared" si="105"/>
        <v>494032.87410271552</v>
      </c>
      <c r="O327" s="118">
        <f t="shared" si="106"/>
        <v>7113216.1762095504</v>
      </c>
      <c r="P327" s="117">
        <f t="shared" si="107"/>
        <v>71.959411394148916</v>
      </c>
    </row>
    <row r="328" spans="1:16" x14ac:dyDescent="0.2">
      <c r="A328" s="115" t="s">
        <v>69</v>
      </c>
      <c r="B328" s="115" t="s">
        <v>71</v>
      </c>
      <c r="C328" s="120" t="s">
        <v>118</v>
      </c>
      <c r="D328" s="115" t="str">
        <f t="shared" si="101"/>
        <v>DFMale10-14</v>
      </c>
      <c r="E328" s="118">
        <f>VLOOKUP(D328,'Appendix 1b. Person-years 2019'!$E$3:$F$1682,2,FALSE)</f>
        <v>108877.8895</v>
      </c>
      <c r="F328" s="118">
        <f>VLOOKUP(D328,'Appendix 2b. Deaths 2019'!$E$4:$F$1683,2,FALSE)</f>
        <v>18</v>
      </c>
      <c r="G328" s="119">
        <f t="shared" si="102"/>
        <v>1.6532282250015509E-4</v>
      </c>
      <c r="H328" s="189">
        <v>5</v>
      </c>
      <c r="I328" s="215">
        <f>VLOOKUP(D328,'Appendix 3. nax IBGE 2019'!$E$5:$O$1850,11,FALSE)</f>
        <v>2.4999999999998894</v>
      </c>
      <c r="J328" s="119">
        <f t="shared" si="103"/>
        <v>8.2627260820141931E-4</v>
      </c>
      <c r="K328" s="119">
        <f t="shared" si="108"/>
        <v>0.99917372739179855</v>
      </c>
      <c r="L328" s="118">
        <f t="shared" si="109"/>
        <v>98762.755531443254</v>
      </c>
      <c r="M328" s="118">
        <f t="shared" si="104"/>
        <v>81.604959606124766</v>
      </c>
      <c r="N328" s="118">
        <f t="shared" si="105"/>
        <v>493609.76525820099</v>
      </c>
      <c r="O328" s="118">
        <f t="shared" si="106"/>
        <v>6619183.3021068349</v>
      </c>
      <c r="P328" s="117">
        <f t="shared" si="107"/>
        <v>67.021047220573706</v>
      </c>
    </row>
    <row r="329" spans="1:16" x14ac:dyDescent="0.2">
      <c r="A329" s="115" t="s">
        <v>69</v>
      </c>
      <c r="B329" s="115" t="s">
        <v>71</v>
      </c>
      <c r="C329" s="116" t="s">
        <v>119</v>
      </c>
      <c r="D329" s="115" t="str">
        <f t="shared" si="101"/>
        <v>DFMale15-19</v>
      </c>
      <c r="E329" s="118">
        <f>VLOOKUP(D329,'Appendix 1b. Person-years 2019'!$E$3:$F$1682,2,FALSE)</f>
        <v>121371.98609999999</v>
      </c>
      <c r="F329" s="118">
        <f>VLOOKUP(D329,'Appendix 2b. Deaths 2019'!$E$4:$F$1683,2,FALSE)</f>
        <v>126</v>
      </c>
      <c r="G329" s="119">
        <f t="shared" si="102"/>
        <v>1.0381308244901499E-3</v>
      </c>
      <c r="H329" s="189">
        <v>5</v>
      </c>
      <c r="I329" s="215">
        <f>VLOOKUP(D329,'Appendix 3. nax IBGE 2019'!$E$5:$O$1850,11,FALSE)</f>
        <v>2.5000000000000711</v>
      </c>
      <c r="J329" s="119">
        <f t="shared" si="103"/>
        <v>5.1772175496423121E-3</v>
      </c>
      <c r="K329" s="119">
        <f t="shared" si="108"/>
        <v>0.99482278245035771</v>
      </c>
      <c r="L329" s="118">
        <f t="shared" si="109"/>
        <v>98681.150571837134</v>
      </c>
      <c r="M329" s="118">
        <f t="shared" si="104"/>
        <v>510.89378455941068</v>
      </c>
      <c r="N329" s="118">
        <f t="shared" si="105"/>
        <v>492128.51839778724</v>
      </c>
      <c r="O329" s="118">
        <f t="shared" si="106"/>
        <v>6125573.5368486336</v>
      </c>
      <c r="P329" s="117">
        <f t="shared" si="107"/>
        <v>62.074403281195899</v>
      </c>
    </row>
    <row r="330" spans="1:16" x14ac:dyDescent="0.2">
      <c r="A330" s="115" t="s">
        <v>69</v>
      </c>
      <c r="B330" s="115" t="s">
        <v>71</v>
      </c>
      <c r="C330" s="116" t="s">
        <v>120</v>
      </c>
      <c r="D330" s="115" t="str">
        <f t="shared" si="101"/>
        <v>DFMale20-24</v>
      </c>
      <c r="E330" s="118">
        <f>VLOOKUP(D330,'Appendix 1b. Person-years 2019'!$E$3:$F$1682,2,FALSE)</f>
        <v>125163.41590000001</v>
      </c>
      <c r="F330" s="118">
        <f>VLOOKUP(D330,'Appendix 2b. Deaths 2019'!$E$4:$F$1683,2,FALSE)</f>
        <v>198</v>
      </c>
      <c r="G330" s="119">
        <f t="shared" si="102"/>
        <v>1.5819318974019786E-3</v>
      </c>
      <c r="H330" s="189">
        <v>5</v>
      </c>
      <c r="I330" s="215">
        <f>VLOOKUP(D330,'Appendix 3. nax IBGE 2019'!$E$5:$O$1850,11,FALSE)</f>
        <v>2.4999999999999942</v>
      </c>
      <c r="J330" s="119">
        <f t="shared" si="103"/>
        <v>7.8785013555148584E-3</v>
      </c>
      <c r="K330" s="119">
        <f t="shared" si="108"/>
        <v>0.99212149864448518</v>
      </c>
      <c r="L330" s="118">
        <f t="shared" si="109"/>
        <v>98170.256787277729</v>
      </c>
      <c r="M330" s="118">
        <f t="shared" si="104"/>
        <v>773.43450116980932</v>
      </c>
      <c r="N330" s="118">
        <f t="shared" si="105"/>
        <v>488917.69768346415</v>
      </c>
      <c r="O330" s="118">
        <f t="shared" si="106"/>
        <v>5633445.018450846</v>
      </c>
      <c r="P330" s="117">
        <f t="shared" si="107"/>
        <v>57.384438044791857</v>
      </c>
    </row>
    <row r="331" spans="1:16" x14ac:dyDescent="0.2">
      <c r="A331" s="115" t="s">
        <v>69</v>
      </c>
      <c r="B331" s="115" t="s">
        <v>71</v>
      </c>
      <c r="C331" s="116" t="s">
        <v>121</v>
      </c>
      <c r="D331" s="115" t="str">
        <f t="shared" si="101"/>
        <v>DFMale25-29</v>
      </c>
      <c r="E331" s="118">
        <f>VLOOKUP(D331,'Appendix 1b. Person-years 2019'!$E$3:$F$1682,2,FALSE)</f>
        <v>124276.70940000001</v>
      </c>
      <c r="F331" s="118">
        <f>VLOOKUP(D331,'Appendix 2b. Deaths 2019'!$E$4:$F$1683,2,FALSE)</f>
        <v>193</v>
      </c>
      <c r="G331" s="119">
        <f t="shared" si="102"/>
        <v>1.5529860818796349E-3</v>
      </c>
      <c r="H331" s="189">
        <v>5</v>
      </c>
      <c r="I331" s="215">
        <f>VLOOKUP(D331,'Appendix 3. nax IBGE 2019'!$E$5:$O$1850,11,FALSE)</f>
        <v>2.4999999999999805</v>
      </c>
      <c r="J331" s="119">
        <f t="shared" si="103"/>
        <v>7.7348999295598292E-3</v>
      </c>
      <c r="K331" s="119">
        <f t="shared" si="108"/>
        <v>0.99226510007044022</v>
      </c>
      <c r="L331" s="118">
        <f t="shared" si="109"/>
        <v>97396.822286107927</v>
      </c>
      <c r="M331" s="118">
        <f t="shared" si="104"/>
        <v>753.35467384016738</v>
      </c>
      <c r="N331" s="118">
        <f t="shared" si="105"/>
        <v>485100.72474593919</v>
      </c>
      <c r="O331" s="118">
        <f t="shared" si="106"/>
        <v>5144527.3207673822</v>
      </c>
      <c r="P331" s="117">
        <f t="shared" si="107"/>
        <v>52.820278937387521</v>
      </c>
    </row>
    <row r="332" spans="1:16" x14ac:dyDescent="0.2">
      <c r="A332" s="115" t="s">
        <v>69</v>
      </c>
      <c r="B332" s="115" t="s">
        <v>71</v>
      </c>
      <c r="C332" s="116" t="s">
        <v>122</v>
      </c>
      <c r="D332" s="115" t="str">
        <f t="shared" si="101"/>
        <v>DFMale30-34</v>
      </c>
      <c r="E332" s="118">
        <f>VLOOKUP(D332,'Appendix 1b. Person-years 2019'!$E$3:$F$1682,2,FALSE)</f>
        <v>130814.709</v>
      </c>
      <c r="F332" s="118">
        <f>VLOOKUP(D332,'Appendix 2b. Deaths 2019'!$E$4:$F$1683,2,FALSE)</f>
        <v>197</v>
      </c>
      <c r="G332" s="119">
        <f t="shared" si="102"/>
        <v>1.5059468580096752E-3</v>
      </c>
      <c r="H332" s="189">
        <v>5</v>
      </c>
      <c r="I332" s="215">
        <f>VLOOKUP(D332,'Appendix 3. nax IBGE 2019'!$E$5:$O$1850,11,FALSE)</f>
        <v>2.5000000000000111</v>
      </c>
      <c r="J332" s="119">
        <f t="shared" si="103"/>
        <v>7.5014921686439922E-3</v>
      </c>
      <c r="K332" s="119">
        <f t="shared" si="108"/>
        <v>0.99249850783135596</v>
      </c>
      <c r="L332" s="118">
        <f t="shared" si="109"/>
        <v>96643.467612267763</v>
      </c>
      <c r="M332" s="118">
        <f t="shared" si="104"/>
        <v>724.97021544402594</v>
      </c>
      <c r="N332" s="118">
        <f t="shared" si="105"/>
        <v>481404.91252272873</v>
      </c>
      <c r="O332" s="118">
        <f t="shared" si="106"/>
        <v>4659426.5960214427</v>
      </c>
      <c r="P332" s="117">
        <f t="shared" si="107"/>
        <v>48.212535323287412</v>
      </c>
    </row>
    <row r="333" spans="1:16" x14ac:dyDescent="0.2">
      <c r="A333" s="115" t="s">
        <v>69</v>
      </c>
      <c r="B333" s="115" t="s">
        <v>71</v>
      </c>
      <c r="C333" s="116" t="s">
        <v>123</v>
      </c>
      <c r="D333" s="115" t="str">
        <f t="shared" si="101"/>
        <v>DFMale35-39</v>
      </c>
      <c r="E333" s="118">
        <f>VLOOKUP(D333,'Appendix 1b. Person-years 2019'!$E$3:$F$1682,2,FALSE)</f>
        <v>131352.46400000001</v>
      </c>
      <c r="F333" s="118">
        <f>VLOOKUP(D333,'Appendix 2b. Deaths 2019'!$E$4:$F$1683,2,FALSE)</f>
        <v>285</v>
      </c>
      <c r="G333" s="119">
        <f t="shared" si="102"/>
        <v>2.1697347070702838E-3</v>
      </c>
      <c r="H333" s="189">
        <v>5</v>
      </c>
      <c r="I333" s="215">
        <f>VLOOKUP(D333,'Appendix 3. nax IBGE 2019'!$E$5:$O$1850,11,FALSE)</f>
        <v>2.4999999999999978</v>
      </c>
      <c r="J333" s="119">
        <f t="shared" si="103"/>
        <v>1.0790144159657667E-2</v>
      </c>
      <c r="K333" s="119">
        <f t="shared" si="108"/>
        <v>0.98920985584034238</v>
      </c>
      <c r="L333" s="118">
        <f t="shared" si="109"/>
        <v>95918.497396823732</v>
      </c>
      <c r="M333" s="118">
        <f t="shared" si="104"/>
        <v>1034.9744144894767</v>
      </c>
      <c r="N333" s="118">
        <f t="shared" si="105"/>
        <v>477005.05094789492</v>
      </c>
      <c r="O333" s="118">
        <f t="shared" si="106"/>
        <v>4178021.6834987137</v>
      </c>
      <c r="P333" s="117">
        <f t="shared" si="107"/>
        <v>43.558039344735043</v>
      </c>
    </row>
    <row r="334" spans="1:16" x14ac:dyDescent="0.2">
      <c r="A334" s="115" t="s">
        <v>69</v>
      </c>
      <c r="B334" s="115" t="s">
        <v>71</v>
      </c>
      <c r="C334" s="116" t="s">
        <v>124</v>
      </c>
      <c r="D334" s="115" t="str">
        <f t="shared" si="101"/>
        <v>DFMale40-44</v>
      </c>
      <c r="E334" s="118">
        <f>VLOOKUP(D334,'Appendix 1b. Person-years 2019'!$E$3:$F$1682,2,FALSE)</f>
        <v>117443.8897</v>
      </c>
      <c r="F334" s="118">
        <f>VLOOKUP(D334,'Appendix 2b. Deaths 2019'!$E$4:$F$1683,2,FALSE)</f>
        <v>303</v>
      </c>
      <c r="G334" s="119">
        <f t="shared" si="102"/>
        <v>2.5799554218953972E-3</v>
      </c>
      <c r="H334" s="189">
        <v>5</v>
      </c>
      <c r="I334" s="215">
        <f>VLOOKUP(D334,'Appendix 3. nax IBGE 2019'!$E$5:$O$1850,11,FALSE)</f>
        <v>2.4999999999999916</v>
      </c>
      <c r="J334" s="119">
        <f t="shared" si="103"/>
        <v>1.2817108190057091E-2</v>
      </c>
      <c r="K334" s="119">
        <f t="shared" si="108"/>
        <v>0.9871828918099429</v>
      </c>
      <c r="L334" s="118">
        <f t="shared" si="109"/>
        <v>94883.522982334252</v>
      </c>
      <c r="M334" s="118">
        <f t="shared" si="104"/>
        <v>1216.1323795183466</v>
      </c>
      <c r="N334" s="118">
        <f t="shared" si="105"/>
        <v>471377.28396287537</v>
      </c>
      <c r="O334" s="118">
        <f t="shared" si="106"/>
        <v>3701016.6325508188</v>
      </c>
      <c r="P334" s="117">
        <f t="shared" si="107"/>
        <v>39.005893923646653</v>
      </c>
    </row>
    <row r="335" spans="1:16" x14ac:dyDescent="0.2">
      <c r="A335" s="115" t="s">
        <v>69</v>
      </c>
      <c r="B335" s="115" t="s">
        <v>71</v>
      </c>
      <c r="C335" s="116" t="s">
        <v>125</v>
      </c>
      <c r="D335" s="115" t="str">
        <f t="shared" si="101"/>
        <v>DFMale45-49</v>
      </c>
      <c r="E335" s="118">
        <f>VLOOKUP(D335,'Appendix 1b. Person-years 2019'!$E$3:$F$1682,2,FALSE)</f>
        <v>97467.066200000001</v>
      </c>
      <c r="F335" s="118">
        <f>VLOOKUP(D335,'Appendix 2b. Deaths 2019'!$E$4:$F$1683,2,FALSE)</f>
        <v>348</v>
      </c>
      <c r="G335" s="119">
        <f t="shared" si="102"/>
        <v>3.5704368005282177E-3</v>
      </c>
      <c r="H335" s="189">
        <v>5</v>
      </c>
      <c r="I335" s="215">
        <f>VLOOKUP(D335,'Appendix 3. nax IBGE 2019'!$E$5:$O$1850,11,FALSE)</f>
        <v>2.4999999999999907</v>
      </c>
      <c r="J335" s="119">
        <f t="shared" si="103"/>
        <v>1.7694243556759678E-2</v>
      </c>
      <c r="K335" s="119">
        <f t="shared" si="108"/>
        <v>0.98230575644324036</v>
      </c>
      <c r="L335" s="118">
        <f t="shared" si="109"/>
        <v>93667.390602815911</v>
      </c>
      <c r="M335" s="118">
        <f t="shared" si="104"/>
        <v>1657.3736226523674</v>
      </c>
      <c r="N335" s="118">
        <f t="shared" si="105"/>
        <v>464193.5189574486</v>
      </c>
      <c r="O335" s="118">
        <f t="shared" si="106"/>
        <v>3229639.3485879437</v>
      </c>
      <c r="P335" s="117">
        <f t="shared" si="107"/>
        <v>34.479868904246509</v>
      </c>
    </row>
    <row r="336" spans="1:16" x14ac:dyDescent="0.2">
      <c r="A336" s="115" t="s">
        <v>69</v>
      </c>
      <c r="B336" s="115" t="s">
        <v>71</v>
      </c>
      <c r="C336" s="116" t="s">
        <v>126</v>
      </c>
      <c r="D336" s="115" t="str">
        <f t="shared" si="101"/>
        <v>DFMale50-54</v>
      </c>
      <c r="E336" s="118">
        <f>VLOOKUP(D336,'Appendix 1b. Person-years 2019'!$E$3:$F$1682,2,FALSE)</f>
        <v>84057.490999999995</v>
      </c>
      <c r="F336" s="118">
        <f>VLOOKUP(D336,'Appendix 2b. Deaths 2019'!$E$4:$F$1683,2,FALSE)</f>
        <v>454</v>
      </c>
      <c r="G336" s="119">
        <f t="shared" si="102"/>
        <v>5.4010653256352853E-3</v>
      </c>
      <c r="H336" s="189">
        <v>5</v>
      </c>
      <c r="I336" s="215">
        <f>VLOOKUP(D336,'Appendix 3. nax IBGE 2019'!$E$5:$O$1850,11,FALSE)</f>
        <v>2.500000000000012</v>
      </c>
      <c r="J336" s="119">
        <f t="shared" si="103"/>
        <v>2.6645540861107118E-2</v>
      </c>
      <c r="K336" s="119">
        <f t="shared" si="108"/>
        <v>0.97335445913889285</v>
      </c>
      <c r="L336" s="118">
        <f t="shared" si="109"/>
        <v>92010.016980163549</v>
      </c>
      <c r="M336" s="118">
        <f t="shared" si="104"/>
        <v>2451.6566670761076</v>
      </c>
      <c r="N336" s="118">
        <f t="shared" si="105"/>
        <v>453920.94323312753</v>
      </c>
      <c r="O336" s="118">
        <f t="shared" si="106"/>
        <v>2765445.829630495</v>
      </c>
      <c r="P336" s="117">
        <f t="shared" si="107"/>
        <v>30.055921305032449</v>
      </c>
    </row>
    <row r="337" spans="1:16" x14ac:dyDescent="0.2">
      <c r="A337" s="115" t="s">
        <v>69</v>
      </c>
      <c r="B337" s="115" t="s">
        <v>71</v>
      </c>
      <c r="C337" s="116" t="s">
        <v>127</v>
      </c>
      <c r="D337" s="115" t="str">
        <f t="shared" si="101"/>
        <v>DFMale55-59</v>
      </c>
      <c r="E337" s="118">
        <f>VLOOKUP(D337,'Appendix 1b. Person-years 2019'!$E$3:$F$1682,2,FALSE)</f>
        <v>65638.83</v>
      </c>
      <c r="F337" s="118">
        <f>VLOOKUP(D337,'Appendix 2b. Deaths 2019'!$E$4:$F$1683,2,FALSE)</f>
        <v>521</v>
      </c>
      <c r="G337" s="119">
        <f t="shared" si="102"/>
        <v>7.9373748739884602E-3</v>
      </c>
      <c r="H337" s="189">
        <v>5</v>
      </c>
      <c r="I337" s="215">
        <f>VLOOKUP(D337,'Appendix 3. nax IBGE 2019'!$E$5:$O$1850,11,FALSE)</f>
        <v>2.5000000000000102</v>
      </c>
      <c r="J337" s="119">
        <f t="shared" si="103"/>
        <v>3.8914673490950957E-2</v>
      </c>
      <c r="K337" s="119">
        <f t="shared" si="108"/>
        <v>0.9610853265090491</v>
      </c>
      <c r="L337" s="118">
        <f t="shared" si="109"/>
        <v>89558.36031308744</v>
      </c>
      <c r="M337" s="118">
        <f t="shared" si="104"/>
        <v>3485.1343499687382</v>
      </c>
      <c r="N337" s="118">
        <f t="shared" si="105"/>
        <v>439078.96569051541</v>
      </c>
      <c r="O337" s="118">
        <f t="shared" si="106"/>
        <v>2311524.8863973673</v>
      </c>
      <c r="P337" s="117">
        <f t="shared" si="107"/>
        <v>25.81026359031695</v>
      </c>
    </row>
    <row r="338" spans="1:16" x14ac:dyDescent="0.2">
      <c r="A338" s="115" t="s">
        <v>69</v>
      </c>
      <c r="B338" s="115" t="s">
        <v>71</v>
      </c>
      <c r="C338" s="116" t="s">
        <v>128</v>
      </c>
      <c r="D338" s="115" t="str">
        <f t="shared" si="101"/>
        <v>DFMale60-64</v>
      </c>
      <c r="E338" s="118">
        <f>VLOOKUP(D338,'Appendix 1b. Person-years 2019'!$E$3:$F$1682,2,FALSE)</f>
        <v>48790.505899999996</v>
      </c>
      <c r="F338" s="118">
        <f>VLOOKUP(D338,'Appendix 2b. Deaths 2019'!$E$4:$F$1683,2,FALSE)</f>
        <v>572</v>
      </c>
      <c r="G338" s="119">
        <f t="shared" si="102"/>
        <v>1.1723592314708917E-2</v>
      </c>
      <c r="H338" s="189">
        <v>5</v>
      </c>
      <c r="I338" s="215">
        <f>VLOOKUP(D338,'Appendix 3. nax IBGE 2019'!$E$5:$O$1850,11,FALSE)</f>
        <v>2.4999999999999987</v>
      </c>
      <c r="J338" s="119">
        <f t="shared" si="103"/>
        <v>5.6948848856578325E-2</v>
      </c>
      <c r="K338" s="119">
        <f t="shared" si="108"/>
        <v>0.94305115114342164</v>
      </c>
      <c r="L338" s="118">
        <f t="shared" si="109"/>
        <v>86073.225963118704</v>
      </c>
      <c r="M338" s="118">
        <f t="shared" si="104"/>
        <v>4901.7711359717605</v>
      </c>
      <c r="N338" s="118">
        <f t="shared" si="105"/>
        <v>418111.70197566412</v>
      </c>
      <c r="O338" s="118">
        <f t="shared" si="106"/>
        <v>1872445.9207068521</v>
      </c>
      <c r="P338" s="117">
        <f t="shared" si="107"/>
        <v>21.754104133487129</v>
      </c>
    </row>
    <row r="339" spans="1:16" x14ac:dyDescent="0.2">
      <c r="A339" s="115" t="s">
        <v>69</v>
      </c>
      <c r="B339" s="115" t="s">
        <v>71</v>
      </c>
      <c r="C339" s="116" t="s">
        <v>129</v>
      </c>
      <c r="D339" s="115" t="str">
        <f t="shared" si="101"/>
        <v>DFMale65-69</v>
      </c>
      <c r="E339" s="118">
        <f>VLOOKUP(D339,'Appendix 1b. Person-years 2019'!$E$3:$F$1682,2,FALSE)</f>
        <v>35933.268499999998</v>
      </c>
      <c r="F339" s="118">
        <f>VLOOKUP(D339,'Appendix 2b. Deaths 2019'!$E$4:$F$1683,2,FALSE)</f>
        <v>649</v>
      </c>
      <c r="G339" s="119">
        <f t="shared" si="102"/>
        <v>1.8061257077128957E-2</v>
      </c>
      <c r="H339" s="189">
        <v>5</v>
      </c>
      <c r="I339" s="215">
        <f>VLOOKUP(D339,'Appendix 3. nax IBGE 2019'!$E$5:$O$1850,11,FALSE)</f>
        <v>2.5000000000000058</v>
      </c>
      <c r="J339" s="119">
        <f t="shared" si="103"/>
        <v>8.640483551814418E-2</v>
      </c>
      <c r="K339" s="119">
        <f t="shared" si="108"/>
        <v>0.91359516448185585</v>
      </c>
      <c r="L339" s="118">
        <f t="shared" si="109"/>
        <v>81171.454827146939</v>
      </c>
      <c r="M339" s="118">
        <f t="shared" si="104"/>
        <v>7013.6062031081019</v>
      </c>
      <c r="N339" s="118">
        <f t="shared" si="105"/>
        <v>388323.25862796447</v>
      </c>
      <c r="O339" s="118">
        <f t="shared" si="106"/>
        <v>1454334.218731188</v>
      </c>
      <c r="P339" s="117">
        <f t="shared" si="107"/>
        <v>17.916818441016794</v>
      </c>
    </row>
    <row r="340" spans="1:16" x14ac:dyDescent="0.2">
      <c r="A340" s="115" t="s">
        <v>69</v>
      </c>
      <c r="B340" s="115" t="s">
        <v>71</v>
      </c>
      <c r="C340" s="116" t="s">
        <v>130</v>
      </c>
      <c r="D340" s="115" t="str">
        <f t="shared" si="101"/>
        <v>DFMale70-74</v>
      </c>
      <c r="E340" s="118">
        <f>VLOOKUP(D340,'Appendix 1b. Person-years 2019'!$E$3:$F$1682,2,FALSE)</f>
        <v>23950.519100000001</v>
      </c>
      <c r="F340" s="118">
        <f>VLOOKUP(D340,'Appendix 2b. Deaths 2019'!$E$4:$F$1683,2,FALSE)</f>
        <v>623</v>
      </c>
      <c r="G340" s="119">
        <f t="shared" si="102"/>
        <v>2.6011962304399488E-2</v>
      </c>
      <c r="H340" s="189">
        <v>5</v>
      </c>
      <c r="I340" s="215">
        <f>VLOOKUP(D340,'Appendix 3. nax IBGE 2019'!$E$5:$O$1850,11,FALSE)</f>
        <v>2.5000000000000027</v>
      </c>
      <c r="J340" s="119">
        <f t="shared" si="103"/>
        <v>0.12211845960237658</v>
      </c>
      <c r="K340" s="119">
        <f t="shared" si="108"/>
        <v>0.87788154039762345</v>
      </c>
      <c r="L340" s="118">
        <f t="shared" si="109"/>
        <v>74157.84862403883</v>
      </c>
      <c r="M340" s="118">
        <f t="shared" si="104"/>
        <v>9056.0422413938431</v>
      </c>
      <c r="N340" s="118">
        <f t="shared" si="105"/>
        <v>348149.13751670957</v>
      </c>
      <c r="O340" s="118">
        <f t="shared" si="106"/>
        <v>1066010.9601032236</v>
      </c>
      <c r="P340" s="117">
        <f t="shared" si="107"/>
        <v>14.374890586532846</v>
      </c>
    </row>
    <row r="341" spans="1:16" x14ac:dyDescent="0.2">
      <c r="A341" s="115" t="s">
        <v>69</v>
      </c>
      <c r="B341" s="115" t="s">
        <v>71</v>
      </c>
      <c r="C341" s="116" t="s">
        <v>131</v>
      </c>
      <c r="D341" s="115" t="str">
        <f t="shared" si="101"/>
        <v>DFMale75-79</v>
      </c>
      <c r="E341" s="118">
        <f>VLOOKUP(D341,'Appendix 1b. Person-years 2019'!$E$3:$F$1682,2,FALSE)</f>
        <v>14893.300499999999</v>
      </c>
      <c r="F341" s="118">
        <f>VLOOKUP(D341,'Appendix 2b. Deaths 2019'!$E$4:$F$1683,2,FALSE)</f>
        <v>663</v>
      </c>
      <c r="G341" s="119">
        <f t="shared" si="102"/>
        <v>4.4516660360139786E-2</v>
      </c>
      <c r="H341" s="189">
        <v>5</v>
      </c>
      <c r="I341" s="215">
        <f>VLOOKUP(D341,'Appendix 3. nax IBGE 2019'!$E$5:$O$1850,11,FALSE)</f>
        <v>2.4999999999999991</v>
      </c>
      <c r="J341" s="119">
        <f t="shared" si="103"/>
        <v>0.20029242694333729</v>
      </c>
      <c r="K341" s="119">
        <f t="shared" si="108"/>
        <v>0.79970757305666273</v>
      </c>
      <c r="L341" s="118">
        <f t="shared" si="109"/>
        <v>65101.806382644987</v>
      </c>
      <c r="M341" s="118">
        <f t="shared" si="104"/>
        <v>13039.39879877521</v>
      </c>
      <c r="N341" s="118">
        <f t="shared" si="105"/>
        <v>292910.53491628688</v>
      </c>
      <c r="O341" s="118">
        <f t="shared" si="106"/>
        <v>717861.82258651406</v>
      </c>
      <c r="P341" s="117">
        <f t="shared" si="107"/>
        <v>11.026757358577436</v>
      </c>
    </row>
    <row r="342" spans="1:16" x14ac:dyDescent="0.2">
      <c r="A342" s="115" t="s">
        <v>69</v>
      </c>
      <c r="B342" s="115" t="s">
        <v>71</v>
      </c>
      <c r="C342" s="116" t="s">
        <v>132</v>
      </c>
      <c r="D342" s="115" t="str">
        <f t="shared" si="101"/>
        <v>DFMale80-84</v>
      </c>
      <c r="E342" s="118">
        <f>VLOOKUP(D342,'Appendix 1b. Person-years 2019'!$E$3:$F$1682,2,FALSE)</f>
        <v>9135.0223999999998</v>
      </c>
      <c r="F342" s="118">
        <f>VLOOKUP(D342,'Appendix 2b. Deaths 2019'!$E$4:$F$1683,2,FALSE)</f>
        <v>713</v>
      </c>
      <c r="G342" s="119">
        <f t="shared" si="102"/>
        <v>7.8051259075182997E-2</v>
      </c>
      <c r="H342" s="189">
        <v>5</v>
      </c>
      <c r="I342" s="215">
        <f>VLOOKUP(D342,'Appendix 3. nax IBGE 2019'!$E$5:$O$1850,11,FALSE)</f>
        <v>2.4999999999999996</v>
      </c>
      <c r="J342" s="119">
        <f t="shared" si="103"/>
        <v>0.32653928880420702</v>
      </c>
      <c r="K342" s="119">
        <f t="shared" si="108"/>
        <v>0.67346071119579298</v>
      </c>
      <c r="L342" s="118">
        <f t="shared" si="109"/>
        <v>52062.407583869775</v>
      </c>
      <c r="M342" s="118">
        <f t="shared" si="104"/>
        <v>17000.421545871592</v>
      </c>
      <c r="N342" s="118">
        <f t="shared" si="105"/>
        <v>217810.98405466988</v>
      </c>
      <c r="O342" s="118">
        <f t="shared" si="106"/>
        <v>424951.28767022712</v>
      </c>
      <c r="P342" s="117">
        <f t="shared" si="107"/>
        <v>8.1623441441053828</v>
      </c>
    </row>
    <row r="343" spans="1:16" x14ac:dyDescent="0.2">
      <c r="A343" s="115" t="s">
        <v>69</v>
      </c>
      <c r="B343" s="115" t="s">
        <v>71</v>
      </c>
      <c r="C343" s="116" t="s">
        <v>133</v>
      </c>
      <c r="D343" s="115" t="str">
        <f t="shared" si="101"/>
        <v>DFMale85-89</v>
      </c>
      <c r="E343" s="118">
        <f>VLOOKUP(D343,'Appendix 1b. Person-years 2019'!$E$3:$F$1682,2,FALSE)</f>
        <v>3765.9571000000001</v>
      </c>
      <c r="F343" s="118">
        <f>VLOOKUP(D343,'Appendix 2b. Deaths 2019'!$E$4:$F$1683,2,FALSE)</f>
        <v>443</v>
      </c>
      <c r="G343" s="119">
        <f t="shared" si="102"/>
        <v>0.11763277919443108</v>
      </c>
      <c r="H343" s="189">
        <v>5</v>
      </c>
      <c r="I343" s="215">
        <f>VLOOKUP(D343,'Appendix 3. nax IBGE 2019'!$E$5:$O$1850,11,FALSE)</f>
        <v>2.5</v>
      </c>
      <c r="J343" s="119">
        <f t="shared" si="103"/>
        <v>0.4545028210056471</v>
      </c>
      <c r="K343" s="119">
        <f t="shared" si="108"/>
        <v>0.5454971789943529</v>
      </c>
      <c r="L343" s="118">
        <f t="shared" si="109"/>
        <v>35061.986037998184</v>
      </c>
      <c r="M343" s="118">
        <f t="shared" si="104"/>
        <v>15935.771564330786</v>
      </c>
      <c r="N343" s="118">
        <f t="shared" si="105"/>
        <v>135470.50127916396</v>
      </c>
      <c r="O343" s="118">
        <f t="shared" si="106"/>
        <v>207140.3036155572</v>
      </c>
      <c r="P343" s="117">
        <f t="shared" si="107"/>
        <v>5.907831444318937</v>
      </c>
    </row>
    <row r="344" spans="1:16" x14ac:dyDescent="0.2">
      <c r="A344" s="115" t="s">
        <v>69</v>
      </c>
      <c r="B344" s="115" t="s">
        <v>71</v>
      </c>
      <c r="C344" s="116" t="s">
        <v>8</v>
      </c>
      <c r="D344" s="115" t="str">
        <f t="shared" si="101"/>
        <v>DFMale90+</v>
      </c>
      <c r="E344" s="113">
        <f>VLOOKUP(D344,'Appendix 1b. Person-years 2019'!$E$3:$F$1682,2,FALSE)</f>
        <v>1671.2524000000001</v>
      </c>
      <c r="F344" s="113">
        <f>VLOOKUP(D344,'Appendix 2b. Deaths 2019'!$E$4:$F$1683,2,FALSE)</f>
        <v>446</v>
      </c>
      <c r="G344" s="114">
        <f t="shared" si="102"/>
        <v>0.26686573494225047</v>
      </c>
      <c r="H344" s="190"/>
      <c r="I344" s="215">
        <f>VLOOKUP(D344,'Appendix 3. nax IBGE 2019'!$E$5:$O$1850,11,FALSE)</f>
        <v>4.6778493292752037</v>
      </c>
      <c r="J344" s="114">
        <v>1</v>
      </c>
      <c r="K344" s="114">
        <f t="shared" si="108"/>
        <v>0</v>
      </c>
      <c r="L344" s="113">
        <f t="shared" si="109"/>
        <v>19126.214473667398</v>
      </c>
      <c r="M344" s="113">
        <f t="shared" si="104"/>
        <v>19126.214473667398</v>
      </c>
      <c r="N344" s="113">
        <f>L344*P344</f>
        <v>71669.80233639323</v>
      </c>
      <c r="O344" s="113">
        <f>N344</f>
        <v>71669.80233639323</v>
      </c>
      <c r="P344" s="112">
        <f>1/G344</f>
        <v>3.7472026905829598</v>
      </c>
    </row>
    <row r="345" spans="1:16" x14ac:dyDescent="0.2">
      <c r="A345" s="115" t="s">
        <v>59</v>
      </c>
      <c r="B345" s="115" t="s">
        <v>70</v>
      </c>
      <c r="C345" s="116">
        <v>0</v>
      </c>
      <c r="D345" s="115" t="str">
        <f t="shared" si="101"/>
        <v>ESFemale0</v>
      </c>
      <c r="E345" s="122">
        <f>VLOOKUP(D345,'Appendix 1b. Person-years 2019'!$E$3:$F$1682,2,FALSE)</f>
        <v>28256.476200000001</v>
      </c>
      <c r="F345" s="122">
        <f>VLOOKUP(D345,'Appendix 2b. Deaths 2019'!$E$4:$F$1683,2,FALSE)</f>
        <v>258</v>
      </c>
      <c r="G345" s="123">
        <f t="shared" si="102"/>
        <v>9.1306501976350461E-3</v>
      </c>
      <c r="H345" s="188">
        <v>1</v>
      </c>
      <c r="I345" s="215">
        <f>VLOOKUP(D345,'Appendix 3. nax IBGE 2019'!$E$5:$O$1850,11,FALSE)</f>
        <v>6.9549962942310681E-2</v>
      </c>
      <c r="J345" s="123">
        <f t="shared" ref="J345:J363" si="110">(H345*G345)/(1+(H345-I345)*G345)</f>
        <v>9.0537331769816182E-3</v>
      </c>
      <c r="K345" s="123">
        <f t="shared" si="108"/>
        <v>0.99094626682301834</v>
      </c>
      <c r="L345" s="122">
        <v>100000</v>
      </c>
      <c r="M345" s="122">
        <f t="shared" si="104"/>
        <v>905.37331769816183</v>
      </c>
      <c r="N345" s="122">
        <f t="shared" ref="N345:N363" si="111">L346*H345+M345*I345</f>
        <v>99157.595362996697</v>
      </c>
      <c r="O345" s="122">
        <f t="shared" ref="O345:O363" si="112">O346+N345</f>
        <v>8143384.0782255568</v>
      </c>
      <c r="P345" s="121">
        <f t="shared" ref="P345:P363" si="113">O345/L345</f>
        <v>81.433840782255572</v>
      </c>
    </row>
    <row r="346" spans="1:16" x14ac:dyDescent="0.2">
      <c r="A346" s="115" t="s">
        <v>59</v>
      </c>
      <c r="B346" s="115" t="s">
        <v>70</v>
      </c>
      <c r="C346" s="120" t="s">
        <v>1657</v>
      </c>
      <c r="D346" s="115" t="str">
        <f t="shared" si="101"/>
        <v>ESFemale1-4</v>
      </c>
      <c r="E346" s="118">
        <f>VLOOKUP(D346,'Appendix 1b. Person-years 2019'!$E$3:$F$1682,2,FALSE)</f>
        <v>112374.2409</v>
      </c>
      <c r="F346" s="118">
        <f>VLOOKUP(D346,'Appendix 2b. Deaths 2019'!$E$4:$F$1683,2,FALSE)</f>
        <v>53</v>
      </c>
      <c r="G346" s="119">
        <f t="shared" si="102"/>
        <v>4.7163833611266686E-4</v>
      </c>
      <c r="H346" s="189">
        <v>4</v>
      </c>
      <c r="I346" s="215">
        <f>VLOOKUP(D346,'Appendix 3. nax IBGE 2019'!$E$5:$O$1850,11,FALSE)</f>
        <v>1.5134104367395891</v>
      </c>
      <c r="J346" s="119">
        <f t="shared" si="110"/>
        <v>1.8843434411762539E-3</v>
      </c>
      <c r="K346" s="119">
        <f t="shared" si="108"/>
        <v>0.99811565655882373</v>
      </c>
      <c r="L346" s="118">
        <f t="shared" ref="L346:L364" si="114">L345-M345</f>
        <v>99094.626682301838</v>
      </c>
      <c r="M346" s="118">
        <f t="shared" si="104"/>
        <v>186.72830984460487</v>
      </c>
      <c r="N346" s="118">
        <f t="shared" si="111"/>
        <v>395914.19006278249</v>
      </c>
      <c r="O346" s="118">
        <f t="shared" si="112"/>
        <v>8044226.4828625601</v>
      </c>
      <c r="P346" s="117">
        <f t="shared" si="113"/>
        <v>81.177221734256236</v>
      </c>
    </row>
    <row r="347" spans="1:16" x14ac:dyDescent="0.2">
      <c r="A347" s="115" t="s">
        <v>59</v>
      </c>
      <c r="B347" s="115" t="s">
        <v>70</v>
      </c>
      <c r="C347" s="120" t="s">
        <v>1658</v>
      </c>
      <c r="D347" s="115" t="str">
        <f t="shared" si="101"/>
        <v>ESFemale5-9</v>
      </c>
      <c r="E347" s="118">
        <f>VLOOKUP(D347,'Appendix 1b. Person-years 2019'!$E$3:$F$1682,2,FALSE)</f>
        <v>136449.2838</v>
      </c>
      <c r="F347" s="118">
        <f>VLOOKUP(D347,'Appendix 2b. Deaths 2019'!$E$4:$F$1683,2,FALSE)</f>
        <v>18</v>
      </c>
      <c r="G347" s="119">
        <f t="shared" si="102"/>
        <v>1.3191714532106617E-4</v>
      </c>
      <c r="H347" s="189">
        <v>5</v>
      </c>
      <c r="I347" s="215">
        <f>VLOOKUP(D347,'Appendix 3. nax IBGE 2019'!$E$5:$O$1850,11,FALSE)</f>
        <v>2.4999999999997855</v>
      </c>
      <c r="J347" s="119">
        <f t="shared" si="110"/>
        <v>6.593682716550509E-4</v>
      </c>
      <c r="K347" s="119">
        <f t="shared" si="108"/>
        <v>0.99934063172834497</v>
      </c>
      <c r="L347" s="118">
        <f t="shared" si="114"/>
        <v>98907.898372457232</v>
      </c>
      <c r="M347" s="118">
        <f t="shared" si="104"/>
        <v>65.216730002880553</v>
      </c>
      <c r="N347" s="118">
        <f t="shared" si="111"/>
        <v>494376.45003727893</v>
      </c>
      <c r="O347" s="118">
        <f t="shared" si="112"/>
        <v>7648312.2927997774</v>
      </c>
      <c r="P347" s="117">
        <f t="shared" si="113"/>
        <v>77.327619114891576</v>
      </c>
    </row>
    <row r="348" spans="1:16" x14ac:dyDescent="0.2">
      <c r="A348" s="115" t="s">
        <v>59</v>
      </c>
      <c r="B348" s="115" t="s">
        <v>70</v>
      </c>
      <c r="C348" s="120" t="s">
        <v>118</v>
      </c>
      <c r="D348" s="115" t="str">
        <f t="shared" si="101"/>
        <v>ESFemale10-14</v>
      </c>
      <c r="E348" s="118">
        <f>VLOOKUP(D348,'Appendix 1b. Person-years 2019'!$E$3:$F$1682,2,FALSE)</f>
        <v>134611.17910000001</v>
      </c>
      <c r="F348" s="118">
        <f>VLOOKUP(D348,'Appendix 2b. Deaths 2019'!$E$4:$F$1683,2,FALSE)</f>
        <v>36</v>
      </c>
      <c r="G348" s="119">
        <f t="shared" si="102"/>
        <v>2.6743692641794856E-4</v>
      </c>
      <c r="H348" s="189">
        <v>5</v>
      </c>
      <c r="I348" s="215">
        <f>VLOOKUP(D348,'Appendix 3. nax IBGE 2019'!$E$5:$O$1850,11,FALSE)</f>
        <v>2.5000000000000906</v>
      </c>
      <c r="J348" s="119">
        <f t="shared" si="110"/>
        <v>1.33629119806272E-3</v>
      </c>
      <c r="K348" s="119">
        <f t="shared" si="108"/>
        <v>0.99866370880193733</v>
      </c>
      <c r="L348" s="118">
        <f t="shared" si="114"/>
        <v>98842.68164245435</v>
      </c>
      <c r="M348" s="118">
        <f t="shared" si="104"/>
        <v>132.08260547172733</v>
      </c>
      <c r="N348" s="118">
        <f t="shared" si="111"/>
        <v>493883.20169859246</v>
      </c>
      <c r="O348" s="118">
        <f t="shared" si="112"/>
        <v>7153935.8427624982</v>
      </c>
      <c r="P348" s="117">
        <f t="shared" si="113"/>
        <v>72.376990626787887</v>
      </c>
    </row>
    <row r="349" spans="1:16" x14ac:dyDescent="0.2">
      <c r="A349" s="115" t="s">
        <v>59</v>
      </c>
      <c r="B349" s="115" t="s">
        <v>70</v>
      </c>
      <c r="C349" s="116" t="s">
        <v>119</v>
      </c>
      <c r="D349" s="115" t="str">
        <f t="shared" si="101"/>
        <v>ESFemale15-19</v>
      </c>
      <c r="E349" s="118">
        <f>VLOOKUP(D349,'Appendix 1b. Person-years 2019'!$E$3:$F$1682,2,FALSE)</f>
        <v>145546.28700000001</v>
      </c>
      <c r="F349" s="118">
        <f>VLOOKUP(D349,'Appendix 2b. Deaths 2019'!$E$4:$F$1683,2,FALSE)</f>
        <v>61</v>
      </c>
      <c r="G349" s="119">
        <f t="shared" si="102"/>
        <v>4.1911065721655954E-4</v>
      </c>
      <c r="H349" s="189">
        <v>5</v>
      </c>
      <c r="I349" s="215">
        <f>VLOOKUP(D349,'Appendix 3. nax IBGE 2019'!$E$5:$O$1850,11,FALSE)</f>
        <v>2.5000000000000551</v>
      </c>
      <c r="J349" s="119">
        <f t="shared" si="110"/>
        <v>2.0933599124610416E-3</v>
      </c>
      <c r="K349" s="119">
        <f t="shared" si="108"/>
        <v>0.99790664008753893</v>
      </c>
      <c r="L349" s="118">
        <f t="shared" si="114"/>
        <v>98710.599036982618</v>
      </c>
      <c r="M349" s="118">
        <f t="shared" si="104"/>
        <v>206.6368109590349</v>
      </c>
      <c r="N349" s="118">
        <f t="shared" si="111"/>
        <v>493036.40315751545</v>
      </c>
      <c r="O349" s="118">
        <f t="shared" si="112"/>
        <v>6660052.6410639053</v>
      </c>
      <c r="P349" s="117">
        <f t="shared" si="113"/>
        <v>67.470491578808776</v>
      </c>
    </row>
    <row r="350" spans="1:16" x14ac:dyDescent="0.2">
      <c r="A350" s="115" t="s">
        <v>59</v>
      </c>
      <c r="B350" s="115" t="s">
        <v>70</v>
      </c>
      <c r="C350" s="116" t="s">
        <v>120</v>
      </c>
      <c r="D350" s="115" t="str">
        <f t="shared" si="101"/>
        <v>ESFemale20-24</v>
      </c>
      <c r="E350" s="118">
        <f>VLOOKUP(D350,'Appendix 1b. Person-years 2019'!$E$3:$F$1682,2,FALSE)</f>
        <v>156244.21580000001</v>
      </c>
      <c r="F350" s="118">
        <f>VLOOKUP(D350,'Appendix 2b. Deaths 2019'!$E$4:$F$1683,2,FALSE)</f>
        <v>79</v>
      </c>
      <c r="G350" s="119">
        <f t="shared" si="102"/>
        <v>5.0561871743862662E-4</v>
      </c>
      <c r="H350" s="189">
        <v>5</v>
      </c>
      <c r="I350" s="215">
        <f>VLOOKUP(D350,'Appendix 3. nax IBGE 2019'!$E$5:$O$1850,11,FALSE)</f>
        <v>2.5000000000001048</v>
      </c>
      <c r="J350" s="119">
        <f t="shared" si="110"/>
        <v>2.5249019929248309E-3</v>
      </c>
      <c r="K350" s="119">
        <f t="shared" si="108"/>
        <v>0.99747509800707512</v>
      </c>
      <c r="L350" s="118">
        <f t="shared" si="114"/>
        <v>98503.962226023577</v>
      </c>
      <c r="M350" s="118">
        <f t="shared" si="104"/>
        <v>248.71285053547919</v>
      </c>
      <c r="N350" s="118">
        <f t="shared" si="111"/>
        <v>491898.02900377923</v>
      </c>
      <c r="O350" s="118">
        <f t="shared" si="112"/>
        <v>6167016.2379063899</v>
      </c>
      <c r="P350" s="117">
        <f t="shared" si="113"/>
        <v>62.606783509436717</v>
      </c>
    </row>
    <row r="351" spans="1:16" x14ac:dyDescent="0.2">
      <c r="A351" s="115" t="s">
        <v>59</v>
      </c>
      <c r="B351" s="115" t="s">
        <v>70</v>
      </c>
      <c r="C351" s="116" t="s">
        <v>121</v>
      </c>
      <c r="D351" s="115" t="str">
        <f t="shared" si="101"/>
        <v>ESFemale25-29</v>
      </c>
      <c r="E351" s="118">
        <f>VLOOKUP(D351,'Appendix 1b. Person-years 2019'!$E$3:$F$1682,2,FALSE)</f>
        <v>158857.5048</v>
      </c>
      <c r="F351" s="118">
        <f>VLOOKUP(D351,'Appendix 2b. Deaths 2019'!$E$4:$F$1683,2,FALSE)</f>
        <v>96</v>
      </c>
      <c r="G351" s="119">
        <f t="shared" si="102"/>
        <v>6.0431516988047266E-4</v>
      </c>
      <c r="H351" s="189">
        <v>5</v>
      </c>
      <c r="I351" s="215">
        <f>VLOOKUP(D351,'Appendix 3. nax IBGE 2019'!$E$5:$O$1850,11,FALSE)</f>
        <v>2.5000000000002083</v>
      </c>
      <c r="J351" s="119">
        <f t="shared" si="110"/>
        <v>3.0170177753787125E-3</v>
      </c>
      <c r="K351" s="119">
        <f t="shared" si="108"/>
        <v>0.99698298222462134</v>
      </c>
      <c r="L351" s="118">
        <f t="shared" si="114"/>
        <v>98255.2493754881</v>
      </c>
      <c r="M351" s="118">
        <f t="shared" si="104"/>
        <v>296.43783389011571</v>
      </c>
      <c r="N351" s="118">
        <f t="shared" si="111"/>
        <v>490535.15229271527</v>
      </c>
      <c r="O351" s="118">
        <f t="shared" si="112"/>
        <v>5675118.2089026105</v>
      </c>
      <c r="P351" s="117">
        <f t="shared" si="113"/>
        <v>57.758931405433813</v>
      </c>
    </row>
    <row r="352" spans="1:16" x14ac:dyDescent="0.2">
      <c r="A352" s="115" t="s">
        <v>59</v>
      </c>
      <c r="B352" s="115" t="s">
        <v>70</v>
      </c>
      <c r="C352" s="116" t="s">
        <v>122</v>
      </c>
      <c r="D352" s="115" t="str">
        <f t="shared" si="101"/>
        <v>ESFemale30-34</v>
      </c>
      <c r="E352" s="118">
        <f>VLOOKUP(D352,'Appendix 1b. Person-years 2019'!$E$3:$F$1682,2,FALSE)</f>
        <v>169064.7176</v>
      </c>
      <c r="F352" s="118">
        <f>VLOOKUP(D352,'Appendix 2b. Deaths 2019'!$E$4:$F$1683,2,FALSE)</f>
        <v>120</v>
      </c>
      <c r="G352" s="119">
        <f t="shared" si="102"/>
        <v>7.0978736251708615E-4</v>
      </c>
      <c r="H352" s="189">
        <v>5</v>
      </c>
      <c r="I352" s="215">
        <f>VLOOKUP(D352,'Appendix 3. nax IBGE 2019'!$E$5:$O$1850,11,FALSE)</f>
        <v>2.4999999999999107</v>
      </c>
      <c r="J352" s="119">
        <f t="shared" si="110"/>
        <v>3.5426504912142334E-3</v>
      </c>
      <c r="K352" s="119">
        <f t="shared" si="108"/>
        <v>0.99645734950878573</v>
      </c>
      <c r="L352" s="118">
        <f t="shared" si="114"/>
        <v>97958.811541597985</v>
      </c>
      <c r="M352" s="118">
        <f t="shared" si="104"/>
        <v>347.03383182660463</v>
      </c>
      <c r="N352" s="118">
        <f t="shared" si="111"/>
        <v>488926.47312842344</v>
      </c>
      <c r="O352" s="118">
        <f t="shared" si="112"/>
        <v>5184583.0566098951</v>
      </c>
      <c r="P352" s="117">
        <f t="shared" si="113"/>
        <v>52.926153094540901</v>
      </c>
    </row>
    <row r="353" spans="1:16" x14ac:dyDescent="0.2">
      <c r="A353" s="115" t="s">
        <v>59</v>
      </c>
      <c r="B353" s="115" t="s">
        <v>70</v>
      </c>
      <c r="C353" s="116" t="s">
        <v>123</v>
      </c>
      <c r="D353" s="115" t="str">
        <f t="shared" si="101"/>
        <v>ESFemale35-39</v>
      </c>
      <c r="E353" s="118">
        <f>VLOOKUP(D353,'Appendix 1b. Person-years 2019'!$E$3:$F$1682,2,FALSE)</f>
        <v>165922.1514</v>
      </c>
      <c r="F353" s="118">
        <f>VLOOKUP(D353,'Appendix 2b. Deaths 2019'!$E$4:$F$1683,2,FALSE)</f>
        <v>200</v>
      </c>
      <c r="G353" s="119">
        <f t="shared" si="102"/>
        <v>1.2053845632572964E-3</v>
      </c>
      <c r="H353" s="189">
        <v>5</v>
      </c>
      <c r="I353" s="215">
        <f>VLOOKUP(D353,'Appendix 3. nax IBGE 2019'!$E$5:$O$1850,11,FALSE)</f>
        <v>2.4999999999999707</v>
      </c>
      <c r="J353" s="119">
        <f t="shared" si="110"/>
        <v>6.0088154827206497E-3</v>
      </c>
      <c r="K353" s="119">
        <f t="shared" si="108"/>
        <v>0.9939911845172793</v>
      </c>
      <c r="L353" s="118">
        <f t="shared" si="114"/>
        <v>97611.777709771384</v>
      </c>
      <c r="M353" s="118">
        <f t="shared" si="104"/>
        <v>586.53116119836068</v>
      </c>
      <c r="N353" s="118">
        <f t="shared" si="111"/>
        <v>486592.56064586097</v>
      </c>
      <c r="O353" s="118">
        <f t="shared" si="112"/>
        <v>4695656.583481472</v>
      </c>
      <c r="P353" s="117">
        <f t="shared" si="113"/>
        <v>48.105430447574108</v>
      </c>
    </row>
    <row r="354" spans="1:16" x14ac:dyDescent="0.2">
      <c r="A354" s="115" t="s">
        <v>59</v>
      </c>
      <c r="B354" s="115" t="s">
        <v>70</v>
      </c>
      <c r="C354" s="116" t="s">
        <v>124</v>
      </c>
      <c r="D354" s="115" t="str">
        <f t="shared" si="101"/>
        <v>ESFemale40-44</v>
      </c>
      <c r="E354" s="118">
        <f>VLOOKUP(D354,'Appendix 1b. Person-years 2019'!$E$3:$F$1682,2,FALSE)</f>
        <v>151354.5361</v>
      </c>
      <c r="F354" s="118">
        <f>VLOOKUP(D354,'Appendix 2b. Deaths 2019'!$E$4:$F$1683,2,FALSE)</f>
        <v>258</v>
      </c>
      <c r="G354" s="119">
        <f t="shared" si="102"/>
        <v>1.704606988650405E-3</v>
      </c>
      <c r="H354" s="189">
        <v>5</v>
      </c>
      <c r="I354" s="215">
        <f>VLOOKUP(D354,'Appendix 3. nax IBGE 2019'!$E$5:$O$1850,11,FALSE)</f>
        <v>2.4999999999999787</v>
      </c>
      <c r="J354" s="119">
        <f t="shared" si="110"/>
        <v>8.4868680069609768E-3</v>
      </c>
      <c r="K354" s="119">
        <f t="shared" si="108"/>
        <v>0.99151313199303903</v>
      </c>
      <c r="L354" s="118">
        <f t="shared" si="114"/>
        <v>97025.246548573021</v>
      </c>
      <c r="M354" s="118">
        <f t="shared" si="104"/>
        <v>823.44046080058536</v>
      </c>
      <c r="N354" s="118">
        <f t="shared" si="111"/>
        <v>483067.63159086363</v>
      </c>
      <c r="O354" s="118">
        <f t="shared" si="112"/>
        <v>4209064.0228356114</v>
      </c>
      <c r="P354" s="117">
        <f t="shared" si="113"/>
        <v>43.381121641659107</v>
      </c>
    </row>
    <row r="355" spans="1:16" x14ac:dyDescent="0.2">
      <c r="A355" s="115" t="s">
        <v>59</v>
      </c>
      <c r="B355" s="115" t="s">
        <v>70</v>
      </c>
      <c r="C355" s="116" t="s">
        <v>125</v>
      </c>
      <c r="D355" s="115" t="str">
        <f t="shared" si="101"/>
        <v>ESFemale45-49</v>
      </c>
      <c r="E355" s="118">
        <f>VLOOKUP(D355,'Appendix 1b. Person-years 2019'!$E$3:$F$1682,2,FALSE)</f>
        <v>131663.66250000001</v>
      </c>
      <c r="F355" s="118">
        <f>VLOOKUP(D355,'Appendix 2b. Deaths 2019'!$E$4:$F$1683,2,FALSE)</f>
        <v>327</v>
      </c>
      <c r="G355" s="119">
        <f t="shared" si="102"/>
        <v>2.483600970768985E-3</v>
      </c>
      <c r="H355" s="189">
        <v>5</v>
      </c>
      <c r="I355" s="215">
        <f>VLOOKUP(D355,'Appendix 3. nax IBGE 2019'!$E$5:$O$1850,11,FALSE)</f>
        <v>2.5000000000000497</v>
      </c>
      <c r="J355" s="119">
        <f t="shared" si="110"/>
        <v>1.2341377212779215E-2</v>
      </c>
      <c r="K355" s="119">
        <f t="shared" si="108"/>
        <v>0.98765862278722083</v>
      </c>
      <c r="L355" s="118">
        <f t="shared" si="114"/>
        <v>96201.806087772435</v>
      </c>
      <c r="M355" s="118">
        <f t="shared" si="104"/>
        <v>1187.2627774798395</v>
      </c>
      <c r="N355" s="118">
        <f t="shared" si="111"/>
        <v>478040.87349516258</v>
      </c>
      <c r="O355" s="118">
        <f t="shared" si="112"/>
        <v>3725996.3912447477</v>
      </c>
      <c r="P355" s="117">
        <f t="shared" si="113"/>
        <v>38.731044070474411</v>
      </c>
    </row>
    <row r="356" spans="1:16" x14ac:dyDescent="0.2">
      <c r="A356" s="115" t="s">
        <v>59</v>
      </c>
      <c r="B356" s="115" t="s">
        <v>70</v>
      </c>
      <c r="C356" s="116" t="s">
        <v>126</v>
      </c>
      <c r="D356" s="115" t="str">
        <f t="shared" si="101"/>
        <v>ESFemale50-54</v>
      </c>
      <c r="E356" s="118">
        <f>VLOOKUP(D356,'Appendix 1b. Person-years 2019'!$E$3:$F$1682,2,FALSE)</f>
        <v>124385.5929</v>
      </c>
      <c r="F356" s="118">
        <f>VLOOKUP(D356,'Appendix 2b. Deaths 2019'!$E$4:$F$1683,2,FALSE)</f>
        <v>468</v>
      </c>
      <c r="G356" s="119">
        <f t="shared" si="102"/>
        <v>3.7624936223622728E-3</v>
      </c>
      <c r="H356" s="189">
        <v>5</v>
      </c>
      <c r="I356" s="215">
        <f>VLOOKUP(D356,'Appendix 3. nax IBGE 2019'!$E$5:$O$1850,11,FALSE)</f>
        <v>2.4999999999999982</v>
      </c>
      <c r="J356" s="119">
        <f t="shared" si="110"/>
        <v>1.8637162598274026E-2</v>
      </c>
      <c r="K356" s="119">
        <f t="shared" si="108"/>
        <v>0.98136283740172603</v>
      </c>
      <c r="L356" s="118">
        <f t="shared" si="114"/>
        <v>95014.543310292589</v>
      </c>
      <c r="M356" s="118">
        <f t="shared" si="104"/>
        <v>1770.8014928746727</v>
      </c>
      <c r="N356" s="118">
        <f t="shared" si="111"/>
        <v>470645.71281927626</v>
      </c>
      <c r="O356" s="118">
        <f t="shared" si="112"/>
        <v>3247955.5177495852</v>
      </c>
      <c r="P356" s="117">
        <f t="shared" si="113"/>
        <v>34.183772342541438</v>
      </c>
    </row>
    <row r="357" spans="1:16" x14ac:dyDescent="0.2">
      <c r="A357" s="115" t="s">
        <v>59</v>
      </c>
      <c r="B357" s="115" t="s">
        <v>70</v>
      </c>
      <c r="C357" s="116" t="s">
        <v>127</v>
      </c>
      <c r="D357" s="115" t="str">
        <f t="shared" si="101"/>
        <v>ESFemale55-59</v>
      </c>
      <c r="E357" s="118">
        <f>VLOOKUP(D357,'Appendix 1b. Person-years 2019'!$E$3:$F$1682,2,FALSE)</f>
        <v>113719.7381</v>
      </c>
      <c r="F357" s="118">
        <f>VLOOKUP(D357,'Appendix 2b. Deaths 2019'!$E$4:$F$1683,2,FALSE)</f>
        <v>612</v>
      </c>
      <c r="G357" s="119">
        <f t="shared" si="102"/>
        <v>5.3816515076902027E-3</v>
      </c>
      <c r="H357" s="189">
        <v>5</v>
      </c>
      <c r="I357" s="215">
        <f>VLOOKUP(D357,'Appendix 3. nax IBGE 2019'!$E$5:$O$1850,11,FALSE)</f>
        <v>2.4999999999999982</v>
      </c>
      <c r="J357" s="119">
        <f t="shared" si="110"/>
        <v>2.6551036474763146E-2</v>
      </c>
      <c r="K357" s="119">
        <f t="shared" si="108"/>
        <v>0.9734489635252368</v>
      </c>
      <c r="L357" s="118">
        <f t="shared" si="114"/>
        <v>93243.741817417918</v>
      </c>
      <c r="M357" s="118">
        <f t="shared" si="104"/>
        <v>2475.7179900376609</v>
      </c>
      <c r="N357" s="118">
        <f t="shared" si="111"/>
        <v>460029.41411199543</v>
      </c>
      <c r="O357" s="118">
        <f t="shared" si="112"/>
        <v>2777309.8049303088</v>
      </c>
      <c r="P357" s="117">
        <f t="shared" si="113"/>
        <v>29.785482122420657</v>
      </c>
    </row>
    <row r="358" spans="1:16" x14ac:dyDescent="0.2">
      <c r="A358" s="115" t="s">
        <v>59</v>
      </c>
      <c r="B358" s="115" t="s">
        <v>70</v>
      </c>
      <c r="C358" s="116" t="s">
        <v>128</v>
      </c>
      <c r="D358" s="115" t="str">
        <f t="shared" si="101"/>
        <v>ESFemale60-64</v>
      </c>
      <c r="E358" s="118">
        <f>VLOOKUP(D358,'Appendix 1b. Person-years 2019'!$E$3:$F$1682,2,FALSE)</f>
        <v>96665.961299999995</v>
      </c>
      <c r="F358" s="118">
        <f>VLOOKUP(D358,'Appendix 2b. Deaths 2019'!$E$4:$F$1683,2,FALSE)</f>
        <v>753</v>
      </c>
      <c r="G358" s="119">
        <f t="shared" si="102"/>
        <v>7.7897120131365212E-3</v>
      </c>
      <c r="H358" s="189">
        <v>5</v>
      </c>
      <c r="I358" s="215">
        <f>VLOOKUP(D358,'Appendix 3. nax IBGE 2019'!$E$5:$O$1850,11,FALSE)</f>
        <v>2.4999999999999956</v>
      </c>
      <c r="J358" s="119">
        <f t="shared" si="110"/>
        <v>3.8204553884800228E-2</v>
      </c>
      <c r="K358" s="119">
        <f t="shared" si="108"/>
        <v>0.96179544611519974</v>
      </c>
      <c r="L358" s="118">
        <f t="shared" si="114"/>
        <v>90768.023827380253</v>
      </c>
      <c r="M358" s="118">
        <f t="shared" si="104"/>
        <v>3467.7518573299799</v>
      </c>
      <c r="N358" s="118">
        <f t="shared" si="111"/>
        <v>445170.73949357634</v>
      </c>
      <c r="O358" s="118">
        <f t="shared" si="112"/>
        <v>2317280.3908183132</v>
      </c>
      <c r="P358" s="117">
        <f t="shared" si="113"/>
        <v>25.529699701573801</v>
      </c>
    </row>
    <row r="359" spans="1:16" x14ac:dyDescent="0.2">
      <c r="A359" s="115" t="s">
        <v>59</v>
      </c>
      <c r="B359" s="115" t="s">
        <v>70</v>
      </c>
      <c r="C359" s="116" t="s">
        <v>129</v>
      </c>
      <c r="D359" s="115" t="str">
        <f t="shared" si="101"/>
        <v>ESFemale65-69</v>
      </c>
      <c r="E359" s="118">
        <f>VLOOKUP(D359,'Appendix 1b. Person-years 2019'!$E$3:$F$1682,2,FALSE)</f>
        <v>74185.099499999997</v>
      </c>
      <c r="F359" s="118">
        <f>VLOOKUP(D359,'Appendix 2b. Deaths 2019'!$E$4:$F$1683,2,FALSE)</f>
        <v>913</v>
      </c>
      <c r="G359" s="119">
        <f t="shared" si="102"/>
        <v>1.2307053655700766E-2</v>
      </c>
      <c r="H359" s="189">
        <v>5</v>
      </c>
      <c r="I359" s="215">
        <f>VLOOKUP(D359,'Appendix 3. nax IBGE 2019'!$E$5:$O$1850,11,FALSE)</f>
        <v>2.5000000000000071</v>
      </c>
      <c r="J359" s="119">
        <f t="shared" si="110"/>
        <v>5.9698487069677154E-2</v>
      </c>
      <c r="K359" s="119">
        <f t="shared" si="108"/>
        <v>0.94030151293032282</v>
      </c>
      <c r="L359" s="118">
        <f t="shared" si="114"/>
        <v>87300.271970050278</v>
      </c>
      <c r="M359" s="118">
        <f t="shared" si="104"/>
        <v>5211.6941573833456</v>
      </c>
      <c r="N359" s="118">
        <f t="shared" si="111"/>
        <v>423472.12445679307</v>
      </c>
      <c r="O359" s="118">
        <f t="shared" si="112"/>
        <v>1872109.6513247369</v>
      </c>
      <c r="P359" s="117">
        <f t="shared" si="113"/>
        <v>21.444488190907279</v>
      </c>
    </row>
    <row r="360" spans="1:16" x14ac:dyDescent="0.2">
      <c r="A360" s="115" t="s">
        <v>59</v>
      </c>
      <c r="B360" s="115" t="s">
        <v>70</v>
      </c>
      <c r="C360" s="116" t="s">
        <v>130</v>
      </c>
      <c r="D360" s="115" t="str">
        <f t="shared" si="101"/>
        <v>ESFemale70-74</v>
      </c>
      <c r="E360" s="118">
        <f>VLOOKUP(D360,'Appendix 1b. Person-years 2019'!$E$3:$F$1682,2,FALSE)</f>
        <v>51440.844299999997</v>
      </c>
      <c r="F360" s="118">
        <f>VLOOKUP(D360,'Appendix 2b. Deaths 2019'!$E$4:$F$1683,2,FALSE)</f>
        <v>941</v>
      </c>
      <c r="G360" s="119">
        <f t="shared" si="102"/>
        <v>1.8292856830112333E-2</v>
      </c>
      <c r="H360" s="189">
        <v>5</v>
      </c>
      <c r="I360" s="215">
        <f>VLOOKUP(D360,'Appendix 3. nax IBGE 2019'!$E$5:$O$1850,11,FALSE)</f>
        <v>2.5000000000000058</v>
      </c>
      <c r="J360" s="119">
        <f t="shared" si="110"/>
        <v>8.7464351979320995E-2</v>
      </c>
      <c r="K360" s="119">
        <f t="shared" si="108"/>
        <v>0.91253564802067899</v>
      </c>
      <c r="L360" s="118">
        <f t="shared" si="114"/>
        <v>82088.577812666932</v>
      </c>
      <c r="M360" s="118">
        <f t="shared" si="104"/>
        <v>7179.8242632889805</v>
      </c>
      <c r="N360" s="118">
        <f t="shared" si="111"/>
        <v>392493.32840511226</v>
      </c>
      <c r="O360" s="118">
        <f t="shared" si="112"/>
        <v>1448637.5268679438</v>
      </c>
      <c r="P360" s="117">
        <f t="shared" si="113"/>
        <v>17.647248441480581</v>
      </c>
    </row>
    <row r="361" spans="1:16" x14ac:dyDescent="0.2">
      <c r="A361" s="115" t="s">
        <v>59</v>
      </c>
      <c r="B361" s="115" t="s">
        <v>70</v>
      </c>
      <c r="C361" s="116" t="s">
        <v>131</v>
      </c>
      <c r="D361" s="115" t="str">
        <f t="shared" si="101"/>
        <v>ESFemale75-79</v>
      </c>
      <c r="E361" s="118">
        <f>VLOOKUP(D361,'Appendix 1b. Person-years 2019'!$E$3:$F$1682,2,FALSE)</f>
        <v>36556.838100000001</v>
      </c>
      <c r="F361" s="118">
        <f>VLOOKUP(D361,'Appendix 2b. Deaths 2019'!$E$4:$F$1683,2,FALSE)</f>
        <v>1183</v>
      </c>
      <c r="G361" s="119">
        <f t="shared" si="102"/>
        <v>3.2360566763568098E-2</v>
      </c>
      <c r="H361" s="189">
        <v>5</v>
      </c>
      <c r="I361" s="215">
        <f>VLOOKUP(D361,'Appendix 3. nax IBGE 2019'!$E$5:$O$1850,11,FALSE)</f>
        <v>2.5000000000000009</v>
      </c>
      <c r="J361" s="119">
        <f t="shared" si="110"/>
        <v>0.14969249858192615</v>
      </c>
      <c r="K361" s="119">
        <f t="shared" si="108"/>
        <v>0.85030750141807387</v>
      </c>
      <c r="L361" s="118">
        <f t="shared" si="114"/>
        <v>74908.753549377958</v>
      </c>
      <c r="M361" s="118">
        <f t="shared" si="104"/>
        <v>11213.278484464116</v>
      </c>
      <c r="N361" s="118">
        <f t="shared" si="111"/>
        <v>346510.57153572951</v>
      </c>
      <c r="O361" s="118">
        <f t="shared" si="112"/>
        <v>1056144.1984628316</v>
      </c>
      <c r="P361" s="117">
        <f t="shared" si="113"/>
        <v>14.099075854554808</v>
      </c>
    </row>
    <row r="362" spans="1:16" x14ac:dyDescent="0.2">
      <c r="A362" s="115" t="s">
        <v>59</v>
      </c>
      <c r="B362" s="115" t="s">
        <v>70</v>
      </c>
      <c r="C362" s="116" t="s">
        <v>132</v>
      </c>
      <c r="D362" s="115" t="str">
        <f t="shared" si="101"/>
        <v>ESFemale80-84</v>
      </c>
      <c r="E362" s="118">
        <f>VLOOKUP(D362,'Appendix 1b. Person-years 2019'!$E$3:$F$1682,2,FALSE)</f>
        <v>25635.0517</v>
      </c>
      <c r="F362" s="118">
        <f>VLOOKUP(D362,'Appendix 2b. Deaths 2019'!$E$4:$F$1683,2,FALSE)</f>
        <v>1329</v>
      </c>
      <c r="G362" s="119">
        <f t="shared" si="102"/>
        <v>5.1843078592269817E-2</v>
      </c>
      <c r="H362" s="189">
        <v>5</v>
      </c>
      <c r="I362" s="215">
        <f>VLOOKUP(D362,'Appendix 3. nax IBGE 2019'!$E$5:$O$1850,11,FALSE)</f>
        <v>2.5000000000000013</v>
      </c>
      <c r="J362" s="119">
        <f t="shared" si="110"/>
        <v>0.22947381977738127</v>
      </c>
      <c r="K362" s="119">
        <f t="shared" si="108"/>
        <v>0.77052618022261876</v>
      </c>
      <c r="L362" s="118">
        <f t="shared" si="114"/>
        <v>63695.475064913844</v>
      </c>
      <c r="M362" s="118">
        <f t="shared" si="104"/>
        <v>14616.443965680723</v>
      </c>
      <c r="N362" s="118">
        <f t="shared" si="111"/>
        <v>281936.26541036746</v>
      </c>
      <c r="O362" s="118">
        <f t="shared" si="112"/>
        <v>709633.6269271021</v>
      </c>
      <c r="P362" s="117">
        <f t="shared" si="113"/>
        <v>11.141036725197427</v>
      </c>
    </row>
    <row r="363" spans="1:16" x14ac:dyDescent="0.2">
      <c r="A363" s="115" t="s">
        <v>59</v>
      </c>
      <c r="B363" s="115" t="s">
        <v>70</v>
      </c>
      <c r="C363" s="116" t="s">
        <v>133</v>
      </c>
      <c r="D363" s="115" t="str">
        <f t="shared" si="101"/>
        <v>ESFemale85-89</v>
      </c>
      <c r="E363" s="118">
        <f>VLOOKUP(D363,'Appendix 1b. Person-years 2019'!$E$3:$F$1682,2,FALSE)</f>
        <v>14850.0232</v>
      </c>
      <c r="F363" s="118">
        <f>VLOOKUP(D363,'Appendix 2b. Deaths 2019'!$E$4:$F$1683,2,FALSE)</f>
        <v>1400</v>
      </c>
      <c r="G363" s="119">
        <f t="shared" si="102"/>
        <v>9.4275946989766324E-2</v>
      </c>
      <c r="H363" s="189">
        <v>5</v>
      </c>
      <c r="I363" s="215">
        <f>VLOOKUP(D363,'Appendix 3. nax IBGE 2019'!$E$5:$O$1850,11,FALSE)</f>
        <v>2.5000000000000009</v>
      </c>
      <c r="J363" s="119">
        <f t="shared" si="110"/>
        <v>0.38147090735013356</v>
      </c>
      <c r="K363" s="119">
        <f t="shared" si="108"/>
        <v>0.61852909264986644</v>
      </c>
      <c r="L363" s="118">
        <f t="shared" si="114"/>
        <v>49079.031099233121</v>
      </c>
      <c r="M363" s="118">
        <f t="shared" si="104"/>
        <v>18722.222525289882</v>
      </c>
      <c r="N363" s="118">
        <f t="shared" si="111"/>
        <v>198589.5991829409</v>
      </c>
      <c r="O363" s="118">
        <f t="shared" si="112"/>
        <v>427697.36151673464</v>
      </c>
      <c r="P363" s="117">
        <f t="shared" si="113"/>
        <v>8.714462203868111</v>
      </c>
    </row>
    <row r="364" spans="1:16" x14ac:dyDescent="0.2">
      <c r="A364" s="115" t="s">
        <v>59</v>
      </c>
      <c r="B364" s="115" t="s">
        <v>70</v>
      </c>
      <c r="C364" s="116" t="s">
        <v>8</v>
      </c>
      <c r="D364" s="115" t="str">
        <f t="shared" si="101"/>
        <v>ESFemale90+</v>
      </c>
      <c r="E364" s="113">
        <f>VLOOKUP(D364,'Appendix 1b. Person-years 2019'!$E$3:$F$1682,2,FALSE)</f>
        <v>10981.1212</v>
      </c>
      <c r="F364" s="113">
        <f>VLOOKUP(D364,'Appendix 2b. Deaths 2019'!$E$4:$F$1683,2,FALSE)</f>
        <v>1455</v>
      </c>
      <c r="G364" s="114">
        <f t="shared" si="102"/>
        <v>0.13250013122521587</v>
      </c>
      <c r="H364" s="190"/>
      <c r="I364" s="215">
        <f>VLOOKUP(D364,'Appendix 3. nax IBGE 2019'!$E$5:$O$1850,11,FALSE)</f>
        <v>8.2368826485570317</v>
      </c>
      <c r="J364" s="114">
        <v>1</v>
      </c>
      <c r="K364" s="114">
        <f t="shared" si="108"/>
        <v>0</v>
      </c>
      <c r="L364" s="113">
        <f t="shared" si="114"/>
        <v>30356.808573943239</v>
      </c>
      <c r="M364" s="113">
        <f t="shared" si="104"/>
        <v>30356.808573943239</v>
      </c>
      <c r="N364" s="113">
        <f>L364*P364</f>
        <v>229107.76233379374</v>
      </c>
      <c r="O364" s="113">
        <f>N364</f>
        <v>229107.76233379374</v>
      </c>
      <c r="P364" s="112">
        <f>1/G364</f>
        <v>7.5471623367697598</v>
      </c>
    </row>
    <row r="365" spans="1:16" x14ac:dyDescent="0.2">
      <c r="A365" s="115" t="s">
        <v>59</v>
      </c>
      <c r="B365" s="115" t="s">
        <v>71</v>
      </c>
      <c r="C365" s="116">
        <v>0</v>
      </c>
      <c r="D365" s="115" t="str">
        <f t="shared" si="101"/>
        <v>ESMale0</v>
      </c>
      <c r="E365" s="122">
        <f>VLOOKUP(D365,'Appendix 1b. Person-years 2019'!$E$3:$F$1682,2,FALSE)</f>
        <v>29589.9895</v>
      </c>
      <c r="F365" s="122">
        <f>VLOOKUP(D365,'Appendix 2b. Deaths 2019'!$E$4:$F$1683,2,FALSE)</f>
        <v>320</v>
      </c>
      <c r="G365" s="123">
        <f t="shared" si="102"/>
        <v>1.0814468183572691E-2</v>
      </c>
      <c r="H365" s="188">
        <v>1</v>
      </c>
      <c r="I365" s="215">
        <f>VLOOKUP(D365,'Appendix 3. nax IBGE 2019'!$E$5:$O$1850,11,FALSE)</f>
        <v>6.8382999358376703E-2</v>
      </c>
      <c r="J365" s="123">
        <f t="shared" ref="J365:J383" si="115">(H365*G365)/(1+(H365-I365)*G365)</f>
        <v>1.0706599807080379E-2</v>
      </c>
      <c r="K365" s="123">
        <f t="shared" si="108"/>
        <v>0.98929340019291967</v>
      </c>
      <c r="L365" s="122">
        <v>100000</v>
      </c>
      <c r="M365" s="122">
        <f t="shared" si="104"/>
        <v>1070.6599807080379</v>
      </c>
      <c r="N365" s="122">
        <f t="shared" ref="N365:N383" si="116">L366*H365+M365*I365</f>
        <v>99002.554960065769</v>
      </c>
      <c r="O365" s="122">
        <f t="shared" ref="O365:O383" si="117">O366+N365</f>
        <v>7414201.9873756161</v>
      </c>
      <c r="P365" s="121">
        <f t="shared" ref="P365:P383" si="118">O365/L365</f>
        <v>74.142019873756155</v>
      </c>
    </row>
    <row r="366" spans="1:16" x14ac:dyDescent="0.2">
      <c r="A366" s="115" t="s">
        <v>59</v>
      </c>
      <c r="B366" s="115" t="s">
        <v>71</v>
      </c>
      <c r="C366" s="120" t="s">
        <v>1657</v>
      </c>
      <c r="D366" s="115" t="str">
        <f t="shared" si="101"/>
        <v>ESMale1-4</v>
      </c>
      <c r="E366" s="118">
        <f>VLOOKUP(D366,'Appendix 1b. Person-years 2019'!$E$3:$F$1682,2,FALSE)</f>
        <v>117461.41130000001</v>
      </c>
      <c r="F366" s="118">
        <f>VLOOKUP(D366,'Appendix 2b. Deaths 2019'!$E$4:$F$1683,2,FALSE)</f>
        <v>55</v>
      </c>
      <c r="G366" s="119">
        <f t="shared" si="102"/>
        <v>4.6823888280661237E-4</v>
      </c>
      <c r="H366" s="189">
        <v>4</v>
      </c>
      <c r="I366" s="215">
        <f>VLOOKUP(D366,'Appendix 3. nax IBGE 2019'!$E$5:$O$1850,11,FALSE)</f>
        <v>1.6258746166722866</v>
      </c>
      <c r="J366" s="119">
        <f t="shared" si="115"/>
        <v>1.8708757575656685E-3</v>
      </c>
      <c r="K366" s="119">
        <f t="shared" si="108"/>
        <v>0.99812912424243438</v>
      </c>
      <c r="L366" s="118">
        <f t="shared" ref="L366:L384" si="119">L365-M365</f>
        <v>98929.340019291965</v>
      </c>
      <c r="M366" s="118">
        <f t="shared" si="104"/>
        <v>185.08450395406447</v>
      </c>
      <c r="N366" s="118">
        <f t="shared" si="116"/>
        <v>395277.94625826995</v>
      </c>
      <c r="O366" s="118">
        <f t="shared" si="117"/>
        <v>7315199.4324155506</v>
      </c>
      <c r="P366" s="117">
        <f t="shared" si="118"/>
        <v>73.943679711085025</v>
      </c>
    </row>
    <row r="367" spans="1:16" x14ac:dyDescent="0.2">
      <c r="A367" s="115" t="s">
        <v>59</v>
      </c>
      <c r="B367" s="115" t="s">
        <v>71</v>
      </c>
      <c r="C367" s="120" t="s">
        <v>1658</v>
      </c>
      <c r="D367" s="115" t="str">
        <f t="shared" si="101"/>
        <v>ESMale5-9</v>
      </c>
      <c r="E367" s="118">
        <f>VLOOKUP(D367,'Appendix 1b. Person-years 2019'!$E$3:$F$1682,2,FALSE)</f>
        <v>142414.75959999999</v>
      </c>
      <c r="F367" s="118">
        <f>VLOOKUP(D367,'Appendix 2b. Deaths 2019'!$E$4:$F$1683,2,FALSE)</f>
        <v>22</v>
      </c>
      <c r="G367" s="119">
        <f t="shared" si="102"/>
        <v>1.5447837051293947E-4</v>
      </c>
      <c r="H367" s="189">
        <v>5</v>
      </c>
      <c r="I367" s="215">
        <f>VLOOKUP(D367,'Appendix 3. nax IBGE 2019'!$E$5:$O$1850,11,FALSE)</f>
        <v>2.4999999999998437</v>
      </c>
      <c r="J367" s="119">
        <f t="shared" si="115"/>
        <v>7.7209367313342482E-4</v>
      </c>
      <c r="K367" s="119">
        <f t="shared" si="108"/>
        <v>0.99922790632686653</v>
      </c>
      <c r="L367" s="118">
        <f t="shared" si="119"/>
        <v>98744.255515337907</v>
      </c>
      <c r="M367" s="118">
        <f t="shared" si="104"/>
        <v>76.239814941662686</v>
      </c>
      <c r="N367" s="118">
        <f t="shared" si="116"/>
        <v>493530.67803933535</v>
      </c>
      <c r="O367" s="118">
        <f t="shared" si="117"/>
        <v>6919921.4861572804</v>
      </c>
      <c r="P367" s="117">
        <f t="shared" si="118"/>
        <v>70.07923093898269</v>
      </c>
    </row>
    <row r="368" spans="1:16" x14ac:dyDescent="0.2">
      <c r="A368" s="115" t="s">
        <v>59</v>
      </c>
      <c r="B368" s="115" t="s">
        <v>71</v>
      </c>
      <c r="C368" s="120" t="s">
        <v>118</v>
      </c>
      <c r="D368" s="115" t="str">
        <f t="shared" si="101"/>
        <v>ESMale10-14</v>
      </c>
      <c r="E368" s="118">
        <f>VLOOKUP(D368,'Appendix 1b. Person-years 2019'!$E$3:$F$1682,2,FALSE)</f>
        <v>140367.68849999999</v>
      </c>
      <c r="F368" s="118">
        <f>VLOOKUP(D368,'Appendix 2b. Deaths 2019'!$E$4:$F$1683,2,FALSE)</f>
        <v>55</v>
      </c>
      <c r="G368" s="119">
        <f t="shared" si="102"/>
        <v>3.9182806661377774E-4</v>
      </c>
      <c r="H368" s="189">
        <v>5</v>
      </c>
      <c r="I368" s="215">
        <f>VLOOKUP(D368,'Appendix 3. nax IBGE 2019'!$E$5:$O$1850,11,FALSE)</f>
        <v>2.4999999999998539</v>
      </c>
      <c r="J368" s="119">
        <f t="shared" si="115"/>
        <v>1.957223095715074E-3</v>
      </c>
      <c r="K368" s="119">
        <f t="shared" si="108"/>
        <v>0.99804277690428489</v>
      </c>
      <c r="L368" s="118">
        <f t="shared" si="119"/>
        <v>98668.015700396238</v>
      </c>
      <c r="M368" s="118">
        <f t="shared" si="104"/>
        <v>193.11531913719304</v>
      </c>
      <c r="N368" s="118">
        <f t="shared" si="116"/>
        <v>492857.29020413815</v>
      </c>
      <c r="O368" s="118">
        <f t="shared" si="117"/>
        <v>6426390.8081179447</v>
      </c>
      <c r="P368" s="117">
        <f t="shared" si="118"/>
        <v>65.131448752669471</v>
      </c>
    </row>
    <row r="369" spans="1:16" x14ac:dyDescent="0.2">
      <c r="A369" s="115" t="s">
        <v>59</v>
      </c>
      <c r="B369" s="115" t="s">
        <v>71</v>
      </c>
      <c r="C369" s="116" t="s">
        <v>119</v>
      </c>
      <c r="D369" s="115" t="str">
        <f t="shared" si="101"/>
        <v>ESMale15-19</v>
      </c>
      <c r="E369" s="118">
        <f>VLOOKUP(D369,'Appendix 1b. Person-years 2019'!$E$3:$F$1682,2,FALSE)</f>
        <v>150236.59909999999</v>
      </c>
      <c r="F369" s="118">
        <f>VLOOKUP(D369,'Appendix 2b. Deaths 2019'!$E$4:$F$1683,2,FALSE)</f>
        <v>326</v>
      </c>
      <c r="G369" s="119">
        <f t="shared" si="102"/>
        <v>2.1699106739164731E-3</v>
      </c>
      <c r="H369" s="189">
        <v>5</v>
      </c>
      <c r="I369" s="215">
        <f>VLOOKUP(D369,'Appendix 3. nax IBGE 2019'!$E$5:$O$1850,11,FALSE)</f>
        <v>2.499999999999984</v>
      </c>
      <c r="J369" s="119">
        <f t="shared" si="115"/>
        <v>1.0791014525578763E-2</v>
      </c>
      <c r="K369" s="119">
        <f t="shared" si="108"/>
        <v>0.98920898547442127</v>
      </c>
      <c r="L369" s="118">
        <f t="shared" si="119"/>
        <v>98474.900381259038</v>
      </c>
      <c r="M369" s="118">
        <f t="shared" si="104"/>
        <v>1062.6440804190879</v>
      </c>
      <c r="N369" s="118">
        <f t="shared" si="116"/>
        <v>489717.8917052474</v>
      </c>
      <c r="O369" s="118">
        <f t="shared" si="117"/>
        <v>5933533.5179138063</v>
      </c>
      <c r="P369" s="117">
        <f t="shared" si="118"/>
        <v>60.254272864875418</v>
      </c>
    </row>
    <row r="370" spans="1:16" x14ac:dyDescent="0.2">
      <c r="A370" s="115" t="s">
        <v>59</v>
      </c>
      <c r="B370" s="115" t="s">
        <v>71</v>
      </c>
      <c r="C370" s="116" t="s">
        <v>120</v>
      </c>
      <c r="D370" s="115" t="str">
        <f t="shared" si="101"/>
        <v>ESMale20-24</v>
      </c>
      <c r="E370" s="118">
        <f>VLOOKUP(D370,'Appendix 1b. Person-years 2019'!$E$3:$F$1682,2,FALSE)</f>
        <v>158499.39120000001</v>
      </c>
      <c r="F370" s="118">
        <f>VLOOKUP(D370,'Appendix 2b. Deaths 2019'!$E$4:$F$1683,2,FALSE)</f>
        <v>413</v>
      </c>
      <c r="G370" s="119">
        <f t="shared" si="102"/>
        <v>2.6056882419116822E-3</v>
      </c>
      <c r="H370" s="189">
        <v>5</v>
      </c>
      <c r="I370" s="215">
        <f>VLOOKUP(D370,'Appendix 3. nax IBGE 2019'!$E$5:$O$1850,11,FALSE)</f>
        <v>2.5000000000000151</v>
      </c>
      <c r="J370" s="119">
        <f t="shared" si="115"/>
        <v>1.2944120354037398E-2</v>
      </c>
      <c r="K370" s="119">
        <f t="shared" si="108"/>
        <v>0.98705587964596264</v>
      </c>
      <c r="L370" s="118">
        <f t="shared" si="119"/>
        <v>97412.256300839945</v>
      </c>
      <c r="M370" s="118">
        <f t="shared" si="104"/>
        <v>1260.9159695164101</v>
      </c>
      <c r="N370" s="118">
        <f t="shared" si="116"/>
        <v>483908.99158040871</v>
      </c>
      <c r="O370" s="118">
        <f t="shared" si="117"/>
        <v>5443815.6262085587</v>
      </c>
      <c r="P370" s="117">
        <f t="shared" si="118"/>
        <v>55.884298679996995</v>
      </c>
    </row>
    <row r="371" spans="1:16" x14ac:dyDescent="0.2">
      <c r="A371" s="115" t="s">
        <v>59</v>
      </c>
      <c r="B371" s="115" t="s">
        <v>71</v>
      </c>
      <c r="C371" s="116" t="s">
        <v>121</v>
      </c>
      <c r="D371" s="115" t="str">
        <f t="shared" si="101"/>
        <v>ESMale25-29</v>
      </c>
      <c r="E371" s="118">
        <f>VLOOKUP(D371,'Appendix 1b. Person-years 2019'!$E$3:$F$1682,2,FALSE)</f>
        <v>159843.38449999999</v>
      </c>
      <c r="F371" s="118">
        <f>VLOOKUP(D371,'Appendix 2b. Deaths 2019'!$E$4:$F$1683,2,FALSE)</f>
        <v>353</v>
      </c>
      <c r="G371" s="119">
        <f t="shared" si="102"/>
        <v>2.2084116968882125E-3</v>
      </c>
      <c r="H371" s="189">
        <v>5</v>
      </c>
      <c r="I371" s="215">
        <f>VLOOKUP(D371,'Appendix 3. nax IBGE 2019'!$E$5:$O$1850,11,FALSE)</f>
        <v>2.5000000000000115</v>
      </c>
      <c r="J371" s="119">
        <f t="shared" si="115"/>
        <v>1.0981429690001177E-2</v>
      </c>
      <c r="K371" s="119">
        <f t="shared" si="108"/>
        <v>0.98901857030999885</v>
      </c>
      <c r="L371" s="118">
        <f t="shared" si="119"/>
        <v>96151.340331323532</v>
      </c>
      <c r="M371" s="118">
        <f t="shared" si="104"/>
        <v>1055.8791834478038</v>
      </c>
      <c r="N371" s="118">
        <f t="shared" si="116"/>
        <v>478117.00369799818</v>
      </c>
      <c r="O371" s="118">
        <f t="shared" si="117"/>
        <v>4959906.6346281497</v>
      </c>
      <c r="P371" s="117">
        <f t="shared" si="118"/>
        <v>51.584373317491291</v>
      </c>
    </row>
    <row r="372" spans="1:16" x14ac:dyDescent="0.2">
      <c r="A372" s="115" t="s">
        <v>59</v>
      </c>
      <c r="B372" s="115" t="s">
        <v>71</v>
      </c>
      <c r="C372" s="116" t="s">
        <v>122</v>
      </c>
      <c r="D372" s="115" t="str">
        <f t="shared" si="101"/>
        <v>ESMale30-34</v>
      </c>
      <c r="E372" s="118">
        <f>VLOOKUP(D372,'Appendix 1b. Person-years 2019'!$E$3:$F$1682,2,FALSE)</f>
        <v>170107.28779999999</v>
      </c>
      <c r="F372" s="118">
        <f>VLOOKUP(D372,'Appendix 2b. Deaths 2019'!$E$4:$F$1683,2,FALSE)</f>
        <v>347</v>
      </c>
      <c r="G372" s="119">
        <f t="shared" si="102"/>
        <v>2.0398890869859606E-3</v>
      </c>
      <c r="H372" s="189">
        <v>5</v>
      </c>
      <c r="I372" s="215">
        <f>VLOOKUP(D372,'Appendix 3. nax IBGE 2019'!$E$5:$O$1850,11,FALSE)</f>
        <v>2.499999999999992</v>
      </c>
      <c r="J372" s="119">
        <f t="shared" si="115"/>
        <v>1.0147695004187043E-2</v>
      </c>
      <c r="K372" s="119">
        <f t="shared" si="108"/>
        <v>0.989852304995813</v>
      </c>
      <c r="L372" s="118">
        <f t="shared" si="119"/>
        <v>95095.461147875729</v>
      </c>
      <c r="M372" s="118">
        <f t="shared" si="104"/>
        <v>964.99973601116153</v>
      </c>
      <c r="N372" s="118">
        <f t="shared" si="116"/>
        <v>473064.80639935075</v>
      </c>
      <c r="O372" s="118">
        <f t="shared" si="117"/>
        <v>4481789.6309301518</v>
      </c>
      <c r="P372" s="117">
        <f t="shared" si="118"/>
        <v>47.12937480749855</v>
      </c>
    </row>
    <row r="373" spans="1:16" x14ac:dyDescent="0.2">
      <c r="A373" s="115" t="s">
        <v>59</v>
      </c>
      <c r="B373" s="115" t="s">
        <v>71</v>
      </c>
      <c r="C373" s="116" t="s">
        <v>123</v>
      </c>
      <c r="D373" s="115" t="str">
        <f t="shared" si="101"/>
        <v>ESMale35-39</v>
      </c>
      <c r="E373" s="118">
        <f>VLOOKUP(D373,'Appendix 1b. Person-years 2019'!$E$3:$F$1682,2,FALSE)</f>
        <v>163559.67980000001</v>
      </c>
      <c r="F373" s="118">
        <f>VLOOKUP(D373,'Appendix 2b. Deaths 2019'!$E$4:$F$1683,2,FALSE)</f>
        <v>409</v>
      </c>
      <c r="G373" s="119">
        <f t="shared" si="102"/>
        <v>2.5006162918643714E-3</v>
      </c>
      <c r="H373" s="189">
        <v>5</v>
      </c>
      <c r="I373" s="215">
        <f>VLOOKUP(D373,'Appendix 3. nax IBGE 2019'!$E$5:$O$1850,11,FALSE)</f>
        <v>2.5000000000000018</v>
      </c>
      <c r="J373" s="119">
        <f t="shared" si="115"/>
        <v>1.2425403542990382E-2</v>
      </c>
      <c r="K373" s="119">
        <f t="shared" si="108"/>
        <v>0.98757459645700962</v>
      </c>
      <c r="L373" s="118">
        <f t="shared" si="119"/>
        <v>94130.46141186457</v>
      </c>
      <c r="M373" s="118">
        <f t="shared" si="104"/>
        <v>1169.6089687303015</v>
      </c>
      <c r="N373" s="118">
        <f t="shared" si="116"/>
        <v>467728.2846374971</v>
      </c>
      <c r="O373" s="118">
        <f t="shared" si="117"/>
        <v>4008724.8245308008</v>
      </c>
      <c r="P373" s="117">
        <f t="shared" si="118"/>
        <v>42.586902947291044</v>
      </c>
    </row>
    <row r="374" spans="1:16" x14ac:dyDescent="0.2">
      <c r="A374" s="115" t="s">
        <v>59</v>
      </c>
      <c r="B374" s="115" t="s">
        <v>71</v>
      </c>
      <c r="C374" s="116" t="s">
        <v>124</v>
      </c>
      <c r="D374" s="115" t="str">
        <f t="shared" si="101"/>
        <v>ESMale40-44</v>
      </c>
      <c r="E374" s="118">
        <f>VLOOKUP(D374,'Appendix 1b. Person-years 2019'!$E$3:$F$1682,2,FALSE)</f>
        <v>145316.228</v>
      </c>
      <c r="F374" s="118">
        <f>VLOOKUP(D374,'Appendix 2b. Deaths 2019'!$E$4:$F$1683,2,FALSE)</f>
        <v>502</v>
      </c>
      <c r="G374" s="119">
        <f t="shared" si="102"/>
        <v>3.4545350296320654E-3</v>
      </c>
      <c r="H374" s="189">
        <v>5</v>
      </c>
      <c r="I374" s="215">
        <f>VLOOKUP(D374,'Appendix 3. nax IBGE 2019'!$E$5:$O$1850,11,FALSE)</f>
        <v>2.4999999999999716</v>
      </c>
      <c r="J374" s="119">
        <f t="shared" si="115"/>
        <v>1.7124779769191804E-2</v>
      </c>
      <c r="K374" s="119">
        <f t="shared" si="108"/>
        <v>0.9828752202308082</v>
      </c>
      <c r="L374" s="118">
        <f t="shared" si="119"/>
        <v>92960.852443134267</v>
      </c>
      <c r="M374" s="118">
        <f t="shared" si="104"/>
        <v>1591.9341252450101</v>
      </c>
      <c r="N374" s="118">
        <f t="shared" si="116"/>
        <v>460824.42690255877</v>
      </c>
      <c r="O374" s="118">
        <f t="shared" si="117"/>
        <v>3540996.5398933035</v>
      </c>
      <c r="P374" s="117">
        <f t="shared" si="118"/>
        <v>38.09126580524196</v>
      </c>
    </row>
    <row r="375" spans="1:16" x14ac:dyDescent="0.2">
      <c r="A375" s="115" t="s">
        <v>59</v>
      </c>
      <c r="B375" s="115" t="s">
        <v>71</v>
      </c>
      <c r="C375" s="116" t="s">
        <v>125</v>
      </c>
      <c r="D375" s="115" t="str">
        <f t="shared" si="101"/>
        <v>ESMale45-49</v>
      </c>
      <c r="E375" s="118">
        <f>VLOOKUP(D375,'Appendix 1b. Person-years 2019'!$E$3:$F$1682,2,FALSE)</f>
        <v>123871.6112</v>
      </c>
      <c r="F375" s="118">
        <f>VLOOKUP(D375,'Appendix 2b. Deaths 2019'!$E$4:$F$1683,2,FALSE)</f>
        <v>585</v>
      </c>
      <c r="G375" s="119">
        <f t="shared" si="102"/>
        <v>4.7226317178959889E-3</v>
      </c>
      <c r="H375" s="189">
        <v>5</v>
      </c>
      <c r="I375" s="215">
        <f>VLOOKUP(D375,'Appendix 3. nax IBGE 2019'!$E$5:$O$1850,11,FALSE)</f>
        <v>2.5000000000000027</v>
      </c>
      <c r="J375" s="119">
        <f t="shared" si="115"/>
        <v>2.3337621115232358E-2</v>
      </c>
      <c r="K375" s="119">
        <f t="shared" si="108"/>
        <v>0.97666237888476759</v>
      </c>
      <c r="L375" s="118">
        <f t="shared" si="119"/>
        <v>91368.918317889256</v>
      </c>
      <c r="M375" s="118">
        <f t="shared" si="104"/>
        <v>2132.3331974115131</v>
      </c>
      <c r="N375" s="118">
        <f t="shared" si="116"/>
        <v>451513.75859591749</v>
      </c>
      <c r="O375" s="118">
        <f t="shared" si="117"/>
        <v>3080172.1129907449</v>
      </c>
      <c r="P375" s="117">
        <f t="shared" si="118"/>
        <v>33.711377673031656</v>
      </c>
    </row>
    <row r="376" spans="1:16" x14ac:dyDescent="0.2">
      <c r="A376" s="115" t="s">
        <v>59</v>
      </c>
      <c r="B376" s="115" t="s">
        <v>71</v>
      </c>
      <c r="C376" s="116" t="s">
        <v>126</v>
      </c>
      <c r="D376" s="115" t="str">
        <f t="shared" si="101"/>
        <v>ESMale50-54</v>
      </c>
      <c r="E376" s="118">
        <f>VLOOKUP(D376,'Appendix 1b. Person-years 2019'!$E$3:$F$1682,2,FALSE)</f>
        <v>116617.32460000001</v>
      </c>
      <c r="F376" s="118">
        <f>VLOOKUP(D376,'Appendix 2b. Deaths 2019'!$E$4:$F$1683,2,FALSE)</f>
        <v>787</v>
      </c>
      <c r="G376" s="119">
        <f t="shared" si="102"/>
        <v>6.7485684712749782E-3</v>
      </c>
      <c r="H376" s="189">
        <v>5</v>
      </c>
      <c r="I376" s="215">
        <f>VLOOKUP(D376,'Appendix 3. nax IBGE 2019'!$E$5:$O$1850,11,FALSE)</f>
        <v>2.4999999999999987</v>
      </c>
      <c r="J376" s="119">
        <f t="shared" si="115"/>
        <v>3.318299802081083E-2</v>
      </c>
      <c r="K376" s="119">
        <f t="shared" si="108"/>
        <v>0.96681700197918918</v>
      </c>
      <c r="L376" s="118">
        <f t="shared" si="119"/>
        <v>89236.585120477743</v>
      </c>
      <c r="M376" s="118">
        <f t="shared" si="104"/>
        <v>2961.1374274367299</v>
      </c>
      <c r="N376" s="118">
        <f t="shared" si="116"/>
        <v>438780.08203379688</v>
      </c>
      <c r="O376" s="118">
        <f t="shared" si="117"/>
        <v>2628658.3543948275</v>
      </c>
      <c r="P376" s="117">
        <f t="shared" si="118"/>
        <v>29.457182285112015</v>
      </c>
    </row>
    <row r="377" spans="1:16" x14ac:dyDescent="0.2">
      <c r="A377" s="115" t="s">
        <v>59</v>
      </c>
      <c r="B377" s="115" t="s">
        <v>71</v>
      </c>
      <c r="C377" s="116" t="s">
        <v>127</v>
      </c>
      <c r="D377" s="115" t="str">
        <f t="shared" si="101"/>
        <v>ESMale55-59</v>
      </c>
      <c r="E377" s="118">
        <f>VLOOKUP(D377,'Appendix 1b. Person-years 2019'!$E$3:$F$1682,2,FALSE)</f>
        <v>104206.18120000001</v>
      </c>
      <c r="F377" s="118">
        <f>VLOOKUP(D377,'Appendix 2b. Deaths 2019'!$E$4:$F$1683,2,FALSE)</f>
        <v>1051</v>
      </c>
      <c r="G377" s="119">
        <f t="shared" si="102"/>
        <v>1.0085774067306479E-2</v>
      </c>
      <c r="H377" s="189">
        <v>5</v>
      </c>
      <c r="I377" s="215">
        <f>VLOOKUP(D377,'Appendix 3. nax IBGE 2019'!$E$5:$O$1850,11,FALSE)</f>
        <v>2.4999999999999933</v>
      </c>
      <c r="J377" s="119">
        <f t="shared" si="115"/>
        <v>4.9188607384615703E-2</v>
      </c>
      <c r="K377" s="119">
        <f t="shared" si="108"/>
        <v>0.95081139261538428</v>
      </c>
      <c r="L377" s="118">
        <f t="shared" si="119"/>
        <v>86275.447693041016</v>
      </c>
      <c r="M377" s="118">
        <f t="shared" si="104"/>
        <v>4243.7691235049433</v>
      </c>
      <c r="N377" s="118">
        <f t="shared" si="116"/>
        <v>420767.81565644272</v>
      </c>
      <c r="O377" s="118">
        <f t="shared" si="117"/>
        <v>2189878.2723610308</v>
      </c>
      <c r="P377" s="117">
        <f t="shared" si="118"/>
        <v>25.382404043296162</v>
      </c>
    </row>
    <row r="378" spans="1:16" x14ac:dyDescent="0.2">
      <c r="A378" s="115" t="s">
        <v>59</v>
      </c>
      <c r="B378" s="115" t="s">
        <v>71</v>
      </c>
      <c r="C378" s="116" t="s">
        <v>128</v>
      </c>
      <c r="D378" s="115" t="str">
        <f t="shared" si="101"/>
        <v>ESMale60-64</v>
      </c>
      <c r="E378" s="118">
        <f>VLOOKUP(D378,'Appendix 1b. Person-years 2019'!$E$3:$F$1682,2,FALSE)</f>
        <v>86942.465400000001</v>
      </c>
      <c r="F378" s="118">
        <f>VLOOKUP(D378,'Appendix 2b. Deaths 2019'!$E$4:$F$1683,2,FALSE)</f>
        <v>1325</v>
      </c>
      <c r="G378" s="119">
        <f t="shared" si="102"/>
        <v>1.523996350809716E-2</v>
      </c>
      <c r="H378" s="189">
        <v>5</v>
      </c>
      <c r="I378" s="215">
        <f>VLOOKUP(D378,'Appendix 3. nax IBGE 2019'!$E$5:$O$1850,11,FALSE)</f>
        <v>2.4999999999999996</v>
      </c>
      <c r="J378" s="119">
        <f t="shared" si="115"/>
        <v>7.3403163700066068E-2</v>
      </c>
      <c r="K378" s="119">
        <f t="shared" si="108"/>
        <v>0.92659683629993395</v>
      </c>
      <c r="L378" s="118">
        <f t="shared" si="119"/>
        <v>82031.678569536074</v>
      </c>
      <c r="M378" s="118">
        <f t="shared" si="104"/>
        <v>6021.384730630858</v>
      </c>
      <c r="N378" s="118">
        <f t="shared" si="116"/>
        <v>395104.93102110323</v>
      </c>
      <c r="O378" s="118">
        <f t="shared" si="117"/>
        <v>1769110.4567045881</v>
      </c>
      <c r="P378" s="117">
        <f t="shared" si="118"/>
        <v>21.566186228957392</v>
      </c>
    </row>
    <row r="379" spans="1:16" x14ac:dyDescent="0.2">
      <c r="A379" s="115" t="s">
        <v>59</v>
      </c>
      <c r="B379" s="115" t="s">
        <v>71</v>
      </c>
      <c r="C379" s="116" t="s">
        <v>129</v>
      </c>
      <c r="D379" s="115" t="str">
        <f t="shared" si="101"/>
        <v>ESMale65-69</v>
      </c>
      <c r="E379" s="118">
        <f>VLOOKUP(D379,'Appendix 1b. Person-years 2019'!$E$3:$F$1682,2,FALSE)</f>
        <v>65091.1086</v>
      </c>
      <c r="F379" s="118">
        <f>VLOOKUP(D379,'Appendix 2b. Deaths 2019'!$E$4:$F$1683,2,FALSE)</f>
        <v>1379</v>
      </c>
      <c r="G379" s="119">
        <f t="shared" si="102"/>
        <v>2.1185689254031234E-2</v>
      </c>
      <c r="H379" s="189">
        <v>5</v>
      </c>
      <c r="I379" s="215">
        <f>VLOOKUP(D379,'Appendix 3. nax IBGE 2019'!$E$5:$O$1850,11,FALSE)</f>
        <v>2.5000000000000036</v>
      </c>
      <c r="J379" s="119">
        <f t="shared" si="115"/>
        <v>0.10060023307797353</v>
      </c>
      <c r="K379" s="119">
        <f t="shared" si="108"/>
        <v>0.8993997669220265</v>
      </c>
      <c r="L379" s="118">
        <f t="shared" si="119"/>
        <v>76010.293838905214</v>
      </c>
      <c r="M379" s="118">
        <f t="shared" si="104"/>
        <v>7646.6532765191196</v>
      </c>
      <c r="N379" s="118">
        <f t="shared" si="116"/>
        <v>360934.83600322827</v>
      </c>
      <c r="O379" s="118">
        <f t="shared" si="117"/>
        <v>1374005.525683485</v>
      </c>
      <c r="P379" s="117">
        <f t="shared" si="118"/>
        <v>18.076571689033678</v>
      </c>
    </row>
    <row r="380" spans="1:16" x14ac:dyDescent="0.2">
      <c r="A380" s="115" t="s">
        <v>59</v>
      </c>
      <c r="B380" s="115" t="s">
        <v>71</v>
      </c>
      <c r="C380" s="116" t="s">
        <v>130</v>
      </c>
      <c r="D380" s="115" t="str">
        <f t="shared" si="101"/>
        <v>ESMale70-74</v>
      </c>
      <c r="E380" s="118">
        <f>VLOOKUP(D380,'Appendix 1b. Person-years 2019'!$E$3:$F$1682,2,FALSE)</f>
        <v>42257.1368</v>
      </c>
      <c r="F380" s="118">
        <f>VLOOKUP(D380,'Appendix 2b. Deaths 2019'!$E$4:$F$1683,2,FALSE)</f>
        <v>1345</v>
      </c>
      <c r="G380" s="119">
        <f t="shared" si="102"/>
        <v>3.1828943034304211E-2</v>
      </c>
      <c r="H380" s="189">
        <v>5</v>
      </c>
      <c r="I380" s="215">
        <f>VLOOKUP(D380,'Appendix 3. nax IBGE 2019'!$E$5:$O$1850,11,FALSE)</f>
        <v>2.5000000000000036</v>
      </c>
      <c r="J380" s="119">
        <f t="shared" si="115"/>
        <v>0.14741458879830455</v>
      </c>
      <c r="K380" s="119">
        <f t="shared" si="108"/>
        <v>0.85258541120169551</v>
      </c>
      <c r="L380" s="118">
        <f t="shared" si="119"/>
        <v>68363.640562386092</v>
      </c>
      <c r="M380" s="118">
        <f t="shared" si="104"/>
        <v>10077.797962259239</v>
      </c>
      <c r="N380" s="118">
        <f t="shared" si="116"/>
        <v>316623.70790628239</v>
      </c>
      <c r="O380" s="118">
        <f t="shared" si="117"/>
        <v>1013070.6896802566</v>
      </c>
      <c r="P380" s="117">
        <f t="shared" si="118"/>
        <v>14.818852263371877</v>
      </c>
    </row>
    <row r="381" spans="1:16" x14ac:dyDescent="0.2">
      <c r="A381" s="115" t="s">
        <v>59</v>
      </c>
      <c r="B381" s="115" t="s">
        <v>71</v>
      </c>
      <c r="C381" s="116" t="s">
        <v>131</v>
      </c>
      <c r="D381" s="115" t="str">
        <f t="shared" si="101"/>
        <v>ESMale75-79</v>
      </c>
      <c r="E381" s="118">
        <f>VLOOKUP(D381,'Appendix 1b. Person-years 2019'!$E$3:$F$1682,2,FALSE)</f>
        <v>27507.913100000002</v>
      </c>
      <c r="F381" s="118">
        <f>VLOOKUP(D381,'Appendix 2b. Deaths 2019'!$E$4:$F$1683,2,FALSE)</f>
        <v>1289</v>
      </c>
      <c r="G381" s="119">
        <f t="shared" si="102"/>
        <v>4.6859243567989893E-2</v>
      </c>
      <c r="H381" s="189">
        <v>5</v>
      </c>
      <c r="I381" s="215">
        <f>VLOOKUP(D381,'Appendix 3. nax IBGE 2019'!$E$5:$O$1850,11,FALSE)</f>
        <v>2.5000000000000009</v>
      </c>
      <c r="J381" s="119">
        <f t="shared" si="115"/>
        <v>0.20972708629159301</v>
      </c>
      <c r="K381" s="119">
        <f t="shared" si="108"/>
        <v>0.79027291370840702</v>
      </c>
      <c r="L381" s="118">
        <f t="shared" si="119"/>
        <v>58285.842600126853</v>
      </c>
      <c r="M381" s="118">
        <f t="shared" si="104"/>
        <v>12224.119940575012</v>
      </c>
      <c r="N381" s="118">
        <f t="shared" si="116"/>
        <v>260868.91314919674</v>
      </c>
      <c r="O381" s="118">
        <f t="shared" si="117"/>
        <v>696446.98177397426</v>
      </c>
      <c r="P381" s="117">
        <f t="shared" si="118"/>
        <v>11.948818970534338</v>
      </c>
    </row>
    <row r="382" spans="1:16" x14ac:dyDescent="0.2">
      <c r="A382" s="115" t="s">
        <v>59</v>
      </c>
      <c r="B382" s="115" t="s">
        <v>71</v>
      </c>
      <c r="C382" s="116" t="s">
        <v>132</v>
      </c>
      <c r="D382" s="115" t="str">
        <f t="shared" si="101"/>
        <v>ESMale80-84</v>
      </c>
      <c r="E382" s="118">
        <f>VLOOKUP(D382,'Appendix 1b. Person-years 2019'!$E$3:$F$1682,2,FALSE)</f>
        <v>17724.812099999999</v>
      </c>
      <c r="F382" s="118">
        <f>VLOOKUP(D382,'Appendix 2b. Deaths 2019'!$E$4:$F$1683,2,FALSE)</f>
        <v>1305</v>
      </c>
      <c r="G382" s="119">
        <f t="shared" si="102"/>
        <v>7.3625604189056545E-2</v>
      </c>
      <c r="H382" s="189">
        <v>5</v>
      </c>
      <c r="I382" s="215">
        <f>VLOOKUP(D382,'Appendix 3. nax IBGE 2019'!$E$5:$O$1850,11,FALSE)</f>
        <v>2.5000000000000009</v>
      </c>
      <c r="J382" s="119">
        <f t="shared" si="115"/>
        <v>0.31090212833876912</v>
      </c>
      <c r="K382" s="119">
        <f t="shared" si="108"/>
        <v>0.68909787166123082</v>
      </c>
      <c r="L382" s="118">
        <f t="shared" si="119"/>
        <v>46061.722659551844</v>
      </c>
      <c r="M382" s="118">
        <f t="shared" si="104"/>
        <v>14320.687609804778</v>
      </c>
      <c r="N382" s="118">
        <f t="shared" si="116"/>
        <v>194506.89427324728</v>
      </c>
      <c r="O382" s="118">
        <f t="shared" si="117"/>
        <v>435578.06862477749</v>
      </c>
      <c r="P382" s="117">
        <f t="shared" si="118"/>
        <v>9.4563998798783846</v>
      </c>
    </row>
    <row r="383" spans="1:16" x14ac:dyDescent="0.2">
      <c r="A383" s="115" t="s">
        <v>59</v>
      </c>
      <c r="B383" s="115" t="s">
        <v>71</v>
      </c>
      <c r="C383" s="116" t="s">
        <v>133</v>
      </c>
      <c r="D383" s="115" t="str">
        <f t="shared" si="101"/>
        <v>ESMale85-89</v>
      </c>
      <c r="E383" s="118">
        <f>VLOOKUP(D383,'Appendix 1b. Person-years 2019'!$E$3:$F$1682,2,FALSE)</f>
        <v>9542.9678999999996</v>
      </c>
      <c r="F383" s="118">
        <f>VLOOKUP(D383,'Appendix 2b. Deaths 2019'!$E$4:$F$1683,2,FALSE)</f>
        <v>1074</v>
      </c>
      <c r="G383" s="119">
        <f t="shared" si="102"/>
        <v>0.11254360396622523</v>
      </c>
      <c r="H383" s="189">
        <v>5</v>
      </c>
      <c r="I383" s="215">
        <f>VLOOKUP(D383,'Appendix 3. nax IBGE 2019'!$E$5:$O$1850,11,FALSE)</f>
        <v>2.5000000000000009</v>
      </c>
      <c r="J383" s="119">
        <f t="shared" si="115"/>
        <v>0.43915718817024374</v>
      </c>
      <c r="K383" s="119">
        <f t="shared" si="108"/>
        <v>0.56084281182975626</v>
      </c>
      <c r="L383" s="118">
        <f t="shared" si="119"/>
        <v>31741.035049747064</v>
      </c>
      <c r="M383" s="118">
        <f t="shared" si="104"/>
        <v>13939.303702060073</v>
      </c>
      <c r="N383" s="118">
        <f t="shared" si="116"/>
        <v>123856.91599358513</v>
      </c>
      <c r="O383" s="118">
        <f t="shared" si="117"/>
        <v>241071.17435153024</v>
      </c>
      <c r="P383" s="117">
        <f t="shared" si="118"/>
        <v>7.5949374043317865</v>
      </c>
    </row>
    <row r="384" spans="1:16" x14ac:dyDescent="0.2">
      <c r="A384" s="115" t="s">
        <v>59</v>
      </c>
      <c r="B384" s="115" t="s">
        <v>71</v>
      </c>
      <c r="C384" s="116" t="s">
        <v>8</v>
      </c>
      <c r="D384" s="115" t="str">
        <f t="shared" si="101"/>
        <v>ESMale90+</v>
      </c>
      <c r="E384" s="113">
        <f>VLOOKUP(D384,'Appendix 1b. Person-years 2019'!$E$3:$F$1682,2,FALSE)</f>
        <v>5833.8051999999998</v>
      </c>
      <c r="F384" s="113">
        <f>VLOOKUP(D384,'Appendix 2b. Deaths 2019'!$E$4:$F$1683,2,FALSE)</f>
        <v>886</v>
      </c>
      <c r="G384" s="114">
        <f t="shared" si="102"/>
        <v>0.15187342902707826</v>
      </c>
      <c r="H384" s="190"/>
      <c r="I384" s="215">
        <f>VLOOKUP(D384,'Appendix 3. nax IBGE 2019'!$E$5:$O$1850,11,FALSE)</f>
        <v>6.5020289958898747</v>
      </c>
      <c r="J384" s="114">
        <v>1</v>
      </c>
      <c r="K384" s="114">
        <f t="shared" si="108"/>
        <v>0</v>
      </c>
      <c r="L384" s="113">
        <f t="shared" si="119"/>
        <v>17801.731347686989</v>
      </c>
      <c r="M384" s="113">
        <f t="shared" si="104"/>
        <v>17801.731347686989</v>
      </c>
      <c r="N384" s="113">
        <f>L384*P384</f>
        <v>117214.2583579451</v>
      </c>
      <c r="O384" s="113">
        <f>N384</f>
        <v>117214.2583579451</v>
      </c>
      <c r="P384" s="112">
        <f>1/G384</f>
        <v>6.5844302483069974</v>
      </c>
    </row>
    <row r="385" spans="1:16" x14ac:dyDescent="0.2">
      <c r="A385" s="115" t="s">
        <v>68</v>
      </c>
      <c r="B385" s="115" t="s">
        <v>70</v>
      </c>
      <c r="C385" s="116">
        <v>0</v>
      </c>
      <c r="D385" s="115" t="str">
        <f t="shared" si="101"/>
        <v>GOFemale0</v>
      </c>
      <c r="E385" s="122">
        <f>VLOOKUP(D385,'Appendix 1b. Person-years 2019'!$E$3:$F$1682,2,FALSE)</f>
        <v>49566.135600000001</v>
      </c>
      <c r="F385" s="122">
        <f>VLOOKUP(D385,'Appendix 2b. Deaths 2019'!$E$4:$F$1683,2,FALSE)</f>
        <v>547</v>
      </c>
      <c r="G385" s="123">
        <f t="shared" si="102"/>
        <v>1.1035760471913812E-2</v>
      </c>
      <c r="H385" s="188">
        <v>1</v>
      </c>
      <c r="I385" s="215">
        <f>VLOOKUP(D385,'Appendix 3. nax IBGE 2019'!$E$5:$O$1850,11,FALSE)</f>
        <v>8.8214430542603195E-2</v>
      </c>
      <c r="J385" s="123">
        <f t="shared" ref="J385:J403" si="120">(H385*G385)/(1+(H385-I385)*G385)</f>
        <v>1.0925822149172544E-2</v>
      </c>
      <c r="K385" s="123">
        <f t="shared" si="108"/>
        <v>0.98907417785082741</v>
      </c>
      <c r="L385" s="122">
        <v>100000</v>
      </c>
      <c r="M385" s="122">
        <f t="shared" si="104"/>
        <v>1092.5822149172543</v>
      </c>
      <c r="N385" s="122">
        <f t="shared" ref="N385:N403" si="121">L386*H385+M385*I385</f>
        <v>99003.799302992644</v>
      </c>
      <c r="O385" s="122">
        <f t="shared" ref="O385:O403" si="122">O386+N385</f>
        <v>7931706.3742621234</v>
      </c>
      <c r="P385" s="121">
        <f t="shared" ref="P385:P403" si="123">O385/L385</f>
        <v>79.317063742621229</v>
      </c>
    </row>
    <row r="386" spans="1:16" x14ac:dyDescent="0.2">
      <c r="A386" s="115" t="s">
        <v>68</v>
      </c>
      <c r="B386" s="115" t="s">
        <v>70</v>
      </c>
      <c r="C386" s="120" t="s">
        <v>1657</v>
      </c>
      <c r="D386" s="115" t="str">
        <f t="shared" si="101"/>
        <v>GOFemale1-4</v>
      </c>
      <c r="E386" s="118">
        <f>VLOOKUP(D386,'Appendix 1b. Person-years 2019'!$E$3:$F$1682,2,FALSE)</f>
        <v>202849.17199999999</v>
      </c>
      <c r="F386" s="118">
        <f>VLOOKUP(D386,'Appendix 2b. Deaths 2019'!$E$4:$F$1683,2,FALSE)</f>
        <v>93</v>
      </c>
      <c r="G386" s="119">
        <f t="shared" si="102"/>
        <v>4.584687188173487E-4</v>
      </c>
      <c r="H386" s="189">
        <v>4</v>
      </c>
      <c r="I386" s="215">
        <f>VLOOKUP(D386,'Appendix 3. nax IBGE 2019'!$E$5:$O$1850,11,FALSE)</f>
        <v>1.5033005167893652</v>
      </c>
      <c r="J386" s="119">
        <f t="shared" si="120"/>
        <v>1.831778114672708E-3</v>
      </c>
      <c r="K386" s="119">
        <f t="shared" si="108"/>
        <v>0.99816822188532728</v>
      </c>
      <c r="L386" s="118">
        <f t="shared" ref="L386:L404" si="124">L385-M385</f>
        <v>98907.41778508274</v>
      </c>
      <c r="M386" s="118">
        <f t="shared" si="104"/>
        <v>181.17644327750475</v>
      </c>
      <c r="N386" s="118">
        <f t="shared" si="121"/>
        <v>395177.32800803008</v>
      </c>
      <c r="O386" s="118">
        <f t="shared" si="122"/>
        <v>7832702.574959131</v>
      </c>
      <c r="P386" s="117">
        <f t="shared" si="123"/>
        <v>79.192266367512659</v>
      </c>
    </row>
    <row r="387" spans="1:16" x14ac:dyDescent="0.2">
      <c r="A387" s="115" t="s">
        <v>68</v>
      </c>
      <c r="B387" s="115" t="s">
        <v>70</v>
      </c>
      <c r="C387" s="120" t="s">
        <v>1658</v>
      </c>
      <c r="D387" s="115" t="str">
        <f t="shared" si="101"/>
        <v>GOFemale5-9</v>
      </c>
      <c r="E387" s="118">
        <f>VLOOKUP(D387,'Appendix 1b. Person-years 2019'!$E$3:$F$1682,2,FALSE)</f>
        <v>248779.27189999999</v>
      </c>
      <c r="F387" s="118">
        <f>VLOOKUP(D387,'Appendix 2b. Deaths 2019'!$E$4:$F$1683,2,FALSE)</f>
        <v>51</v>
      </c>
      <c r="G387" s="119">
        <f t="shared" si="102"/>
        <v>2.0500100193435771E-4</v>
      </c>
      <c r="H387" s="189">
        <v>5</v>
      </c>
      <c r="I387" s="215">
        <f>VLOOKUP(D387,'Appendix 3. nax IBGE 2019'!$E$5:$O$1850,11,FALSE)</f>
        <v>2.4999999999999454</v>
      </c>
      <c r="J387" s="119">
        <f t="shared" si="120"/>
        <v>1.0244799611255576E-3</v>
      </c>
      <c r="K387" s="119">
        <f t="shared" si="108"/>
        <v>0.99897552003887446</v>
      </c>
      <c r="L387" s="118">
        <f t="shared" si="124"/>
        <v>98726.241341805231</v>
      </c>
      <c r="M387" s="118">
        <f t="shared" si="104"/>
        <v>101.14305589192504</v>
      </c>
      <c r="N387" s="118">
        <f t="shared" si="121"/>
        <v>493378.34906929632</v>
      </c>
      <c r="O387" s="118">
        <f t="shared" si="122"/>
        <v>7437525.2469511013</v>
      </c>
      <c r="P387" s="117">
        <f t="shared" si="123"/>
        <v>75.33483647170624</v>
      </c>
    </row>
    <row r="388" spans="1:16" x14ac:dyDescent="0.2">
      <c r="A388" s="115" t="s">
        <v>68</v>
      </c>
      <c r="B388" s="115" t="s">
        <v>70</v>
      </c>
      <c r="C388" s="120" t="s">
        <v>118</v>
      </c>
      <c r="D388" s="115" t="str">
        <f t="shared" si="101"/>
        <v>GOFemale10-14</v>
      </c>
      <c r="E388" s="118">
        <f>VLOOKUP(D388,'Appendix 1b. Person-years 2019'!$E$3:$F$1682,2,FALSE)</f>
        <v>242535.84890000001</v>
      </c>
      <c r="F388" s="118">
        <f>VLOOKUP(D388,'Appendix 2b. Deaths 2019'!$E$4:$F$1683,2,FALSE)</f>
        <v>45</v>
      </c>
      <c r="G388" s="119">
        <f t="shared" si="102"/>
        <v>1.8553958189724751E-4</v>
      </c>
      <c r="H388" s="189">
        <v>5</v>
      </c>
      <c r="I388" s="215">
        <f>VLOOKUP(D388,'Appendix 3. nax IBGE 2019'!$E$5:$O$1850,11,FALSE)</f>
        <v>2.5000000000002243</v>
      </c>
      <c r="J388" s="119">
        <f t="shared" si="120"/>
        <v>9.2726779728769871E-4</v>
      </c>
      <c r="K388" s="119">
        <f t="shared" si="108"/>
        <v>0.99907273220271231</v>
      </c>
      <c r="L388" s="118">
        <f t="shared" si="124"/>
        <v>98625.098285913307</v>
      </c>
      <c r="M388" s="118">
        <f t="shared" si="104"/>
        <v>91.451877644861625</v>
      </c>
      <c r="N388" s="118">
        <f t="shared" si="121"/>
        <v>492896.86173545435</v>
      </c>
      <c r="O388" s="118">
        <f t="shared" si="122"/>
        <v>6944146.897881805</v>
      </c>
      <c r="P388" s="117">
        <f t="shared" si="123"/>
        <v>70.409530825011529</v>
      </c>
    </row>
    <row r="389" spans="1:16" x14ac:dyDescent="0.2">
      <c r="A389" s="115" t="s">
        <v>68</v>
      </c>
      <c r="B389" s="115" t="s">
        <v>70</v>
      </c>
      <c r="C389" s="116" t="s">
        <v>119</v>
      </c>
      <c r="D389" s="115" t="str">
        <f t="shared" ref="D389:D452" si="125">_xlfn.CONCAT(A389,B389,C389)</f>
        <v>GOFemale15-19</v>
      </c>
      <c r="E389" s="118">
        <f>VLOOKUP(D389,'Appendix 1b. Person-years 2019'!$E$3:$F$1682,2,FALSE)</f>
        <v>258764.77609999999</v>
      </c>
      <c r="F389" s="118">
        <f>VLOOKUP(D389,'Appendix 2b. Deaths 2019'!$E$4:$F$1683,2,FALSE)</f>
        <v>110</v>
      </c>
      <c r="G389" s="119">
        <f t="shared" ref="G389:G452" si="126">F389/E389</f>
        <v>4.2509649751359648E-4</v>
      </c>
      <c r="H389" s="189">
        <v>5</v>
      </c>
      <c r="I389" s="215">
        <f>VLOOKUP(D389,'Appendix 3. nax IBGE 2019'!$E$5:$O$1850,11,FALSE)</f>
        <v>2.5000000000001807</v>
      </c>
      <c r="J389" s="119">
        <f t="shared" si="120"/>
        <v>2.1232260476772395E-3</v>
      </c>
      <c r="K389" s="119">
        <f t="shared" si="108"/>
        <v>0.99787677395232277</v>
      </c>
      <c r="L389" s="118">
        <f t="shared" si="124"/>
        <v>98533.64640826844</v>
      </c>
      <c r="M389" s="118">
        <f t="shared" ref="M389:M452" si="127">L389*J389</f>
        <v>209.20920462665444</v>
      </c>
      <c r="N389" s="118">
        <f t="shared" si="121"/>
        <v>492145.20902977564</v>
      </c>
      <c r="O389" s="118">
        <f t="shared" si="122"/>
        <v>6451250.0361463502</v>
      </c>
      <c r="P389" s="117">
        <f t="shared" si="123"/>
        <v>65.472559590619127</v>
      </c>
    </row>
    <row r="390" spans="1:16" x14ac:dyDescent="0.2">
      <c r="A390" s="115" t="s">
        <v>68</v>
      </c>
      <c r="B390" s="115" t="s">
        <v>70</v>
      </c>
      <c r="C390" s="116" t="s">
        <v>120</v>
      </c>
      <c r="D390" s="115" t="str">
        <f t="shared" si="125"/>
        <v>GOFemale20-24</v>
      </c>
      <c r="E390" s="118">
        <f>VLOOKUP(D390,'Appendix 1b. Person-years 2019'!$E$3:$F$1682,2,FALSE)</f>
        <v>285944.26620000001</v>
      </c>
      <c r="F390" s="118">
        <f>VLOOKUP(D390,'Appendix 2b. Deaths 2019'!$E$4:$F$1683,2,FALSE)</f>
        <v>176</v>
      </c>
      <c r="G390" s="119">
        <f t="shared" si="126"/>
        <v>6.1550456086746316E-4</v>
      </c>
      <c r="H390" s="189">
        <v>5</v>
      </c>
      <c r="I390" s="215">
        <f>VLOOKUP(D390,'Appendix 3. nax IBGE 2019'!$E$5:$O$1850,11,FALSE)</f>
        <v>2.4999999999999805</v>
      </c>
      <c r="J390" s="119">
        <f t="shared" si="120"/>
        <v>3.0727945067535274E-3</v>
      </c>
      <c r="K390" s="119">
        <f t="shared" ref="K390:K453" si="128">1-J390</f>
        <v>0.99692720549324643</v>
      </c>
      <c r="L390" s="118">
        <f t="shared" si="124"/>
        <v>98324.437203641792</v>
      </c>
      <c r="M390" s="118">
        <f t="shared" si="127"/>
        <v>302.13079051898268</v>
      </c>
      <c r="N390" s="118">
        <f t="shared" si="121"/>
        <v>490866.85904191143</v>
      </c>
      <c r="O390" s="118">
        <f t="shared" si="122"/>
        <v>5959104.8271165742</v>
      </c>
      <c r="P390" s="117">
        <f t="shared" si="123"/>
        <v>60.606549059360979</v>
      </c>
    </row>
    <row r="391" spans="1:16" x14ac:dyDescent="0.2">
      <c r="A391" s="115" t="s">
        <v>68</v>
      </c>
      <c r="B391" s="115" t="s">
        <v>70</v>
      </c>
      <c r="C391" s="116" t="s">
        <v>121</v>
      </c>
      <c r="D391" s="115" t="str">
        <f t="shared" si="125"/>
        <v>GOFemale25-29</v>
      </c>
      <c r="E391" s="118">
        <f>VLOOKUP(D391,'Appendix 1b. Person-years 2019'!$E$3:$F$1682,2,FALSE)</f>
        <v>294847.8542</v>
      </c>
      <c r="F391" s="118">
        <f>VLOOKUP(D391,'Appendix 2b. Deaths 2019'!$E$4:$F$1683,2,FALSE)</f>
        <v>161</v>
      </c>
      <c r="G391" s="119">
        <f t="shared" si="126"/>
        <v>5.4604433339640703E-4</v>
      </c>
      <c r="H391" s="189">
        <v>5</v>
      </c>
      <c r="I391" s="215">
        <f>VLOOKUP(D391,'Appendix 3. nax IBGE 2019'!$E$5:$O$1850,11,FALSE)</f>
        <v>2.4999999999999725</v>
      </c>
      <c r="J391" s="119">
        <f t="shared" si="120"/>
        <v>2.726499692714001E-3</v>
      </c>
      <c r="K391" s="119">
        <f t="shared" si="128"/>
        <v>0.99727350030728601</v>
      </c>
      <c r="L391" s="118">
        <f t="shared" si="124"/>
        <v>98022.306413122802</v>
      </c>
      <c r="M391" s="118">
        <f t="shared" si="127"/>
        <v>267.25778831449696</v>
      </c>
      <c r="N391" s="118">
        <f t="shared" si="121"/>
        <v>489443.38759482774</v>
      </c>
      <c r="O391" s="118">
        <f t="shared" si="122"/>
        <v>5468237.9680746626</v>
      </c>
      <c r="P391" s="117">
        <f t="shared" si="123"/>
        <v>55.785648881065285</v>
      </c>
    </row>
    <row r="392" spans="1:16" x14ac:dyDescent="0.2">
      <c r="A392" s="115" t="s">
        <v>68</v>
      </c>
      <c r="B392" s="115" t="s">
        <v>70</v>
      </c>
      <c r="C392" s="116" t="s">
        <v>122</v>
      </c>
      <c r="D392" s="115" t="str">
        <f t="shared" si="125"/>
        <v>GOFemale30-34</v>
      </c>
      <c r="E392" s="118">
        <f>VLOOKUP(D392,'Appendix 1b. Person-years 2019'!$E$3:$F$1682,2,FALSE)</f>
        <v>300554.69300000003</v>
      </c>
      <c r="F392" s="118">
        <f>VLOOKUP(D392,'Appendix 2b. Deaths 2019'!$E$4:$F$1683,2,FALSE)</f>
        <v>265</v>
      </c>
      <c r="G392" s="119">
        <f t="shared" si="126"/>
        <v>8.8170308490242066E-4</v>
      </c>
      <c r="H392" s="189">
        <v>5</v>
      </c>
      <c r="I392" s="215">
        <f>VLOOKUP(D392,'Appendix 3. nax IBGE 2019'!$E$5:$O$1850,11,FALSE)</f>
        <v>2.4999999999999956</v>
      </c>
      <c r="J392" s="119">
        <f t="shared" si="120"/>
        <v>4.3988192931603337E-3</v>
      </c>
      <c r="K392" s="119">
        <f t="shared" si="128"/>
        <v>0.99560118070683967</v>
      </c>
      <c r="L392" s="118">
        <f t="shared" si="124"/>
        <v>97755.048624808303</v>
      </c>
      <c r="M392" s="118">
        <f t="shared" si="127"/>
        <v>430.00679389463329</v>
      </c>
      <c r="N392" s="118">
        <f t="shared" si="121"/>
        <v>487700.22613930498</v>
      </c>
      <c r="O392" s="118">
        <f t="shared" si="122"/>
        <v>4978794.5804798352</v>
      </c>
      <c r="P392" s="117">
        <f t="shared" si="123"/>
        <v>50.931329384212646</v>
      </c>
    </row>
    <row r="393" spans="1:16" x14ac:dyDescent="0.2">
      <c r="A393" s="115" t="s">
        <v>68</v>
      </c>
      <c r="B393" s="115" t="s">
        <v>70</v>
      </c>
      <c r="C393" s="116" t="s">
        <v>123</v>
      </c>
      <c r="D393" s="115" t="str">
        <f t="shared" si="125"/>
        <v>GOFemale35-39</v>
      </c>
      <c r="E393" s="118">
        <f>VLOOKUP(D393,'Appendix 1b. Person-years 2019'!$E$3:$F$1682,2,FALSE)</f>
        <v>293949.58029999997</v>
      </c>
      <c r="F393" s="118">
        <f>VLOOKUP(D393,'Appendix 2b. Deaths 2019'!$E$4:$F$1683,2,FALSE)</f>
        <v>351</v>
      </c>
      <c r="G393" s="119">
        <f t="shared" si="126"/>
        <v>1.1940823308601949E-3</v>
      </c>
      <c r="H393" s="189">
        <v>5</v>
      </c>
      <c r="I393" s="215">
        <f>VLOOKUP(D393,'Appendix 3. nax IBGE 2019'!$E$5:$O$1850,11,FALSE)</f>
        <v>2.4999999999999889</v>
      </c>
      <c r="J393" s="119">
        <f t="shared" si="120"/>
        <v>5.9526417933325792E-3</v>
      </c>
      <c r="K393" s="119">
        <f t="shared" si="128"/>
        <v>0.99404735820666745</v>
      </c>
      <c r="L393" s="118">
        <f t="shared" si="124"/>
        <v>97325.041830913673</v>
      </c>
      <c r="M393" s="118">
        <f t="shared" si="127"/>
        <v>579.34111154053824</v>
      </c>
      <c r="N393" s="118">
        <f t="shared" si="121"/>
        <v>485176.85637571703</v>
      </c>
      <c r="O393" s="118">
        <f t="shared" si="122"/>
        <v>4491094.35434053</v>
      </c>
      <c r="P393" s="117">
        <f t="shared" si="123"/>
        <v>46.145311318160758</v>
      </c>
    </row>
    <row r="394" spans="1:16" x14ac:dyDescent="0.2">
      <c r="A394" s="115" t="s">
        <v>68</v>
      </c>
      <c r="B394" s="115" t="s">
        <v>70</v>
      </c>
      <c r="C394" s="116" t="s">
        <v>124</v>
      </c>
      <c r="D394" s="115" t="str">
        <f t="shared" si="125"/>
        <v>GOFemale40-44</v>
      </c>
      <c r="E394" s="118">
        <f>VLOOKUP(D394,'Appendix 1b. Person-years 2019'!$E$3:$F$1682,2,FALSE)</f>
        <v>273776.94089999999</v>
      </c>
      <c r="F394" s="118">
        <f>VLOOKUP(D394,'Appendix 2b. Deaths 2019'!$E$4:$F$1683,2,FALSE)</f>
        <v>443</v>
      </c>
      <c r="G394" s="119">
        <f t="shared" si="126"/>
        <v>1.6181055955395841E-3</v>
      </c>
      <c r="H394" s="189">
        <v>5</v>
      </c>
      <c r="I394" s="215">
        <f>VLOOKUP(D394,'Appendix 3. nax IBGE 2019'!$E$5:$O$1850,11,FALSE)</f>
        <v>2.5000000000000555</v>
      </c>
      <c r="J394" s="119">
        <f t="shared" si="120"/>
        <v>8.0579315175055462E-3</v>
      </c>
      <c r="K394" s="119">
        <f t="shared" si="128"/>
        <v>0.99194206848249444</v>
      </c>
      <c r="L394" s="118">
        <f t="shared" si="124"/>
        <v>96745.700719373141</v>
      </c>
      <c r="M394" s="118">
        <f t="shared" si="127"/>
        <v>779.57023100979586</v>
      </c>
      <c r="N394" s="118">
        <f t="shared" si="121"/>
        <v>481779.57801934122</v>
      </c>
      <c r="O394" s="118">
        <f t="shared" si="122"/>
        <v>4005917.4979648134</v>
      </c>
      <c r="P394" s="117">
        <f t="shared" si="123"/>
        <v>41.406672008967483</v>
      </c>
    </row>
    <row r="395" spans="1:16" x14ac:dyDescent="0.2">
      <c r="A395" s="115" t="s">
        <v>68</v>
      </c>
      <c r="B395" s="115" t="s">
        <v>70</v>
      </c>
      <c r="C395" s="116" t="s">
        <v>125</v>
      </c>
      <c r="D395" s="115" t="str">
        <f t="shared" si="125"/>
        <v>GOFemale45-49</v>
      </c>
      <c r="E395" s="118">
        <f>VLOOKUP(D395,'Appendix 1b. Person-years 2019'!$E$3:$F$1682,2,FALSE)</f>
        <v>241046.11420000001</v>
      </c>
      <c r="F395" s="118">
        <f>VLOOKUP(D395,'Appendix 2b. Deaths 2019'!$E$4:$F$1683,2,FALSE)</f>
        <v>626</v>
      </c>
      <c r="G395" s="119">
        <f t="shared" si="126"/>
        <v>2.5970134473132277E-3</v>
      </c>
      <c r="H395" s="189">
        <v>5</v>
      </c>
      <c r="I395" s="215">
        <f>VLOOKUP(D395,'Appendix 3. nax IBGE 2019'!$E$5:$O$1850,11,FALSE)</f>
        <v>2.5000000000000084</v>
      </c>
      <c r="J395" s="119">
        <f t="shared" si="120"/>
        <v>1.2901305079616999E-2</v>
      </c>
      <c r="K395" s="119">
        <f t="shared" si="128"/>
        <v>0.98709869492038305</v>
      </c>
      <c r="L395" s="118">
        <f t="shared" si="124"/>
        <v>95966.130488363342</v>
      </c>
      <c r="M395" s="118">
        <f t="shared" si="127"/>
        <v>1238.0883267407098</v>
      </c>
      <c r="N395" s="118">
        <f t="shared" si="121"/>
        <v>476735.43162496499</v>
      </c>
      <c r="O395" s="118">
        <f t="shared" si="122"/>
        <v>3524137.9199454724</v>
      </c>
      <c r="P395" s="117">
        <f t="shared" si="123"/>
        <v>36.722726049403462</v>
      </c>
    </row>
    <row r="396" spans="1:16" x14ac:dyDescent="0.2">
      <c r="A396" s="115" t="s">
        <v>68</v>
      </c>
      <c r="B396" s="115" t="s">
        <v>70</v>
      </c>
      <c r="C396" s="116" t="s">
        <v>126</v>
      </c>
      <c r="D396" s="115" t="str">
        <f t="shared" si="125"/>
        <v>GOFemale50-54</v>
      </c>
      <c r="E396" s="118">
        <f>VLOOKUP(D396,'Appendix 1b. Person-years 2019'!$E$3:$F$1682,2,FALSE)</f>
        <v>215869.81039999999</v>
      </c>
      <c r="F396" s="118">
        <f>VLOOKUP(D396,'Appendix 2b. Deaths 2019'!$E$4:$F$1683,2,FALSE)</f>
        <v>797</v>
      </c>
      <c r="G396" s="119">
        <f t="shared" si="126"/>
        <v>3.6920401167869839E-3</v>
      </c>
      <c r="H396" s="189">
        <v>5</v>
      </c>
      <c r="I396" s="215">
        <f>VLOOKUP(D396,'Appendix 3. nax IBGE 2019'!$E$5:$O$1850,11,FALSE)</f>
        <v>2.5000000000000009</v>
      </c>
      <c r="J396" s="119">
        <f t="shared" si="120"/>
        <v>1.8291369409804994E-2</v>
      </c>
      <c r="K396" s="119">
        <f t="shared" si="128"/>
        <v>0.98170863059019497</v>
      </c>
      <c r="L396" s="118">
        <f t="shared" si="124"/>
        <v>94728.042161622638</v>
      </c>
      <c r="M396" s="118">
        <f t="shared" si="127"/>
        <v>1732.7056126458219</v>
      </c>
      <c r="N396" s="118">
        <f t="shared" si="121"/>
        <v>469308.44677649869</v>
      </c>
      <c r="O396" s="118">
        <f t="shared" si="122"/>
        <v>3047402.4883205076</v>
      </c>
      <c r="P396" s="117">
        <f t="shared" si="123"/>
        <v>32.170014483368135</v>
      </c>
    </row>
    <row r="397" spans="1:16" x14ac:dyDescent="0.2">
      <c r="A397" s="115" t="s">
        <v>68</v>
      </c>
      <c r="B397" s="115" t="s">
        <v>70</v>
      </c>
      <c r="C397" s="116" t="s">
        <v>127</v>
      </c>
      <c r="D397" s="115" t="str">
        <f t="shared" si="125"/>
        <v>GOFemale55-59</v>
      </c>
      <c r="E397" s="118">
        <f>VLOOKUP(D397,'Appendix 1b. Person-years 2019'!$E$3:$F$1682,2,FALSE)</f>
        <v>181731.86989999999</v>
      </c>
      <c r="F397" s="118">
        <f>VLOOKUP(D397,'Appendix 2b. Deaths 2019'!$E$4:$F$1683,2,FALSE)</f>
        <v>1022</v>
      </c>
      <c r="G397" s="119">
        <f t="shared" si="126"/>
        <v>5.6236696434277984E-3</v>
      </c>
      <c r="H397" s="189">
        <v>5</v>
      </c>
      <c r="I397" s="215">
        <f>VLOOKUP(D397,'Appendix 3. nax IBGE 2019'!$E$5:$O$1850,11,FALSE)</f>
        <v>2.4999999999999951</v>
      </c>
      <c r="J397" s="119">
        <f t="shared" si="120"/>
        <v>2.772850829130068E-2</v>
      </c>
      <c r="K397" s="119">
        <f t="shared" si="128"/>
        <v>0.97227149170869931</v>
      </c>
      <c r="L397" s="118">
        <f t="shared" si="124"/>
        <v>92995.336548976818</v>
      </c>
      <c r="M397" s="118">
        <f t="shared" si="127"/>
        <v>2578.6219605506008</v>
      </c>
      <c r="N397" s="118">
        <f t="shared" si="121"/>
        <v>458530.12784350757</v>
      </c>
      <c r="O397" s="118">
        <f t="shared" si="122"/>
        <v>2578094.041544009</v>
      </c>
      <c r="P397" s="117">
        <f t="shared" si="123"/>
        <v>27.722831458179979</v>
      </c>
    </row>
    <row r="398" spans="1:16" x14ac:dyDescent="0.2">
      <c r="A398" s="115" t="s">
        <v>68</v>
      </c>
      <c r="B398" s="115" t="s">
        <v>70</v>
      </c>
      <c r="C398" s="116" t="s">
        <v>128</v>
      </c>
      <c r="D398" s="115" t="str">
        <f t="shared" si="125"/>
        <v>GOFemale60-64</v>
      </c>
      <c r="E398" s="118">
        <f>VLOOKUP(D398,'Appendix 1b. Person-years 2019'!$E$3:$F$1682,2,FALSE)</f>
        <v>145226.39559999999</v>
      </c>
      <c r="F398" s="118">
        <f>VLOOKUP(D398,'Appendix 2b. Deaths 2019'!$E$4:$F$1683,2,FALSE)</f>
        <v>1338</v>
      </c>
      <c r="G398" s="119">
        <f t="shared" si="126"/>
        <v>9.2132011847576283E-3</v>
      </c>
      <c r="H398" s="189">
        <v>5</v>
      </c>
      <c r="I398" s="215">
        <f>VLOOKUP(D398,'Appendix 3. nax IBGE 2019'!$E$5:$O$1850,11,FALSE)</f>
        <v>2.5000000000000009</v>
      </c>
      <c r="J398" s="119">
        <f t="shared" si="120"/>
        <v>4.5028856146788462E-2</v>
      </c>
      <c r="K398" s="119">
        <f t="shared" si="128"/>
        <v>0.95497114385321158</v>
      </c>
      <c r="L398" s="118">
        <f t="shared" si="124"/>
        <v>90416.714588426214</v>
      </c>
      <c r="M398" s="118">
        <f t="shared" si="127"/>
        <v>4071.3612344674739</v>
      </c>
      <c r="N398" s="118">
        <f t="shared" si="121"/>
        <v>441905.16985596239</v>
      </c>
      <c r="O398" s="118">
        <f t="shared" si="122"/>
        <v>2119563.9137005014</v>
      </c>
      <c r="P398" s="117">
        <f t="shared" si="123"/>
        <v>23.442169109424995</v>
      </c>
    </row>
    <row r="399" spans="1:16" x14ac:dyDescent="0.2">
      <c r="A399" s="115" t="s">
        <v>68</v>
      </c>
      <c r="B399" s="115" t="s">
        <v>70</v>
      </c>
      <c r="C399" s="116" t="s">
        <v>129</v>
      </c>
      <c r="D399" s="115" t="str">
        <f t="shared" si="125"/>
        <v>GOFemale65-69</v>
      </c>
      <c r="E399" s="118">
        <f>VLOOKUP(D399,'Appendix 1b. Person-years 2019'!$E$3:$F$1682,2,FALSE)</f>
        <v>110856.1695</v>
      </c>
      <c r="F399" s="118">
        <f>VLOOKUP(D399,'Appendix 2b. Deaths 2019'!$E$4:$F$1683,2,FALSE)</f>
        <v>1559</v>
      </c>
      <c r="G399" s="119">
        <f t="shared" si="126"/>
        <v>1.4063267809375281E-2</v>
      </c>
      <c r="H399" s="189">
        <v>5</v>
      </c>
      <c r="I399" s="215">
        <f>VLOOKUP(D399,'Appendix 3. nax IBGE 2019'!$E$5:$O$1850,11,FALSE)</f>
        <v>2.4999999999999942</v>
      </c>
      <c r="J399" s="119">
        <f t="shared" si="120"/>
        <v>6.7928111004763994E-2</v>
      </c>
      <c r="K399" s="119">
        <f t="shared" si="128"/>
        <v>0.93207188899523596</v>
      </c>
      <c r="L399" s="118">
        <f t="shared" si="124"/>
        <v>86345.353353958737</v>
      </c>
      <c r="M399" s="118">
        <f t="shared" si="127"/>
        <v>5865.2767473732802</v>
      </c>
      <c r="N399" s="118">
        <f t="shared" si="121"/>
        <v>417063.57490136044</v>
      </c>
      <c r="O399" s="118">
        <f t="shared" si="122"/>
        <v>1677658.7438445389</v>
      </c>
      <c r="P399" s="117">
        <f t="shared" si="123"/>
        <v>19.429635512257963</v>
      </c>
    </row>
    <row r="400" spans="1:16" x14ac:dyDescent="0.2">
      <c r="A400" s="115" t="s">
        <v>68</v>
      </c>
      <c r="B400" s="115" t="s">
        <v>70</v>
      </c>
      <c r="C400" s="116" t="s">
        <v>130</v>
      </c>
      <c r="D400" s="115" t="str">
        <f t="shared" si="125"/>
        <v>GOFemale70-74</v>
      </c>
      <c r="E400" s="118">
        <f>VLOOKUP(D400,'Appendix 1b. Person-years 2019'!$E$3:$F$1682,2,FALSE)</f>
        <v>78317.856599999999</v>
      </c>
      <c r="F400" s="118">
        <f>VLOOKUP(D400,'Appendix 2b. Deaths 2019'!$E$4:$F$1683,2,FALSE)</f>
        <v>1786</v>
      </c>
      <c r="G400" s="119">
        <f t="shared" si="126"/>
        <v>2.2804505607473432E-2</v>
      </c>
      <c r="H400" s="189">
        <v>5</v>
      </c>
      <c r="I400" s="215">
        <f>VLOOKUP(D400,'Appendix 3. nax IBGE 2019'!$E$5:$O$1850,11,FALSE)</f>
        <v>2.4999999999999956</v>
      </c>
      <c r="J400" s="119">
        <f t="shared" si="120"/>
        <v>0.1078725761198243</v>
      </c>
      <c r="K400" s="119">
        <f t="shared" si="128"/>
        <v>0.89212742388017574</v>
      </c>
      <c r="L400" s="118">
        <f t="shared" si="124"/>
        <v>80480.076606585455</v>
      </c>
      <c r="M400" s="118">
        <f t="shared" si="127"/>
        <v>8681.5931898731797</v>
      </c>
      <c r="N400" s="118">
        <f t="shared" si="121"/>
        <v>380696.4000582443</v>
      </c>
      <c r="O400" s="118">
        <f t="shared" si="122"/>
        <v>1260595.1689431784</v>
      </c>
      <c r="P400" s="117">
        <f t="shared" si="123"/>
        <v>15.663443949058411</v>
      </c>
    </row>
    <row r="401" spans="1:16" x14ac:dyDescent="0.2">
      <c r="A401" s="115" t="s">
        <v>68</v>
      </c>
      <c r="B401" s="115" t="s">
        <v>70</v>
      </c>
      <c r="C401" s="116" t="s">
        <v>131</v>
      </c>
      <c r="D401" s="115" t="str">
        <f t="shared" si="125"/>
        <v>GOFemale75-79</v>
      </c>
      <c r="E401" s="118">
        <f>VLOOKUP(D401,'Appendix 1b. Person-years 2019'!$E$3:$F$1682,2,FALSE)</f>
        <v>52710.5893</v>
      </c>
      <c r="F401" s="118">
        <f>VLOOKUP(D401,'Appendix 2b. Deaths 2019'!$E$4:$F$1683,2,FALSE)</f>
        <v>2000</v>
      </c>
      <c r="G401" s="119">
        <f t="shared" si="126"/>
        <v>3.7943040033513724E-2</v>
      </c>
      <c r="H401" s="189">
        <v>5</v>
      </c>
      <c r="I401" s="215">
        <f>VLOOKUP(D401,'Appendix 3. nax IBGE 2019'!$E$5:$O$1850,11,FALSE)</f>
        <v>2.4999999999999978</v>
      </c>
      <c r="J401" s="119">
        <f t="shared" si="120"/>
        <v>0.17327842465819354</v>
      </c>
      <c r="K401" s="119">
        <f t="shared" si="128"/>
        <v>0.82672157534180646</v>
      </c>
      <c r="L401" s="118">
        <f t="shared" si="124"/>
        <v>71798.483416712275</v>
      </c>
      <c r="M401" s="118">
        <f t="shared" si="127"/>
        <v>12441.128099295336</v>
      </c>
      <c r="N401" s="118">
        <f t="shared" si="121"/>
        <v>327889.59683532303</v>
      </c>
      <c r="O401" s="118">
        <f t="shared" si="122"/>
        <v>879898.76888493414</v>
      </c>
      <c r="P401" s="117">
        <f t="shared" si="123"/>
        <v>12.255116361972114</v>
      </c>
    </row>
    <row r="402" spans="1:16" x14ac:dyDescent="0.2">
      <c r="A402" s="115" t="s">
        <v>68</v>
      </c>
      <c r="B402" s="115" t="s">
        <v>70</v>
      </c>
      <c r="C402" s="116" t="s">
        <v>132</v>
      </c>
      <c r="D402" s="115" t="str">
        <f t="shared" si="125"/>
        <v>GOFemale80-84</v>
      </c>
      <c r="E402" s="118">
        <f>VLOOKUP(D402,'Appendix 1b. Person-years 2019'!$E$3:$F$1682,2,FALSE)</f>
        <v>33543.980900000002</v>
      </c>
      <c r="F402" s="118">
        <f>VLOOKUP(D402,'Appendix 2b. Deaths 2019'!$E$4:$F$1683,2,FALSE)</f>
        <v>2101</v>
      </c>
      <c r="G402" s="119">
        <f t="shared" si="126"/>
        <v>6.2634187822352347E-2</v>
      </c>
      <c r="H402" s="189">
        <v>5</v>
      </c>
      <c r="I402" s="215">
        <f>VLOOKUP(D402,'Appendix 3. nax IBGE 2019'!$E$5:$O$1850,11,FALSE)</f>
        <v>2.4999999999999991</v>
      </c>
      <c r="J402" s="119">
        <f t="shared" si="120"/>
        <v>0.27077198128039487</v>
      </c>
      <c r="K402" s="119">
        <f t="shared" si="128"/>
        <v>0.72922801871960519</v>
      </c>
      <c r="L402" s="118">
        <f t="shared" si="124"/>
        <v>59357.355317416936</v>
      </c>
      <c r="M402" s="118">
        <f t="shared" si="127"/>
        <v>16072.308702861365</v>
      </c>
      <c r="N402" s="118">
        <f t="shared" si="121"/>
        <v>256606.00482993125</v>
      </c>
      <c r="O402" s="118">
        <f t="shared" si="122"/>
        <v>552009.17204961111</v>
      </c>
      <c r="P402" s="117">
        <f t="shared" si="123"/>
        <v>9.2997602251264357</v>
      </c>
    </row>
    <row r="403" spans="1:16" x14ac:dyDescent="0.2">
      <c r="A403" s="115" t="s">
        <v>68</v>
      </c>
      <c r="B403" s="115" t="s">
        <v>70</v>
      </c>
      <c r="C403" s="116" t="s">
        <v>133</v>
      </c>
      <c r="D403" s="115" t="str">
        <f t="shared" si="125"/>
        <v>GOFemale85-89</v>
      </c>
      <c r="E403" s="118">
        <f>VLOOKUP(D403,'Appendix 1b. Person-years 2019'!$E$3:$F$1682,2,FALSE)</f>
        <v>16609.805799999998</v>
      </c>
      <c r="F403" s="118">
        <f>VLOOKUP(D403,'Appendix 2b. Deaths 2019'!$E$4:$F$1683,2,FALSE)</f>
        <v>1821</v>
      </c>
      <c r="G403" s="119">
        <f t="shared" si="126"/>
        <v>0.10963403316852749</v>
      </c>
      <c r="H403" s="189">
        <v>5</v>
      </c>
      <c r="I403" s="215">
        <f>VLOOKUP(D403,'Appendix 3. nax IBGE 2019'!$E$5:$O$1850,11,FALSE)</f>
        <v>2.5</v>
      </c>
      <c r="J403" s="119">
        <f t="shared" si="120"/>
        <v>0.43024612185691041</v>
      </c>
      <c r="K403" s="119">
        <f t="shared" si="128"/>
        <v>0.56975387814308953</v>
      </c>
      <c r="L403" s="118">
        <f t="shared" si="124"/>
        <v>43285.046614555569</v>
      </c>
      <c r="M403" s="118">
        <f t="shared" si="127"/>
        <v>18623.223440308124</v>
      </c>
      <c r="N403" s="118">
        <f t="shared" si="121"/>
        <v>169867.17447200755</v>
      </c>
      <c r="O403" s="118">
        <f t="shared" si="122"/>
        <v>295403.16721967986</v>
      </c>
      <c r="P403" s="117">
        <f t="shared" si="123"/>
        <v>6.8246008800726097</v>
      </c>
    </row>
    <row r="404" spans="1:16" x14ac:dyDescent="0.2">
      <c r="A404" s="115" t="s">
        <v>68</v>
      </c>
      <c r="B404" s="115" t="s">
        <v>70</v>
      </c>
      <c r="C404" s="116" t="s">
        <v>8</v>
      </c>
      <c r="D404" s="115" t="str">
        <f t="shared" si="125"/>
        <v>GOFemale90+</v>
      </c>
      <c r="E404" s="113">
        <f>VLOOKUP(D404,'Appendix 1b. Person-years 2019'!$E$3:$F$1682,2,FALSE)</f>
        <v>9075.9987000000001</v>
      </c>
      <c r="F404" s="113">
        <f>VLOOKUP(D404,'Appendix 2b. Deaths 2019'!$E$4:$F$1683,2,FALSE)</f>
        <v>1783</v>
      </c>
      <c r="G404" s="114">
        <f t="shared" si="126"/>
        <v>0.19645220971660121</v>
      </c>
      <c r="H404" s="190"/>
      <c r="I404" s="215">
        <f>VLOOKUP(D404,'Appendix 3. nax IBGE 2019'!$E$5:$O$1850,11,FALSE)</f>
        <v>5.4610214127354899</v>
      </c>
      <c r="J404" s="114">
        <v>1</v>
      </c>
      <c r="K404" s="114">
        <f t="shared" si="128"/>
        <v>0</v>
      </c>
      <c r="L404" s="113">
        <f t="shared" si="124"/>
        <v>24661.823174247445</v>
      </c>
      <c r="M404" s="113">
        <f t="shared" si="127"/>
        <v>24661.823174247445</v>
      </c>
      <c r="N404" s="113">
        <f>L404*P404</f>
        <v>125535.9927476723</v>
      </c>
      <c r="O404" s="113">
        <f>N404</f>
        <v>125535.9927476723</v>
      </c>
      <c r="P404" s="112">
        <f>1/G404</f>
        <v>5.0902965227145263</v>
      </c>
    </row>
    <row r="405" spans="1:16" x14ac:dyDescent="0.2">
      <c r="A405" s="115" t="s">
        <v>68</v>
      </c>
      <c r="B405" s="115" t="s">
        <v>71</v>
      </c>
      <c r="C405" s="116">
        <v>0</v>
      </c>
      <c r="D405" s="115" t="str">
        <f t="shared" si="125"/>
        <v>GOMale0</v>
      </c>
      <c r="E405" s="122">
        <f>VLOOKUP(D405,'Appendix 1b. Person-years 2019'!$E$3:$F$1682,2,FALSE)</f>
        <v>51912.743999999999</v>
      </c>
      <c r="F405" s="122">
        <f>VLOOKUP(D405,'Appendix 2b. Deaths 2019'!$E$4:$F$1683,2,FALSE)</f>
        <v>705</v>
      </c>
      <c r="G405" s="123">
        <f t="shared" si="126"/>
        <v>1.358048035372586E-2</v>
      </c>
      <c r="H405" s="188">
        <v>1</v>
      </c>
      <c r="I405" s="215">
        <f>VLOOKUP(D405,'Appendix 3. nax IBGE 2019'!$E$5:$O$1850,11,FALSE)</f>
        <v>8.4878858742930316E-2</v>
      </c>
      <c r="J405" s="123">
        <f t="shared" ref="J405:J423" si="129">(H405*G405)/(1+(H405-I405)*G405)</f>
        <v>1.3413776823614781E-2</v>
      </c>
      <c r="K405" s="123">
        <f t="shared" si="128"/>
        <v>0.98658622317638522</v>
      </c>
      <c r="L405" s="122">
        <v>100000</v>
      </c>
      <c r="M405" s="122">
        <f t="shared" si="127"/>
        <v>1341.377682361478</v>
      </c>
      <c r="N405" s="122">
        <f t="shared" ref="N405:N423" si="130">L406*H405+M405*I405</f>
        <v>98772.4769244606</v>
      </c>
      <c r="O405" s="122">
        <f t="shared" ref="O405:O423" si="131">O406+N405</f>
        <v>7285823.7731224317</v>
      </c>
      <c r="P405" s="121">
        <f t="shared" ref="P405:P423" si="132">O405/L405</f>
        <v>72.858237731224321</v>
      </c>
    </row>
    <row r="406" spans="1:16" x14ac:dyDescent="0.2">
      <c r="A406" s="115" t="s">
        <v>68</v>
      </c>
      <c r="B406" s="115" t="s">
        <v>71</v>
      </c>
      <c r="C406" s="120" t="s">
        <v>1657</v>
      </c>
      <c r="D406" s="115" t="str">
        <f t="shared" si="125"/>
        <v>GOMale1-4</v>
      </c>
      <c r="E406" s="118">
        <f>VLOOKUP(D406,'Appendix 1b. Person-years 2019'!$E$3:$F$1682,2,FALSE)</f>
        <v>211792.29639999999</v>
      </c>
      <c r="F406" s="118">
        <f>VLOOKUP(D406,'Appendix 2b. Deaths 2019'!$E$4:$F$1683,2,FALSE)</f>
        <v>109</v>
      </c>
      <c r="G406" s="119">
        <f t="shared" si="126"/>
        <v>5.1465516854370345E-4</v>
      </c>
      <c r="H406" s="189">
        <v>4</v>
      </c>
      <c r="I406" s="215">
        <f>VLOOKUP(D406,'Appendix 3. nax IBGE 2019'!$E$5:$O$1850,11,FALSE)</f>
        <v>1.6085869560373782</v>
      </c>
      <c r="J406" s="119">
        <f t="shared" si="129"/>
        <v>2.0560901349019499E-3</v>
      </c>
      <c r="K406" s="119">
        <f t="shared" si="128"/>
        <v>0.99794390986509807</v>
      </c>
      <c r="L406" s="118">
        <f t="shared" ref="L406:L424" si="133">L405-M405</f>
        <v>98658.622317638525</v>
      </c>
      <c r="M406" s="118">
        <f t="shared" si="127"/>
        <v>202.85102007031392</v>
      </c>
      <c r="N406" s="118">
        <f t="shared" si="130"/>
        <v>394149.38869517681</v>
      </c>
      <c r="O406" s="118">
        <f t="shared" si="131"/>
        <v>7187051.2961979713</v>
      </c>
      <c r="P406" s="117">
        <f t="shared" si="132"/>
        <v>72.84767542221239</v>
      </c>
    </row>
    <row r="407" spans="1:16" x14ac:dyDescent="0.2">
      <c r="A407" s="115" t="s">
        <v>68</v>
      </c>
      <c r="B407" s="115" t="s">
        <v>71</v>
      </c>
      <c r="C407" s="120" t="s">
        <v>1658</v>
      </c>
      <c r="D407" s="115" t="str">
        <f t="shared" si="125"/>
        <v>GOMale5-9</v>
      </c>
      <c r="E407" s="118">
        <f>VLOOKUP(D407,'Appendix 1b. Person-years 2019'!$E$3:$F$1682,2,FALSE)</f>
        <v>258990.4149</v>
      </c>
      <c r="F407" s="118">
        <f>VLOOKUP(D407,'Appendix 2b. Deaths 2019'!$E$4:$F$1683,2,FALSE)</f>
        <v>64</v>
      </c>
      <c r="G407" s="119">
        <f t="shared" si="126"/>
        <v>2.4711339230338442E-4</v>
      </c>
      <c r="H407" s="189">
        <v>5</v>
      </c>
      <c r="I407" s="215">
        <f>VLOOKUP(D407,'Appendix 3. nax IBGE 2019'!$E$5:$O$1850,11,FALSE)</f>
        <v>2.5000000000001257</v>
      </c>
      <c r="J407" s="119">
        <f t="shared" si="129"/>
        <v>1.2348041199296571E-3</v>
      </c>
      <c r="K407" s="119">
        <f t="shared" si="128"/>
        <v>0.99876519588007029</v>
      </c>
      <c r="L407" s="118">
        <f t="shared" si="133"/>
        <v>98455.771297568208</v>
      </c>
      <c r="M407" s="118">
        <f t="shared" si="127"/>
        <v>121.5735920290893</v>
      </c>
      <c r="N407" s="118">
        <f t="shared" si="130"/>
        <v>491974.92250776832</v>
      </c>
      <c r="O407" s="118">
        <f t="shared" si="131"/>
        <v>6792901.9075027946</v>
      </c>
      <c r="P407" s="117">
        <f t="shared" si="132"/>
        <v>68.994451193442373</v>
      </c>
    </row>
    <row r="408" spans="1:16" x14ac:dyDescent="0.2">
      <c r="A408" s="115" t="s">
        <v>68</v>
      </c>
      <c r="B408" s="115" t="s">
        <v>71</v>
      </c>
      <c r="C408" s="120" t="s">
        <v>118</v>
      </c>
      <c r="D408" s="115" t="str">
        <f t="shared" si="125"/>
        <v>GOMale10-14</v>
      </c>
      <c r="E408" s="118">
        <f>VLOOKUP(D408,'Appendix 1b. Person-years 2019'!$E$3:$F$1682,2,FALSE)</f>
        <v>252837.23</v>
      </c>
      <c r="F408" s="118">
        <f>VLOOKUP(D408,'Appendix 2b. Deaths 2019'!$E$4:$F$1683,2,FALSE)</f>
        <v>89</v>
      </c>
      <c r="G408" s="119">
        <f t="shared" si="126"/>
        <v>3.5200512203048578E-4</v>
      </c>
      <c r="H408" s="189">
        <v>5</v>
      </c>
      <c r="I408" s="215">
        <f>VLOOKUP(D408,'Appendix 3. nax IBGE 2019'!$E$5:$O$1850,11,FALSE)</f>
        <v>2.5000000000000244</v>
      </c>
      <c r="J408" s="119">
        <f t="shared" si="129"/>
        <v>1.7584781268833254E-3</v>
      </c>
      <c r="K408" s="119">
        <f t="shared" si="128"/>
        <v>0.99824152187311666</v>
      </c>
      <c r="L408" s="118">
        <f t="shared" si="133"/>
        <v>98334.197705539118</v>
      </c>
      <c r="M408" s="118">
        <f t="shared" si="127"/>
        <v>172.91853578981102</v>
      </c>
      <c r="N408" s="118">
        <f t="shared" si="130"/>
        <v>491238.69218822109</v>
      </c>
      <c r="O408" s="118">
        <f t="shared" si="131"/>
        <v>6300926.9849950261</v>
      </c>
      <c r="P408" s="117">
        <f t="shared" si="132"/>
        <v>64.076660327906438</v>
      </c>
    </row>
    <row r="409" spans="1:16" x14ac:dyDescent="0.2">
      <c r="A409" s="115" t="s">
        <v>68</v>
      </c>
      <c r="B409" s="115" t="s">
        <v>71</v>
      </c>
      <c r="C409" s="116" t="s">
        <v>119</v>
      </c>
      <c r="D409" s="115" t="str">
        <f t="shared" si="125"/>
        <v>GOMale15-19</v>
      </c>
      <c r="E409" s="118">
        <f>VLOOKUP(D409,'Appendix 1b. Person-years 2019'!$E$3:$F$1682,2,FALSE)</f>
        <v>267580.95549999998</v>
      </c>
      <c r="F409" s="118">
        <f>VLOOKUP(D409,'Appendix 2b. Deaths 2019'!$E$4:$F$1683,2,FALSE)</f>
        <v>496</v>
      </c>
      <c r="G409" s="119">
        <f t="shared" si="126"/>
        <v>1.8536446253178882E-3</v>
      </c>
      <c r="H409" s="189">
        <v>5</v>
      </c>
      <c r="I409" s="215">
        <f>VLOOKUP(D409,'Appendix 3. nax IBGE 2019'!$E$5:$O$1850,11,FALSE)</f>
        <v>2.50000000000004</v>
      </c>
      <c r="J409" s="119">
        <f t="shared" si="129"/>
        <v>9.225471263530273E-3</v>
      </c>
      <c r="K409" s="119">
        <f t="shared" si="128"/>
        <v>0.99077452873646976</v>
      </c>
      <c r="L409" s="118">
        <f t="shared" si="133"/>
        <v>98161.279169749308</v>
      </c>
      <c r="M409" s="118">
        <f t="shared" si="127"/>
        <v>905.58406017189498</v>
      </c>
      <c r="N409" s="118">
        <f t="shared" si="130"/>
        <v>488542.43569831678</v>
      </c>
      <c r="O409" s="118">
        <f t="shared" si="131"/>
        <v>5809688.2928068051</v>
      </c>
      <c r="P409" s="117">
        <f t="shared" si="132"/>
        <v>59.185132283781364</v>
      </c>
    </row>
    <row r="410" spans="1:16" x14ac:dyDescent="0.2">
      <c r="A410" s="115" t="s">
        <v>68</v>
      </c>
      <c r="B410" s="115" t="s">
        <v>71</v>
      </c>
      <c r="C410" s="116" t="s">
        <v>120</v>
      </c>
      <c r="D410" s="115" t="str">
        <f t="shared" si="125"/>
        <v>GOMale20-24</v>
      </c>
      <c r="E410" s="118">
        <f>VLOOKUP(D410,'Appendix 1b. Person-years 2019'!$E$3:$F$1682,2,FALSE)</f>
        <v>290712.12910000002</v>
      </c>
      <c r="F410" s="118">
        <f>VLOOKUP(D410,'Appendix 2b. Deaths 2019'!$E$4:$F$1683,2,FALSE)</f>
        <v>815</v>
      </c>
      <c r="G410" s="119">
        <f t="shared" si="126"/>
        <v>2.8034606004335438E-3</v>
      </c>
      <c r="H410" s="189">
        <v>5</v>
      </c>
      <c r="I410" s="215">
        <f>VLOOKUP(D410,'Appendix 3. nax IBGE 2019'!$E$5:$O$1850,11,FALSE)</f>
        <v>2.4999999999999991</v>
      </c>
      <c r="J410" s="119">
        <f t="shared" si="129"/>
        <v>1.3919744364929751E-2</v>
      </c>
      <c r="K410" s="119">
        <f t="shared" si="128"/>
        <v>0.98608025563507029</v>
      </c>
      <c r="L410" s="118">
        <f t="shared" si="133"/>
        <v>97255.695109577413</v>
      </c>
      <c r="M410" s="118">
        <f t="shared" si="127"/>
        <v>1353.774413958866</v>
      </c>
      <c r="N410" s="118">
        <f t="shared" si="130"/>
        <v>482894.03951298993</v>
      </c>
      <c r="O410" s="118">
        <f t="shared" si="131"/>
        <v>5321145.8571084887</v>
      </c>
      <c r="P410" s="117">
        <f t="shared" si="132"/>
        <v>54.712948697895641</v>
      </c>
    </row>
    <row r="411" spans="1:16" x14ac:dyDescent="0.2">
      <c r="A411" s="115" t="s">
        <v>68</v>
      </c>
      <c r="B411" s="115" t="s">
        <v>71</v>
      </c>
      <c r="C411" s="116" t="s">
        <v>121</v>
      </c>
      <c r="D411" s="115" t="str">
        <f t="shared" si="125"/>
        <v>GOMale25-29</v>
      </c>
      <c r="E411" s="118">
        <f>VLOOKUP(D411,'Appendix 1b. Person-years 2019'!$E$3:$F$1682,2,FALSE)</f>
        <v>297467.50520000001</v>
      </c>
      <c r="F411" s="118">
        <f>VLOOKUP(D411,'Appendix 2b. Deaths 2019'!$E$4:$F$1683,2,FALSE)</f>
        <v>727</v>
      </c>
      <c r="G411" s="119">
        <f t="shared" si="126"/>
        <v>2.443964423983746E-3</v>
      </c>
      <c r="H411" s="189">
        <v>5</v>
      </c>
      <c r="I411" s="215">
        <f>VLOOKUP(D411,'Appendix 3. nax IBGE 2019'!$E$5:$O$1850,11,FALSE)</f>
        <v>2.4999999999999845</v>
      </c>
      <c r="J411" s="119">
        <f t="shared" si="129"/>
        <v>1.2145613501654976E-2</v>
      </c>
      <c r="K411" s="119">
        <f t="shared" si="128"/>
        <v>0.98785438649834501</v>
      </c>
      <c r="L411" s="118">
        <f t="shared" si="133"/>
        <v>95901.920695618552</v>
      </c>
      <c r="M411" s="118">
        <f t="shared" si="127"/>
        <v>1164.7876628353495</v>
      </c>
      <c r="N411" s="118">
        <f t="shared" si="130"/>
        <v>476597.63432100433</v>
      </c>
      <c r="O411" s="118">
        <f t="shared" si="131"/>
        <v>4838251.8175954986</v>
      </c>
      <c r="P411" s="117">
        <f t="shared" si="132"/>
        <v>50.44999915018952</v>
      </c>
    </row>
    <row r="412" spans="1:16" x14ac:dyDescent="0.2">
      <c r="A412" s="115" t="s">
        <v>68</v>
      </c>
      <c r="B412" s="115" t="s">
        <v>71</v>
      </c>
      <c r="C412" s="116" t="s">
        <v>122</v>
      </c>
      <c r="D412" s="115" t="str">
        <f t="shared" si="125"/>
        <v>GOMale30-34</v>
      </c>
      <c r="E412" s="118">
        <f>VLOOKUP(D412,'Appendix 1b. Person-years 2019'!$E$3:$F$1682,2,FALSE)</f>
        <v>304475.83179999999</v>
      </c>
      <c r="F412" s="118">
        <f>VLOOKUP(D412,'Appendix 2b. Deaths 2019'!$E$4:$F$1683,2,FALSE)</f>
        <v>738</v>
      </c>
      <c r="G412" s="119">
        <f t="shared" si="126"/>
        <v>2.4238377004739331E-3</v>
      </c>
      <c r="H412" s="189">
        <v>5</v>
      </c>
      <c r="I412" s="215">
        <f>VLOOKUP(D412,'Appendix 3. nax IBGE 2019'!$E$5:$O$1850,11,FALSE)</f>
        <v>2.50000000000002</v>
      </c>
      <c r="J412" s="119">
        <f t="shared" si="129"/>
        <v>1.2046193457744459E-2</v>
      </c>
      <c r="K412" s="119">
        <f t="shared" si="128"/>
        <v>0.98795380654225551</v>
      </c>
      <c r="L412" s="118">
        <f t="shared" si="133"/>
        <v>94737.133032783197</v>
      </c>
      <c r="M412" s="118">
        <f t="shared" si="127"/>
        <v>1141.2218321449793</v>
      </c>
      <c r="N412" s="118">
        <f t="shared" si="130"/>
        <v>470832.61058355356</v>
      </c>
      <c r="O412" s="118">
        <f t="shared" si="131"/>
        <v>4361654.1832744945</v>
      </c>
      <c r="P412" s="117">
        <f t="shared" si="132"/>
        <v>46.039541662773047</v>
      </c>
    </row>
    <row r="413" spans="1:16" x14ac:dyDescent="0.2">
      <c r="A413" s="115" t="s">
        <v>68</v>
      </c>
      <c r="B413" s="115" t="s">
        <v>71</v>
      </c>
      <c r="C413" s="116" t="s">
        <v>123</v>
      </c>
      <c r="D413" s="115" t="str">
        <f t="shared" si="125"/>
        <v>GOMale35-39</v>
      </c>
      <c r="E413" s="118">
        <f>VLOOKUP(D413,'Appendix 1b. Person-years 2019'!$E$3:$F$1682,2,FALSE)</f>
        <v>290428.7316</v>
      </c>
      <c r="F413" s="118">
        <f>VLOOKUP(D413,'Appendix 2b. Deaths 2019'!$E$4:$F$1683,2,FALSE)</f>
        <v>851</v>
      </c>
      <c r="G413" s="119">
        <f t="shared" si="126"/>
        <v>2.9301508680348483E-3</v>
      </c>
      <c r="H413" s="189">
        <v>5</v>
      </c>
      <c r="I413" s="215">
        <f>VLOOKUP(D413,'Appendix 3. nax IBGE 2019'!$E$5:$O$1850,11,FALSE)</f>
        <v>2.4999999999999902</v>
      </c>
      <c r="J413" s="119">
        <f t="shared" si="129"/>
        <v>1.4544212497984607E-2</v>
      </c>
      <c r="K413" s="119">
        <f t="shared" si="128"/>
        <v>0.98545578750201535</v>
      </c>
      <c r="L413" s="118">
        <f t="shared" si="133"/>
        <v>93595.91120063822</v>
      </c>
      <c r="M413" s="118">
        <f t="shared" si="127"/>
        <v>1361.27882144458</v>
      </c>
      <c r="N413" s="118">
        <f t="shared" si="130"/>
        <v>464576.35894957971</v>
      </c>
      <c r="O413" s="118">
        <f t="shared" si="131"/>
        <v>3890821.5726909414</v>
      </c>
      <c r="P413" s="117">
        <f t="shared" si="132"/>
        <v>41.57042249794786</v>
      </c>
    </row>
    <row r="414" spans="1:16" x14ac:dyDescent="0.2">
      <c r="A414" s="115" t="s">
        <v>68</v>
      </c>
      <c r="B414" s="115" t="s">
        <v>71</v>
      </c>
      <c r="C414" s="116" t="s">
        <v>124</v>
      </c>
      <c r="D414" s="115" t="str">
        <f t="shared" si="125"/>
        <v>GOMale40-44</v>
      </c>
      <c r="E414" s="118">
        <f>VLOOKUP(D414,'Appendix 1b. Person-years 2019'!$E$3:$F$1682,2,FALSE)</f>
        <v>264049.47560000001</v>
      </c>
      <c r="F414" s="118">
        <f>VLOOKUP(D414,'Appendix 2b. Deaths 2019'!$E$4:$F$1683,2,FALSE)</f>
        <v>985</v>
      </c>
      <c r="G414" s="119">
        <f t="shared" si="126"/>
        <v>3.7303615080536822E-3</v>
      </c>
      <c r="H414" s="189">
        <v>5</v>
      </c>
      <c r="I414" s="215">
        <f>VLOOKUP(D414,'Appendix 3. nax IBGE 2019'!$E$5:$O$1850,11,FALSE)</f>
        <v>2.4999999999999738</v>
      </c>
      <c r="J414" s="119">
        <f t="shared" si="129"/>
        <v>1.8479469783345824E-2</v>
      </c>
      <c r="K414" s="119">
        <f t="shared" si="128"/>
        <v>0.9815205302166542</v>
      </c>
      <c r="L414" s="118">
        <f t="shared" si="133"/>
        <v>92234.632379193645</v>
      </c>
      <c r="M414" s="118">
        <f t="shared" si="127"/>
        <v>1704.4471020293192</v>
      </c>
      <c r="N414" s="118">
        <f t="shared" si="130"/>
        <v>456912.0441408949</v>
      </c>
      <c r="O414" s="118">
        <f t="shared" si="131"/>
        <v>3426245.2137413616</v>
      </c>
      <c r="P414" s="117">
        <f t="shared" si="132"/>
        <v>37.147057730500116</v>
      </c>
    </row>
    <row r="415" spans="1:16" x14ac:dyDescent="0.2">
      <c r="A415" s="115" t="s">
        <v>68</v>
      </c>
      <c r="B415" s="115" t="s">
        <v>71</v>
      </c>
      <c r="C415" s="116" t="s">
        <v>125</v>
      </c>
      <c r="D415" s="115" t="str">
        <f t="shared" si="125"/>
        <v>GOMale45-49</v>
      </c>
      <c r="E415" s="118">
        <f>VLOOKUP(D415,'Appendix 1b. Person-years 2019'!$E$3:$F$1682,2,FALSE)</f>
        <v>229368.78450000001</v>
      </c>
      <c r="F415" s="118">
        <f>VLOOKUP(D415,'Appendix 2b. Deaths 2019'!$E$4:$F$1683,2,FALSE)</f>
        <v>1100</v>
      </c>
      <c r="G415" s="119">
        <f t="shared" si="126"/>
        <v>4.795770280589336E-3</v>
      </c>
      <c r="H415" s="189">
        <v>5</v>
      </c>
      <c r="I415" s="215">
        <f>VLOOKUP(D415,'Appendix 3. nax IBGE 2019'!$E$5:$O$1850,11,FALSE)</f>
        <v>2.4999999999999853</v>
      </c>
      <c r="J415" s="119">
        <f t="shared" si="129"/>
        <v>2.3694764781089912E-2</v>
      </c>
      <c r="K415" s="119">
        <f t="shared" si="128"/>
        <v>0.97630523521891011</v>
      </c>
      <c r="L415" s="118">
        <f t="shared" si="133"/>
        <v>90530.185277164332</v>
      </c>
      <c r="M415" s="118">
        <f t="shared" si="127"/>
        <v>2145.0914457308977</v>
      </c>
      <c r="N415" s="118">
        <f t="shared" si="130"/>
        <v>447288.19777149439</v>
      </c>
      <c r="O415" s="118">
        <f t="shared" si="131"/>
        <v>2969333.1696004667</v>
      </c>
      <c r="P415" s="117">
        <f t="shared" si="132"/>
        <v>32.799371397613413</v>
      </c>
    </row>
    <row r="416" spans="1:16" x14ac:dyDescent="0.2">
      <c r="A416" s="115" t="s">
        <v>68</v>
      </c>
      <c r="B416" s="115" t="s">
        <v>71</v>
      </c>
      <c r="C416" s="116" t="s">
        <v>126</v>
      </c>
      <c r="D416" s="115" t="str">
        <f t="shared" si="125"/>
        <v>GOMale50-54</v>
      </c>
      <c r="E416" s="118">
        <f>VLOOKUP(D416,'Appendix 1b. Person-years 2019'!$E$3:$F$1682,2,FALSE)</f>
        <v>203516.78700000001</v>
      </c>
      <c r="F416" s="118">
        <f>VLOOKUP(D416,'Appendix 2b. Deaths 2019'!$E$4:$F$1683,2,FALSE)</f>
        <v>1383</v>
      </c>
      <c r="G416" s="119">
        <f t="shared" si="126"/>
        <v>6.7955082250782586E-3</v>
      </c>
      <c r="H416" s="189">
        <v>5</v>
      </c>
      <c r="I416" s="215">
        <f>VLOOKUP(D416,'Appendix 3. nax IBGE 2019'!$E$5:$O$1850,11,FALSE)</f>
        <v>2.5000000000000115</v>
      </c>
      <c r="J416" s="119">
        <f t="shared" si="129"/>
        <v>3.3409947197933818E-2</v>
      </c>
      <c r="K416" s="119">
        <f t="shared" si="128"/>
        <v>0.96659005280206622</v>
      </c>
      <c r="L416" s="118">
        <f t="shared" si="133"/>
        <v>88385.093831433434</v>
      </c>
      <c r="M416" s="118">
        <f t="shared" si="127"/>
        <v>2952.9413179926169</v>
      </c>
      <c r="N416" s="118">
        <f t="shared" si="130"/>
        <v>434543.11586218566</v>
      </c>
      <c r="O416" s="118">
        <f t="shared" si="131"/>
        <v>2522044.9718289725</v>
      </c>
      <c r="P416" s="117">
        <f t="shared" si="132"/>
        <v>28.534732074154658</v>
      </c>
    </row>
    <row r="417" spans="1:16" x14ac:dyDescent="0.2">
      <c r="A417" s="115" t="s">
        <v>68</v>
      </c>
      <c r="B417" s="115" t="s">
        <v>71</v>
      </c>
      <c r="C417" s="116" t="s">
        <v>127</v>
      </c>
      <c r="D417" s="115" t="str">
        <f t="shared" si="125"/>
        <v>GOMale55-59</v>
      </c>
      <c r="E417" s="118">
        <f>VLOOKUP(D417,'Appendix 1b. Person-years 2019'!$E$3:$F$1682,2,FALSE)</f>
        <v>167737.06169999999</v>
      </c>
      <c r="F417" s="118">
        <f>VLOOKUP(D417,'Appendix 2b. Deaths 2019'!$E$4:$F$1683,2,FALSE)</f>
        <v>1700</v>
      </c>
      <c r="G417" s="119">
        <f t="shared" si="126"/>
        <v>1.0134909856955006E-2</v>
      </c>
      <c r="H417" s="189">
        <v>5</v>
      </c>
      <c r="I417" s="215">
        <f>VLOOKUP(D417,'Appendix 3. nax IBGE 2019'!$E$5:$O$1850,11,FALSE)</f>
        <v>2.4999999999999973</v>
      </c>
      <c r="J417" s="119">
        <f t="shared" si="129"/>
        <v>4.942232233042447E-2</v>
      </c>
      <c r="K417" s="119">
        <f t="shared" si="128"/>
        <v>0.95057767766957557</v>
      </c>
      <c r="L417" s="118">
        <f t="shared" si="133"/>
        <v>85432.152513440815</v>
      </c>
      <c r="M417" s="118">
        <f t="shared" si="127"/>
        <v>4222.2553789012554</v>
      </c>
      <c r="N417" s="118">
        <f t="shared" si="130"/>
        <v>416605.12411995092</v>
      </c>
      <c r="O417" s="118">
        <f t="shared" si="131"/>
        <v>2087501.8559667869</v>
      </c>
      <c r="P417" s="117">
        <f t="shared" si="132"/>
        <v>24.434616178474091</v>
      </c>
    </row>
    <row r="418" spans="1:16" x14ac:dyDescent="0.2">
      <c r="A418" s="115" t="s">
        <v>68</v>
      </c>
      <c r="B418" s="115" t="s">
        <v>71</v>
      </c>
      <c r="C418" s="116" t="s">
        <v>128</v>
      </c>
      <c r="D418" s="115" t="str">
        <f t="shared" si="125"/>
        <v>GOMale60-64</v>
      </c>
      <c r="E418" s="118">
        <f>VLOOKUP(D418,'Appendix 1b. Person-years 2019'!$E$3:$F$1682,2,FALSE)</f>
        <v>130618.0306</v>
      </c>
      <c r="F418" s="118">
        <f>VLOOKUP(D418,'Appendix 2b. Deaths 2019'!$E$4:$F$1683,2,FALSE)</f>
        <v>2024</v>
      </c>
      <c r="G418" s="119">
        <f t="shared" si="126"/>
        <v>1.5495563596409025E-2</v>
      </c>
      <c r="H418" s="189">
        <v>5</v>
      </c>
      <c r="I418" s="215">
        <f>VLOOKUP(D418,'Appendix 3. nax IBGE 2019'!$E$5:$O$1850,11,FALSE)</f>
        <v>2.4999999999999973</v>
      </c>
      <c r="J418" s="119">
        <f t="shared" si="129"/>
        <v>7.4588346803435984E-2</v>
      </c>
      <c r="K418" s="119">
        <f t="shared" si="128"/>
        <v>0.92541165319656404</v>
      </c>
      <c r="L418" s="118">
        <f t="shared" si="133"/>
        <v>81209.897134539555</v>
      </c>
      <c r="M418" s="118">
        <f t="shared" si="127"/>
        <v>6057.3119713423985</v>
      </c>
      <c r="N418" s="118">
        <f t="shared" si="130"/>
        <v>390906.20574434177</v>
      </c>
      <c r="O418" s="118">
        <f t="shared" si="131"/>
        <v>1670896.7318468359</v>
      </c>
      <c r="P418" s="117">
        <f t="shared" si="132"/>
        <v>20.575038151799152</v>
      </c>
    </row>
    <row r="419" spans="1:16" x14ac:dyDescent="0.2">
      <c r="A419" s="115" t="s">
        <v>68</v>
      </c>
      <c r="B419" s="115" t="s">
        <v>71</v>
      </c>
      <c r="C419" s="116" t="s">
        <v>129</v>
      </c>
      <c r="D419" s="115" t="str">
        <f t="shared" si="125"/>
        <v>GOMale65-69</v>
      </c>
      <c r="E419" s="118">
        <f>VLOOKUP(D419,'Appendix 1b. Person-years 2019'!$E$3:$F$1682,2,FALSE)</f>
        <v>97120.973800000007</v>
      </c>
      <c r="F419" s="118">
        <f>VLOOKUP(D419,'Appendix 2b. Deaths 2019'!$E$4:$F$1683,2,FALSE)</f>
        <v>2183</v>
      </c>
      <c r="G419" s="119">
        <f t="shared" si="126"/>
        <v>2.2477122238245103E-2</v>
      </c>
      <c r="H419" s="189">
        <v>5</v>
      </c>
      <c r="I419" s="215">
        <f>VLOOKUP(D419,'Appendix 3. nax IBGE 2019'!$E$5:$O$1850,11,FALSE)</f>
        <v>2.4999999999999978</v>
      </c>
      <c r="J419" s="119">
        <f t="shared" si="129"/>
        <v>0.10640634039146719</v>
      </c>
      <c r="K419" s="119">
        <f t="shared" si="128"/>
        <v>0.89359365960853276</v>
      </c>
      <c r="L419" s="118">
        <f t="shared" si="133"/>
        <v>75152.58516319716</v>
      </c>
      <c r="M419" s="118">
        <f t="shared" si="127"/>
        <v>7996.7115581738844</v>
      </c>
      <c r="N419" s="118">
        <f t="shared" si="130"/>
        <v>355771.14692055102</v>
      </c>
      <c r="O419" s="118">
        <f t="shared" si="131"/>
        <v>1279990.5261024942</v>
      </c>
      <c r="P419" s="117">
        <f t="shared" si="132"/>
        <v>17.031889499515394</v>
      </c>
    </row>
    <row r="420" spans="1:16" x14ac:dyDescent="0.2">
      <c r="A420" s="115" t="s">
        <v>68</v>
      </c>
      <c r="B420" s="115" t="s">
        <v>71</v>
      </c>
      <c r="C420" s="116" t="s">
        <v>130</v>
      </c>
      <c r="D420" s="115" t="str">
        <f t="shared" si="125"/>
        <v>GOMale70-74</v>
      </c>
      <c r="E420" s="118">
        <f>VLOOKUP(D420,'Appendix 1b. Person-years 2019'!$E$3:$F$1682,2,FALSE)</f>
        <v>68644.824500000002</v>
      </c>
      <c r="F420" s="118">
        <f>VLOOKUP(D420,'Appendix 2b. Deaths 2019'!$E$4:$F$1683,2,FALSE)</f>
        <v>2317</v>
      </c>
      <c r="G420" s="119">
        <f t="shared" si="126"/>
        <v>3.375345507657318E-2</v>
      </c>
      <c r="H420" s="189">
        <v>5</v>
      </c>
      <c r="I420" s="215">
        <f>VLOOKUP(D420,'Appendix 3. nax IBGE 2019'!$E$5:$O$1850,11,FALSE)</f>
        <v>2.4999999999999987</v>
      </c>
      <c r="J420" s="119">
        <f t="shared" si="129"/>
        <v>0.15563428801098297</v>
      </c>
      <c r="K420" s="119">
        <f t="shared" si="128"/>
        <v>0.844365711989017</v>
      </c>
      <c r="L420" s="118">
        <f t="shared" si="133"/>
        <v>67155.873605023269</v>
      </c>
      <c r="M420" s="118">
        <f t="shared" si="127"/>
        <v>10451.75657427336</v>
      </c>
      <c r="N420" s="118">
        <f t="shared" si="130"/>
        <v>309649.97658943298</v>
      </c>
      <c r="O420" s="118">
        <f t="shared" si="131"/>
        <v>924219.37918194314</v>
      </c>
      <c r="P420" s="117">
        <f t="shared" si="132"/>
        <v>13.762301487100473</v>
      </c>
    </row>
    <row r="421" spans="1:16" x14ac:dyDescent="0.2">
      <c r="A421" s="115" t="s">
        <v>68</v>
      </c>
      <c r="B421" s="115" t="s">
        <v>71</v>
      </c>
      <c r="C421" s="116" t="s">
        <v>131</v>
      </c>
      <c r="D421" s="115" t="str">
        <f t="shared" si="125"/>
        <v>GOMale75-79</v>
      </c>
      <c r="E421" s="118">
        <f>VLOOKUP(D421,'Appendix 1b. Person-years 2019'!$E$3:$F$1682,2,FALSE)</f>
        <v>44947.321300000003</v>
      </c>
      <c r="F421" s="118">
        <f>VLOOKUP(D421,'Appendix 2b. Deaths 2019'!$E$4:$F$1683,2,FALSE)</f>
        <v>2386</v>
      </c>
      <c r="G421" s="119">
        <f t="shared" si="126"/>
        <v>5.3084364785048931E-2</v>
      </c>
      <c r="H421" s="189">
        <v>5</v>
      </c>
      <c r="I421" s="215">
        <f>VLOOKUP(D421,'Appendix 3. nax IBGE 2019'!$E$5:$O$1850,11,FALSE)</f>
        <v>2.4999999999999991</v>
      </c>
      <c r="J421" s="119">
        <f t="shared" si="129"/>
        <v>0.23432441686763159</v>
      </c>
      <c r="K421" s="119">
        <f t="shared" si="128"/>
        <v>0.76567558313236839</v>
      </c>
      <c r="L421" s="118">
        <f t="shared" si="133"/>
        <v>56704.117030749912</v>
      </c>
      <c r="M421" s="118">
        <f t="shared" si="127"/>
        <v>13287.159157224411</v>
      </c>
      <c r="N421" s="118">
        <f t="shared" si="130"/>
        <v>250302.68726068854</v>
      </c>
      <c r="O421" s="118">
        <f t="shared" si="131"/>
        <v>614569.4025925101</v>
      </c>
      <c r="P421" s="117">
        <f t="shared" si="132"/>
        <v>10.838179567441937</v>
      </c>
    </row>
    <row r="422" spans="1:16" x14ac:dyDescent="0.2">
      <c r="A422" s="115" t="s">
        <v>68</v>
      </c>
      <c r="B422" s="115" t="s">
        <v>71</v>
      </c>
      <c r="C422" s="116" t="s">
        <v>132</v>
      </c>
      <c r="D422" s="115" t="str">
        <f t="shared" si="125"/>
        <v>GOMale80-84</v>
      </c>
      <c r="E422" s="118">
        <f>VLOOKUP(D422,'Appendix 1b. Person-years 2019'!$E$3:$F$1682,2,FALSE)</f>
        <v>27018.592499999999</v>
      </c>
      <c r="F422" s="118">
        <f>VLOOKUP(D422,'Appendix 2b. Deaths 2019'!$E$4:$F$1683,2,FALSE)</f>
        <v>2191</v>
      </c>
      <c r="G422" s="119">
        <f t="shared" si="126"/>
        <v>8.109230708446416E-2</v>
      </c>
      <c r="H422" s="189">
        <v>5</v>
      </c>
      <c r="I422" s="215">
        <f>VLOOKUP(D422,'Appendix 3. nax IBGE 2019'!$E$5:$O$1850,11,FALSE)</f>
        <v>2.5000000000000004</v>
      </c>
      <c r="J422" s="119">
        <f t="shared" si="129"/>
        <v>0.337117454967855</v>
      </c>
      <c r="K422" s="119">
        <f t="shared" si="128"/>
        <v>0.66288254503214494</v>
      </c>
      <c r="L422" s="118">
        <f t="shared" si="133"/>
        <v>43416.957873525505</v>
      </c>
      <c r="M422" s="118">
        <f t="shared" si="127"/>
        <v>14636.614340769493</v>
      </c>
      <c r="N422" s="118">
        <f t="shared" si="130"/>
        <v>180493.25351570384</v>
      </c>
      <c r="O422" s="118">
        <f t="shared" si="131"/>
        <v>364266.71533182153</v>
      </c>
      <c r="P422" s="117">
        <f t="shared" si="132"/>
        <v>8.3899640410767145</v>
      </c>
    </row>
    <row r="423" spans="1:16" x14ac:dyDescent="0.2">
      <c r="A423" s="115" t="s">
        <v>68</v>
      </c>
      <c r="B423" s="115" t="s">
        <v>71</v>
      </c>
      <c r="C423" s="116" t="s">
        <v>133</v>
      </c>
      <c r="D423" s="115" t="str">
        <f t="shared" si="125"/>
        <v>GOMale85-89</v>
      </c>
      <c r="E423" s="118">
        <f>VLOOKUP(D423,'Appendix 1b. Person-years 2019'!$E$3:$F$1682,2,FALSE)</f>
        <v>12689.8483</v>
      </c>
      <c r="F423" s="118">
        <f>VLOOKUP(D423,'Appendix 2b. Deaths 2019'!$E$4:$F$1683,2,FALSE)</f>
        <v>1593</v>
      </c>
      <c r="G423" s="119">
        <f t="shared" si="126"/>
        <v>0.12553341555706382</v>
      </c>
      <c r="H423" s="189">
        <v>5</v>
      </c>
      <c r="I423" s="215">
        <f>VLOOKUP(D423,'Appendix 3. nax IBGE 2019'!$E$5:$O$1850,11,FALSE)</f>
        <v>2.4999999999999996</v>
      </c>
      <c r="J423" s="119">
        <f t="shared" si="129"/>
        <v>0.47773714036432396</v>
      </c>
      <c r="K423" s="119">
        <f t="shared" si="128"/>
        <v>0.52226285963567598</v>
      </c>
      <c r="L423" s="118">
        <f t="shared" si="133"/>
        <v>28780.343532756015</v>
      </c>
      <c r="M423" s="118">
        <f t="shared" si="127"/>
        <v>13749.439018041723</v>
      </c>
      <c r="N423" s="118">
        <f t="shared" si="130"/>
        <v>109528.12011867577</v>
      </c>
      <c r="O423" s="118">
        <f t="shared" si="131"/>
        <v>183773.46181611769</v>
      </c>
      <c r="P423" s="117">
        <f t="shared" si="132"/>
        <v>6.3853811059259264</v>
      </c>
    </row>
    <row r="424" spans="1:16" x14ac:dyDescent="0.2">
      <c r="A424" s="115" t="s">
        <v>68</v>
      </c>
      <c r="B424" s="115" t="s">
        <v>71</v>
      </c>
      <c r="C424" s="116" t="s">
        <v>8</v>
      </c>
      <c r="D424" s="115" t="str">
        <f t="shared" si="125"/>
        <v>GOMale90+</v>
      </c>
      <c r="E424" s="113">
        <f>VLOOKUP(D424,'Appendix 1b. Person-years 2019'!$E$3:$F$1682,2,FALSE)</f>
        <v>6762.1926999999996</v>
      </c>
      <c r="F424" s="113">
        <f>VLOOKUP(D424,'Appendix 2b. Deaths 2019'!$E$4:$F$1683,2,FALSE)</f>
        <v>1369</v>
      </c>
      <c r="G424" s="114">
        <f t="shared" si="126"/>
        <v>0.20244912571036316</v>
      </c>
      <c r="H424" s="190"/>
      <c r="I424" s="215">
        <f>VLOOKUP(D424,'Appendix 3. nax IBGE 2019'!$E$5:$O$1850,11,FALSE)</f>
        <v>5.1475415120492833</v>
      </c>
      <c r="J424" s="114">
        <v>1</v>
      </c>
      <c r="K424" s="114">
        <f t="shared" si="128"/>
        <v>0</v>
      </c>
      <c r="L424" s="113">
        <f t="shared" si="133"/>
        <v>15030.904514714292</v>
      </c>
      <c r="M424" s="113">
        <f t="shared" si="127"/>
        <v>15030.904514714292</v>
      </c>
      <c r="N424" s="113">
        <f>L424*P424</f>
        <v>74245.341697441938</v>
      </c>
      <c r="O424" s="113">
        <f>N424</f>
        <v>74245.341697441938</v>
      </c>
      <c r="P424" s="112">
        <f>1/G424</f>
        <v>4.9395125639152662</v>
      </c>
    </row>
    <row r="425" spans="1:16" x14ac:dyDescent="0.2">
      <c r="A425" s="115" t="s">
        <v>48</v>
      </c>
      <c r="B425" s="115" t="s">
        <v>70</v>
      </c>
      <c r="C425" s="116">
        <v>0</v>
      </c>
      <c r="D425" s="115" t="str">
        <f t="shared" si="125"/>
        <v>MAFemale0</v>
      </c>
      <c r="E425" s="122">
        <f>VLOOKUP(D425,'Appendix 1b. Person-years 2019'!$E$3:$F$1682,2,FALSE)</f>
        <v>58005.712099999997</v>
      </c>
      <c r="F425" s="122">
        <f>VLOOKUP(D425,'Appendix 2b. Deaths 2019'!$E$4:$F$1683,2,FALSE)</f>
        <v>686</v>
      </c>
      <c r="G425" s="123">
        <f t="shared" si="126"/>
        <v>1.1826421487893432E-2</v>
      </c>
      <c r="H425" s="188">
        <v>1</v>
      </c>
      <c r="I425" s="215">
        <f>VLOOKUP(D425,'Appendix 3. nax IBGE 2019'!$E$5:$O$1850,11,FALSE)</f>
        <v>0.10079529356829883</v>
      </c>
      <c r="J425" s="123">
        <f t="shared" ref="J425:J443" si="134">(H425*G425)/(1+(H425-I425)*G425)</f>
        <v>1.1701978275979803E-2</v>
      </c>
      <c r="K425" s="123">
        <f t="shared" si="128"/>
        <v>0.98829802172402015</v>
      </c>
      <c r="L425" s="122">
        <v>100000</v>
      </c>
      <c r="M425" s="122">
        <f t="shared" si="127"/>
        <v>1170.1978275979802</v>
      </c>
      <c r="N425" s="122">
        <f t="shared" ref="N425:N443" si="135">L426*H425+M425*I425</f>
        <v>98947.752605967748</v>
      </c>
      <c r="O425" s="122">
        <f t="shared" ref="O425:O443" si="136">O426+N425</f>
        <v>8101765.3204647321</v>
      </c>
      <c r="P425" s="121">
        <f t="shared" ref="P425:P443" si="137">O425/L425</f>
        <v>81.017653204647317</v>
      </c>
    </row>
    <row r="426" spans="1:16" x14ac:dyDescent="0.2">
      <c r="A426" s="115" t="s">
        <v>48</v>
      </c>
      <c r="B426" s="115" t="s">
        <v>70</v>
      </c>
      <c r="C426" s="120" t="s">
        <v>1657</v>
      </c>
      <c r="D426" s="115" t="str">
        <f t="shared" si="125"/>
        <v>MAFemale1-4</v>
      </c>
      <c r="E426" s="118">
        <f>VLOOKUP(D426,'Appendix 1b. Person-years 2019'!$E$3:$F$1682,2,FALSE)</f>
        <v>230111.23540000001</v>
      </c>
      <c r="F426" s="118">
        <f>VLOOKUP(D426,'Appendix 2b. Deaths 2019'!$E$4:$F$1683,2,FALSE)</f>
        <v>118</v>
      </c>
      <c r="G426" s="119">
        <f t="shared" si="126"/>
        <v>5.127954738710685E-4</v>
      </c>
      <c r="H426" s="189">
        <v>4</v>
      </c>
      <c r="I426" s="215">
        <f>VLOOKUP(D426,'Appendix 3. nax IBGE 2019'!$E$5:$O$1850,11,FALSE)</f>
        <v>1.4964858826504275</v>
      </c>
      <c r="J426" s="119">
        <f t="shared" si="134"/>
        <v>2.0485519834827185E-3</v>
      </c>
      <c r="K426" s="119">
        <f t="shared" si="128"/>
        <v>0.99795144801651725</v>
      </c>
      <c r="L426" s="118">
        <f t="shared" ref="L426:L444" si="138">L425-M425</f>
        <v>98829.802172402022</v>
      </c>
      <c r="M426" s="118">
        <f t="shared" si="127"/>
        <v>202.45798726747884</v>
      </c>
      <c r="N426" s="118">
        <f t="shared" si="135"/>
        <v>394812.35226031375</v>
      </c>
      <c r="O426" s="118">
        <f t="shared" si="136"/>
        <v>8002817.567858764</v>
      </c>
      <c r="P426" s="117">
        <f t="shared" si="137"/>
        <v>80.975752171378232</v>
      </c>
    </row>
    <row r="427" spans="1:16" x14ac:dyDescent="0.2">
      <c r="A427" s="115" t="s">
        <v>48</v>
      </c>
      <c r="B427" s="115" t="s">
        <v>70</v>
      </c>
      <c r="C427" s="120" t="s">
        <v>1658</v>
      </c>
      <c r="D427" s="115" t="str">
        <f t="shared" si="125"/>
        <v>MAFemale5-9</v>
      </c>
      <c r="E427" s="118">
        <f>VLOOKUP(D427,'Appendix 1b. Person-years 2019'!$E$3:$F$1682,2,FALSE)</f>
        <v>290604.11969999998</v>
      </c>
      <c r="F427" s="118">
        <f>VLOOKUP(D427,'Appendix 2b. Deaths 2019'!$E$4:$F$1683,2,FALSE)</f>
        <v>55</v>
      </c>
      <c r="G427" s="119">
        <f t="shared" si="126"/>
        <v>1.8926090950389235E-4</v>
      </c>
      <c r="H427" s="189">
        <v>5</v>
      </c>
      <c r="I427" s="215">
        <f>VLOOKUP(D427,'Appendix 3. nax IBGE 2019'!$E$5:$O$1850,11,FALSE)</f>
        <v>2.4999999999997318</v>
      </c>
      <c r="J427" s="119">
        <f t="shared" si="134"/>
        <v>9.4585701312305097E-4</v>
      </c>
      <c r="K427" s="119">
        <f t="shared" si="128"/>
        <v>0.999054142986877</v>
      </c>
      <c r="L427" s="118">
        <f t="shared" si="138"/>
        <v>98627.344185134541</v>
      </c>
      <c r="M427" s="118">
        <f t="shared" si="127"/>
        <v>93.287365183210468</v>
      </c>
      <c r="N427" s="118">
        <f t="shared" si="135"/>
        <v>492903.50251271471</v>
      </c>
      <c r="O427" s="118">
        <f t="shared" si="136"/>
        <v>7608005.21559845</v>
      </c>
      <c r="P427" s="117">
        <f t="shared" si="137"/>
        <v>77.13890380458156</v>
      </c>
    </row>
    <row r="428" spans="1:16" x14ac:dyDescent="0.2">
      <c r="A428" s="115" t="s">
        <v>48</v>
      </c>
      <c r="B428" s="115" t="s">
        <v>70</v>
      </c>
      <c r="C428" s="120" t="s">
        <v>118</v>
      </c>
      <c r="D428" s="115" t="str">
        <f t="shared" si="125"/>
        <v>MAFemale10-14</v>
      </c>
      <c r="E428" s="118">
        <f>VLOOKUP(D428,'Appendix 1b. Person-years 2019'!$E$3:$F$1682,2,FALSE)</f>
        <v>330322.08149999997</v>
      </c>
      <c r="F428" s="118">
        <f>VLOOKUP(D428,'Appendix 2b. Deaths 2019'!$E$4:$F$1683,2,FALSE)</f>
        <v>92</v>
      </c>
      <c r="G428" s="119">
        <f t="shared" si="126"/>
        <v>2.7851604586113631E-4</v>
      </c>
      <c r="H428" s="189">
        <v>5</v>
      </c>
      <c r="I428" s="215">
        <f>VLOOKUP(D428,'Appendix 3. nax IBGE 2019'!$E$5:$O$1850,11,FALSE)</f>
        <v>2.4999999999999694</v>
      </c>
      <c r="J428" s="119">
        <f t="shared" si="134"/>
        <v>1.3916112641390221E-3</v>
      </c>
      <c r="K428" s="119">
        <f t="shared" si="128"/>
        <v>0.998608388735861</v>
      </c>
      <c r="L428" s="118">
        <f t="shared" si="138"/>
        <v>98534.056819951336</v>
      </c>
      <c r="M428" s="118">
        <f t="shared" si="127"/>
        <v>137.12110337195872</v>
      </c>
      <c r="N428" s="118">
        <f t="shared" si="135"/>
        <v>492327.48134132678</v>
      </c>
      <c r="O428" s="118">
        <f t="shared" si="136"/>
        <v>7115101.7130857352</v>
      </c>
      <c r="P428" s="117">
        <f t="shared" si="137"/>
        <v>72.209568373775284</v>
      </c>
    </row>
    <row r="429" spans="1:16" x14ac:dyDescent="0.2">
      <c r="A429" s="115" t="s">
        <v>48</v>
      </c>
      <c r="B429" s="115" t="s">
        <v>70</v>
      </c>
      <c r="C429" s="116" t="s">
        <v>119</v>
      </c>
      <c r="D429" s="115" t="str">
        <f t="shared" si="125"/>
        <v>MAFemale15-19</v>
      </c>
      <c r="E429" s="118">
        <f>VLOOKUP(D429,'Appendix 1b. Person-years 2019'!$E$3:$F$1682,2,FALSE)</f>
        <v>329093.08270000003</v>
      </c>
      <c r="F429" s="118">
        <f>VLOOKUP(D429,'Appendix 2b. Deaths 2019'!$E$4:$F$1683,2,FALSE)</f>
        <v>143</v>
      </c>
      <c r="G429" s="119">
        <f t="shared" si="126"/>
        <v>4.345275167340975E-4</v>
      </c>
      <c r="H429" s="189">
        <v>5</v>
      </c>
      <c r="I429" s="215">
        <f>VLOOKUP(D429,'Appendix 3. nax IBGE 2019'!$E$5:$O$1850,11,FALSE)</f>
        <v>2.500000000000028</v>
      </c>
      <c r="J429" s="119">
        <f t="shared" si="134"/>
        <v>2.1702799677579686E-3</v>
      </c>
      <c r="K429" s="119">
        <f t="shared" si="128"/>
        <v>0.99782972003224202</v>
      </c>
      <c r="L429" s="118">
        <f t="shared" si="138"/>
        <v>98396.935716579377</v>
      </c>
      <c r="M429" s="118">
        <f t="shared" si="127"/>
        <v>213.5488984744608</v>
      </c>
      <c r="N429" s="118">
        <f t="shared" si="135"/>
        <v>491450.8063367107</v>
      </c>
      <c r="O429" s="118">
        <f t="shared" si="136"/>
        <v>6622774.2317444086</v>
      </c>
      <c r="P429" s="117">
        <f t="shared" si="137"/>
        <v>67.306712180758538</v>
      </c>
    </row>
    <row r="430" spans="1:16" x14ac:dyDescent="0.2">
      <c r="A430" s="115" t="s">
        <v>48</v>
      </c>
      <c r="B430" s="115" t="s">
        <v>70</v>
      </c>
      <c r="C430" s="116" t="s">
        <v>120</v>
      </c>
      <c r="D430" s="115" t="str">
        <f t="shared" si="125"/>
        <v>MAFemale20-24</v>
      </c>
      <c r="E430" s="118">
        <f>VLOOKUP(D430,'Appendix 1b. Person-years 2019'!$E$3:$F$1682,2,FALSE)</f>
        <v>333972.68900000001</v>
      </c>
      <c r="F430" s="118">
        <f>VLOOKUP(D430,'Appendix 2b. Deaths 2019'!$E$4:$F$1683,2,FALSE)</f>
        <v>187</v>
      </c>
      <c r="G430" s="119">
        <f t="shared" si="126"/>
        <v>5.5992602437021427E-4</v>
      </c>
      <c r="H430" s="189">
        <v>5</v>
      </c>
      <c r="I430" s="215">
        <f>VLOOKUP(D430,'Appendix 3. nax IBGE 2019'!$E$5:$O$1850,11,FALSE)</f>
        <v>2.5000000000000888</v>
      </c>
      <c r="J430" s="119">
        <f t="shared" si="134"/>
        <v>2.7957166355984803E-3</v>
      </c>
      <c r="K430" s="119">
        <f t="shared" si="128"/>
        <v>0.99720428336440148</v>
      </c>
      <c r="L430" s="118">
        <f t="shared" si="138"/>
        <v>98183.386818104918</v>
      </c>
      <c r="M430" s="118">
        <f t="shared" si="127"/>
        <v>274.49292786677648</v>
      </c>
      <c r="N430" s="118">
        <f t="shared" si="135"/>
        <v>490230.70177085768</v>
      </c>
      <c r="O430" s="118">
        <f t="shared" si="136"/>
        <v>6131323.4254076974</v>
      </c>
      <c r="P430" s="117">
        <f t="shared" si="137"/>
        <v>62.447666800969301</v>
      </c>
    </row>
    <row r="431" spans="1:16" x14ac:dyDescent="0.2">
      <c r="A431" s="115" t="s">
        <v>48</v>
      </c>
      <c r="B431" s="115" t="s">
        <v>70</v>
      </c>
      <c r="C431" s="116" t="s">
        <v>121</v>
      </c>
      <c r="D431" s="115" t="str">
        <f t="shared" si="125"/>
        <v>MAFemale25-29</v>
      </c>
      <c r="E431" s="118">
        <f>VLOOKUP(D431,'Appendix 1b. Person-years 2019'!$E$3:$F$1682,2,FALSE)</f>
        <v>306442.32500000001</v>
      </c>
      <c r="F431" s="118">
        <f>VLOOKUP(D431,'Appendix 2b. Deaths 2019'!$E$4:$F$1683,2,FALSE)</f>
        <v>201</v>
      </c>
      <c r="G431" s="119">
        <f t="shared" si="126"/>
        <v>6.5591461623325036E-4</v>
      </c>
      <c r="H431" s="189">
        <v>5</v>
      </c>
      <c r="I431" s="215">
        <f>VLOOKUP(D431,'Appendix 3. nax IBGE 2019'!$E$5:$O$1850,11,FALSE)</f>
        <v>2.4999999999999258</v>
      </c>
      <c r="J431" s="119">
        <f t="shared" si="134"/>
        <v>3.2742040853759296E-3</v>
      </c>
      <c r="K431" s="119">
        <f t="shared" si="128"/>
        <v>0.99672579591462407</v>
      </c>
      <c r="L431" s="118">
        <f t="shared" si="138"/>
        <v>97908.893890238149</v>
      </c>
      <c r="M431" s="118">
        <f t="shared" si="127"/>
        <v>320.57370037005614</v>
      </c>
      <c r="N431" s="118">
        <f t="shared" si="135"/>
        <v>488743.03520026559</v>
      </c>
      <c r="O431" s="118">
        <f t="shared" si="136"/>
        <v>5641092.7236368395</v>
      </c>
      <c r="P431" s="117">
        <f t="shared" si="137"/>
        <v>57.615733356776033</v>
      </c>
    </row>
    <row r="432" spans="1:16" x14ac:dyDescent="0.2">
      <c r="A432" s="115" t="s">
        <v>48</v>
      </c>
      <c r="B432" s="115" t="s">
        <v>70</v>
      </c>
      <c r="C432" s="116" t="s">
        <v>122</v>
      </c>
      <c r="D432" s="115" t="str">
        <f t="shared" si="125"/>
        <v>MAFemale30-34</v>
      </c>
      <c r="E432" s="118">
        <f>VLOOKUP(D432,'Appendix 1b. Person-years 2019'!$E$3:$F$1682,2,FALSE)</f>
        <v>303739.3493</v>
      </c>
      <c r="F432" s="118">
        <f>VLOOKUP(D432,'Appendix 2b. Deaths 2019'!$E$4:$F$1683,2,FALSE)</f>
        <v>287</v>
      </c>
      <c r="G432" s="119">
        <f t="shared" si="126"/>
        <v>9.4488909870065363E-4</v>
      </c>
      <c r="H432" s="189">
        <v>5</v>
      </c>
      <c r="I432" s="215">
        <f>VLOOKUP(D432,'Appendix 3. nax IBGE 2019'!$E$5:$O$1850,11,FALSE)</f>
        <v>2.4999999999999578</v>
      </c>
      <c r="J432" s="119">
        <f t="shared" si="134"/>
        <v>4.7133116016253801E-3</v>
      </c>
      <c r="K432" s="119">
        <f t="shared" si="128"/>
        <v>0.99528668839837464</v>
      </c>
      <c r="L432" s="118">
        <f t="shared" si="138"/>
        <v>97588.320189868085</v>
      </c>
      <c r="M432" s="118">
        <f t="shared" si="127"/>
        <v>459.96416173403759</v>
      </c>
      <c r="N432" s="118">
        <f t="shared" si="135"/>
        <v>486791.69054500532</v>
      </c>
      <c r="O432" s="118">
        <f t="shared" si="136"/>
        <v>5152349.6884365743</v>
      </c>
      <c r="P432" s="117">
        <f t="shared" si="137"/>
        <v>52.796786320454636</v>
      </c>
    </row>
    <row r="433" spans="1:16" x14ac:dyDescent="0.2">
      <c r="A433" s="115" t="s">
        <v>48</v>
      </c>
      <c r="B433" s="115" t="s">
        <v>70</v>
      </c>
      <c r="C433" s="116" t="s">
        <v>123</v>
      </c>
      <c r="D433" s="115" t="str">
        <f t="shared" si="125"/>
        <v>MAFemale35-39</v>
      </c>
      <c r="E433" s="118">
        <f>VLOOKUP(D433,'Appendix 1b. Person-years 2019'!$E$3:$F$1682,2,FALSE)</f>
        <v>281223.82309999998</v>
      </c>
      <c r="F433" s="118">
        <f>VLOOKUP(D433,'Appendix 2b. Deaths 2019'!$E$4:$F$1683,2,FALSE)</f>
        <v>355</v>
      </c>
      <c r="G433" s="119">
        <f t="shared" si="126"/>
        <v>1.2623397124992717E-3</v>
      </c>
      <c r="H433" s="189">
        <v>5</v>
      </c>
      <c r="I433" s="215">
        <f>VLOOKUP(D433,'Appendix 3. nax IBGE 2019'!$E$5:$O$1850,11,FALSE)</f>
        <v>2.5000000000000471</v>
      </c>
      <c r="J433" s="119">
        <f t="shared" si="134"/>
        <v>6.2918424560038533E-3</v>
      </c>
      <c r="K433" s="119">
        <f t="shared" si="128"/>
        <v>0.99370815754399611</v>
      </c>
      <c r="L433" s="118">
        <f t="shared" si="138"/>
        <v>97128.356028134047</v>
      </c>
      <c r="M433" s="118">
        <f t="shared" si="127"/>
        <v>611.11631413967154</v>
      </c>
      <c r="N433" s="118">
        <f t="shared" si="135"/>
        <v>484113.9893553211</v>
      </c>
      <c r="O433" s="118">
        <f t="shared" si="136"/>
        <v>4665557.9978915686</v>
      </c>
      <c r="P433" s="117">
        <f t="shared" si="137"/>
        <v>48.034973396853857</v>
      </c>
    </row>
    <row r="434" spans="1:16" x14ac:dyDescent="0.2">
      <c r="A434" s="115" t="s">
        <v>48</v>
      </c>
      <c r="B434" s="115" t="s">
        <v>70</v>
      </c>
      <c r="C434" s="116" t="s">
        <v>124</v>
      </c>
      <c r="D434" s="115" t="str">
        <f t="shared" si="125"/>
        <v>MAFemale40-44</v>
      </c>
      <c r="E434" s="118">
        <f>VLOOKUP(D434,'Appendix 1b. Person-years 2019'!$E$3:$F$1682,2,FALSE)</f>
        <v>236242.19990000001</v>
      </c>
      <c r="F434" s="118">
        <f>VLOOKUP(D434,'Appendix 2b. Deaths 2019'!$E$4:$F$1683,2,FALSE)</f>
        <v>405</v>
      </c>
      <c r="G434" s="119">
        <f t="shared" si="126"/>
        <v>1.7143423155195567E-3</v>
      </c>
      <c r="H434" s="189">
        <v>5</v>
      </c>
      <c r="I434" s="215">
        <f>VLOOKUP(D434,'Appendix 3. nax IBGE 2019'!$E$5:$O$1850,11,FALSE)</f>
        <v>2.4999999999999774</v>
      </c>
      <c r="J434" s="119">
        <f t="shared" si="134"/>
        <v>8.5351312359818899E-3</v>
      </c>
      <c r="K434" s="119">
        <f t="shared" si="128"/>
        <v>0.99146486876401807</v>
      </c>
      <c r="L434" s="118">
        <f t="shared" si="138"/>
        <v>96517.239713994379</v>
      </c>
      <c r="M434" s="118">
        <f t="shared" si="127"/>
        <v>823.78730749366514</v>
      </c>
      <c r="N434" s="118">
        <f t="shared" si="135"/>
        <v>480526.73030123772</v>
      </c>
      <c r="O434" s="118">
        <f t="shared" si="136"/>
        <v>4181444.0085362475</v>
      </c>
      <c r="P434" s="117">
        <f t="shared" si="137"/>
        <v>43.323286295038592</v>
      </c>
    </row>
    <row r="435" spans="1:16" x14ac:dyDescent="0.2">
      <c r="A435" s="115" t="s">
        <v>48</v>
      </c>
      <c r="B435" s="115" t="s">
        <v>70</v>
      </c>
      <c r="C435" s="116" t="s">
        <v>125</v>
      </c>
      <c r="D435" s="115" t="str">
        <f t="shared" si="125"/>
        <v>MAFemale45-49</v>
      </c>
      <c r="E435" s="118">
        <f>VLOOKUP(D435,'Appendix 1b. Person-years 2019'!$E$3:$F$1682,2,FALSE)</f>
        <v>191278.44570000001</v>
      </c>
      <c r="F435" s="118">
        <f>VLOOKUP(D435,'Appendix 2b. Deaths 2019'!$E$4:$F$1683,2,FALSE)</f>
        <v>486</v>
      </c>
      <c r="G435" s="119">
        <f t="shared" si="126"/>
        <v>2.5407985631702569E-3</v>
      </c>
      <c r="H435" s="189">
        <v>5</v>
      </c>
      <c r="I435" s="215">
        <f>VLOOKUP(D435,'Appendix 3. nax IBGE 2019'!$E$5:$O$1850,11,FALSE)</f>
        <v>2.4999999999999787</v>
      </c>
      <c r="J435" s="119">
        <f t="shared" si="134"/>
        <v>1.2623806442673077E-2</v>
      </c>
      <c r="K435" s="119">
        <f t="shared" si="128"/>
        <v>0.98737619355732698</v>
      </c>
      <c r="L435" s="118">
        <f t="shared" si="138"/>
        <v>95693.452406500714</v>
      </c>
      <c r="M435" s="118">
        <f t="shared" si="127"/>
        <v>1208.0156210108132</v>
      </c>
      <c r="N435" s="118">
        <f t="shared" si="135"/>
        <v>475447.2229799765</v>
      </c>
      <c r="O435" s="118">
        <f t="shared" si="136"/>
        <v>3700917.2782350099</v>
      </c>
      <c r="P435" s="117">
        <f t="shared" si="137"/>
        <v>38.674717916056672</v>
      </c>
    </row>
    <row r="436" spans="1:16" x14ac:dyDescent="0.2">
      <c r="A436" s="115" t="s">
        <v>48</v>
      </c>
      <c r="B436" s="115" t="s">
        <v>70</v>
      </c>
      <c r="C436" s="116" t="s">
        <v>126</v>
      </c>
      <c r="D436" s="115" t="str">
        <f t="shared" si="125"/>
        <v>MAFemale50-54</v>
      </c>
      <c r="E436" s="118">
        <f>VLOOKUP(D436,'Appendix 1b. Person-years 2019'!$E$3:$F$1682,2,FALSE)</f>
        <v>168579.30859999999</v>
      </c>
      <c r="F436" s="118">
        <f>VLOOKUP(D436,'Appendix 2b. Deaths 2019'!$E$4:$F$1683,2,FALSE)</f>
        <v>629</v>
      </c>
      <c r="G436" s="119">
        <f t="shared" si="126"/>
        <v>3.7311815146452679E-3</v>
      </c>
      <c r="H436" s="189">
        <v>5</v>
      </c>
      <c r="I436" s="215">
        <f>VLOOKUP(D436,'Appendix 3. nax IBGE 2019'!$E$5:$O$1850,11,FALSE)</f>
        <v>2.5000000000000133</v>
      </c>
      <c r="J436" s="119">
        <f t="shared" si="134"/>
        <v>1.8483494391725204E-2</v>
      </c>
      <c r="K436" s="119">
        <f t="shared" si="128"/>
        <v>0.98151650560827475</v>
      </c>
      <c r="L436" s="118">
        <f t="shared" si="138"/>
        <v>94485.436785489903</v>
      </c>
      <c r="M436" s="118">
        <f t="shared" si="127"/>
        <v>1746.421040924309</v>
      </c>
      <c r="N436" s="118">
        <f t="shared" si="135"/>
        <v>468061.13132513873</v>
      </c>
      <c r="O436" s="118">
        <f t="shared" si="136"/>
        <v>3225470.0552550335</v>
      </c>
      <c r="P436" s="117">
        <f t="shared" si="137"/>
        <v>34.137219078298934</v>
      </c>
    </row>
    <row r="437" spans="1:16" x14ac:dyDescent="0.2">
      <c r="A437" s="115" t="s">
        <v>48</v>
      </c>
      <c r="B437" s="115" t="s">
        <v>70</v>
      </c>
      <c r="C437" s="116" t="s">
        <v>127</v>
      </c>
      <c r="D437" s="115" t="str">
        <f t="shared" si="125"/>
        <v>MAFemale55-59</v>
      </c>
      <c r="E437" s="118">
        <f>VLOOKUP(D437,'Appendix 1b. Person-years 2019'!$E$3:$F$1682,2,FALSE)</f>
        <v>141552.89139999999</v>
      </c>
      <c r="F437" s="118">
        <f>VLOOKUP(D437,'Appendix 2b. Deaths 2019'!$E$4:$F$1683,2,FALSE)</f>
        <v>817</v>
      </c>
      <c r="G437" s="119">
        <f t="shared" si="126"/>
        <v>5.7716941838462515E-3</v>
      </c>
      <c r="H437" s="189">
        <v>5</v>
      </c>
      <c r="I437" s="215">
        <f>VLOOKUP(D437,'Appendix 3. nax IBGE 2019'!$E$5:$O$1850,11,FALSE)</f>
        <v>2.5000000000000053</v>
      </c>
      <c r="J437" s="119">
        <f t="shared" si="134"/>
        <v>2.8447988199153309E-2</v>
      </c>
      <c r="K437" s="119">
        <f t="shared" si="128"/>
        <v>0.97155201180084672</v>
      </c>
      <c r="L437" s="118">
        <f t="shared" si="138"/>
        <v>92739.015744565593</v>
      </c>
      <c r="M437" s="118">
        <f t="shared" si="127"/>
        <v>2638.2384255024949</v>
      </c>
      <c r="N437" s="118">
        <f t="shared" si="135"/>
        <v>457099.48265907174</v>
      </c>
      <c r="O437" s="118">
        <f t="shared" si="136"/>
        <v>2757408.9239298948</v>
      </c>
      <c r="P437" s="117">
        <f t="shared" si="137"/>
        <v>29.732997506947079</v>
      </c>
    </row>
    <row r="438" spans="1:16" x14ac:dyDescent="0.2">
      <c r="A438" s="115" t="s">
        <v>48</v>
      </c>
      <c r="B438" s="115" t="s">
        <v>70</v>
      </c>
      <c r="C438" s="116" t="s">
        <v>128</v>
      </c>
      <c r="D438" s="115" t="str">
        <f t="shared" si="125"/>
        <v>MAFemale60-64</v>
      </c>
      <c r="E438" s="118">
        <f>VLOOKUP(D438,'Appendix 1b. Person-years 2019'!$E$3:$F$1682,2,FALSE)</f>
        <v>116431.69319999999</v>
      </c>
      <c r="F438" s="118">
        <f>VLOOKUP(D438,'Appendix 2b. Deaths 2019'!$E$4:$F$1683,2,FALSE)</f>
        <v>1008</v>
      </c>
      <c r="G438" s="119">
        <f t="shared" si="126"/>
        <v>8.6574365818807841E-3</v>
      </c>
      <c r="H438" s="189">
        <v>5</v>
      </c>
      <c r="I438" s="215">
        <f>VLOOKUP(D438,'Appendix 3. nax IBGE 2019'!$E$5:$O$1850,11,FALSE)</f>
        <v>2.4999999999999907</v>
      </c>
      <c r="J438" s="119">
        <f t="shared" si="134"/>
        <v>4.2370140890100425E-2</v>
      </c>
      <c r="K438" s="119">
        <f t="shared" si="128"/>
        <v>0.95762985910989962</v>
      </c>
      <c r="L438" s="118">
        <f t="shared" si="138"/>
        <v>90100.777319063098</v>
      </c>
      <c r="M438" s="118">
        <f t="shared" si="127"/>
        <v>3817.5826293162681</v>
      </c>
      <c r="N438" s="118">
        <f t="shared" si="135"/>
        <v>440959.93002202478</v>
      </c>
      <c r="O438" s="118">
        <f t="shared" si="136"/>
        <v>2300309.4412708231</v>
      </c>
      <c r="P438" s="117">
        <f t="shared" si="137"/>
        <v>25.530406170914738</v>
      </c>
    </row>
    <row r="439" spans="1:16" x14ac:dyDescent="0.2">
      <c r="A439" s="115" t="s">
        <v>48</v>
      </c>
      <c r="B439" s="115" t="s">
        <v>70</v>
      </c>
      <c r="C439" s="116" t="s">
        <v>129</v>
      </c>
      <c r="D439" s="115" t="str">
        <f t="shared" si="125"/>
        <v>MAFemale65-69</v>
      </c>
      <c r="E439" s="118">
        <f>VLOOKUP(D439,'Appendix 1b. Person-years 2019'!$E$3:$F$1682,2,FALSE)</f>
        <v>93769.203999999998</v>
      </c>
      <c r="F439" s="118">
        <f>VLOOKUP(D439,'Appendix 2b. Deaths 2019'!$E$4:$F$1683,2,FALSE)</f>
        <v>1283</v>
      </c>
      <c r="G439" s="119">
        <f t="shared" si="126"/>
        <v>1.3682530567285182E-2</v>
      </c>
      <c r="H439" s="189">
        <v>5</v>
      </c>
      <c r="I439" s="215">
        <f>VLOOKUP(D439,'Appendix 3. nax IBGE 2019'!$E$5:$O$1850,11,FALSE)</f>
        <v>2.5000000000000009</v>
      </c>
      <c r="J439" s="119">
        <f t="shared" si="134"/>
        <v>6.6149907507683514E-2</v>
      </c>
      <c r="K439" s="119">
        <f t="shared" si="128"/>
        <v>0.93385009249231654</v>
      </c>
      <c r="L439" s="118">
        <f t="shared" si="138"/>
        <v>86283.19468974683</v>
      </c>
      <c r="M439" s="118">
        <f t="shared" si="127"/>
        <v>5707.6253481942022</v>
      </c>
      <c r="N439" s="118">
        <f t="shared" si="135"/>
        <v>417146.91007824865</v>
      </c>
      <c r="O439" s="118">
        <f t="shared" si="136"/>
        <v>1859349.5112487983</v>
      </c>
      <c r="P439" s="117">
        <f t="shared" si="137"/>
        <v>21.549381869025162</v>
      </c>
    </row>
    <row r="440" spans="1:16" x14ac:dyDescent="0.2">
      <c r="A440" s="115" t="s">
        <v>48</v>
      </c>
      <c r="B440" s="115" t="s">
        <v>70</v>
      </c>
      <c r="C440" s="116" t="s">
        <v>130</v>
      </c>
      <c r="D440" s="115" t="str">
        <f t="shared" si="125"/>
        <v>MAFemale70-74</v>
      </c>
      <c r="E440" s="118">
        <f>VLOOKUP(D440,'Appendix 1b. Person-years 2019'!$E$3:$F$1682,2,FALSE)</f>
        <v>68459.037700000001</v>
      </c>
      <c r="F440" s="118">
        <f>VLOOKUP(D440,'Appendix 2b. Deaths 2019'!$E$4:$F$1683,2,FALSE)</f>
        <v>1429</v>
      </c>
      <c r="G440" s="119">
        <f t="shared" si="126"/>
        <v>2.0873796185423156E-2</v>
      </c>
      <c r="H440" s="189">
        <v>5</v>
      </c>
      <c r="I440" s="215">
        <f>VLOOKUP(D440,'Appendix 3. nax IBGE 2019'!$E$5:$O$1850,11,FALSE)</f>
        <v>2.4999999999999964</v>
      </c>
      <c r="J440" s="119">
        <f t="shared" si="134"/>
        <v>9.919266238293839E-2</v>
      </c>
      <c r="K440" s="119">
        <f t="shared" si="128"/>
        <v>0.90080733761706155</v>
      </c>
      <c r="L440" s="118">
        <f t="shared" si="138"/>
        <v>80575.569341552633</v>
      </c>
      <c r="M440" s="118">
        <f t="shared" si="127"/>
        <v>7992.5052460096713</v>
      </c>
      <c r="N440" s="118">
        <f t="shared" si="135"/>
        <v>382896.5835927389</v>
      </c>
      <c r="O440" s="118">
        <f t="shared" si="136"/>
        <v>1442202.6011705496</v>
      </c>
      <c r="P440" s="117">
        <f t="shared" si="137"/>
        <v>17.898757811529471</v>
      </c>
    </row>
    <row r="441" spans="1:16" x14ac:dyDescent="0.2">
      <c r="A441" s="115" t="s">
        <v>48</v>
      </c>
      <c r="B441" s="115" t="s">
        <v>70</v>
      </c>
      <c r="C441" s="116" t="s">
        <v>131</v>
      </c>
      <c r="D441" s="115" t="str">
        <f t="shared" si="125"/>
        <v>MAFemale75-79</v>
      </c>
      <c r="E441" s="118">
        <f>VLOOKUP(D441,'Appendix 1b. Person-years 2019'!$E$3:$F$1682,2,FALSE)</f>
        <v>49584.361900000004</v>
      </c>
      <c r="F441" s="118">
        <f>VLOOKUP(D441,'Appendix 2b. Deaths 2019'!$E$4:$F$1683,2,FALSE)</f>
        <v>1629</v>
      </c>
      <c r="G441" s="119">
        <f t="shared" si="126"/>
        <v>3.2853100001272777E-2</v>
      </c>
      <c r="H441" s="189">
        <v>5</v>
      </c>
      <c r="I441" s="215">
        <f>VLOOKUP(D441,'Appendix 3. nax IBGE 2019'!$E$5:$O$1850,11,FALSE)</f>
        <v>2.5000000000000004</v>
      </c>
      <c r="J441" s="119">
        <f t="shared" si="134"/>
        <v>0.15179791943814738</v>
      </c>
      <c r="K441" s="119">
        <f t="shared" si="128"/>
        <v>0.84820208056185264</v>
      </c>
      <c r="L441" s="118">
        <f t="shared" si="138"/>
        <v>72583.064095542955</v>
      </c>
      <c r="M441" s="118">
        <f t="shared" si="127"/>
        <v>11017.958116149117</v>
      </c>
      <c r="N441" s="118">
        <f t="shared" si="135"/>
        <v>335370.42518734199</v>
      </c>
      <c r="O441" s="118">
        <f t="shared" si="136"/>
        <v>1059306.0175778107</v>
      </c>
      <c r="P441" s="117">
        <f t="shared" si="137"/>
        <v>14.594396513536807</v>
      </c>
    </row>
    <row r="442" spans="1:16" x14ac:dyDescent="0.2">
      <c r="A442" s="115" t="s">
        <v>48</v>
      </c>
      <c r="B442" s="115" t="s">
        <v>70</v>
      </c>
      <c r="C442" s="116" t="s">
        <v>132</v>
      </c>
      <c r="D442" s="115" t="str">
        <f t="shared" si="125"/>
        <v>MAFemale80-84</v>
      </c>
      <c r="E442" s="118">
        <f>VLOOKUP(D442,'Appendix 1b. Person-years 2019'!$E$3:$F$1682,2,FALSE)</f>
        <v>33299.0429</v>
      </c>
      <c r="F442" s="118">
        <f>VLOOKUP(D442,'Appendix 2b. Deaths 2019'!$E$4:$F$1683,2,FALSE)</f>
        <v>1706</v>
      </c>
      <c r="G442" s="119">
        <f t="shared" si="126"/>
        <v>5.1232703748371099E-2</v>
      </c>
      <c r="H442" s="189">
        <v>5</v>
      </c>
      <c r="I442" s="215">
        <f>VLOOKUP(D442,'Appendix 3. nax IBGE 2019'!$E$5:$O$1850,11,FALSE)</f>
        <v>2.4999999999999991</v>
      </c>
      <c r="J442" s="119">
        <f t="shared" si="134"/>
        <v>0.22707885896914468</v>
      </c>
      <c r="K442" s="119">
        <f t="shared" si="128"/>
        <v>0.7729211410308553</v>
      </c>
      <c r="L442" s="118">
        <f t="shared" si="138"/>
        <v>61565.10597939384</v>
      </c>
      <c r="M442" s="118">
        <f t="shared" si="127"/>
        <v>13980.134018115219</v>
      </c>
      <c r="N442" s="118">
        <f t="shared" si="135"/>
        <v>272875.19485168112</v>
      </c>
      <c r="O442" s="118">
        <f t="shared" si="136"/>
        <v>723935.59239046858</v>
      </c>
      <c r="P442" s="117">
        <f t="shared" si="137"/>
        <v>11.758862116354898</v>
      </c>
    </row>
    <row r="443" spans="1:16" x14ac:dyDescent="0.2">
      <c r="A443" s="115" t="s">
        <v>48</v>
      </c>
      <c r="B443" s="115" t="s">
        <v>70</v>
      </c>
      <c r="C443" s="116" t="s">
        <v>133</v>
      </c>
      <c r="D443" s="115" t="str">
        <f t="shared" si="125"/>
        <v>MAFemale85-89</v>
      </c>
      <c r="E443" s="118">
        <f>VLOOKUP(D443,'Appendix 1b. Person-years 2019'!$E$3:$F$1682,2,FALSE)</f>
        <v>17731.9735</v>
      </c>
      <c r="F443" s="118">
        <f>VLOOKUP(D443,'Appendix 2b. Deaths 2019'!$E$4:$F$1683,2,FALSE)</f>
        <v>1484</v>
      </c>
      <c r="G443" s="119">
        <f t="shared" si="126"/>
        <v>8.369062811874832E-2</v>
      </c>
      <c r="H443" s="189">
        <v>5</v>
      </c>
      <c r="I443" s="215">
        <f>VLOOKUP(D443,'Appendix 3. nax IBGE 2019'!$E$5:$O$1850,11,FALSE)</f>
        <v>2.4999999999999996</v>
      </c>
      <c r="J443" s="119">
        <f t="shared" si="134"/>
        <v>0.34605023646727295</v>
      </c>
      <c r="K443" s="119">
        <f t="shared" si="128"/>
        <v>0.65394976353272705</v>
      </c>
      <c r="L443" s="118">
        <f t="shared" si="138"/>
        <v>47584.971961278621</v>
      </c>
      <c r="M443" s="118">
        <f t="shared" si="127"/>
        <v>16466.790799489019</v>
      </c>
      <c r="N443" s="118">
        <f t="shared" si="135"/>
        <v>196757.88280767054</v>
      </c>
      <c r="O443" s="118">
        <f t="shared" si="136"/>
        <v>451060.39753878739</v>
      </c>
      <c r="P443" s="117">
        <f t="shared" si="137"/>
        <v>9.4790514514924862</v>
      </c>
    </row>
    <row r="444" spans="1:16" x14ac:dyDescent="0.2">
      <c r="A444" s="115" t="s">
        <v>48</v>
      </c>
      <c r="B444" s="115" t="s">
        <v>70</v>
      </c>
      <c r="C444" s="116" t="s">
        <v>8</v>
      </c>
      <c r="D444" s="115" t="str">
        <f t="shared" si="125"/>
        <v>MAFemale90+</v>
      </c>
      <c r="E444" s="113">
        <f>VLOOKUP(D444,'Appendix 1b. Person-years 2019'!$E$3:$F$1682,2,FALSE)</f>
        <v>13336.952499999999</v>
      </c>
      <c r="F444" s="113">
        <f>VLOOKUP(D444,'Appendix 2b. Deaths 2019'!$E$4:$F$1683,2,FALSE)</f>
        <v>1632</v>
      </c>
      <c r="G444" s="114">
        <f t="shared" si="126"/>
        <v>0.12236678506577871</v>
      </c>
      <c r="H444" s="190"/>
      <c r="I444" s="215">
        <f>VLOOKUP(D444,'Appendix 3. nax IBGE 2019'!$E$5:$O$1850,11,FALSE)</f>
        <v>6.8134030491600353</v>
      </c>
      <c r="J444" s="114">
        <v>1</v>
      </c>
      <c r="K444" s="114">
        <f t="shared" si="128"/>
        <v>0</v>
      </c>
      <c r="L444" s="113">
        <f t="shared" si="138"/>
        <v>31118.181161789602</v>
      </c>
      <c r="M444" s="113">
        <f t="shared" si="127"/>
        <v>31118.181161789602</v>
      </c>
      <c r="N444" s="113">
        <f>L444*P444</f>
        <v>254302.51473111685</v>
      </c>
      <c r="O444" s="113">
        <f>N444</f>
        <v>254302.51473111685</v>
      </c>
      <c r="P444" s="112">
        <f>1/G444</f>
        <v>8.1721522671568625</v>
      </c>
    </row>
    <row r="445" spans="1:16" x14ac:dyDescent="0.2">
      <c r="A445" s="115" t="s">
        <v>48</v>
      </c>
      <c r="B445" s="115" t="s">
        <v>71</v>
      </c>
      <c r="C445" s="116">
        <v>0</v>
      </c>
      <c r="D445" s="115" t="str">
        <f t="shared" si="125"/>
        <v>MAMale0</v>
      </c>
      <c r="E445" s="122">
        <f>VLOOKUP(D445,'Appendix 1b. Person-years 2019'!$E$3:$F$1682,2,FALSE)</f>
        <v>60705.975599999998</v>
      </c>
      <c r="F445" s="122">
        <f>VLOOKUP(D445,'Appendix 2b. Deaths 2019'!$E$4:$F$1683,2,FALSE)</f>
        <v>929</v>
      </c>
      <c r="G445" s="123">
        <f t="shared" si="126"/>
        <v>1.5303271067107273E-2</v>
      </c>
      <c r="H445" s="188">
        <v>1</v>
      </c>
      <c r="I445" s="215">
        <f>VLOOKUP(D445,'Appendix 3. nax IBGE 2019'!$E$5:$O$1850,11,FALSE)</f>
        <v>0.10040276573596314</v>
      </c>
      <c r="J445" s="123">
        <f t="shared" ref="J445:J463" si="139">(H445*G445)/(1+(H445-I445)*G445)</f>
        <v>1.5095455250731932E-2</v>
      </c>
      <c r="K445" s="123">
        <f t="shared" si="128"/>
        <v>0.98490454474926803</v>
      </c>
      <c r="L445" s="122">
        <v>100000</v>
      </c>
      <c r="M445" s="122">
        <f t="shared" si="127"/>
        <v>1509.5455250731932</v>
      </c>
      <c r="N445" s="122">
        <f t="shared" ref="N445:N463" si="140">L446*H445+M445*I445</f>
        <v>98642.017020648505</v>
      </c>
      <c r="O445" s="122">
        <f t="shared" ref="O445:O463" si="141">O446+N445</f>
        <v>7366013.1999264611</v>
      </c>
      <c r="P445" s="121">
        <f t="shared" ref="P445:P463" si="142">O445/L445</f>
        <v>73.660131999264607</v>
      </c>
    </row>
    <row r="446" spans="1:16" x14ac:dyDescent="0.2">
      <c r="A446" s="115" t="s">
        <v>48</v>
      </c>
      <c r="B446" s="115" t="s">
        <v>71</v>
      </c>
      <c r="C446" s="120" t="s">
        <v>1657</v>
      </c>
      <c r="D446" s="115" t="str">
        <f t="shared" si="125"/>
        <v>MAMale1-4</v>
      </c>
      <c r="E446" s="118">
        <f>VLOOKUP(D446,'Appendix 1b. Person-years 2019'!$E$3:$F$1682,2,FALSE)</f>
        <v>240461.14120000001</v>
      </c>
      <c r="F446" s="118">
        <f>VLOOKUP(D446,'Appendix 2b. Deaths 2019'!$E$4:$F$1683,2,FALSE)</f>
        <v>174</v>
      </c>
      <c r="G446" s="119">
        <f t="shared" si="126"/>
        <v>7.2360964075803859E-4</v>
      </c>
      <c r="H446" s="189">
        <v>4</v>
      </c>
      <c r="I446" s="215">
        <f>VLOOKUP(D446,'Appendix 3. nax IBGE 2019'!$E$5:$O$1850,11,FALSE)</f>
        <v>1.5923179015087066</v>
      </c>
      <c r="J446" s="119">
        <f t="shared" si="139"/>
        <v>2.889404578870504E-3</v>
      </c>
      <c r="K446" s="119">
        <f t="shared" si="128"/>
        <v>0.99711059542112945</v>
      </c>
      <c r="L446" s="118">
        <f t="shared" ref="L446:L464" si="143">L445-M445</f>
        <v>98490.45447492681</v>
      </c>
      <c r="M446" s="118">
        <f t="shared" si="127"/>
        <v>284.57877013489042</v>
      </c>
      <c r="N446" s="118">
        <f t="shared" si="140"/>
        <v>393276.64268924278</v>
      </c>
      <c r="O446" s="118">
        <f t="shared" si="141"/>
        <v>7267371.1829058127</v>
      </c>
      <c r="P446" s="117">
        <f t="shared" si="142"/>
        <v>73.787568771508745</v>
      </c>
    </row>
    <row r="447" spans="1:16" x14ac:dyDescent="0.2">
      <c r="A447" s="115" t="s">
        <v>48</v>
      </c>
      <c r="B447" s="115" t="s">
        <v>71</v>
      </c>
      <c r="C447" s="120" t="s">
        <v>1658</v>
      </c>
      <c r="D447" s="115" t="str">
        <f t="shared" si="125"/>
        <v>MAMale5-9</v>
      </c>
      <c r="E447" s="118">
        <f>VLOOKUP(D447,'Appendix 1b. Person-years 2019'!$E$3:$F$1682,2,FALSE)</f>
        <v>303389.6153</v>
      </c>
      <c r="F447" s="118">
        <f>VLOOKUP(D447,'Appendix 2b. Deaths 2019'!$E$4:$F$1683,2,FALSE)</f>
        <v>93</v>
      </c>
      <c r="G447" s="119">
        <f t="shared" si="126"/>
        <v>3.0653653028973665E-4</v>
      </c>
      <c r="H447" s="189">
        <v>5</v>
      </c>
      <c r="I447" s="215">
        <f>VLOOKUP(D447,'Appendix 3. nax IBGE 2019'!$E$5:$O$1850,11,FALSE)</f>
        <v>2.4999999999999218</v>
      </c>
      <c r="J447" s="119">
        <f t="shared" si="139"/>
        <v>1.5315089928167691E-3</v>
      </c>
      <c r="K447" s="119">
        <f t="shared" si="128"/>
        <v>0.99846849100718327</v>
      </c>
      <c r="L447" s="118">
        <f t="shared" si="143"/>
        <v>98205.875704791921</v>
      </c>
      <c r="M447" s="118">
        <f t="shared" si="127"/>
        <v>150.4031817893347</v>
      </c>
      <c r="N447" s="118">
        <f t="shared" si="140"/>
        <v>490653.37056948623</v>
      </c>
      <c r="O447" s="118">
        <f t="shared" si="141"/>
        <v>6874094.5402165698</v>
      </c>
      <c r="P447" s="117">
        <f t="shared" si="142"/>
        <v>69.996774540050765</v>
      </c>
    </row>
    <row r="448" spans="1:16" x14ac:dyDescent="0.2">
      <c r="A448" s="115" t="s">
        <v>48</v>
      </c>
      <c r="B448" s="115" t="s">
        <v>71</v>
      </c>
      <c r="C448" s="120" t="s">
        <v>118</v>
      </c>
      <c r="D448" s="115" t="str">
        <f t="shared" si="125"/>
        <v>MAMale10-14</v>
      </c>
      <c r="E448" s="118">
        <f>VLOOKUP(D448,'Appendix 1b. Person-years 2019'!$E$3:$F$1682,2,FALSE)</f>
        <v>344622.26870000002</v>
      </c>
      <c r="F448" s="118">
        <f>VLOOKUP(D448,'Appendix 2b. Deaths 2019'!$E$4:$F$1683,2,FALSE)</f>
        <v>131</v>
      </c>
      <c r="G448" s="119">
        <f t="shared" si="126"/>
        <v>3.801263351151515E-4</v>
      </c>
      <c r="H448" s="189">
        <v>5</v>
      </c>
      <c r="I448" s="215">
        <f>VLOOKUP(D448,'Appendix 3. nax IBGE 2019'!$E$5:$O$1850,11,FALSE)</f>
        <v>2.5000000000000302</v>
      </c>
      <c r="J448" s="119">
        <f t="shared" si="139"/>
        <v>1.8988271900238554E-3</v>
      </c>
      <c r="K448" s="119">
        <f t="shared" si="128"/>
        <v>0.99810117280997612</v>
      </c>
      <c r="L448" s="118">
        <f t="shared" si="143"/>
        <v>98055.47252300258</v>
      </c>
      <c r="M448" s="118">
        <f t="shared" si="127"/>
        <v>186.19039735731437</v>
      </c>
      <c r="N448" s="118">
        <f t="shared" si="140"/>
        <v>489811.88662161957</v>
      </c>
      <c r="O448" s="118">
        <f t="shared" si="141"/>
        <v>6383441.1696470836</v>
      </c>
      <c r="P448" s="117">
        <f t="shared" si="142"/>
        <v>65.100305015098556</v>
      </c>
    </row>
    <row r="449" spans="1:16" x14ac:dyDescent="0.2">
      <c r="A449" s="115" t="s">
        <v>48</v>
      </c>
      <c r="B449" s="115" t="s">
        <v>71</v>
      </c>
      <c r="C449" s="116" t="s">
        <v>119</v>
      </c>
      <c r="D449" s="115" t="str">
        <f t="shared" si="125"/>
        <v>MAMale15-19</v>
      </c>
      <c r="E449" s="118">
        <f>VLOOKUP(D449,'Appendix 1b. Person-years 2019'!$E$3:$F$1682,2,FALSE)</f>
        <v>340784.49339999998</v>
      </c>
      <c r="F449" s="118">
        <f>VLOOKUP(D449,'Appendix 2b. Deaths 2019'!$E$4:$F$1683,2,FALSE)</f>
        <v>465</v>
      </c>
      <c r="G449" s="119">
        <f t="shared" si="126"/>
        <v>1.3644987052101592E-3</v>
      </c>
      <c r="H449" s="189">
        <v>5</v>
      </c>
      <c r="I449" s="215">
        <f>VLOOKUP(D449,'Appendix 3. nax IBGE 2019'!$E$5:$O$1850,11,FALSE)</f>
        <v>2.4999999999999893</v>
      </c>
      <c r="J449" s="119">
        <f t="shared" si="139"/>
        <v>6.7992994378525805E-3</v>
      </c>
      <c r="K449" s="119">
        <f t="shared" si="128"/>
        <v>0.99320070056214738</v>
      </c>
      <c r="L449" s="118">
        <f t="shared" si="143"/>
        <v>97869.282125645259</v>
      </c>
      <c r="M449" s="118">
        <f t="shared" si="127"/>
        <v>665.44255493993546</v>
      </c>
      <c r="N449" s="118">
        <f t="shared" si="140"/>
        <v>487682.80424087646</v>
      </c>
      <c r="O449" s="118">
        <f t="shared" si="141"/>
        <v>5893629.283025464</v>
      </c>
      <c r="P449" s="117">
        <f t="shared" si="142"/>
        <v>60.21939831395904</v>
      </c>
    </row>
    <row r="450" spans="1:16" x14ac:dyDescent="0.2">
      <c r="A450" s="115" t="s">
        <v>48</v>
      </c>
      <c r="B450" s="115" t="s">
        <v>71</v>
      </c>
      <c r="C450" s="116" t="s">
        <v>120</v>
      </c>
      <c r="D450" s="115" t="str">
        <f t="shared" si="125"/>
        <v>MAMale20-24</v>
      </c>
      <c r="E450" s="118">
        <f>VLOOKUP(D450,'Appendix 1b. Person-years 2019'!$E$3:$F$1682,2,FALSE)</f>
        <v>338866.3173</v>
      </c>
      <c r="F450" s="118">
        <f>VLOOKUP(D450,'Appendix 2b. Deaths 2019'!$E$4:$F$1683,2,FALSE)</f>
        <v>680</v>
      </c>
      <c r="G450" s="119">
        <f t="shared" si="126"/>
        <v>2.0066910320803372E-3</v>
      </c>
      <c r="H450" s="189">
        <v>5</v>
      </c>
      <c r="I450" s="215">
        <f>VLOOKUP(D450,'Appendix 3. nax IBGE 2019'!$E$5:$O$1850,11,FALSE)</f>
        <v>2.5000000000000204</v>
      </c>
      <c r="J450" s="119">
        <f t="shared" si="139"/>
        <v>9.9833713062263529E-3</v>
      </c>
      <c r="K450" s="119">
        <f t="shared" si="128"/>
        <v>0.9900166286937736</v>
      </c>
      <c r="L450" s="118">
        <f t="shared" si="143"/>
        <v>97203.839570705328</v>
      </c>
      <c r="M450" s="118">
        <f t="shared" si="127"/>
        <v>970.4220228252093</v>
      </c>
      <c r="N450" s="118">
        <f t="shared" si="140"/>
        <v>483593.14279646362</v>
      </c>
      <c r="O450" s="118">
        <f t="shared" si="141"/>
        <v>5405946.4787845872</v>
      </c>
      <c r="P450" s="117">
        <f t="shared" si="142"/>
        <v>55.614536448967563</v>
      </c>
    </row>
    <row r="451" spans="1:16" x14ac:dyDescent="0.2">
      <c r="A451" s="115" t="s">
        <v>48</v>
      </c>
      <c r="B451" s="115" t="s">
        <v>71</v>
      </c>
      <c r="C451" s="116" t="s">
        <v>121</v>
      </c>
      <c r="D451" s="115" t="str">
        <f t="shared" si="125"/>
        <v>MAMale25-29</v>
      </c>
      <c r="E451" s="118">
        <f>VLOOKUP(D451,'Appendix 1b. Person-years 2019'!$E$3:$F$1682,2,FALSE)</f>
        <v>295336.96470000001</v>
      </c>
      <c r="F451" s="118">
        <f>VLOOKUP(D451,'Appendix 2b. Deaths 2019'!$E$4:$F$1683,2,FALSE)</f>
        <v>704</v>
      </c>
      <c r="G451" s="119">
        <f t="shared" si="126"/>
        <v>2.3837178685543656E-3</v>
      </c>
      <c r="H451" s="189">
        <v>5</v>
      </c>
      <c r="I451" s="215">
        <f>VLOOKUP(D451,'Appendix 3. nax IBGE 2019'!$E$5:$O$1850,11,FALSE)</f>
        <v>2.5000000000000142</v>
      </c>
      <c r="J451" s="119">
        <f t="shared" si="139"/>
        <v>1.1847983716543168E-2</v>
      </c>
      <c r="K451" s="119">
        <f t="shared" si="128"/>
        <v>0.98815201628345684</v>
      </c>
      <c r="L451" s="118">
        <f t="shared" si="143"/>
        <v>96233.417547880119</v>
      </c>
      <c r="M451" s="118">
        <f t="shared" si="127"/>
        <v>1140.1719640945832</v>
      </c>
      <c r="N451" s="118">
        <f t="shared" si="140"/>
        <v>478316.65782916412</v>
      </c>
      <c r="O451" s="118">
        <f t="shared" si="141"/>
        <v>4922353.3359881239</v>
      </c>
      <c r="P451" s="117">
        <f t="shared" si="142"/>
        <v>51.150145774871277</v>
      </c>
    </row>
    <row r="452" spans="1:16" x14ac:dyDescent="0.2">
      <c r="A452" s="115" t="s">
        <v>48</v>
      </c>
      <c r="B452" s="115" t="s">
        <v>71</v>
      </c>
      <c r="C452" s="116" t="s">
        <v>122</v>
      </c>
      <c r="D452" s="115" t="str">
        <f t="shared" si="125"/>
        <v>MAMale30-34</v>
      </c>
      <c r="E452" s="118">
        <f>VLOOKUP(D452,'Appendix 1b. Person-years 2019'!$E$3:$F$1682,2,FALSE)</f>
        <v>284284.01520000002</v>
      </c>
      <c r="F452" s="118">
        <f>VLOOKUP(D452,'Appendix 2b. Deaths 2019'!$E$4:$F$1683,2,FALSE)</f>
        <v>775</v>
      </c>
      <c r="G452" s="119">
        <f t="shared" si="126"/>
        <v>2.7261469465835798E-3</v>
      </c>
      <c r="H452" s="189">
        <v>5</v>
      </c>
      <c r="I452" s="215">
        <f>VLOOKUP(D452,'Appendix 3. nax IBGE 2019'!$E$5:$O$1850,11,FALSE)</f>
        <v>2.5000000000000111</v>
      </c>
      <c r="J452" s="119">
        <f t="shared" si="139"/>
        <v>1.3538465119550175E-2</v>
      </c>
      <c r="K452" s="119">
        <f t="shared" si="128"/>
        <v>0.98646153488044985</v>
      </c>
      <c r="L452" s="118">
        <f t="shared" si="143"/>
        <v>95093.245583785538</v>
      </c>
      <c r="M452" s="118">
        <f t="shared" si="127"/>
        <v>1287.4165884408992</v>
      </c>
      <c r="N452" s="118">
        <f t="shared" si="140"/>
        <v>472247.68644782546</v>
      </c>
      <c r="O452" s="118">
        <f t="shared" si="141"/>
        <v>4444036.6781589594</v>
      </c>
      <c r="P452" s="117">
        <f t="shared" si="142"/>
        <v>46.733463043317528</v>
      </c>
    </row>
    <row r="453" spans="1:16" x14ac:dyDescent="0.2">
      <c r="A453" s="115" t="s">
        <v>48</v>
      </c>
      <c r="B453" s="115" t="s">
        <v>71</v>
      </c>
      <c r="C453" s="116" t="s">
        <v>123</v>
      </c>
      <c r="D453" s="115" t="str">
        <f t="shared" ref="D453:D516" si="144">_xlfn.CONCAT(A453,B453,C453)</f>
        <v>MAMale35-39</v>
      </c>
      <c r="E453" s="118">
        <f>VLOOKUP(D453,'Appendix 1b. Person-years 2019'!$E$3:$F$1682,2,FALSE)</f>
        <v>261104.76689999999</v>
      </c>
      <c r="F453" s="118">
        <f>VLOOKUP(D453,'Appendix 2b. Deaths 2019'!$E$4:$F$1683,2,FALSE)</f>
        <v>875</v>
      </c>
      <c r="G453" s="119">
        <f t="shared" ref="G453:G516" si="145">F453/E453</f>
        <v>3.3511452524921329E-3</v>
      </c>
      <c r="H453" s="189">
        <v>5</v>
      </c>
      <c r="I453" s="215">
        <f>VLOOKUP(D453,'Appendix 3. nax IBGE 2019'!$E$5:$O$1850,11,FALSE)</f>
        <v>2.4999999999999822</v>
      </c>
      <c r="J453" s="119">
        <f t="shared" si="139"/>
        <v>1.6616515370964736E-2</v>
      </c>
      <c r="K453" s="119">
        <f t="shared" si="128"/>
        <v>0.98338348462903524</v>
      </c>
      <c r="L453" s="118">
        <f t="shared" si="143"/>
        <v>93805.828995344636</v>
      </c>
      <c r="M453" s="118">
        <f t="shared" ref="M453:M516" si="146">L453*J453</f>
        <v>1558.7259993872337</v>
      </c>
      <c r="N453" s="118">
        <f t="shared" si="140"/>
        <v>465132.32997825509</v>
      </c>
      <c r="O453" s="118">
        <f t="shared" si="141"/>
        <v>3971788.9917111336</v>
      </c>
      <c r="P453" s="117">
        <f t="shared" si="142"/>
        <v>42.340535063212798</v>
      </c>
    </row>
    <row r="454" spans="1:16" x14ac:dyDescent="0.2">
      <c r="A454" s="115" t="s">
        <v>48</v>
      </c>
      <c r="B454" s="115" t="s">
        <v>71</v>
      </c>
      <c r="C454" s="116" t="s">
        <v>124</v>
      </c>
      <c r="D454" s="115" t="str">
        <f t="shared" si="144"/>
        <v>MAMale40-44</v>
      </c>
      <c r="E454" s="118">
        <f>VLOOKUP(D454,'Appendix 1b. Person-years 2019'!$E$3:$F$1682,2,FALSE)</f>
        <v>219844.41250000001</v>
      </c>
      <c r="F454" s="118">
        <f>VLOOKUP(D454,'Appendix 2b. Deaths 2019'!$E$4:$F$1683,2,FALSE)</f>
        <v>844</v>
      </c>
      <c r="G454" s="119">
        <f t="shared" si="145"/>
        <v>3.839078693892209E-3</v>
      </c>
      <c r="H454" s="189">
        <v>5</v>
      </c>
      <c r="I454" s="215">
        <f>VLOOKUP(D454,'Appendix 3. nax IBGE 2019'!$E$5:$O$1850,11,FALSE)</f>
        <v>2.4999999999999898</v>
      </c>
      <c r="J454" s="119">
        <f t="shared" si="139"/>
        <v>1.9012913293625103E-2</v>
      </c>
      <c r="K454" s="119">
        <f t="shared" ref="K454:K517" si="147">1-J454</f>
        <v>0.98098708670637491</v>
      </c>
      <c r="L454" s="118">
        <f t="shared" si="143"/>
        <v>92247.102995957408</v>
      </c>
      <c r="M454" s="118">
        <f t="shared" si="146"/>
        <v>1753.8861708502427</v>
      </c>
      <c r="N454" s="118">
        <f t="shared" si="140"/>
        <v>456850.79955266142</v>
      </c>
      <c r="O454" s="118">
        <f t="shared" si="141"/>
        <v>3506656.6617328785</v>
      </c>
      <c r="P454" s="117">
        <f t="shared" si="142"/>
        <v>38.013732115647606</v>
      </c>
    </row>
    <row r="455" spans="1:16" x14ac:dyDescent="0.2">
      <c r="A455" s="115" t="s">
        <v>48</v>
      </c>
      <c r="B455" s="115" t="s">
        <v>71</v>
      </c>
      <c r="C455" s="116" t="s">
        <v>125</v>
      </c>
      <c r="D455" s="115" t="str">
        <f t="shared" si="144"/>
        <v>MAMale45-49</v>
      </c>
      <c r="E455" s="118">
        <f>VLOOKUP(D455,'Appendix 1b. Person-years 2019'!$E$3:$F$1682,2,FALSE)</f>
        <v>178613.1251</v>
      </c>
      <c r="F455" s="118">
        <f>VLOOKUP(D455,'Appendix 2b. Deaths 2019'!$E$4:$F$1683,2,FALSE)</f>
        <v>895</v>
      </c>
      <c r="G455" s="119">
        <f t="shared" si="145"/>
        <v>5.0108299683963142E-3</v>
      </c>
      <c r="H455" s="189">
        <v>5</v>
      </c>
      <c r="I455" s="215">
        <f>VLOOKUP(D455,'Appendix 3. nax IBGE 2019'!$E$5:$O$1850,11,FALSE)</f>
        <v>2.4999999999999853</v>
      </c>
      <c r="J455" s="119">
        <f t="shared" si="139"/>
        <v>2.4744177674396101E-2</v>
      </c>
      <c r="K455" s="119">
        <f t="shared" si="147"/>
        <v>0.97525582232560393</v>
      </c>
      <c r="L455" s="118">
        <f t="shared" si="143"/>
        <v>90493.216825107171</v>
      </c>
      <c r="M455" s="118">
        <f t="shared" si="146"/>
        <v>2239.1802354481024</v>
      </c>
      <c r="N455" s="118">
        <f t="shared" si="140"/>
        <v>446868.13353691553</v>
      </c>
      <c r="O455" s="118">
        <f t="shared" si="141"/>
        <v>3049805.8621802172</v>
      </c>
      <c r="P455" s="117">
        <f t="shared" si="142"/>
        <v>33.702038331496844</v>
      </c>
    </row>
    <row r="456" spans="1:16" x14ac:dyDescent="0.2">
      <c r="A456" s="115" t="s">
        <v>48</v>
      </c>
      <c r="B456" s="115" t="s">
        <v>71</v>
      </c>
      <c r="C456" s="116" t="s">
        <v>126</v>
      </c>
      <c r="D456" s="115" t="str">
        <f t="shared" si="144"/>
        <v>MAMale50-54</v>
      </c>
      <c r="E456" s="118">
        <f>VLOOKUP(D456,'Appendix 1b. Person-years 2019'!$E$3:$F$1682,2,FALSE)</f>
        <v>155020.8187</v>
      </c>
      <c r="F456" s="118">
        <f>VLOOKUP(D456,'Appendix 2b. Deaths 2019'!$E$4:$F$1683,2,FALSE)</f>
        <v>988</v>
      </c>
      <c r="G456" s="119">
        <f t="shared" si="145"/>
        <v>6.3733375186980608E-3</v>
      </c>
      <c r="H456" s="189">
        <v>5</v>
      </c>
      <c r="I456" s="215">
        <f>VLOOKUP(D456,'Appendix 3. nax IBGE 2019'!$E$5:$O$1850,11,FALSE)</f>
        <v>2.5000000000000031</v>
      </c>
      <c r="J456" s="119">
        <f t="shared" si="139"/>
        <v>3.1366907866610769E-2</v>
      </c>
      <c r="K456" s="119">
        <f t="shared" si="147"/>
        <v>0.96863309213338922</v>
      </c>
      <c r="L456" s="118">
        <f t="shared" si="143"/>
        <v>88254.036589659067</v>
      </c>
      <c r="M456" s="118">
        <f t="shared" si="146"/>
        <v>2768.2562345643314</v>
      </c>
      <c r="N456" s="118">
        <f t="shared" si="140"/>
        <v>434349.54236188444</v>
      </c>
      <c r="O456" s="118">
        <f t="shared" si="141"/>
        <v>2602937.7286433014</v>
      </c>
      <c r="P456" s="117">
        <f t="shared" si="142"/>
        <v>29.493696030537077</v>
      </c>
    </row>
    <row r="457" spans="1:16" x14ac:dyDescent="0.2">
      <c r="A457" s="115" t="s">
        <v>48</v>
      </c>
      <c r="B457" s="115" t="s">
        <v>71</v>
      </c>
      <c r="C457" s="116" t="s">
        <v>127</v>
      </c>
      <c r="D457" s="115" t="str">
        <f t="shared" si="144"/>
        <v>MAMale55-59</v>
      </c>
      <c r="E457" s="118">
        <f>VLOOKUP(D457,'Appendix 1b. Person-years 2019'!$E$3:$F$1682,2,FALSE)</f>
        <v>127287.15919999999</v>
      </c>
      <c r="F457" s="118">
        <f>VLOOKUP(D457,'Appendix 2b. Deaths 2019'!$E$4:$F$1683,2,FALSE)</f>
        <v>1199</v>
      </c>
      <c r="G457" s="119">
        <f t="shared" si="145"/>
        <v>9.4196461570492818E-3</v>
      </c>
      <c r="H457" s="189">
        <v>5</v>
      </c>
      <c r="I457" s="215">
        <f>VLOOKUP(D457,'Appendix 3. nax IBGE 2019'!$E$5:$O$1850,11,FALSE)</f>
        <v>2.4999999999999996</v>
      </c>
      <c r="J457" s="119">
        <f t="shared" si="139"/>
        <v>4.6014627023716385E-2</v>
      </c>
      <c r="K457" s="119">
        <f t="shared" si="147"/>
        <v>0.95398537297628361</v>
      </c>
      <c r="L457" s="118">
        <f t="shared" si="143"/>
        <v>85485.780355094728</v>
      </c>
      <c r="M457" s="118">
        <f t="shared" si="146"/>
        <v>3933.5962988710253</v>
      </c>
      <c r="N457" s="118">
        <f t="shared" si="140"/>
        <v>417594.9110282961</v>
      </c>
      <c r="O457" s="118">
        <f t="shared" si="141"/>
        <v>2168588.186281417</v>
      </c>
      <c r="P457" s="117">
        <f t="shared" si="142"/>
        <v>25.367823482144477</v>
      </c>
    </row>
    <row r="458" spans="1:16" x14ac:dyDescent="0.2">
      <c r="A458" s="115" t="s">
        <v>48</v>
      </c>
      <c r="B458" s="115" t="s">
        <v>71</v>
      </c>
      <c r="C458" s="116" t="s">
        <v>128</v>
      </c>
      <c r="D458" s="115" t="str">
        <f t="shared" si="144"/>
        <v>MAMale60-64</v>
      </c>
      <c r="E458" s="118">
        <f>VLOOKUP(D458,'Appendix 1b. Person-years 2019'!$E$3:$F$1682,2,FALSE)</f>
        <v>101913.182</v>
      </c>
      <c r="F458" s="118">
        <f>VLOOKUP(D458,'Appendix 2b. Deaths 2019'!$E$4:$F$1683,2,FALSE)</f>
        <v>1400</v>
      </c>
      <c r="G458" s="119">
        <f t="shared" si="145"/>
        <v>1.3737182693402704E-2</v>
      </c>
      <c r="H458" s="189">
        <v>5</v>
      </c>
      <c r="I458" s="215">
        <f>VLOOKUP(D458,'Appendix 3. nax IBGE 2019'!$E$5:$O$1850,11,FALSE)</f>
        <v>2.4999999999999987</v>
      </c>
      <c r="J458" s="119">
        <f t="shared" si="139"/>
        <v>6.6405357159221329E-2</v>
      </c>
      <c r="K458" s="119">
        <f t="shared" si="147"/>
        <v>0.93359464284077864</v>
      </c>
      <c r="L458" s="118">
        <f t="shared" si="143"/>
        <v>81552.184056223705</v>
      </c>
      <c r="M458" s="118">
        <f t="shared" si="146"/>
        <v>5415.5019093680903</v>
      </c>
      <c r="N458" s="118">
        <f t="shared" si="140"/>
        <v>394222.16550769832</v>
      </c>
      <c r="O458" s="118">
        <f t="shared" si="141"/>
        <v>1750993.2752531208</v>
      </c>
      <c r="P458" s="117">
        <f t="shared" si="142"/>
        <v>21.470832394212167</v>
      </c>
    </row>
    <row r="459" spans="1:16" x14ac:dyDescent="0.2">
      <c r="A459" s="115" t="s">
        <v>48</v>
      </c>
      <c r="B459" s="115" t="s">
        <v>71</v>
      </c>
      <c r="C459" s="116" t="s">
        <v>129</v>
      </c>
      <c r="D459" s="115" t="str">
        <f t="shared" si="144"/>
        <v>MAMale65-69</v>
      </c>
      <c r="E459" s="118">
        <f>VLOOKUP(D459,'Appendix 1b. Person-years 2019'!$E$3:$F$1682,2,FALSE)</f>
        <v>80562.601999999999</v>
      </c>
      <c r="F459" s="118">
        <f>VLOOKUP(D459,'Appendix 2b. Deaths 2019'!$E$4:$F$1683,2,FALSE)</f>
        <v>1766</v>
      </c>
      <c r="G459" s="119">
        <f t="shared" si="145"/>
        <v>2.1920841136685233E-2</v>
      </c>
      <c r="H459" s="189">
        <v>5</v>
      </c>
      <c r="I459" s="215">
        <f>VLOOKUP(D459,'Appendix 3. nax IBGE 2019'!$E$5:$O$1850,11,FALSE)</f>
        <v>2.5</v>
      </c>
      <c r="J459" s="119">
        <f t="shared" si="139"/>
        <v>0.10390973376725786</v>
      </c>
      <c r="K459" s="119">
        <f t="shared" si="147"/>
        <v>0.89609026623274213</v>
      </c>
      <c r="L459" s="118">
        <f t="shared" si="143"/>
        <v>76136.682146855615</v>
      </c>
      <c r="M459" s="118">
        <f t="shared" si="146"/>
        <v>7911.3423718021013</v>
      </c>
      <c r="N459" s="118">
        <f t="shared" si="140"/>
        <v>360905.05480477278</v>
      </c>
      <c r="O459" s="118">
        <f t="shared" si="141"/>
        <v>1356771.1097454226</v>
      </c>
      <c r="P459" s="117">
        <f t="shared" si="142"/>
        <v>17.820202712910785</v>
      </c>
    </row>
    <row r="460" spans="1:16" x14ac:dyDescent="0.2">
      <c r="A460" s="115" t="s">
        <v>48</v>
      </c>
      <c r="B460" s="115" t="s">
        <v>71</v>
      </c>
      <c r="C460" s="116" t="s">
        <v>130</v>
      </c>
      <c r="D460" s="115" t="str">
        <f t="shared" si="144"/>
        <v>MAMale70-74</v>
      </c>
      <c r="E460" s="118">
        <f>VLOOKUP(D460,'Appendix 1b. Person-years 2019'!$E$3:$F$1682,2,FALSE)</f>
        <v>59151.449500000002</v>
      </c>
      <c r="F460" s="118">
        <f>VLOOKUP(D460,'Appendix 2b. Deaths 2019'!$E$4:$F$1683,2,FALSE)</f>
        <v>1800</v>
      </c>
      <c r="G460" s="119">
        <f t="shared" si="145"/>
        <v>3.043036164312423E-2</v>
      </c>
      <c r="H460" s="189">
        <v>5</v>
      </c>
      <c r="I460" s="215">
        <f>VLOOKUP(D460,'Appendix 3. nax IBGE 2019'!$E$5:$O$1850,11,FALSE)</f>
        <v>2.5000000000000013</v>
      </c>
      <c r="J460" s="119">
        <f t="shared" si="139"/>
        <v>0.14139505181260642</v>
      </c>
      <c r="K460" s="119">
        <f t="shared" si="147"/>
        <v>0.85860494818739364</v>
      </c>
      <c r="L460" s="118">
        <f t="shared" si="143"/>
        <v>68225.339775053508</v>
      </c>
      <c r="M460" s="118">
        <f t="shared" si="146"/>
        <v>9646.7254524263681</v>
      </c>
      <c r="N460" s="118">
        <f t="shared" si="140"/>
        <v>317009.88524420164</v>
      </c>
      <c r="O460" s="118">
        <f t="shared" si="141"/>
        <v>995866.05494064977</v>
      </c>
      <c r="P460" s="117">
        <f t="shared" si="142"/>
        <v>14.596718143495222</v>
      </c>
    </row>
    <row r="461" spans="1:16" x14ac:dyDescent="0.2">
      <c r="A461" s="115" t="s">
        <v>48</v>
      </c>
      <c r="B461" s="115" t="s">
        <v>71</v>
      </c>
      <c r="C461" s="116" t="s">
        <v>131</v>
      </c>
      <c r="D461" s="115" t="str">
        <f t="shared" si="144"/>
        <v>MAMale75-79</v>
      </c>
      <c r="E461" s="118">
        <f>VLOOKUP(D461,'Appendix 1b. Person-years 2019'!$E$3:$F$1682,2,FALSE)</f>
        <v>40849.924099999997</v>
      </c>
      <c r="F461" s="118">
        <f>VLOOKUP(D461,'Appendix 2b. Deaths 2019'!$E$4:$F$1683,2,FALSE)</f>
        <v>2106</v>
      </c>
      <c r="G461" s="119">
        <f t="shared" si="145"/>
        <v>5.1554563353521633E-2</v>
      </c>
      <c r="H461" s="189">
        <v>5</v>
      </c>
      <c r="I461" s="215">
        <f>VLOOKUP(D461,'Appendix 3. nax IBGE 2019'!$E$5:$O$1850,11,FALSE)</f>
        <v>2.5</v>
      </c>
      <c r="J461" s="119">
        <f t="shared" si="139"/>
        <v>0.22834256383390641</v>
      </c>
      <c r="K461" s="119">
        <f t="shared" si="147"/>
        <v>0.77165743616609361</v>
      </c>
      <c r="L461" s="118">
        <f t="shared" si="143"/>
        <v>58578.614322627138</v>
      </c>
      <c r="M461" s="118">
        <f t="shared" si="146"/>
        <v>13375.990980266271</v>
      </c>
      <c r="N461" s="118">
        <f t="shared" si="140"/>
        <v>259453.09416246999</v>
      </c>
      <c r="O461" s="118">
        <f t="shared" si="141"/>
        <v>678856.16969644814</v>
      </c>
      <c r="P461" s="117">
        <f t="shared" si="142"/>
        <v>11.588805531615769</v>
      </c>
    </row>
    <row r="462" spans="1:16" x14ac:dyDescent="0.2">
      <c r="A462" s="115" t="s">
        <v>48</v>
      </c>
      <c r="B462" s="115" t="s">
        <v>71</v>
      </c>
      <c r="C462" s="116" t="s">
        <v>132</v>
      </c>
      <c r="D462" s="115" t="str">
        <f t="shared" si="144"/>
        <v>MAMale80-84</v>
      </c>
      <c r="E462" s="118">
        <f>VLOOKUP(D462,'Appendix 1b. Person-years 2019'!$E$3:$F$1682,2,FALSE)</f>
        <v>25139.0887</v>
      </c>
      <c r="F462" s="118">
        <f>VLOOKUP(D462,'Appendix 2b. Deaths 2019'!$E$4:$F$1683,2,FALSE)</f>
        <v>1839</v>
      </c>
      <c r="G462" s="119">
        <f t="shared" si="145"/>
        <v>7.3153009719083409E-2</v>
      </c>
      <c r="H462" s="189">
        <v>5</v>
      </c>
      <c r="I462" s="215">
        <f>VLOOKUP(D462,'Appendix 3. nax IBGE 2019'!$E$5:$O$1850,11,FALSE)</f>
        <v>2.5</v>
      </c>
      <c r="J462" s="119">
        <f t="shared" si="139"/>
        <v>0.30921502438509363</v>
      </c>
      <c r="K462" s="119">
        <f t="shared" si="147"/>
        <v>0.69078497561490637</v>
      </c>
      <c r="L462" s="118">
        <f t="shared" si="143"/>
        <v>45202.623342360865</v>
      </c>
      <c r="M462" s="118">
        <f t="shared" si="146"/>
        <v>13977.330279078316</v>
      </c>
      <c r="N462" s="118">
        <f t="shared" si="140"/>
        <v>191069.79101410852</v>
      </c>
      <c r="O462" s="118">
        <f t="shared" si="141"/>
        <v>419403.07553397818</v>
      </c>
      <c r="P462" s="117">
        <f t="shared" si="142"/>
        <v>9.2782906062211161</v>
      </c>
    </row>
    <row r="463" spans="1:16" x14ac:dyDescent="0.2">
      <c r="A463" s="115" t="s">
        <v>48</v>
      </c>
      <c r="B463" s="115" t="s">
        <v>71</v>
      </c>
      <c r="C463" s="116" t="s">
        <v>133</v>
      </c>
      <c r="D463" s="115" t="str">
        <f t="shared" si="144"/>
        <v>MAMale85-89</v>
      </c>
      <c r="E463" s="118">
        <f>VLOOKUP(D463,'Appendix 1b. Person-years 2019'!$E$3:$F$1682,2,FALSE)</f>
        <v>12689.455599999999</v>
      </c>
      <c r="F463" s="118">
        <f>VLOOKUP(D463,'Appendix 2b. Deaths 2019'!$E$4:$F$1683,2,FALSE)</f>
        <v>1372</v>
      </c>
      <c r="G463" s="119">
        <f t="shared" si="145"/>
        <v>0.10812126565934004</v>
      </c>
      <c r="H463" s="189">
        <v>5</v>
      </c>
      <c r="I463" s="215">
        <f>VLOOKUP(D463,'Appendix 3. nax IBGE 2019'!$E$5:$O$1850,11,FALSE)</f>
        <v>2.5000000000000004</v>
      </c>
      <c r="J463" s="119">
        <f t="shared" si="139"/>
        <v>0.42557268497330647</v>
      </c>
      <c r="K463" s="119">
        <f t="shared" si="147"/>
        <v>0.57442731502669353</v>
      </c>
      <c r="L463" s="118">
        <f t="shared" si="143"/>
        <v>31225.293063282548</v>
      </c>
      <c r="M463" s="118">
        <f t="shared" si="146"/>
        <v>13288.631808019516</v>
      </c>
      <c r="N463" s="118">
        <f t="shared" si="140"/>
        <v>122904.88579636396</v>
      </c>
      <c r="O463" s="118">
        <f t="shared" si="141"/>
        <v>228333.28451986969</v>
      </c>
      <c r="P463" s="117">
        <f t="shared" si="142"/>
        <v>7.312446485517988</v>
      </c>
    </row>
    <row r="464" spans="1:16" x14ac:dyDescent="0.2">
      <c r="A464" s="115" t="s">
        <v>48</v>
      </c>
      <c r="B464" s="115" t="s">
        <v>71</v>
      </c>
      <c r="C464" s="116" t="s">
        <v>8</v>
      </c>
      <c r="D464" s="115" t="str">
        <f t="shared" si="144"/>
        <v>MAMale90+</v>
      </c>
      <c r="E464" s="113">
        <f>VLOOKUP(D464,'Appendix 1b. Person-years 2019'!$E$3:$F$1682,2,FALSE)</f>
        <v>7711.6949000000004</v>
      </c>
      <c r="F464" s="113">
        <f>VLOOKUP(D464,'Appendix 2b. Deaths 2019'!$E$4:$F$1683,2,FALSE)</f>
        <v>1312</v>
      </c>
      <c r="G464" s="114">
        <f t="shared" si="145"/>
        <v>0.17013121201151254</v>
      </c>
      <c r="H464" s="190"/>
      <c r="I464" s="215">
        <f>VLOOKUP(D464,'Appendix 3. nax IBGE 2019'!$E$5:$O$1850,11,FALSE)</f>
        <v>5.2357049310355155</v>
      </c>
      <c r="J464" s="114">
        <v>1</v>
      </c>
      <c r="K464" s="114">
        <f t="shared" si="147"/>
        <v>0</v>
      </c>
      <c r="L464" s="113">
        <f t="shared" si="143"/>
        <v>17936.661255263032</v>
      </c>
      <c r="M464" s="113">
        <f t="shared" si="146"/>
        <v>17936.661255263032</v>
      </c>
      <c r="N464" s="113">
        <f>L464*P464</f>
        <v>105428.39872350573</v>
      </c>
      <c r="O464" s="113">
        <f>N464</f>
        <v>105428.39872350573</v>
      </c>
      <c r="P464" s="112">
        <f>1/G464</f>
        <v>5.8778162347560974</v>
      </c>
    </row>
    <row r="465" spans="1:16" x14ac:dyDescent="0.2">
      <c r="A465" s="115" t="s">
        <v>58</v>
      </c>
      <c r="B465" s="115" t="s">
        <v>70</v>
      </c>
      <c r="C465" s="116">
        <v>0</v>
      </c>
      <c r="D465" s="115" t="str">
        <f t="shared" si="144"/>
        <v>MGFemale0</v>
      </c>
      <c r="E465" s="122">
        <f>VLOOKUP(D465,'Appendix 1b. Person-years 2019'!$E$3:$F$1682,2,FALSE)</f>
        <v>130475.0745</v>
      </c>
      <c r="F465" s="122">
        <f>VLOOKUP(D465,'Appendix 2b. Deaths 2019'!$E$4:$F$1683,2,FALSE)</f>
        <v>1303</v>
      </c>
      <c r="G465" s="123">
        <f t="shared" si="145"/>
        <v>9.9865817666193405E-3</v>
      </c>
      <c r="H465" s="188">
        <v>1</v>
      </c>
      <c r="I465" s="215">
        <f>VLOOKUP(D465,'Appendix 3. nax IBGE 2019'!$E$5:$O$1850,11,FALSE)</f>
        <v>7.6982777909445146E-2</v>
      </c>
      <c r="J465" s="123">
        <f t="shared" ref="J465:J483" si="148">(H465*G465)/(1+(H465-I465)*G465)</f>
        <v>9.8953683690982622E-3</v>
      </c>
      <c r="K465" s="123">
        <f t="shared" si="147"/>
        <v>0.99010463163090179</v>
      </c>
      <c r="L465" s="122">
        <v>100000</v>
      </c>
      <c r="M465" s="122">
        <f t="shared" si="146"/>
        <v>989.53683690982621</v>
      </c>
      <c r="N465" s="122">
        <f t="shared" ref="N465:N483" si="149">L466*H465+M465*I465</f>
        <v>99086.640457639209</v>
      </c>
      <c r="O465" s="122">
        <f t="shared" ref="O465:O483" si="150">O466+N465</f>
        <v>8080977.5968575357</v>
      </c>
      <c r="P465" s="121">
        <f t="shared" ref="P465:P483" si="151">O465/L465</f>
        <v>80.809775968575352</v>
      </c>
    </row>
    <row r="466" spans="1:16" x14ac:dyDescent="0.2">
      <c r="A466" s="115" t="s">
        <v>58</v>
      </c>
      <c r="B466" s="115" t="s">
        <v>70</v>
      </c>
      <c r="C466" s="120" t="s">
        <v>1657</v>
      </c>
      <c r="D466" s="115" t="str">
        <f t="shared" si="144"/>
        <v>MGFemale1-4</v>
      </c>
      <c r="E466" s="118">
        <f>VLOOKUP(D466,'Appendix 1b. Person-years 2019'!$E$3:$F$1682,2,FALSE)</f>
        <v>519812.91810000001</v>
      </c>
      <c r="F466" s="118">
        <f>VLOOKUP(D466,'Appendix 2b. Deaths 2019'!$E$4:$F$1683,2,FALSE)</f>
        <v>225</v>
      </c>
      <c r="G466" s="119">
        <f t="shared" si="145"/>
        <v>4.3284803467834402E-4</v>
      </c>
      <c r="H466" s="189">
        <v>4</v>
      </c>
      <c r="I466" s="215">
        <f>VLOOKUP(D466,'Appendix 3. nax IBGE 2019'!$E$5:$O$1850,11,FALSE)</f>
        <v>1.5093843286323858</v>
      </c>
      <c r="J466" s="119">
        <f t="shared" si="148"/>
        <v>1.7295276074695805E-3</v>
      </c>
      <c r="K466" s="119">
        <f t="shared" si="147"/>
        <v>0.99827047239253042</v>
      </c>
      <c r="L466" s="118">
        <f t="shared" ref="L466:L484" si="152">L465-M465</f>
        <v>99010.463163090171</v>
      </c>
      <c r="M466" s="118">
        <f t="shared" si="146"/>
        <v>171.24132946891439</v>
      </c>
      <c r="N466" s="118">
        <f t="shared" si="149"/>
        <v>395615.35631359956</v>
      </c>
      <c r="O466" s="118">
        <f t="shared" si="150"/>
        <v>7981890.9563998962</v>
      </c>
      <c r="P466" s="117">
        <f t="shared" si="151"/>
        <v>80.616640922607488</v>
      </c>
    </row>
    <row r="467" spans="1:16" x14ac:dyDescent="0.2">
      <c r="A467" s="115" t="s">
        <v>58</v>
      </c>
      <c r="B467" s="115" t="s">
        <v>70</v>
      </c>
      <c r="C467" s="120" t="s">
        <v>1658</v>
      </c>
      <c r="D467" s="115" t="str">
        <f t="shared" si="144"/>
        <v>MGFemale5-9</v>
      </c>
      <c r="E467" s="118">
        <f>VLOOKUP(D467,'Appendix 1b. Person-years 2019'!$E$3:$F$1682,2,FALSE)</f>
        <v>640781.63410000002</v>
      </c>
      <c r="F467" s="118">
        <f>VLOOKUP(D467,'Appendix 2b. Deaths 2019'!$E$4:$F$1683,2,FALSE)</f>
        <v>106</v>
      </c>
      <c r="G467" s="119">
        <f t="shared" si="145"/>
        <v>1.6542296838591616E-4</v>
      </c>
      <c r="H467" s="189">
        <v>5</v>
      </c>
      <c r="I467" s="215">
        <f>VLOOKUP(D467,'Appendix 3. nax IBGE 2019'!$E$5:$O$1850,11,FALSE)</f>
        <v>2.5000000000001932</v>
      </c>
      <c r="J467" s="119">
        <f t="shared" si="148"/>
        <v>8.2677292385146942E-4</v>
      </c>
      <c r="K467" s="119">
        <f t="shared" si="147"/>
        <v>0.99917322707614853</v>
      </c>
      <c r="L467" s="118">
        <f t="shared" si="152"/>
        <v>98839.221833621254</v>
      </c>
      <c r="M467" s="118">
        <f t="shared" si="146"/>
        <v>81.717592426587032</v>
      </c>
      <c r="N467" s="118">
        <f t="shared" si="149"/>
        <v>493991.81518703984</v>
      </c>
      <c r="O467" s="118">
        <f t="shared" si="150"/>
        <v>7586275.6000862969</v>
      </c>
      <c r="P467" s="117">
        <f t="shared" si="151"/>
        <v>76.753696147633377</v>
      </c>
    </row>
    <row r="468" spans="1:16" x14ac:dyDescent="0.2">
      <c r="A468" s="115" t="s">
        <v>58</v>
      </c>
      <c r="B468" s="115" t="s">
        <v>70</v>
      </c>
      <c r="C468" s="120" t="s">
        <v>118</v>
      </c>
      <c r="D468" s="115" t="str">
        <f t="shared" si="144"/>
        <v>MGFemale10-14</v>
      </c>
      <c r="E468" s="118">
        <f>VLOOKUP(D468,'Appendix 1b. Person-years 2019'!$E$3:$F$1682,2,FALSE)</f>
        <v>670030.12250000006</v>
      </c>
      <c r="F468" s="118">
        <f>VLOOKUP(D468,'Appendix 2b. Deaths 2019'!$E$4:$F$1683,2,FALSE)</f>
        <v>148</v>
      </c>
      <c r="G468" s="119">
        <f t="shared" si="145"/>
        <v>2.2088559160263722E-4</v>
      </c>
      <c r="H468" s="189">
        <v>5</v>
      </c>
      <c r="I468" s="215">
        <f>VLOOKUP(D468,'Appendix 3. nax IBGE 2019'!$E$5:$O$1850,11,FALSE)</f>
        <v>2.5000000000003544</v>
      </c>
      <c r="J468" s="119">
        <f t="shared" si="148"/>
        <v>1.1038184140546602E-3</v>
      </c>
      <c r="K468" s="119">
        <f t="shared" si="147"/>
        <v>0.99889618158594529</v>
      </c>
      <c r="L468" s="118">
        <f t="shared" si="152"/>
        <v>98757.504241194663</v>
      </c>
      <c r="M468" s="118">
        <f t="shared" si="146"/>
        <v>109.01035170751187</v>
      </c>
      <c r="N468" s="118">
        <f t="shared" si="149"/>
        <v>493514.99532670452</v>
      </c>
      <c r="O468" s="118">
        <f t="shared" si="150"/>
        <v>7092283.7848992571</v>
      </c>
      <c r="P468" s="117">
        <f t="shared" si="151"/>
        <v>71.81513789147435</v>
      </c>
    </row>
    <row r="469" spans="1:16" x14ac:dyDescent="0.2">
      <c r="A469" s="115" t="s">
        <v>58</v>
      </c>
      <c r="B469" s="115" t="s">
        <v>70</v>
      </c>
      <c r="C469" s="116" t="s">
        <v>119</v>
      </c>
      <c r="D469" s="115" t="str">
        <f t="shared" si="144"/>
        <v>MGFemale15-19</v>
      </c>
      <c r="E469" s="118">
        <f>VLOOKUP(D469,'Appendix 1b. Person-years 2019'!$E$3:$F$1682,2,FALSE)</f>
        <v>753826.23190000001</v>
      </c>
      <c r="F469" s="118">
        <f>VLOOKUP(D469,'Appendix 2b. Deaths 2019'!$E$4:$F$1683,2,FALSE)</f>
        <v>279</v>
      </c>
      <c r="G469" s="119">
        <f t="shared" si="145"/>
        <v>3.7011182178787745E-4</v>
      </c>
      <c r="H469" s="189">
        <v>5</v>
      </c>
      <c r="I469" s="215">
        <f>VLOOKUP(D469,'Appendix 3. nax IBGE 2019'!$E$5:$O$1850,11,FALSE)</f>
        <v>2.4999999999996012</v>
      </c>
      <c r="J469" s="119">
        <f t="shared" si="148"/>
        <v>1.8488484073087904E-3</v>
      </c>
      <c r="K469" s="119">
        <f t="shared" si="147"/>
        <v>0.99815115159269119</v>
      </c>
      <c r="L469" s="118">
        <f t="shared" si="152"/>
        <v>98648.493889487145</v>
      </c>
      <c r="M469" s="118">
        <f t="shared" si="146"/>
        <v>182.38611081098924</v>
      </c>
      <c r="N469" s="118">
        <f t="shared" si="149"/>
        <v>492786.50417040818</v>
      </c>
      <c r="O469" s="118">
        <f t="shared" si="150"/>
        <v>6598768.7895725528</v>
      </c>
      <c r="P469" s="117">
        <f t="shared" si="151"/>
        <v>66.891733764987322</v>
      </c>
    </row>
    <row r="470" spans="1:16" x14ac:dyDescent="0.2">
      <c r="A470" s="115" t="s">
        <v>58</v>
      </c>
      <c r="B470" s="115" t="s">
        <v>70</v>
      </c>
      <c r="C470" s="116" t="s">
        <v>120</v>
      </c>
      <c r="D470" s="115" t="str">
        <f t="shared" si="144"/>
        <v>MGFemale20-24</v>
      </c>
      <c r="E470" s="118">
        <f>VLOOKUP(D470,'Appendix 1b. Person-years 2019'!$E$3:$F$1682,2,FALSE)</f>
        <v>844060.71250000002</v>
      </c>
      <c r="F470" s="118">
        <f>VLOOKUP(D470,'Appendix 2b. Deaths 2019'!$E$4:$F$1683,2,FALSE)</f>
        <v>420</v>
      </c>
      <c r="G470" s="119">
        <f t="shared" si="145"/>
        <v>4.975945376678102E-4</v>
      </c>
      <c r="H470" s="189">
        <v>5</v>
      </c>
      <c r="I470" s="215">
        <f>VLOOKUP(D470,'Appendix 3. nax IBGE 2019'!$E$5:$O$1850,11,FALSE)</f>
        <v>2.4999999999999174</v>
      </c>
      <c r="J470" s="119">
        <f t="shared" si="148"/>
        <v>2.484881529649288E-3</v>
      </c>
      <c r="K470" s="119">
        <f t="shared" si="147"/>
        <v>0.99751511847035068</v>
      </c>
      <c r="L470" s="118">
        <f t="shared" si="152"/>
        <v>98466.10777867616</v>
      </c>
      <c r="M470" s="118">
        <f t="shared" si="146"/>
        <v>244.67661251568848</v>
      </c>
      <c r="N470" s="118">
        <f t="shared" si="149"/>
        <v>491718.84736209159</v>
      </c>
      <c r="O470" s="118">
        <f t="shared" si="150"/>
        <v>6105982.2854021443</v>
      </c>
      <c r="P470" s="117">
        <f t="shared" si="151"/>
        <v>62.011004833527672</v>
      </c>
    </row>
    <row r="471" spans="1:16" x14ac:dyDescent="0.2">
      <c r="A471" s="115" t="s">
        <v>58</v>
      </c>
      <c r="B471" s="115" t="s">
        <v>70</v>
      </c>
      <c r="C471" s="116" t="s">
        <v>121</v>
      </c>
      <c r="D471" s="115" t="str">
        <f t="shared" si="144"/>
        <v>MGFemale25-29</v>
      </c>
      <c r="E471" s="118">
        <f>VLOOKUP(D471,'Appendix 1b. Person-years 2019'!$E$3:$F$1682,2,FALSE)</f>
        <v>848189.02910000004</v>
      </c>
      <c r="F471" s="118">
        <f>VLOOKUP(D471,'Appendix 2b. Deaths 2019'!$E$4:$F$1683,2,FALSE)</f>
        <v>433</v>
      </c>
      <c r="G471" s="119">
        <f t="shared" si="145"/>
        <v>5.1049941126855825E-4</v>
      </c>
      <c r="H471" s="189">
        <v>5</v>
      </c>
      <c r="I471" s="215">
        <f>VLOOKUP(D471,'Appendix 3. nax IBGE 2019'!$E$5:$O$1850,11,FALSE)</f>
        <v>2.4999999999999631</v>
      </c>
      <c r="J471" s="119">
        <f t="shared" si="148"/>
        <v>2.5492435879656996E-3</v>
      </c>
      <c r="K471" s="119">
        <f t="shared" si="147"/>
        <v>0.99745075641203429</v>
      </c>
      <c r="L471" s="118">
        <f t="shared" si="152"/>
        <v>98221.431166160473</v>
      </c>
      <c r="M471" s="118">
        <f t="shared" si="146"/>
        <v>250.39035360114892</v>
      </c>
      <c r="N471" s="118">
        <f t="shared" si="149"/>
        <v>490481.17994679947</v>
      </c>
      <c r="O471" s="118">
        <f t="shared" si="150"/>
        <v>5614263.4380400525</v>
      </c>
      <c r="P471" s="117">
        <f t="shared" si="151"/>
        <v>57.159251004421272</v>
      </c>
    </row>
    <row r="472" spans="1:16" x14ac:dyDescent="0.2">
      <c r="A472" s="115" t="s">
        <v>58</v>
      </c>
      <c r="B472" s="115" t="s">
        <v>70</v>
      </c>
      <c r="C472" s="116" t="s">
        <v>122</v>
      </c>
      <c r="D472" s="115" t="str">
        <f t="shared" si="144"/>
        <v>MGFemale30-34</v>
      </c>
      <c r="E472" s="118">
        <f>VLOOKUP(D472,'Appendix 1b. Person-years 2019'!$E$3:$F$1682,2,FALSE)</f>
        <v>855366.49650000001</v>
      </c>
      <c r="F472" s="118">
        <f>VLOOKUP(D472,'Appendix 2b. Deaths 2019'!$E$4:$F$1683,2,FALSE)</f>
        <v>667</v>
      </c>
      <c r="G472" s="119">
        <f t="shared" si="145"/>
        <v>7.7978270452401337E-4</v>
      </c>
      <c r="H472" s="189">
        <v>5</v>
      </c>
      <c r="I472" s="215">
        <f>VLOOKUP(D472,'Appendix 3. nax IBGE 2019'!$E$5:$O$1850,11,FALSE)</f>
        <v>2.499999999999952</v>
      </c>
      <c r="J472" s="119">
        <f t="shared" si="148"/>
        <v>3.8913275478214943E-3</v>
      </c>
      <c r="K472" s="119">
        <f t="shared" si="147"/>
        <v>0.99610867245217849</v>
      </c>
      <c r="L472" s="118">
        <f t="shared" si="152"/>
        <v>97971.040812559324</v>
      </c>
      <c r="M472" s="118">
        <f t="shared" si="146"/>
        <v>381.23741000265602</v>
      </c>
      <c r="N472" s="118">
        <f t="shared" si="149"/>
        <v>488902.11053778999</v>
      </c>
      <c r="O472" s="118">
        <f t="shared" si="150"/>
        <v>5123782.2580932528</v>
      </c>
      <c r="P472" s="117">
        <f t="shared" si="151"/>
        <v>52.298946868352687</v>
      </c>
    </row>
    <row r="473" spans="1:16" x14ac:dyDescent="0.2">
      <c r="A473" s="115" t="s">
        <v>58</v>
      </c>
      <c r="B473" s="115" t="s">
        <v>70</v>
      </c>
      <c r="C473" s="116" t="s">
        <v>123</v>
      </c>
      <c r="D473" s="115" t="str">
        <f t="shared" si="144"/>
        <v>MGFemale35-39</v>
      </c>
      <c r="E473" s="118">
        <f>VLOOKUP(D473,'Appendix 1b. Person-years 2019'!$E$3:$F$1682,2,FALSE)</f>
        <v>847125.31869999995</v>
      </c>
      <c r="F473" s="118">
        <f>VLOOKUP(D473,'Appendix 2b. Deaths 2019'!$E$4:$F$1683,2,FALSE)</f>
        <v>1090</v>
      </c>
      <c r="G473" s="119">
        <f t="shared" si="145"/>
        <v>1.2867045476491199E-3</v>
      </c>
      <c r="H473" s="189">
        <v>5</v>
      </c>
      <c r="I473" s="215">
        <f>VLOOKUP(D473,'Appendix 3. nax IBGE 2019'!$E$5:$O$1850,11,FALSE)</f>
        <v>2.4999999999999298</v>
      </c>
      <c r="J473" s="119">
        <f t="shared" si="148"/>
        <v>6.4128939885987942E-3</v>
      </c>
      <c r="K473" s="119">
        <f t="shared" si="147"/>
        <v>0.99358710601140121</v>
      </c>
      <c r="L473" s="118">
        <f t="shared" si="152"/>
        <v>97589.803402556674</v>
      </c>
      <c r="M473" s="118">
        <f t="shared" si="146"/>
        <v>625.83306358879383</v>
      </c>
      <c r="N473" s="118">
        <f t="shared" si="149"/>
        <v>486384.43435381132</v>
      </c>
      <c r="O473" s="118">
        <f t="shared" si="150"/>
        <v>4634880.147555463</v>
      </c>
      <c r="P473" s="117">
        <f t="shared" si="151"/>
        <v>47.493487905049285</v>
      </c>
    </row>
    <row r="474" spans="1:16" x14ac:dyDescent="0.2">
      <c r="A474" s="115" t="s">
        <v>58</v>
      </c>
      <c r="B474" s="115" t="s">
        <v>70</v>
      </c>
      <c r="C474" s="116" t="s">
        <v>124</v>
      </c>
      <c r="D474" s="115" t="str">
        <f t="shared" si="144"/>
        <v>MGFemale40-44</v>
      </c>
      <c r="E474" s="118">
        <f>VLOOKUP(D474,'Appendix 1b. Person-years 2019'!$E$3:$F$1682,2,FALSE)</f>
        <v>789944.80050000001</v>
      </c>
      <c r="F474" s="118">
        <f>VLOOKUP(D474,'Appendix 2b. Deaths 2019'!$E$4:$F$1683,2,FALSE)</f>
        <v>1337</v>
      </c>
      <c r="G474" s="119">
        <f t="shared" si="145"/>
        <v>1.6925233246091857E-3</v>
      </c>
      <c r="H474" s="189">
        <v>5</v>
      </c>
      <c r="I474" s="215">
        <f>VLOOKUP(D474,'Appendix 3. nax IBGE 2019'!$E$5:$O$1850,11,FALSE)</f>
        <v>2.5000000000000608</v>
      </c>
      <c r="J474" s="119">
        <f t="shared" si="148"/>
        <v>8.426959559022968E-3</v>
      </c>
      <c r="K474" s="119">
        <f t="shared" si="147"/>
        <v>0.99157304044097705</v>
      </c>
      <c r="L474" s="118">
        <f t="shared" si="152"/>
        <v>96963.970338967876</v>
      </c>
      <c r="M474" s="118">
        <f t="shared" si="146"/>
        <v>817.1114567287849</v>
      </c>
      <c r="N474" s="118">
        <f t="shared" si="149"/>
        <v>482777.07305301743</v>
      </c>
      <c r="O474" s="118">
        <f t="shared" si="150"/>
        <v>4148495.7132016518</v>
      </c>
      <c r="P474" s="117">
        <f t="shared" si="151"/>
        <v>42.783888682562072</v>
      </c>
    </row>
    <row r="475" spans="1:16" x14ac:dyDescent="0.2">
      <c r="A475" s="115" t="s">
        <v>58</v>
      </c>
      <c r="B475" s="115" t="s">
        <v>70</v>
      </c>
      <c r="C475" s="116" t="s">
        <v>125</v>
      </c>
      <c r="D475" s="115" t="str">
        <f t="shared" si="144"/>
        <v>MGFemale45-49</v>
      </c>
      <c r="E475" s="118">
        <f>VLOOKUP(D475,'Appendix 1b. Person-years 2019'!$E$3:$F$1682,2,FALSE)</f>
        <v>710640.19110000005</v>
      </c>
      <c r="F475" s="118">
        <f>VLOOKUP(D475,'Appendix 2b. Deaths 2019'!$E$4:$F$1683,2,FALSE)</f>
        <v>1921</v>
      </c>
      <c r="G475" s="119">
        <f t="shared" si="145"/>
        <v>2.7031963911673556E-3</v>
      </c>
      <c r="H475" s="189">
        <v>5</v>
      </c>
      <c r="I475" s="215">
        <f>VLOOKUP(D475,'Appendix 3. nax IBGE 2019'!$E$5:$O$1850,11,FALSE)</f>
        <v>2.4999999999999796</v>
      </c>
      <c r="J475" s="119">
        <f t="shared" si="148"/>
        <v>1.3425254209015984E-2</v>
      </c>
      <c r="K475" s="119">
        <f t="shared" si="147"/>
        <v>0.98657474579098403</v>
      </c>
      <c r="L475" s="118">
        <f t="shared" si="152"/>
        <v>96146.858882239088</v>
      </c>
      <c r="M475" s="118">
        <f t="shared" si="146"/>
        <v>1290.7960218924461</v>
      </c>
      <c r="N475" s="118">
        <f t="shared" si="149"/>
        <v>477507.3043564643</v>
      </c>
      <c r="O475" s="118">
        <f t="shared" si="150"/>
        <v>3665718.6401486346</v>
      </c>
      <c r="P475" s="117">
        <f t="shared" si="151"/>
        <v>38.126244401165678</v>
      </c>
    </row>
    <row r="476" spans="1:16" x14ac:dyDescent="0.2">
      <c r="A476" s="115" t="s">
        <v>58</v>
      </c>
      <c r="B476" s="115" t="s">
        <v>70</v>
      </c>
      <c r="C476" s="116" t="s">
        <v>126</v>
      </c>
      <c r="D476" s="115" t="str">
        <f t="shared" si="144"/>
        <v>MGFemale50-54</v>
      </c>
      <c r="E476" s="118">
        <f>VLOOKUP(D476,'Appendix 1b. Person-years 2019'!$E$3:$F$1682,2,FALSE)</f>
        <v>687701.2781</v>
      </c>
      <c r="F476" s="118">
        <f>VLOOKUP(D476,'Appendix 2b. Deaths 2019'!$E$4:$F$1683,2,FALSE)</f>
        <v>2600</v>
      </c>
      <c r="G476" s="119">
        <f t="shared" si="145"/>
        <v>3.78071130997946E-3</v>
      </c>
      <c r="H476" s="189">
        <v>5</v>
      </c>
      <c r="I476" s="215">
        <f>VLOOKUP(D476,'Appendix 3. nax IBGE 2019'!$E$5:$O$1850,11,FALSE)</f>
        <v>2.4999999999999947</v>
      </c>
      <c r="J476" s="119">
        <f t="shared" si="148"/>
        <v>1.8726557282608955E-2</v>
      </c>
      <c r="K476" s="119">
        <f t="shared" si="147"/>
        <v>0.98127344271739103</v>
      </c>
      <c r="L476" s="118">
        <f t="shared" si="152"/>
        <v>94856.062860346647</v>
      </c>
      <c r="M476" s="118">
        <f t="shared" si="146"/>
        <v>1776.3274947570374</v>
      </c>
      <c r="N476" s="118">
        <f t="shared" si="149"/>
        <v>469839.49556484068</v>
      </c>
      <c r="O476" s="118">
        <f t="shared" si="150"/>
        <v>3188211.3357921704</v>
      </c>
      <c r="P476" s="117">
        <f t="shared" si="151"/>
        <v>33.611044351335408</v>
      </c>
    </row>
    <row r="477" spans="1:16" x14ac:dyDescent="0.2">
      <c r="A477" s="115" t="s">
        <v>58</v>
      </c>
      <c r="B477" s="115" t="s">
        <v>70</v>
      </c>
      <c r="C477" s="116" t="s">
        <v>127</v>
      </c>
      <c r="D477" s="115" t="str">
        <f t="shared" si="144"/>
        <v>MGFemale55-59</v>
      </c>
      <c r="E477" s="118">
        <f>VLOOKUP(D477,'Appendix 1b. Person-years 2019'!$E$3:$F$1682,2,FALSE)</f>
        <v>635566.7942</v>
      </c>
      <c r="F477" s="118">
        <f>VLOOKUP(D477,'Appendix 2b. Deaths 2019'!$E$4:$F$1683,2,FALSE)</f>
        <v>3521</v>
      </c>
      <c r="G477" s="119">
        <f t="shared" si="145"/>
        <v>5.5399370013217092E-3</v>
      </c>
      <c r="H477" s="189">
        <v>5</v>
      </c>
      <c r="I477" s="215">
        <f>VLOOKUP(D477,'Appendix 3. nax IBGE 2019'!$E$5:$O$1850,11,FALSE)</f>
        <v>2.4999999999999996</v>
      </c>
      <c r="J477" s="119">
        <f t="shared" si="148"/>
        <v>2.7321289450728765E-2</v>
      </c>
      <c r="K477" s="119">
        <f t="shared" si="147"/>
        <v>0.97267871054927124</v>
      </c>
      <c r="L477" s="118">
        <f t="shared" si="152"/>
        <v>93079.735365589615</v>
      </c>
      <c r="M477" s="118">
        <f t="shared" si="146"/>
        <v>2543.0583919205087</v>
      </c>
      <c r="N477" s="118">
        <f t="shared" si="149"/>
        <v>459041.03084814677</v>
      </c>
      <c r="O477" s="118">
        <f t="shared" si="150"/>
        <v>2718371.8402273296</v>
      </c>
      <c r="P477" s="117">
        <f t="shared" si="151"/>
        <v>29.204765457812815</v>
      </c>
    </row>
    <row r="478" spans="1:16" x14ac:dyDescent="0.2">
      <c r="A478" s="115" t="s">
        <v>58</v>
      </c>
      <c r="B478" s="115" t="s">
        <v>70</v>
      </c>
      <c r="C478" s="116" t="s">
        <v>128</v>
      </c>
      <c r="D478" s="115" t="str">
        <f t="shared" si="144"/>
        <v>MGFemale60-64</v>
      </c>
      <c r="E478" s="118">
        <f>VLOOKUP(D478,'Appendix 1b. Person-years 2019'!$E$3:$F$1682,2,FALSE)</f>
        <v>540091.01690000005</v>
      </c>
      <c r="F478" s="118">
        <f>VLOOKUP(D478,'Appendix 2b. Deaths 2019'!$E$4:$F$1683,2,FALSE)</f>
        <v>4590</v>
      </c>
      <c r="G478" s="119">
        <f t="shared" si="145"/>
        <v>8.4985675680102207E-3</v>
      </c>
      <c r="H478" s="189">
        <v>5</v>
      </c>
      <c r="I478" s="215">
        <f>VLOOKUP(D478,'Appendix 3. nax IBGE 2019'!$E$5:$O$1850,11,FALSE)</f>
        <v>2.4999999999999942</v>
      </c>
      <c r="J478" s="119">
        <f t="shared" si="148"/>
        <v>4.16087998477268E-2</v>
      </c>
      <c r="K478" s="119">
        <f t="shared" si="147"/>
        <v>0.95839120015227319</v>
      </c>
      <c r="L478" s="118">
        <f t="shared" si="152"/>
        <v>90536.676973669106</v>
      </c>
      <c r="M478" s="118">
        <f t="shared" si="146"/>
        <v>3767.1224710756937</v>
      </c>
      <c r="N478" s="118">
        <f t="shared" si="149"/>
        <v>443265.57869065629</v>
      </c>
      <c r="O478" s="118">
        <f t="shared" si="150"/>
        <v>2259330.8093791828</v>
      </c>
      <c r="P478" s="117">
        <f t="shared" si="151"/>
        <v>24.954867849150975</v>
      </c>
    </row>
    <row r="479" spans="1:16" x14ac:dyDescent="0.2">
      <c r="A479" s="115" t="s">
        <v>58</v>
      </c>
      <c r="B479" s="115" t="s">
        <v>70</v>
      </c>
      <c r="C479" s="116" t="s">
        <v>129</v>
      </c>
      <c r="D479" s="115" t="str">
        <f t="shared" si="144"/>
        <v>MGFemale65-69</v>
      </c>
      <c r="E479" s="118">
        <f>VLOOKUP(D479,'Appendix 1b. Person-years 2019'!$E$3:$F$1682,2,FALSE)</f>
        <v>425765.93089999998</v>
      </c>
      <c r="F479" s="118">
        <f>VLOOKUP(D479,'Appendix 2b. Deaths 2019'!$E$4:$F$1683,2,FALSE)</f>
        <v>5276</v>
      </c>
      <c r="G479" s="119">
        <f t="shared" si="145"/>
        <v>1.2391785291151394E-2</v>
      </c>
      <c r="H479" s="189">
        <v>5</v>
      </c>
      <c r="I479" s="215">
        <f>VLOOKUP(D479,'Appendix 3. nax IBGE 2019'!$E$5:$O$1850,11,FALSE)</f>
        <v>2.4999999999999987</v>
      </c>
      <c r="J479" s="119">
        <f t="shared" si="148"/>
        <v>6.0097149037062939E-2</v>
      </c>
      <c r="K479" s="119">
        <f t="shared" si="147"/>
        <v>0.93990285096293702</v>
      </c>
      <c r="L479" s="118">
        <f t="shared" si="152"/>
        <v>86769.554502593412</v>
      </c>
      <c r="M479" s="118">
        <f t="shared" si="146"/>
        <v>5214.6028488219117</v>
      </c>
      <c r="N479" s="118">
        <f t="shared" si="149"/>
        <v>420811.26539091225</v>
      </c>
      <c r="O479" s="118">
        <f t="shared" si="150"/>
        <v>1816065.2306885265</v>
      </c>
      <c r="P479" s="117">
        <f t="shared" si="151"/>
        <v>20.929751698036515</v>
      </c>
    </row>
    <row r="480" spans="1:16" x14ac:dyDescent="0.2">
      <c r="A480" s="115" t="s">
        <v>58</v>
      </c>
      <c r="B480" s="115" t="s">
        <v>70</v>
      </c>
      <c r="C480" s="116" t="s">
        <v>130</v>
      </c>
      <c r="D480" s="115" t="str">
        <f t="shared" si="144"/>
        <v>MGFemale70-74</v>
      </c>
      <c r="E480" s="118">
        <f>VLOOKUP(D480,'Appendix 1b. Person-years 2019'!$E$3:$F$1682,2,FALSE)</f>
        <v>314901.64120000001</v>
      </c>
      <c r="F480" s="118">
        <f>VLOOKUP(D480,'Appendix 2b. Deaths 2019'!$E$4:$F$1683,2,FALSE)</f>
        <v>6047</v>
      </c>
      <c r="G480" s="119">
        <f t="shared" si="145"/>
        <v>1.9202821480880868E-2</v>
      </c>
      <c r="H480" s="189">
        <v>5</v>
      </c>
      <c r="I480" s="215">
        <f>VLOOKUP(D480,'Appendix 3. nax IBGE 2019'!$E$5:$O$1850,11,FALSE)</f>
        <v>2.500000000000004</v>
      </c>
      <c r="J480" s="119">
        <f t="shared" si="148"/>
        <v>9.1615898065975573E-2</v>
      </c>
      <c r="K480" s="119">
        <f t="shared" si="147"/>
        <v>0.90838410193402441</v>
      </c>
      <c r="L480" s="118">
        <f t="shared" si="152"/>
        <v>81554.951653771495</v>
      </c>
      <c r="M480" s="118">
        <f t="shared" si="146"/>
        <v>7471.7301374874951</v>
      </c>
      <c r="N480" s="118">
        <f t="shared" si="149"/>
        <v>389095.43292513874</v>
      </c>
      <c r="O480" s="118">
        <f t="shared" si="150"/>
        <v>1395253.9652976142</v>
      </c>
      <c r="P480" s="117">
        <f t="shared" si="151"/>
        <v>17.108145330291432</v>
      </c>
    </row>
    <row r="481" spans="1:16" x14ac:dyDescent="0.2">
      <c r="A481" s="115" t="s">
        <v>58</v>
      </c>
      <c r="B481" s="115" t="s">
        <v>70</v>
      </c>
      <c r="C481" s="116" t="s">
        <v>131</v>
      </c>
      <c r="D481" s="115" t="str">
        <f t="shared" si="144"/>
        <v>MGFemale75-79</v>
      </c>
      <c r="E481" s="118">
        <f>VLOOKUP(D481,'Appendix 1b. Person-years 2019'!$E$3:$F$1682,2,FALSE)</f>
        <v>223753.60750000001</v>
      </c>
      <c r="F481" s="118">
        <f>VLOOKUP(D481,'Appendix 2b. Deaths 2019'!$E$4:$F$1683,2,FALSE)</f>
        <v>7404</v>
      </c>
      <c r="G481" s="119">
        <f t="shared" si="145"/>
        <v>3.3089969286863898E-2</v>
      </c>
      <c r="H481" s="189">
        <v>5</v>
      </c>
      <c r="I481" s="215">
        <f>VLOOKUP(D481,'Appendix 3. nax IBGE 2019'!$E$5:$O$1850,11,FALSE)</f>
        <v>2.5000000000000018</v>
      </c>
      <c r="J481" s="119">
        <f t="shared" si="148"/>
        <v>0.15280875399331284</v>
      </c>
      <c r="K481" s="119">
        <f t="shared" si="147"/>
        <v>0.84719124600668716</v>
      </c>
      <c r="L481" s="118">
        <f t="shared" si="152"/>
        <v>74083.221516284</v>
      </c>
      <c r="M481" s="118">
        <f t="shared" si="146"/>
        <v>11320.564771713942</v>
      </c>
      <c r="N481" s="118">
        <f t="shared" si="149"/>
        <v>342114.69565213512</v>
      </c>
      <c r="O481" s="118">
        <f t="shared" si="150"/>
        <v>1006158.5323724754</v>
      </c>
      <c r="P481" s="117">
        <f t="shared" si="151"/>
        <v>13.581463005780801</v>
      </c>
    </row>
    <row r="482" spans="1:16" x14ac:dyDescent="0.2">
      <c r="A482" s="115" t="s">
        <v>58</v>
      </c>
      <c r="B482" s="115" t="s">
        <v>70</v>
      </c>
      <c r="C482" s="116" t="s">
        <v>132</v>
      </c>
      <c r="D482" s="115" t="str">
        <f t="shared" si="144"/>
        <v>MGFemale80-84</v>
      </c>
      <c r="E482" s="118">
        <f>VLOOKUP(D482,'Appendix 1b. Person-years 2019'!$E$3:$F$1682,2,FALSE)</f>
        <v>154743.05230000001</v>
      </c>
      <c r="F482" s="118">
        <f>VLOOKUP(D482,'Appendix 2b. Deaths 2019'!$E$4:$F$1683,2,FALSE)</f>
        <v>8338</v>
      </c>
      <c r="G482" s="119">
        <f t="shared" si="145"/>
        <v>5.3882871483206481E-2</v>
      </c>
      <c r="H482" s="189">
        <v>5</v>
      </c>
      <c r="I482" s="215">
        <f>VLOOKUP(D482,'Appendix 3. nax IBGE 2019'!$E$5:$O$1850,11,FALSE)</f>
        <v>2.5000000000000009</v>
      </c>
      <c r="J482" s="119">
        <f t="shared" si="148"/>
        <v>0.23743073320712496</v>
      </c>
      <c r="K482" s="119">
        <f t="shared" si="147"/>
        <v>0.76256926679287507</v>
      </c>
      <c r="L482" s="118">
        <f t="shared" si="152"/>
        <v>62762.656744570057</v>
      </c>
      <c r="M482" s="118">
        <f t="shared" si="146"/>
        <v>14901.783608890375</v>
      </c>
      <c r="N482" s="118">
        <f t="shared" si="149"/>
        <v>276558.82470062433</v>
      </c>
      <c r="O482" s="118">
        <f t="shared" si="150"/>
        <v>664043.83672034019</v>
      </c>
      <c r="P482" s="117">
        <f t="shared" si="151"/>
        <v>10.58023785422038</v>
      </c>
    </row>
    <row r="483" spans="1:16" x14ac:dyDescent="0.2">
      <c r="A483" s="115" t="s">
        <v>58</v>
      </c>
      <c r="B483" s="115" t="s">
        <v>70</v>
      </c>
      <c r="C483" s="116" t="s">
        <v>133</v>
      </c>
      <c r="D483" s="115" t="str">
        <f t="shared" si="144"/>
        <v>MGFemale85-89</v>
      </c>
      <c r="E483" s="118">
        <f>VLOOKUP(D483,'Appendix 1b. Person-years 2019'!$E$3:$F$1682,2,FALSE)</f>
        <v>86699.099900000001</v>
      </c>
      <c r="F483" s="118">
        <f>VLOOKUP(D483,'Appendix 2b. Deaths 2019'!$E$4:$F$1683,2,FALSE)</f>
        <v>8351</v>
      </c>
      <c r="G483" s="119">
        <f t="shared" si="145"/>
        <v>9.6321645895195734E-2</v>
      </c>
      <c r="H483" s="189">
        <v>5</v>
      </c>
      <c r="I483" s="215">
        <f>VLOOKUP(D483,'Appendix 3. nax IBGE 2019'!$E$5:$O$1850,11,FALSE)</f>
        <v>2.4999999999999996</v>
      </c>
      <c r="J483" s="119">
        <f t="shared" si="148"/>
        <v>0.38814203124856339</v>
      </c>
      <c r="K483" s="119">
        <f t="shared" si="147"/>
        <v>0.61185796875143661</v>
      </c>
      <c r="L483" s="118">
        <f t="shared" si="152"/>
        <v>47860.873135679678</v>
      </c>
      <c r="M483" s="118">
        <f t="shared" si="146"/>
        <v>18576.816516212508</v>
      </c>
      <c r="N483" s="118">
        <f t="shared" si="149"/>
        <v>192862.32438786709</v>
      </c>
      <c r="O483" s="118">
        <f t="shared" si="150"/>
        <v>387485.01201971585</v>
      </c>
      <c r="P483" s="117">
        <f t="shared" si="151"/>
        <v>8.0960706864089929</v>
      </c>
    </row>
    <row r="484" spans="1:16" x14ac:dyDescent="0.2">
      <c r="A484" s="115" t="s">
        <v>58</v>
      </c>
      <c r="B484" s="115" t="s">
        <v>70</v>
      </c>
      <c r="C484" s="116" t="s">
        <v>8</v>
      </c>
      <c r="D484" s="115" t="str">
        <f t="shared" si="144"/>
        <v>MGFemale90+</v>
      </c>
      <c r="E484" s="113">
        <f>VLOOKUP(D484,'Appendix 1b. Person-years 2019'!$E$3:$F$1682,2,FALSE)</f>
        <v>61602.042200000004</v>
      </c>
      <c r="F484" s="113">
        <f>VLOOKUP(D484,'Appendix 2b. Deaths 2019'!$E$4:$F$1683,2,FALSE)</f>
        <v>9269</v>
      </c>
      <c r="G484" s="114">
        <f t="shared" si="145"/>
        <v>0.15046579088899101</v>
      </c>
      <c r="H484" s="190"/>
      <c r="I484" s="215">
        <f>VLOOKUP(D484,'Appendix 3. nax IBGE 2019'!$E$5:$O$1850,11,FALSE)</f>
        <v>7.1803571655439686</v>
      </c>
      <c r="J484" s="114">
        <v>1</v>
      </c>
      <c r="K484" s="114">
        <f t="shared" si="147"/>
        <v>0</v>
      </c>
      <c r="L484" s="113">
        <f t="shared" si="152"/>
        <v>29284.05661946717</v>
      </c>
      <c r="M484" s="113">
        <f t="shared" si="146"/>
        <v>29284.05661946717</v>
      </c>
      <c r="N484" s="113">
        <f>L484*P484</f>
        <v>194622.68763184873</v>
      </c>
      <c r="O484" s="113">
        <f>N484</f>
        <v>194622.68763184873</v>
      </c>
      <c r="P484" s="112">
        <f>1/G484</f>
        <v>6.6460289351602118</v>
      </c>
    </row>
    <row r="485" spans="1:16" x14ac:dyDescent="0.2">
      <c r="A485" s="115" t="s">
        <v>58</v>
      </c>
      <c r="B485" s="115" t="s">
        <v>71</v>
      </c>
      <c r="C485" s="116">
        <v>0</v>
      </c>
      <c r="D485" s="115" t="str">
        <f t="shared" si="144"/>
        <v>MGMale0</v>
      </c>
      <c r="E485" s="122">
        <f>VLOOKUP(D485,'Appendix 1b. Person-years 2019'!$E$3:$F$1682,2,FALSE)</f>
        <v>136834.0318</v>
      </c>
      <c r="F485" s="122">
        <f>VLOOKUP(D485,'Appendix 2b. Deaths 2019'!$E$4:$F$1683,2,FALSE)</f>
        <v>1627</v>
      </c>
      <c r="G485" s="123">
        <f t="shared" si="145"/>
        <v>1.1890316894104701E-2</v>
      </c>
      <c r="H485" s="188">
        <v>1</v>
      </c>
      <c r="I485" s="215">
        <f>VLOOKUP(D485,'Appendix 3. nax IBGE 2019'!$E$5:$O$1850,11,FALSE)</f>
        <v>7.1560718041877983E-2</v>
      </c>
      <c r="J485" s="123">
        <f t="shared" ref="J485:J503" si="153">(H485*G485)/(1+(H485-I485)*G485)</f>
        <v>1.176048772746203E-2</v>
      </c>
      <c r="K485" s="123">
        <f t="shared" si="147"/>
        <v>0.98823951227253792</v>
      </c>
      <c r="L485" s="122">
        <v>100000</v>
      </c>
      <c r="M485" s="122">
        <f t="shared" si="146"/>
        <v>1176.048772746203</v>
      </c>
      <c r="N485" s="122">
        <f t="shared" ref="N485:N503" si="154">L486*H485+M485*I485</f>
        <v>98908.110121883787</v>
      </c>
      <c r="O485" s="122">
        <f t="shared" ref="O485:O503" si="155">O486+N485</f>
        <v>7470194.2287747981</v>
      </c>
      <c r="P485" s="121">
        <f t="shared" ref="P485:P503" si="156">O485/L485</f>
        <v>74.701942287747983</v>
      </c>
    </row>
    <row r="486" spans="1:16" x14ac:dyDescent="0.2">
      <c r="A486" s="115" t="s">
        <v>58</v>
      </c>
      <c r="B486" s="115" t="s">
        <v>71</v>
      </c>
      <c r="C486" s="120" t="s">
        <v>1657</v>
      </c>
      <c r="D486" s="115" t="str">
        <f t="shared" si="144"/>
        <v>MGMale1-4</v>
      </c>
      <c r="E486" s="118">
        <f>VLOOKUP(D486,'Appendix 1b. Person-years 2019'!$E$3:$F$1682,2,FALSE)</f>
        <v>544982.55220000003</v>
      </c>
      <c r="F486" s="118">
        <f>VLOOKUP(D486,'Appendix 2b. Deaths 2019'!$E$4:$F$1683,2,FALSE)</f>
        <v>275</v>
      </c>
      <c r="G486" s="119">
        <f t="shared" si="145"/>
        <v>5.0460331049108397E-4</v>
      </c>
      <c r="H486" s="189">
        <v>4</v>
      </c>
      <c r="I486" s="215">
        <f>VLOOKUP(D486,'Appendix 3. nax IBGE 2019'!$E$5:$O$1850,11,FALSE)</f>
        <v>1.6225443674919557</v>
      </c>
      <c r="J486" s="119">
        <f t="shared" si="153"/>
        <v>2.0159947095939462E-3</v>
      </c>
      <c r="K486" s="119">
        <f t="shared" si="147"/>
        <v>0.9979840052904061</v>
      </c>
      <c r="L486" s="118">
        <f t="shared" ref="L486:L504" si="157">L485-M485</f>
        <v>98823.951227253798</v>
      </c>
      <c r="M486" s="118">
        <f t="shared" si="146"/>
        <v>199.22856285531381</v>
      </c>
      <c r="N486" s="118">
        <f t="shared" si="154"/>
        <v>394822.14784009836</v>
      </c>
      <c r="O486" s="118">
        <f t="shared" si="155"/>
        <v>7371286.1186529147</v>
      </c>
      <c r="P486" s="117">
        <f t="shared" si="156"/>
        <v>74.590076870151009</v>
      </c>
    </row>
    <row r="487" spans="1:16" x14ac:dyDescent="0.2">
      <c r="A487" s="115" t="s">
        <v>58</v>
      </c>
      <c r="B487" s="115" t="s">
        <v>71</v>
      </c>
      <c r="C487" s="120" t="s">
        <v>1658</v>
      </c>
      <c r="D487" s="115" t="str">
        <f t="shared" si="144"/>
        <v>MGMale5-9</v>
      </c>
      <c r="E487" s="118">
        <f>VLOOKUP(D487,'Appendix 1b. Person-years 2019'!$E$3:$F$1682,2,FALSE)</f>
        <v>670891.49410000001</v>
      </c>
      <c r="F487" s="118">
        <f>VLOOKUP(D487,'Appendix 2b. Deaths 2019'!$E$4:$F$1683,2,FALSE)</f>
        <v>163</v>
      </c>
      <c r="G487" s="119">
        <f t="shared" si="145"/>
        <v>2.4296030197649811E-4</v>
      </c>
      <c r="H487" s="189">
        <v>5</v>
      </c>
      <c r="I487" s="215">
        <f>VLOOKUP(D487,'Appendix 3. nax IBGE 2019'!$E$5:$O$1850,11,FALSE)</f>
        <v>2.5000000000002567</v>
      </c>
      <c r="J487" s="119">
        <f t="shared" si="153"/>
        <v>1.21406408643984E-3</v>
      </c>
      <c r="K487" s="119">
        <f t="shared" si="147"/>
        <v>0.99878593591356013</v>
      </c>
      <c r="L487" s="118">
        <f t="shared" si="157"/>
        <v>98624.72266439849</v>
      </c>
      <c r="M487" s="118">
        <f t="shared" si="146"/>
        <v>119.73673382193554</v>
      </c>
      <c r="N487" s="118">
        <f t="shared" si="154"/>
        <v>492824.27148743765</v>
      </c>
      <c r="O487" s="118">
        <f t="shared" si="155"/>
        <v>6976463.9708128162</v>
      </c>
      <c r="P487" s="117">
        <f t="shared" si="156"/>
        <v>70.737476185889207</v>
      </c>
    </row>
    <row r="488" spans="1:16" x14ac:dyDescent="0.2">
      <c r="A488" s="115" t="s">
        <v>58</v>
      </c>
      <c r="B488" s="115" t="s">
        <v>71</v>
      </c>
      <c r="C488" s="120" t="s">
        <v>118</v>
      </c>
      <c r="D488" s="115" t="str">
        <f t="shared" si="144"/>
        <v>MGMale10-14</v>
      </c>
      <c r="E488" s="118">
        <f>VLOOKUP(D488,'Appendix 1b. Person-years 2019'!$E$3:$F$1682,2,FALSE)</f>
        <v>700702.9926</v>
      </c>
      <c r="F488" s="118">
        <f>VLOOKUP(D488,'Appendix 2b. Deaths 2019'!$E$4:$F$1683,2,FALSE)</f>
        <v>199</v>
      </c>
      <c r="G488" s="119">
        <f t="shared" si="145"/>
        <v>2.8400049964336343E-4</v>
      </c>
      <c r="H488" s="189">
        <v>5</v>
      </c>
      <c r="I488" s="215">
        <f>VLOOKUP(D488,'Appendix 3. nax IBGE 2019'!$E$5:$O$1850,11,FALSE)</f>
        <v>2.5000000000002953</v>
      </c>
      <c r="J488" s="119">
        <f t="shared" si="153"/>
        <v>1.4189950099872477E-3</v>
      </c>
      <c r="K488" s="119">
        <f t="shared" si="147"/>
        <v>0.99858100499001279</v>
      </c>
      <c r="L488" s="118">
        <f t="shared" si="157"/>
        <v>98504.985930576557</v>
      </c>
      <c r="M488" s="118">
        <f t="shared" si="146"/>
        <v>139.77808349435219</v>
      </c>
      <c r="N488" s="118">
        <f t="shared" si="154"/>
        <v>492175.48444414692</v>
      </c>
      <c r="O488" s="118">
        <f t="shared" si="155"/>
        <v>6483639.6993253781</v>
      </c>
      <c r="P488" s="117">
        <f t="shared" si="156"/>
        <v>65.820421556070855</v>
      </c>
    </row>
    <row r="489" spans="1:16" x14ac:dyDescent="0.2">
      <c r="A489" s="115" t="s">
        <v>58</v>
      </c>
      <c r="B489" s="115" t="s">
        <v>71</v>
      </c>
      <c r="C489" s="116" t="s">
        <v>119</v>
      </c>
      <c r="D489" s="115" t="str">
        <f t="shared" si="144"/>
        <v>MGMale15-19</v>
      </c>
      <c r="E489" s="118">
        <f>VLOOKUP(D489,'Appendix 1b. Person-years 2019'!$E$3:$F$1682,2,FALSE)</f>
        <v>785734.88060000003</v>
      </c>
      <c r="F489" s="118">
        <f>VLOOKUP(D489,'Appendix 2b. Deaths 2019'!$E$4:$F$1683,2,FALSE)</f>
        <v>949</v>
      </c>
      <c r="G489" s="119">
        <f t="shared" si="145"/>
        <v>1.2077865237130978E-3</v>
      </c>
      <c r="H489" s="189">
        <v>5</v>
      </c>
      <c r="I489" s="215">
        <f>VLOOKUP(D489,'Appendix 3. nax IBGE 2019'!$E$5:$O$1850,11,FALSE)</f>
        <v>2.5000000000000182</v>
      </c>
      <c r="J489" s="119">
        <f t="shared" si="153"/>
        <v>6.0207531572506641E-3</v>
      </c>
      <c r="K489" s="119">
        <f t="shared" si="147"/>
        <v>0.9939792468427493</v>
      </c>
      <c r="L489" s="118">
        <f t="shared" si="157"/>
        <v>98365.207847082202</v>
      </c>
      <c r="M489" s="118">
        <f t="shared" si="146"/>
        <v>592.23263570893801</v>
      </c>
      <c r="N489" s="118">
        <f t="shared" si="154"/>
        <v>490345.45764613873</v>
      </c>
      <c r="O489" s="118">
        <f t="shared" si="155"/>
        <v>5991464.2148812311</v>
      </c>
      <c r="P489" s="117">
        <f t="shared" si="156"/>
        <v>60.910400598100857</v>
      </c>
    </row>
    <row r="490" spans="1:16" x14ac:dyDescent="0.2">
      <c r="A490" s="115" t="s">
        <v>58</v>
      </c>
      <c r="B490" s="115" t="s">
        <v>71</v>
      </c>
      <c r="C490" s="116" t="s">
        <v>120</v>
      </c>
      <c r="D490" s="115" t="str">
        <f t="shared" si="144"/>
        <v>MGMale20-24</v>
      </c>
      <c r="E490" s="118">
        <f>VLOOKUP(D490,'Appendix 1b. Person-years 2019'!$E$3:$F$1682,2,FALSE)</f>
        <v>867198.05740000005</v>
      </c>
      <c r="F490" s="118">
        <f>VLOOKUP(D490,'Appendix 2b. Deaths 2019'!$E$4:$F$1683,2,FALSE)</f>
        <v>1478</v>
      </c>
      <c r="G490" s="119">
        <f t="shared" si="145"/>
        <v>1.7043396112201667E-3</v>
      </c>
      <c r="H490" s="189">
        <v>5</v>
      </c>
      <c r="I490" s="215">
        <f>VLOOKUP(D490,'Appendix 3. nax IBGE 2019'!$E$5:$O$1850,11,FALSE)</f>
        <v>2.4999999999999951</v>
      </c>
      <c r="J490" s="119">
        <f t="shared" si="153"/>
        <v>8.485542440839303E-3</v>
      </c>
      <c r="K490" s="119">
        <f t="shared" si="147"/>
        <v>0.99151445755916068</v>
      </c>
      <c r="L490" s="118">
        <f t="shared" si="157"/>
        <v>97772.975211373268</v>
      </c>
      <c r="M490" s="118">
        <f t="shared" si="146"/>
        <v>829.65673072323705</v>
      </c>
      <c r="N490" s="118">
        <f t="shared" si="154"/>
        <v>486790.73423005827</v>
      </c>
      <c r="O490" s="118">
        <f t="shared" si="155"/>
        <v>5501118.7572350921</v>
      </c>
      <c r="P490" s="117">
        <f t="shared" si="156"/>
        <v>56.26420537313448</v>
      </c>
    </row>
    <row r="491" spans="1:16" x14ac:dyDescent="0.2">
      <c r="A491" s="115" t="s">
        <v>58</v>
      </c>
      <c r="B491" s="115" t="s">
        <v>71</v>
      </c>
      <c r="C491" s="116" t="s">
        <v>121</v>
      </c>
      <c r="D491" s="115" t="str">
        <f t="shared" si="144"/>
        <v>MGMale25-29</v>
      </c>
      <c r="E491" s="118">
        <f>VLOOKUP(D491,'Appendix 1b. Person-years 2019'!$E$3:$F$1682,2,FALSE)</f>
        <v>859901.39410000003</v>
      </c>
      <c r="F491" s="118">
        <f>VLOOKUP(D491,'Appendix 2b. Deaths 2019'!$E$4:$F$1683,2,FALSE)</f>
        <v>1436</v>
      </c>
      <c r="G491" s="119">
        <f t="shared" si="145"/>
        <v>1.6699589160486976E-3</v>
      </c>
      <c r="H491" s="189">
        <v>5</v>
      </c>
      <c r="I491" s="215">
        <f>VLOOKUP(D491,'Appendix 3. nax IBGE 2019'!$E$5:$O$1850,11,FALSE)</f>
        <v>2.5000000000000049</v>
      </c>
      <c r="J491" s="119">
        <f t="shared" si="153"/>
        <v>8.3150799753870987E-3</v>
      </c>
      <c r="K491" s="119">
        <f t="shared" si="147"/>
        <v>0.99168492002461295</v>
      </c>
      <c r="L491" s="118">
        <f t="shared" si="157"/>
        <v>96943.318480650036</v>
      </c>
      <c r="M491" s="118">
        <f t="shared" si="146"/>
        <v>806.0914462460272</v>
      </c>
      <c r="N491" s="118">
        <f t="shared" si="154"/>
        <v>482701.36378763511</v>
      </c>
      <c r="O491" s="118">
        <f t="shared" si="155"/>
        <v>5014328.0230050338</v>
      </c>
      <c r="P491" s="117">
        <f t="shared" si="156"/>
        <v>51.724328211499156</v>
      </c>
    </row>
    <row r="492" spans="1:16" x14ac:dyDescent="0.2">
      <c r="A492" s="115" t="s">
        <v>58</v>
      </c>
      <c r="B492" s="115" t="s">
        <v>71</v>
      </c>
      <c r="C492" s="116" t="s">
        <v>122</v>
      </c>
      <c r="D492" s="115" t="str">
        <f t="shared" si="144"/>
        <v>MGMale30-34</v>
      </c>
      <c r="E492" s="118">
        <f>VLOOKUP(D492,'Appendix 1b. Person-years 2019'!$E$3:$F$1682,2,FALSE)</f>
        <v>861914.65029999998</v>
      </c>
      <c r="F492" s="118">
        <f>VLOOKUP(D492,'Appendix 2b. Deaths 2019'!$E$4:$F$1683,2,FALSE)</f>
        <v>1797</v>
      </c>
      <c r="G492" s="119">
        <f t="shared" si="145"/>
        <v>2.0848932076679891E-3</v>
      </c>
      <c r="H492" s="189">
        <v>5</v>
      </c>
      <c r="I492" s="215">
        <f>VLOOKUP(D492,'Appendix 3. nax IBGE 2019'!$E$5:$O$1850,11,FALSE)</f>
        <v>2.499999999999988</v>
      </c>
      <c r="J492" s="119">
        <f t="shared" si="153"/>
        <v>1.03704130291271E-2</v>
      </c>
      <c r="K492" s="119">
        <f t="shared" si="147"/>
        <v>0.98962958697087289</v>
      </c>
      <c r="L492" s="118">
        <f t="shared" si="157"/>
        <v>96137.227034404015</v>
      </c>
      <c r="M492" s="118">
        <f t="shared" si="146"/>
        <v>996.98275182173347</v>
      </c>
      <c r="N492" s="118">
        <f t="shared" si="154"/>
        <v>478193.67829246575</v>
      </c>
      <c r="O492" s="118">
        <f t="shared" si="155"/>
        <v>4531626.6592173986</v>
      </c>
      <c r="P492" s="117">
        <f t="shared" si="156"/>
        <v>47.13706437149154</v>
      </c>
    </row>
    <row r="493" spans="1:16" x14ac:dyDescent="0.2">
      <c r="A493" s="115" t="s">
        <v>58</v>
      </c>
      <c r="B493" s="115" t="s">
        <v>71</v>
      </c>
      <c r="C493" s="116" t="s">
        <v>123</v>
      </c>
      <c r="D493" s="115" t="str">
        <f t="shared" si="144"/>
        <v>MGMale35-39</v>
      </c>
      <c r="E493" s="118">
        <f>VLOOKUP(D493,'Appendix 1b. Person-years 2019'!$E$3:$F$1682,2,FALSE)</f>
        <v>834585.51549999998</v>
      </c>
      <c r="F493" s="118">
        <f>VLOOKUP(D493,'Appendix 2b. Deaths 2019'!$E$4:$F$1683,2,FALSE)</f>
        <v>2275</v>
      </c>
      <c r="G493" s="119">
        <f t="shared" si="145"/>
        <v>2.7259040059388617E-3</v>
      </c>
      <c r="H493" s="189">
        <v>5</v>
      </c>
      <c r="I493" s="215">
        <f>VLOOKUP(D493,'Appendix 3. nax IBGE 2019'!$E$5:$O$1850,11,FALSE)</f>
        <v>2.5000000000000244</v>
      </c>
      <c r="J493" s="119">
        <f t="shared" si="153"/>
        <v>1.3537266805160186E-2</v>
      </c>
      <c r="K493" s="119">
        <f t="shared" si="147"/>
        <v>0.98646273319483979</v>
      </c>
      <c r="L493" s="118">
        <f t="shared" si="157"/>
        <v>95140.24428258228</v>
      </c>
      <c r="M493" s="118">
        <f t="shared" si="146"/>
        <v>1287.9388707614323</v>
      </c>
      <c r="N493" s="118">
        <f t="shared" si="154"/>
        <v>472481.37423600792</v>
      </c>
      <c r="O493" s="118">
        <f t="shared" si="155"/>
        <v>4053432.9809249332</v>
      </c>
      <c r="P493" s="117">
        <f t="shared" si="156"/>
        <v>42.60481998433351</v>
      </c>
    </row>
    <row r="494" spans="1:16" x14ac:dyDescent="0.2">
      <c r="A494" s="115" t="s">
        <v>58</v>
      </c>
      <c r="B494" s="115" t="s">
        <v>71</v>
      </c>
      <c r="C494" s="116" t="s">
        <v>124</v>
      </c>
      <c r="D494" s="115" t="str">
        <f t="shared" si="144"/>
        <v>MGMale40-44</v>
      </c>
      <c r="E494" s="118">
        <f>VLOOKUP(D494,'Appendix 1b. Person-years 2019'!$E$3:$F$1682,2,FALSE)</f>
        <v>761887.24970000004</v>
      </c>
      <c r="F494" s="118">
        <f>VLOOKUP(D494,'Appendix 2b. Deaths 2019'!$E$4:$F$1683,2,FALSE)</f>
        <v>2698</v>
      </c>
      <c r="G494" s="119">
        <f t="shared" si="145"/>
        <v>3.5412063938100573E-3</v>
      </c>
      <c r="H494" s="189">
        <v>5</v>
      </c>
      <c r="I494" s="215">
        <f>VLOOKUP(D494,'Appendix 3. nax IBGE 2019'!$E$5:$O$1850,11,FALSE)</f>
        <v>2.4999999999999916</v>
      </c>
      <c r="J494" s="119">
        <f t="shared" si="153"/>
        <v>1.7550655733304443E-2</v>
      </c>
      <c r="K494" s="119">
        <f t="shared" si="147"/>
        <v>0.9824493442666955</v>
      </c>
      <c r="L494" s="118">
        <f t="shared" si="157"/>
        <v>93852.305411820853</v>
      </c>
      <c r="M494" s="118">
        <f t="shared" si="146"/>
        <v>1647.1695020598133</v>
      </c>
      <c r="N494" s="118">
        <f t="shared" si="154"/>
        <v>465143.60330395476</v>
      </c>
      <c r="O494" s="118">
        <f t="shared" si="155"/>
        <v>3580951.6066889255</v>
      </c>
      <c r="P494" s="117">
        <f t="shared" si="156"/>
        <v>38.15518000304656</v>
      </c>
    </row>
    <row r="495" spans="1:16" x14ac:dyDescent="0.2">
      <c r="A495" s="115" t="s">
        <v>58</v>
      </c>
      <c r="B495" s="115" t="s">
        <v>71</v>
      </c>
      <c r="C495" s="116" t="s">
        <v>125</v>
      </c>
      <c r="D495" s="115" t="str">
        <f t="shared" si="144"/>
        <v>MGMale45-49</v>
      </c>
      <c r="E495" s="118">
        <f>VLOOKUP(D495,'Appendix 1b. Person-years 2019'!$E$3:$F$1682,2,FALSE)</f>
        <v>670344.44669999997</v>
      </c>
      <c r="F495" s="118">
        <f>VLOOKUP(D495,'Appendix 2b. Deaths 2019'!$E$4:$F$1683,2,FALSE)</f>
        <v>3402</v>
      </c>
      <c r="G495" s="119">
        <f t="shared" si="145"/>
        <v>5.0750028835884441E-3</v>
      </c>
      <c r="H495" s="189">
        <v>5</v>
      </c>
      <c r="I495" s="215">
        <f>VLOOKUP(D495,'Appendix 3. nax IBGE 2019'!$E$5:$O$1850,11,FALSE)</f>
        <v>2.4999999999999991</v>
      </c>
      <c r="J495" s="119">
        <f t="shared" si="153"/>
        <v>2.5057102252477977E-2</v>
      </c>
      <c r="K495" s="119">
        <f t="shared" si="147"/>
        <v>0.97494289774752207</v>
      </c>
      <c r="L495" s="118">
        <f t="shared" si="157"/>
        <v>92205.13590976104</v>
      </c>
      <c r="M495" s="118">
        <f t="shared" si="146"/>
        <v>2310.3935186945114</v>
      </c>
      <c r="N495" s="118">
        <f t="shared" si="154"/>
        <v>455249.69575206889</v>
      </c>
      <c r="O495" s="118">
        <f t="shared" si="155"/>
        <v>3115808.0033849706</v>
      </c>
      <c r="P495" s="117">
        <f t="shared" si="156"/>
        <v>33.792130694697285</v>
      </c>
    </row>
    <row r="496" spans="1:16" x14ac:dyDescent="0.2">
      <c r="A496" s="115" t="s">
        <v>58</v>
      </c>
      <c r="B496" s="115" t="s">
        <v>71</v>
      </c>
      <c r="C496" s="116" t="s">
        <v>126</v>
      </c>
      <c r="D496" s="115" t="str">
        <f t="shared" si="144"/>
        <v>MGMale50-54</v>
      </c>
      <c r="E496" s="118">
        <f>VLOOKUP(D496,'Appendix 1b. Person-years 2019'!$E$3:$F$1682,2,FALSE)</f>
        <v>642188.1067</v>
      </c>
      <c r="F496" s="118">
        <f>VLOOKUP(D496,'Appendix 2b. Deaths 2019'!$E$4:$F$1683,2,FALSE)</f>
        <v>4703</v>
      </c>
      <c r="G496" s="119">
        <f t="shared" si="145"/>
        <v>7.323399407328202E-3</v>
      </c>
      <c r="H496" s="189">
        <v>5</v>
      </c>
      <c r="I496" s="215">
        <f>VLOOKUP(D496,'Appendix 3. nax IBGE 2019'!$E$5:$O$1850,11,FALSE)</f>
        <v>2.4999999999999982</v>
      </c>
      <c r="J496" s="119">
        <f t="shared" si="153"/>
        <v>3.5958648179721761E-2</v>
      </c>
      <c r="K496" s="119">
        <f t="shared" si="147"/>
        <v>0.96404135182027828</v>
      </c>
      <c r="L496" s="118">
        <f t="shared" si="157"/>
        <v>89894.742391066524</v>
      </c>
      <c r="M496" s="118">
        <f t="shared" si="146"/>
        <v>3232.4934148470811</v>
      </c>
      <c r="N496" s="118">
        <f t="shared" si="154"/>
        <v>441392.47841821495</v>
      </c>
      <c r="O496" s="118">
        <f t="shared" si="155"/>
        <v>2660558.3076329017</v>
      </c>
      <c r="P496" s="117">
        <f t="shared" si="156"/>
        <v>29.596372789620457</v>
      </c>
    </row>
    <row r="497" spans="1:16" x14ac:dyDescent="0.2">
      <c r="A497" s="115" t="s">
        <v>58</v>
      </c>
      <c r="B497" s="115" t="s">
        <v>71</v>
      </c>
      <c r="C497" s="116" t="s">
        <v>127</v>
      </c>
      <c r="D497" s="115" t="str">
        <f t="shared" si="144"/>
        <v>MGMale55-59</v>
      </c>
      <c r="E497" s="118">
        <f>VLOOKUP(D497,'Appendix 1b. Person-years 2019'!$E$3:$F$1682,2,FALSE)</f>
        <v>580472.28610000003</v>
      </c>
      <c r="F497" s="118">
        <f>VLOOKUP(D497,'Appendix 2b. Deaths 2019'!$E$4:$F$1683,2,FALSE)</f>
        <v>5844</v>
      </c>
      <c r="G497" s="119">
        <f t="shared" si="145"/>
        <v>1.0067664107211542E-2</v>
      </c>
      <c r="H497" s="189">
        <v>5</v>
      </c>
      <c r="I497" s="215">
        <f>VLOOKUP(D497,'Appendix 3. nax IBGE 2019'!$E$5:$O$1850,11,FALSE)</f>
        <v>2.4999999999999969</v>
      </c>
      <c r="J497" s="119">
        <f t="shared" si="153"/>
        <v>4.9102453026285769E-2</v>
      </c>
      <c r="K497" s="119">
        <f t="shared" si="147"/>
        <v>0.9508975469737142</v>
      </c>
      <c r="L497" s="118">
        <f t="shared" si="157"/>
        <v>86662.248976219445</v>
      </c>
      <c r="M497" s="118">
        <f t="shared" si="146"/>
        <v>4255.329009507097</v>
      </c>
      <c r="N497" s="118">
        <f t="shared" si="154"/>
        <v>422672.92235732946</v>
      </c>
      <c r="O497" s="118">
        <f t="shared" si="155"/>
        <v>2219165.829214687</v>
      </c>
      <c r="P497" s="117">
        <f t="shared" si="156"/>
        <v>25.607064845774278</v>
      </c>
    </row>
    <row r="498" spans="1:16" x14ac:dyDescent="0.2">
      <c r="A498" s="115" t="s">
        <v>58</v>
      </c>
      <c r="B498" s="115" t="s">
        <v>71</v>
      </c>
      <c r="C498" s="116" t="s">
        <v>128</v>
      </c>
      <c r="D498" s="115" t="str">
        <f t="shared" si="144"/>
        <v>MGMale60-64</v>
      </c>
      <c r="E498" s="118">
        <f>VLOOKUP(D498,'Appendix 1b. Person-years 2019'!$E$3:$F$1682,2,FALSE)</f>
        <v>484957.36599999998</v>
      </c>
      <c r="F498" s="118">
        <f>VLOOKUP(D498,'Appendix 2b. Deaths 2019'!$E$4:$F$1683,2,FALSE)</f>
        <v>6899</v>
      </c>
      <c r="G498" s="119">
        <f t="shared" si="145"/>
        <v>1.4225992806138758E-2</v>
      </c>
      <c r="H498" s="189">
        <v>5</v>
      </c>
      <c r="I498" s="215">
        <f>VLOOKUP(D498,'Appendix 3. nax IBGE 2019'!$E$5:$O$1850,11,FALSE)</f>
        <v>2.5000000000000018</v>
      </c>
      <c r="J498" s="119">
        <f t="shared" si="153"/>
        <v>6.8687108260715252E-2</v>
      </c>
      <c r="K498" s="119">
        <f t="shared" si="147"/>
        <v>0.93131289173928478</v>
      </c>
      <c r="L498" s="118">
        <f t="shared" si="157"/>
        <v>82406.919966712347</v>
      </c>
      <c r="M498" s="118">
        <f t="shared" si="146"/>
        <v>5660.2930331856678</v>
      </c>
      <c r="N498" s="118">
        <f t="shared" si="154"/>
        <v>397883.86725059763</v>
      </c>
      <c r="O498" s="118">
        <f t="shared" si="155"/>
        <v>1796492.9068573574</v>
      </c>
      <c r="P498" s="117">
        <f t="shared" si="156"/>
        <v>21.800267593826309</v>
      </c>
    </row>
    <row r="499" spans="1:16" x14ac:dyDescent="0.2">
      <c r="A499" s="115" t="s">
        <v>58</v>
      </c>
      <c r="B499" s="115" t="s">
        <v>71</v>
      </c>
      <c r="C499" s="116" t="s">
        <v>129</v>
      </c>
      <c r="D499" s="115" t="str">
        <f t="shared" si="144"/>
        <v>MGMale65-69</v>
      </c>
      <c r="E499" s="118">
        <f>VLOOKUP(D499,'Appendix 1b. Person-years 2019'!$E$3:$F$1682,2,FALSE)</f>
        <v>369951.5833</v>
      </c>
      <c r="F499" s="118">
        <f>VLOOKUP(D499,'Appendix 2b. Deaths 2019'!$E$4:$F$1683,2,FALSE)</f>
        <v>7882</v>
      </c>
      <c r="G499" s="119">
        <f t="shared" si="145"/>
        <v>2.1305490652835921E-2</v>
      </c>
      <c r="H499" s="189">
        <v>5</v>
      </c>
      <c r="I499" s="215">
        <f>VLOOKUP(D499,'Appendix 3. nax IBGE 2019'!$E$5:$O$1850,11,FALSE)</f>
        <v>2.5000000000000071</v>
      </c>
      <c r="J499" s="119">
        <f t="shared" si="153"/>
        <v>0.10114034174974505</v>
      </c>
      <c r="K499" s="119">
        <f t="shared" si="147"/>
        <v>0.89885965825025493</v>
      </c>
      <c r="L499" s="118">
        <f t="shared" si="157"/>
        <v>76746.626933526684</v>
      </c>
      <c r="M499" s="118">
        <f t="shared" si="146"/>
        <v>7762.1800761970771</v>
      </c>
      <c r="N499" s="118">
        <f t="shared" si="154"/>
        <v>364327.68447714072</v>
      </c>
      <c r="O499" s="118">
        <f t="shared" si="155"/>
        <v>1398609.0396067598</v>
      </c>
      <c r="P499" s="117">
        <f t="shared" si="156"/>
        <v>18.223719992517076</v>
      </c>
    </row>
    <row r="500" spans="1:16" x14ac:dyDescent="0.2">
      <c r="A500" s="115" t="s">
        <v>58</v>
      </c>
      <c r="B500" s="115" t="s">
        <v>71</v>
      </c>
      <c r="C500" s="116" t="s">
        <v>130</v>
      </c>
      <c r="D500" s="115" t="str">
        <f t="shared" si="144"/>
        <v>MGMale70-74</v>
      </c>
      <c r="E500" s="118">
        <f>VLOOKUP(D500,'Appendix 1b. Person-years 2019'!$E$3:$F$1682,2,FALSE)</f>
        <v>263816.0563</v>
      </c>
      <c r="F500" s="118">
        <f>VLOOKUP(D500,'Appendix 2b. Deaths 2019'!$E$4:$F$1683,2,FALSE)</f>
        <v>7758</v>
      </c>
      <c r="G500" s="119">
        <f t="shared" si="145"/>
        <v>2.9406853050588946E-2</v>
      </c>
      <c r="H500" s="189">
        <v>5</v>
      </c>
      <c r="I500" s="215">
        <f>VLOOKUP(D500,'Appendix 3. nax IBGE 2019'!$E$5:$O$1850,11,FALSE)</f>
        <v>2.5</v>
      </c>
      <c r="J500" s="119">
        <f t="shared" si="153"/>
        <v>0.13696499178658655</v>
      </c>
      <c r="K500" s="119">
        <f t="shared" si="147"/>
        <v>0.8630350082134135</v>
      </c>
      <c r="L500" s="118">
        <f t="shared" si="157"/>
        <v>68984.446857329604</v>
      </c>
      <c r="M500" s="118">
        <f t="shared" si="146"/>
        <v>9448.4541972163661</v>
      </c>
      <c r="N500" s="118">
        <f t="shared" si="154"/>
        <v>321301.09879360709</v>
      </c>
      <c r="O500" s="118">
        <f t="shared" si="155"/>
        <v>1034281.3551296191</v>
      </c>
      <c r="P500" s="117">
        <f t="shared" si="156"/>
        <v>14.992964389040784</v>
      </c>
    </row>
    <row r="501" spans="1:16" x14ac:dyDescent="0.2">
      <c r="A501" s="115" t="s">
        <v>58</v>
      </c>
      <c r="B501" s="115" t="s">
        <v>71</v>
      </c>
      <c r="C501" s="116" t="s">
        <v>131</v>
      </c>
      <c r="D501" s="115" t="str">
        <f t="shared" si="144"/>
        <v>MGMale75-79</v>
      </c>
      <c r="E501" s="118">
        <f>VLOOKUP(D501,'Appendix 1b. Person-years 2019'!$E$3:$F$1682,2,FALSE)</f>
        <v>175969.68530000001</v>
      </c>
      <c r="F501" s="118">
        <f>VLOOKUP(D501,'Appendix 2b. Deaths 2019'!$E$4:$F$1683,2,FALSE)</f>
        <v>8308</v>
      </c>
      <c r="G501" s="119">
        <f t="shared" si="145"/>
        <v>4.7212677489513015E-2</v>
      </c>
      <c r="H501" s="189">
        <v>5</v>
      </c>
      <c r="I501" s="215">
        <f>VLOOKUP(D501,'Appendix 3. nax IBGE 2019'!$E$5:$O$1850,11,FALSE)</f>
        <v>2.5000000000000009</v>
      </c>
      <c r="J501" s="119">
        <f t="shared" si="153"/>
        <v>0.21114194595085084</v>
      </c>
      <c r="K501" s="119">
        <f t="shared" si="147"/>
        <v>0.78885805404914922</v>
      </c>
      <c r="L501" s="118">
        <f t="shared" si="157"/>
        <v>59535.992660113239</v>
      </c>
      <c r="M501" s="118">
        <f t="shared" si="146"/>
        <v>12570.545344371882</v>
      </c>
      <c r="N501" s="118">
        <f t="shared" si="154"/>
        <v>266253.59993963654</v>
      </c>
      <c r="O501" s="118">
        <f t="shared" si="155"/>
        <v>712980.25633601204</v>
      </c>
      <c r="P501" s="117">
        <f t="shared" si="156"/>
        <v>11.975617176761725</v>
      </c>
    </row>
    <row r="502" spans="1:16" x14ac:dyDescent="0.2">
      <c r="A502" s="115" t="s">
        <v>58</v>
      </c>
      <c r="B502" s="115" t="s">
        <v>71</v>
      </c>
      <c r="C502" s="116" t="s">
        <v>132</v>
      </c>
      <c r="D502" s="115" t="str">
        <f t="shared" si="144"/>
        <v>MGMale80-84</v>
      </c>
      <c r="E502" s="118">
        <f>VLOOKUP(D502,'Appendix 1b. Person-years 2019'!$E$3:$F$1682,2,FALSE)</f>
        <v>113089.91009999999</v>
      </c>
      <c r="F502" s="118">
        <f>VLOOKUP(D502,'Appendix 2b. Deaths 2019'!$E$4:$F$1683,2,FALSE)</f>
        <v>8018</v>
      </c>
      <c r="G502" s="119">
        <f t="shared" si="145"/>
        <v>7.0899340117169307E-2</v>
      </c>
      <c r="H502" s="189">
        <v>5</v>
      </c>
      <c r="I502" s="215">
        <f>VLOOKUP(D502,'Appendix 3. nax IBGE 2019'!$E$5:$O$1850,11,FALSE)</f>
        <v>2.4999999999999996</v>
      </c>
      <c r="J502" s="119">
        <f t="shared" si="153"/>
        <v>0.30112312367873828</v>
      </c>
      <c r="K502" s="119">
        <f t="shared" si="147"/>
        <v>0.69887687632126172</v>
      </c>
      <c r="L502" s="118">
        <f t="shared" si="157"/>
        <v>46965.447315741359</v>
      </c>
      <c r="M502" s="118">
        <f t="shared" si="146"/>
        <v>14142.382200685252</v>
      </c>
      <c r="N502" s="118">
        <f t="shared" si="154"/>
        <v>199471.28107699368</v>
      </c>
      <c r="O502" s="118">
        <f t="shared" si="155"/>
        <v>446726.6563963755</v>
      </c>
      <c r="P502" s="117">
        <f t="shared" si="156"/>
        <v>9.5118152158352078</v>
      </c>
    </row>
    <row r="503" spans="1:16" x14ac:dyDescent="0.2">
      <c r="A503" s="115" t="s">
        <v>58</v>
      </c>
      <c r="B503" s="115" t="s">
        <v>71</v>
      </c>
      <c r="C503" s="116" t="s">
        <v>133</v>
      </c>
      <c r="D503" s="115" t="str">
        <f t="shared" si="144"/>
        <v>MGMale85-89</v>
      </c>
      <c r="E503" s="118">
        <f>VLOOKUP(D503,'Appendix 1b. Person-years 2019'!$E$3:$F$1682,2,FALSE)</f>
        <v>58404.365899999997</v>
      </c>
      <c r="F503" s="118">
        <f>VLOOKUP(D503,'Appendix 2b. Deaths 2019'!$E$4:$F$1683,2,FALSE)</f>
        <v>6370</v>
      </c>
      <c r="G503" s="119">
        <f t="shared" si="145"/>
        <v>0.10906718875959923</v>
      </c>
      <c r="H503" s="189">
        <v>5</v>
      </c>
      <c r="I503" s="215">
        <f>VLOOKUP(D503,'Appendix 3. nax IBGE 2019'!$E$5:$O$1850,11,FALSE)</f>
        <v>2.4999999999999996</v>
      </c>
      <c r="J503" s="119">
        <f t="shared" si="153"/>
        <v>0.42849820679016443</v>
      </c>
      <c r="K503" s="119">
        <f t="shared" si="147"/>
        <v>0.57150179320983563</v>
      </c>
      <c r="L503" s="118">
        <f t="shared" si="157"/>
        <v>32823.06511505611</v>
      </c>
      <c r="M503" s="118">
        <f t="shared" si="146"/>
        <v>14064.624543158345</v>
      </c>
      <c r="N503" s="118">
        <f t="shared" si="154"/>
        <v>128953.76421738468</v>
      </c>
      <c r="O503" s="118">
        <f t="shared" si="155"/>
        <v>247255.37531938186</v>
      </c>
      <c r="P503" s="117">
        <f t="shared" si="156"/>
        <v>7.5329764131615038</v>
      </c>
    </row>
    <row r="504" spans="1:16" x14ac:dyDescent="0.2">
      <c r="A504" s="115" t="s">
        <v>58</v>
      </c>
      <c r="B504" s="115" t="s">
        <v>71</v>
      </c>
      <c r="C504" s="116" t="s">
        <v>8</v>
      </c>
      <c r="D504" s="115" t="str">
        <f t="shared" si="144"/>
        <v>MGMale90+</v>
      </c>
      <c r="E504" s="113">
        <f>VLOOKUP(D504,'Appendix 1b. Person-years 2019'!$E$3:$F$1682,2,FALSE)</f>
        <v>32914.042399999998</v>
      </c>
      <c r="F504" s="113">
        <f>VLOOKUP(D504,'Appendix 2b. Deaths 2019'!$E$4:$F$1683,2,FALSE)</f>
        <v>5219</v>
      </c>
      <c r="G504" s="114">
        <f t="shared" si="145"/>
        <v>0.15856454022189631</v>
      </c>
      <c r="H504" s="190"/>
      <c r="I504" s="215">
        <f>VLOOKUP(D504,'Appendix 3. nax IBGE 2019'!$E$5:$O$1850,11,FALSE)</f>
        <v>5.989980377548914</v>
      </c>
      <c r="J504" s="114">
        <v>1</v>
      </c>
      <c r="K504" s="114">
        <f t="shared" si="147"/>
        <v>0</v>
      </c>
      <c r="L504" s="113">
        <f t="shared" si="157"/>
        <v>18758.440571897765</v>
      </c>
      <c r="M504" s="113">
        <f t="shared" si="146"/>
        <v>18758.440571897765</v>
      </c>
      <c r="N504" s="113">
        <f>L504*P504</f>
        <v>118301.61110199717</v>
      </c>
      <c r="O504" s="113">
        <f>N504</f>
        <v>118301.61110199717</v>
      </c>
      <c r="P504" s="112">
        <f>1/G504</f>
        <v>6.3065802644184705</v>
      </c>
    </row>
    <row r="505" spans="1:16" x14ac:dyDescent="0.2">
      <c r="A505" s="115" t="s">
        <v>66</v>
      </c>
      <c r="B505" s="115" t="s">
        <v>70</v>
      </c>
      <c r="C505" s="116">
        <v>0</v>
      </c>
      <c r="D505" s="115" t="str">
        <f t="shared" si="144"/>
        <v>MSFemale0</v>
      </c>
      <c r="E505" s="122">
        <f>VLOOKUP(D505,'Appendix 1b. Person-years 2019'!$E$3:$F$1682,2,FALSE)</f>
        <v>21475.682499999999</v>
      </c>
      <c r="F505" s="122">
        <f>VLOOKUP(D505,'Appendix 2b. Deaths 2019'!$E$4:$F$1683,2,FALSE)</f>
        <v>235</v>
      </c>
      <c r="G505" s="123">
        <f t="shared" si="145"/>
        <v>1.0942609158055863E-2</v>
      </c>
      <c r="H505" s="188">
        <v>1</v>
      </c>
      <c r="I505" s="215">
        <f>VLOOKUP(D505,'Appendix 3. nax IBGE 2019'!$E$5:$O$1850,11,FALSE)</f>
        <v>8.486966927489159E-2</v>
      </c>
      <c r="J505" s="123">
        <f t="shared" ref="J505:J523" si="158">(H505*G505)/(1+(H505-I505)*G505)</f>
        <v>1.0834117244708881E-2</v>
      </c>
      <c r="K505" s="123">
        <f t="shared" si="147"/>
        <v>0.98916588275529116</v>
      </c>
      <c r="L505" s="122">
        <v>100000</v>
      </c>
      <c r="M505" s="122">
        <f t="shared" si="146"/>
        <v>1083.411724470888</v>
      </c>
      <c r="N505" s="122">
        <f t="shared" ref="N505:N523" si="159">L506*H505+M505*I505</f>
        <v>99008.537070273494</v>
      </c>
      <c r="O505" s="122">
        <f t="shared" ref="O505:O523" si="160">O506+N505</f>
        <v>7961015.9216635907</v>
      </c>
      <c r="P505" s="121">
        <f t="shared" ref="P505:P523" si="161">O505/L505</f>
        <v>79.610159216635907</v>
      </c>
    </row>
    <row r="506" spans="1:16" x14ac:dyDescent="0.2">
      <c r="A506" s="115" t="s">
        <v>66</v>
      </c>
      <c r="B506" s="115" t="s">
        <v>70</v>
      </c>
      <c r="C506" s="120" t="s">
        <v>1657</v>
      </c>
      <c r="D506" s="115" t="str">
        <f t="shared" si="144"/>
        <v>MSFemale1-4</v>
      </c>
      <c r="E506" s="118">
        <f>VLOOKUP(D506,'Appendix 1b. Person-years 2019'!$E$3:$F$1682,2,FALSE)</f>
        <v>85860.536600000007</v>
      </c>
      <c r="F506" s="118">
        <f>VLOOKUP(D506,'Appendix 2b. Deaths 2019'!$E$4:$F$1683,2,FALSE)</f>
        <v>38</v>
      </c>
      <c r="G506" s="119">
        <f t="shared" si="145"/>
        <v>4.425781797408426E-4</v>
      </c>
      <c r="H506" s="189">
        <v>4</v>
      </c>
      <c r="I506" s="215">
        <f>VLOOKUP(D506,'Appendix 3. nax IBGE 2019'!$E$5:$O$1850,11,FALSE)</f>
        <v>1.5051122624761537</v>
      </c>
      <c r="J506" s="119">
        <f t="shared" si="158"/>
        <v>1.7683601259980083E-3</v>
      </c>
      <c r="K506" s="119">
        <f t="shared" si="147"/>
        <v>0.99823163987400199</v>
      </c>
      <c r="L506" s="118">
        <f t="shared" ref="L506:L524" si="162">L505-M505</f>
        <v>98916.58827552911</v>
      </c>
      <c r="M506" s="118">
        <f t="shared" si="146"/>
        <v>174.92015050620776</v>
      </c>
      <c r="N506" s="118">
        <f t="shared" si="159"/>
        <v>395229.9469635727</v>
      </c>
      <c r="O506" s="118">
        <f t="shared" si="160"/>
        <v>7862007.3845933173</v>
      </c>
      <c r="P506" s="117">
        <f t="shared" si="161"/>
        <v>79.481182293650662</v>
      </c>
    </row>
    <row r="507" spans="1:16" x14ac:dyDescent="0.2">
      <c r="A507" s="115" t="s">
        <v>66</v>
      </c>
      <c r="B507" s="115" t="s">
        <v>70</v>
      </c>
      <c r="C507" s="120" t="s">
        <v>1658</v>
      </c>
      <c r="D507" s="115" t="str">
        <f t="shared" si="144"/>
        <v>MSFemale5-9</v>
      </c>
      <c r="E507" s="118">
        <f>VLOOKUP(D507,'Appendix 1b. Person-years 2019'!$E$3:$F$1682,2,FALSE)</f>
        <v>103625.7421</v>
      </c>
      <c r="F507" s="118">
        <f>VLOOKUP(D507,'Appendix 2b. Deaths 2019'!$E$4:$F$1683,2,FALSE)</f>
        <v>24</v>
      </c>
      <c r="G507" s="119">
        <f t="shared" si="145"/>
        <v>2.3160268398212996E-4</v>
      </c>
      <c r="H507" s="189">
        <v>5</v>
      </c>
      <c r="I507" s="215">
        <f>VLOOKUP(D507,'Appendix 3. nax IBGE 2019'!$E$5:$O$1850,11,FALSE)</f>
        <v>2.4999999999997655</v>
      </c>
      <c r="J507" s="119">
        <f t="shared" si="158"/>
        <v>1.1573433103682247E-3</v>
      </c>
      <c r="K507" s="119">
        <f t="shared" si="147"/>
        <v>0.99884265668963179</v>
      </c>
      <c r="L507" s="118">
        <f t="shared" si="162"/>
        <v>98741.668125022901</v>
      </c>
      <c r="M507" s="118">
        <f t="shared" si="146"/>
        <v>114.27800905909463</v>
      </c>
      <c r="N507" s="118">
        <f t="shared" si="159"/>
        <v>493422.64560246677</v>
      </c>
      <c r="O507" s="118">
        <f t="shared" si="160"/>
        <v>7466777.4376297444</v>
      </c>
      <c r="P507" s="117">
        <f t="shared" si="161"/>
        <v>75.619316337410851</v>
      </c>
    </row>
    <row r="508" spans="1:16" x14ac:dyDescent="0.2">
      <c r="A508" s="115" t="s">
        <v>66</v>
      </c>
      <c r="B508" s="115" t="s">
        <v>70</v>
      </c>
      <c r="C508" s="120" t="s">
        <v>118</v>
      </c>
      <c r="D508" s="115" t="str">
        <f t="shared" si="144"/>
        <v>MSFemale10-14</v>
      </c>
      <c r="E508" s="118">
        <f>VLOOKUP(D508,'Appendix 1b. Person-years 2019'!$E$3:$F$1682,2,FALSE)</f>
        <v>99576.561100000006</v>
      </c>
      <c r="F508" s="118">
        <f>VLOOKUP(D508,'Appendix 2b. Deaths 2019'!$E$4:$F$1683,2,FALSE)</f>
        <v>28</v>
      </c>
      <c r="G508" s="119">
        <f t="shared" si="145"/>
        <v>2.8119067068284201E-4</v>
      </c>
      <c r="H508" s="189">
        <v>5</v>
      </c>
      <c r="I508" s="215">
        <f>VLOOKUP(D508,'Appendix 3. nax IBGE 2019'!$E$5:$O$1850,11,FALSE)</f>
        <v>2.5000000000004614</v>
      </c>
      <c r="J508" s="119">
        <f t="shared" si="158"/>
        <v>1.4049656952988413E-3</v>
      </c>
      <c r="K508" s="119">
        <f t="shared" si="147"/>
        <v>0.9985950343047012</v>
      </c>
      <c r="L508" s="118">
        <f t="shared" si="162"/>
        <v>98627.390115963804</v>
      </c>
      <c r="M508" s="118">
        <f t="shared" si="146"/>
        <v>138.56809972978516</v>
      </c>
      <c r="N508" s="118">
        <f t="shared" si="159"/>
        <v>492790.53033049463</v>
      </c>
      <c r="O508" s="118">
        <f t="shared" si="160"/>
        <v>6973354.7920272779</v>
      </c>
      <c r="P508" s="117">
        <f t="shared" si="161"/>
        <v>70.704038541709039</v>
      </c>
    </row>
    <row r="509" spans="1:16" x14ac:dyDescent="0.2">
      <c r="A509" s="115" t="s">
        <v>66</v>
      </c>
      <c r="B509" s="115" t="s">
        <v>70</v>
      </c>
      <c r="C509" s="116" t="s">
        <v>119</v>
      </c>
      <c r="D509" s="115" t="str">
        <f t="shared" si="144"/>
        <v>MSFemale15-19</v>
      </c>
      <c r="E509" s="118">
        <f>VLOOKUP(D509,'Appendix 1b. Person-years 2019'!$E$3:$F$1682,2,FALSE)</f>
        <v>102339.70389999999</v>
      </c>
      <c r="F509" s="118">
        <f>VLOOKUP(D509,'Appendix 2b. Deaths 2019'!$E$4:$F$1683,2,FALSE)</f>
        <v>46</v>
      </c>
      <c r="G509" s="119">
        <f t="shared" si="145"/>
        <v>4.4948341891772861E-4</v>
      </c>
      <c r="H509" s="189">
        <v>5</v>
      </c>
      <c r="I509" s="215">
        <f>VLOOKUP(D509,'Appendix 3. nax IBGE 2019'!$E$5:$O$1850,11,FALSE)</f>
        <v>2.4999999999999507</v>
      </c>
      <c r="J509" s="119">
        <f t="shared" si="158"/>
        <v>2.2448944874653045E-3</v>
      </c>
      <c r="K509" s="119">
        <f t="shared" si="147"/>
        <v>0.99775510551253466</v>
      </c>
      <c r="L509" s="118">
        <f t="shared" si="162"/>
        <v>98488.822016234015</v>
      </c>
      <c r="M509" s="118">
        <f t="shared" si="146"/>
        <v>221.09701362119526</v>
      </c>
      <c r="N509" s="118">
        <f t="shared" si="159"/>
        <v>491891.36754711706</v>
      </c>
      <c r="O509" s="118">
        <f t="shared" si="160"/>
        <v>6480564.2616967829</v>
      </c>
      <c r="P509" s="117">
        <f t="shared" si="161"/>
        <v>65.799997695460149</v>
      </c>
    </row>
    <row r="510" spans="1:16" x14ac:dyDescent="0.2">
      <c r="A510" s="115" t="s">
        <v>66</v>
      </c>
      <c r="B510" s="115" t="s">
        <v>70</v>
      </c>
      <c r="C510" s="116" t="s">
        <v>120</v>
      </c>
      <c r="D510" s="115" t="str">
        <f t="shared" si="144"/>
        <v>MSFemale20-24</v>
      </c>
      <c r="E510" s="118">
        <f>VLOOKUP(D510,'Appendix 1b. Person-years 2019'!$E$3:$F$1682,2,FALSE)</f>
        <v>111632.6185</v>
      </c>
      <c r="F510" s="118">
        <f>VLOOKUP(D510,'Appendix 2b. Deaths 2019'!$E$4:$F$1683,2,FALSE)</f>
        <v>61</v>
      </c>
      <c r="G510" s="119">
        <f t="shared" si="145"/>
        <v>5.4643526972360679E-4</v>
      </c>
      <c r="H510" s="189">
        <v>5</v>
      </c>
      <c r="I510" s="215">
        <f>VLOOKUP(D510,'Appendix 3. nax IBGE 2019'!$E$5:$O$1850,11,FALSE)</f>
        <v>2.5000000000000551</v>
      </c>
      <c r="J510" s="119">
        <f t="shared" si="158"/>
        <v>2.728449046641213E-3</v>
      </c>
      <c r="K510" s="119">
        <f t="shared" si="147"/>
        <v>0.99727155095335873</v>
      </c>
      <c r="L510" s="118">
        <f t="shared" si="162"/>
        <v>98267.725002612817</v>
      </c>
      <c r="M510" s="118">
        <f t="shared" si="146"/>
        <v>268.11848059897983</v>
      </c>
      <c r="N510" s="118">
        <f t="shared" si="159"/>
        <v>490668.32881156669</v>
      </c>
      <c r="O510" s="118">
        <f t="shared" si="160"/>
        <v>5988672.8941496657</v>
      </c>
      <c r="P510" s="117">
        <f t="shared" si="161"/>
        <v>60.942419232667028</v>
      </c>
    </row>
    <row r="511" spans="1:16" x14ac:dyDescent="0.2">
      <c r="A511" s="115" t="s">
        <v>66</v>
      </c>
      <c r="B511" s="115" t="s">
        <v>70</v>
      </c>
      <c r="C511" s="116" t="s">
        <v>121</v>
      </c>
      <c r="D511" s="115" t="str">
        <f t="shared" si="144"/>
        <v>MSFemale25-29</v>
      </c>
      <c r="E511" s="118">
        <f>VLOOKUP(D511,'Appendix 1b. Person-years 2019'!$E$3:$F$1682,2,FALSE)</f>
        <v>113550.4877</v>
      </c>
      <c r="F511" s="118">
        <f>VLOOKUP(D511,'Appendix 2b. Deaths 2019'!$E$4:$F$1683,2,FALSE)</f>
        <v>99</v>
      </c>
      <c r="G511" s="119">
        <f t="shared" si="145"/>
        <v>8.7185887093288114E-4</v>
      </c>
      <c r="H511" s="189">
        <v>5</v>
      </c>
      <c r="I511" s="215">
        <f>VLOOKUP(D511,'Appendix 3. nax IBGE 2019'!$E$5:$O$1850,11,FALSE)</f>
        <v>2.5000000000000338</v>
      </c>
      <c r="J511" s="119">
        <f t="shared" si="158"/>
        <v>4.3498132963910056E-3</v>
      </c>
      <c r="K511" s="119">
        <f t="shared" si="147"/>
        <v>0.99565018670360894</v>
      </c>
      <c r="L511" s="118">
        <f t="shared" si="162"/>
        <v>97999.606522013841</v>
      </c>
      <c r="M511" s="118">
        <f t="shared" si="146"/>
        <v>426.2799914905425</v>
      </c>
      <c r="N511" s="118">
        <f t="shared" si="159"/>
        <v>488932.33263134287</v>
      </c>
      <c r="O511" s="118">
        <f t="shared" si="160"/>
        <v>5498004.5653380994</v>
      </c>
      <c r="P511" s="117">
        <f t="shared" si="161"/>
        <v>56.102312656766351</v>
      </c>
    </row>
    <row r="512" spans="1:16" x14ac:dyDescent="0.2">
      <c r="A512" s="115" t="s">
        <v>66</v>
      </c>
      <c r="B512" s="115" t="s">
        <v>70</v>
      </c>
      <c r="C512" s="116" t="s">
        <v>122</v>
      </c>
      <c r="D512" s="115" t="str">
        <f t="shared" si="144"/>
        <v>MSFemale30-34</v>
      </c>
      <c r="E512" s="118">
        <f>VLOOKUP(D512,'Appendix 1b. Person-years 2019'!$E$3:$F$1682,2,FALSE)</f>
        <v>111273.03720000001</v>
      </c>
      <c r="F512" s="118">
        <f>VLOOKUP(D512,'Appendix 2b. Deaths 2019'!$E$4:$F$1683,2,FALSE)</f>
        <v>97</v>
      </c>
      <c r="G512" s="119">
        <f t="shared" si="145"/>
        <v>8.7172959812046897E-4</v>
      </c>
      <c r="H512" s="189">
        <v>5</v>
      </c>
      <c r="I512" s="215">
        <f>VLOOKUP(D512,'Appendix 3. nax IBGE 2019'!$E$5:$O$1850,11,FALSE)</f>
        <v>2.5000000000000164</v>
      </c>
      <c r="J512" s="119">
        <f t="shared" si="158"/>
        <v>4.349169740626959E-3</v>
      </c>
      <c r="K512" s="119">
        <f t="shared" si="147"/>
        <v>0.99565083025937307</v>
      </c>
      <c r="L512" s="118">
        <f t="shared" si="162"/>
        <v>97573.326530523293</v>
      </c>
      <c r="M512" s="118">
        <f t="shared" si="146"/>
        <v>424.36295923886559</v>
      </c>
      <c r="N512" s="118">
        <f t="shared" si="159"/>
        <v>486805.72525451932</v>
      </c>
      <c r="O512" s="118">
        <f t="shared" si="160"/>
        <v>5009072.2327067563</v>
      </c>
      <c r="P512" s="117">
        <f t="shared" si="161"/>
        <v>51.336491342639604</v>
      </c>
    </row>
    <row r="513" spans="1:16" x14ac:dyDescent="0.2">
      <c r="A513" s="115" t="s">
        <v>66</v>
      </c>
      <c r="B513" s="115" t="s">
        <v>70</v>
      </c>
      <c r="C513" s="116" t="s">
        <v>123</v>
      </c>
      <c r="D513" s="115" t="str">
        <f t="shared" si="144"/>
        <v>MSFemale35-39</v>
      </c>
      <c r="E513" s="118">
        <f>VLOOKUP(D513,'Appendix 1b. Person-years 2019'!$E$3:$F$1682,2,FALSE)</f>
        <v>110802.98020000001</v>
      </c>
      <c r="F513" s="118">
        <f>VLOOKUP(D513,'Appendix 2b. Deaths 2019'!$E$4:$F$1683,2,FALSE)</f>
        <v>147</v>
      </c>
      <c r="G513" s="119">
        <f t="shared" si="145"/>
        <v>1.3266791176073439E-3</v>
      </c>
      <c r="H513" s="189">
        <v>5</v>
      </c>
      <c r="I513" s="215">
        <f>VLOOKUP(D513,'Appendix 3. nax IBGE 2019'!$E$5:$O$1850,11,FALSE)</f>
        <v>2.5000000000000182</v>
      </c>
      <c r="J513" s="119">
        <f t="shared" si="158"/>
        <v>6.6114673488655122E-3</v>
      </c>
      <c r="K513" s="119">
        <f t="shared" si="147"/>
        <v>0.99338853265113447</v>
      </c>
      <c r="L513" s="118">
        <f t="shared" si="162"/>
        <v>97148.963571284432</v>
      </c>
      <c r="M513" s="118">
        <f t="shared" si="146"/>
        <v>642.29720062767205</v>
      </c>
      <c r="N513" s="118">
        <f t="shared" si="159"/>
        <v>484139.07485485298</v>
      </c>
      <c r="O513" s="118">
        <f t="shared" si="160"/>
        <v>4522266.5074522374</v>
      </c>
      <c r="P513" s="117">
        <f t="shared" si="161"/>
        <v>46.549817323928117</v>
      </c>
    </row>
    <row r="514" spans="1:16" x14ac:dyDescent="0.2">
      <c r="A514" s="115" t="s">
        <v>66</v>
      </c>
      <c r="B514" s="115" t="s">
        <v>70</v>
      </c>
      <c r="C514" s="116" t="s">
        <v>124</v>
      </c>
      <c r="D514" s="115" t="str">
        <f t="shared" si="144"/>
        <v>MSFemale40-44</v>
      </c>
      <c r="E514" s="118">
        <f>VLOOKUP(D514,'Appendix 1b. Person-years 2019'!$E$3:$F$1682,2,FALSE)</f>
        <v>100618.4855</v>
      </c>
      <c r="F514" s="118">
        <f>VLOOKUP(D514,'Appendix 2b. Deaths 2019'!$E$4:$F$1683,2,FALSE)</f>
        <v>186</v>
      </c>
      <c r="G514" s="119">
        <f t="shared" si="145"/>
        <v>1.848566881877784E-3</v>
      </c>
      <c r="H514" s="189">
        <v>5</v>
      </c>
      <c r="I514" s="215">
        <f>VLOOKUP(D514,'Appendix 3. nax IBGE 2019'!$E$5:$O$1850,11,FALSE)</f>
        <v>2.50000000000006</v>
      </c>
      <c r="J514" s="119">
        <f t="shared" si="158"/>
        <v>9.2003159111485149E-3</v>
      </c>
      <c r="K514" s="119">
        <f t="shared" si="147"/>
        <v>0.99079968408885144</v>
      </c>
      <c r="L514" s="118">
        <f t="shared" si="162"/>
        <v>96506.666370656763</v>
      </c>
      <c r="M514" s="118">
        <f t="shared" si="146"/>
        <v>887.89181814185474</v>
      </c>
      <c r="N514" s="118">
        <f t="shared" si="159"/>
        <v>480313.60230792919</v>
      </c>
      <c r="O514" s="118">
        <f t="shared" si="160"/>
        <v>4038127.4325973843</v>
      </c>
      <c r="P514" s="117">
        <f t="shared" si="161"/>
        <v>41.842989551498931</v>
      </c>
    </row>
    <row r="515" spans="1:16" x14ac:dyDescent="0.2">
      <c r="A515" s="115" t="s">
        <v>66</v>
      </c>
      <c r="B515" s="115" t="s">
        <v>70</v>
      </c>
      <c r="C515" s="116" t="s">
        <v>125</v>
      </c>
      <c r="D515" s="115" t="str">
        <f t="shared" si="144"/>
        <v>MSFemale45-49</v>
      </c>
      <c r="E515" s="118">
        <f>VLOOKUP(D515,'Appendix 1b. Person-years 2019'!$E$3:$F$1682,2,FALSE)</f>
        <v>90732.400699999998</v>
      </c>
      <c r="F515" s="118">
        <f>VLOOKUP(D515,'Appendix 2b. Deaths 2019'!$E$4:$F$1683,2,FALSE)</f>
        <v>246</v>
      </c>
      <c r="G515" s="119">
        <f t="shared" si="145"/>
        <v>2.7112696027230768E-3</v>
      </c>
      <c r="H515" s="189">
        <v>5</v>
      </c>
      <c r="I515" s="215">
        <f>VLOOKUP(D515,'Appendix 3. nax IBGE 2019'!$E$5:$O$1850,11,FALSE)</f>
        <v>2.4999999999999445</v>
      </c>
      <c r="J515" s="119">
        <f t="shared" si="158"/>
        <v>1.3465079362679665E-2</v>
      </c>
      <c r="K515" s="119">
        <f t="shared" si="147"/>
        <v>0.98653492063732029</v>
      </c>
      <c r="L515" s="118">
        <f t="shared" si="162"/>
        <v>95618.774552514908</v>
      </c>
      <c r="M515" s="118">
        <f t="shared" si="146"/>
        <v>1287.5143879117879</v>
      </c>
      <c r="N515" s="118">
        <f t="shared" si="159"/>
        <v>474875.08679279505</v>
      </c>
      <c r="O515" s="118">
        <f t="shared" si="160"/>
        <v>3557813.8302894551</v>
      </c>
      <c r="P515" s="117">
        <f t="shared" si="161"/>
        <v>37.208318627169433</v>
      </c>
    </row>
    <row r="516" spans="1:16" x14ac:dyDescent="0.2">
      <c r="A516" s="115" t="s">
        <v>66</v>
      </c>
      <c r="B516" s="115" t="s">
        <v>70</v>
      </c>
      <c r="C516" s="116" t="s">
        <v>126</v>
      </c>
      <c r="D516" s="115" t="str">
        <f t="shared" si="144"/>
        <v>MSFemale50-54</v>
      </c>
      <c r="E516" s="118">
        <f>VLOOKUP(D516,'Appendix 1b. Person-years 2019'!$E$3:$F$1682,2,FALSE)</f>
        <v>83821.321500000005</v>
      </c>
      <c r="F516" s="118">
        <f>VLOOKUP(D516,'Appendix 2b. Deaths 2019'!$E$4:$F$1683,2,FALSE)</f>
        <v>341</v>
      </c>
      <c r="G516" s="119">
        <f t="shared" si="145"/>
        <v>4.0681773312295005E-3</v>
      </c>
      <c r="H516" s="189">
        <v>5</v>
      </c>
      <c r="I516" s="215">
        <f>VLOOKUP(D516,'Appendix 3. nax IBGE 2019'!$E$5:$O$1850,11,FALSE)</f>
        <v>2.5000000000000018</v>
      </c>
      <c r="J516" s="119">
        <f t="shared" si="158"/>
        <v>2.0136093656762614E-2</v>
      </c>
      <c r="K516" s="119">
        <f t="shared" si="147"/>
        <v>0.97986390634323739</v>
      </c>
      <c r="L516" s="118">
        <f t="shared" si="162"/>
        <v>94331.260164603125</v>
      </c>
      <c r="M516" s="118">
        <f t="shared" si="146"/>
        <v>1899.4630894348888</v>
      </c>
      <c r="N516" s="118">
        <f t="shared" si="159"/>
        <v>466907.64309942839</v>
      </c>
      <c r="O516" s="118">
        <f t="shared" si="160"/>
        <v>3082938.7434966601</v>
      </c>
      <c r="P516" s="117">
        <f t="shared" si="161"/>
        <v>32.682047691476747</v>
      </c>
    </row>
    <row r="517" spans="1:16" x14ac:dyDescent="0.2">
      <c r="A517" s="115" t="s">
        <v>66</v>
      </c>
      <c r="B517" s="115" t="s">
        <v>70</v>
      </c>
      <c r="C517" s="116" t="s">
        <v>127</v>
      </c>
      <c r="D517" s="115" t="str">
        <f t="shared" ref="D517:D580" si="163">_xlfn.CONCAT(A517,B517,C517)</f>
        <v>MSFemale55-59</v>
      </c>
      <c r="E517" s="118">
        <f>VLOOKUP(D517,'Appendix 1b. Person-years 2019'!$E$3:$F$1682,2,FALSE)</f>
        <v>75036.908899999995</v>
      </c>
      <c r="F517" s="118">
        <f>VLOOKUP(D517,'Appendix 2b. Deaths 2019'!$E$4:$F$1683,2,FALSE)</f>
        <v>442</v>
      </c>
      <c r="G517" s="119">
        <f t="shared" ref="G517:G580" si="164">F517/E517</f>
        <v>5.8904345405411552E-3</v>
      </c>
      <c r="H517" s="189">
        <v>5</v>
      </c>
      <c r="I517" s="215">
        <f>VLOOKUP(D517,'Appendix 3. nax IBGE 2019'!$E$5:$O$1850,11,FALSE)</f>
        <v>2.4999999999999774</v>
      </c>
      <c r="J517" s="119">
        <f t="shared" si="158"/>
        <v>2.9024751702803709E-2</v>
      </c>
      <c r="K517" s="119">
        <f t="shared" si="147"/>
        <v>0.97097524829719628</v>
      </c>
      <c r="L517" s="118">
        <f t="shared" si="162"/>
        <v>92431.79707516823</v>
      </c>
      <c r="M517" s="118">
        <f t="shared" ref="M517:M580" si="165">L517*J517</f>
        <v>2682.809959550696</v>
      </c>
      <c r="N517" s="118">
        <f t="shared" si="159"/>
        <v>455451.96047696436</v>
      </c>
      <c r="O517" s="118">
        <f t="shared" si="160"/>
        <v>2616031.100397232</v>
      </c>
      <c r="P517" s="117">
        <f t="shared" si="161"/>
        <v>28.302285395033479</v>
      </c>
    </row>
    <row r="518" spans="1:16" x14ac:dyDescent="0.2">
      <c r="A518" s="115" t="s">
        <v>66</v>
      </c>
      <c r="B518" s="115" t="s">
        <v>70</v>
      </c>
      <c r="C518" s="116" t="s">
        <v>128</v>
      </c>
      <c r="D518" s="115" t="str">
        <f t="shared" si="163"/>
        <v>MSFemale60-64</v>
      </c>
      <c r="E518" s="118">
        <f>VLOOKUP(D518,'Appendix 1b. Person-years 2019'!$E$3:$F$1682,2,FALSE)</f>
        <v>59654.073400000001</v>
      </c>
      <c r="F518" s="118">
        <f>VLOOKUP(D518,'Appendix 2b. Deaths 2019'!$E$4:$F$1683,2,FALSE)</f>
        <v>501</v>
      </c>
      <c r="G518" s="119">
        <f t="shared" si="164"/>
        <v>8.3984206181635206E-3</v>
      </c>
      <c r="H518" s="189">
        <v>5</v>
      </c>
      <c r="I518" s="215">
        <f>VLOOKUP(D518,'Appendix 3. nax IBGE 2019'!$E$5:$O$1850,11,FALSE)</f>
        <v>2.5000000000000009</v>
      </c>
      <c r="J518" s="119">
        <f t="shared" si="158"/>
        <v>4.1128565607337221E-2</v>
      </c>
      <c r="K518" s="119">
        <f t="shared" ref="K518:K581" si="166">1-J518</f>
        <v>0.95887143439266276</v>
      </c>
      <c r="L518" s="118">
        <f t="shared" si="162"/>
        <v>89748.987115617536</v>
      </c>
      <c r="M518" s="118">
        <f t="shared" si="165"/>
        <v>3691.247104776739</v>
      </c>
      <c r="N518" s="118">
        <f t="shared" si="159"/>
        <v>439516.81781614589</v>
      </c>
      <c r="O518" s="118">
        <f t="shared" si="160"/>
        <v>2160579.1399202677</v>
      </c>
      <c r="P518" s="117">
        <f t="shared" si="161"/>
        <v>24.073576865407297</v>
      </c>
    </row>
    <row r="519" spans="1:16" x14ac:dyDescent="0.2">
      <c r="A519" s="115" t="s">
        <v>66</v>
      </c>
      <c r="B519" s="115" t="s">
        <v>70</v>
      </c>
      <c r="C519" s="116" t="s">
        <v>129</v>
      </c>
      <c r="D519" s="115" t="str">
        <f t="shared" si="163"/>
        <v>MSFemale65-69</v>
      </c>
      <c r="E519" s="118">
        <f>VLOOKUP(D519,'Appendix 1b. Person-years 2019'!$E$3:$F$1682,2,FALSE)</f>
        <v>45737.510499999997</v>
      </c>
      <c r="F519" s="118">
        <f>VLOOKUP(D519,'Appendix 2b. Deaths 2019'!$E$4:$F$1683,2,FALSE)</f>
        <v>640</v>
      </c>
      <c r="G519" s="119">
        <f t="shared" si="164"/>
        <v>1.3992891021036225E-2</v>
      </c>
      <c r="H519" s="189">
        <v>5</v>
      </c>
      <c r="I519" s="215">
        <f>VLOOKUP(D519,'Appendix 3. nax IBGE 2019'!$E$5:$O$1850,11,FALSE)</f>
        <v>2.5000000000000075</v>
      </c>
      <c r="J519" s="119">
        <f t="shared" si="158"/>
        <v>6.759966813210426E-2</v>
      </c>
      <c r="K519" s="119">
        <f t="shared" si="166"/>
        <v>0.93240033186789573</v>
      </c>
      <c r="L519" s="118">
        <f t="shared" si="162"/>
        <v>86057.740010840804</v>
      </c>
      <c r="M519" s="118">
        <f t="shared" si="165"/>
        <v>5817.4746649317485</v>
      </c>
      <c r="N519" s="118">
        <f t="shared" si="159"/>
        <v>415745.01339187467</v>
      </c>
      <c r="O519" s="118">
        <f t="shared" si="160"/>
        <v>1721062.3221041218</v>
      </c>
      <c r="P519" s="117">
        <f t="shared" si="161"/>
        <v>19.998925394593414</v>
      </c>
    </row>
    <row r="520" spans="1:16" x14ac:dyDescent="0.2">
      <c r="A520" s="115" t="s">
        <v>66</v>
      </c>
      <c r="B520" s="115" t="s">
        <v>70</v>
      </c>
      <c r="C520" s="116" t="s">
        <v>130</v>
      </c>
      <c r="D520" s="115" t="str">
        <f t="shared" si="163"/>
        <v>MSFemale70-74</v>
      </c>
      <c r="E520" s="118">
        <f>VLOOKUP(D520,'Appendix 1b. Person-years 2019'!$E$3:$F$1682,2,FALSE)</f>
        <v>32819.346299999997</v>
      </c>
      <c r="F520" s="118">
        <f>VLOOKUP(D520,'Appendix 2b. Deaths 2019'!$E$4:$F$1683,2,FALSE)</f>
        <v>774</v>
      </c>
      <c r="G520" s="119">
        <f t="shared" si="164"/>
        <v>2.3583650720063246E-2</v>
      </c>
      <c r="H520" s="189">
        <v>5</v>
      </c>
      <c r="I520" s="215">
        <f>VLOOKUP(D520,'Appendix 3. nax IBGE 2019'!$E$5:$O$1850,11,FALSE)</f>
        <v>2.5000000000000018</v>
      </c>
      <c r="J520" s="119">
        <f t="shared" si="158"/>
        <v>0.11135297918119669</v>
      </c>
      <c r="K520" s="119">
        <f t="shared" si="166"/>
        <v>0.88864702081880331</v>
      </c>
      <c r="L520" s="118">
        <f t="shared" si="162"/>
        <v>80240.265345909051</v>
      </c>
      <c r="M520" s="118">
        <f t="shared" si="165"/>
        <v>8934.992596556709</v>
      </c>
      <c r="N520" s="118">
        <f t="shared" si="159"/>
        <v>378863.84523815347</v>
      </c>
      <c r="O520" s="118">
        <f t="shared" si="160"/>
        <v>1305317.3087122471</v>
      </c>
      <c r="P520" s="117">
        <f t="shared" si="161"/>
        <v>16.267609573387297</v>
      </c>
    </row>
    <row r="521" spans="1:16" x14ac:dyDescent="0.2">
      <c r="A521" s="115" t="s">
        <v>66</v>
      </c>
      <c r="B521" s="115" t="s">
        <v>70</v>
      </c>
      <c r="C521" s="116" t="s">
        <v>131</v>
      </c>
      <c r="D521" s="115" t="str">
        <f t="shared" si="163"/>
        <v>MSFemale75-79</v>
      </c>
      <c r="E521" s="118">
        <f>VLOOKUP(D521,'Appendix 1b. Person-years 2019'!$E$3:$F$1682,2,FALSE)</f>
        <v>23025.2251</v>
      </c>
      <c r="F521" s="118">
        <f>VLOOKUP(D521,'Appendix 2b. Deaths 2019'!$E$4:$F$1683,2,FALSE)</f>
        <v>812</v>
      </c>
      <c r="G521" s="119">
        <f t="shared" si="164"/>
        <v>3.526567043203413E-2</v>
      </c>
      <c r="H521" s="189">
        <v>5</v>
      </c>
      <c r="I521" s="215">
        <f>VLOOKUP(D521,'Appendix 3. nax IBGE 2019'!$E$5:$O$1850,11,FALSE)</f>
        <v>2.4999999999999982</v>
      </c>
      <c r="J521" s="119">
        <f t="shared" si="158"/>
        <v>0.16204204846676873</v>
      </c>
      <c r="K521" s="119">
        <f t="shared" si="166"/>
        <v>0.83795795153323127</v>
      </c>
      <c r="L521" s="118">
        <f t="shared" si="162"/>
        <v>71305.272749352342</v>
      </c>
      <c r="M521" s="118">
        <f t="shared" si="165"/>
        <v>11554.452462786716</v>
      </c>
      <c r="N521" s="118">
        <f t="shared" si="159"/>
        <v>327640.2325897949</v>
      </c>
      <c r="O521" s="118">
        <f t="shared" si="160"/>
        <v>926453.46347409359</v>
      </c>
      <c r="P521" s="117">
        <f t="shared" si="161"/>
        <v>12.99277637897414</v>
      </c>
    </row>
    <row r="522" spans="1:16" x14ac:dyDescent="0.2">
      <c r="A522" s="115" t="s">
        <v>66</v>
      </c>
      <c r="B522" s="115" t="s">
        <v>70</v>
      </c>
      <c r="C522" s="116" t="s">
        <v>132</v>
      </c>
      <c r="D522" s="115" t="str">
        <f t="shared" si="163"/>
        <v>MSFemale80-84</v>
      </c>
      <c r="E522" s="118">
        <f>VLOOKUP(D522,'Appendix 1b. Person-years 2019'!$E$3:$F$1682,2,FALSE)</f>
        <v>14740.3748</v>
      </c>
      <c r="F522" s="118">
        <f>VLOOKUP(D522,'Appendix 2b. Deaths 2019'!$E$4:$F$1683,2,FALSE)</f>
        <v>857</v>
      </c>
      <c r="G522" s="119">
        <f t="shared" si="164"/>
        <v>5.813963427849881E-2</v>
      </c>
      <c r="H522" s="189">
        <v>5</v>
      </c>
      <c r="I522" s="215">
        <f>VLOOKUP(D522,'Appendix 3. nax IBGE 2019'!$E$5:$O$1850,11,FALSE)</f>
        <v>2.5000000000000022</v>
      </c>
      <c r="J522" s="119">
        <f t="shared" si="158"/>
        <v>0.25380748544080894</v>
      </c>
      <c r="K522" s="119">
        <f t="shared" si="166"/>
        <v>0.746192514559191</v>
      </c>
      <c r="L522" s="118">
        <f t="shared" si="162"/>
        <v>59750.820286565628</v>
      </c>
      <c r="M522" s="118">
        <f t="shared" si="165"/>
        <v>15165.205449958898</v>
      </c>
      <c r="N522" s="118">
        <f t="shared" si="159"/>
        <v>260841.08780793092</v>
      </c>
      <c r="O522" s="118">
        <f t="shared" si="160"/>
        <v>598813.23088429868</v>
      </c>
      <c r="P522" s="117">
        <f t="shared" si="161"/>
        <v>10.02184117326563</v>
      </c>
    </row>
    <row r="523" spans="1:16" x14ac:dyDescent="0.2">
      <c r="A523" s="115" t="s">
        <v>66</v>
      </c>
      <c r="B523" s="115" t="s">
        <v>70</v>
      </c>
      <c r="C523" s="116" t="s">
        <v>133</v>
      </c>
      <c r="D523" s="115" t="str">
        <f t="shared" si="163"/>
        <v>MSFemale85-89</v>
      </c>
      <c r="E523" s="118">
        <f>VLOOKUP(D523,'Appendix 1b. Person-years 2019'!$E$3:$F$1682,2,FALSE)</f>
        <v>7760.9049999999997</v>
      </c>
      <c r="F523" s="118">
        <f>VLOOKUP(D523,'Appendix 2b. Deaths 2019'!$E$4:$F$1683,2,FALSE)</f>
        <v>761</v>
      </c>
      <c r="G523" s="119">
        <f t="shared" si="164"/>
        <v>9.8055574704238743E-2</v>
      </c>
      <c r="H523" s="189">
        <v>5</v>
      </c>
      <c r="I523" s="215">
        <f>VLOOKUP(D523,'Appendix 3. nax IBGE 2019'!$E$5:$O$1850,11,FALSE)</f>
        <v>2.5000000000000009</v>
      </c>
      <c r="J523" s="119">
        <f t="shared" si="158"/>
        <v>0.39375354753319358</v>
      </c>
      <c r="K523" s="119">
        <f t="shared" si="166"/>
        <v>0.60624645246680642</v>
      </c>
      <c r="L523" s="118">
        <f t="shared" si="162"/>
        <v>44585.614836606728</v>
      </c>
      <c r="M523" s="118">
        <f t="shared" si="165"/>
        <v>17555.744010862487</v>
      </c>
      <c r="N523" s="118">
        <f t="shared" si="159"/>
        <v>179038.71415587742</v>
      </c>
      <c r="O523" s="118">
        <f t="shared" si="160"/>
        <v>337972.14307636779</v>
      </c>
      <c r="P523" s="117">
        <f t="shared" si="161"/>
        <v>7.5802956696893631</v>
      </c>
    </row>
    <row r="524" spans="1:16" x14ac:dyDescent="0.2">
      <c r="A524" s="115" t="s">
        <v>66</v>
      </c>
      <c r="B524" s="115" t="s">
        <v>70</v>
      </c>
      <c r="C524" s="116" t="s">
        <v>8</v>
      </c>
      <c r="D524" s="115" t="str">
        <f t="shared" si="163"/>
        <v>MSFemale90+</v>
      </c>
      <c r="E524" s="113">
        <f>VLOOKUP(D524,'Appendix 1b. Person-years 2019'!$E$3:$F$1682,2,FALSE)</f>
        <v>4656.8951999999999</v>
      </c>
      <c r="F524" s="113">
        <f>VLOOKUP(D524,'Appendix 2b. Deaths 2019'!$E$4:$F$1683,2,FALSE)</f>
        <v>792</v>
      </c>
      <c r="G524" s="114">
        <f t="shared" si="164"/>
        <v>0.17007039368203949</v>
      </c>
      <c r="H524" s="190"/>
      <c r="I524" s="215">
        <f>VLOOKUP(D524,'Appendix 3. nax IBGE 2019'!$E$5:$O$1850,11,FALSE)</f>
        <v>6.1409235903012611</v>
      </c>
      <c r="J524" s="114">
        <v>1</v>
      </c>
      <c r="K524" s="114">
        <f t="shared" si="166"/>
        <v>0</v>
      </c>
      <c r="L524" s="113">
        <f t="shared" si="162"/>
        <v>27029.870825744241</v>
      </c>
      <c r="M524" s="113">
        <f t="shared" si="165"/>
        <v>27029.870825744241</v>
      </c>
      <c r="N524" s="113">
        <f>L524*P524</f>
        <v>158933.42892049041</v>
      </c>
      <c r="O524" s="113">
        <f>N524</f>
        <v>158933.42892049041</v>
      </c>
      <c r="P524" s="112">
        <f>1/G524</f>
        <v>5.8799181818181818</v>
      </c>
    </row>
    <row r="525" spans="1:16" x14ac:dyDescent="0.2">
      <c r="A525" s="115" t="s">
        <v>66</v>
      </c>
      <c r="B525" s="115" t="s">
        <v>71</v>
      </c>
      <c r="C525" s="116">
        <v>0</v>
      </c>
      <c r="D525" s="115" t="str">
        <f t="shared" si="163"/>
        <v>MSMale0</v>
      </c>
      <c r="E525" s="122">
        <f>VLOOKUP(D525,'Appendix 1b. Person-years 2019'!$E$3:$F$1682,2,FALSE)</f>
        <v>22499.2677</v>
      </c>
      <c r="F525" s="122">
        <f>VLOOKUP(D525,'Appendix 2b. Deaths 2019'!$E$4:$F$1683,2,FALSE)</f>
        <v>249</v>
      </c>
      <c r="G525" s="123">
        <f t="shared" si="164"/>
        <v>1.1067026861500918E-2</v>
      </c>
      <c r="H525" s="188">
        <v>1</v>
      </c>
      <c r="I525" s="215">
        <f>VLOOKUP(D525,'Appendix 3. nax IBGE 2019'!$E$5:$O$1850,11,FALSE)</f>
        <v>8.2838996454926539E-2</v>
      </c>
      <c r="J525" s="123">
        <f t="shared" ref="J525:J543" si="167">(H525*G525)/(1+(H525-I525)*G525)</f>
        <v>1.0955822573139359E-2</v>
      </c>
      <c r="K525" s="123">
        <f t="shared" si="166"/>
        <v>0.98904417742686068</v>
      </c>
      <c r="L525" s="122">
        <v>100000</v>
      </c>
      <c r="M525" s="122">
        <f t="shared" si="165"/>
        <v>1095.582257313936</v>
      </c>
      <c r="N525" s="122">
        <f t="shared" ref="N525:N543" si="168">L526*H525+M525*I525</f>
        <v>98995.17467741578</v>
      </c>
      <c r="O525" s="122">
        <f t="shared" ref="O525:O543" si="169">O526+N525</f>
        <v>7351205.9289544765</v>
      </c>
      <c r="P525" s="121">
        <f t="shared" ref="P525:P543" si="170">O525/L525</f>
        <v>73.512059289544766</v>
      </c>
    </row>
    <row r="526" spans="1:16" x14ac:dyDescent="0.2">
      <c r="A526" s="115" t="s">
        <v>66</v>
      </c>
      <c r="B526" s="115" t="s">
        <v>71</v>
      </c>
      <c r="C526" s="120" t="s">
        <v>1657</v>
      </c>
      <c r="D526" s="115" t="str">
        <f t="shared" si="163"/>
        <v>MSMale1-4</v>
      </c>
      <c r="E526" s="118">
        <f>VLOOKUP(D526,'Appendix 1b. Person-years 2019'!$E$3:$F$1682,2,FALSE)</f>
        <v>89891.330499999996</v>
      </c>
      <c r="F526" s="118">
        <f>VLOOKUP(D526,'Appendix 2b. Deaths 2019'!$E$4:$F$1683,2,FALSE)</f>
        <v>49</v>
      </c>
      <c r="G526" s="119">
        <f t="shared" si="164"/>
        <v>5.4510262254934584E-4</v>
      </c>
      <c r="H526" s="189">
        <v>4</v>
      </c>
      <c r="I526" s="215">
        <f>VLOOKUP(D526,'Appendix 3. nax IBGE 2019'!$E$5:$O$1850,11,FALSE)</f>
        <v>1.6107247317153151</v>
      </c>
      <c r="J526" s="119">
        <f t="shared" si="167"/>
        <v>2.1775744168093308E-3</v>
      </c>
      <c r="K526" s="119">
        <f t="shared" si="166"/>
        <v>0.99782242558319068</v>
      </c>
      <c r="L526" s="118">
        <f t="shared" ref="L526:L544" si="171">L525-M525</f>
        <v>98904.41774268607</v>
      </c>
      <c r="M526" s="118">
        <f t="shared" si="165"/>
        <v>215.37172978589604</v>
      </c>
      <c r="N526" s="118">
        <f t="shared" si="168"/>
        <v>395103.08862327912</v>
      </c>
      <c r="O526" s="118">
        <f t="shared" si="169"/>
        <v>7252210.7542770607</v>
      </c>
      <c r="P526" s="117">
        <f t="shared" si="170"/>
        <v>73.325448142718159</v>
      </c>
    </row>
    <row r="527" spans="1:16" x14ac:dyDescent="0.2">
      <c r="A527" s="115" t="s">
        <v>66</v>
      </c>
      <c r="B527" s="115" t="s">
        <v>71</v>
      </c>
      <c r="C527" s="120" t="s">
        <v>1658</v>
      </c>
      <c r="D527" s="115" t="str">
        <f t="shared" si="163"/>
        <v>MSMale5-9</v>
      </c>
      <c r="E527" s="118">
        <f>VLOOKUP(D527,'Appendix 1b. Person-years 2019'!$E$3:$F$1682,2,FALSE)</f>
        <v>108611.0095</v>
      </c>
      <c r="F527" s="118">
        <f>VLOOKUP(D527,'Appendix 2b. Deaths 2019'!$E$4:$F$1683,2,FALSE)</f>
        <v>29</v>
      </c>
      <c r="G527" s="119">
        <f t="shared" si="164"/>
        <v>2.6700792243349877E-4</v>
      </c>
      <c r="H527" s="189">
        <v>5</v>
      </c>
      <c r="I527" s="215">
        <f>VLOOKUP(D527,'Appendix 3. nax IBGE 2019'!$E$5:$O$1850,11,FALSE)</f>
        <v>2.5000000000000324</v>
      </c>
      <c r="J527" s="119">
        <f t="shared" si="167"/>
        <v>1.3341490412581865E-3</v>
      </c>
      <c r="K527" s="119">
        <f t="shared" si="166"/>
        <v>0.99866585095874183</v>
      </c>
      <c r="L527" s="118">
        <f t="shared" si="171"/>
        <v>98689.046012900173</v>
      </c>
      <c r="M527" s="118">
        <f t="shared" si="165"/>
        <v>131.66589612079582</v>
      </c>
      <c r="N527" s="118">
        <f t="shared" si="168"/>
        <v>493116.06532419886</v>
      </c>
      <c r="O527" s="118">
        <f t="shared" si="169"/>
        <v>6857107.665653782</v>
      </c>
      <c r="P527" s="117">
        <f t="shared" si="170"/>
        <v>69.481953090897775</v>
      </c>
    </row>
    <row r="528" spans="1:16" x14ac:dyDescent="0.2">
      <c r="A528" s="115" t="s">
        <v>66</v>
      </c>
      <c r="B528" s="115" t="s">
        <v>71</v>
      </c>
      <c r="C528" s="120" t="s">
        <v>118</v>
      </c>
      <c r="D528" s="115" t="str">
        <f t="shared" si="163"/>
        <v>MSMale10-14</v>
      </c>
      <c r="E528" s="118">
        <f>VLOOKUP(D528,'Appendix 1b. Person-years 2019'!$E$3:$F$1682,2,FALSE)</f>
        <v>104526.1878</v>
      </c>
      <c r="F528" s="118">
        <f>VLOOKUP(D528,'Appendix 2b. Deaths 2019'!$E$4:$F$1683,2,FALSE)</f>
        <v>46</v>
      </c>
      <c r="G528" s="119">
        <f t="shared" si="164"/>
        <v>4.400811028143131E-4</v>
      </c>
      <c r="H528" s="189">
        <v>5</v>
      </c>
      <c r="I528" s="215">
        <f>VLOOKUP(D528,'Appendix 3. nax IBGE 2019'!$E$5:$O$1850,11,FALSE)</f>
        <v>2.499999999999615</v>
      </c>
      <c r="J528" s="119">
        <f t="shared" si="167"/>
        <v>2.1979872824035352E-3</v>
      </c>
      <c r="K528" s="119">
        <f t="shared" si="166"/>
        <v>0.9978020127175965</v>
      </c>
      <c r="L528" s="118">
        <f t="shared" si="171"/>
        <v>98557.380116779372</v>
      </c>
      <c r="M528" s="118">
        <f t="shared" si="165"/>
        <v>216.62786808369211</v>
      </c>
      <c r="N528" s="118">
        <f t="shared" si="168"/>
        <v>492245.33091368753</v>
      </c>
      <c r="O528" s="118">
        <f t="shared" si="169"/>
        <v>6363991.6003295835</v>
      </c>
      <c r="P528" s="117">
        <f t="shared" si="170"/>
        <v>64.571436383444563</v>
      </c>
    </row>
    <row r="529" spans="1:16" x14ac:dyDescent="0.2">
      <c r="A529" s="115" t="s">
        <v>66</v>
      </c>
      <c r="B529" s="115" t="s">
        <v>71</v>
      </c>
      <c r="C529" s="116" t="s">
        <v>119</v>
      </c>
      <c r="D529" s="115" t="str">
        <f t="shared" si="163"/>
        <v>MSMale15-19</v>
      </c>
      <c r="E529" s="118">
        <f>VLOOKUP(D529,'Appendix 1b. Person-years 2019'!$E$3:$F$1682,2,FALSE)</f>
        <v>107049.4311</v>
      </c>
      <c r="F529" s="118">
        <f>VLOOKUP(D529,'Appendix 2b. Deaths 2019'!$E$4:$F$1683,2,FALSE)</f>
        <v>163</v>
      </c>
      <c r="G529" s="119">
        <f t="shared" si="164"/>
        <v>1.5226610578409697E-3</v>
      </c>
      <c r="H529" s="189">
        <v>5</v>
      </c>
      <c r="I529" s="215">
        <f>VLOOKUP(D529,'Appendix 3. nax IBGE 2019'!$E$5:$O$1850,11,FALSE)</f>
        <v>2.5000000000000262</v>
      </c>
      <c r="J529" s="119">
        <f t="shared" si="167"/>
        <v>7.5844339835236564E-3</v>
      </c>
      <c r="K529" s="119">
        <f t="shared" si="166"/>
        <v>0.99241556601647629</v>
      </c>
      <c r="L529" s="118">
        <f t="shared" si="171"/>
        <v>98340.752248695673</v>
      </c>
      <c r="M529" s="118">
        <f t="shared" si="165"/>
        <v>745.85894332028795</v>
      </c>
      <c r="N529" s="118">
        <f t="shared" si="168"/>
        <v>489839.11388517765</v>
      </c>
      <c r="O529" s="118">
        <f t="shared" si="169"/>
        <v>5871746.2694158964</v>
      </c>
      <c r="P529" s="117">
        <f t="shared" si="170"/>
        <v>59.708169148093695</v>
      </c>
    </row>
    <row r="530" spans="1:16" x14ac:dyDescent="0.2">
      <c r="A530" s="115" t="s">
        <v>66</v>
      </c>
      <c r="B530" s="115" t="s">
        <v>71</v>
      </c>
      <c r="C530" s="116" t="s">
        <v>120</v>
      </c>
      <c r="D530" s="115" t="str">
        <f t="shared" si="163"/>
        <v>MSMale20-24</v>
      </c>
      <c r="E530" s="118">
        <f>VLOOKUP(D530,'Appendix 1b. Person-years 2019'!$E$3:$F$1682,2,FALSE)</f>
        <v>114895.4442</v>
      </c>
      <c r="F530" s="118">
        <f>VLOOKUP(D530,'Appendix 2b. Deaths 2019'!$E$4:$F$1683,2,FALSE)</f>
        <v>205</v>
      </c>
      <c r="G530" s="119">
        <f t="shared" si="164"/>
        <v>1.7842308842390116E-3</v>
      </c>
      <c r="H530" s="189">
        <v>5</v>
      </c>
      <c r="I530" s="215">
        <f>VLOOKUP(D530,'Appendix 3. nax IBGE 2019'!$E$5:$O$1850,11,FALSE)</f>
        <v>2.5000000000000222</v>
      </c>
      <c r="J530" s="119">
        <f t="shared" si="167"/>
        <v>8.8815376368172085E-3</v>
      </c>
      <c r="K530" s="119">
        <f t="shared" si="166"/>
        <v>0.9911184623631828</v>
      </c>
      <c r="L530" s="118">
        <f t="shared" si="171"/>
        <v>97594.893305375386</v>
      </c>
      <c r="M530" s="118">
        <f t="shared" si="165"/>
        <v>866.79271805285134</v>
      </c>
      <c r="N530" s="118">
        <f t="shared" si="168"/>
        <v>485807.48473174486</v>
      </c>
      <c r="O530" s="118">
        <f t="shared" si="169"/>
        <v>5381907.1555307191</v>
      </c>
      <c r="P530" s="117">
        <f t="shared" si="170"/>
        <v>55.145376702146478</v>
      </c>
    </row>
    <row r="531" spans="1:16" x14ac:dyDescent="0.2">
      <c r="A531" s="115" t="s">
        <v>66</v>
      </c>
      <c r="B531" s="115" t="s">
        <v>71</v>
      </c>
      <c r="C531" s="116" t="s">
        <v>121</v>
      </c>
      <c r="D531" s="115" t="str">
        <f t="shared" si="163"/>
        <v>MSMale25-29</v>
      </c>
      <c r="E531" s="118">
        <f>VLOOKUP(D531,'Appendix 1b. Person-years 2019'!$E$3:$F$1682,2,FALSE)</f>
        <v>114964.2844</v>
      </c>
      <c r="F531" s="118">
        <f>VLOOKUP(D531,'Appendix 2b. Deaths 2019'!$E$4:$F$1683,2,FALSE)</f>
        <v>235</v>
      </c>
      <c r="G531" s="119">
        <f t="shared" si="164"/>
        <v>2.0441131019643872E-3</v>
      </c>
      <c r="H531" s="189">
        <v>5</v>
      </c>
      <c r="I531" s="215">
        <f>VLOOKUP(D531,'Appendix 3. nax IBGE 2019'!$E$5:$O$1850,11,FALSE)</f>
        <v>2.4999999999999338</v>
      </c>
      <c r="J531" s="119">
        <f t="shared" si="167"/>
        <v>1.0168601083065575E-2</v>
      </c>
      <c r="K531" s="119">
        <f t="shared" si="166"/>
        <v>0.98983139891693439</v>
      </c>
      <c r="L531" s="118">
        <f t="shared" si="171"/>
        <v>96728.100587322537</v>
      </c>
      <c r="M531" s="118">
        <f t="shared" si="165"/>
        <v>983.58946839512384</v>
      </c>
      <c r="N531" s="118">
        <f t="shared" si="168"/>
        <v>481181.52926562482</v>
      </c>
      <c r="O531" s="118">
        <f t="shared" si="169"/>
        <v>4896099.6707989741</v>
      </c>
      <c r="P531" s="117">
        <f t="shared" si="170"/>
        <v>50.617138567493704</v>
      </c>
    </row>
    <row r="532" spans="1:16" x14ac:dyDescent="0.2">
      <c r="A532" s="115" t="s">
        <v>66</v>
      </c>
      <c r="B532" s="115" t="s">
        <v>71</v>
      </c>
      <c r="C532" s="116" t="s">
        <v>122</v>
      </c>
      <c r="D532" s="115" t="str">
        <f t="shared" si="163"/>
        <v>MSMale30-34</v>
      </c>
      <c r="E532" s="118">
        <f>VLOOKUP(D532,'Appendix 1b. Person-years 2019'!$E$3:$F$1682,2,FALSE)</f>
        <v>112088.36</v>
      </c>
      <c r="F532" s="118">
        <f>VLOOKUP(D532,'Appendix 2b. Deaths 2019'!$E$4:$F$1683,2,FALSE)</f>
        <v>242</v>
      </c>
      <c r="G532" s="119">
        <f t="shared" si="164"/>
        <v>2.159010980265926E-3</v>
      </c>
      <c r="H532" s="189">
        <v>5</v>
      </c>
      <c r="I532" s="215">
        <f>VLOOKUP(D532,'Appendix 3. nax IBGE 2019'!$E$5:$O$1850,11,FALSE)</f>
        <v>2.4999999999999885</v>
      </c>
      <c r="J532" s="119">
        <f t="shared" si="167"/>
        <v>1.0737101103383554E-2</v>
      </c>
      <c r="K532" s="119">
        <f t="shared" si="166"/>
        <v>0.98926289889661645</v>
      </c>
      <c r="L532" s="118">
        <f t="shared" si="171"/>
        <v>95744.511118927418</v>
      </c>
      <c r="M532" s="118">
        <f t="shared" si="165"/>
        <v>1028.0184959779544</v>
      </c>
      <c r="N532" s="118">
        <f t="shared" si="168"/>
        <v>476152.50935469219</v>
      </c>
      <c r="O532" s="118">
        <f t="shared" si="169"/>
        <v>4414918.1415333496</v>
      </c>
      <c r="P532" s="117">
        <f t="shared" si="170"/>
        <v>46.111449000449063</v>
      </c>
    </row>
    <row r="533" spans="1:16" x14ac:dyDescent="0.2">
      <c r="A533" s="115" t="s">
        <v>66</v>
      </c>
      <c r="B533" s="115" t="s">
        <v>71</v>
      </c>
      <c r="C533" s="116" t="s">
        <v>123</v>
      </c>
      <c r="D533" s="115" t="str">
        <f t="shared" si="163"/>
        <v>MSMale35-39</v>
      </c>
      <c r="E533" s="118">
        <f>VLOOKUP(D533,'Appendix 1b. Person-years 2019'!$E$3:$F$1682,2,FALSE)</f>
        <v>107580.5147</v>
      </c>
      <c r="F533" s="118">
        <f>VLOOKUP(D533,'Appendix 2b. Deaths 2019'!$E$4:$F$1683,2,FALSE)</f>
        <v>308</v>
      </c>
      <c r="G533" s="119">
        <f t="shared" si="164"/>
        <v>2.8629719876214722E-3</v>
      </c>
      <c r="H533" s="189">
        <v>5</v>
      </c>
      <c r="I533" s="215">
        <f>VLOOKUP(D533,'Appendix 3. nax IBGE 2019'!$E$5:$O$1850,11,FALSE)</f>
        <v>2.499999999999988</v>
      </c>
      <c r="J533" s="119">
        <f t="shared" si="167"/>
        <v>1.4213130452254325E-2</v>
      </c>
      <c r="K533" s="119">
        <f t="shared" si="166"/>
        <v>0.98578686954774564</v>
      </c>
      <c r="L533" s="118">
        <f t="shared" si="171"/>
        <v>94716.492622949459</v>
      </c>
      <c r="M533" s="118">
        <f t="shared" si="165"/>
        <v>1346.2178656299652</v>
      </c>
      <c r="N533" s="118">
        <f t="shared" si="168"/>
        <v>470216.91845067235</v>
      </c>
      <c r="O533" s="118">
        <f t="shared" si="169"/>
        <v>3938765.6321786572</v>
      </c>
      <c r="P533" s="117">
        <f t="shared" si="170"/>
        <v>41.584791867855849</v>
      </c>
    </row>
    <row r="534" spans="1:16" x14ac:dyDescent="0.2">
      <c r="A534" s="115" t="s">
        <v>66</v>
      </c>
      <c r="B534" s="115" t="s">
        <v>71</v>
      </c>
      <c r="C534" s="116" t="s">
        <v>124</v>
      </c>
      <c r="D534" s="115" t="str">
        <f t="shared" si="163"/>
        <v>MSMale40-44</v>
      </c>
      <c r="E534" s="118">
        <f>VLOOKUP(D534,'Appendix 1b. Person-years 2019'!$E$3:$F$1682,2,FALSE)</f>
        <v>97276.726999999999</v>
      </c>
      <c r="F534" s="118">
        <f>VLOOKUP(D534,'Appendix 2b. Deaths 2019'!$E$4:$F$1683,2,FALSE)</f>
        <v>332</v>
      </c>
      <c r="G534" s="119">
        <f t="shared" si="164"/>
        <v>3.4129437763669823E-3</v>
      </c>
      <c r="H534" s="189">
        <v>5</v>
      </c>
      <c r="I534" s="215">
        <f>VLOOKUP(D534,'Appendix 3. nax IBGE 2019'!$E$5:$O$1850,11,FALSE)</f>
        <v>2.5</v>
      </c>
      <c r="J534" s="119">
        <f t="shared" si="167"/>
        <v>1.6920348387526981E-2</v>
      </c>
      <c r="K534" s="119">
        <f t="shared" si="166"/>
        <v>0.98307965161247302</v>
      </c>
      <c r="L534" s="118">
        <f t="shared" si="171"/>
        <v>93370.274757319494</v>
      </c>
      <c r="M534" s="118">
        <f t="shared" si="165"/>
        <v>1579.8575779329622</v>
      </c>
      <c r="N534" s="118">
        <f t="shared" si="168"/>
        <v>462901.72984176507</v>
      </c>
      <c r="O534" s="118">
        <f t="shared" si="169"/>
        <v>3468548.713727985</v>
      </c>
      <c r="P534" s="117">
        <f t="shared" si="170"/>
        <v>37.14831859221961</v>
      </c>
    </row>
    <row r="535" spans="1:16" x14ac:dyDescent="0.2">
      <c r="A535" s="115" t="s">
        <v>66</v>
      </c>
      <c r="B535" s="115" t="s">
        <v>71</v>
      </c>
      <c r="C535" s="116" t="s">
        <v>125</v>
      </c>
      <c r="D535" s="115" t="str">
        <f t="shared" si="163"/>
        <v>MSMale45-49</v>
      </c>
      <c r="E535" s="118">
        <f>VLOOKUP(D535,'Appendix 1b. Person-years 2019'!$E$3:$F$1682,2,FALSE)</f>
        <v>87016.420299999998</v>
      </c>
      <c r="F535" s="118">
        <f>VLOOKUP(D535,'Appendix 2b. Deaths 2019'!$E$4:$F$1683,2,FALSE)</f>
        <v>425</v>
      </c>
      <c r="G535" s="119">
        <f t="shared" si="164"/>
        <v>4.8841356439940798E-3</v>
      </c>
      <c r="H535" s="189">
        <v>5</v>
      </c>
      <c r="I535" s="215">
        <f>VLOOKUP(D535,'Appendix 3. nax IBGE 2019'!$E$5:$O$1850,11,FALSE)</f>
        <v>2.5000000000000067</v>
      </c>
      <c r="J535" s="119">
        <f t="shared" si="167"/>
        <v>2.4126090473886065E-2</v>
      </c>
      <c r="K535" s="119">
        <f t="shared" si="166"/>
        <v>0.97587390952611397</v>
      </c>
      <c r="L535" s="118">
        <f t="shared" si="171"/>
        <v>91790.417179386539</v>
      </c>
      <c r="M535" s="118">
        <f t="shared" si="165"/>
        <v>2214.5439095056254</v>
      </c>
      <c r="N535" s="118">
        <f t="shared" si="168"/>
        <v>453415.72612316866</v>
      </c>
      <c r="O535" s="118">
        <f t="shared" si="169"/>
        <v>3005646.98388622</v>
      </c>
      <c r="P535" s="117">
        <f t="shared" si="170"/>
        <v>32.744670699254662</v>
      </c>
    </row>
    <row r="536" spans="1:16" x14ac:dyDescent="0.2">
      <c r="A536" s="115" t="s">
        <v>66</v>
      </c>
      <c r="B536" s="115" t="s">
        <v>71</v>
      </c>
      <c r="C536" s="116" t="s">
        <v>126</v>
      </c>
      <c r="D536" s="115" t="str">
        <f t="shared" si="163"/>
        <v>MSMale50-54</v>
      </c>
      <c r="E536" s="118">
        <f>VLOOKUP(D536,'Appendix 1b. Person-years 2019'!$E$3:$F$1682,2,FALSE)</f>
        <v>79196.263900000005</v>
      </c>
      <c r="F536" s="118">
        <f>VLOOKUP(D536,'Appendix 2b. Deaths 2019'!$E$4:$F$1683,2,FALSE)</f>
        <v>601</v>
      </c>
      <c r="G536" s="119">
        <f t="shared" si="164"/>
        <v>7.5887418219484967E-3</v>
      </c>
      <c r="H536" s="189">
        <v>5</v>
      </c>
      <c r="I536" s="215">
        <f>VLOOKUP(D536,'Appendix 3. nax IBGE 2019'!$E$5:$O$1850,11,FALSE)</f>
        <v>2.4999999999999996</v>
      </c>
      <c r="J536" s="119">
        <f t="shared" si="167"/>
        <v>3.7237249429541756E-2</v>
      </c>
      <c r="K536" s="119">
        <f t="shared" si="166"/>
        <v>0.96276275057045824</v>
      </c>
      <c r="L536" s="118">
        <f t="shared" si="171"/>
        <v>89575.873269880918</v>
      </c>
      <c r="M536" s="118">
        <f t="shared" si="165"/>
        <v>3335.5591358195779</v>
      </c>
      <c r="N536" s="118">
        <f t="shared" si="168"/>
        <v>439540.46850985562</v>
      </c>
      <c r="O536" s="118">
        <f t="shared" si="169"/>
        <v>2552231.2577630514</v>
      </c>
      <c r="P536" s="117">
        <f t="shared" si="170"/>
        <v>28.492396050368356</v>
      </c>
    </row>
    <row r="537" spans="1:16" x14ac:dyDescent="0.2">
      <c r="A537" s="115" t="s">
        <v>66</v>
      </c>
      <c r="B537" s="115" t="s">
        <v>71</v>
      </c>
      <c r="C537" s="116" t="s">
        <v>127</v>
      </c>
      <c r="D537" s="115" t="str">
        <f t="shared" si="163"/>
        <v>MSMale55-59</v>
      </c>
      <c r="E537" s="118">
        <f>VLOOKUP(D537,'Appendix 1b. Person-years 2019'!$E$3:$F$1682,2,FALSE)</f>
        <v>69085.106199999995</v>
      </c>
      <c r="F537" s="118">
        <f>VLOOKUP(D537,'Appendix 2b. Deaths 2019'!$E$4:$F$1683,2,FALSE)</f>
        <v>709</v>
      </c>
      <c r="G537" s="119">
        <f t="shared" si="164"/>
        <v>1.0262704061675164E-2</v>
      </c>
      <c r="H537" s="189">
        <v>5</v>
      </c>
      <c r="I537" s="215">
        <f>VLOOKUP(D537,'Appendix 3. nax IBGE 2019'!$E$5:$O$1850,11,FALSE)</f>
        <v>2.5</v>
      </c>
      <c r="J537" s="119">
        <f t="shared" si="167"/>
        <v>5.0029914784222557E-2</v>
      </c>
      <c r="K537" s="119">
        <f t="shared" si="166"/>
        <v>0.94997008521577742</v>
      </c>
      <c r="L537" s="118">
        <f t="shared" si="171"/>
        <v>86240.314134061337</v>
      </c>
      <c r="M537" s="118">
        <f t="shared" si="165"/>
        <v>4314.5955670916728</v>
      </c>
      <c r="N537" s="118">
        <f t="shared" si="168"/>
        <v>420415.08175257751</v>
      </c>
      <c r="O537" s="118">
        <f t="shared" si="169"/>
        <v>2112690.7892531957</v>
      </c>
      <c r="P537" s="117">
        <f t="shared" si="170"/>
        <v>24.497716763519659</v>
      </c>
    </row>
    <row r="538" spans="1:16" x14ac:dyDescent="0.2">
      <c r="A538" s="115" t="s">
        <v>66</v>
      </c>
      <c r="B538" s="115" t="s">
        <v>71</v>
      </c>
      <c r="C538" s="116" t="s">
        <v>128</v>
      </c>
      <c r="D538" s="115" t="str">
        <f t="shared" si="163"/>
        <v>MSMale60-64</v>
      </c>
      <c r="E538" s="118">
        <f>VLOOKUP(D538,'Appendix 1b. Person-years 2019'!$E$3:$F$1682,2,FALSE)</f>
        <v>54283.003799999999</v>
      </c>
      <c r="F538" s="118">
        <f>VLOOKUP(D538,'Appendix 2b. Deaths 2019'!$E$4:$F$1683,2,FALSE)</f>
        <v>852</v>
      </c>
      <c r="G538" s="119">
        <f t="shared" si="164"/>
        <v>1.5695520519444801E-2</v>
      </c>
      <c r="H538" s="189">
        <v>5</v>
      </c>
      <c r="I538" s="215">
        <f>VLOOKUP(D538,'Appendix 3. nax IBGE 2019'!$E$5:$O$1850,11,FALSE)</f>
        <v>2.499999999999992</v>
      </c>
      <c r="J538" s="119">
        <f t="shared" si="167"/>
        <v>7.551450398037482E-2</v>
      </c>
      <c r="K538" s="119">
        <f t="shared" si="166"/>
        <v>0.92448549601962515</v>
      </c>
      <c r="L538" s="118">
        <f t="shared" si="171"/>
        <v>81925.718566969663</v>
      </c>
      <c r="M538" s="118">
        <f t="shared" si="165"/>
        <v>6186.5800008204978</v>
      </c>
      <c r="N538" s="118">
        <f t="shared" si="168"/>
        <v>394162.14283279702</v>
      </c>
      <c r="O538" s="118">
        <f t="shared" si="169"/>
        <v>1692275.7075006184</v>
      </c>
      <c r="P538" s="117">
        <f t="shared" si="170"/>
        <v>20.65622050195725</v>
      </c>
    </row>
    <row r="539" spans="1:16" x14ac:dyDescent="0.2">
      <c r="A539" s="115" t="s">
        <v>66</v>
      </c>
      <c r="B539" s="115" t="s">
        <v>71</v>
      </c>
      <c r="C539" s="116" t="s">
        <v>129</v>
      </c>
      <c r="D539" s="115" t="str">
        <f t="shared" si="163"/>
        <v>MSMale65-69</v>
      </c>
      <c r="E539" s="118">
        <f>VLOOKUP(D539,'Appendix 1b. Person-years 2019'!$E$3:$F$1682,2,FALSE)</f>
        <v>40924.876799999998</v>
      </c>
      <c r="F539" s="118">
        <f>VLOOKUP(D539,'Appendix 2b. Deaths 2019'!$E$4:$F$1683,2,FALSE)</f>
        <v>969</v>
      </c>
      <c r="G539" s="119">
        <f t="shared" si="164"/>
        <v>2.367753004451317E-2</v>
      </c>
      <c r="H539" s="189">
        <v>5</v>
      </c>
      <c r="I539" s="215">
        <f>VLOOKUP(D539,'Appendix 3. nax IBGE 2019'!$E$5:$O$1850,11,FALSE)</f>
        <v>2.5000000000000004</v>
      </c>
      <c r="J539" s="119">
        <f t="shared" si="167"/>
        <v>0.11177146940988596</v>
      </c>
      <c r="K539" s="119">
        <f t="shared" si="166"/>
        <v>0.88822853059011408</v>
      </c>
      <c r="L539" s="118">
        <f t="shared" si="171"/>
        <v>75739.138566149166</v>
      </c>
      <c r="M539" s="118">
        <f t="shared" si="165"/>
        <v>8465.474809377456</v>
      </c>
      <c r="N539" s="118">
        <f t="shared" si="168"/>
        <v>357532.00580730219</v>
      </c>
      <c r="O539" s="118">
        <f t="shared" si="169"/>
        <v>1298113.5646678214</v>
      </c>
      <c r="P539" s="117">
        <f t="shared" si="170"/>
        <v>17.139270253702094</v>
      </c>
    </row>
    <row r="540" spans="1:16" x14ac:dyDescent="0.2">
      <c r="A540" s="115" t="s">
        <v>66</v>
      </c>
      <c r="B540" s="115" t="s">
        <v>71</v>
      </c>
      <c r="C540" s="116" t="s">
        <v>130</v>
      </c>
      <c r="D540" s="115" t="str">
        <f t="shared" si="163"/>
        <v>MSMale70-74</v>
      </c>
      <c r="E540" s="118">
        <f>VLOOKUP(D540,'Appendix 1b. Person-years 2019'!$E$3:$F$1682,2,FALSE)</f>
        <v>28241.966</v>
      </c>
      <c r="F540" s="118">
        <f>VLOOKUP(D540,'Appendix 2b. Deaths 2019'!$E$4:$F$1683,2,FALSE)</f>
        <v>990</v>
      </c>
      <c r="G540" s="119">
        <f t="shared" si="164"/>
        <v>3.5054216834621219E-2</v>
      </c>
      <c r="H540" s="189">
        <v>5</v>
      </c>
      <c r="I540" s="215">
        <f>VLOOKUP(D540,'Appendix 3. nax IBGE 2019'!$E$5:$O$1850,11,FALSE)</f>
        <v>2.5000000000000018</v>
      </c>
      <c r="J540" s="119">
        <f t="shared" si="167"/>
        <v>0.16114872803518426</v>
      </c>
      <c r="K540" s="119">
        <f t="shared" si="166"/>
        <v>0.83885127196481579</v>
      </c>
      <c r="L540" s="118">
        <f t="shared" si="171"/>
        <v>67273.663756771712</v>
      </c>
      <c r="M540" s="118">
        <f t="shared" si="165"/>
        <v>10841.065344670436</v>
      </c>
      <c r="N540" s="118">
        <f t="shared" si="168"/>
        <v>309265.65542218246</v>
      </c>
      <c r="O540" s="118">
        <f t="shared" si="169"/>
        <v>940581.5588605192</v>
      </c>
      <c r="P540" s="117">
        <f t="shared" si="170"/>
        <v>13.981423135525914</v>
      </c>
    </row>
    <row r="541" spans="1:16" x14ac:dyDescent="0.2">
      <c r="A541" s="115" t="s">
        <v>66</v>
      </c>
      <c r="B541" s="115" t="s">
        <v>71</v>
      </c>
      <c r="C541" s="116" t="s">
        <v>131</v>
      </c>
      <c r="D541" s="115" t="str">
        <f t="shared" si="163"/>
        <v>MSMale75-79</v>
      </c>
      <c r="E541" s="118">
        <f>VLOOKUP(D541,'Appendix 1b. Person-years 2019'!$E$3:$F$1682,2,FALSE)</f>
        <v>18960.8472</v>
      </c>
      <c r="F541" s="118">
        <f>VLOOKUP(D541,'Appendix 2b. Deaths 2019'!$E$4:$F$1683,2,FALSE)</f>
        <v>959</v>
      </c>
      <c r="G541" s="119">
        <f t="shared" si="164"/>
        <v>5.0577908776143717E-2</v>
      </c>
      <c r="H541" s="189">
        <v>5</v>
      </c>
      <c r="I541" s="215">
        <f>VLOOKUP(D541,'Appendix 3. nax IBGE 2019'!$E$5:$O$1850,11,FALSE)</f>
        <v>2.4999999999999996</v>
      </c>
      <c r="J541" s="119">
        <f t="shared" si="167"/>
        <v>0.22450239033477271</v>
      </c>
      <c r="K541" s="119">
        <f t="shared" si="166"/>
        <v>0.77549760966522729</v>
      </c>
      <c r="L541" s="118">
        <f t="shared" si="171"/>
        <v>56432.598412101273</v>
      </c>
      <c r="M541" s="118">
        <f t="shared" si="165"/>
        <v>12669.253236319035</v>
      </c>
      <c r="N541" s="118">
        <f t="shared" si="168"/>
        <v>250489.85896970879</v>
      </c>
      <c r="O541" s="118">
        <f t="shared" si="169"/>
        <v>631315.9034383368</v>
      </c>
      <c r="P541" s="117">
        <f t="shared" si="170"/>
        <v>11.187078412163968</v>
      </c>
    </row>
    <row r="542" spans="1:16" x14ac:dyDescent="0.2">
      <c r="A542" s="115" t="s">
        <v>66</v>
      </c>
      <c r="B542" s="115" t="s">
        <v>71</v>
      </c>
      <c r="C542" s="116" t="s">
        <v>132</v>
      </c>
      <c r="D542" s="115" t="str">
        <f t="shared" si="163"/>
        <v>MSMale80-84</v>
      </c>
      <c r="E542" s="118">
        <f>VLOOKUP(D542,'Appendix 1b. Person-years 2019'!$E$3:$F$1682,2,FALSE)</f>
        <v>12002.314399999999</v>
      </c>
      <c r="F542" s="118">
        <f>VLOOKUP(D542,'Appendix 2b. Deaths 2019'!$E$4:$F$1683,2,FALSE)</f>
        <v>1009</v>
      </c>
      <c r="G542" s="119">
        <f t="shared" si="164"/>
        <v>8.4067119588202094E-2</v>
      </c>
      <c r="H542" s="189">
        <v>5</v>
      </c>
      <c r="I542" s="215">
        <f>VLOOKUP(D542,'Appendix 3. nax IBGE 2019'!$E$5:$O$1850,11,FALSE)</f>
        <v>2.5</v>
      </c>
      <c r="J542" s="119">
        <f t="shared" si="167"/>
        <v>0.34733662414302524</v>
      </c>
      <c r="K542" s="119">
        <f t="shared" si="166"/>
        <v>0.65266337585697476</v>
      </c>
      <c r="L542" s="118">
        <f t="shared" si="171"/>
        <v>43763.34517578224</v>
      </c>
      <c r="M542" s="118">
        <f t="shared" si="165"/>
        <v>15200.612574562152</v>
      </c>
      <c r="N542" s="118">
        <f t="shared" si="168"/>
        <v>180815.1944425058</v>
      </c>
      <c r="O542" s="118">
        <f t="shared" si="169"/>
        <v>380826.04446862801</v>
      </c>
      <c r="P542" s="117">
        <f t="shared" si="170"/>
        <v>8.7019409265672305</v>
      </c>
    </row>
    <row r="543" spans="1:16" x14ac:dyDescent="0.2">
      <c r="A543" s="115" t="s">
        <v>66</v>
      </c>
      <c r="B543" s="115" t="s">
        <v>71</v>
      </c>
      <c r="C543" s="116" t="s">
        <v>133</v>
      </c>
      <c r="D543" s="115" t="str">
        <f t="shared" si="163"/>
        <v>MSMale85-89</v>
      </c>
      <c r="E543" s="118">
        <f>VLOOKUP(D543,'Appendix 1b. Person-years 2019'!$E$3:$F$1682,2,FALSE)</f>
        <v>5963.4503999999997</v>
      </c>
      <c r="F543" s="118">
        <f>VLOOKUP(D543,'Appendix 2b. Deaths 2019'!$E$4:$F$1683,2,FALSE)</f>
        <v>696</v>
      </c>
      <c r="G543" s="119">
        <f t="shared" si="164"/>
        <v>0.11671095646238627</v>
      </c>
      <c r="H543" s="189">
        <v>5</v>
      </c>
      <c r="I543" s="215">
        <f>VLOOKUP(D543,'Appendix 3. nax IBGE 2019'!$E$5:$O$1850,11,FALSE)</f>
        <v>2.5000000000000004</v>
      </c>
      <c r="J543" s="119">
        <f t="shared" si="167"/>
        <v>0.45174562297434928</v>
      </c>
      <c r="K543" s="119">
        <f t="shared" si="166"/>
        <v>0.54825437702565072</v>
      </c>
      <c r="L543" s="118">
        <f t="shared" si="171"/>
        <v>28562.732601220087</v>
      </c>
      <c r="M543" s="118">
        <f t="shared" si="165"/>
        <v>12903.089432787923</v>
      </c>
      <c r="N543" s="118">
        <f t="shared" si="168"/>
        <v>110555.93942413063</v>
      </c>
      <c r="O543" s="118">
        <f t="shared" si="169"/>
        <v>200010.85002612224</v>
      </c>
      <c r="P543" s="117">
        <f t="shared" si="170"/>
        <v>7.0025110278691809</v>
      </c>
    </row>
    <row r="544" spans="1:16" x14ac:dyDescent="0.2">
      <c r="A544" s="115" t="s">
        <v>66</v>
      </c>
      <c r="B544" s="115" t="s">
        <v>71</v>
      </c>
      <c r="C544" s="116" t="s">
        <v>8</v>
      </c>
      <c r="D544" s="115" t="str">
        <f t="shared" si="163"/>
        <v>MSMale90+</v>
      </c>
      <c r="E544" s="113">
        <f>VLOOKUP(D544,'Appendix 1b. Person-years 2019'!$E$3:$F$1682,2,FALSE)</f>
        <v>3227.5336000000002</v>
      </c>
      <c r="F544" s="113">
        <f>VLOOKUP(D544,'Appendix 2b. Deaths 2019'!$E$4:$F$1683,2,FALSE)</f>
        <v>565</v>
      </c>
      <c r="G544" s="114">
        <f t="shared" si="164"/>
        <v>0.1750562720710328</v>
      </c>
      <c r="H544" s="190"/>
      <c r="I544" s="215">
        <f>VLOOKUP(D544,'Appendix 3. nax IBGE 2019'!$E$5:$O$1850,11,FALSE)</f>
        <v>5.3085869712024794</v>
      </c>
      <c r="J544" s="114">
        <v>1</v>
      </c>
      <c r="K544" s="114">
        <f t="shared" si="166"/>
        <v>0</v>
      </c>
      <c r="L544" s="113">
        <f t="shared" si="171"/>
        <v>15659.643168432163</v>
      </c>
      <c r="M544" s="113">
        <f t="shared" si="165"/>
        <v>15659.643168432163</v>
      </c>
      <c r="N544" s="113">
        <f>L544*P544</f>
        <v>89454.910601991622</v>
      </c>
      <c r="O544" s="113">
        <f>N544</f>
        <v>89454.910601991622</v>
      </c>
      <c r="P544" s="112">
        <f>1/G544</f>
        <v>5.7124488495575223</v>
      </c>
    </row>
    <row r="545" spans="1:16" x14ac:dyDescent="0.2">
      <c r="A545" s="115" t="s">
        <v>67</v>
      </c>
      <c r="B545" s="115" t="s">
        <v>70</v>
      </c>
      <c r="C545" s="116">
        <v>0</v>
      </c>
      <c r="D545" s="115" t="str">
        <f t="shared" si="163"/>
        <v>MTFemale0</v>
      </c>
      <c r="E545" s="122">
        <f>VLOOKUP(D545,'Appendix 1b. Person-years 2019'!$E$3:$F$1682,2,FALSE)</f>
        <v>27893.367900000001</v>
      </c>
      <c r="F545" s="122">
        <f>VLOOKUP(D545,'Appendix 2b. Deaths 2019'!$E$4:$F$1683,2,FALSE)</f>
        <v>328</v>
      </c>
      <c r="G545" s="123">
        <f t="shared" si="164"/>
        <v>1.1759067645610482E-2</v>
      </c>
      <c r="H545" s="188">
        <v>1</v>
      </c>
      <c r="I545" s="215">
        <f>VLOOKUP(D545,'Appendix 3. nax IBGE 2019'!$E$5:$O$1850,11,FALSE)</f>
        <v>9.3070907616984444E-2</v>
      </c>
      <c r="J545" s="123">
        <f t="shared" ref="J545:J563" si="172">(H545*G545)/(1+(H545-I545)*G545)</f>
        <v>1.1634984715844945E-2</v>
      </c>
      <c r="K545" s="123">
        <f t="shared" si="166"/>
        <v>0.9883650152841551</v>
      </c>
      <c r="L545" s="122">
        <v>100000</v>
      </c>
      <c r="M545" s="122">
        <f t="shared" si="165"/>
        <v>1163.4984715844946</v>
      </c>
      <c r="N545" s="122">
        <f t="shared" ref="N545:N563" si="173">L546*H545+M545*I545</f>
        <v>98944.789387176847</v>
      </c>
      <c r="O545" s="122">
        <f t="shared" ref="O545:O563" si="174">O546+N545</f>
        <v>7964705.5857954714</v>
      </c>
      <c r="P545" s="121">
        <f t="shared" ref="P545:P563" si="175">O545/L545</f>
        <v>79.647055857954712</v>
      </c>
    </row>
    <row r="546" spans="1:16" x14ac:dyDescent="0.2">
      <c r="A546" s="115" t="s">
        <v>67</v>
      </c>
      <c r="B546" s="115" t="s">
        <v>70</v>
      </c>
      <c r="C546" s="120" t="s">
        <v>1657</v>
      </c>
      <c r="D546" s="115" t="str">
        <f t="shared" si="163"/>
        <v>MTFemale1-4</v>
      </c>
      <c r="E546" s="118">
        <f>VLOOKUP(D546,'Appendix 1b. Person-years 2019'!$E$3:$F$1682,2,FALSE)</f>
        <v>110946.56299999999</v>
      </c>
      <c r="F546" s="118">
        <f>VLOOKUP(D546,'Appendix 2b. Deaths 2019'!$E$4:$F$1683,2,FALSE)</f>
        <v>69</v>
      </c>
      <c r="G546" s="119">
        <f t="shared" si="164"/>
        <v>6.2192102336689782E-4</v>
      </c>
      <c r="H546" s="189">
        <v>4</v>
      </c>
      <c r="I546" s="215">
        <f>VLOOKUP(D546,'Appendix 3. nax IBGE 2019'!$E$5:$O$1850,11,FALSE)</f>
        <v>1.5006699250408984</v>
      </c>
      <c r="J546" s="119">
        <f t="shared" si="172"/>
        <v>2.4838232735485103E-3</v>
      </c>
      <c r="K546" s="119">
        <f t="shared" si="166"/>
        <v>0.99751617672645154</v>
      </c>
      <c r="L546" s="118">
        <f t="shared" ref="L546:L564" si="176">L545-M545</f>
        <v>98836.501528415509</v>
      </c>
      <c r="M546" s="118">
        <f t="shared" si="165"/>
        <v>245.49240277239136</v>
      </c>
      <c r="N546" s="118">
        <f t="shared" si="173"/>
        <v>394732.43956823903</v>
      </c>
      <c r="O546" s="118">
        <f t="shared" si="174"/>
        <v>7865760.7964082947</v>
      </c>
      <c r="P546" s="117">
        <f t="shared" si="175"/>
        <v>79.583561485600413</v>
      </c>
    </row>
    <row r="547" spans="1:16" x14ac:dyDescent="0.2">
      <c r="A547" s="115" t="s">
        <v>67</v>
      </c>
      <c r="B547" s="115" t="s">
        <v>70</v>
      </c>
      <c r="C547" s="120" t="s">
        <v>1658</v>
      </c>
      <c r="D547" s="115" t="str">
        <f t="shared" si="163"/>
        <v>MTFemale5-9</v>
      </c>
      <c r="E547" s="118">
        <f>VLOOKUP(D547,'Appendix 1b. Person-years 2019'!$E$3:$F$1682,2,FALSE)</f>
        <v>129181.0238</v>
      </c>
      <c r="F547" s="118">
        <f>VLOOKUP(D547,'Appendix 2b. Deaths 2019'!$E$4:$F$1683,2,FALSE)</f>
        <v>29</v>
      </c>
      <c r="G547" s="119">
        <f t="shared" si="164"/>
        <v>2.2449117638902009E-4</v>
      </c>
      <c r="H547" s="189">
        <v>5</v>
      </c>
      <c r="I547" s="215">
        <f>VLOOKUP(D547,'Appendix 3. nax IBGE 2019'!$E$5:$O$1850,11,FALSE)</f>
        <v>2.4999999999998122</v>
      </c>
      <c r="J547" s="119">
        <f t="shared" si="172"/>
        <v>1.1218262816908981E-3</v>
      </c>
      <c r="K547" s="119">
        <f t="shared" si="166"/>
        <v>0.99887817371830911</v>
      </c>
      <c r="L547" s="118">
        <f t="shared" si="176"/>
        <v>98591.009125643119</v>
      </c>
      <c r="M547" s="118">
        <f t="shared" si="165"/>
        <v>110.60198517557362</v>
      </c>
      <c r="N547" s="118">
        <f t="shared" si="173"/>
        <v>492678.54066527664</v>
      </c>
      <c r="O547" s="118">
        <f t="shared" si="174"/>
        <v>7471028.3568400554</v>
      </c>
      <c r="P547" s="117">
        <f t="shared" si="175"/>
        <v>75.777988511295916</v>
      </c>
    </row>
    <row r="548" spans="1:16" x14ac:dyDescent="0.2">
      <c r="A548" s="115" t="s">
        <v>67</v>
      </c>
      <c r="B548" s="115" t="s">
        <v>70</v>
      </c>
      <c r="C548" s="120" t="s">
        <v>118</v>
      </c>
      <c r="D548" s="115" t="str">
        <f t="shared" si="163"/>
        <v>MTFemale10-14</v>
      </c>
      <c r="E548" s="118">
        <f>VLOOKUP(D548,'Appendix 1b. Person-years 2019'!$E$3:$F$1682,2,FALSE)</f>
        <v>132694.2401</v>
      </c>
      <c r="F548" s="118">
        <f>VLOOKUP(D548,'Appendix 2b. Deaths 2019'!$E$4:$F$1683,2,FALSE)</f>
        <v>46</v>
      </c>
      <c r="G548" s="119">
        <f t="shared" si="164"/>
        <v>3.4666161820840028E-4</v>
      </c>
      <c r="H548" s="189">
        <v>5</v>
      </c>
      <c r="I548" s="215">
        <f>VLOOKUP(D548,'Appendix 3. nax IBGE 2019'!$E$5:$O$1850,11,FALSE)</f>
        <v>2.4999999999999098</v>
      </c>
      <c r="J548" s="119">
        <f t="shared" si="172"/>
        <v>1.7318072133145198E-3</v>
      </c>
      <c r="K548" s="119">
        <f t="shared" si="166"/>
        <v>0.99826819278668544</v>
      </c>
      <c r="L548" s="118">
        <f t="shared" si="176"/>
        <v>98480.407140467549</v>
      </c>
      <c r="M548" s="118">
        <f t="shared" si="165"/>
        <v>170.54907945601244</v>
      </c>
      <c r="N548" s="118">
        <f t="shared" si="173"/>
        <v>491975.6630036977</v>
      </c>
      <c r="O548" s="118">
        <f t="shared" si="174"/>
        <v>6978349.8161747791</v>
      </c>
      <c r="P548" s="117">
        <f t="shared" si="175"/>
        <v>70.860286008172253</v>
      </c>
    </row>
    <row r="549" spans="1:16" x14ac:dyDescent="0.2">
      <c r="A549" s="115" t="s">
        <v>67</v>
      </c>
      <c r="B549" s="115" t="s">
        <v>70</v>
      </c>
      <c r="C549" s="116" t="s">
        <v>119</v>
      </c>
      <c r="D549" s="115" t="str">
        <f t="shared" si="163"/>
        <v>MTFemale15-19</v>
      </c>
      <c r="E549" s="118">
        <f>VLOOKUP(D549,'Appendix 1b. Person-years 2019'!$E$3:$F$1682,2,FALSE)</f>
        <v>131644.73980000001</v>
      </c>
      <c r="F549" s="118">
        <f>VLOOKUP(D549,'Appendix 2b. Deaths 2019'!$E$4:$F$1683,2,FALSE)</f>
        <v>73</v>
      </c>
      <c r="G549" s="119">
        <f t="shared" si="164"/>
        <v>5.5452272617124347E-4</v>
      </c>
      <c r="H549" s="189">
        <v>5</v>
      </c>
      <c r="I549" s="215">
        <f>VLOOKUP(D549,'Appendix 3. nax IBGE 2019'!$E$5:$O$1850,11,FALSE)</f>
        <v>2.4999999999998908</v>
      </c>
      <c r="J549" s="119">
        <f t="shared" si="172"/>
        <v>2.7687752588444925E-3</v>
      </c>
      <c r="K549" s="119">
        <f t="shared" si="166"/>
        <v>0.99723122474115555</v>
      </c>
      <c r="L549" s="118">
        <f t="shared" si="176"/>
        <v>98309.858061011531</v>
      </c>
      <c r="M549" s="118">
        <f t="shared" si="165"/>
        <v>272.19790269984253</v>
      </c>
      <c r="N549" s="118">
        <f t="shared" si="173"/>
        <v>490868.79554830806</v>
      </c>
      <c r="O549" s="118">
        <f t="shared" si="174"/>
        <v>6486374.1531710811</v>
      </c>
      <c r="P549" s="117">
        <f t="shared" si="175"/>
        <v>65.978878223439281</v>
      </c>
    </row>
    <row r="550" spans="1:16" x14ac:dyDescent="0.2">
      <c r="A550" s="115" t="s">
        <v>67</v>
      </c>
      <c r="B550" s="115" t="s">
        <v>70</v>
      </c>
      <c r="C550" s="116" t="s">
        <v>120</v>
      </c>
      <c r="D550" s="115" t="str">
        <f t="shared" si="163"/>
        <v>MTFemale20-24</v>
      </c>
      <c r="E550" s="118">
        <f>VLOOKUP(D550,'Appendix 1b. Person-years 2019'!$E$3:$F$1682,2,FALSE)</f>
        <v>140885.50580000001</v>
      </c>
      <c r="F550" s="118">
        <f>VLOOKUP(D550,'Appendix 2b. Deaths 2019'!$E$4:$F$1683,2,FALSE)</f>
        <v>87</v>
      </c>
      <c r="G550" s="119">
        <f t="shared" si="164"/>
        <v>6.1752271467516704E-4</v>
      </c>
      <c r="H550" s="189">
        <v>5</v>
      </c>
      <c r="I550" s="215">
        <f>VLOOKUP(D550,'Appendix 3. nax IBGE 2019'!$E$5:$O$1850,11,FALSE)</f>
        <v>2.5000000000000733</v>
      </c>
      <c r="J550" s="119">
        <f t="shared" si="172"/>
        <v>3.0828542420745504E-3</v>
      </c>
      <c r="K550" s="119">
        <f t="shared" si="166"/>
        <v>0.99691714575792545</v>
      </c>
      <c r="L550" s="118">
        <f t="shared" si="176"/>
        <v>98037.660158311686</v>
      </c>
      <c r="M550" s="118">
        <f t="shared" si="165"/>
        <v>302.23581650211435</v>
      </c>
      <c r="N550" s="118">
        <f t="shared" si="173"/>
        <v>489432.7112503032</v>
      </c>
      <c r="O550" s="118">
        <f t="shared" si="174"/>
        <v>5995505.3576227734</v>
      </c>
      <c r="P550" s="117">
        <f t="shared" si="175"/>
        <v>61.155124958523103</v>
      </c>
    </row>
    <row r="551" spans="1:16" x14ac:dyDescent="0.2">
      <c r="A551" s="115" t="s">
        <v>67</v>
      </c>
      <c r="B551" s="115" t="s">
        <v>70</v>
      </c>
      <c r="C551" s="116" t="s">
        <v>121</v>
      </c>
      <c r="D551" s="115" t="str">
        <f t="shared" si="163"/>
        <v>MTFemale25-29</v>
      </c>
      <c r="E551" s="118">
        <f>VLOOKUP(D551,'Appendix 1b. Person-years 2019'!$E$3:$F$1682,2,FALSE)</f>
        <v>144584.1048</v>
      </c>
      <c r="F551" s="118">
        <f>VLOOKUP(D551,'Appendix 2b. Deaths 2019'!$E$4:$F$1683,2,FALSE)</f>
        <v>104</v>
      </c>
      <c r="G551" s="119">
        <f t="shared" si="164"/>
        <v>7.1930451928903878E-4</v>
      </c>
      <c r="H551" s="189">
        <v>5</v>
      </c>
      <c r="I551" s="215">
        <f>VLOOKUP(D551,'Appendix 3. nax IBGE 2019'!$E$5:$O$1850,11,FALSE)</f>
        <v>2.5000000000000218</v>
      </c>
      <c r="J551" s="119">
        <f t="shared" si="172"/>
        <v>3.5900667184074449E-3</v>
      </c>
      <c r="K551" s="119">
        <f t="shared" si="166"/>
        <v>0.99640993328159255</v>
      </c>
      <c r="L551" s="118">
        <f t="shared" si="176"/>
        <v>97735.424341809572</v>
      </c>
      <c r="M551" s="118">
        <f t="shared" si="165"/>
        <v>350.87669413895941</v>
      </c>
      <c r="N551" s="118">
        <f t="shared" si="173"/>
        <v>487799.92997370043</v>
      </c>
      <c r="O551" s="118">
        <f t="shared" si="174"/>
        <v>5506072.6463724701</v>
      </c>
      <c r="P551" s="117">
        <f t="shared" si="175"/>
        <v>56.336509340933659</v>
      </c>
    </row>
    <row r="552" spans="1:16" x14ac:dyDescent="0.2">
      <c r="A552" s="115" t="s">
        <v>67</v>
      </c>
      <c r="B552" s="115" t="s">
        <v>70</v>
      </c>
      <c r="C552" s="116" t="s">
        <v>122</v>
      </c>
      <c r="D552" s="115" t="str">
        <f t="shared" si="163"/>
        <v>MTFemale30-34</v>
      </c>
      <c r="E552" s="118">
        <f>VLOOKUP(D552,'Appendix 1b. Person-years 2019'!$E$3:$F$1682,2,FALSE)</f>
        <v>144482.02530000001</v>
      </c>
      <c r="F552" s="118">
        <f>VLOOKUP(D552,'Appendix 2b. Deaths 2019'!$E$4:$F$1683,2,FALSE)</f>
        <v>143</v>
      </c>
      <c r="G552" s="119">
        <f t="shared" si="164"/>
        <v>9.8974249359446093E-4</v>
      </c>
      <c r="H552" s="189">
        <v>5</v>
      </c>
      <c r="I552" s="215">
        <f>VLOOKUP(D552,'Appendix 3. nax IBGE 2019'!$E$5:$O$1850,11,FALSE)</f>
        <v>2.5000000000000582</v>
      </c>
      <c r="J552" s="119">
        <f t="shared" si="172"/>
        <v>4.9364978138325888E-3</v>
      </c>
      <c r="K552" s="119">
        <f t="shared" si="166"/>
        <v>0.99506350218616746</v>
      </c>
      <c r="L552" s="118">
        <f t="shared" si="176"/>
        <v>97384.54764767061</v>
      </c>
      <c r="M552" s="118">
        <f t="shared" si="165"/>
        <v>480.73860656380151</v>
      </c>
      <c r="N552" s="118">
        <f t="shared" si="173"/>
        <v>485720.89172194363</v>
      </c>
      <c r="O552" s="118">
        <f t="shared" si="174"/>
        <v>5018272.71639877</v>
      </c>
      <c r="P552" s="117">
        <f t="shared" si="175"/>
        <v>51.530482377496618</v>
      </c>
    </row>
    <row r="553" spans="1:16" x14ac:dyDescent="0.2">
      <c r="A553" s="115" t="s">
        <v>67</v>
      </c>
      <c r="B553" s="115" t="s">
        <v>70</v>
      </c>
      <c r="C553" s="116" t="s">
        <v>123</v>
      </c>
      <c r="D553" s="115" t="str">
        <f t="shared" si="163"/>
        <v>MTFemale35-39</v>
      </c>
      <c r="E553" s="118">
        <f>VLOOKUP(D553,'Appendix 1b. Person-years 2019'!$E$3:$F$1682,2,FALSE)</f>
        <v>140620.95480000001</v>
      </c>
      <c r="F553" s="118">
        <f>VLOOKUP(D553,'Appendix 2b. Deaths 2019'!$E$4:$F$1683,2,FALSE)</f>
        <v>181</v>
      </c>
      <c r="G553" s="119">
        <f t="shared" si="164"/>
        <v>1.2871481370428015E-3</v>
      </c>
      <c r="H553" s="189">
        <v>5</v>
      </c>
      <c r="I553" s="215">
        <f>VLOOKUP(D553,'Appendix 3. nax IBGE 2019'!$E$5:$O$1850,11,FALSE)</f>
        <v>2.4999999999999516</v>
      </c>
      <c r="J553" s="119">
        <f t="shared" si="172"/>
        <v>6.4150977324757474E-3</v>
      </c>
      <c r="K553" s="119">
        <f t="shared" si="166"/>
        <v>0.99358490226752427</v>
      </c>
      <c r="L553" s="118">
        <f t="shared" si="176"/>
        <v>96903.809041106811</v>
      </c>
      <c r="M553" s="118">
        <f t="shared" si="165"/>
        <v>621.64740564786712</v>
      </c>
      <c r="N553" s="118">
        <f t="shared" si="173"/>
        <v>482964.92669141438</v>
      </c>
      <c r="O553" s="118">
        <f t="shared" si="174"/>
        <v>4532551.8246768266</v>
      </c>
      <c r="P553" s="117">
        <f t="shared" si="175"/>
        <v>46.773721998421216</v>
      </c>
    </row>
    <row r="554" spans="1:16" x14ac:dyDescent="0.2">
      <c r="A554" s="115" t="s">
        <v>67</v>
      </c>
      <c r="B554" s="115" t="s">
        <v>70</v>
      </c>
      <c r="C554" s="116" t="s">
        <v>124</v>
      </c>
      <c r="D554" s="115" t="str">
        <f t="shared" si="163"/>
        <v>MTFemale40-44</v>
      </c>
      <c r="E554" s="118">
        <f>VLOOKUP(D554,'Appendix 1b. Person-years 2019'!$E$3:$F$1682,2,FALSE)</f>
        <v>129283.24559999999</v>
      </c>
      <c r="F554" s="118">
        <f>VLOOKUP(D554,'Appendix 2b. Deaths 2019'!$E$4:$F$1683,2,FALSE)</f>
        <v>230</v>
      </c>
      <c r="G554" s="119">
        <f t="shared" si="164"/>
        <v>1.7790394952770278E-3</v>
      </c>
      <c r="H554" s="189">
        <v>5</v>
      </c>
      <c r="I554" s="215">
        <f>VLOOKUP(D554,'Appendix 3. nax IBGE 2019'!$E$5:$O$1850,11,FALSE)</f>
        <v>2.500000000000028</v>
      </c>
      <c r="J554" s="119">
        <f t="shared" si="172"/>
        <v>8.8558103852898525E-3</v>
      </c>
      <c r="K554" s="119">
        <f t="shared" si="166"/>
        <v>0.99114418961471018</v>
      </c>
      <c r="L554" s="118">
        <f t="shared" si="176"/>
        <v>96282.16163545895</v>
      </c>
      <c r="M554" s="118">
        <f t="shared" si="165"/>
        <v>852.65656692945356</v>
      </c>
      <c r="N554" s="118">
        <f t="shared" si="173"/>
        <v>479279.16675997118</v>
      </c>
      <c r="O554" s="118">
        <f t="shared" si="174"/>
        <v>4049586.8979854118</v>
      </c>
      <c r="P554" s="117">
        <f t="shared" si="175"/>
        <v>42.059576033594404</v>
      </c>
    </row>
    <row r="555" spans="1:16" x14ac:dyDescent="0.2">
      <c r="A555" s="115" t="s">
        <v>67</v>
      </c>
      <c r="B555" s="115" t="s">
        <v>70</v>
      </c>
      <c r="C555" s="116" t="s">
        <v>125</v>
      </c>
      <c r="D555" s="115" t="str">
        <f t="shared" si="163"/>
        <v>MTFemale45-49</v>
      </c>
      <c r="E555" s="118">
        <f>VLOOKUP(D555,'Appendix 1b. Person-years 2019'!$E$3:$F$1682,2,FALSE)</f>
        <v>113121.1599</v>
      </c>
      <c r="F555" s="118">
        <f>VLOOKUP(D555,'Appendix 2b. Deaths 2019'!$E$4:$F$1683,2,FALSE)</f>
        <v>285</v>
      </c>
      <c r="G555" s="119">
        <f t="shared" si="164"/>
        <v>2.519422539973443E-3</v>
      </c>
      <c r="H555" s="189">
        <v>5</v>
      </c>
      <c r="I555" s="215">
        <f>VLOOKUP(D555,'Appendix 3. nax IBGE 2019'!$E$5:$O$1850,11,FALSE)</f>
        <v>2.4999999999999916</v>
      </c>
      <c r="J555" s="119">
        <f t="shared" si="172"/>
        <v>1.2518265697965141E-2</v>
      </c>
      <c r="K555" s="119">
        <f t="shared" si="166"/>
        <v>0.9874817343020349</v>
      </c>
      <c r="L555" s="118">
        <f t="shared" si="176"/>
        <v>95429.505068529499</v>
      </c>
      <c r="M555" s="118">
        <f t="shared" si="165"/>
        <v>1194.6118998731633</v>
      </c>
      <c r="N555" s="118">
        <f t="shared" si="173"/>
        <v>474160.99559296452</v>
      </c>
      <c r="O555" s="118">
        <f t="shared" si="174"/>
        <v>3570307.7312254407</v>
      </c>
      <c r="P555" s="117">
        <f t="shared" si="175"/>
        <v>37.413038332972008</v>
      </c>
    </row>
    <row r="556" spans="1:16" x14ac:dyDescent="0.2">
      <c r="A556" s="115" t="s">
        <v>67</v>
      </c>
      <c r="B556" s="115" t="s">
        <v>70</v>
      </c>
      <c r="C556" s="116" t="s">
        <v>126</v>
      </c>
      <c r="D556" s="115" t="str">
        <f t="shared" si="163"/>
        <v>MTFemale50-54</v>
      </c>
      <c r="E556" s="118">
        <f>VLOOKUP(D556,'Appendix 1b. Person-years 2019'!$E$3:$F$1682,2,FALSE)</f>
        <v>99997.134999999995</v>
      </c>
      <c r="F556" s="118">
        <f>VLOOKUP(D556,'Appendix 2b. Deaths 2019'!$E$4:$F$1683,2,FALSE)</f>
        <v>372</v>
      </c>
      <c r="G556" s="119">
        <f t="shared" si="164"/>
        <v>3.7201065810535472E-3</v>
      </c>
      <c r="H556" s="189">
        <v>5</v>
      </c>
      <c r="I556" s="215">
        <f>VLOOKUP(D556,'Appendix 3. nax IBGE 2019'!$E$5:$O$1850,11,FALSE)</f>
        <v>2.5000000000000107</v>
      </c>
      <c r="J556" s="119">
        <f t="shared" si="172"/>
        <v>1.8429137020485126E-2</v>
      </c>
      <c r="K556" s="119">
        <f t="shared" si="166"/>
        <v>0.9815708629795149</v>
      </c>
      <c r="L556" s="118">
        <f t="shared" si="176"/>
        <v>94234.89316865633</v>
      </c>
      <c r="M556" s="118">
        <f t="shared" si="165"/>
        <v>1736.6677583159453</v>
      </c>
      <c r="N556" s="118">
        <f t="shared" si="173"/>
        <v>466832.79644749174</v>
      </c>
      <c r="O556" s="118">
        <f t="shared" si="174"/>
        <v>3096146.7356324764</v>
      </c>
      <c r="P556" s="117">
        <f t="shared" si="175"/>
        <v>32.855629496933439</v>
      </c>
    </row>
    <row r="557" spans="1:16" x14ac:dyDescent="0.2">
      <c r="A557" s="115" t="s">
        <v>67</v>
      </c>
      <c r="B557" s="115" t="s">
        <v>70</v>
      </c>
      <c r="C557" s="116" t="s">
        <v>127</v>
      </c>
      <c r="D557" s="115" t="str">
        <f t="shared" si="163"/>
        <v>MTFemale55-59</v>
      </c>
      <c r="E557" s="118">
        <f>VLOOKUP(D557,'Appendix 1b. Person-years 2019'!$E$3:$F$1682,2,FALSE)</f>
        <v>83455.654800000004</v>
      </c>
      <c r="F557" s="118">
        <f>VLOOKUP(D557,'Appendix 2b. Deaths 2019'!$E$4:$F$1683,2,FALSE)</f>
        <v>433</v>
      </c>
      <c r="G557" s="119">
        <f t="shared" si="164"/>
        <v>5.1883841908337645E-3</v>
      </c>
      <c r="H557" s="189">
        <v>5</v>
      </c>
      <c r="I557" s="215">
        <f>VLOOKUP(D557,'Appendix 3. nax IBGE 2019'!$E$5:$O$1850,11,FALSE)</f>
        <v>2.5000000000000067</v>
      </c>
      <c r="J557" s="119">
        <f t="shared" si="172"/>
        <v>2.5609738054041365E-2</v>
      </c>
      <c r="K557" s="119">
        <f t="shared" si="166"/>
        <v>0.97439026194595868</v>
      </c>
      <c r="L557" s="118">
        <f t="shared" si="176"/>
        <v>92498.225410340383</v>
      </c>
      <c r="M557" s="118">
        <f t="shared" si="165"/>
        <v>2368.8553232224899</v>
      </c>
      <c r="N557" s="118">
        <f t="shared" si="173"/>
        <v>456568.98874364566</v>
      </c>
      <c r="O557" s="118">
        <f t="shared" si="174"/>
        <v>2629313.9391849847</v>
      </c>
      <c r="P557" s="117">
        <f t="shared" si="175"/>
        <v>28.425560896123457</v>
      </c>
    </row>
    <row r="558" spans="1:16" x14ac:dyDescent="0.2">
      <c r="A558" s="115" t="s">
        <v>67</v>
      </c>
      <c r="B558" s="115" t="s">
        <v>70</v>
      </c>
      <c r="C558" s="116" t="s">
        <v>128</v>
      </c>
      <c r="D558" s="115" t="str">
        <f t="shared" si="163"/>
        <v>MTFemale60-64</v>
      </c>
      <c r="E558" s="118">
        <f>VLOOKUP(D558,'Appendix 1b. Person-years 2019'!$E$3:$F$1682,2,FALSE)</f>
        <v>64624.737099999998</v>
      </c>
      <c r="F558" s="118">
        <f>VLOOKUP(D558,'Appendix 2b. Deaths 2019'!$E$4:$F$1683,2,FALSE)</f>
        <v>551</v>
      </c>
      <c r="G558" s="119">
        <f t="shared" si="164"/>
        <v>8.5261468707777538E-3</v>
      </c>
      <c r="H558" s="189">
        <v>5</v>
      </c>
      <c r="I558" s="215">
        <f>VLOOKUP(D558,'Appendix 3. nax IBGE 2019'!$E$5:$O$1850,11,FALSE)</f>
        <v>2.5000000000000102</v>
      </c>
      <c r="J558" s="119">
        <f t="shared" si="172"/>
        <v>4.1741009411937043E-2</v>
      </c>
      <c r="K558" s="119">
        <f t="shared" si="166"/>
        <v>0.95825899058806296</v>
      </c>
      <c r="L558" s="118">
        <f t="shared" si="176"/>
        <v>90129.370087117888</v>
      </c>
      <c r="M558" s="118">
        <f t="shared" si="165"/>
        <v>3762.0908850983446</v>
      </c>
      <c r="N558" s="118">
        <f t="shared" si="173"/>
        <v>441241.62322284363</v>
      </c>
      <c r="O558" s="118">
        <f t="shared" si="174"/>
        <v>2172744.9504413391</v>
      </c>
      <c r="P558" s="117">
        <f t="shared" si="175"/>
        <v>24.106958124096415</v>
      </c>
    </row>
    <row r="559" spans="1:16" x14ac:dyDescent="0.2">
      <c r="A559" s="115" t="s">
        <v>67</v>
      </c>
      <c r="B559" s="115" t="s">
        <v>70</v>
      </c>
      <c r="C559" s="116" t="s">
        <v>129</v>
      </c>
      <c r="D559" s="115" t="str">
        <f t="shared" si="163"/>
        <v>MTFemale65-69</v>
      </c>
      <c r="E559" s="118">
        <f>VLOOKUP(D559,'Appendix 1b. Person-years 2019'!$E$3:$F$1682,2,FALSE)</f>
        <v>47015.710800000001</v>
      </c>
      <c r="F559" s="118">
        <f>VLOOKUP(D559,'Appendix 2b. Deaths 2019'!$E$4:$F$1683,2,FALSE)</f>
        <v>623</v>
      </c>
      <c r="G559" s="119">
        <f t="shared" si="164"/>
        <v>1.3250889743009054E-2</v>
      </c>
      <c r="H559" s="189">
        <v>5</v>
      </c>
      <c r="I559" s="215">
        <f>VLOOKUP(D559,'Appendix 3. nax IBGE 2019'!$E$5:$O$1850,11,FALSE)</f>
        <v>2.4999999999999933</v>
      </c>
      <c r="J559" s="119">
        <f t="shared" si="172"/>
        <v>6.4129999822865311E-2</v>
      </c>
      <c r="K559" s="119">
        <f t="shared" si="166"/>
        <v>0.93587000017713473</v>
      </c>
      <c r="L559" s="118">
        <f t="shared" si="176"/>
        <v>86367.279202019548</v>
      </c>
      <c r="M559" s="118">
        <f t="shared" si="165"/>
        <v>5538.7335999268726</v>
      </c>
      <c r="N559" s="118">
        <f t="shared" si="173"/>
        <v>417989.56201028056</v>
      </c>
      <c r="O559" s="118">
        <f t="shared" si="174"/>
        <v>1731503.3272184955</v>
      </c>
      <c r="P559" s="117">
        <f t="shared" si="175"/>
        <v>20.048140258863306</v>
      </c>
    </row>
    <row r="560" spans="1:16" x14ac:dyDescent="0.2">
      <c r="A560" s="115" t="s">
        <v>67</v>
      </c>
      <c r="B560" s="115" t="s">
        <v>70</v>
      </c>
      <c r="C560" s="116" t="s">
        <v>130</v>
      </c>
      <c r="D560" s="115" t="str">
        <f t="shared" si="163"/>
        <v>MTFemale70-74</v>
      </c>
      <c r="E560" s="118">
        <f>VLOOKUP(D560,'Appendix 1b. Person-years 2019'!$E$3:$F$1682,2,FALSE)</f>
        <v>32283.359</v>
      </c>
      <c r="F560" s="118">
        <f>VLOOKUP(D560,'Appendix 2b. Deaths 2019'!$E$4:$F$1683,2,FALSE)</f>
        <v>684</v>
      </c>
      <c r="G560" s="119">
        <f t="shared" si="164"/>
        <v>2.1187386355924116E-2</v>
      </c>
      <c r="H560" s="189">
        <v>5</v>
      </c>
      <c r="I560" s="215">
        <f>VLOOKUP(D560,'Appendix 3. nax IBGE 2019'!$E$5:$O$1850,11,FALSE)</f>
        <v>2.5</v>
      </c>
      <c r="J560" s="119">
        <f t="shared" si="172"/>
        <v>0.10060788638157236</v>
      </c>
      <c r="K560" s="119">
        <f t="shared" si="166"/>
        <v>0.89939211361842764</v>
      </c>
      <c r="L560" s="118">
        <f t="shared" si="176"/>
        <v>80828.545602092679</v>
      </c>
      <c r="M560" s="118">
        <f t="shared" si="165"/>
        <v>8131.9891323230813</v>
      </c>
      <c r="N560" s="118">
        <f t="shared" si="173"/>
        <v>383812.75517965562</v>
      </c>
      <c r="O560" s="118">
        <f t="shared" si="174"/>
        <v>1313513.765208215</v>
      </c>
      <c r="P560" s="117">
        <f t="shared" si="175"/>
        <v>16.250617345936849</v>
      </c>
    </row>
    <row r="561" spans="1:16" x14ac:dyDescent="0.2">
      <c r="A561" s="115" t="s">
        <v>67</v>
      </c>
      <c r="B561" s="115" t="s">
        <v>70</v>
      </c>
      <c r="C561" s="116" t="s">
        <v>131</v>
      </c>
      <c r="D561" s="115" t="str">
        <f t="shared" si="163"/>
        <v>MTFemale75-79</v>
      </c>
      <c r="E561" s="118">
        <f>VLOOKUP(D561,'Appendix 1b. Person-years 2019'!$E$3:$F$1682,2,FALSE)</f>
        <v>21020.953600000001</v>
      </c>
      <c r="F561" s="118">
        <f>VLOOKUP(D561,'Appendix 2b. Deaths 2019'!$E$4:$F$1683,2,FALSE)</f>
        <v>752</v>
      </c>
      <c r="G561" s="119">
        <f t="shared" si="164"/>
        <v>3.577382902362717E-2</v>
      </c>
      <c r="H561" s="189">
        <v>5</v>
      </c>
      <c r="I561" s="215">
        <f>VLOOKUP(D561,'Appendix 3. nax IBGE 2019'!$E$5:$O$1850,11,FALSE)</f>
        <v>2.5000000000000004</v>
      </c>
      <c r="J561" s="119">
        <f t="shared" si="172"/>
        <v>0.16418530274651968</v>
      </c>
      <c r="K561" s="119">
        <f t="shared" si="166"/>
        <v>0.83581469725348034</v>
      </c>
      <c r="L561" s="118">
        <f t="shared" si="176"/>
        <v>72696.556469769595</v>
      </c>
      <c r="M561" s="118">
        <f t="shared" si="165"/>
        <v>11935.706132618585</v>
      </c>
      <c r="N561" s="118">
        <f t="shared" si="173"/>
        <v>333643.51701730152</v>
      </c>
      <c r="O561" s="118">
        <f t="shared" si="174"/>
        <v>929701.01002855948</v>
      </c>
      <c r="P561" s="117">
        <f t="shared" si="175"/>
        <v>12.788790214776814</v>
      </c>
    </row>
    <row r="562" spans="1:16" x14ac:dyDescent="0.2">
      <c r="A562" s="115" t="s">
        <v>67</v>
      </c>
      <c r="B562" s="115" t="s">
        <v>70</v>
      </c>
      <c r="C562" s="116" t="s">
        <v>132</v>
      </c>
      <c r="D562" s="115" t="str">
        <f t="shared" si="163"/>
        <v>MTFemale80-84</v>
      </c>
      <c r="E562" s="118">
        <f>VLOOKUP(D562,'Appendix 1b. Person-years 2019'!$E$3:$F$1682,2,FALSE)</f>
        <v>12806.4751</v>
      </c>
      <c r="F562" s="118">
        <f>VLOOKUP(D562,'Appendix 2b. Deaths 2019'!$E$4:$F$1683,2,FALSE)</f>
        <v>748</v>
      </c>
      <c r="G562" s="119">
        <f t="shared" si="164"/>
        <v>5.8407953332919843E-2</v>
      </c>
      <c r="H562" s="189">
        <v>5</v>
      </c>
      <c r="I562" s="215">
        <f>VLOOKUP(D562,'Appendix 3. nax IBGE 2019'!$E$5:$O$1850,11,FALSE)</f>
        <v>2.4999999999999996</v>
      </c>
      <c r="J562" s="119">
        <f t="shared" si="172"/>
        <v>0.254829580980245</v>
      </c>
      <c r="K562" s="119">
        <f t="shared" si="166"/>
        <v>0.745170419019755</v>
      </c>
      <c r="L562" s="118">
        <f t="shared" si="176"/>
        <v>60760.850337151009</v>
      </c>
      <c r="M562" s="118">
        <f t="shared" si="165"/>
        <v>15483.66203141957</v>
      </c>
      <c r="N562" s="118">
        <f t="shared" si="173"/>
        <v>265095.09660720616</v>
      </c>
      <c r="O562" s="118">
        <f t="shared" si="174"/>
        <v>596057.49301125796</v>
      </c>
      <c r="P562" s="117">
        <f t="shared" si="175"/>
        <v>9.8098938659324606</v>
      </c>
    </row>
    <row r="563" spans="1:16" x14ac:dyDescent="0.2">
      <c r="A563" s="115" t="s">
        <v>67</v>
      </c>
      <c r="B563" s="115" t="s">
        <v>70</v>
      </c>
      <c r="C563" s="116" t="s">
        <v>133</v>
      </c>
      <c r="D563" s="115" t="str">
        <f t="shared" si="163"/>
        <v>MTFemale85-89</v>
      </c>
      <c r="E563" s="118">
        <f>VLOOKUP(D563,'Appendix 1b. Person-years 2019'!$E$3:$F$1682,2,FALSE)</f>
        <v>6078.1559999999999</v>
      </c>
      <c r="F563" s="118">
        <f>VLOOKUP(D563,'Appendix 2b. Deaths 2019'!$E$4:$F$1683,2,FALSE)</f>
        <v>628</v>
      </c>
      <c r="G563" s="119">
        <f t="shared" si="164"/>
        <v>0.10332080979823487</v>
      </c>
      <c r="H563" s="189">
        <v>5</v>
      </c>
      <c r="I563" s="215">
        <f>VLOOKUP(D563,'Appendix 3. nax IBGE 2019'!$E$5:$O$1850,11,FALSE)</f>
        <v>2.4999999999999996</v>
      </c>
      <c r="J563" s="119">
        <f t="shared" si="172"/>
        <v>0.41055647923499466</v>
      </c>
      <c r="K563" s="119">
        <f t="shared" si="166"/>
        <v>0.58944352076500528</v>
      </c>
      <c r="L563" s="118">
        <f t="shared" si="176"/>
        <v>45277.188305731441</v>
      </c>
      <c r="M563" s="118">
        <f t="shared" si="165"/>
        <v>18588.843020460972</v>
      </c>
      <c r="N563" s="118">
        <f t="shared" si="173"/>
        <v>179913.83397750475</v>
      </c>
      <c r="O563" s="118">
        <f t="shared" si="174"/>
        <v>330962.3964040518</v>
      </c>
      <c r="P563" s="117">
        <f t="shared" si="175"/>
        <v>7.3096941039988721</v>
      </c>
    </row>
    <row r="564" spans="1:16" x14ac:dyDescent="0.2">
      <c r="A564" s="115" t="s">
        <v>67</v>
      </c>
      <c r="B564" s="115" t="s">
        <v>70</v>
      </c>
      <c r="C564" s="116" t="s">
        <v>8</v>
      </c>
      <c r="D564" s="115" t="str">
        <f t="shared" si="163"/>
        <v>MTFemale90+</v>
      </c>
      <c r="E564" s="113">
        <f>VLOOKUP(D564,'Appendix 1b. Person-years 2019'!$E$3:$F$1682,2,FALSE)</f>
        <v>3559.9639000000002</v>
      </c>
      <c r="F564" s="113">
        <f>VLOOKUP(D564,'Appendix 2b. Deaths 2019'!$E$4:$F$1683,2,FALSE)</f>
        <v>629</v>
      </c>
      <c r="G564" s="114">
        <f t="shared" si="164"/>
        <v>0.17668718494589228</v>
      </c>
      <c r="H564" s="190"/>
      <c r="I564" s="215">
        <f>VLOOKUP(D564,'Appendix 3. nax IBGE 2019'!$E$5:$O$1850,11,FALSE)</f>
        <v>6.8228790788252676</v>
      </c>
      <c r="J564" s="114">
        <v>1</v>
      </c>
      <c r="K564" s="114">
        <f t="shared" si="166"/>
        <v>0</v>
      </c>
      <c r="L564" s="113">
        <f t="shared" si="176"/>
        <v>26688.345285270469</v>
      </c>
      <c r="M564" s="113">
        <f t="shared" si="165"/>
        <v>26688.345285270469</v>
      </c>
      <c r="N564" s="113">
        <f>L564*P564</f>
        <v>151048.56242654703</v>
      </c>
      <c r="O564" s="113">
        <f>N564</f>
        <v>151048.56242654703</v>
      </c>
      <c r="P564" s="112">
        <f>1/G564</f>
        <v>5.6597200317965024</v>
      </c>
    </row>
    <row r="565" spans="1:16" x14ac:dyDescent="0.2">
      <c r="A565" s="115" t="s">
        <v>67</v>
      </c>
      <c r="B565" s="115" t="s">
        <v>71</v>
      </c>
      <c r="C565" s="116">
        <v>0</v>
      </c>
      <c r="D565" s="115" t="str">
        <f t="shared" si="163"/>
        <v>MTMale0</v>
      </c>
      <c r="E565" s="122">
        <f>VLOOKUP(D565,'Appendix 1b. Person-years 2019'!$E$3:$F$1682,2,FALSE)</f>
        <v>29204.038199999999</v>
      </c>
      <c r="F565" s="122">
        <f>VLOOKUP(D565,'Appendix 2b. Deaths 2019'!$E$4:$F$1683,2,FALSE)</f>
        <v>414</v>
      </c>
      <c r="G565" s="123">
        <f t="shared" si="164"/>
        <v>1.4176121711825456E-2</v>
      </c>
      <c r="H565" s="188">
        <v>1</v>
      </c>
      <c r="I565" s="215">
        <f>VLOOKUP(D565,'Appendix 3. nax IBGE 2019'!$E$5:$O$1850,11,FALSE)</f>
        <v>9.1592917678830529E-2</v>
      </c>
      <c r="J565" s="123">
        <f t="shared" ref="J565:J583" si="177">(H565*G565)/(1+(H565-I565)*G565)</f>
        <v>1.3995887026342409E-2</v>
      </c>
      <c r="K565" s="123">
        <f t="shared" si="166"/>
        <v>0.98600411297365764</v>
      </c>
      <c r="L565" s="122">
        <v>100000</v>
      </c>
      <c r="M565" s="122">
        <f t="shared" si="165"/>
        <v>1399.5887026342409</v>
      </c>
      <c r="N565" s="122">
        <f t="shared" ref="N565:N583" si="178">L566*H565+M565*I565</f>
        <v>98728.603710190364</v>
      </c>
      <c r="O565" s="122">
        <f t="shared" ref="O565:O583" si="179">O566+N565</f>
        <v>7318134.7040395997</v>
      </c>
      <c r="P565" s="121">
        <f t="shared" ref="P565:P583" si="180">O565/L565</f>
        <v>73.181347040395991</v>
      </c>
    </row>
    <row r="566" spans="1:16" x14ac:dyDescent="0.2">
      <c r="A566" s="115" t="s">
        <v>67</v>
      </c>
      <c r="B566" s="115" t="s">
        <v>71</v>
      </c>
      <c r="C566" s="120" t="s">
        <v>1657</v>
      </c>
      <c r="D566" s="115" t="str">
        <f t="shared" si="163"/>
        <v>MTMale1-4</v>
      </c>
      <c r="E566" s="118">
        <f>VLOOKUP(D566,'Appendix 1b. Person-years 2019'!$E$3:$F$1682,2,FALSE)</f>
        <v>115933.6047</v>
      </c>
      <c r="F566" s="118">
        <f>VLOOKUP(D566,'Appendix 2b. Deaths 2019'!$E$4:$F$1683,2,FALSE)</f>
        <v>73</v>
      </c>
      <c r="G566" s="119">
        <f t="shared" si="164"/>
        <v>6.2967075153835881E-4</v>
      </c>
      <c r="H566" s="189">
        <v>4</v>
      </c>
      <c r="I566" s="215">
        <f>VLOOKUP(D566,'Appendix 3. nax IBGE 2019'!$E$5:$O$1850,11,FALSE)</f>
        <v>1.6015506222724787</v>
      </c>
      <c r="J566" s="119">
        <f t="shared" si="177"/>
        <v>2.5148849428597402E-3</v>
      </c>
      <c r="K566" s="119">
        <f t="shared" si="166"/>
        <v>0.99748511505714021</v>
      </c>
      <c r="L566" s="118">
        <f t="shared" ref="L566:L584" si="181">L565-M565</f>
        <v>98600.411297365761</v>
      </c>
      <c r="M566" s="118">
        <f t="shared" si="165"/>
        <v>247.96868973152257</v>
      </c>
      <c r="N566" s="118">
        <f t="shared" si="178"/>
        <v>393806.90483988053</v>
      </c>
      <c r="O566" s="118">
        <f t="shared" si="179"/>
        <v>7219406.1003294094</v>
      </c>
      <c r="P566" s="117">
        <f t="shared" si="180"/>
        <v>73.218823383572285</v>
      </c>
    </row>
    <row r="567" spans="1:16" x14ac:dyDescent="0.2">
      <c r="A567" s="115" t="s">
        <v>67</v>
      </c>
      <c r="B567" s="115" t="s">
        <v>71</v>
      </c>
      <c r="C567" s="120" t="s">
        <v>1658</v>
      </c>
      <c r="D567" s="115" t="str">
        <f t="shared" si="163"/>
        <v>MTMale5-9</v>
      </c>
      <c r="E567" s="118">
        <f>VLOOKUP(D567,'Appendix 1b. Person-years 2019'!$E$3:$F$1682,2,FALSE)</f>
        <v>134519.74239999999</v>
      </c>
      <c r="F567" s="118">
        <f>VLOOKUP(D567,'Appendix 2b. Deaths 2019'!$E$4:$F$1683,2,FALSE)</f>
        <v>31</v>
      </c>
      <c r="G567" s="119">
        <f t="shared" si="164"/>
        <v>2.3044944516634758E-4</v>
      </c>
      <c r="H567" s="189">
        <v>5</v>
      </c>
      <c r="I567" s="215">
        <f>VLOOKUP(D567,'Appendix 3. nax IBGE 2019'!$E$5:$O$1850,11,FALSE)</f>
        <v>2.5000000000001541</v>
      </c>
      <c r="J567" s="119">
        <f t="shared" si="177"/>
        <v>1.1515837712288825E-3</v>
      </c>
      <c r="K567" s="119">
        <f t="shared" si="166"/>
        <v>0.99884841622877107</v>
      </c>
      <c r="L567" s="118">
        <f t="shared" si="181"/>
        <v>98352.442607634235</v>
      </c>
      <c r="M567" s="118">
        <f t="shared" si="165"/>
        <v>113.26107676767165</v>
      </c>
      <c r="N567" s="118">
        <f t="shared" si="178"/>
        <v>491479.06034625199</v>
      </c>
      <c r="O567" s="118">
        <f t="shared" si="179"/>
        <v>6825599.1954895286</v>
      </c>
      <c r="P567" s="117">
        <f t="shared" si="180"/>
        <v>69.399386680404803</v>
      </c>
    </row>
    <row r="568" spans="1:16" x14ac:dyDescent="0.2">
      <c r="A568" s="115" t="s">
        <v>67</v>
      </c>
      <c r="B568" s="115" t="s">
        <v>71</v>
      </c>
      <c r="C568" s="120" t="s">
        <v>118</v>
      </c>
      <c r="D568" s="115" t="str">
        <f t="shared" si="163"/>
        <v>MTMale10-14</v>
      </c>
      <c r="E568" s="118">
        <f>VLOOKUP(D568,'Appendix 1b. Person-years 2019'!$E$3:$F$1682,2,FALSE)</f>
        <v>138076.77410000001</v>
      </c>
      <c r="F568" s="118">
        <f>VLOOKUP(D568,'Appendix 2b. Deaths 2019'!$E$4:$F$1683,2,FALSE)</f>
        <v>56</v>
      </c>
      <c r="G568" s="119">
        <f t="shared" si="164"/>
        <v>4.0557146822855849E-4</v>
      </c>
      <c r="H568" s="189">
        <v>5</v>
      </c>
      <c r="I568" s="215">
        <f>VLOOKUP(D568,'Appendix 3. nax IBGE 2019'!$E$5:$O$1850,11,FALSE)</f>
        <v>2.5000000000000773</v>
      </c>
      <c r="J568" s="119">
        <f t="shared" si="177"/>
        <v>2.0258033210746166E-3</v>
      </c>
      <c r="K568" s="119">
        <f t="shared" si="166"/>
        <v>0.9979741966789254</v>
      </c>
      <c r="L568" s="118">
        <f t="shared" si="181"/>
        <v>98239.181530866568</v>
      </c>
      <c r="M568" s="118">
        <f t="shared" si="165"/>
        <v>199.01326020488165</v>
      </c>
      <c r="N568" s="118">
        <f t="shared" si="178"/>
        <v>490698.37450382061</v>
      </c>
      <c r="O568" s="118">
        <f t="shared" si="179"/>
        <v>6334120.1351432763</v>
      </c>
      <c r="P568" s="117">
        <f t="shared" si="180"/>
        <v>64.476515748994785</v>
      </c>
    </row>
    <row r="569" spans="1:16" x14ac:dyDescent="0.2">
      <c r="A569" s="115" t="s">
        <v>67</v>
      </c>
      <c r="B569" s="115" t="s">
        <v>71</v>
      </c>
      <c r="C569" s="116" t="s">
        <v>119</v>
      </c>
      <c r="D569" s="115" t="str">
        <f t="shared" si="163"/>
        <v>MTMale15-19</v>
      </c>
      <c r="E569" s="118">
        <f>VLOOKUP(D569,'Appendix 1b. Person-years 2019'!$E$3:$F$1682,2,FALSE)</f>
        <v>137065.1091</v>
      </c>
      <c r="F569" s="118">
        <f>VLOOKUP(D569,'Appendix 2b. Deaths 2019'!$E$4:$F$1683,2,FALSE)</f>
        <v>232</v>
      </c>
      <c r="G569" s="119">
        <f t="shared" si="164"/>
        <v>1.6926262381678576E-3</v>
      </c>
      <c r="H569" s="189">
        <v>5</v>
      </c>
      <c r="I569" s="215">
        <f>VLOOKUP(D569,'Appendix 3. nax IBGE 2019'!$E$5:$O$1850,11,FALSE)</f>
        <v>2.4999999999999862</v>
      </c>
      <c r="J569" s="119">
        <f t="shared" si="177"/>
        <v>8.4274697995789499E-3</v>
      </c>
      <c r="K569" s="119">
        <f t="shared" si="166"/>
        <v>0.99157253020042102</v>
      </c>
      <c r="L569" s="118">
        <f t="shared" si="181"/>
        <v>98040.168270661685</v>
      </c>
      <c r="M569" s="118">
        <f t="shared" si="165"/>
        <v>826.23055724663971</v>
      </c>
      <c r="N569" s="118">
        <f t="shared" si="178"/>
        <v>488135.26496019179</v>
      </c>
      <c r="O569" s="118">
        <f t="shared" si="179"/>
        <v>5843421.7606394561</v>
      </c>
      <c r="P569" s="117">
        <f t="shared" si="180"/>
        <v>59.602322840852239</v>
      </c>
    </row>
    <row r="570" spans="1:16" x14ac:dyDescent="0.2">
      <c r="A570" s="115" t="s">
        <v>67</v>
      </c>
      <c r="B570" s="115" t="s">
        <v>71</v>
      </c>
      <c r="C570" s="116" t="s">
        <v>120</v>
      </c>
      <c r="D570" s="115" t="str">
        <f t="shared" si="163"/>
        <v>MTMale20-24</v>
      </c>
      <c r="E570" s="118">
        <f>VLOOKUP(D570,'Appendix 1b. Person-years 2019'!$E$3:$F$1682,2,FALSE)</f>
        <v>146915.71030000001</v>
      </c>
      <c r="F570" s="118">
        <f>VLOOKUP(D570,'Appendix 2b. Deaths 2019'!$E$4:$F$1683,2,FALSE)</f>
        <v>337</v>
      </c>
      <c r="G570" s="119">
        <f t="shared" si="164"/>
        <v>2.2938322886766182E-3</v>
      </c>
      <c r="H570" s="189">
        <v>5</v>
      </c>
      <c r="I570" s="215">
        <f>VLOOKUP(D570,'Appendix 3. nax IBGE 2019'!$E$5:$O$1850,11,FALSE)</f>
        <v>2.500000000000056</v>
      </c>
      <c r="J570" s="119">
        <f t="shared" si="177"/>
        <v>1.1403765628853183E-2</v>
      </c>
      <c r="K570" s="119">
        <f t="shared" si="166"/>
        <v>0.98859623437114685</v>
      </c>
      <c r="L570" s="118">
        <f t="shared" si="181"/>
        <v>97213.937713415042</v>
      </c>
      <c r="M570" s="118">
        <f t="shared" si="165"/>
        <v>1108.6049615417166</v>
      </c>
      <c r="N570" s="118">
        <f t="shared" si="178"/>
        <v>483298.17616322095</v>
      </c>
      <c r="O570" s="118">
        <f t="shared" si="179"/>
        <v>5355286.495679264</v>
      </c>
      <c r="P570" s="117">
        <f t="shared" si="180"/>
        <v>55.087640945751559</v>
      </c>
    </row>
    <row r="571" spans="1:16" x14ac:dyDescent="0.2">
      <c r="A571" s="115" t="s">
        <v>67</v>
      </c>
      <c r="B571" s="115" t="s">
        <v>71</v>
      </c>
      <c r="C571" s="116" t="s">
        <v>121</v>
      </c>
      <c r="D571" s="115" t="str">
        <f t="shared" si="163"/>
        <v>MTMale25-29</v>
      </c>
      <c r="E571" s="118">
        <f>VLOOKUP(D571,'Appendix 1b. Person-years 2019'!$E$3:$F$1682,2,FALSE)</f>
        <v>149253.85380000001</v>
      </c>
      <c r="F571" s="118">
        <f>VLOOKUP(D571,'Appendix 2b. Deaths 2019'!$E$4:$F$1683,2,FALSE)</f>
        <v>370</v>
      </c>
      <c r="G571" s="119">
        <f t="shared" si="164"/>
        <v>2.4789979660813284E-3</v>
      </c>
      <c r="H571" s="189">
        <v>5</v>
      </c>
      <c r="I571" s="215">
        <f>VLOOKUP(D571,'Appendix 3. nax IBGE 2019'!$E$5:$O$1850,11,FALSE)</f>
        <v>2.5000000000000147</v>
      </c>
      <c r="J571" s="119">
        <f t="shared" si="177"/>
        <v>1.2318645090098562E-2</v>
      </c>
      <c r="K571" s="119">
        <f t="shared" si="166"/>
        <v>0.98768135490990139</v>
      </c>
      <c r="L571" s="118">
        <f t="shared" si="181"/>
        <v>96105.332751873328</v>
      </c>
      <c r="M571" s="118">
        <f t="shared" si="165"/>
        <v>1183.8874854361529</v>
      </c>
      <c r="N571" s="118">
        <f t="shared" si="178"/>
        <v>477566.94504577632</v>
      </c>
      <c r="O571" s="118">
        <f t="shared" si="179"/>
        <v>4871988.3195160432</v>
      </c>
      <c r="P571" s="117">
        <f t="shared" si="180"/>
        <v>50.694255771369527</v>
      </c>
    </row>
    <row r="572" spans="1:16" x14ac:dyDescent="0.2">
      <c r="A572" s="115" t="s">
        <v>67</v>
      </c>
      <c r="B572" s="115" t="s">
        <v>71</v>
      </c>
      <c r="C572" s="116" t="s">
        <v>122</v>
      </c>
      <c r="D572" s="115" t="str">
        <f t="shared" si="163"/>
        <v>MTMale30-34</v>
      </c>
      <c r="E572" s="118">
        <f>VLOOKUP(D572,'Appendix 1b. Person-years 2019'!$E$3:$F$1682,2,FALSE)</f>
        <v>150714.405</v>
      </c>
      <c r="F572" s="118">
        <f>VLOOKUP(D572,'Appendix 2b. Deaths 2019'!$E$4:$F$1683,2,FALSE)</f>
        <v>354</v>
      </c>
      <c r="G572" s="119">
        <f t="shared" si="164"/>
        <v>2.3488133068634018E-3</v>
      </c>
      <c r="H572" s="189">
        <v>5</v>
      </c>
      <c r="I572" s="215">
        <f>VLOOKUP(D572,'Appendix 3. nax IBGE 2019'!$E$5:$O$1850,11,FALSE)</f>
        <v>2.5000000000000426</v>
      </c>
      <c r="J572" s="119">
        <f t="shared" si="177"/>
        <v>1.167550756548154E-2</v>
      </c>
      <c r="K572" s="119">
        <f t="shared" si="166"/>
        <v>0.98832449243451848</v>
      </c>
      <c r="L572" s="118">
        <f t="shared" si="181"/>
        <v>94921.445266437178</v>
      </c>
      <c r="M572" s="118">
        <f t="shared" si="165"/>
        <v>1108.2560523347292</v>
      </c>
      <c r="N572" s="118">
        <f t="shared" si="178"/>
        <v>471836.5862013491</v>
      </c>
      <c r="O572" s="118">
        <f t="shared" si="179"/>
        <v>4394421.3744702665</v>
      </c>
      <c r="P572" s="117">
        <f t="shared" si="180"/>
        <v>46.295348349737665</v>
      </c>
    </row>
    <row r="573" spans="1:16" x14ac:dyDescent="0.2">
      <c r="A573" s="115" t="s">
        <v>67</v>
      </c>
      <c r="B573" s="115" t="s">
        <v>71</v>
      </c>
      <c r="C573" s="116" t="s">
        <v>123</v>
      </c>
      <c r="D573" s="115" t="str">
        <f t="shared" si="163"/>
        <v>MTMale35-39</v>
      </c>
      <c r="E573" s="118">
        <f>VLOOKUP(D573,'Appendix 1b. Person-years 2019'!$E$3:$F$1682,2,FALSE)</f>
        <v>144923.0344</v>
      </c>
      <c r="F573" s="118">
        <f>VLOOKUP(D573,'Appendix 2b. Deaths 2019'!$E$4:$F$1683,2,FALSE)</f>
        <v>413</v>
      </c>
      <c r="G573" s="119">
        <f t="shared" si="164"/>
        <v>2.8497885219549335E-3</v>
      </c>
      <c r="H573" s="189">
        <v>5</v>
      </c>
      <c r="I573" s="215">
        <f>VLOOKUP(D573,'Appendix 3. nax IBGE 2019'!$E$5:$O$1850,11,FALSE)</f>
        <v>2.5000000000000084</v>
      </c>
      <c r="J573" s="119">
        <f t="shared" si="177"/>
        <v>1.4148144559840686E-2</v>
      </c>
      <c r="K573" s="119">
        <f t="shared" si="166"/>
        <v>0.9858518554401593</v>
      </c>
      <c r="L573" s="118">
        <f t="shared" si="181"/>
        <v>93813.189214102444</v>
      </c>
      <c r="M573" s="118">
        <f t="shared" si="165"/>
        <v>1327.2825626208084</v>
      </c>
      <c r="N573" s="118">
        <f t="shared" si="178"/>
        <v>465747.73966396024</v>
      </c>
      <c r="O573" s="118">
        <f t="shared" si="179"/>
        <v>3922584.7882689177</v>
      </c>
      <c r="P573" s="117">
        <f t="shared" si="180"/>
        <v>41.812721869168222</v>
      </c>
    </row>
    <row r="574" spans="1:16" x14ac:dyDescent="0.2">
      <c r="A574" s="115" t="s">
        <v>67</v>
      </c>
      <c r="B574" s="115" t="s">
        <v>71</v>
      </c>
      <c r="C574" s="116" t="s">
        <v>124</v>
      </c>
      <c r="D574" s="115" t="str">
        <f t="shared" si="163"/>
        <v>MTMale40-44</v>
      </c>
      <c r="E574" s="118">
        <f>VLOOKUP(D574,'Appendix 1b. Person-years 2019'!$E$3:$F$1682,2,FALSE)</f>
        <v>130446.9924</v>
      </c>
      <c r="F574" s="118">
        <f>VLOOKUP(D574,'Appendix 2b. Deaths 2019'!$E$4:$F$1683,2,FALSE)</f>
        <v>516</v>
      </c>
      <c r="G574" s="119">
        <f t="shared" si="164"/>
        <v>3.955629719830934E-3</v>
      </c>
      <c r="H574" s="189">
        <v>5</v>
      </c>
      <c r="I574" s="215">
        <f>VLOOKUP(D574,'Appendix 3. nax IBGE 2019'!$E$5:$O$1850,11,FALSE)</f>
        <v>2.5000000000000226</v>
      </c>
      <c r="J574" s="119">
        <f t="shared" si="177"/>
        <v>1.9584476258317857E-2</v>
      </c>
      <c r="K574" s="119">
        <f t="shared" si="166"/>
        <v>0.98041552374168217</v>
      </c>
      <c r="L574" s="118">
        <f t="shared" si="181"/>
        <v>92485.906651481637</v>
      </c>
      <c r="M574" s="118">
        <f t="shared" si="165"/>
        <v>1811.2880430449436</v>
      </c>
      <c r="N574" s="118">
        <f t="shared" si="178"/>
        <v>457901.31314979581</v>
      </c>
      <c r="O574" s="118">
        <f t="shared" si="179"/>
        <v>3456837.0486049573</v>
      </c>
      <c r="P574" s="117">
        <f t="shared" si="180"/>
        <v>37.376906101288441</v>
      </c>
    </row>
    <row r="575" spans="1:16" x14ac:dyDescent="0.2">
      <c r="A575" s="115" t="s">
        <v>67</v>
      </c>
      <c r="B575" s="115" t="s">
        <v>71</v>
      </c>
      <c r="C575" s="116" t="s">
        <v>125</v>
      </c>
      <c r="D575" s="115" t="str">
        <f t="shared" si="163"/>
        <v>MTMale45-49</v>
      </c>
      <c r="E575" s="118">
        <f>VLOOKUP(D575,'Appendix 1b. Person-years 2019'!$E$3:$F$1682,2,FALSE)</f>
        <v>114033.44749999999</v>
      </c>
      <c r="F575" s="118">
        <f>VLOOKUP(D575,'Appendix 2b. Deaths 2019'!$E$4:$F$1683,2,FALSE)</f>
        <v>580</v>
      </c>
      <c r="G575" s="119">
        <f t="shared" si="164"/>
        <v>5.0862270037043298E-3</v>
      </c>
      <c r="H575" s="189">
        <v>5</v>
      </c>
      <c r="I575" s="215">
        <f>VLOOKUP(D575,'Appendix 3. nax IBGE 2019'!$E$5:$O$1850,11,FALSE)</f>
        <v>2.4999999999999933</v>
      </c>
      <c r="J575" s="119">
        <f t="shared" si="177"/>
        <v>2.5111823926108542E-2</v>
      </c>
      <c r="K575" s="119">
        <f t="shared" si="166"/>
        <v>0.97488817607389144</v>
      </c>
      <c r="L575" s="118">
        <f t="shared" si="181"/>
        <v>90674.618608436693</v>
      </c>
      <c r="M575" s="118">
        <f t="shared" si="165"/>
        <v>2277.0050570621074</v>
      </c>
      <c r="N575" s="118">
        <f t="shared" si="178"/>
        <v>447680.58039952815</v>
      </c>
      <c r="O575" s="118">
        <f t="shared" si="179"/>
        <v>2998935.7354551614</v>
      </c>
      <c r="P575" s="117">
        <f t="shared" si="180"/>
        <v>33.073596354516454</v>
      </c>
    </row>
    <row r="576" spans="1:16" x14ac:dyDescent="0.2">
      <c r="A576" s="115" t="s">
        <v>67</v>
      </c>
      <c r="B576" s="115" t="s">
        <v>71</v>
      </c>
      <c r="C576" s="116" t="s">
        <v>126</v>
      </c>
      <c r="D576" s="115" t="str">
        <f t="shared" si="163"/>
        <v>MTMale50-54</v>
      </c>
      <c r="E576" s="118">
        <f>VLOOKUP(D576,'Appendix 1b. Person-years 2019'!$E$3:$F$1682,2,FALSE)</f>
        <v>102178.5609</v>
      </c>
      <c r="F576" s="118">
        <f>VLOOKUP(D576,'Appendix 2b. Deaths 2019'!$E$4:$F$1683,2,FALSE)</f>
        <v>714</v>
      </c>
      <c r="G576" s="119">
        <f t="shared" si="164"/>
        <v>6.987767235230263E-3</v>
      </c>
      <c r="H576" s="189">
        <v>5</v>
      </c>
      <c r="I576" s="215">
        <f>VLOOKUP(D576,'Appendix 3. nax IBGE 2019'!$E$5:$O$1850,11,FALSE)</f>
        <v>2.4999999999999982</v>
      </c>
      <c r="J576" s="119">
        <f t="shared" si="177"/>
        <v>3.4338954621166699E-2</v>
      </c>
      <c r="K576" s="119">
        <f t="shared" si="166"/>
        <v>0.96566104537883335</v>
      </c>
      <c r="L576" s="118">
        <f t="shared" si="181"/>
        <v>88397.613551374583</v>
      </c>
      <c r="M576" s="118">
        <f t="shared" si="165"/>
        <v>3035.4816403600821</v>
      </c>
      <c r="N576" s="118">
        <f t="shared" si="178"/>
        <v>434399.3636559727</v>
      </c>
      <c r="O576" s="118">
        <f t="shared" si="179"/>
        <v>2551255.1550556333</v>
      </c>
      <c r="P576" s="117">
        <f t="shared" si="180"/>
        <v>28.86113156859042</v>
      </c>
    </row>
    <row r="577" spans="1:16" x14ac:dyDescent="0.2">
      <c r="A577" s="115" t="s">
        <v>67</v>
      </c>
      <c r="B577" s="115" t="s">
        <v>71</v>
      </c>
      <c r="C577" s="116" t="s">
        <v>127</v>
      </c>
      <c r="D577" s="115" t="str">
        <f t="shared" si="163"/>
        <v>MTMale55-59</v>
      </c>
      <c r="E577" s="118">
        <f>VLOOKUP(D577,'Appendix 1b. Person-years 2019'!$E$3:$F$1682,2,FALSE)</f>
        <v>86008.701000000001</v>
      </c>
      <c r="F577" s="118">
        <f>VLOOKUP(D577,'Appendix 2b. Deaths 2019'!$E$4:$F$1683,2,FALSE)</f>
        <v>878</v>
      </c>
      <c r="G577" s="119">
        <f t="shared" si="164"/>
        <v>1.0208269509848777E-2</v>
      </c>
      <c r="H577" s="189">
        <v>5</v>
      </c>
      <c r="I577" s="215">
        <f>VLOOKUP(D577,'Appendix 3. nax IBGE 2019'!$E$5:$O$1850,11,FALSE)</f>
        <v>2.4999999999999862</v>
      </c>
      <c r="J577" s="119">
        <f t="shared" si="177"/>
        <v>4.9771154160526659E-2</v>
      </c>
      <c r="K577" s="119">
        <f t="shared" si="166"/>
        <v>0.95022884583947331</v>
      </c>
      <c r="L577" s="118">
        <f t="shared" si="181"/>
        <v>85362.131911014498</v>
      </c>
      <c r="M577" s="118">
        <f t="shared" si="165"/>
        <v>4248.5718268143146</v>
      </c>
      <c r="N577" s="118">
        <f t="shared" si="178"/>
        <v>416189.22998803668</v>
      </c>
      <c r="O577" s="118">
        <f t="shared" si="179"/>
        <v>2116855.7913996605</v>
      </c>
      <c r="P577" s="117">
        <f t="shared" si="180"/>
        <v>24.798534713336011</v>
      </c>
    </row>
    <row r="578" spans="1:16" x14ac:dyDescent="0.2">
      <c r="A578" s="115" t="s">
        <v>67</v>
      </c>
      <c r="B578" s="115" t="s">
        <v>71</v>
      </c>
      <c r="C578" s="116" t="s">
        <v>128</v>
      </c>
      <c r="D578" s="115" t="str">
        <f t="shared" si="163"/>
        <v>MTMale60-64</v>
      </c>
      <c r="E578" s="118">
        <f>VLOOKUP(D578,'Appendix 1b. Person-years 2019'!$E$3:$F$1682,2,FALSE)</f>
        <v>66338.715299999996</v>
      </c>
      <c r="F578" s="118">
        <f>VLOOKUP(D578,'Appendix 2b. Deaths 2019'!$E$4:$F$1683,2,FALSE)</f>
        <v>1004</v>
      </c>
      <c r="G578" s="119">
        <f t="shared" si="164"/>
        <v>1.5134450455660241E-2</v>
      </c>
      <c r="H578" s="189">
        <v>5</v>
      </c>
      <c r="I578" s="215">
        <f>VLOOKUP(D578,'Appendix 3. nax IBGE 2019'!$E$5:$O$1850,11,FALSE)</f>
        <v>2.4999999999999929</v>
      </c>
      <c r="J578" s="119">
        <f t="shared" si="177"/>
        <v>7.291348833636116E-2</v>
      </c>
      <c r="K578" s="119">
        <f t="shared" si="166"/>
        <v>0.92708651166363887</v>
      </c>
      <c r="L578" s="118">
        <f t="shared" si="181"/>
        <v>81113.560084200188</v>
      </c>
      <c r="M578" s="118">
        <f t="shared" si="165"/>
        <v>5914.2726171200602</v>
      </c>
      <c r="N578" s="118">
        <f t="shared" si="178"/>
        <v>390782.11887820071</v>
      </c>
      <c r="O578" s="118">
        <f t="shared" si="179"/>
        <v>1700666.5614116236</v>
      </c>
      <c r="P578" s="117">
        <f t="shared" si="180"/>
        <v>20.966488952602269</v>
      </c>
    </row>
    <row r="579" spans="1:16" x14ac:dyDescent="0.2">
      <c r="A579" s="115" t="s">
        <v>67</v>
      </c>
      <c r="B579" s="115" t="s">
        <v>71</v>
      </c>
      <c r="C579" s="116" t="s">
        <v>129</v>
      </c>
      <c r="D579" s="115" t="str">
        <f t="shared" si="163"/>
        <v>MTMale65-69</v>
      </c>
      <c r="E579" s="118">
        <f>VLOOKUP(D579,'Appendix 1b. Person-years 2019'!$E$3:$F$1682,2,FALSE)</f>
        <v>47434.345399999998</v>
      </c>
      <c r="F579" s="118">
        <f>VLOOKUP(D579,'Appendix 2b. Deaths 2019'!$E$4:$F$1683,2,FALSE)</f>
        <v>1107</v>
      </c>
      <c r="G579" s="119">
        <f t="shared" si="164"/>
        <v>2.33375203276232E-2</v>
      </c>
      <c r="H579" s="189">
        <v>5</v>
      </c>
      <c r="I579" s="215">
        <f>VLOOKUP(D579,'Appendix 3. nax IBGE 2019'!$E$5:$O$1850,11,FALSE)</f>
        <v>2.4999999999999947</v>
      </c>
      <c r="J579" s="119">
        <f t="shared" si="177"/>
        <v>0.11025491106747241</v>
      </c>
      <c r="K579" s="119">
        <f t="shared" si="166"/>
        <v>0.88974508893252757</v>
      </c>
      <c r="L579" s="118">
        <f t="shared" si="181"/>
        <v>75199.287467080125</v>
      </c>
      <c r="M579" s="118">
        <f t="shared" si="165"/>
        <v>8291.0907520202127</v>
      </c>
      <c r="N579" s="118">
        <f t="shared" si="178"/>
        <v>355268.71045535005</v>
      </c>
      <c r="O579" s="118">
        <f t="shared" si="179"/>
        <v>1309884.442533423</v>
      </c>
      <c r="P579" s="117">
        <f t="shared" si="180"/>
        <v>17.41884114403144</v>
      </c>
    </row>
    <row r="580" spans="1:16" x14ac:dyDescent="0.2">
      <c r="A580" s="115" t="s">
        <v>67</v>
      </c>
      <c r="B580" s="115" t="s">
        <v>71</v>
      </c>
      <c r="C580" s="116" t="s">
        <v>130</v>
      </c>
      <c r="D580" s="115" t="str">
        <f t="shared" si="163"/>
        <v>MTMale70-74</v>
      </c>
      <c r="E580" s="118">
        <f>VLOOKUP(D580,'Appendix 1b. Person-years 2019'!$E$3:$F$1682,2,FALSE)</f>
        <v>31981.658899999999</v>
      </c>
      <c r="F580" s="118">
        <f>VLOOKUP(D580,'Appendix 2b. Deaths 2019'!$E$4:$F$1683,2,FALSE)</f>
        <v>1056</v>
      </c>
      <c r="G580" s="119">
        <f t="shared" si="164"/>
        <v>3.30189251064772E-2</v>
      </c>
      <c r="H580" s="189">
        <v>5</v>
      </c>
      <c r="I580" s="215">
        <f>VLOOKUP(D580,'Appendix 3. nax IBGE 2019'!$E$5:$O$1850,11,FALSE)</f>
        <v>2.5000000000000022</v>
      </c>
      <c r="J580" s="119">
        <f t="shared" si="177"/>
        <v>0.15250569059242855</v>
      </c>
      <c r="K580" s="119">
        <f t="shared" si="166"/>
        <v>0.84749430940757142</v>
      </c>
      <c r="L580" s="118">
        <f t="shared" si="181"/>
        <v>66908.196715059908</v>
      </c>
      <c r="M580" s="118">
        <f t="shared" si="165"/>
        <v>10203.88074632427</v>
      </c>
      <c r="N580" s="118">
        <f t="shared" si="178"/>
        <v>309031.28170948883</v>
      </c>
      <c r="O580" s="118">
        <f t="shared" si="179"/>
        <v>954615.73207807285</v>
      </c>
      <c r="P580" s="117">
        <f t="shared" si="180"/>
        <v>14.267545367325749</v>
      </c>
    </row>
    <row r="581" spans="1:16" x14ac:dyDescent="0.2">
      <c r="A581" s="115" t="s">
        <v>67</v>
      </c>
      <c r="B581" s="115" t="s">
        <v>71</v>
      </c>
      <c r="C581" s="116" t="s">
        <v>131</v>
      </c>
      <c r="D581" s="115" t="str">
        <f t="shared" ref="D581:D644" si="182">_xlfn.CONCAT(A581,B581,C581)</f>
        <v>MTMale75-79</v>
      </c>
      <c r="E581" s="118">
        <f>VLOOKUP(D581,'Appendix 1b. Person-years 2019'!$E$3:$F$1682,2,FALSE)</f>
        <v>20365.679800000002</v>
      </c>
      <c r="F581" s="118">
        <f>VLOOKUP(D581,'Appendix 2b. Deaths 2019'!$E$4:$F$1683,2,FALSE)</f>
        <v>1075</v>
      </c>
      <c r="G581" s="119">
        <f t="shared" ref="G581:G644" si="183">F581/E581</f>
        <v>5.2784881749933038E-2</v>
      </c>
      <c r="H581" s="189">
        <v>5</v>
      </c>
      <c r="I581" s="215">
        <f>VLOOKUP(D581,'Appendix 3. nax IBGE 2019'!$E$5:$O$1850,11,FALSE)</f>
        <v>2.4999999999999991</v>
      </c>
      <c r="J581" s="119">
        <f t="shared" si="177"/>
        <v>0.23315655569562679</v>
      </c>
      <c r="K581" s="119">
        <f t="shared" si="166"/>
        <v>0.76684344430437323</v>
      </c>
      <c r="L581" s="118">
        <f t="shared" si="181"/>
        <v>56704.315968735638</v>
      </c>
      <c r="M581" s="118">
        <f t="shared" ref="M581:M644" si="184">L581*J581</f>
        <v>13220.98300434693</v>
      </c>
      <c r="N581" s="118">
        <f t="shared" si="178"/>
        <v>250469.12233281089</v>
      </c>
      <c r="O581" s="118">
        <f t="shared" si="179"/>
        <v>645584.45036858402</v>
      </c>
      <c r="P581" s="117">
        <f t="shared" si="180"/>
        <v>11.385102515380522</v>
      </c>
    </row>
    <row r="582" spans="1:16" x14ac:dyDescent="0.2">
      <c r="A582" s="115" t="s">
        <v>67</v>
      </c>
      <c r="B582" s="115" t="s">
        <v>71</v>
      </c>
      <c r="C582" s="116" t="s">
        <v>132</v>
      </c>
      <c r="D582" s="115" t="str">
        <f t="shared" si="182"/>
        <v>MTMale80-84</v>
      </c>
      <c r="E582" s="118">
        <f>VLOOKUP(D582,'Appendix 1b. Person-years 2019'!$E$3:$F$1682,2,FALSE)</f>
        <v>11915.902400000001</v>
      </c>
      <c r="F582" s="118">
        <f>VLOOKUP(D582,'Appendix 2b. Deaths 2019'!$E$4:$F$1683,2,FALSE)</f>
        <v>916</v>
      </c>
      <c r="G582" s="119">
        <f t="shared" si="183"/>
        <v>7.6872063000448868E-2</v>
      </c>
      <c r="H582" s="189">
        <v>5</v>
      </c>
      <c r="I582" s="215">
        <f>VLOOKUP(D582,'Appendix 3. nax IBGE 2019'!$E$5:$O$1850,11,FALSE)</f>
        <v>2.5000000000000018</v>
      </c>
      <c r="J582" s="119">
        <f t="shared" si="177"/>
        <v>0.32240120134853245</v>
      </c>
      <c r="K582" s="119">
        <f t="shared" ref="K582:K645" si="185">1-J582</f>
        <v>0.67759879865146755</v>
      </c>
      <c r="L582" s="118">
        <f t="shared" si="181"/>
        <v>43483.332964388712</v>
      </c>
      <c r="M582" s="118">
        <f t="shared" si="184"/>
        <v>14019.078786357164</v>
      </c>
      <c r="N582" s="118">
        <f t="shared" si="178"/>
        <v>182368.96785605067</v>
      </c>
      <c r="O582" s="118">
        <f t="shared" si="179"/>
        <v>395115.32803577313</v>
      </c>
      <c r="P582" s="117">
        <f t="shared" si="180"/>
        <v>9.086592519468514</v>
      </c>
    </row>
    <row r="583" spans="1:16" x14ac:dyDescent="0.2">
      <c r="A583" s="115" t="s">
        <v>67</v>
      </c>
      <c r="B583" s="115" t="s">
        <v>71</v>
      </c>
      <c r="C583" s="116" t="s">
        <v>133</v>
      </c>
      <c r="D583" s="115" t="str">
        <f t="shared" si="182"/>
        <v>MTMale85-89</v>
      </c>
      <c r="E583" s="118">
        <f>VLOOKUP(D583,'Appendix 1b. Person-years 2019'!$E$3:$F$1682,2,FALSE)</f>
        <v>5559.3108000000002</v>
      </c>
      <c r="F583" s="118">
        <f>VLOOKUP(D583,'Appendix 2b. Deaths 2019'!$E$4:$F$1683,2,FALSE)</f>
        <v>689</v>
      </c>
      <c r="G583" s="119">
        <f t="shared" si="183"/>
        <v>0.12393622605161776</v>
      </c>
      <c r="H583" s="189">
        <v>5</v>
      </c>
      <c r="I583" s="215">
        <f>VLOOKUP(D583,'Appendix 3. nax IBGE 2019'!$E$5:$O$1850,11,FALSE)</f>
        <v>2.4999999999999991</v>
      </c>
      <c r="J583" s="119">
        <f t="shared" si="177"/>
        <v>0.47309660943126941</v>
      </c>
      <c r="K583" s="119">
        <f t="shared" si="185"/>
        <v>0.52690339056873059</v>
      </c>
      <c r="L583" s="118">
        <f t="shared" si="181"/>
        <v>29464.254178031548</v>
      </c>
      <c r="M583" s="118">
        <f t="shared" si="184"/>
        <v>13939.438751047839</v>
      </c>
      <c r="N583" s="118">
        <f t="shared" si="178"/>
        <v>112472.67401253813</v>
      </c>
      <c r="O583" s="118">
        <f t="shared" si="179"/>
        <v>212746.36017972245</v>
      </c>
      <c r="P583" s="117">
        <f t="shared" si="180"/>
        <v>7.2204902555566957</v>
      </c>
    </row>
    <row r="584" spans="1:16" x14ac:dyDescent="0.2">
      <c r="A584" s="115" t="s">
        <v>67</v>
      </c>
      <c r="B584" s="115" t="s">
        <v>71</v>
      </c>
      <c r="C584" s="116" t="s">
        <v>8</v>
      </c>
      <c r="D584" s="115" t="str">
        <f t="shared" si="182"/>
        <v>MTMale90+</v>
      </c>
      <c r="E584" s="113">
        <f>VLOOKUP(D584,'Appendix 1b. Person-years 2019'!$E$3:$F$1682,2,FALSE)</f>
        <v>2925.895</v>
      </c>
      <c r="F584" s="113">
        <f>VLOOKUP(D584,'Appendix 2b. Deaths 2019'!$E$4:$F$1683,2,FALSE)</f>
        <v>453</v>
      </c>
      <c r="G584" s="114">
        <f t="shared" si="183"/>
        <v>0.15482442124546505</v>
      </c>
      <c r="H584" s="190"/>
      <c r="I584" s="215">
        <f>VLOOKUP(D584,'Appendix 3. nax IBGE 2019'!$E$5:$O$1850,11,FALSE)</f>
        <v>5.6454035634799542</v>
      </c>
      <c r="J584" s="114">
        <v>1</v>
      </c>
      <c r="K584" s="114">
        <f t="shared" si="185"/>
        <v>0</v>
      </c>
      <c r="L584" s="113">
        <f t="shared" si="181"/>
        <v>15524.815426983709</v>
      </c>
      <c r="M584" s="113">
        <f t="shared" si="184"/>
        <v>15524.815426983709</v>
      </c>
      <c r="N584" s="113">
        <f>L584*P584</f>
        <v>100273.68616718432</v>
      </c>
      <c r="O584" s="113">
        <f>N584</f>
        <v>100273.68616718432</v>
      </c>
      <c r="P584" s="112">
        <f>1/G584</f>
        <v>6.4589293598233999</v>
      </c>
    </row>
    <row r="585" spans="1:16" x14ac:dyDescent="0.2">
      <c r="A585" s="115" t="s">
        <v>44</v>
      </c>
      <c r="B585" s="115" t="s">
        <v>70</v>
      </c>
      <c r="C585" s="116">
        <v>0</v>
      </c>
      <c r="D585" s="115" t="str">
        <f t="shared" si="182"/>
        <v>PAFemale0</v>
      </c>
      <c r="E585" s="122">
        <f>VLOOKUP(D585,'Appendix 1b. Person-years 2019'!$E$3:$F$1682,2,FALSE)</f>
        <v>70693.311100000006</v>
      </c>
      <c r="F585" s="122">
        <f>VLOOKUP(D585,'Appendix 2b. Deaths 2019'!$E$4:$F$1683,2,FALSE)</f>
        <v>902</v>
      </c>
      <c r="G585" s="123">
        <f t="shared" si="183"/>
        <v>1.2759340112448064E-2</v>
      </c>
      <c r="H585" s="188">
        <v>1</v>
      </c>
      <c r="I585" s="215">
        <f>VLOOKUP(D585,'Appendix 3. nax IBGE 2019'!$E$5:$O$1850,11,FALSE)</f>
        <v>8.8916290639090914E-2</v>
      </c>
      <c r="J585" s="123">
        <f t="shared" ref="J585:J603" si="186">(H585*G585)/(1+(H585-I585)*G585)</f>
        <v>1.2612719432076723E-2</v>
      </c>
      <c r="K585" s="123">
        <f t="shared" si="185"/>
        <v>0.98738728056792324</v>
      </c>
      <c r="L585" s="122">
        <v>100000</v>
      </c>
      <c r="M585" s="122">
        <f t="shared" si="184"/>
        <v>1261.2719432076724</v>
      </c>
      <c r="N585" s="122">
        <f t="shared" ref="N585:N603" si="187">L586*H585+M585*I585</f>
        <v>98850.875679469507</v>
      </c>
      <c r="O585" s="122">
        <f t="shared" ref="O585:O603" si="188">O586+N585</f>
        <v>7967765.2369701918</v>
      </c>
      <c r="P585" s="121">
        <f t="shared" ref="P585:P603" si="189">O585/L585</f>
        <v>79.677652369701917</v>
      </c>
    </row>
    <row r="586" spans="1:16" x14ac:dyDescent="0.2">
      <c r="A586" s="115" t="s">
        <v>44</v>
      </c>
      <c r="B586" s="115" t="s">
        <v>70</v>
      </c>
      <c r="C586" s="120" t="s">
        <v>1657</v>
      </c>
      <c r="D586" s="115" t="str">
        <f t="shared" si="182"/>
        <v>PAFemale1-4</v>
      </c>
      <c r="E586" s="118">
        <f>VLOOKUP(D586,'Appendix 1b. Person-years 2019'!$E$3:$F$1682,2,FALSE)</f>
        <v>281434.75339999999</v>
      </c>
      <c r="F586" s="118">
        <f>VLOOKUP(D586,'Appendix 2b. Deaths 2019'!$E$4:$F$1683,2,FALSE)</f>
        <v>181</v>
      </c>
      <c r="G586" s="119">
        <f t="shared" si="183"/>
        <v>6.4313308080593296E-4</v>
      </c>
      <c r="H586" s="189">
        <v>4</v>
      </c>
      <c r="I586" s="215">
        <f>VLOOKUP(D586,'Appendix 3. nax IBGE 2019'!$E$5:$O$1850,11,FALSE)</f>
        <v>1.5029203425704212</v>
      </c>
      <c r="J586" s="119">
        <f t="shared" si="186"/>
        <v>2.5684075774319057E-3</v>
      </c>
      <c r="K586" s="119">
        <f t="shared" si="185"/>
        <v>0.99743159242256807</v>
      </c>
      <c r="L586" s="118">
        <f t="shared" ref="L586:L604" si="190">L585-M585</f>
        <v>98738.72805679233</v>
      </c>
      <c r="M586" s="118">
        <f t="shared" si="184"/>
        <v>253.60129732705371</v>
      </c>
      <c r="N586" s="118">
        <f t="shared" si="187"/>
        <v>394321.6495865162</v>
      </c>
      <c r="O586" s="118">
        <f t="shared" si="188"/>
        <v>7868914.3612907222</v>
      </c>
      <c r="P586" s="117">
        <f t="shared" si="189"/>
        <v>79.694305528877152</v>
      </c>
    </row>
    <row r="587" spans="1:16" x14ac:dyDescent="0.2">
      <c r="A587" s="115" t="s">
        <v>44</v>
      </c>
      <c r="B587" s="115" t="s">
        <v>70</v>
      </c>
      <c r="C587" s="120" t="s">
        <v>1658</v>
      </c>
      <c r="D587" s="115" t="str">
        <f t="shared" si="182"/>
        <v>PAFemale5-9</v>
      </c>
      <c r="E587" s="118">
        <f>VLOOKUP(D587,'Appendix 1b. Person-years 2019'!$E$3:$F$1682,2,FALSE)</f>
        <v>359645.0723</v>
      </c>
      <c r="F587" s="118">
        <f>VLOOKUP(D587,'Appendix 2b. Deaths 2019'!$E$4:$F$1683,2,FALSE)</f>
        <v>84</v>
      </c>
      <c r="G587" s="119">
        <f t="shared" si="183"/>
        <v>2.3356360609309536E-4</v>
      </c>
      <c r="H587" s="189">
        <v>5</v>
      </c>
      <c r="I587" s="215">
        <f>VLOOKUP(D587,'Appendix 3. nax IBGE 2019'!$E$5:$O$1850,11,FALSE)</f>
        <v>2.5000000000004046</v>
      </c>
      <c r="J587" s="119">
        <f t="shared" si="186"/>
        <v>1.1671365289242306E-3</v>
      </c>
      <c r="K587" s="119">
        <f t="shared" si="185"/>
        <v>0.9988328634710758</v>
      </c>
      <c r="L587" s="118">
        <f t="shared" si="190"/>
        <v>98485.126759465275</v>
      </c>
      <c r="M587" s="118">
        <f t="shared" si="184"/>
        <v>114.94558899670517</v>
      </c>
      <c r="N587" s="118">
        <f t="shared" si="187"/>
        <v>492138.26982483466</v>
      </c>
      <c r="O587" s="118">
        <f t="shared" si="188"/>
        <v>7474592.7117042057</v>
      </c>
      <c r="P587" s="117">
        <f t="shared" si="189"/>
        <v>75.895650009769952</v>
      </c>
    </row>
    <row r="588" spans="1:16" x14ac:dyDescent="0.2">
      <c r="A588" s="115" t="s">
        <v>44</v>
      </c>
      <c r="B588" s="115" t="s">
        <v>70</v>
      </c>
      <c r="C588" s="120" t="s">
        <v>118</v>
      </c>
      <c r="D588" s="115" t="str">
        <f t="shared" si="182"/>
        <v>PAFemale10-14</v>
      </c>
      <c r="E588" s="118">
        <f>VLOOKUP(D588,'Appendix 1b. Person-years 2019'!$E$3:$F$1682,2,FALSE)</f>
        <v>391181.57620000001</v>
      </c>
      <c r="F588" s="118">
        <f>VLOOKUP(D588,'Appendix 2b. Deaths 2019'!$E$4:$F$1683,2,FALSE)</f>
        <v>108</v>
      </c>
      <c r="G588" s="119">
        <f t="shared" si="183"/>
        <v>2.7608662209792486E-4</v>
      </c>
      <c r="H588" s="189">
        <v>5</v>
      </c>
      <c r="I588" s="215">
        <f>VLOOKUP(D588,'Appendix 3. nax IBGE 2019'!$E$5:$O$1850,11,FALSE)</f>
        <v>2.5000000000000178</v>
      </c>
      <c r="J588" s="119">
        <f t="shared" si="186"/>
        <v>1.3794809698865636E-3</v>
      </c>
      <c r="K588" s="119">
        <f t="shared" si="185"/>
        <v>0.9986205190301134</v>
      </c>
      <c r="L588" s="118">
        <f t="shared" si="190"/>
        <v>98370.181170468568</v>
      </c>
      <c r="M588" s="118">
        <f t="shared" si="184"/>
        <v>135.69979292895496</v>
      </c>
      <c r="N588" s="118">
        <f t="shared" si="187"/>
        <v>491511.65637002047</v>
      </c>
      <c r="O588" s="118">
        <f t="shared" si="188"/>
        <v>6982454.4418793712</v>
      </c>
      <c r="P588" s="117">
        <f t="shared" si="189"/>
        <v>70.981412850905215</v>
      </c>
    </row>
    <row r="589" spans="1:16" x14ac:dyDescent="0.2">
      <c r="A589" s="115" t="s">
        <v>44</v>
      </c>
      <c r="B589" s="115" t="s">
        <v>70</v>
      </c>
      <c r="C589" s="116" t="s">
        <v>119</v>
      </c>
      <c r="D589" s="115" t="str">
        <f t="shared" si="182"/>
        <v>PAFemale15-19</v>
      </c>
      <c r="E589" s="118">
        <f>VLOOKUP(D589,'Appendix 1b. Person-years 2019'!$E$3:$F$1682,2,FALSE)</f>
        <v>399167.25510000001</v>
      </c>
      <c r="F589" s="118">
        <f>VLOOKUP(D589,'Appendix 2b. Deaths 2019'!$E$4:$F$1683,2,FALSE)</f>
        <v>195</v>
      </c>
      <c r="G589" s="119">
        <f t="shared" si="183"/>
        <v>4.8851702515314861E-4</v>
      </c>
      <c r="H589" s="189">
        <v>5</v>
      </c>
      <c r="I589" s="215">
        <f>VLOOKUP(D589,'Appendix 3. nax IBGE 2019'!$E$5:$O$1850,11,FALSE)</f>
        <v>2.5000000000001825</v>
      </c>
      <c r="J589" s="119">
        <f t="shared" si="186"/>
        <v>2.4396056535247266E-3</v>
      </c>
      <c r="K589" s="119">
        <f t="shared" si="185"/>
        <v>0.99756039434647525</v>
      </c>
      <c r="L589" s="118">
        <f t="shared" si="190"/>
        <v>98234.481377539618</v>
      </c>
      <c r="M589" s="118">
        <f t="shared" si="184"/>
        <v>239.65339613971511</v>
      </c>
      <c r="N589" s="118">
        <f t="shared" si="187"/>
        <v>490573.27339734882</v>
      </c>
      <c r="O589" s="118">
        <f t="shared" si="188"/>
        <v>6490942.7855093507</v>
      </c>
      <c r="P589" s="117">
        <f t="shared" si="189"/>
        <v>66.076012154663275</v>
      </c>
    </row>
    <row r="590" spans="1:16" x14ac:dyDescent="0.2">
      <c r="A590" s="115" t="s">
        <v>44</v>
      </c>
      <c r="B590" s="115" t="s">
        <v>70</v>
      </c>
      <c r="C590" s="116" t="s">
        <v>120</v>
      </c>
      <c r="D590" s="115" t="str">
        <f t="shared" si="182"/>
        <v>PAFemale20-24</v>
      </c>
      <c r="E590" s="118">
        <f>VLOOKUP(D590,'Appendix 1b. Person-years 2019'!$E$3:$F$1682,2,FALSE)</f>
        <v>402991.1617</v>
      </c>
      <c r="F590" s="118">
        <f>VLOOKUP(D590,'Appendix 2b. Deaths 2019'!$E$4:$F$1683,2,FALSE)</f>
        <v>250</v>
      </c>
      <c r="G590" s="119">
        <f t="shared" si="183"/>
        <v>6.2036099984274173E-4</v>
      </c>
      <c r="H590" s="189">
        <v>5</v>
      </c>
      <c r="I590" s="215">
        <f>VLOOKUP(D590,'Appendix 3. nax IBGE 2019'!$E$5:$O$1850,11,FALSE)</f>
        <v>2.5000000000000018</v>
      </c>
      <c r="J590" s="119">
        <f t="shared" si="186"/>
        <v>3.097001851301239E-3</v>
      </c>
      <c r="K590" s="119">
        <f t="shared" si="185"/>
        <v>0.99690299814869876</v>
      </c>
      <c r="L590" s="118">
        <f t="shared" si="190"/>
        <v>97994.827981399896</v>
      </c>
      <c r="M590" s="118">
        <f t="shared" si="184"/>
        <v>303.49016367634192</v>
      </c>
      <c r="N590" s="118">
        <f t="shared" si="187"/>
        <v>489215.41449780867</v>
      </c>
      <c r="O590" s="118">
        <f t="shared" si="188"/>
        <v>6000369.5121120019</v>
      </c>
      <c r="P590" s="117">
        <f t="shared" si="189"/>
        <v>61.231491862518645</v>
      </c>
    </row>
    <row r="591" spans="1:16" x14ac:dyDescent="0.2">
      <c r="A591" s="115" t="s">
        <v>44</v>
      </c>
      <c r="B591" s="115" t="s">
        <v>70</v>
      </c>
      <c r="C591" s="116" t="s">
        <v>121</v>
      </c>
      <c r="D591" s="115" t="str">
        <f t="shared" si="182"/>
        <v>PAFemale25-29</v>
      </c>
      <c r="E591" s="118">
        <f>VLOOKUP(D591,'Appendix 1b. Person-years 2019'!$E$3:$F$1682,2,FALSE)</f>
        <v>380213.41070000001</v>
      </c>
      <c r="F591" s="118">
        <f>VLOOKUP(D591,'Appendix 2b. Deaths 2019'!$E$4:$F$1683,2,FALSE)</f>
        <v>291</v>
      </c>
      <c r="G591" s="119">
        <f t="shared" si="183"/>
        <v>7.653596422710294E-4</v>
      </c>
      <c r="H591" s="189">
        <v>5</v>
      </c>
      <c r="I591" s="215">
        <f>VLOOKUP(D591,'Appendix 3. nax IBGE 2019'!$E$5:$O$1850,11,FALSE)</f>
        <v>2.4999999999998983</v>
      </c>
      <c r="J591" s="119">
        <f t="shared" si="186"/>
        <v>3.8194900026000274E-3</v>
      </c>
      <c r="K591" s="119">
        <f t="shared" si="185"/>
        <v>0.99618050999739993</v>
      </c>
      <c r="L591" s="118">
        <f t="shared" si="190"/>
        <v>97691.337817723557</v>
      </c>
      <c r="M591" s="118">
        <f t="shared" si="184"/>
        <v>373.13108813541709</v>
      </c>
      <c r="N591" s="118">
        <f t="shared" si="187"/>
        <v>487523.86136827921</v>
      </c>
      <c r="O591" s="118">
        <f t="shared" si="188"/>
        <v>5511154.0976141933</v>
      </c>
      <c r="P591" s="117">
        <f t="shared" si="189"/>
        <v>56.413948469997692</v>
      </c>
    </row>
    <row r="592" spans="1:16" x14ac:dyDescent="0.2">
      <c r="A592" s="115" t="s">
        <v>44</v>
      </c>
      <c r="B592" s="115" t="s">
        <v>70</v>
      </c>
      <c r="C592" s="116" t="s">
        <v>122</v>
      </c>
      <c r="D592" s="115" t="str">
        <f t="shared" si="182"/>
        <v>PAFemale30-34</v>
      </c>
      <c r="E592" s="118">
        <f>VLOOKUP(D592,'Appendix 1b. Person-years 2019'!$E$3:$F$1682,2,FALSE)</f>
        <v>366251.7243</v>
      </c>
      <c r="F592" s="118">
        <f>VLOOKUP(D592,'Appendix 2b. Deaths 2019'!$E$4:$F$1683,2,FALSE)</f>
        <v>307</v>
      </c>
      <c r="G592" s="119">
        <f t="shared" si="183"/>
        <v>8.3822130963821372E-4</v>
      </c>
      <c r="H592" s="189">
        <v>5</v>
      </c>
      <c r="I592" s="215">
        <f>VLOOKUP(D592,'Appendix 3. nax IBGE 2019'!$E$5:$O$1850,11,FALSE)</f>
        <v>2.5000000000000653</v>
      </c>
      <c r="J592" s="119">
        <f t="shared" si="186"/>
        <v>4.1823422272433816E-3</v>
      </c>
      <c r="K592" s="119">
        <f t="shared" si="185"/>
        <v>0.99581765777275666</v>
      </c>
      <c r="L592" s="118">
        <f t="shared" si="190"/>
        <v>97318.206729588142</v>
      </c>
      <c r="M592" s="118">
        <f t="shared" si="184"/>
        <v>407.01804548475752</v>
      </c>
      <c r="N592" s="118">
        <f t="shared" si="187"/>
        <v>485573.48853422882</v>
      </c>
      <c r="O592" s="118">
        <f t="shared" si="188"/>
        <v>5023630.2362459144</v>
      </c>
      <c r="P592" s="117">
        <f t="shared" si="189"/>
        <v>51.620661796664145</v>
      </c>
    </row>
    <row r="593" spans="1:16" x14ac:dyDescent="0.2">
      <c r="A593" s="115" t="s">
        <v>44</v>
      </c>
      <c r="B593" s="115" t="s">
        <v>70</v>
      </c>
      <c r="C593" s="116" t="s">
        <v>123</v>
      </c>
      <c r="D593" s="115" t="str">
        <f t="shared" si="182"/>
        <v>PAFemale35-39</v>
      </c>
      <c r="E593" s="118">
        <f>VLOOKUP(D593,'Appendix 1b. Person-years 2019'!$E$3:$F$1682,2,FALSE)</f>
        <v>343631.42690000002</v>
      </c>
      <c r="F593" s="118">
        <f>VLOOKUP(D593,'Appendix 2b. Deaths 2019'!$E$4:$F$1683,2,FALSE)</f>
        <v>458</v>
      </c>
      <c r="G593" s="119">
        <f t="shared" si="183"/>
        <v>1.3328233803635262E-3</v>
      </c>
      <c r="H593" s="189">
        <v>5</v>
      </c>
      <c r="I593" s="215">
        <f>VLOOKUP(D593,'Appendix 3. nax IBGE 2019'!$E$5:$O$1850,11,FALSE)</f>
        <v>2.4999999999999809</v>
      </c>
      <c r="J593" s="119">
        <f t="shared" si="186"/>
        <v>6.6419854181741893E-3</v>
      </c>
      <c r="K593" s="119">
        <f t="shared" si="185"/>
        <v>0.99335801458182582</v>
      </c>
      <c r="L593" s="118">
        <f t="shared" si="190"/>
        <v>96911.188684103385</v>
      </c>
      <c r="M593" s="118">
        <f t="shared" si="184"/>
        <v>643.68270209774221</v>
      </c>
      <c r="N593" s="118">
        <f t="shared" si="187"/>
        <v>482946.73666527256</v>
      </c>
      <c r="O593" s="118">
        <f t="shared" si="188"/>
        <v>4538056.7477116855</v>
      </c>
      <c r="P593" s="117">
        <f t="shared" si="189"/>
        <v>46.826964041315861</v>
      </c>
    </row>
    <row r="594" spans="1:16" x14ac:dyDescent="0.2">
      <c r="A594" s="115" t="s">
        <v>44</v>
      </c>
      <c r="B594" s="115" t="s">
        <v>70</v>
      </c>
      <c r="C594" s="116" t="s">
        <v>124</v>
      </c>
      <c r="D594" s="115" t="str">
        <f t="shared" si="182"/>
        <v>PAFemale40-44</v>
      </c>
      <c r="E594" s="118">
        <f>VLOOKUP(D594,'Appendix 1b. Person-years 2019'!$E$3:$F$1682,2,FALSE)</f>
        <v>292100.44150000002</v>
      </c>
      <c r="F594" s="118">
        <f>VLOOKUP(D594,'Appendix 2b. Deaths 2019'!$E$4:$F$1683,2,FALSE)</f>
        <v>497</v>
      </c>
      <c r="G594" s="119">
        <f t="shared" si="183"/>
        <v>1.7014695268784796E-3</v>
      </c>
      <c r="H594" s="189">
        <v>5</v>
      </c>
      <c r="I594" s="215">
        <f>VLOOKUP(D594,'Appendix 3. nax IBGE 2019'!$E$5:$O$1850,11,FALSE)</f>
        <v>2.500000000000028</v>
      </c>
      <c r="J594" s="119">
        <f t="shared" si="186"/>
        <v>8.4713134302568521E-3</v>
      </c>
      <c r="K594" s="119">
        <f t="shared" si="185"/>
        <v>0.99152868656974313</v>
      </c>
      <c r="L594" s="118">
        <f t="shared" si="190"/>
        <v>96267.505982005649</v>
      </c>
      <c r="M594" s="118">
        <f t="shared" si="184"/>
        <v>815.5122163226963</v>
      </c>
      <c r="N594" s="118">
        <f t="shared" si="187"/>
        <v>479298.74936922156</v>
      </c>
      <c r="O594" s="118">
        <f t="shared" si="188"/>
        <v>4055110.0110464133</v>
      </c>
      <c r="P594" s="117">
        <f t="shared" si="189"/>
        <v>42.123351692567958</v>
      </c>
    </row>
    <row r="595" spans="1:16" x14ac:dyDescent="0.2">
      <c r="A595" s="115" t="s">
        <v>44</v>
      </c>
      <c r="B595" s="115" t="s">
        <v>70</v>
      </c>
      <c r="C595" s="116" t="s">
        <v>125</v>
      </c>
      <c r="D595" s="115" t="str">
        <f t="shared" si="182"/>
        <v>PAFemale45-49</v>
      </c>
      <c r="E595" s="118">
        <f>VLOOKUP(D595,'Appendix 1b. Person-years 2019'!$E$3:$F$1682,2,FALSE)</f>
        <v>240824.0037</v>
      </c>
      <c r="F595" s="118">
        <f>VLOOKUP(D595,'Appendix 2b. Deaths 2019'!$E$4:$F$1683,2,FALSE)</f>
        <v>549</v>
      </c>
      <c r="G595" s="119">
        <f t="shared" si="183"/>
        <v>2.2796730872554627E-3</v>
      </c>
      <c r="H595" s="189">
        <v>5</v>
      </c>
      <c r="I595" s="215">
        <f>VLOOKUP(D595,'Appendix 3. nax IBGE 2019'!$E$5:$O$1850,11,FALSE)</f>
        <v>2.4999999999999738</v>
      </c>
      <c r="J595" s="119">
        <f t="shared" si="186"/>
        <v>1.1333772197637218E-2</v>
      </c>
      <c r="K595" s="119">
        <f t="shared" si="185"/>
        <v>0.9886662278023628</v>
      </c>
      <c r="L595" s="118">
        <f t="shared" si="190"/>
        <v>95451.993765682957</v>
      </c>
      <c r="M595" s="118">
        <f t="shared" si="184"/>
        <v>1081.8311531505385</v>
      </c>
      <c r="N595" s="118">
        <f t="shared" si="187"/>
        <v>474555.39094553847</v>
      </c>
      <c r="O595" s="118">
        <f t="shared" si="188"/>
        <v>3575811.2616771916</v>
      </c>
      <c r="P595" s="117">
        <f t="shared" si="189"/>
        <v>37.461881314445343</v>
      </c>
    </row>
    <row r="596" spans="1:16" x14ac:dyDescent="0.2">
      <c r="A596" s="115" t="s">
        <v>44</v>
      </c>
      <c r="B596" s="115" t="s">
        <v>70</v>
      </c>
      <c r="C596" s="116" t="s">
        <v>126</v>
      </c>
      <c r="D596" s="115" t="str">
        <f t="shared" si="182"/>
        <v>PAFemale50-54</v>
      </c>
      <c r="E596" s="118">
        <f>VLOOKUP(D596,'Appendix 1b. Person-years 2019'!$E$3:$F$1682,2,FALSE)</f>
        <v>199220.70670000001</v>
      </c>
      <c r="F596" s="118">
        <f>VLOOKUP(D596,'Appendix 2b. Deaths 2019'!$E$4:$F$1683,2,FALSE)</f>
        <v>703</v>
      </c>
      <c r="G596" s="119">
        <f t="shared" si="183"/>
        <v>3.5287496548168803E-3</v>
      </c>
      <c r="H596" s="189">
        <v>5</v>
      </c>
      <c r="I596" s="215">
        <f>VLOOKUP(D596,'Appendix 3. nax IBGE 2019'!$E$5:$O$1850,11,FALSE)</f>
        <v>2.5000000000000058</v>
      </c>
      <c r="J596" s="119">
        <f t="shared" si="186"/>
        <v>1.7489458472713101E-2</v>
      </c>
      <c r="K596" s="119">
        <f t="shared" si="185"/>
        <v>0.9825105415272869</v>
      </c>
      <c r="L596" s="118">
        <f t="shared" si="190"/>
        <v>94370.162612532426</v>
      </c>
      <c r="M596" s="118">
        <f t="shared" si="184"/>
        <v>1650.4830400750684</v>
      </c>
      <c r="N596" s="118">
        <f t="shared" si="187"/>
        <v>467724.60546247446</v>
      </c>
      <c r="O596" s="118">
        <f t="shared" si="188"/>
        <v>3101255.8707316532</v>
      </c>
      <c r="P596" s="117">
        <f t="shared" si="189"/>
        <v>32.86267380363509</v>
      </c>
    </row>
    <row r="597" spans="1:16" x14ac:dyDescent="0.2">
      <c r="A597" s="115" t="s">
        <v>44</v>
      </c>
      <c r="B597" s="115" t="s">
        <v>70</v>
      </c>
      <c r="C597" s="116" t="s">
        <v>127</v>
      </c>
      <c r="D597" s="115" t="str">
        <f t="shared" si="182"/>
        <v>PAFemale55-59</v>
      </c>
      <c r="E597" s="118">
        <f>VLOOKUP(D597,'Appendix 1b. Person-years 2019'!$E$3:$F$1682,2,FALSE)</f>
        <v>159958.24969999999</v>
      </c>
      <c r="F597" s="118">
        <f>VLOOKUP(D597,'Appendix 2b. Deaths 2019'!$E$4:$F$1683,2,FALSE)</f>
        <v>910</v>
      </c>
      <c r="G597" s="119">
        <f t="shared" si="183"/>
        <v>5.6889844800546109E-3</v>
      </c>
      <c r="H597" s="189">
        <v>5</v>
      </c>
      <c r="I597" s="215">
        <f>VLOOKUP(D597,'Appendix 3. nax IBGE 2019'!$E$5:$O$1850,11,FALSE)</f>
        <v>2.500000000000004</v>
      </c>
      <c r="J597" s="119">
        <f t="shared" si="186"/>
        <v>2.8046038703002082E-2</v>
      </c>
      <c r="K597" s="119">
        <f t="shared" si="185"/>
        <v>0.97195396129699796</v>
      </c>
      <c r="L597" s="118">
        <f t="shared" si="190"/>
        <v>92719.67957245736</v>
      </c>
      <c r="M597" s="118">
        <f t="shared" si="184"/>
        <v>2600.4197218190907</v>
      </c>
      <c r="N597" s="118">
        <f t="shared" si="187"/>
        <v>457097.34855773905</v>
      </c>
      <c r="O597" s="118">
        <f t="shared" si="188"/>
        <v>2633531.2652691789</v>
      </c>
      <c r="P597" s="117">
        <f t="shared" si="189"/>
        <v>28.403153218526402</v>
      </c>
    </row>
    <row r="598" spans="1:16" x14ac:dyDescent="0.2">
      <c r="A598" s="115" t="s">
        <v>44</v>
      </c>
      <c r="B598" s="115" t="s">
        <v>70</v>
      </c>
      <c r="C598" s="116" t="s">
        <v>128</v>
      </c>
      <c r="D598" s="115" t="str">
        <f t="shared" si="182"/>
        <v>PAFemale60-64</v>
      </c>
      <c r="E598" s="118">
        <f>VLOOKUP(D598,'Appendix 1b. Person-years 2019'!$E$3:$F$1682,2,FALSE)</f>
        <v>129640.4442</v>
      </c>
      <c r="F598" s="118">
        <f>VLOOKUP(D598,'Appendix 2b. Deaths 2019'!$E$4:$F$1683,2,FALSE)</f>
        <v>1142</v>
      </c>
      <c r="G598" s="119">
        <f t="shared" si="183"/>
        <v>8.8089793817599394E-3</v>
      </c>
      <c r="H598" s="189">
        <v>5</v>
      </c>
      <c r="I598" s="215">
        <f>VLOOKUP(D598,'Appendix 3. nax IBGE 2019'!$E$5:$O$1850,11,FALSE)</f>
        <v>2.5000000000000036</v>
      </c>
      <c r="J598" s="119">
        <f t="shared" si="186"/>
        <v>4.3095821403344517E-2</v>
      </c>
      <c r="K598" s="119">
        <f t="shared" si="185"/>
        <v>0.95690417859665544</v>
      </c>
      <c r="L598" s="118">
        <f t="shared" si="190"/>
        <v>90119.259850638264</v>
      </c>
      <c r="M598" s="118">
        <f t="shared" si="184"/>
        <v>3883.7635275247026</v>
      </c>
      <c r="N598" s="118">
        <f t="shared" si="187"/>
        <v>440886.89043437957</v>
      </c>
      <c r="O598" s="118">
        <f t="shared" si="188"/>
        <v>2176433.9167114398</v>
      </c>
      <c r="P598" s="117">
        <f t="shared" si="189"/>
        <v>24.15059689037188</v>
      </c>
    </row>
    <row r="599" spans="1:16" x14ac:dyDescent="0.2">
      <c r="A599" s="115" t="s">
        <v>44</v>
      </c>
      <c r="B599" s="115" t="s">
        <v>70</v>
      </c>
      <c r="C599" s="116" t="s">
        <v>129</v>
      </c>
      <c r="D599" s="115" t="str">
        <f t="shared" si="182"/>
        <v>PAFemale65-69</v>
      </c>
      <c r="E599" s="118">
        <f>VLOOKUP(D599,'Appendix 1b. Person-years 2019'!$E$3:$F$1682,2,FALSE)</f>
        <v>97552.761899999998</v>
      </c>
      <c r="F599" s="118">
        <f>VLOOKUP(D599,'Appendix 2b. Deaths 2019'!$E$4:$F$1683,2,FALSE)</f>
        <v>1318</v>
      </c>
      <c r="G599" s="119">
        <f t="shared" si="183"/>
        <v>1.3510637467661487E-2</v>
      </c>
      <c r="H599" s="189">
        <v>5</v>
      </c>
      <c r="I599" s="215">
        <f>VLOOKUP(D599,'Appendix 3. nax IBGE 2019'!$E$5:$O$1850,11,FALSE)</f>
        <v>2.4999999999999987</v>
      </c>
      <c r="J599" s="119">
        <f t="shared" si="186"/>
        <v>6.5346021328015216E-2</v>
      </c>
      <c r="K599" s="119">
        <f t="shared" si="185"/>
        <v>0.93465397867198474</v>
      </c>
      <c r="L599" s="118">
        <f t="shared" si="190"/>
        <v>86235.496323113563</v>
      </c>
      <c r="M599" s="118">
        <f t="shared" si="184"/>
        <v>5635.1465819621562</v>
      </c>
      <c r="N599" s="118">
        <f t="shared" si="187"/>
        <v>417089.61516066245</v>
      </c>
      <c r="O599" s="118">
        <f t="shared" si="188"/>
        <v>1735547.0262770604</v>
      </c>
      <c r="P599" s="117">
        <f t="shared" si="189"/>
        <v>20.125668666348066</v>
      </c>
    </row>
    <row r="600" spans="1:16" x14ac:dyDescent="0.2">
      <c r="A600" s="115" t="s">
        <v>44</v>
      </c>
      <c r="B600" s="115" t="s">
        <v>70</v>
      </c>
      <c r="C600" s="116" t="s">
        <v>130</v>
      </c>
      <c r="D600" s="115" t="str">
        <f t="shared" si="182"/>
        <v>PAFemale70-74</v>
      </c>
      <c r="E600" s="118">
        <f>VLOOKUP(D600,'Appendix 1b. Person-years 2019'!$E$3:$F$1682,2,FALSE)</f>
        <v>68706.964800000002</v>
      </c>
      <c r="F600" s="118">
        <f>VLOOKUP(D600,'Appendix 2b. Deaths 2019'!$E$4:$F$1683,2,FALSE)</f>
        <v>1487</v>
      </c>
      <c r="G600" s="119">
        <f t="shared" si="183"/>
        <v>2.1642638476732711E-2</v>
      </c>
      <c r="H600" s="189">
        <v>5</v>
      </c>
      <c r="I600" s="215">
        <f>VLOOKUP(D600,'Appendix 3. nax IBGE 2019'!$E$5:$O$1850,11,FALSE)</f>
        <v>2.5000000000000004</v>
      </c>
      <c r="J600" s="119">
        <f t="shared" si="186"/>
        <v>0.10265868060650137</v>
      </c>
      <c r="K600" s="119">
        <f t="shared" si="185"/>
        <v>0.89734131939349859</v>
      </c>
      <c r="L600" s="118">
        <f t="shared" si="190"/>
        <v>80600.349741151411</v>
      </c>
      <c r="M600" s="118">
        <f t="shared" si="184"/>
        <v>8274.3255608491672</v>
      </c>
      <c r="N600" s="118">
        <f t="shared" si="187"/>
        <v>382315.93480363418</v>
      </c>
      <c r="O600" s="118">
        <f t="shared" si="188"/>
        <v>1318457.4111163979</v>
      </c>
      <c r="P600" s="117">
        <f t="shared" si="189"/>
        <v>16.357961415187816</v>
      </c>
    </row>
    <row r="601" spans="1:16" x14ac:dyDescent="0.2">
      <c r="A601" s="115" t="s">
        <v>44</v>
      </c>
      <c r="B601" s="115" t="s">
        <v>70</v>
      </c>
      <c r="C601" s="116" t="s">
        <v>131</v>
      </c>
      <c r="D601" s="115" t="str">
        <f t="shared" si="182"/>
        <v>PAFemale75-79</v>
      </c>
      <c r="E601" s="118">
        <f>VLOOKUP(D601,'Appendix 1b. Person-years 2019'!$E$3:$F$1682,2,FALSE)</f>
        <v>48034.455399999999</v>
      </c>
      <c r="F601" s="118">
        <f>VLOOKUP(D601,'Appendix 2b. Deaths 2019'!$E$4:$F$1683,2,FALSE)</f>
        <v>1671</v>
      </c>
      <c r="G601" s="119">
        <f t="shared" si="183"/>
        <v>3.4787528787096442E-2</v>
      </c>
      <c r="H601" s="189">
        <v>5</v>
      </c>
      <c r="I601" s="215">
        <f>VLOOKUP(D601,'Appendix 3. nax IBGE 2019'!$E$5:$O$1850,11,FALSE)</f>
        <v>2.5000000000000009</v>
      </c>
      <c r="J601" s="119">
        <f t="shared" si="186"/>
        <v>0.16002082159137065</v>
      </c>
      <c r="K601" s="119">
        <f t="shared" si="185"/>
        <v>0.83997917840862935</v>
      </c>
      <c r="L601" s="118">
        <f t="shared" si="190"/>
        <v>72326.024180302251</v>
      </c>
      <c r="M601" s="118">
        <f t="shared" si="184"/>
        <v>11573.669811769307</v>
      </c>
      <c r="N601" s="118">
        <f t="shared" si="187"/>
        <v>332695.94637208799</v>
      </c>
      <c r="O601" s="118">
        <f t="shared" si="188"/>
        <v>936141.47631276376</v>
      </c>
      <c r="P601" s="117">
        <f t="shared" si="189"/>
        <v>12.943355962427129</v>
      </c>
    </row>
    <row r="602" spans="1:16" x14ac:dyDescent="0.2">
      <c r="A602" s="115" t="s">
        <v>44</v>
      </c>
      <c r="B602" s="115" t="s">
        <v>70</v>
      </c>
      <c r="C602" s="116" t="s">
        <v>132</v>
      </c>
      <c r="D602" s="115" t="str">
        <f t="shared" si="182"/>
        <v>PAFemale80-84</v>
      </c>
      <c r="E602" s="118">
        <f>VLOOKUP(D602,'Appendix 1b. Person-years 2019'!$E$3:$F$1682,2,FALSE)</f>
        <v>28844.695100000001</v>
      </c>
      <c r="F602" s="118">
        <f>VLOOKUP(D602,'Appendix 2b. Deaths 2019'!$E$4:$F$1683,2,FALSE)</f>
        <v>1682</v>
      </c>
      <c r="G602" s="119">
        <f t="shared" si="183"/>
        <v>5.8312282177668089E-2</v>
      </c>
      <c r="H602" s="189">
        <v>5</v>
      </c>
      <c r="I602" s="215">
        <f>VLOOKUP(D602,'Appendix 3. nax IBGE 2019'!$E$5:$O$1850,11,FALSE)</f>
        <v>2.5</v>
      </c>
      <c r="J602" s="119">
        <f t="shared" si="186"/>
        <v>0.25446528249514772</v>
      </c>
      <c r="K602" s="119">
        <f t="shared" si="185"/>
        <v>0.74553471750485234</v>
      </c>
      <c r="L602" s="118">
        <f t="shared" si="190"/>
        <v>60752.354368532942</v>
      </c>
      <c r="M602" s="118">
        <f t="shared" si="184"/>
        <v>15459.365016634056</v>
      </c>
      <c r="N602" s="118">
        <f t="shared" si="187"/>
        <v>265113.35930107959</v>
      </c>
      <c r="O602" s="118">
        <f t="shared" si="188"/>
        <v>603445.52994067571</v>
      </c>
      <c r="P602" s="117">
        <f t="shared" si="189"/>
        <v>9.93287480317362</v>
      </c>
    </row>
    <row r="603" spans="1:16" x14ac:dyDescent="0.2">
      <c r="A603" s="115" t="s">
        <v>44</v>
      </c>
      <c r="B603" s="115" t="s">
        <v>70</v>
      </c>
      <c r="C603" s="116" t="s">
        <v>133</v>
      </c>
      <c r="D603" s="115" t="str">
        <f t="shared" si="182"/>
        <v>PAFemale85-89</v>
      </c>
      <c r="E603" s="118">
        <f>VLOOKUP(D603,'Appendix 1b. Person-years 2019'!$E$3:$F$1682,2,FALSE)</f>
        <v>15215.901</v>
      </c>
      <c r="F603" s="118">
        <f>VLOOKUP(D603,'Appendix 2b. Deaths 2019'!$E$4:$F$1683,2,FALSE)</f>
        <v>1464</v>
      </c>
      <c r="G603" s="119">
        <f t="shared" si="183"/>
        <v>9.6215137046435834E-2</v>
      </c>
      <c r="H603" s="189">
        <v>5</v>
      </c>
      <c r="I603" s="215">
        <f>VLOOKUP(D603,'Appendix 3. nax IBGE 2019'!$E$5:$O$1850,11,FALSE)</f>
        <v>2.4999999999999996</v>
      </c>
      <c r="J603" s="119">
        <f t="shared" si="186"/>
        <v>0.38779605805306988</v>
      </c>
      <c r="K603" s="119">
        <f t="shared" si="185"/>
        <v>0.61220394194693006</v>
      </c>
      <c r="L603" s="118">
        <f t="shared" si="190"/>
        <v>45292.989351898883</v>
      </c>
      <c r="M603" s="118">
        <f t="shared" si="184"/>
        <v>17564.442728106056</v>
      </c>
      <c r="N603" s="118">
        <f t="shared" si="187"/>
        <v>182553.83993922925</v>
      </c>
      <c r="O603" s="118">
        <f t="shared" si="188"/>
        <v>338332.17063959618</v>
      </c>
      <c r="P603" s="117">
        <f t="shared" si="189"/>
        <v>7.4698573770647307</v>
      </c>
    </row>
    <row r="604" spans="1:16" x14ac:dyDescent="0.2">
      <c r="A604" s="115" t="s">
        <v>44</v>
      </c>
      <c r="B604" s="115" t="s">
        <v>70</v>
      </c>
      <c r="C604" s="116" t="s">
        <v>8</v>
      </c>
      <c r="D604" s="115" t="str">
        <f t="shared" si="182"/>
        <v>PAFemale90+</v>
      </c>
      <c r="E604" s="113">
        <f>VLOOKUP(D604,'Appendix 1b. Person-years 2019'!$E$3:$F$1682,2,FALSE)</f>
        <v>9382.0211999999992</v>
      </c>
      <c r="F604" s="113">
        <f>VLOOKUP(D604,'Appendix 2b. Deaths 2019'!$E$4:$F$1683,2,FALSE)</f>
        <v>1670</v>
      </c>
      <c r="G604" s="114">
        <f t="shared" si="183"/>
        <v>0.17800002413126076</v>
      </c>
      <c r="H604" s="190"/>
      <c r="I604" s="215">
        <f>VLOOKUP(D604,'Appendix 3. nax IBGE 2019'!$E$5:$O$1850,11,FALSE)</f>
        <v>5.4439720838560151</v>
      </c>
      <c r="J604" s="114">
        <v>1</v>
      </c>
      <c r="K604" s="114">
        <f t="shared" si="185"/>
        <v>0</v>
      </c>
      <c r="L604" s="113">
        <f t="shared" si="190"/>
        <v>27728.546623792827</v>
      </c>
      <c r="M604" s="113">
        <f t="shared" si="184"/>
        <v>27728.546623792827</v>
      </c>
      <c r="N604" s="113">
        <f>L604*P604</f>
        <v>155778.3307003669</v>
      </c>
      <c r="O604" s="113">
        <f>N604</f>
        <v>155778.3307003669</v>
      </c>
      <c r="P604" s="112">
        <f>1/G604</f>
        <v>5.6179767664670655</v>
      </c>
    </row>
    <row r="605" spans="1:16" x14ac:dyDescent="0.2">
      <c r="A605" s="115" t="s">
        <v>44</v>
      </c>
      <c r="B605" s="115" t="s">
        <v>71</v>
      </c>
      <c r="C605" s="116">
        <v>0</v>
      </c>
      <c r="D605" s="115" t="str">
        <f t="shared" si="182"/>
        <v>PAMale0</v>
      </c>
      <c r="E605" s="122">
        <f>VLOOKUP(D605,'Appendix 1b. Person-years 2019'!$E$3:$F$1682,2,FALSE)</f>
        <v>73944.888300000006</v>
      </c>
      <c r="F605" s="122">
        <f>VLOOKUP(D605,'Appendix 2b. Deaths 2019'!$E$4:$F$1683,2,FALSE)</f>
        <v>1167</v>
      </c>
      <c r="G605" s="123">
        <f t="shared" si="183"/>
        <v>1.5782023975279977E-2</v>
      </c>
      <c r="H605" s="188">
        <v>1</v>
      </c>
      <c r="I605" s="215">
        <f>VLOOKUP(D605,'Appendix 3. nax IBGE 2019'!$E$5:$O$1850,11,FALSE)</f>
        <v>9.2136428777920359E-2</v>
      </c>
      <c r="J605" s="123">
        <f t="shared" ref="J605:J623" si="191">(H605*G605)/(1+(H605-I605)*G605)</f>
        <v>1.5559094442527066E-2</v>
      </c>
      <c r="K605" s="123">
        <f t="shared" si="185"/>
        <v>0.98444090555747299</v>
      </c>
      <c r="L605" s="122">
        <v>100000</v>
      </c>
      <c r="M605" s="122">
        <f t="shared" si="184"/>
        <v>1555.9094442527066</v>
      </c>
      <c r="N605" s="122">
        <f t="shared" ref="N605:N623" si="192">L606*H605+M605*I605</f>
        <v>98587.446495442564</v>
      </c>
      <c r="O605" s="122">
        <f t="shared" ref="O605:O623" si="193">O606+N605</f>
        <v>7256368.3915569615</v>
      </c>
      <c r="P605" s="121">
        <f t="shared" ref="P605:P623" si="194">O605/L605</f>
        <v>72.563683915569612</v>
      </c>
    </row>
    <row r="606" spans="1:16" x14ac:dyDescent="0.2">
      <c r="A606" s="115" t="s">
        <v>44</v>
      </c>
      <c r="B606" s="115" t="s">
        <v>71</v>
      </c>
      <c r="C606" s="120" t="s">
        <v>1657</v>
      </c>
      <c r="D606" s="115" t="str">
        <f t="shared" si="182"/>
        <v>PAMale1-4</v>
      </c>
      <c r="E606" s="118">
        <f>VLOOKUP(D606,'Appendix 1b. Person-years 2019'!$E$3:$F$1682,2,FALSE)</f>
        <v>294454.21509999997</v>
      </c>
      <c r="F606" s="118">
        <f>VLOOKUP(D606,'Appendix 2b. Deaths 2019'!$E$4:$F$1683,2,FALSE)</f>
        <v>216</v>
      </c>
      <c r="G606" s="119">
        <f t="shared" si="183"/>
        <v>7.3356056365721906E-4</v>
      </c>
      <c r="H606" s="189">
        <v>4</v>
      </c>
      <c r="I606" s="215">
        <f>VLOOKUP(D606,'Appendix 3. nax IBGE 2019'!$E$5:$O$1850,11,FALSE)</f>
        <v>1.6009810226406707</v>
      </c>
      <c r="J606" s="119">
        <f t="shared" si="191"/>
        <v>2.9290875710050427E-3</v>
      </c>
      <c r="K606" s="119">
        <f t="shared" si="185"/>
        <v>0.99707091242899493</v>
      </c>
      <c r="L606" s="118">
        <f t="shared" ref="L606:L624" si="195">L605-M605</f>
        <v>98444.090555747287</v>
      </c>
      <c r="M606" s="118">
        <f t="shared" si="184"/>
        <v>288.35136208573431</v>
      </c>
      <c r="N606" s="118">
        <f t="shared" si="192"/>
        <v>393084.60183319804</v>
      </c>
      <c r="O606" s="118">
        <f t="shared" si="193"/>
        <v>7157780.9450615188</v>
      </c>
      <c r="P606" s="117">
        <f t="shared" si="194"/>
        <v>72.709097160161008</v>
      </c>
    </row>
    <row r="607" spans="1:16" x14ac:dyDescent="0.2">
      <c r="A607" s="115" t="s">
        <v>44</v>
      </c>
      <c r="B607" s="115" t="s">
        <v>71</v>
      </c>
      <c r="C607" s="120" t="s">
        <v>1658</v>
      </c>
      <c r="D607" s="115" t="str">
        <f t="shared" si="182"/>
        <v>PAMale5-9</v>
      </c>
      <c r="E607" s="118">
        <f>VLOOKUP(D607,'Appendix 1b. Person-years 2019'!$E$3:$F$1682,2,FALSE)</f>
        <v>376088.47350000002</v>
      </c>
      <c r="F607" s="118">
        <f>VLOOKUP(D607,'Appendix 2b. Deaths 2019'!$E$4:$F$1683,2,FALSE)</f>
        <v>118</v>
      </c>
      <c r="G607" s="119">
        <f t="shared" si="183"/>
        <v>3.1375595987256439E-4</v>
      </c>
      <c r="H607" s="189">
        <v>5</v>
      </c>
      <c r="I607" s="215">
        <f>VLOOKUP(D607,'Appendix 3. nax IBGE 2019'!$E$5:$O$1850,11,FALSE)</f>
        <v>2.4999999999999547</v>
      </c>
      <c r="J607" s="119">
        <f t="shared" si="191"/>
        <v>1.5675502287961112E-3</v>
      </c>
      <c r="K607" s="119">
        <f t="shared" si="185"/>
        <v>0.99843244977120393</v>
      </c>
      <c r="L607" s="118">
        <f t="shared" si="195"/>
        <v>98155.739193661546</v>
      </c>
      <c r="M607" s="118">
        <f t="shared" si="184"/>
        <v>153.86405143067557</v>
      </c>
      <c r="N607" s="118">
        <f t="shared" si="192"/>
        <v>490394.03583973105</v>
      </c>
      <c r="O607" s="118">
        <f t="shared" si="193"/>
        <v>6764696.3432283206</v>
      </c>
      <c r="P607" s="117">
        <f t="shared" si="194"/>
        <v>68.917990927474506</v>
      </c>
    </row>
    <row r="608" spans="1:16" x14ac:dyDescent="0.2">
      <c r="A608" s="115" t="s">
        <v>44</v>
      </c>
      <c r="B608" s="115" t="s">
        <v>71</v>
      </c>
      <c r="C608" s="120" t="s">
        <v>118</v>
      </c>
      <c r="D608" s="115" t="str">
        <f t="shared" si="182"/>
        <v>PAMale10-14</v>
      </c>
      <c r="E608" s="118">
        <f>VLOOKUP(D608,'Appendix 1b. Person-years 2019'!$E$3:$F$1682,2,FALSE)</f>
        <v>408422.36790000001</v>
      </c>
      <c r="F608" s="118">
        <f>VLOOKUP(D608,'Appendix 2b. Deaths 2019'!$E$4:$F$1683,2,FALSE)</f>
        <v>156</v>
      </c>
      <c r="G608" s="119">
        <f t="shared" si="183"/>
        <v>3.819575328406003E-4</v>
      </c>
      <c r="H608" s="189">
        <v>5</v>
      </c>
      <c r="I608" s="215">
        <f>VLOOKUP(D608,'Appendix 3. nax IBGE 2019'!$E$5:$O$1850,11,FALSE)</f>
        <v>2.4999999999999836</v>
      </c>
      <c r="J608" s="119">
        <f t="shared" si="191"/>
        <v>1.9079657594674251E-3</v>
      </c>
      <c r="K608" s="119">
        <f t="shared" si="185"/>
        <v>0.99809203424053261</v>
      </c>
      <c r="L608" s="118">
        <f t="shared" si="195"/>
        <v>98001.875142230871</v>
      </c>
      <c r="M608" s="118">
        <f t="shared" si="184"/>
        <v>186.9842221349783</v>
      </c>
      <c r="N608" s="118">
        <f t="shared" si="192"/>
        <v>489541.91515581688</v>
      </c>
      <c r="O608" s="118">
        <f t="shared" si="193"/>
        <v>6274302.3073885897</v>
      </c>
      <c r="P608" s="117">
        <f t="shared" si="194"/>
        <v>64.022267923778472</v>
      </c>
    </row>
    <row r="609" spans="1:16" x14ac:dyDescent="0.2">
      <c r="A609" s="115" t="s">
        <v>44</v>
      </c>
      <c r="B609" s="115" t="s">
        <v>71</v>
      </c>
      <c r="C609" s="116" t="s">
        <v>119</v>
      </c>
      <c r="D609" s="115" t="str">
        <f t="shared" si="182"/>
        <v>PAMale15-19</v>
      </c>
      <c r="E609" s="118">
        <f>VLOOKUP(D609,'Appendix 1b. Person-years 2019'!$E$3:$F$1682,2,FALSE)</f>
        <v>415835.08039999998</v>
      </c>
      <c r="F609" s="118">
        <f>VLOOKUP(D609,'Appendix 2b. Deaths 2019'!$E$4:$F$1683,2,FALSE)</f>
        <v>823</v>
      </c>
      <c r="G609" s="119">
        <f t="shared" si="183"/>
        <v>1.9791500015062221E-3</v>
      </c>
      <c r="H609" s="189">
        <v>5</v>
      </c>
      <c r="I609" s="215">
        <f>VLOOKUP(D609,'Appendix 3. nax IBGE 2019'!$E$5:$O$1850,11,FALSE)</f>
        <v>2.5000000000000133</v>
      </c>
      <c r="J609" s="119">
        <f t="shared" si="191"/>
        <v>9.8470281431203895E-3</v>
      </c>
      <c r="K609" s="119">
        <f t="shared" si="185"/>
        <v>0.99015297185687956</v>
      </c>
      <c r="L609" s="118">
        <f t="shared" si="195"/>
        <v>97814.890920095888</v>
      </c>
      <c r="M609" s="118">
        <f t="shared" si="184"/>
        <v>963.18598370643531</v>
      </c>
      <c r="N609" s="118">
        <f t="shared" si="192"/>
        <v>486666.48964121338</v>
      </c>
      <c r="O609" s="118">
        <f t="shared" si="193"/>
        <v>5784760.3922327729</v>
      </c>
      <c r="P609" s="117">
        <f t="shared" si="194"/>
        <v>59.139874694112699</v>
      </c>
    </row>
    <row r="610" spans="1:16" x14ac:dyDescent="0.2">
      <c r="A610" s="115" t="s">
        <v>44</v>
      </c>
      <c r="B610" s="115" t="s">
        <v>71</v>
      </c>
      <c r="C610" s="116" t="s">
        <v>120</v>
      </c>
      <c r="D610" s="115" t="str">
        <f t="shared" si="182"/>
        <v>PAMale20-24</v>
      </c>
      <c r="E610" s="118">
        <f>VLOOKUP(D610,'Appendix 1b. Person-years 2019'!$E$3:$F$1682,2,FALSE)</f>
        <v>412887.13740000001</v>
      </c>
      <c r="F610" s="118">
        <f>VLOOKUP(D610,'Appendix 2b. Deaths 2019'!$E$4:$F$1683,2,FALSE)</f>
        <v>1224</v>
      </c>
      <c r="G610" s="119">
        <f t="shared" si="183"/>
        <v>2.9644905087324236E-3</v>
      </c>
      <c r="H610" s="189">
        <v>5</v>
      </c>
      <c r="I610" s="215">
        <f>VLOOKUP(D610,'Appendix 3. nax IBGE 2019'!$E$5:$O$1850,11,FALSE)</f>
        <v>2.499999999999996</v>
      </c>
      <c r="J610" s="119">
        <f t="shared" si="191"/>
        <v>1.4713408146657437E-2</v>
      </c>
      <c r="K610" s="119">
        <f t="shared" si="185"/>
        <v>0.98528659185334255</v>
      </c>
      <c r="L610" s="118">
        <f t="shared" si="195"/>
        <v>96851.704936389448</v>
      </c>
      <c r="M610" s="118">
        <f t="shared" si="184"/>
        <v>1425.0186644287348</v>
      </c>
      <c r="N610" s="118">
        <f t="shared" si="192"/>
        <v>480695.97802087542</v>
      </c>
      <c r="O610" s="118">
        <f t="shared" si="193"/>
        <v>5298093.9025915591</v>
      </c>
      <c r="P610" s="117">
        <f t="shared" si="194"/>
        <v>54.703155778943255</v>
      </c>
    </row>
    <row r="611" spans="1:16" x14ac:dyDescent="0.2">
      <c r="A611" s="115" t="s">
        <v>44</v>
      </c>
      <c r="B611" s="115" t="s">
        <v>71</v>
      </c>
      <c r="C611" s="116" t="s">
        <v>121</v>
      </c>
      <c r="D611" s="115" t="str">
        <f t="shared" si="182"/>
        <v>PAMale25-29</v>
      </c>
      <c r="E611" s="118">
        <f>VLOOKUP(D611,'Appendix 1b. Person-years 2019'!$E$3:$F$1682,2,FALSE)</f>
        <v>378970.57150000002</v>
      </c>
      <c r="F611" s="118">
        <f>VLOOKUP(D611,'Appendix 2b. Deaths 2019'!$E$4:$F$1683,2,FALSE)</f>
        <v>1095</v>
      </c>
      <c r="G611" s="119">
        <f t="shared" si="183"/>
        <v>2.8894064139753394E-3</v>
      </c>
      <c r="H611" s="189">
        <v>5</v>
      </c>
      <c r="I611" s="215">
        <f>VLOOKUP(D611,'Appendix 3. nax IBGE 2019'!$E$5:$O$1850,11,FALSE)</f>
        <v>2.5000000000000124</v>
      </c>
      <c r="J611" s="119">
        <f t="shared" si="191"/>
        <v>1.4343422130123858E-2</v>
      </c>
      <c r="K611" s="119">
        <f t="shared" si="185"/>
        <v>0.98565657786987615</v>
      </c>
      <c r="L611" s="118">
        <f t="shared" si="195"/>
        <v>95426.686271960716</v>
      </c>
      <c r="M611" s="118">
        <f t="shared" si="184"/>
        <v>1368.745243677628</v>
      </c>
      <c r="N611" s="118">
        <f t="shared" si="192"/>
        <v>473711.56825060956</v>
      </c>
      <c r="O611" s="118">
        <f t="shared" si="193"/>
        <v>4817397.9245706834</v>
      </c>
      <c r="P611" s="117">
        <f t="shared" si="194"/>
        <v>50.482712045992763</v>
      </c>
    </row>
    <row r="612" spans="1:16" x14ac:dyDescent="0.2">
      <c r="A612" s="115" t="s">
        <v>44</v>
      </c>
      <c r="B612" s="115" t="s">
        <v>71</v>
      </c>
      <c r="C612" s="116" t="s">
        <v>122</v>
      </c>
      <c r="D612" s="115" t="str">
        <f t="shared" si="182"/>
        <v>PAMale30-34</v>
      </c>
      <c r="E612" s="118">
        <f>VLOOKUP(D612,'Appendix 1b. Person-years 2019'!$E$3:$F$1682,2,FALSE)</f>
        <v>360331.71629999997</v>
      </c>
      <c r="F612" s="118">
        <f>VLOOKUP(D612,'Appendix 2b. Deaths 2019'!$E$4:$F$1683,2,FALSE)</f>
        <v>1045</v>
      </c>
      <c r="G612" s="119">
        <f t="shared" si="183"/>
        <v>2.900105521463363E-3</v>
      </c>
      <c r="H612" s="189">
        <v>5</v>
      </c>
      <c r="I612" s="215">
        <f>VLOOKUP(D612,'Appendix 3. nax IBGE 2019'!$E$5:$O$1850,11,FALSE)</f>
        <v>2.5000000000000129</v>
      </c>
      <c r="J612" s="119">
        <f t="shared" si="191"/>
        <v>1.4396151709664259E-2</v>
      </c>
      <c r="K612" s="119">
        <f t="shared" si="185"/>
        <v>0.98560384829033576</v>
      </c>
      <c r="L612" s="118">
        <f t="shared" si="195"/>
        <v>94057.941028283094</v>
      </c>
      <c r="M612" s="118">
        <f t="shared" si="184"/>
        <v>1354.0723885418176</v>
      </c>
      <c r="N612" s="118">
        <f t="shared" si="192"/>
        <v>466904.52417006093</v>
      </c>
      <c r="O612" s="118">
        <f t="shared" si="193"/>
        <v>4343686.3563200738</v>
      </c>
      <c r="P612" s="117">
        <f t="shared" si="194"/>
        <v>46.180963657432535</v>
      </c>
    </row>
    <row r="613" spans="1:16" x14ac:dyDescent="0.2">
      <c r="A613" s="115" t="s">
        <v>44</v>
      </c>
      <c r="B613" s="115" t="s">
        <v>71</v>
      </c>
      <c r="C613" s="116" t="s">
        <v>123</v>
      </c>
      <c r="D613" s="115" t="str">
        <f t="shared" si="182"/>
        <v>PAMale35-39</v>
      </c>
      <c r="E613" s="118">
        <f>VLOOKUP(D613,'Appendix 1b. Person-years 2019'!$E$3:$F$1682,2,FALSE)</f>
        <v>335652.7953</v>
      </c>
      <c r="F613" s="118">
        <f>VLOOKUP(D613,'Appendix 2b. Deaths 2019'!$E$4:$F$1683,2,FALSE)</f>
        <v>1039</v>
      </c>
      <c r="G613" s="119">
        <f t="shared" si="183"/>
        <v>3.0954605906718634E-3</v>
      </c>
      <c r="H613" s="189">
        <v>5</v>
      </c>
      <c r="I613" s="215">
        <f>VLOOKUP(D613,'Appendix 3. nax IBGE 2019'!$E$5:$O$1850,11,FALSE)</f>
        <v>2.4999999999999734</v>
      </c>
      <c r="J613" s="119">
        <f t="shared" si="191"/>
        <v>1.5358449267257742E-2</v>
      </c>
      <c r="K613" s="119">
        <f t="shared" si="185"/>
        <v>0.98464155073274229</v>
      </c>
      <c r="L613" s="118">
        <f t="shared" si="195"/>
        <v>92703.868639741282</v>
      </c>
      <c r="M613" s="118">
        <f t="shared" si="184"/>
        <v>1423.7876633819924</v>
      </c>
      <c r="N613" s="118">
        <f t="shared" si="192"/>
        <v>459959.87404025136</v>
      </c>
      <c r="O613" s="118">
        <f t="shared" si="193"/>
        <v>3876781.8321500132</v>
      </c>
      <c r="P613" s="117">
        <f t="shared" si="194"/>
        <v>41.818986510861457</v>
      </c>
    </row>
    <row r="614" spans="1:16" x14ac:dyDescent="0.2">
      <c r="A614" s="115" t="s">
        <v>44</v>
      </c>
      <c r="B614" s="115" t="s">
        <v>71</v>
      </c>
      <c r="C614" s="116" t="s">
        <v>124</v>
      </c>
      <c r="D614" s="115" t="str">
        <f t="shared" si="182"/>
        <v>PAMale40-44</v>
      </c>
      <c r="E614" s="118">
        <f>VLOOKUP(D614,'Appendix 1b. Person-years 2019'!$E$3:$F$1682,2,FALSE)</f>
        <v>290829.2597</v>
      </c>
      <c r="F614" s="118">
        <f>VLOOKUP(D614,'Appendix 2b. Deaths 2019'!$E$4:$F$1683,2,FALSE)</f>
        <v>1010</v>
      </c>
      <c r="G614" s="119">
        <f t="shared" si="183"/>
        <v>3.472828012703565E-3</v>
      </c>
      <c r="H614" s="189">
        <v>5</v>
      </c>
      <c r="I614" s="215">
        <f>VLOOKUP(D614,'Appendix 3. nax IBGE 2019'!$E$5:$O$1850,11,FALSE)</f>
        <v>2.5</v>
      </c>
      <c r="J614" s="119">
        <f t="shared" si="191"/>
        <v>1.7214680997522942E-2</v>
      </c>
      <c r="K614" s="119">
        <f t="shared" si="185"/>
        <v>0.98278531900247701</v>
      </c>
      <c r="L614" s="118">
        <f t="shared" si="195"/>
        <v>91280.080976359284</v>
      </c>
      <c r="M614" s="118">
        <f t="shared" si="184"/>
        <v>1571.3574754360875</v>
      </c>
      <c r="N614" s="118">
        <f t="shared" si="192"/>
        <v>452472.01119320618</v>
      </c>
      <c r="O614" s="118">
        <f t="shared" si="193"/>
        <v>3416821.9581097621</v>
      </c>
      <c r="P614" s="117">
        <f t="shared" si="194"/>
        <v>37.432284476113558</v>
      </c>
    </row>
    <row r="615" spans="1:16" x14ac:dyDescent="0.2">
      <c r="A615" s="115" t="s">
        <v>44</v>
      </c>
      <c r="B615" s="115" t="s">
        <v>71</v>
      </c>
      <c r="C615" s="116" t="s">
        <v>125</v>
      </c>
      <c r="D615" s="115" t="str">
        <f t="shared" si="182"/>
        <v>PAMale45-49</v>
      </c>
      <c r="E615" s="118">
        <f>VLOOKUP(D615,'Appendix 1b. Person-years 2019'!$E$3:$F$1682,2,FALSE)</f>
        <v>241405.4577</v>
      </c>
      <c r="F615" s="118">
        <f>VLOOKUP(D615,'Appendix 2b. Deaths 2019'!$E$4:$F$1683,2,FALSE)</f>
        <v>1003</v>
      </c>
      <c r="G615" s="119">
        <f t="shared" si="183"/>
        <v>4.1548356427237474E-3</v>
      </c>
      <c r="H615" s="189">
        <v>5</v>
      </c>
      <c r="I615" s="215">
        <f>VLOOKUP(D615,'Appendix 3. nax IBGE 2019'!$E$5:$O$1850,11,FALSE)</f>
        <v>2.5000000000000138</v>
      </c>
      <c r="J615" s="119">
        <f t="shared" si="191"/>
        <v>2.0560613291271651E-2</v>
      </c>
      <c r="K615" s="119">
        <f t="shared" si="185"/>
        <v>0.97943938670872832</v>
      </c>
      <c r="L615" s="118">
        <f t="shared" si="195"/>
        <v>89708.723500923195</v>
      </c>
      <c r="M615" s="118">
        <f t="shared" si="184"/>
        <v>1844.4663727560949</v>
      </c>
      <c r="N615" s="118">
        <f t="shared" si="192"/>
        <v>443932.45157272572</v>
      </c>
      <c r="O615" s="118">
        <f t="shared" si="193"/>
        <v>2964349.946916556</v>
      </c>
      <c r="P615" s="117">
        <f t="shared" si="194"/>
        <v>33.044165954340549</v>
      </c>
    </row>
    <row r="616" spans="1:16" x14ac:dyDescent="0.2">
      <c r="A616" s="115" t="s">
        <v>44</v>
      </c>
      <c r="B616" s="115" t="s">
        <v>71</v>
      </c>
      <c r="C616" s="116" t="s">
        <v>126</v>
      </c>
      <c r="D616" s="115" t="str">
        <f t="shared" si="182"/>
        <v>PAMale50-54</v>
      </c>
      <c r="E616" s="118">
        <f>VLOOKUP(D616,'Appendix 1b. Person-years 2019'!$E$3:$F$1682,2,FALSE)</f>
        <v>200922.38529999999</v>
      </c>
      <c r="F616" s="118">
        <f>VLOOKUP(D616,'Appendix 2b. Deaths 2019'!$E$4:$F$1683,2,FALSE)</f>
        <v>1250</v>
      </c>
      <c r="G616" s="119">
        <f t="shared" si="183"/>
        <v>6.2213077857582056E-3</v>
      </c>
      <c r="H616" s="189">
        <v>5</v>
      </c>
      <c r="I616" s="215">
        <f>VLOOKUP(D616,'Appendix 3. nax IBGE 2019'!$E$5:$O$1850,11,FALSE)</f>
        <v>2.5</v>
      </c>
      <c r="J616" s="119">
        <f t="shared" si="191"/>
        <v>3.0630140105990366E-2</v>
      </c>
      <c r="K616" s="119">
        <f t="shared" si="185"/>
        <v>0.96936985989400959</v>
      </c>
      <c r="L616" s="118">
        <f t="shared" si="195"/>
        <v>87864.257128167097</v>
      </c>
      <c r="M616" s="118">
        <f t="shared" si="184"/>
        <v>2691.2945061445207</v>
      </c>
      <c r="N616" s="118">
        <f t="shared" si="192"/>
        <v>432593.04937547422</v>
      </c>
      <c r="O616" s="118">
        <f t="shared" si="193"/>
        <v>2520417.4953438304</v>
      </c>
      <c r="P616" s="117">
        <f t="shared" si="194"/>
        <v>28.685355999394744</v>
      </c>
    </row>
    <row r="617" spans="1:16" x14ac:dyDescent="0.2">
      <c r="A617" s="115" t="s">
        <v>44</v>
      </c>
      <c r="B617" s="115" t="s">
        <v>71</v>
      </c>
      <c r="C617" s="116" t="s">
        <v>127</v>
      </c>
      <c r="D617" s="115" t="str">
        <f t="shared" si="182"/>
        <v>PAMale55-59</v>
      </c>
      <c r="E617" s="118">
        <f>VLOOKUP(D617,'Appendix 1b. Person-years 2019'!$E$3:$F$1682,2,FALSE)</f>
        <v>158937.7746</v>
      </c>
      <c r="F617" s="118">
        <f>VLOOKUP(D617,'Appendix 2b. Deaths 2019'!$E$4:$F$1683,2,FALSE)</f>
        <v>1526</v>
      </c>
      <c r="G617" s="119">
        <f t="shared" si="183"/>
        <v>9.6012417679843358E-3</v>
      </c>
      <c r="H617" s="189">
        <v>5</v>
      </c>
      <c r="I617" s="215">
        <f>VLOOKUP(D617,'Appendix 3. nax IBGE 2019'!$E$5:$O$1850,11,FALSE)</f>
        <v>2.499999999999996</v>
      </c>
      <c r="J617" s="119">
        <f t="shared" si="191"/>
        <v>4.6880921193216941E-2</v>
      </c>
      <c r="K617" s="119">
        <f t="shared" si="185"/>
        <v>0.95311907880678304</v>
      </c>
      <c r="L617" s="118">
        <f t="shared" si="195"/>
        <v>85172.962622022576</v>
      </c>
      <c r="M617" s="118">
        <f t="shared" si="184"/>
        <v>3992.9869484758524</v>
      </c>
      <c r="N617" s="118">
        <f t="shared" si="192"/>
        <v>415882.34573892324</v>
      </c>
      <c r="O617" s="118">
        <f t="shared" si="193"/>
        <v>2087824.445968356</v>
      </c>
      <c r="P617" s="117">
        <f t="shared" si="194"/>
        <v>24.51276064252486</v>
      </c>
    </row>
    <row r="618" spans="1:16" x14ac:dyDescent="0.2">
      <c r="A618" s="115" t="s">
        <v>44</v>
      </c>
      <c r="B618" s="115" t="s">
        <v>71</v>
      </c>
      <c r="C618" s="116" t="s">
        <v>128</v>
      </c>
      <c r="D618" s="115" t="str">
        <f t="shared" si="182"/>
        <v>PAMale60-64</v>
      </c>
      <c r="E618" s="118">
        <f>VLOOKUP(D618,'Appendix 1b. Person-years 2019'!$E$3:$F$1682,2,FALSE)</f>
        <v>126691.944</v>
      </c>
      <c r="F618" s="118">
        <f>VLOOKUP(D618,'Appendix 2b. Deaths 2019'!$E$4:$F$1683,2,FALSE)</f>
        <v>1824</v>
      </c>
      <c r="G618" s="119">
        <f t="shared" si="183"/>
        <v>1.4397126939657662E-2</v>
      </c>
      <c r="H618" s="189">
        <v>5</v>
      </c>
      <c r="I618" s="215">
        <f>VLOOKUP(D618,'Appendix 3. nax IBGE 2019'!$E$5:$O$1850,11,FALSE)</f>
        <v>2.5000000000000049</v>
      </c>
      <c r="J618" s="119">
        <f t="shared" si="191"/>
        <v>6.9484685118263848E-2</v>
      </c>
      <c r="K618" s="119">
        <f t="shared" si="185"/>
        <v>0.93051531488173611</v>
      </c>
      <c r="L618" s="118">
        <f t="shared" si="195"/>
        <v>81179.975673546724</v>
      </c>
      <c r="M618" s="118">
        <f t="shared" si="184"/>
        <v>5640.7650475847131</v>
      </c>
      <c r="N618" s="118">
        <f t="shared" si="192"/>
        <v>391797.96574877185</v>
      </c>
      <c r="O618" s="118">
        <f t="shared" si="193"/>
        <v>1671942.1002294328</v>
      </c>
      <c r="P618" s="117">
        <f t="shared" si="194"/>
        <v>20.595498906687297</v>
      </c>
    </row>
    <row r="619" spans="1:16" x14ac:dyDescent="0.2">
      <c r="A619" s="115" t="s">
        <v>44</v>
      </c>
      <c r="B619" s="115" t="s">
        <v>71</v>
      </c>
      <c r="C619" s="116" t="s">
        <v>129</v>
      </c>
      <c r="D619" s="115" t="str">
        <f t="shared" si="182"/>
        <v>PAMale65-69</v>
      </c>
      <c r="E619" s="118">
        <f>VLOOKUP(D619,'Appendix 1b. Person-years 2019'!$E$3:$F$1682,2,FALSE)</f>
        <v>93227.066000000006</v>
      </c>
      <c r="F619" s="118">
        <f>VLOOKUP(D619,'Appendix 2b. Deaths 2019'!$E$4:$F$1683,2,FALSE)</f>
        <v>2101</v>
      </c>
      <c r="G619" s="119">
        <f t="shared" si="183"/>
        <v>2.2536373717907201E-2</v>
      </c>
      <c r="H619" s="189">
        <v>5</v>
      </c>
      <c r="I619" s="215">
        <f>VLOOKUP(D619,'Appendix 3. nax IBGE 2019'!$E$5:$O$1850,11,FALSE)</f>
        <v>2.4999999999999973</v>
      </c>
      <c r="J619" s="119">
        <f t="shared" si="191"/>
        <v>0.10667187546297675</v>
      </c>
      <c r="K619" s="119">
        <f t="shared" si="185"/>
        <v>0.89332812453702326</v>
      </c>
      <c r="L619" s="118">
        <f t="shared" si="195"/>
        <v>75539.210625962005</v>
      </c>
      <c r="M619" s="118">
        <f t="shared" si="184"/>
        <v>8057.9092684641892</v>
      </c>
      <c r="N619" s="118">
        <f t="shared" si="192"/>
        <v>357551.27995864948</v>
      </c>
      <c r="O619" s="118">
        <f t="shared" si="193"/>
        <v>1280144.134480661</v>
      </c>
      <c r="P619" s="117">
        <f t="shared" si="194"/>
        <v>16.946750222469088</v>
      </c>
    </row>
    <row r="620" spans="1:16" x14ac:dyDescent="0.2">
      <c r="A620" s="115" t="s">
        <v>44</v>
      </c>
      <c r="B620" s="115" t="s">
        <v>71</v>
      </c>
      <c r="C620" s="116" t="s">
        <v>130</v>
      </c>
      <c r="D620" s="115" t="str">
        <f t="shared" si="182"/>
        <v>PAMale70-74</v>
      </c>
      <c r="E620" s="118">
        <f>VLOOKUP(D620,'Appendix 1b. Person-years 2019'!$E$3:$F$1682,2,FALSE)</f>
        <v>63434.119599999998</v>
      </c>
      <c r="F620" s="118">
        <f>VLOOKUP(D620,'Appendix 2b. Deaths 2019'!$E$4:$F$1683,2,FALSE)</f>
        <v>2135</v>
      </c>
      <c r="G620" s="119">
        <f t="shared" si="183"/>
        <v>3.3656965895684947E-2</v>
      </c>
      <c r="H620" s="189">
        <v>5</v>
      </c>
      <c r="I620" s="215">
        <f>VLOOKUP(D620,'Appendix 3. nax IBGE 2019'!$E$5:$O$1850,11,FALSE)</f>
        <v>2.4999999999999987</v>
      </c>
      <c r="J620" s="119">
        <f t="shared" si="191"/>
        <v>0.1552239144881212</v>
      </c>
      <c r="K620" s="119">
        <f t="shared" si="185"/>
        <v>0.84477608551187877</v>
      </c>
      <c r="L620" s="118">
        <f t="shared" si="195"/>
        <v>67481.30135749781</v>
      </c>
      <c r="M620" s="118">
        <f t="shared" si="184"/>
        <v>10474.711751463377</v>
      </c>
      <c r="N620" s="118">
        <f t="shared" si="192"/>
        <v>311219.7274088306</v>
      </c>
      <c r="O620" s="118">
        <f t="shared" si="193"/>
        <v>922592.85452201148</v>
      </c>
      <c r="P620" s="117">
        <f t="shared" si="194"/>
        <v>13.67182961742783</v>
      </c>
    </row>
    <row r="621" spans="1:16" x14ac:dyDescent="0.2">
      <c r="A621" s="115" t="s">
        <v>44</v>
      </c>
      <c r="B621" s="115" t="s">
        <v>71</v>
      </c>
      <c r="C621" s="116" t="s">
        <v>131</v>
      </c>
      <c r="D621" s="115" t="str">
        <f t="shared" si="182"/>
        <v>PAMale75-79</v>
      </c>
      <c r="E621" s="118">
        <f>VLOOKUP(D621,'Appendix 1b. Person-years 2019'!$E$3:$F$1682,2,FALSE)</f>
        <v>41253.136599999998</v>
      </c>
      <c r="F621" s="118">
        <f>VLOOKUP(D621,'Appendix 2b. Deaths 2019'!$E$4:$F$1683,2,FALSE)</f>
        <v>2266</v>
      </c>
      <c r="G621" s="119">
        <f t="shared" si="183"/>
        <v>5.4929156586847265E-2</v>
      </c>
      <c r="H621" s="189">
        <v>5</v>
      </c>
      <c r="I621" s="215">
        <f>VLOOKUP(D621,'Appendix 3. nax IBGE 2019'!$E$5:$O$1850,11,FALSE)</f>
        <v>2.5000000000000013</v>
      </c>
      <c r="J621" s="119">
        <f t="shared" si="191"/>
        <v>0.24148444122139326</v>
      </c>
      <c r="K621" s="119">
        <f t="shared" si="185"/>
        <v>0.75851555877860677</v>
      </c>
      <c r="L621" s="118">
        <f t="shared" si="195"/>
        <v>57006.589606034431</v>
      </c>
      <c r="M621" s="118">
        <f t="shared" si="184"/>
        <v>13766.204436950509</v>
      </c>
      <c r="N621" s="118">
        <f t="shared" si="192"/>
        <v>250617.43693779589</v>
      </c>
      <c r="O621" s="118">
        <f t="shared" si="193"/>
        <v>611373.12711318093</v>
      </c>
      <c r="P621" s="117">
        <f t="shared" si="194"/>
        <v>10.724604494643616</v>
      </c>
    </row>
    <row r="622" spans="1:16" x14ac:dyDescent="0.2">
      <c r="A622" s="115" t="s">
        <v>44</v>
      </c>
      <c r="B622" s="115" t="s">
        <v>71</v>
      </c>
      <c r="C622" s="116" t="s">
        <v>132</v>
      </c>
      <c r="D622" s="115" t="str">
        <f t="shared" si="182"/>
        <v>PAMale80-84</v>
      </c>
      <c r="E622" s="118">
        <f>VLOOKUP(D622,'Appendix 1b. Person-years 2019'!$E$3:$F$1682,2,FALSE)</f>
        <v>22981.170600000001</v>
      </c>
      <c r="F622" s="118">
        <f>VLOOKUP(D622,'Appendix 2b. Deaths 2019'!$E$4:$F$1683,2,FALSE)</f>
        <v>1851</v>
      </c>
      <c r="G622" s="119">
        <f t="shared" si="183"/>
        <v>8.0544199954722923E-2</v>
      </c>
      <c r="H622" s="189">
        <v>5</v>
      </c>
      <c r="I622" s="215">
        <f>VLOOKUP(D622,'Appendix 3. nax IBGE 2019'!$E$5:$O$1850,11,FALSE)</f>
        <v>2.5000000000000009</v>
      </c>
      <c r="J622" s="119">
        <f t="shared" si="191"/>
        <v>0.33522077662080552</v>
      </c>
      <c r="K622" s="119">
        <f t="shared" si="185"/>
        <v>0.66477922337919448</v>
      </c>
      <c r="L622" s="118">
        <f t="shared" si="195"/>
        <v>43240.385169083922</v>
      </c>
      <c r="M622" s="118">
        <f t="shared" si="184"/>
        <v>14495.075497763073</v>
      </c>
      <c r="N622" s="118">
        <f t="shared" si="192"/>
        <v>179964.23710101194</v>
      </c>
      <c r="O622" s="118">
        <f t="shared" si="193"/>
        <v>360755.69017538504</v>
      </c>
      <c r="P622" s="117">
        <f t="shared" si="194"/>
        <v>8.3430267506802576</v>
      </c>
    </row>
    <row r="623" spans="1:16" x14ac:dyDescent="0.2">
      <c r="A623" s="115" t="s">
        <v>44</v>
      </c>
      <c r="B623" s="115" t="s">
        <v>71</v>
      </c>
      <c r="C623" s="116" t="s">
        <v>133</v>
      </c>
      <c r="D623" s="115" t="str">
        <f t="shared" si="182"/>
        <v>PAMale85-89</v>
      </c>
      <c r="E623" s="118">
        <f>VLOOKUP(D623,'Appendix 1b. Person-years 2019'!$E$3:$F$1682,2,FALSE)</f>
        <v>10811.426600000001</v>
      </c>
      <c r="F623" s="118">
        <f>VLOOKUP(D623,'Appendix 2b. Deaths 2019'!$E$4:$F$1683,2,FALSE)</f>
        <v>1419</v>
      </c>
      <c r="G623" s="119">
        <f t="shared" si="183"/>
        <v>0.13125002393301174</v>
      </c>
      <c r="H623" s="189">
        <v>5</v>
      </c>
      <c r="I623" s="215">
        <f>VLOOKUP(D623,'Appendix 3. nax IBGE 2019'!$E$5:$O$1850,11,FALSE)</f>
        <v>2.5</v>
      </c>
      <c r="J623" s="119">
        <f t="shared" si="191"/>
        <v>0.49411771489938527</v>
      </c>
      <c r="K623" s="119">
        <f t="shared" si="185"/>
        <v>0.50588228510061473</v>
      </c>
      <c r="L623" s="118">
        <f t="shared" si="195"/>
        <v>28745.309671320851</v>
      </c>
      <c r="M623" s="118">
        <f t="shared" si="184"/>
        <v>14203.566728868258</v>
      </c>
      <c r="N623" s="118">
        <f t="shared" si="192"/>
        <v>108217.6315344336</v>
      </c>
      <c r="O623" s="118">
        <f t="shared" si="193"/>
        <v>180791.4530743731</v>
      </c>
      <c r="P623" s="117">
        <f t="shared" si="194"/>
        <v>6.2894244362498011</v>
      </c>
    </row>
    <row r="624" spans="1:16" x14ac:dyDescent="0.2">
      <c r="A624" s="115" t="s">
        <v>44</v>
      </c>
      <c r="B624" s="115" t="s">
        <v>71</v>
      </c>
      <c r="C624" s="116" t="s">
        <v>8</v>
      </c>
      <c r="D624" s="115" t="str">
        <f t="shared" si="182"/>
        <v>PAMale90+</v>
      </c>
      <c r="E624" s="113">
        <f>VLOOKUP(D624,'Appendix 1b. Person-years 2019'!$E$3:$F$1682,2,FALSE)</f>
        <v>5784.2488000000003</v>
      </c>
      <c r="F624" s="113">
        <f>VLOOKUP(D624,'Appendix 2b. Deaths 2019'!$E$4:$F$1683,2,FALSE)</f>
        <v>1159</v>
      </c>
      <c r="G624" s="114">
        <f t="shared" si="183"/>
        <v>0.20037174057934712</v>
      </c>
      <c r="H624" s="190"/>
      <c r="I624" s="215">
        <f>VLOOKUP(D624,'Appendix 3. nax IBGE 2019'!$E$5:$O$1850,11,FALSE)</f>
        <v>5.0763721798883328</v>
      </c>
      <c r="J624" s="114">
        <v>1</v>
      </c>
      <c r="K624" s="114">
        <f t="shared" si="185"/>
        <v>0</v>
      </c>
      <c r="L624" s="113">
        <f t="shared" si="195"/>
        <v>14541.742942452593</v>
      </c>
      <c r="M624" s="113">
        <f t="shared" si="184"/>
        <v>14541.742942452593</v>
      </c>
      <c r="N624" s="113">
        <f>L624*P624</f>
        <v>72573.821539939498</v>
      </c>
      <c r="O624" s="113">
        <f>N624</f>
        <v>72573.821539939498</v>
      </c>
      <c r="P624" s="112">
        <f>1/G624</f>
        <v>4.9907237273511651</v>
      </c>
    </row>
    <row r="625" spans="1:16" x14ac:dyDescent="0.2">
      <c r="A625" s="115" t="s">
        <v>52</v>
      </c>
      <c r="B625" s="115" t="s">
        <v>70</v>
      </c>
      <c r="C625" s="116">
        <v>0</v>
      </c>
      <c r="D625" s="115" t="str">
        <f t="shared" si="182"/>
        <v>PBFemale0</v>
      </c>
      <c r="E625" s="122">
        <f>VLOOKUP(D625,'Appendix 1b. Person-years 2019'!$E$3:$F$1682,2,FALSE)</f>
        <v>28128.1482</v>
      </c>
      <c r="F625" s="122">
        <f>VLOOKUP(D625,'Appendix 2b. Deaths 2019'!$E$4:$F$1683,2,FALSE)</f>
        <v>350</v>
      </c>
      <c r="G625" s="123">
        <f t="shared" si="183"/>
        <v>1.2443051619018418E-2</v>
      </c>
      <c r="H625" s="188">
        <v>1</v>
      </c>
      <c r="I625" s="215">
        <f>VLOOKUP(D625,'Appendix 3. nax IBGE 2019'!$E$5:$O$1850,11,FALSE)</f>
        <v>9.1536053077147711E-2</v>
      </c>
      <c r="J625" s="123">
        <f t="shared" ref="J625:J643" si="196">(H625*G625)/(1+(H625-I625)*G625)</f>
        <v>1.2303966793568284E-2</v>
      </c>
      <c r="K625" s="123">
        <f t="shared" si="185"/>
        <v>0.98769603320643173</v>
      </c>
      <c r="L625" s="122">
        <v>100000</v>
      </c>
      <c r="M625" s="122">
        <f t="shared" si="184"/>
        <v>1230.3966793568284</v>
      </c>
      <c r="N625" s="122">
        <f t="shared" ref="N625:N643" si="197">L626*H625+M625*I625</f>
        <v>98882.228976390732</v>
      </c>
      <c r="O625" s="122">
        <f t="shared" ref="O625:O643" si="198">O626+N625</f>
        <v>7941721.5543255396</v>
      </c>
      <c r="P625" s="121">
        <f t="shared" ref="P625:P643" si="199">O625/L625</f>
        <v>79.417215543255395</v>
      </c>
    </row>
    <row r="626" spans="1:16" x14ac:dyDescent="0.2">
      <c r="A626" s="115" t="s">
        <v>52</v>
      </c>
      <c r="B626" s="115" t="s">
        <v>70</v>
      </c>
      <c r="C626" s="120" t="s">
        <v>1657</v>
      </c>
      <c r="D626" s="115" t="str">
        <f t="shared" si="182"/>
        <v>PBFemale1-4</v>
      </c>
      <c r="E626" s="118">
        <f>VLOOKUP(D626,'Appendix 1b. Person-years 2019'!$E$3:$F$1682,2,FALSE)</f>
        <v>111902.98639999999</v>
      </c>
      <c r="F626" s="118">
        <f>VLOOKUP(D626,'Appendix 2b. Deaths 2019'!$E$4:$F$1683,2,FALSE)</f>
        <v>55</v>
      </c>
      <c r="G626" s="119">
        <f t="shared" si="183"/>
        <v>4.914971599006405E-4</v>
      </c>
      <c r="H626" s="189">
        <v>4</v>
      </c>
      <c r="I626" s="215">
        <f>VLOOKUP(D626,'Appendix 3. nax IBGE 2019'!$E$5:$O$1850,11,FALSE)</f>
        <v>1.5015013045830305</v>
      </c>
      <c r="J626" s="119">
        <f t="shared" si="196"/>
        <v>1.9635773567654082E-3</v>
      </c>
      <c r="K626" s="119">
        <f t="shared" si="185"/>
        <v>0.99803642264323456</v>
      </c>
      <c r="L626" s="118">
        <f t="shared" ref="L626:L644" si="200">L625-M625</f>
        <v>98769.603320643175</v>
      </c>
      <c r="M626" s="118">
        <f t="shared" si="184"/>
        <v>193.94175661711643</v>
      </c>
      <c r="N626" s="118">
        <f t="shared" si="197"/>
        <v>394593.85005667794</v>
      </c>
      <c r="O626" s="118">
        <f t="shared" si="198"/>
        <v>7842839.3253491493</v>
      </c>
      <c r="P626" s="117">
        <f t="shared" si="199"/>
        <v>79.405394591778929</v>
      </c>
    </row>
    <row r="627" spans="1:16" x14ac:dyDescent="0.2">
      <c r="A627" s="115" t="s">
        <v>52</v>
      </c>
      <c r="B627" s="115" t="s">
        <v>70</v>
      </c>
      <c r="C627" s="120" t="s">
        <v>1658</v>
      </c>
      <c r="D627" s="115" t="str">
        <f t="shared" si="182"/>
        <v>PBFemale5-9</v>
      </c>
      <c r="E627" s="118">
        <f>VLOOKUP(D627,'Appendix 1b. Person-years 2019'!$E$3:$F$1682,2,FALSE)</f>
        <v>132321.18419999999</v>
      </c>
      <c r="F627" s="118">
        <f>VLOOKUP(D627,'Appendix 2b. Deaths 2019'!$E$4:$F$1683,2,FALSE)</f>
        <v>29</v>
      </c>
      <c r="G627" s="119">
        <f t="shared" si="183"/>
        <v>2.1916369759937505E-4</v>
      </c>
      <c r="H627" s="189">
        <v>5</v>
      </c>
      <c r="I627" s="215">
        <f>VLOOKUP(D627,'Appendix 3. nax IBGE 2019'!$E$5:$O$1850,11,FALSE)</f>
        <v>2.499999999999889</v>
      </c>
      <c r="J627" s="119">
        <f t="shared" si="196"/>
        <v>1.0952184077070953E-3</v>
      </c>
      <c r="K627" s="119">
        <f t="shared" si="185"/>
        <v>0.9989047815922929</v>
      </c>
      <c r="L627" s="118">
        <f t="shared" si="200"/>
        <v>98575.661564026057</v>
      </c>
      <c r="M627" s="118">
        <f t="shared" si="184"/>
        <v>107.96187909682614</v>
      </c>
      <c r="N627" s="118">
        <f t="shared" si="197"/>
        <v>492608.40312238823</v>
      </c>
      <c r="O627" s="118">
        <f t="shared" si="198"/>
        <v>7448245.4752924712</v>
      </c>
      <c r="P627" s="117">
        <f t="shared" si="199"/>
        <v>75.558665872658111</v>
      </c>
    </row>
    <row r="628" spans="1:16" x14ac:dyDescent="0.2">
      <c r="A628" s="115" t="s">
        <v>52</v>
      </c>
      <c r="B628" s="115" t="s">
        <v>70</v>
      </c>
      <c r="C628" s="120" t="s">
        <v>118</v>
      </c>
      <c r="D628" s="115" t="str">
        <f t="shared" si="182"/>
        <v>PBFemale10-14</v>
      </c>
      <c r="E628" s="118">
        <f>VLOOKUP(D628,'Appendix 1b. Person-years 2019'!$E$3:$F$1682,2,FALSE)</f>
        <v>151507.94930000001</v>
      </c>
      <c r="F628" s="118">
        <f>VLOOKUP(D628,'Appendix 2b. Deaths 2019'!$E$4:$F$1683,2,FALSE)</f>
        <v>41</v>
      </c>
      <c r="G628" s="119">
        <f t="shared" si="183"/>
        <v>2.7061286347963262E-4</v>
      </c>
      <c r="H628" s="189">
        <v>5</v>
      </c>
      <c r="I628" s="215">
        <f>VLOOKUP(D628,'Appendix 3. nax IBGE 2019'!$E$5:$O$1850,11,FALSE)</f>
        <v>2.5000000000000218</v>
      </c>
      <c r="J628" s="119">
        <f t="shared" si="196"/>
        <v>1.352149544747771E-3</v>
      </c>
      <c r="K628" s="119">
        <f t="shared" si="185"/>
        <v>0.99864785045525228</v>
      </c>
      <c r="L628" s="118">
        <f t="shared" si="200"/>
        <v>98467.699684929234</v>
      </c>
      <c r="M628" s="118">
        <f t="shared" si="184"/>
        <v>133.14305530133728</v>
      </c>
      <c r="N628" s="118">
        <f t="shared" si="197"/>
        <v>492005.64078639285</v>
      </c>
      <c r="O628" s="118">
        <f t="shared" si="198"/>
        <v>6955637.0721700834</v>
      </c>
      <c r="P628" s="117">
        <f t="shared" si="199"/>
        <v>70.638768798563333</v>
      </c>
    </row>
    <row r="629" spans="1:16" x14ac:dyDescent="0.2">
      <c r="A629" s="115" t="s">
        <v>52</v>
      </c>
      <c r="B629" s="115" t="s">
        <v>70</v>
      </c>
      <c r="C629" s="116" t="s">
        <v>119</v>
      </c>
      <c r="D629" s="115" t="str">
        <f t="shared" si="182"/>
        <v>PBFemale15-19</v>
      </c>
      <c r="E629" s="118">
        <f>VLOOKUP(D629,'Appendix 1b. Person-years 2019'!$E$3:$F$1682,2,FALSE)</f>
        <v>164264.21789999999</v>
      </c>
      <c r="F629" s="118">
        <f>VLOOKUP(D629,'Appendix 2b. Deaths 2019'!$E$4:$F$1683,2,FALSE)</f>
        <v>49</v>
      </c>
      <c r="G629" s="119">
        <f t="shared" si="183"/>
        <v>2.982999013810177E-4</v>
      </c>
      <c r="H629" s="189">
        <v>5</v>
      </c>
      <c r="I629" s="215">
        <f>VLOOKUP(D629,'Appendix 3. nax IBGE 2019'!$E$5:$O$1850,11,FALSE)</f>
        <v>2.4999999999999307</v>
      </c>
      <c r="J629" s="119">
        <f t="shared" si="196"/>
        <v>1.4903880503839659E-3</v>
      </c>
      <c r="K629" s="119">
        <f t="shared" si="185"/>
        <v>0.99850961194961607</v>
      </c>
      <c r="L629" s="118">
        <f t="shared" si="200"/>
        <v>98334.556629627899</v>
      </c>
      <c r="M629" s="118">
        <f t="shared" si="184"/>
        <v>146.55664814060282</v>
      </c>
      <c r="N629" s="118">
        <f t="shared" si="197"/>
        <v>491306.39152778802</v>
      </c>
      <c r="O629" s="118">
        <f t="shared" si="198"/>
        <v>6463631.4313836908</v>
      </c>
      <c r="P629" s="117">
        <f t="shared" si="199"/>
        <v>65.731027351133832</v>
      </c>
    </row>
    <row r="630" spans="1:16" x14ac:dyDescent="0.2">
      <c r="A630" s="115" t="s">
        <v>52</v>
      </c>
      <c r="B630" s="115" t="s">
        <v>70</v>
      </c>
      <c r="C630" s="116" t="s">
        <v>120</v>
      </c>
      <c r="D630" s="115" t="str">
        <f t="shared" si="182"/>
        <v>PBFemale20-24</v>
      </c>
      <c r="E630" s="118">
        <f>VLOOKUP(D630,'Appendix 1b. Person-years 2019'!$E$3:$F$1682,2,FALSE)</f>
        <v>168901.2248</v>
      </c>
      <c r="F630" s="118">
        <f>VLOOKUP(D630,'Appendix 2b. Deaths 2019'!$E$4:$F$1683,2,FALSE)</f>
        <v>91</v>
      </c>
      <c r="G630" s="119">
        <f t="shared" si="183"/>
        <v>5.3877643639207052E-4</v>
      </c>
      <c r="H630" s="189">
        <v>5</v>
      </c>
      <c r="I630" s="215">
        <f>VLOOKUP(D630,'Appendix 3. nax IBGE 2019'!$E$5:$O$1850,11,FALSE)</f>
        <v>2.5000000000000879</v>
      </c>
      <c r="J630" s="119">
        <f t="shared" si="196"/>
        <v>2.6902585621576213E-3</v>
      </c>
      <c r="K630" s="119">
        <f t="shared" si="185"/>
        <v>0.99730974143784235</v>
      </c>
      <c r="L630" s="118">
        <f t="shared" si="200"/>
        <v>98187.999981487301</v>
      </c>
      <c r="M630" s="118">
        <f t="shared" si="184"/>
        <v>264.15110765132857</v>
      </c>
      <c r="N630" s="118">
        <f t="shared" si="197"/>
        <v>490279.62213830824</v>
      </c>
      <c r="O630" s="118">
        <f t="shared" si="198"/>
        <v>5972325.039855903</v>
      </c>
      <c r="P630" s="117">
        <f t="shared" si="199"/>
        <v>60.825406780685476</v>
      </c>
    </row>
    <row r="631" spans="1:16" x14ac:dyDescent="0.2">
      <c r="A631" s="115" t="s">
        <v>52</v>
      </c>
      <c r="B631" s="115" t="s">
        <v>70</v>
      </c>
      <c r="C631" s="116" t="s">
        <v>121</v>
      </c>
      <c r="D631" s="115" t="str">
        <f t="shared" si="182"/>
        <v>PBFemale25-29</v>
      </c>
      <c r="E631" s="118">
        <f>VLOOKUP(D631,'Appendix 1b. Person-years 2019'!$E$3:$F$1682,2,FALSE)</f>
        <v>167137.68890000001</v>
      </c>
      <c r="F631" s="118">
        <f>VLOOKUP(D631,'Appendix 2b. Deaths 2019'!$E$4:$F$1683,2,FALSE)</f>
        <v>91</v>
      </c>
      <c r="G631" s="119">
        <f t="shared" si="183"/>
        <v>5.444612797921726E-4</v>
      </c>
      <c r="H631" s="189">
        <v>5</v>
      </c>
      <c r="I631" s="215">
        <f>VLOOKUP(D631,'Appendix 3. nax IBGE 2019'!$E$5:$O$1850,11,FALSE)</f>
        <v>2.5000000000000839</v>
      </c>
      <c r="J631" s="119">
        <f t="shared" si="196"/>
        <v>2.7186059597606085E-3</v>
      </c>
      <c r="K631" s="119">
        <f t="shared" si="185"/>
        <v>0.99728139404023941</v>
      </c>
      <c r="L631" s="118">
        <f t="shared" si="200"/>
        <v>97923.848873835974</v>
      </c>
      <c r="M631" s="118">
        <f t="shared" si="184"/>
        <v>266.21635915110761</v>
      </c>
      <c r="N631" s="118">
        <f t="shared" si="197"/>
        <v>488953.70347130211</v>
      </c>
      <c r="O631" s="118">
        <f t="shared" si="198"/>
        <v>5482045.4177175947</v>
      </c>
      <c r="P631" s="117">
        <f t="shared" si="199"/>
        <v>55.982740473984052</v>
      </c>
    </row>
    <row r="632" spans="1:16" x14ac:dyDescent="0.2">
      <c r="A632" s="115" t="s">
        <v>52</v>
      </c>
      <c r="B632" s="115" t="s">
        <v>70</v>
      </c>
      <c r="C632" s="116" t="s">
        <v>122</v>
      </c>
      <c r="D632" s="115" t="str">
        <f t="shared" si="182"/>
        <v>PBFemale30-34</v>
      </c>
      <c r="E632" s="118">
        <f>VLOOKUP(D632,'Appendix 1b. Person-years 2019'!$E$3:$F$1682,2,FALSE)</f>
        <v>168391.0865</v>
      </c>
      <c r="F632" s="118">
        <f>VLOOKUP(D632,'Appendix 2b. Deaths 2019'!$E$4:$F$1683,2,FALSE)</f>
        <v>140</v>
      </c>
      <c r="G632" s="119">
        <f t="shared" si="183"/>
        <v>8.313979255665649E-4</v>
      </c>
      <c r="H632" s="189">
        <v>5</v>
      </c>
      <c r="I632" s="215">
        <f>VLOOKUP(D632,'Appendix 3. nax IBGE 2019'!$E$5:$O$1850,11,FALSE)</f>
        <v>2.4999999999999805</v>
      </c>
      <c r="J632" s="119">
        <f t="shared" si="196"/>
        <v>4.1483672679801069E-3</v>
      </c>
      <c r="K632" s="119">
        <f t="shared" si="185"/>
        <v>0.99585163273201993</v>
      </c>
      <c r="L632" s="118">
        <f t="shared" si="200"/>
        <v>97657.632514684869</v>
      </c>
      <c r="M632" s="118">
        <f t="shared" si="184"/>
        <v>405.11972619234854</v>
      </c>
      <c r="N632" s="118">
        <f t="shared" si="197"/>
        <v>487275.36325794342</v>
      </c>
      <c r="O632" s="118">
        <f t="shared" si="198"/>
        <v>4993091.7142462926</v>
      </c>
      <c r="P632" s="117">
        <f t="shared" si="199"/>
        <v>51.128535329744729</v>
      </c>
    </row>
    <row r="633" spans="1:16" x14ac:dyDescent="0.2">
      <c r="A633" s="115" t="s">
        <v>52</v>
      </c>
      <c r="B633" s="115" t="s">
        <v>70</v>
      </c>
      <c r="C633" s="116" t="s">
        <v>123</v>
      </c>
      <c r="D633" s="115" t="str">
        <f t="shared" si="182"/>
        <v>PBFemale35-39</v>
      </c>
      <c r="E633" s="118">
        <f>VLOOKUP(D633,'Appendix 1b. Person-years 2019'!$E$3:$F$1682,2,FALSE)</f>
        <v>163381.09390000001</v>
      </c>
      <c r="F633" s="118">
        <f>VLOOKUP(D633,'Appendix 2b. Deaths 2019'!$E$4:$F$1683,2,FALSE)</f>
        <v>212</v>
      </c>
      <c r="G633" s="119">
        <f t="shared" si="183"/>
        <v>1.2975797562584442E-3</v>
      </c>
      <c r="H633" s="189">
        <v>5</v>
      </c>
      <c r="I633" s="215">
        <f>VLOOKUP(D633,'Appendix 3. nax IBGE 2019'!$E$5:$O$1850,11,FALSE)</f>
        <v>2.5000000000000093</v>
      </c>
      <c r="J633" s="119">
        <f t="shared" si="196"/>
        <v>6.4669204187404903E-3</v>
      </c>
      <c r="K633" s="119">
        <f t="shared" si="185"/>
        <v>0.99353307958125947</v>
      </c>
      <c r="L633" s="118">
        <f t="shared" si="200"/>
        <v>97252.512788492517</v>
      </c>
      <c r="M633" s="118">
        <f t="shared" si="184"/>
        <v>628.92426072572289</v>
      </c>
      <c r="N633" s="118">
        <f t="shared" si="197"/>
        <v>484690.25329064834</v>
      </c>
      <c r="O633" s="118">
        <f t="shared" si="198"/>
        <v>4505816.3509883489</v>
      </c>
      <c r="P633" s="117">
        <f t="shared" si="199"/>
        <v>46.331104686083783</v>
      </c>
    </row>
    <row r="634" spans="1:16" x14ac:dyDescent="0.2">
      <c r="A634" s="115" t="s">
        <v>52</v>
      </c>
      <c r="B634" s="115" t="s">
        <v>70</v>
      </c>
      <c r="C634" s="116" t="s">
        <v>124</v>
      </c>
      <c r="D634" s="115" t="str">
        <f t="shared" si="182"/>
        <v>PBFemale40-44</v>
      </c>
      <c r="E634" s="118">
        <f>VLOOKUP(D634,'Appendix 1b. Person-years 2019'!$E$3:$F$1682,2,FALSE)</f>
        <v>149684.6103</v>
      </c>
      <c r="F634" s="118">
        <f>VLOOKUP(D634,'Appendix 2b. Deaths 2019'!$E$4:$F$1683,2,FALSE)</f>
        <v>270</v>
      </c>
      <c r="G634" s="119">
        <f t="shared" si="183"/>
        <v>1.803792650820029E-3</v>
      </c>
      <c r="H634" s="189">
        <v>5</v>
      </c>
      <c r="I634" s="215">
        <f>VLOOKUP(D634,'Appendix 3. nax IBGE 2019'!$E$5:$O$1850,11,FALSE)</f>
        <v>2.5000000000000018</v>
      </c>
      <c r="J634" s="119">
        <f t="shared" si="196"/>
        <v>8.9784749861113473E-3</v>
      </c>
      <c r="K634" s="119">
        <f t="shared" si="185"/>
        <v>0.99102152501388863</v>
      </c>
      <c r="L634" s="118">
        <f t="shared" si="200"/>
        <v>96623.588527766799</v>
      </c>
      <c r="M634" s="118">
        <f t="shared" si="184"/>
        <v>867.53247266486949</v>
      </c>
      <c r="N634" s="118">
        <f t="shared" si="197"/>
        <v>480949.11145717179</v>
      </c>
      <c r="O634" s="118">
        <f t="shared" si="198"/>
        <v>4021126.0976977008</v>
      </c>
      <c r="P634" s="117">
        <f t="shared" si="199"/>
        <v>41.616401946633836</v>
      </c>
    </row>
    <row r="635" spans="1:16" x14ac:dyDescent="0.2">
      <c r="A635" s="115" t="s">
        <v>52</v>
      </c>
      <c r="B635" s="115" t="s">
        <v>70</v>
      </c>
      <c r="C635" s="116" t="s">
        <v>125</v>
      </c>
      <c r="D635" s="115" t="str">
        <f t="shared" si="182"/>
        <v>PBFemale45-49</v>
      </c>
      <c r="E635" s="118">
        <f>VLOOKUP(D635,'Appendix 1b. Person-years 2019'!$E$3:$F$1682,2,FALSE)</f>
        <v>132183.9112</v>
      </c>
      <c r="F635" s="118">
        <f>VLOOKUP(D635,'Appendix 2b. Deaths 2019'!$E$4:$F$1683,2,FALSE)</f>
        <v>376</v>
      </c>
      <c r="G635" s="119">
        <f t="shared" si="183"/>
        <v>2.844521671257674E-3</v>
      </c>
      <c r="H635" s="189">
        <v>5</v>
      </c>
      <c r="I635" s="215">
        <f>VLOOKUP(D635,'Appendix 3. nax IBGE 2019'!$E$5:$O$1850,11,FALSE)</f>
        <v>2.4999999999999822</v>
      </c>
      <c r="J635" s="119">
        <f t="shared" si="196"/>
        <v>1.4122181229903644E-2</v>
      </c>
      <c r="K635" s="119">
        <f t="shared" si="185"/>
        <v>0.98587781877009639</v>
      </c>
      <c r="L635" s="118">
        <f t="shared" si="200"/>
        <v>95756.05605510193</v>
      </c>
      <c r="M635" s="118">
        <f t="shared" si="184"/>
        <v>1352.2843774709615</v>
      </c>
      <c r="N635" s="118">
        <f t="shared" si="197"/>
        <v>475399.56933183223</v>
      </c>
      <c r="O635" s="118">
        <f t="shared" si="198"/>
        <v>3540176.986240529</v>
      </c>
      <c r="P635" s="117">
        <f t="shared" si="199"/>
        <v>36.970789442323806</v>
      </c>
    </row>
    <row r="636" spans="1:16" x14ac:dyDescent="0.2">
      <c r="A636" s="115" t="s">
        <v>52</v>
      </c>
      <c r="B636" s="115" t="s">
        <v>70</v>
      </c>
      <c r="C636" s="116" t="s">
        <v>126</v>
      </c>
      <c r="D636" s="115" t="str">
        <f t="shared" si="182"/>
        <v>PBFemale50-54</v>
      </c>
      <c r="E636" s="118">
        <f>VLOOKUP(D636,'Appendix 1b. Person-years 2019'!$E$3:$F$1682,2,FALSE)</f>
        <v>123024.25049999999</v>
      </c>
      <c r="F636" s="118">
        <f>VLOOKUP(D636,'Appendix 2b. Deaths 2019'!$E$4:$F$1683,2,FALSE)</f>
        <v>458</v>
      </c>
      <c r="G636" s="119">
        <f t="shared" si="183"/>
        <v>3.7228432454461491E-3</v>
      </c>
      <c r="H636" s="189">
        <v>5</v>
      </c>
      <c r="I636" s="215">
        <f>VLOOKUP(D636,'Appendix 3. nax IBGE 2019'!$E$5:$O$1850,11,FALSE)</f>
        <v>2.500000000000004</v>
      </c>
      <c r="J636" s="119">
        <f t="shared" si="196"/>
        <v>1.8442569241408122E-2</v>
      </c>
      <c r="K636" s="119">
        <f t="shared" si="185"/>
        <v>0.98155743075859192</v>
      </c>
      <c r="L636" s="118">
        <f t="shared" si="200"/>
        <v>94403.771677630968</v>
      </c>
      <c r="M636" s="118">
        <f t="shared" si="184"/>
        <v>1741.0480958147921</v>
      </c>
      <c r="N636" s="118">
        <f t="shared" si="197"/>
        <v>467666.23814861785</v>
      </c>
      <c r="O636" s="118">
        <f t="shared" si="198"/>
        <v>3064777.4169086968</v>
      </c>
      <c r="P636" s="117">
        <f t="shared" si="199"/>
        <v>32.464565371119569</v>
      </c>
    </row>
    <row r="637" spans="1:16" x14ac:dyDescent="0.2">
      <c r="A637" s="115" t="s">
        <v>52</v>
      </c>
      <c r="B637" s="115" t="s">
        <v>70</v>
      </c>
      <c r="C637" s="116" t="s">
        <v>127</v>
      </c>
      <c r="D637" s="115" t="str">
        <f t="shared" si="182"/>
        <v>PBFemale55-59</v>
      </c>
      <c r="E637" s="118">
        <f>VLOOKUP(D637,'Appendix 1b. Person-years 2019'!$E$3:$F$1682,2,FALSE)</f>
        <v>105011.2359</v>
      </c>
      <c r="F637" s="118">
        <f>VLOOKUP(D637,'Appendix 2b. Deaths 2019'!$E$4:$F$1683,2,FALSE)</f>
        <v>595</v>
      </c>
      <c r="G637" s="119">
        <f t="shared" si="183"/>
        <v>5.6660603496430234E-3</v>
      </c>
      <c r="H637" s="189">
        <v>5</v>
      </c>
      <c r="I637" s="215">
        <f>VLOOKUP(D637,'Appendix 3. nax IBGE 2019'!$E$5:$O$1850,11,FALSE)</f>
        <v>2.5000000000000075</v>
      </c>
      <c r="J637" s="119">
        <f t="shared" si="196"/>
        <v>2.7934603869791103E-2</v>
      </c>
      <c r="K637" s="119">
        <f t="shared" si="185"/>
        <v>0.97206539613020893</v>
      </c>
      <c r="L637" s="118">
        <f t="shared" si="200"/>
        <v>92662.723581816172</v>
      </c>
      <c r="M637" s="118">
        <f t="shared" si="184"/>
        <v>2588.4964767539855</v>
      </c>
      <c r="N637" s="118">
        <f t="shared" si="197"/>
        <v>456842.37671719596</v>
      </c>
      <c r="O637" s="118">
        <f t="shared" si="198"/>
        <v>2597111.1787600787</v>
      </c>
      <c r="P637" s="117">
        <f t="shared" si="199"/>
        <v>28.027572235851345</v>
      </c>
    </row>
    <row r="638" spans="1:16" x14ac:dyDescent="0.2">
      <c r="A638" s="115" t="s">
        <v>52</v>
      </c>
      <c r="B638" s="115" t="s">
        <v>70</v>
      </c>
      <c r="C638" s="116" t="s">
        <v>128</v>
      </c>
      <c r="D638" s="115" t="str">
        <f t="shared" si="182"/>
        <v>PBFemale60-64</v>
      </c>
      <c r="E638" s="118">
        <f>VLOOKUP(D638,'Appendix 1b. Person-years 2019'!$E$3:$F$1682,2,FALSE)</f>
        <v>84473.978199999998</v>
      </c>
      <c r="F638" s="118">
        <f>VLOOKUP(D638,'Appendix 2b. Deaths 2019'!$E$4:$F$1683,2,FALSE)</f>
        <v>769</v>
      </c>
      <c r="G638" s="119">
        <f t="shared" si="183"/>
        <v>9.103395109193519E-3</v>
      </c>
      <c r="H638" s="189">
        <v>5</v>
      </c>
      <c r="I638" s="215">
        <f>VLOOKUP(D638,'Appendix 3. nax IBGE 2019'!$E$5:$O$1850,11,FALSE)</f>
        <v>2.4999999999999991</v>
      </c>
      <c r="J638" s="119">
        <f t="shared" si="196"/>
        <v>4.4504128873160471E-2</v>
      </c>
      <c r="K638" s="119">
        <f t="shared" si="185"/>
        <v>0.95549587112683954</v>
      </c>
      <c r="L638" s="118">
        <f t="shared" si="200"/>
        <v>90074.227105062193</v>
      </c>
      <c r="M638" s="118">
        <f t="shared" si="184"/>
        <v>4008.6750112340119</v>
      </c>
      <c r="N638" s="118">
        <f t="shared" si="197"/>
        <v>440349.44799722597</v>
      </c>
      <c r="O638" s="118">
        <f t="shared" si="198"/>
        <v>2140268.8020428829</v>
      </c>
      <c r="P638" s="117">
        <f t="shared" si="199"/>
        <v>23.761167548476241</v>
      </c>
    </row>
    <row r="639" spans="1:16" x14ac:dyDescent="0.2">
      <c r="A639" s="115" t="s">
        <v>52</v>
      </c>
      <c r="B639" s="115" t="s">
        <v>70</v>
      </c>
      <c r="C639" s="116" t="s">
        <v>129</v>
      </c>
      <c r="D639" s="115" t="str">
        <f t="shared" si="182"/>
        <v>PBFemale65-69</v>
      </c>
      <c r="E639" s="118">
        <f>VLOOKUP(D639,'Appendix 1b. Person-years 2019'!$E$3:$F$1682,2,FALSE)</f>
        <v>71582.968800000002</v>
      </c>
      <c r="F639" s="118">
        <f>VLOOKUP(D639,'Appendix 2b. Deaths 2019'!$E$4:$F$1683,2,FALSE)</f>
        <v>1038</v>
      </c>
      <c r="G639" s="119">
        <f t="shared" si="183"/>
        <v>1.4500655915796551E-2</v>
      </c>
      <c r="H639" s="189">
        <v>5</v>
      </c>
      <c r="I639" s="215">
        <f>VLOOKUP(D639,'Appendix 3. nax IBGE 2019'!$E$5:$O$1850,11,FALSE)</f>
        <v>2.5000000000000018</v>
      </c>
      <c r="J639" s="119">
        <f t="shared" si="196"/>
        <v>6.996686595710612E-2</v>
      </c>
      <c r="K639" s="119">
        <f t="shared" si="185"/>
        <v>0.93003313404289389</v>
      </c>
      <c r="L639" s="118">
        <f t="shared" si="200"/>
        <v>86065.552093828184</v>
      </c>
      <c r="M639" s="118">
        <f t="shared" si="184"/>
        <v>6021.7369468732104</v>
      </c>
      <c r="N639" s="118">
        <f t="shared" si="197"/>
        <v>415273.41810195788</v>
      </c>
      <c r="O639" s="118">
        <f t="shared" si="198"/>
        <v>1699919.354045657</v>
      </c>
      <c r="P639" s="117">
        <f t="shared" si="199"/>
        <v>19.75144889784027</v>
      </c>
    </row>
    <row r="640" spans="1:16" x14ac:dyDescent="0.2">
      <c r="A640" s="115" t="s">
        <v>52</v>
      </c>
      <c r="B640" s="115" t="s">
        <v>70</v>
      </c>
      <c r="C640" s="116" t="s">
        <v>130</v>
      </c>
      <c r="D640" s="115" t="str">
        <f t="shared" si="182"/>
        <v>PBFemale70-74</v>
      </c>
      <c r="E640" s="118">
        <f>VLOOKUP(D640,'Appendix 1b. Person-years 2019'!$E$3:$F$1682,2,FALSE)</f>
        <v>58857.709699999999</v>
      </c>
      <c r="F640" s="118">
        <f>VLOOKUP(D640,'Appendix 2b. Deaths 2019'!$E$4:$F$1683,2,FALSE)</f>
        <v>1183</v>
      </c>
      <c r="G640" s="119">
        <f t="shared" si="183"/>
        <v>2.0099320990058844E-2</v>
      </c>
      <c r="H640" s="189">
        <v>5</v>
      </c>
      <c r="I640" s="215">
        <f>VLOOKUP(D640,'Appendix 3. nax IBGE 2019'!$E$5:$O$1850,11,FALSE)</f>
        <v>2.4999999999999964</v>
      </c>
      <c r="J640" s="119">
        <f t="shared" si="196"/>
        <v>9.5688424074051134E-2</v>
      </c>
      <c r="K640" s="119">
        <f t="shared" si="185"/>
        <v>0.90431157592594891</v>
      </c>
      <c r="L640" s="118">
        <f t="shared" si="200"/>
        <v>80043.815146954978</v>
      </c>
      <c r="M640" s="118">
        <f t="shared" si="184"/>
        <v>7659.2665282867856</v>
      </c>
      <c r="N640" s="118">
        <f t="shared" si="197"/>
        <v>381070.90941405797</v>
      </c>
      <c r="O640" s="118">
        <f t="shared" si="198"/>
        <v>1284645.935943699</v>
      </c>
      <c r="P640" s="117">
        <f t="shared" si="199"/>
        <v>16.049284177486751</v>
      </c>
    </row>
    <row r="641" spans="1:16" x14ac:dyDescent="0.2">
      <c r="A641" s="115" t="s">
        <v>52</v>
      </c>
      <c r="B641" s="115" t="s">
        <v>70</v>
      </c>
      <c r="C641" s="116" t="s">
        <v>131</v>
      </c>
      <c r="D641" s="115" t="str">
        <f t="shared" si="182"/>
        <v>PBFemale75-79</v>
      </c>
      <c r="E641" s="118">
        <f>VLOOKUP(D641,'Appendix 1b. Person-years 2019'!$E$3:$F$1682,2,FALSE)</f>
        <v>42400.898000000001</v>
      </c>
      <c r="F641" s="118">
        <f>VLOOKUP(D641,'Appendix 2b. Deaths 2019'!$E$4:$F$1683,2,FALSE)</f>
        <v>1460</v>
      </c>
      <c r="G641" s="119">
        <f t="shared" si="183"/>
        <v>3.4433232994263471E-2</v>
      </c>
      <c r="H641" s="189">
        <v>5</v>
      </c>
      <c r="I641" s="215">
        <f>VLOOKUP(D641,'Appendix 3. nax IBGE 2019'!$E$5:$O$1850,11,FALSE)</f>
        <v>2.5000000000000022</v>
      </c>
      <c r="J641" s="119">
        <f t="shared" si="196"/>
        <v>0.15852025296010516</v>
      </c>
      <c r="K641" s="119">
        <f t="shared" si="185"/>
        <v>0.84147974703989481</v>
      </c>
      <c r="L641" s="118">
        <f t="shared" si="200"/>
        <v>72384.548618668196</v>
      </c>
      <c r="M641" s="118">
        <f t="shared" si="184"/>
        <v>11474.416957434312</v>
      </c>
      <c r="N641" s="118">
        <f t="shared" si="197"/>
        <v>333236.70069975522</v>
      </c>
      <c r="O641" s="118">
        <f t="shared" si="198"/>
        <v>903575.02652964112</v>
      </c>
      <c r="P641" s="117">
        <f t="shared" si="199"/>
        <v>12.482982124953203</v>
      </c>
    </row>
    <row r="642" spans="1:16" x14ac:dyDescent="0.2">
      <c r="A642" s="115" t="s">
        <v>52</v>
      </c>
      <c r="B642" s="115" t="s">
        <v>70</v>
      </c>
      <c r="C642" s="116" t="s">
        <v>132</v>
      </c>
      <c r="D642" s="115" t="str">
        <f t="shared" si="182"/>
        <v>PBFemale80-84</v>
      </c>
      <c r="E642" s="118">
        <f>VLOOKUP(D642,'Appendix 1b. Person-years 2019'!$E$3:$F$1682,2,FALSE)</f>
        <v>30104.061600000001</v>
      </c>
      <c r="F642" s="118">
        <f>VLOOKUP(D642,'Appendix 2b. Deaths 2019'!$E$4:$F$1683,2,FALSE)</f>
        <v>1743</v>
      </c>
      <c r="G642" s="119">
        <f t="shared" si="183"/>
        <v>5.789916401180896E-2</v>
      </c>
      <c r="H642" s="189">
        <v>5</v>
      </c>
      <c r="I642" s="215">
        <f>VLOOKUP(D642,'Appendix 3. nax IBGE 2019'!$E$5:$O$1850,11,FALSE)</f>
        <v>2.4999999999999996</v>
      </c>
      <c r="J642" s="119">
        <f t="shared" si="196"/>
        <v>0.25289045520212294</v>
      </c>
      <c r="K642" s="119">
        <f t="shared" si="185"/>
        <v>0.74710954479787706</v>
      </c>
      <c r="L642" s="118">
        <f t="shared" si="200"/>
        <v>60910.131661233885</v>
      </c>
      <c r="M642" s="118">
        <f t="shared" si="184"/>
        <v>15403.590922230678</v>
      </c>
      <c r="N642" s="118">
        <f t="shared" si="197"/>
        <v>266041.68100059271</v>
      </c>
      <c r="O642" s="118">
        <f t="shared" si="198"/>
        <v>570338.3258298859</v>
      </c>
      <c r="P642" s="117">
        <f t="shared" si="199"/>
        <v>9.3636035627366159</v>
      </c>
    </row>
    <row r="643" spans="1:16" x14ac:dyDescent="0.2">
      <c r="A643" s="115" t="s">
        <v>52</v>
      </c>
      <c r="B643" s="115" t="s">
        <v>70</v>
      </c>
      <c r="C643" s="116" t="s">
        <v>133</v>
      </c>
      <c r="D643" s="115" t="str">
        <f t="shared" si="182"/>
        <v>PBFemale85-89</v>
      </c>
      <c r="E643" s="118">
        <f>VLOOKUP(D643,'Appendix 1b. Person-years 2019'!$E$3:$F$1682,2,FALSE)</f>
        <v>14668.8606</v>
      </c>
      <c r="F643" s="118">
        <f>VLOOKUP(D643,'Appendix 2b. Deaths 2019'!$E$4:$F$1683,2,FALSE)</f>
        <v>1546</v>
      </c>
      <c r="G643" s="119">
        <f t="shared" si="183"/>
        <v>0.10539332550477711</v>
      </c>
      <c r="H643" s="189">
        <v>5</v>
      </c>
      <c r="I643" s="215">
        <f>VLOOKUP(D643,'Appendix 3. nax IBGE 2019'!$E$5:$O$1850,11,FALSE)</f>
        <v>2.5000000000000009</v>
      </c>
      <c r="J643" s="119">
        <f t="shared" si="196"/>
        <v>0.41707446531674042</v>
      </c>
      <c r="K643" s="119">
        <f t="shared" si="185"/>
        <v>0.58292553468325958</v>
      </c>
      <c r="L643" s="118">
        <f t="shared" si="200"/>
        <v>45506.540739003205</v>
      </c>
      <c r="M643" s="118">
        <f t="shared" si="184"/>
        <v>18979.616147134228</v>
      </c>
      <c r="N643" s="118">
        <f t="shared" si="197"/>
        <v>180083.66332718046</v>
      </c>
      <c r="O643" s="118">
        <f t="shared" si="198"/>
        <v>304296.64482929325</v>
      </c>
      <c r="P643" s="117">
        <f t="shared" si="199"/>
        <v>6.6868770925600947</v>
      </c>
    </row>
    <row r="644" spans="1:16" x14ac:dyDescent="0.2">
      <c r="A644" s="115" t="s">
        <v>52</v>
      </c>
      <c r="B644" s="115" t="s">
        <v>70</v>
      </c>
      <c r="C644" s="116" t="s">
        <v>8</v>
      </c>
      <c r="D644" s="115" t="str">
        <f t="shared" si="182"/>
        <v>PBFemale90+</v>
      </c>
      <c r="E644" s="113">
        <f>VLOOKUP(D644,'Appendix 1b. Person-years 2019'!$E$3:$F$1682,2,FALSE)</f>
        <v>9716.2389000000003</v>
      </c>
      <c r="F644" s="113">
        <f>VLOOKUP(D644,'Appendix 2b. Deaths 2019'!$E$4:$F$1683,2,FALSE)</f>
        <v>2075</v>
      </c>
      <c r="G644" s="114">
        <f t="shared" si="183"/>
        <v>0.21356000211151663</v>
      </c>
      <c r="H644" s="190"/>
      <c r="I644" s="215">
        <f>VLOOKUP(D644,'Appendix 3. nax IBGE 2019'!$E$5:$O$1850,11,FALSE)</f>
        <v>4.8428417290918429</v>
      </c>
      <c r="J644" s="114">
        <v>1</v>
      </c>
      <c r="K644" s="114">
        <f t="shared" si="185"/>
        <v>0</v>
      </c>
      <c r="L644" s="113">
        <f t="shared" si="200"/>
        <v>26526.924591868978</v>
      </c>
      <c r="M644" s="113">
        <f t="shared" si="184"/>
        <v>26526.924591868978</v>
      </c>
      <c r="N644" s="113">
        <f>L644*P644</f>
        <v>124212.98150211277</v>
      </c>
      <c r="O644" s="113">
        <f>N644</f>
        <v>124212.98150211277</v>
      </c>
      <c r="P644" s="112">
        <f>1/G644</f>
        <v>4.6825247710843376</v>
      </c>
    </row>
    <row r="645" spans="1:16" x14ac:dyDescent="0.2">
      <c r="A645" s="115" t="s">
        <v>52</v>
      </c>
      <c r="B645" s="115" t="s">
        <v>71</v>
      </c>
      <c r="C645" s="116">
        <v>0</v>
      </c>
      <c r="D645" s="115" t="str">
        <f t="shared" ref="D645:D708" si="201">_xlfn.CONCAT(A645,B645,C645)</f>
        <v>PBMale0</v>
      </c>
      <c r="E645" s="122">
        <f>VLOOKUP(D645,'Appendix 1b. Person-years 2019'!$E$3:$F$1682,2,FALSE)</f>
        <v>29530.675500000001</v>
      </c>
      <c r="F645" s="122">
        <f>VLOOKUP(D645,'Appendix 2b. Deaths 2019'!$E$4:$F$1683,2,FALSE)</f>
        <v>396</v>
      </c>
      <c r="G645" s="123">
        <f t="shared" ref="G645:G708" si="202">F645/E645</f>
        <v>1.3409784683049326E-2</v>
      </c>
      <c r="H645" s="188">
        <v>1</v>
      </c>
      <c r="I645" s="215">
        <f>VLOOKUP(D645,'Appendix 3. nax IBGE 2019'!$E$5:$O$1850,11,FALSE)</f>
        <v>8.3358516008818231E-2</v>
      </c>
      <c r="J645" s="123">
        <f t="shared" ref="J645:J663" si="203">(H645*G645)/(1+(H645-I645)*G645)</f>
        <v>1.3246953594017521E-2</v>
      </c>
      <c r="K645" s="123">
        <f t="shared" si="185"/>
        <v>0.98675304640598249</v>
      </c>
      <c r="L645" s="122">
        <v>100000</v>
      </c>
      <c r="M645" s="122">
        <f t="shared" ref="M645:M708" si="204">L645*J645</f>
        <v>1324.6953594017521</v>
      </c>
      <c r="N645" s="122">
        <f t="shared" ref="N645:N663" si="205">L646*H645+M645*I645</f>
        <v>98785.729279921739</v>
      </c>
      <c r="O645" s="122">
        <f t="shared" ref="O645:O663" si="206">O646+N645</f>
        <v>7282599.7299020635</v>
      </c>
      <c r="P645" s="121">
        <f t="shared" ref="P645:P663" si="207">O645/L645</f>
        <v>72.825997299020628</v>
      </c>
    </row>
    <row r="646" spans="1:16" x14ac:dyDescent="0.2">
      <c r="A646" s="115" t="s">
        <v>52</v>
      </c>
      <c r="B646" s="115" t="s">
        <v>71</v>
      </c>
      <c r="C646" s="120" t="s">
        <v>1657</v>
      </c>
      <c r="D646" s="115" t="str">
        <f t="shared" si="201"/>
        <v>PBMale1-4</v>
      </c>
      <c r="E646" s="118">
        <f>VLOOKUP(D646,'Appendix 1b. Person-years 2019'!$E$3:$F$1682,2,FALSE)</f>
        <v>117609.46980000001</v>
      </c>
      <c r="F646" s="118">
        <f>VLOOKUP(D646,'Appendix 2b. Deaths 2019'!$E$4:$F$1683,2,FALSE)</f>
        <v>66</v>
      </c>
      <c r="G646" s="119">
        <f t="shared" si="202"/>
        <v>5.6117930054642583E-4</v>
      </c>
      <c r="H646" s="189">
        <v>4</v>
      </c>
      <c r="I646" s="215">
        <f>VLOOKUP(D646,'Appendix 3. nax IBGE 2019'!$E$5:$O$1850,11,FALSE)</f>
        <v>1.610180275222731</v>
      </c>
      <c r="J646" s="119">
        <f t="shared" si="203"/>
        <v>2.2417108049055975E-3</v>
      </c>
      <c r="K646" s="119">
        <f t="shared" ref="K646:K709" si="208">1-J646</f>
        <v>0.99775828919509435</v>
      </c>
      <c r="L646" s="118">
        <f t="shared" ref="L646:L664" si="209">L645-M645</f>
        <v>98675.304640598246</v>
      </c>
      <c r="M646" s="118">
        <f t="shared" si="204"/>
        <v>221.20149659018054</v>
      </c>
      <c r="N646" s="118">
        <f t="shared" si="205"/>
        <v>394172.58686269156</v>
      </c>
      <c r="O646" s="118">
        <f t="shared" si="206"/>
        <v>7183814.0006221421</v>
      </c>
      <c r="P646" s="117">
        <f t="shared" si="207"/>
        <v>72.802552034549137</v>
      </c>
    </row>
    <row r="647" spans="1:16" x14ac:dyDescent="0.2">
      <c r="A647" s="115" t="s">
        <v>52</v>
      </c>
      <c r="B647" s="115" t="s">
        <v>71</v>
      </c>
      <c r="C647" s="120" t="s">
        <v>1658</v>
      </c>
      <c r="D647" s="115" t="str">
        <f t="shared" si="201"/>
        <v>PBMale5-9</v>
      </c>
      <c r="E647" s="118">
        <f>VLOOKUP(D647,'Appendix 1b. Person-years 2019'!$E$3:$F$1682,2,FALSE)</f>
        <v>139300.22349999999</v>
      </c>
      <c r="F647" s="118">
        <f>VLOOKUP(D647,'Appendix 2b. Deaths 2019'!$E$4:$F$1683,2,FALSE)</f>
        <v>39</v>
      </c>
      <c r="G647" s="119">
        <f t="shared" si="202"/>
        <v>2.7997083579697199E-4</v>
      </c>
      <c r="H647" s="189">
        <v>5</v>
      </c>
      <c r="I647" s="215">
        <f>VLOOKUP(D647,'Appendix 3. nax IBGE 2019'!$E$5:$O$1850,11,FALSE)</f>
        <v>2.4999999999999001</v>
      </c>
      <c r="J647" s="119">
        <f t="shared" si="203"/>
        <v>1.3988750684296503E-3</v>
      </c>
      <c r="K647" s="119">
        <f t="shared" si="208"/>
        <v>0.99860112493157038</v>
      </c>
      <c r="L647" s="118">
        <f t="shared" si="209"/>
        <v>98454.10314400807</v>
      </c>
      <c r="M647" s="118">
        <f t="shared" si="204"/>
        <v>137.72499027275416</v>
      </c>
      <c r="N647" s="118">
        <f t="shared" si="205"/>
        <v>491926.20324435848</v>
      </c>
      <c r="O647" s="118">
        <f t="shared" si="206"/>
        <v>6789641.4137594504</v>
      </c>
      <c r="P647" s="117">
        <f t="shared" si="207"/>
        <v>68.962503308046934</v>
      </c>
    </row>
    <row r="648" spans="1:16" x14ac:dyDescent="0.2">
      <c r="A648" s="115" t="s">
        <v>52</v>
      </c>
      <c r="B648" s="115" t="s">
        <v>71</v>
      </c>
      <c r="C648" s="120" t="s">
        <v>118</v>
      </c>
      <c r="D648" s="115" t="str">
        <f t="shared" si="201"/>
        <v>PBMale10-14</v>
      </c>
      <c r="E648" s="118">
        <f>VLOOKUP(D648,'Appendix 1b. Person-years 2019'!$E$3:$F$1682,2,FALSE)</f>
        <v>158639.285</v>
      </c>
      <c r="F648" s="118">
        <f>VLOOKUP(D648,'Appendix 2b. Deaths 2019'!$E$4:$F$1683,2,FALSE)</f>
        <v>50</v>
      </c>
      <c r="G648" s="119">
        <f t="shared" si="202"/>
        <v>3.151804422214838E-4</v>
      </c>
      <c r="H648" s="189">
        <v>5</v>
      </c>
      <c r="I648" s="215">
        <f>VLOOKUP(D648,'Appendix 3. nax IBGE 2019'!$E$5:$O$1850,11,FALSE)</f>
        <v>2.4999999999997708</v>
      </c>
      <c r="J648" s="119">
        <f t="shared" si="203"/>
        <v>1.5746614548731788E-3</v>
      </c>
      <c r="K648" s="119">
        <f t="shared" si="208"/>
        <v>0.99842533854512683</v>
      </c>
      <c r="L648" s="118">
        <f t="shared" si="209"/>
        <v>98316.378153735321</v>
      </c>
      <c r="M648" s="118">
        <f t="shared" si="204"/>
        <v>154.81501106142247</v>
      </c>
      <c r="N648" s="118">
        <f t="shared" si="205"/>
        <v>491194.85324102303</v>
      </c>
      <c r="O648" s="118">
        <f t="shared" si="206"/>
        <v>6297715.2105150921</v>
      </c>
      <c r="P648" s="117">
        <f t="shared" si="207"/>
        <v>64.055606286345125</v>
      </c>
    </row>
    <row r="649" spans="1:16" x14ac:dyDescent="0.2">
      <c r="A649" s="115" t="s">
        <v>52</v>
      </c>
      <c r="B649" s="115" t="s">
        <v>71</v>
      </c>
      <c r="C649" s="116" t="s">
        <v>119</v>
      </c>
      <c r="D649" s="115" t="str">
        <f t="shared" si="201"/>
        <v>PBMale15-19</v>
      </c>
      <c r="E649" s="118">
        <f>VLOOKUP(D649,'Appendix 1b. Person-years 2019'!$E$3:$F$1682,2,FALSE)</f>
        <v>168700.21799999999</v>
      </c>
      <c r="F649" s="118">
        <f>VLOOKUP(D649,'Appendix 2b. Deaths 2019'!$E$4:$F$1683,2,FALSE)</f>
        <v>246</v>
      </c>
      <c r="G649" s="119">
        <f t="shared" si="202"/>
        <v>1.4582079556056057E-3</v>
      </c>
      <c r="H649" s="189">
        <v>5</v>
      </c>
      <c r="I649" s="215">
        <f>VLOOKUP(D649,'Appendix 3. nax IBGE 2019'!$E$5:$O$1850,11,FALSE)</f>
        <v>2.5000000000000213</v>
      </c>
      <c r="J649" s="119">
        <f t="shared" si="203"/>
        <v>7.2645566921220282E-3</v>
      </c>
      <c r="K649" s="119">
        <f t="shared" si="208"/>
        <v>0.992735443307878</v>
      </c>
      <c r="L649" s="118">
        <f t="shared" si="209"/>
        <v>98161.563142673898</v>
      </c>
      <c r="M649" s="118">
        <f t="shared" si="204"/>
        <v>713.10024043727071</v>
      </c>
      <c r="N649" s="118">
        <f t="shared" si="205"/>
        <v>489025.06511227629</v>
      </c>
      <c r="O649" s="118">
        <f t="shared" si="206"/>
        <v>5806520.3572740695</v>
      </c>
      <c r="P649" s="117">
        <f t="shared" si="207"/>
        <v>59.152688398355316</v>
      </c>
    </row>
    <row r="650" spans="1:16" x14ac:dyDescent="0.2">
      <c r="A650" s="115" t="s">
        <v>52</v>
      </c>
      <c r="B650" s="115" t="s">
        <v>71</v>
      </c>
      <c r="C650" s="116" t="s">
        <v>120</v>
      </c>
      <c r="D650" s="115" t="str">
        <f t="shared" si="201"/>
        <v>PBMale20-24</v>
      </c>
      <c r="E650" s="118">
        <f>VLOOKUP(D650,'Appendix 1b. Person-years 2019'!$E$3:$F$1682,2,FALSE)</f>
        <v>169234.08129999999</v>
      </c>
      <c r="F650" s="118">
        <f>VLOOKUP(D650,'Appendix 2b. Deaths 2019'!$E$4:$F$1683,2,FALSE)</f>
        <v>351</v>
      </c>
      <c r="G650" s="119">
        <f t="shared" si="202"/>
        <v>2.0740503171922265E-3</v>
      </c>
      <c r="H650" s="189">
        <v>5</v>
      </c>
      <c r="I650" s="215">
        <f>VLOOKUP(D650,'Appendix 3. nax IBGE 2019'!$E$5:$O$1850,11,FALSE)</f>
        <v>2.5000000000000302</v>
      </c>
      <c r="J650" s="119">
        <f t="shared" si="203"/>
        <v>1.031675789848178E-2</v>
      </c>
      <c r="K650" s="119">
        <f t="shared" si="208"/>
        <v>0.98968324210151826</v>
      </c>
      <c r="L650" s="118">
        <f t="shared" si="209"/>
        <v>97448.462902236628</v>
      </c>
      <c r="M650" s="118">
        <f t="shared" si="204"/>
        <v>1005.3521993415584</v>
      </c>
      <c r="N650" s="118">
        <f t="shared" si="205"/>
        <v>484728.93401282927</v>
      </c>
      <c r="O650" s="118">
        <f t="shared" si="206"/>
        <v>5317495.2921617934</v>
      </c>
      <c r="P650" s="117">
        <f t="shared" si="207"/>
        <v>54.567256720062097</v>
      </c>
    </row>
    <row r="651" spans="1:16" x14ac:dyDescent="0.2">
      <c r="A651" s="115" t="s">
        <v>52</v>
      </c>
      <c r="B651" s="115" t="s">
        <v>71</v>
      </c>
      <c r="C651" s="116" t="s">
        <v>121</v>
      </c>
      <c r="D651" s="115" t="str">
        <f t="shared" si="201"/>
        <v>PBMale25-29</v>
      </c>
      <c r="E651" s="118">
        <f>VLOOKUP(D651,'Appendix 1b. Person-years 2019'!$E$3:$F$1682,2,FALSE)</f>
        <v>160865.68100000001</v>
      </c>
      <c r="F651" s="118">
        <f>VLOOKUP(D651,'Appendix 2b. Deaths 2019'!$E$4:$F$1683,2,FALSE)</f>
        <v>373</v>
      </c>
      <c r="G651" s="119">
        <f t="shared" si="202"/>
        <v>2.3187046340853771E-3</v>
      </c>
      <c r="H651" s="189">
        <v>5</v>
      </c>
      <c r="I651" s="215">
        <f>VLOOKUP(D651,'Appendix 3. nax IBGE 2019'!$E$5:$O$1850,11,FALSE)</f>
        <v>2.500000000000004</v>
      </c>
      <c r="J651" s="119">
        <f t="shared" si="203"/>
        <v>1.1526705606165004E-2</v>
      </c>
      <c r="K651" s="119">
        <f t="shared" si="208"/>
        <v>0.98847329439383502</v>
      </c>
      <c r="L651" s="118">
        <f t="shared" si="209"/>
        <v>96443.110702895065</v>
      </c>
      <c r="M651" s="118">
        <f t="shared" si="204"/>
        <v>1111.6713448150526</v>
      </c>
      <c r="N651" s="118">
        <f t="shared" si="205"/>
        <v>479436.37515243771</v>
      </c>
      <c r="O651" s="118">
        <f t="shared" si="206"/>
        <v>4832766.3581489641</v>
      </c>
      <c r="P651" s="117">
        <f t="shared" si="207"/>
        <v>50.110021575692421</v>
      </c>
    </row>
    <row r="652" spans="1:16" x14ac:dyDescent="0.2">
      <c r="A652" s="115" t="s">
        <v>52</v>
      </c>
      <c r="B652" s="115" t="s">
        <v>71</v>
      </c>
      <c r="C652" s="116" t="s">
        <v>122</v>
      </c>
      <c r="D652" s="115" t="str">
        <f t="shared" si="201"/>
        <v>PBMale30-34</v>
      </c>
      <c r="E652" s="118">
        <f>VLOOKUP(D652,'Appendix 1b. Person-years 2019'!$E$3:$F$1682,2,FALSE)</f>
        <v>156659.37890000001</v>
      </c>
      <c r="F652" s="118">
        <f>VLOOKUP(D652,'Appendix 2b. Deaths 2019'!$E$4:$F$1683,2,FALSE)</f>
        <v>425</v>
      </c>
      <c r="G652" s="119">
        <f t="shared" si="202"/>
        <v>2.7128921548405295E-3</v>
      </c>
      <c r="H652" s="189">
        <v>5</v>
      </c>
      <c r="I652" s="215">
        <f>VLOOKUP(D652,'Appendix 3. nax IBGE 2019'!$E$5:$O$1850,11,FALSE)</f>
        <v>2.5000000000000129</v>
      </c>
      <c r="J652" s="119">
        <f t="shared" si="203"/>
        <v>1.3473083219781501E-2</v>
      </c>
      <c r="K652" s="119">
        <f t="shared" si="208"/>
        <v>0.98652691678021853</v>
      </c>
      <c r="L652" s="118">
        <f t="shared" si="209"/>
        <v>95331.43935808001</v>
      </c>
      <c r="M652" s="118">
        <f t="shared" si="204"/>
        <v>1284.4084159329655</v>
      </c>
      <c r="N652" s="118">
        <f t="shared" si="205"/>
        <v>473446.17575056764</v>
      </c>
      <c r="O652" s="118">
        <f t="shared" si="206"/>
        <v>4353329.9829965262</v>
      </c>
      <c r="P652" s="117">
        <f t="shared" si="207"/>
        <v>45.665207745838472</v>
      </c>
    </row>
    <row r="653" spans="1:16" x14ac:dyDescent="0.2">
      <c r="A653" s="115" t="s">
        <v>52</v>
      </c>
      <c r="B653" s="115" t="s">
        <v>71</v>
      </c>
      <c r="C653" s="116" t="s">
        <v>123</v>
      </c>
      <c r="D653" s="115" t="str">
        <f t="shared" si="201"/>
        <v>PBMale35-39</v>
      </c>
      <c r="E653" s="118">
        <f>VLOOKUP(D653,'Appendix 1b. Person-years 2019'!$E$3:$F$1682,2,FALSE)</f>
        <v>150543.93460000001</v>
      </c>
      <c r="F653" s="118">
        <f>VLOOKUP(D653,'Appendix 2b. Deaths 2019'!$E$4:$F$1683,2,FALSE)</f>
        <v>463</v>
      </c>
      <c r="G653" s="119">
        <f t="shared" si="202"/>
        <v>3.0755141429656772E-3</v>
      </c>
      <c r="H653" s="189">
        <v>5</v>
      </c>
      <c r="I653" s="215">
        <f>VLOOKUP(D653,'Appendix 3. nax IBGE 2019'!$E$5:$O$1850,11,FALSE)</f>
        <v>2.5000000000000311</v>
      </c>
      <c r="J653" s="119">
        <f t="shared" si="203"/>
        <v>1.5260238020188109E-2</v>
      </c>
      <c r="K653" s="119">
        <f t="shared" si="208"/>
        <v>0.98473976197981195</v>
      </c>
      <c r="L653" s="118">
        <f t="shared" si="209"/>
        <v>94047.030942147045</v>
      </c>
      <c r="M653" s="118">
        <f t="shared" si="204"/>
        <v>1435.1800772691597</v>
      </c>
      <c r="N653" s="118">
        <f t="shared" si="205"/>
        <v>466647.20451756235</v>
      </c>
      <c r="O653" s="118">
        <f t="shared" si="206"/>
        <v>3879883.8072459581</v>
      </c>
      <c r="P653" s="117">
        <f t="shared" si="207"/>
        <v>41.254718712307522</v>
      </c>
    </row>
    <row r="654" spans="1:16" x14ac:dyDescent="0.2">
      <c r="A654" s="115" t="s">
        <v>52</v>
      </c>
      <c r="B654" s="115" t="s">
        <v>71</v>
      </c>
      <c r="C654" s="116" t="s">
        <v>124</v>
      </c>
      <c r="D654" s="115" t="str">
        <f t="shared" si="201"/>
        <v>PBMale40-44</v>
      </c>
      <c r="E654" s="118">
        <f>VLOOKUP(D654,'Appendix 1b. Person-years 2019'!$E$3:$F$1682,2,FALSE)</f>
        <v>136322.96840000001</v>
      </c>
      <c r="F654" s="118">
        <f>VLOOKUP(D654,'Appendix 2b. Deaths 2019'!$E$4:$F$1683,2,FALSE)</f>
        <v>550</v>
      </c>
      <c r="G654" s="119">
        <f t="shared" si="202"/>
        <v>4.0345365601648676E-3</v>
      </c>
      <c r="H654" s="189">
        <v>5</v>
      </c>
      <c r="I654" s="215">
        <f>VLOOKUP(D654,'Appendix 3. nax IBGE 2019'!$E$5:$O$1850,11,FALSE)</f>
        <v>2.499999999999968</v>
      </c>
      <c r="J654" s="119">
        <f t="shared" si="203"/>
        <v>1.9971245995521889E-2</v>
      </c>
      <c r="K654" s="119">
        <f t="shared" si="208"/>
        <v>0.98002875400447809</v>
      </c>
      <c r="L654" s="118">
        <f t="shared" si="209"/>
        <v>92611.850864877881</v>
      </c>
      <c r="M654" s="118">
        <f t="shared" si="204"/>
        <v>1849.5740557230629</v>
      </c>
      <c r="N654" s="118">
        <f t="shared" si="205"/>
        <v>458435.31918508169</v>
      </c>
      <c r="O654" s="118">
        <f t="shared" si="206"/>
        <v>3413236.6027283957</v>
      </c>
      <c r="P654" s="117">
        <f t="shared" si="207"/>
        <v>36.855289802040133</v>
      </c>
    </row>
    <row r="655" spans="1:16" x14ac:dyDescent="0.2">
      <c r="A655" s="115" t="s">
        <v>52</v>
      </c>
      <c r="B655" s="115" t="s">
        <v>71</v>
      </c>
      <c r="C655" s="116" t="s">
        <v>125</v>
      </c>
      <c r="D655" s="115" t="str">
        <f t="shared" si="201"/>
        <v>PBMale45-49</v>
      </c>
      <c r="E655" s="118">
        <f>VLOOKUP(D655,'Appendix 1b. Person-years 2019'!$E$3:$F$1682,2,FALSE)</f>
        <v>118666.0385</v>
      </c>
      <c r="F655" s="118">
        <f>VLOOKUP(D655,'Appendix 2b. Deaths 2019'!$E$4:$F$1683,2,FALSE)</f>
        <v>668</v>
      </c>
      <c r="G655" s="119">
        <f t="shared" si="202"/>
        <v>5.6292432817667548E-3</v>
      </c>
      <c r="H655" s="189">
        <v>5</v>
      </c>
      <c r="I655" s="215">
        <f>VLOOKUP(D655,'Appendix 3. nax IBGE 2019'!$E$5:$O$1850,11,FALSE)</f>
        <v>2.5000000000000058</v>
      </c>
      <c r="J655" s="119">
        <f t="shared" si="203"/>
        <v>2.7755608723981726E-2</v>
      </c>
      <c r="K655" s="119">
        <f t="shared" si="208"/>
        <v>0.97224439127601825</v>
      </c>
      <c r="L655" s="118">
        <f t="shared" si="209"/>
        <v>90762.276809154821</v>
      </c>
      <c r="M655" s="118">
        <f t="shared" si="204"/>
        <v>2519.1622420126218</v>
      </c>
      <c r="N655" s="118">
        <f t="shared" si="205"/>
        <v>447513.47844074259</v>
      </c>
      <c r="O655" s="118">
        <f t="shared" si="206"/>
        <v>2954801.2835433139</v>
      </c>
      <c r="P655" s="117">
        <f t="shared" si="207"/>
        <v>32.555389611439047</v>
      </c>
    </row>
    <row r="656" spans="1:16" x14ac:dyDescent="0.2">
      <c r="A656" s="115" t="s">
        <v>52</v>
      </c>
      <c r="B656" s="115" t="s">
        <v>71</v>
      </c>
      <c r="C656" s="116" t="s">
        <v>126</v>
      </c>
      <c r="D656" s="115" t="str">
        <f t="shared" si="201"/>
        <v>PBMale50-54</v>
      </c>
      <c r="E656" s="118">
        <f>VLOOKUP(D656,'Appendix 1b. Person-years 2019'!$E$3:$F$1682,2,FALSE)</f>
        <v>108330.67080000001</v>
      </c>
      <c r="F656" s="118">
        <f>VLOOKUP(D656,'Appendix 2b. Deaths 2019'!$E$4:$F$1683,2,FALSE)</f>
        <v>846</v>
      </c>
      <c r="G656" s="119">
        <f t="shared" si="202"/>
        <v>7.8094227032147199E-3</v>
      </c>
      <c r="H656" s="189">
        <v>5</v>
      </c>
      <c r="I656" s="215">
        <f>VLOOKUP(D656,'Appendix 3. nax IBGE 2019'!$E$5:$O$1850,11,FALSE)</f>
        <v>2.4999999999999987</v>
      </c>
      <c r="J656" s="119">
        <f t="shared" si="203"/>
        <v>3.8299373523294315E-2</v>
      </c>
      <c r="K656" s="119">
        <f t="shared" si="208"/>
        <v>0.96170062647670573</v>
      </c>
      <c r="L656" s="118">
        <f t="shared" si="209"/>
        <v>88243.114567142198</v>
      </c>
      <c r="M656" s="118">
        <f t="shared" si="204"/>
        <v>3379.6560056658327</v>
      </c>
      <c r="N656" s="118">
        <f t="shared" si="205"/>
        <v>432766.43282154639</v>
      </c>
      <c r="O656" s="118">
        <f t="shared" si="206"/>
        <v>2507287.8051025714</v>
      </c>
      <c r="P656" s="117">
        <f t="shared" si="207"/>
        <v>28.413410127255112</v>
      </c>
    </row>
    <row r="657" spans="1:16" x14ac:dyDescent="0.2">
      <c r="A657" s="115" t="s">
        <v>52</v>
      </c>
      <c r="B657" s="115" t="s">
        <v>71</v>
      </c>
      <c r="C657" s="116" t="s">
        <v>127</v>
      </c>
      <c r="D657" s="115" t="str">
        <f t="shared" si="201"/>
        <v>PBMale55-59</v>
      </c>
      <c r="E657" s="118">
        <f>VLOOKUP(D657,'Appendix 1b. Person-years 2019'!$E$3:$F$1682,2,FALSE)</f>
        <v>90644.327099999995</v>
      </c>
      <c r="F657" s="118">
        <f>VLOOKUP(D657,'Appendix 2b. Deaths 2019'!$E$4:$F$1683,2,FALSE)</f>
        <v>973</v>
      </c>
      <c r="G657" s="119">
        <f t="shared" si="202"/>
        <v>1.0734262486460667E-2</v>
      </c>
      <c r="H657" s="189">
        <v>5</v>
      </c>
      <c r="I657" s="215">
        <f>VLOOKUP(D657,'Appendix 3. nax IBGE 2019'!$E$5:$O$1850,11,FALSE)</f>
        <v>2.4999999999999978</v>
      </c>
      <c r="J657" s="119">
        <f t="shared" si="203"/>
        <v>5.2268648938506843E-2</v>
      </c>
      <c r="K657" s="119">
        <f t="shared" si="208"/>
        <v>0.9477313510614932</v>
      </c>
      <c r="L657" s="118">
        <f t="shared" si="209"/>
        <v>84863.458561476364</v>
      </c>
      <c r="M657" s="118">
        <f t="shared" si="204"/>
        <v>4435.6983232573311</v>
      </c>
      <c r="N657" s="118">
        <f t="shared" si="205"/>
        <v>413228.04699923855</v>
      </c>
      <c r="O657" s="118">
        <f t="shared" si="206"/>
        <v>2074521.3722810252</v>
      </c>
      <c r="P657" s="117">
        <f t="shared" si="207"/>
        <v>24.445402148890864</v>
      </c>
    </row>
    <row r="658" spans="1:16" x14ac:dyDescent="0.2">
      <c r="A658" s="115" t="s">
        <v>52</v>
      </c>
      <c r="B658" s="115" t="s">
        <v>71</v>
      </c>
      <c r="C658" s="116" t="s">
        <v>128</v>
      </c>
      <c r="D658" s="115" t="str">
        <f t="shared" si="201"/>
        <v>PBMale60-64</v>
      </c>
      <c r="E658" s="118">
        <f>VLOOKUP(D658,'Appendix 1b. Person-years 2019'!$E$3:$F$1682,2,FALSE)</f>
        <v>68695.841</v>
      </c>
      <c r="F658" s="118">
        <f>VLOOKUP(D658,'Appendix 2b. Deaths 2019'!$E$4:$F$1683,2,FALSE)</f>
        <v>1092</v>
      </c>
      <c r="G658" s="119">
        <f t="shared" si="202"/>
        <v>1.5896158837330487E-2</v>
      </c>
      <c r="H658" s="189">
        <v>5</v>
      </c>
      <c r="I658" s="215">
        <f>VLOOKUP(D658,'Appendix 3. nax IBGE 2019'!$E$5:$O$1850,11,FALSE)</f>
        <v>2.500000000000004</v>
      </c>
      <c r="J658" s="119">
        <f t="shared" si="203"/>
        <v>7.6442922107140474E-2</v>
      </c>
      <c r="K658" s="119">
        <f t="shared" si="208"/>
        <v>0.92355707789285957</v>
      </c>
      <c r="L658" s="118">
        <f t="shared" si="209"/>
        <v>80427.760238219038</v>
      </c>
      <c r="M658" s="118">
        <f t="shared" si="204"/>
        <v>6148.1330111419475</v>
      </c>
      <c r="N658" s="118">
        <f t="shared" si="205"/>
        <v>386768.46866324032</v>
      </c>
      <c r="O658" s="118">
        <f t="shared" si="206"/>
        <v>1661293.3252817865</v>
      </c>
      <c r="P658" s="117">
        <f t="shared" si="207"/>
        <v>20.65572036770887</v>
      </c>
    </row>
    <row r="659" spans="1:16" x14ac:dyDescent="0.2">
      <c r="A659" s="115" t="s">
        <v>52</v>
      </c>
      <c r="B659" s="115" t="s">
        <v>71</v>
      </c>
      <c r="C659" s="116" t="s">
        <v>129</v>
      </c>
      <c r="D659" s="115" t="str">
        <f t="shared" si="201"/>
        <v>PBMale65-69</v>
      </c>
      <c r="E659" s="118">
        <f>VLOOKUP(D659,'Appendix 1b. Person-years 2019'!$E$3:$F$1682,2,FALSE)</f>
        <v>55704.192999999999</v>
      </c>
      <c r="F659" s="118">
        <f>VLOOKUP(D659,'Appendix 2b. Deaths 2019'!$E$4:$F$1683,2,FALSE)</f>
        <v>1273</v>
      </c>
      <c r="G659" s="119">
        <f t="shared" si="202"/>
        <v>2.28528577732021E-2</v>
      </c>
      <c r="H659" s="189">
        <v>5</v>
      </c>
      <c r="I659" s="215">
        <f>VLOOKUP(D659,'Appendix 3. nax IBGE 2019'!$E$5:$O$1850,11,FALSE)</f>
        <v>2.5</v>
      </c>
      <c r="J659" s="119">
        <f t="shared" si="203"/>
        <v>0.10808893615404758</v>
      </c>
      <c r="K659" s="119">
        <f t="shared" si="208"/>
        <v>0.89191106384595242</v>
      </c>
      <c r="L659" s="118">
        <f t="shared" si="209"/>
        <v>74279.627227077086</v>
      </c>
      <c r="M659" s="118">
        <f t="shared" si="204"/>
        <v>8028.8058848939891</v>
      </c>
      <c r="N659" s="118">
        <f t="shared" si="205"/>
        <v>351326.12142315047</v>
      </c>
      <c r="O659" s="118">
        <f t="shared" si="206"/>
        <v>1274524.8566185462</v>
      </c>
      <c r="P659" s="117">
        <f t="shared" si="207"/>
        <v>17.158471362844221</v>
      </c>
    </row>
    <row r="660" spans="1:16" x14ac:dyDescent="0.2">
      <c r="A660" s="115" t="s">
        <v>52</v>
      </c>
      <c r="B660" s="115" t="s">
        <v>71</v>
      </c>
      <c r="C660" s="116" t="s">
        <v>130</v>
      </c>
      <c r="D660" s="115" t="str">
        <f t="shared" si="201"/>
        <v>PBMale70-74</v>
      </c>
      <c r="E660" s="118">
        <f>VLOOKUP(D660,'Appendix 1b. Person-years 2019'!$E$3:$F$1682,2,FALSE)</f>
        <v>44406.2261</v>
      </c>
      <c r="F660" s="118">
        <f>VLOOKUP(D660,'Appendix 2b. Deaths 2019'!$E$4:$F$1683,2,FALSE)</f>
        <v>1468</v>
      </c>
      <c r="G660" s="119">
        <f t="shared" si="202"/>
        <v>3.3058427363184553E-2</v>
      </c>
      <c r="H660" s="189">
        <v>5</v>
      </c>
      <c r="I660" s="215">
        <f>VLOOKUP(D660,'Appendix 3. nax IBGE 2019'!$E$5:$O$1850,11,FALSE)</f>
        <v>2.4999999999999969</v>
      </c>
      <c r="J660" s="119">
        <f t="shared" si="203"/>
        <v>0.15267421333639161</v>
      </c>
      <c r="K660" s="119">
        <f t="shared" si="208"/>
        <v>0.84732578666360836</v>
      </c>
      <c r="L660" s="118">
        <f t="shared" si="209"/>
        <v>66250.821342183102</v>
      </c>
      <c r="M660" s="118">
        <f t="shared" si="204"/>
        <v>10114.79203130763</v>
      </c>
      <c r="N660" s="118">
        <f t="shared" si="205"/>
        <v>305967.12663264637</v>
      </c>
      <c r="O660" s="118">
        <f t="shared" si="206"/>
        <v>923198.73519539577</v>
      </c>
      <c r="P660" s="117">
        <f t="shared" si="207"/>
        <v>13.934902488636444</v>
      </c>
    </row>
    <row r="661" spans="1:16" x14ac:dyDescent="0.2">
      <c r="A661" s="115" t="s">
        <v>52</v>
      </c>
      <c r="B661" s="115" t="s">
        <v>71</v>
      </c>
      <c r="C661" s="116" t="s">
        <v>131</v>
      </c>
      <c r="D661" s="115" t="str">
        <f t="shared" si="201"/>
        <v>PBMale75-79</v>
      </c>
      <c r="E661" s="118">
        <f>VLOOKUP(D661,'Appendix 1b. Person-years 2019'!$E$3:$F$1682,2,FALSE)</f>
        <v>29927.177199999998</v>
      </c>
      <c r="F661" s="118">
        <f>VLOOKUP(D661,'Appendix 2b. Deaths 2019'!$E$4:$F$1683,2,FALSE)</f>
        <v>1517</v>
      </c>
      <c r="G661" s="119">
        <f t="shared" si="202"/>
        <v>5.0689712225849358E-2</v>
      </c>
      <c r="H661" s="189">
        <v>5</v>
      </c>
      <c r="I661" s="215">
        <f>VLOOKUP(D661,'Appendix 3. nax IBGE 2019'!$E$5:$O$1850,11,FALSE)</f>
        <v>2.4999999999999996</v>
      </c>
      <c r="J661" s="119">
        <f t="shared" si="203"/>
        <v>0.22494284138639384</v>
      </c>
      <c r="K661" s="119">
        <f t="shared" si="208"/>
        <v>0.77505715861360613</v>
      </c>
      <c r="L661" s="118">
        <f t="shared" si="209"/>
        <v>56136.02931087547</v>
      </c>
      <c r="M661" s="118">
        <f t="shared" si="204"/>
        <v>12627.397937338217</v>
      </c>
      <c r="N661" s="118">
        <f t="shared" si="205"/>
        <v>249111.65171103179</v>
      </c>
      <c r="O661" s="118">
        <f t="shared" si="206"/>
        <v>617231.60856274934</v>
      </c>
      <c r="P661" s="117">
        <f t="shared" si="207"/>
        <v>10.995284421428975</v>
      </c>
    </row>
    <row r="662" spans="1:16" x14ac:dyDescent="0.2">
      <c r="A662" s="115" t="s">
        <v>52</v>
      </c>
      <c r="B662" s="115" t="s">
        <v>71</v>
      </c>
      <c r="C662" s="116" t="s">
        <v>132</v>
      </c>
      <c r="D662" s="115" t="str">
        <f t="shared" si="201"/>
        <v>PBMale80-84</v>
      </c>
      <c r="E662" s="118">
        <f>VLOOKUP(D662,'Appendix 1b. Person-years 2019'!$E$3:$F$1682,2,FALSE)</f>
        <v>19676.604200000002</v>
      </c>
      <c r="F662" s="118">
        <f>VLOOKUP(D662,'Appendix 2b. Deaths 2019'!$E$4:$F$1683,2,FALSE)</f>
        <v>1444</v>
      </c>
      <c r="G662" s="119">
        <f t="shared" si="202"/>
        <v>7.3386646665383443E-2</v>
      </c>
      <c r="H662" s="189">
        <v>5</v>
      </c>
      <c r="I662" s="215">
        <f>VLOOKUP(D662,'Appendix 3. nax IBGE 2019'!$E$5:$O$1850,11,FALSE)</f>
        <v>2.5000000000000004</v>
      </c>
      <c r="J662" s="119">
        <f t="shared" si="203"/>
        <v>0.31004950047632956</v>
      </c>
      <c r="K662" s="119">
        <f t="shared" si="208"/>
        <v>0.68995049952367049</v>
      </c>
      <c r="L662" s="118">
        <f t="shared" si="209"/>
        <v>43508.631373537253</v>
      </c>
      <c r="M662" s="118">
        <f t="shared" si="204"/>
        <v>13489.829423773986</v>
      </c>
      <c r="N662" s="118">
        <f t="shared" si="205"/>
        <v>183818.58330825131</v>
      </c>
      <c r="O662" s="118">
        <f t="shared" si="206"/>
        <v>368119.95685171755</v>
      </c>
      <c r="P662" s="117">
        <f t="shared" si="207"/>
        <v>8.4608489219363232</v>
      </c>
    </row>
    <row r="663" spans="1:16" x14ac:dyDescent="0.2">
      <c r="A663" s="115" t="s">
        <v>52</v>
      </c>
      <c r="B663" s="115" t="s">
        <v>71</v>
      </c>
      <c r="C663" s="116" t="s">
        <v>133</v>
      </c>
      <c r="D663" s="115" t="str">
        <f t="shared" si="201"/>
        <v>PBMale85-89</v>
      </c>
      <c r="E663" s="118">
        <f>VLOOKUP(D663,'Appendix 1b. Person-years 2019'!$E$3:$F$1682,2,FALSE)</f>
        <v>9131.4104000000007</v>
      </c>
      <c r="F663" s="118">
        <f>VLOOKUP(D663,'Appendix 2b. Deaths 2019'!$E$4:$F$1683,2,FALSE)</f>
        <v>1126</v>
      </c>
      <c r="G663" s="119">
        <f t="shared" si="202"/>
        <v>0.12331063337159831</v>
      </c>
      <c r="H663" s="189">
        <v>5</v>
      </c>
      <c r="I663" s="215">
        <f>VLOOKUP(D663,'Appendix 3. nax IBGE 2019'!$E$5:$O$1850,11,FALSE)</f>
        <v>2.5000000000000004</v>
      </c>
      <c r="J663" s="119">
        <f t="shared" si="203"/>
        <v>0.47127126990380303</v>
      </c>
      <c r="K663" s="119">
        <f t="shared" si="208"/>
        <v>0.52872873009619692</v>
      </c>
      <c r="L663" s="118">
        <f t="shared" si="209"/>
        <v>30018.801949763267</v>
      </c>
      <c r="M663" s="118">
        <f t="shared" si="204"/>
        <v>14146.998915855693</v>
      </c>
      <c r="N663" s="118">
        <f t="shared" si="205"/>
        <v>114726.51245917712</v>
      </c>
      <c r="O663" s="118">
        <f t="shared" si="206"/>
        <v>184301.37354346627</v>
      </c>
      <c r="P663" s="117">
        <f t="shared" si="207"/>
        <v>6.1395312794926413</v>
      </c>
    </row>
    <row r="664" spans="1:16" x14ac:dyDescent="0.2">
      <c r="A664" s="115" t="s">
        <v>52</v>
      </c>
      <c r="B664" s="115" t="s">
        <v>71</v>
      </c>
      <c r="C664" s="116" t="s">
        <v>8</v>
      </c>
      <c r="D664" s="115" t="str">
        <f t="shared" si="201"/>
        <v>PBMale90+</v>
      </c>
      <c r="E664" s="113">
        <f>VLOOKUP(D664,'Appendix 1b. Person-years 2019'!$E$3:$F$1682,2,FALSE)</f>
        <v>5891.4928</v>
      </c>
      <c r="F664" s="113">
        <f>VLOOKUP(D664,'Appendix 2b. Deaths 2019'!$E$4:$F$1683,2,FALSE)</f>
        <v>1344</v>
      </c>
      <c r="G664" s="114">
        <f t="shared" si="202"/>
        <v>0.2281255440047385</v>
      </c>
      <c r="H664" s="190"/>
      <c r="I664" s="215">
        <f>VLOOKUP(D664,'Appendix 3. nax IBGE 2019'!$E$5:$O$1850,11,FALSE)</f>
        <v>4.3331625805228908</v>
      </c>
      <c r="J664" s="114">
        <v>1</v>
      </c>
      <c r="K664" s="114">
        <f t="shared" si="208"/>
        <v>0</v>
      </c>
      <c r="L664" s="113">
        <f t="shared" si="209"/>
        <v>15871.803033907574</v>
      </c>
      <c r="M664" s="113">
        <f t="shared" si="204"/>
        <v>15871.803033907574</v>
      </c>
      <c r="N664" s="113">
        <f>L664*P664</f>
        <v>69574.86108428915</v>
      </c>
      <c r="O664" s="113">
        <f>N664</f>
        <v>69574.86108428915</v>
      </c>
      <c r="P664" s="112">
        <f>1/G664</f>
        <v>4.3835511904761901</v>
      </c>
    </row>
    <row r="665" spans="1:16" x14ac:dyDescent="0.2">
      <c r="A665" s="115" t="s">
        <v>53</v>
      </c>
      <c r="B665" s="115" t="s">
        <v>70</v>
      </c>
      <c r="C665" s="116">
        <v>0</v>
      </c>
      <c r="D665" s="115" t="str">
        <f t="shared" si="201"/>
        <v>PEFemale0</v>
      </c>
      <c r="E665" s="122">
        <f>VLOOKUP(D665,'Appendix 1b. Person-years 2019'!$E$3:$F$1682,2,FALSE)</f>
        <v>67530.466499999995</v>
      </c>
      <c r="F665" s="122">
        <f>VLOOKUP(D665,'Appendix 2b. Deaths 2019'!$E$4:$F$1683,2,FALSE)</f>
        <v>721</v>
      </c>
      <c r="G665" s="123">
        <f t="shared" si="202"/>
        <v>1.0676662510542558E-2</v>
      </c>
      <c r="H665" s="188">
        <v>1</v>
      </c>
      <c r="I665" s="215">
        <f>VLOOKUP(D665,'Appendix 3. nax IBGE 2019'!$E$5:$O$1850,11,FALSE)</f>
        <v>8.0713262521030518E-2</v>
      </c>
      <c r="J665" s="123">
        <f t="shared" ref="J665:J683" si="210">(H665*G665)/(1+(H665-I665)*G665)</f>
        <v>1.0572890496977294E-2</v>
      </c>
      <c r="K665" s="123">
        <f t="shared" si="208"/>
        <v>0.98942710950302271</v>
      </c>
      <c r="L665" s="122">
        <v>100000</v>
      </c>
      <c r="M665" s="122">
        <f t="shared" si="204"/>
        <v>1057.2890496977293</v>
      </c>
      <c r="N665" s="122">
        <f t="shared" ref="N665:N683" si="211">L666*H665+M665*I665</f>
        <v>99028.048198931123</v>
      </c>
      <c r="O665" s="122">
        <f t="shared" ref="O665:O683" si="212">O666+N665</f>
        <v>7888597.3490113392</v>
      </c>
      <c r="P665" s="121">
        <f t="shared" ref="P665:P683" si="213">O665/L665</f>
        <v>78.885973490113386</v>
      </c>
    </row>
    <row r="666" spans="1:16" x14ac:dyDescent="0.2">
      <c r="A666" s="115" t="s">
        <v>53</v>
      </c>
      <c r="B666" s="115" t="s">
        <v>70</v>
      </c>
      <c r="C666" s="120" t="s">
        <v>1657</v>
      </c>
      <c r="D666" s="115" t="str">
        <f t="shared" si="201"/>
        <v>PEFemale1-4</v>
      </c>
      <c r="E666" s="118">
        <f>VLOOKUP(D666,'Appendix 1b. Person-years 2019'!$E$3:$F$1682,2,FALSE)</f>
        <v>270136.84600000002</v>
      </c>
      <c r="F666" s="118">
        <f>VLOOKUP(D666,'Appendix 2b. Deaths 2019'!$E$4:$F$1683,2,FALSE)</f>
        <v>117</v>
      </c>
      <c r="G666" s="119">
        <f t="shared" si="202"/>
        <v>4.3311381521053222E-4</v>
      </c>
      <c r="H666" s="189">
        <v>4</v>
      </c>
      <c r="I666" s="215">
        <f>VLOOKUP(D666,'Appendix 3. nax IBGE 2019'!$E$5:$O$1850,11,FALSE)</f>
        <v>1.5073636494677332</v>
      </c>
      <c r="J666" s="119">
        <f t="shared" si="210"/>
        <v>1.7305869274333648E-3</v>
      </c>
      <c r="K666" s="119">
        <f t="shared" si="208"/>
        <v>0.99826941307256667</v>
      </c>
      <c r="L666" s="118">
        <f t="shared" ref="L666:L684" si="214">L665-M665</f>
        <v>98942.710950302266</v>
      </c>
      <c r="M666" s="118">
        <f t="shared" si="204"/>
        <v>171.22896213541114</v>
      </c>
      <c r="N666" s="118">
        <f t="shared" si="211"/>
        <v>395344.03226592642</v>
      </c>
      <c r="O666" s="118">
        <f t="shared" si="212"/>
        <v>7789569.3008124083</v>
      </c>
      <c r="P666" s="117">
        <f t="shared" si="213"/>
        <v>78.728076338286456</v>
      </c>
    </row>
    <row r="667" spans="1:16" x14ac:dyDescent="0.2">
      <c r="A667" s="115" t="s">
        <v>53</v>
      </c>
      <c r="B667" s="115" t="s">
        <v>70</v>
      </c>
      <c r="C667" s="120" t="s">
        <v>1658</v>
      </c>
      <c r="D667" s="115" t="str">
        <f t="shared" si="201"/>
        <v>PEFemale5-9</v>
      </c>
      <c r="E667" s="118">
        <f>VLOOKUP(D667,'Appendix 1b. Person-years 2019'!$E$3:$F$1682,2,FALSE)</f>
        <v>345321.53619999997</v>
      </c>
      <c r="F667" s="118">
        <f>VLOOKUP(D667,'Appendix 2b. Deaths 2019'!$E$4:$F$1683,2,FALSE)</f>
        <v>70</v>
      </c>
      <c r="G667" s="119">
        <f t="shared" si="202"/>
        <v>2.027096275844727E-4</v>
      </c>
      <c r="H667" s="189">
        <v>5</v>
      </c>
      <c r="I667" s="215">
        <f>VLOOKUP(D667,'Appendix 3. nax IBGE 2019'!$E$5:$O$1850,11,FALSE)</f>
        <v>2.5000000000002669</v>
      </c>
      <c r="J667" s="119">
        <f t="shared" si="210"/>
        <v>1.0130347581759637E-3</v>
      </c>
      <c r="K667" s="119">
        <f t="shared" si="208"/>
        <v>0.99898696524182407</v>
      </c>
      <c r="L667" s="118">
        <f t="shared" si="214"/>
        <v>98771.481988166852</v>
      </c>
      <c r="M667" s="118">
        <f t="shared" si="204"/>
        <v>100.05894437056416</v>
      </c>
      <c r="N667" s="118">
        <f t="shared" si="211"/>
        <v>493607.26257990784</v>
      </c>
      <c r="O667" s="118">
        <f t="shared" si="212"/>
        <v>7394225.2685464816</v>
      </c>
      <c r="P667" s="117">
        <f t="shared" si="213"/>
        <v>74.861945165835763</v>
      </c>
    </row>
    <row r="668" spans="1:16" x14ac:dyDescent="0.2">
      <c r="A668" s="115" t="s">
        <v>53</v>
      </c>
      <c r="B668" s="115" t="s">
        <v>70</v>
      </c>
      <c r="C668" s="120" t="s">
        <v>118</v>
      </c>
      <c r="D668" s="115" t="str">
        <f t="shared" si="201"/>
        <v>PEFemale10-14</v>
      </c>
      <c r="E668" s="118">
        <f>VLOOKUP(D668,'Appendix 1b. Person-years 2019'!$E$3:$F$1682,2,FALSE)</f>
        <v>363967.08020000003</v>
      </c>
      <c r="F668" s="118">
        <f>VLOOKUP(D668,'Appendix 2b. Deaths 2019'!$E$4:$F$1683,2,FALSE)</f>
        <v>80</v>
      </c>
      <c r="G668" s="119">
        <f t="shared" si="202"/>
        <v>2.1980009828372383E-4</v>
      </c>
      <c r="H668" s="189">
        <v>5</v>
      </c>
      <c r="I668" s="215">
        <f>VLOOKUP(D668,'Appendix 3. nax IBGE 2019'!$E$5:$O$1850,11,FALSE)</f>
        <v>2.5000000000000751</v>
      </c>
      <c r="J668" s="119">
        <f t="shared" si="210"/>
        <v>1.0983969220400719E-3</v>
      </c>
      <c r="K668" s="119">
        <f t="shared" si="208"/>
        <v>0.99890160307795994</v>
      </c>
      <c r="L668" s="118">
        <f t="shared" si="214"/>
        <v>98671.423043796283</v>
      </c>
      <c r="M668" s="118">
        <f t="shared" si="204"/>
        <v>108.38038736461965</v>
      </c>
      <c r="N668" s="118">
        <f t="shared" si="211"/>
        <v>493086.16425056988</v>
      </c>
      <c r="O668" s="118">
        <f t="shared" si="212"/>
        <v>6900618.005966574</v>
      </c>
      <c r="P668" s="117">
        <f t="shared" si="213"/>
        <v>69.935324667443652</v>
      </c>
    </row>
    <row r="669" spans="1:16" x14ac:dyDescent="0.2">
      <c r="A669" s="115" t="s">
        <v>53</v>
      </c>
      <c r="B669" s="115" t="s">
        <v>70</v>
      </c>
      <c r="C669" s="116" t="s">
        <v>119</v>
      </c>
      <c r="D669" s="115" t="str">
        <f t="shared" si="201"/>
        <v>PEFemale15-19</v>
      </c>
      <c r="E669" s="118">
        <f>VLOOKUP(D669,'Appendix 1b. Person-years 2019'!$E$3:$F$1682,2,FALSE)</f>
        <v>389752.58299999998</v>
      </c>
      <c r="F669" s="118">
        <f>VLOOKUP(D669,'Appendix 2b. Deaths 2019'!$E$4:$F$1683,2,FALSE)</f>
        <v>159</v>
      </c>
      <c r="G669" s="119">
        <f t="shared" si="202"/>
        <v>4.079511129243754E-4</v>
      </c>
      <c r="H669" s="189">
        <v>5</v>
      </c>
      <c r="I669" s="215">
        <f>VLOOKUP(D669,'Appendix 3. nax IBGE 2019'!$E$5:$O$1850,11,FALSE)</f>
        <v>2.5000000000001488</v>
      </c>
      <c r="J669" s="119">
        <f t="shared" si="210"/>
        <v>2.0376773827317112E-3</v>
      </c>
      <c r="K669" s="119">
        <f t="shared" si="208"/>
        <v>0.99796232261726825</v>
      </c>
      <c r="L669" s="118">
        <f t="shared" si="214"/>
        <v>98563.042656431659</v>
      </c>
      <c r="M669" s="118">
        <f t="shared" si="204"/>
        <v>200.83968279423166</v>
      </c>
      <c r="N669" s="118">
        <f t="shared" si="211"/>
        <v>492313.11407517275</v>
      </c>
      <c r="O669" s="118">
        <f t="shared" si="212"/>
        <v>6407531.8417160045</v>
      </c>
      <c r="P669" s="117">
        <f t="shared" si="213"/>
        <v>65.009476869045159</v>
      </c>
    </row>
    <row r="670" spans="1:16" x14ac:dyDescent="0.2">
      <c r="A670" s="115" t="s">
        <v>53</v>
      </c>
      <c r="B670" s="115" t="s">
        <v>70</v>
      </c>
      <c r="C670" s="116" t="s">
        <v>120</v>
      </c>
      <c r="D670" s="115" t="str">
        <f t="shared" si="201"/>
        <v>PEFemale20-24</v>
      </c>
      <c r="E670" s="118">
        <f>VLOOKUP(D670,'Appendix 1b. Person-years 2019'!$E$3:$F$1682,2,FALSE)</f>
        <v>408363.6825</v>
      </c>
      <c r="F670" s="118">
        <f>VLOOKUP(D670,'Appendix 2b. Deaths 2019'!$E$4:$F$1683,2,FALSE)</f>
        <v>222</v>
      </c>
      <c r="G670" s="119">
        <f t="shared" si="202"/>
        <v>5.4363306413762692E-4</v>
      </c>
      <c r="H670" s="189">
        <v>5</v>
      </c>
      <c r="I670" s="215">
        <f>VLOOKUP(D670,'Appendix 3. nax IBGE 2019'!$E$5:$O$1850,11,FALSE)</f>
        <v>2.4999999999998752</v>
      </c>
      <c r="J670" s="119">
        <f t="shared" si="210"/>
        <v>2.7144761232570976E-3</v>
      </c>
      <c r="K670" s="119">
        <f t="shared" si="208"/>
        <v>0.99728552387674285</v>
      </c>
      <c r="L670" s="118">
        <f t="shared" si="214"/>
        <v>98362.202973637424</v>
      </c>
      <c r="M670" s="118">
        <f t="shared" si="204"/>
        <v>267.00185140290705</v>
      </c>
      <c r="N670" s="118">
        <f t="shared" si="211"/>
        <v>491143.51023967983</v>
      </c>
      <c r="O670" s="118">
        <f t="shared" si="212"/>
        <v>5915218.7276408318</v>
      </c>
      <c r="P670" s="117">
        <f t="shared" si="213"/>
        <v>60.137111093640321</v>
      </c>
    </row>
    <row r="671" spans="1:16" x14ac:dyDescent="0.2">
      <c r="A671" s="115" t="s">
        <v>53</v>
      </c>
      <c r="B671" s="115" t="s">
        <v>70</v>
      </c>
      <c r="C671" s="116" t="s">
        <v>121</v>
      </c>
      <c r="D671" s="115" t="str">
        <f t="shared" si="201"/>
        <v>PEFemale25-29</v>
      </c>
      <c r="E671" s="118">
        <f>VLOOKUP(D671,'Appendix 1b. Person-years 2019'!$E$3:$F$1682,2,FALSE)</f>
        <v>395658.99359999999</v>
      </c>
      <c r="F671" s="118">
        <f>VLOOKUP(D671,'Appendix 2b. Deaths 2019'!$E$4:$F$1683,2,FALSE)</f>
        <v>250</v>
      </c>
      <c r="G671" s="119">
        <f t="shared" si="202"/>
        <v>6.3185724081566796E-4</v>
      </c>
      <c r="H671" s="189">
        <v>5</v>
      </c>
      <c r="I671" s="215">
        <f>VLOOKUP(D671,'Appendix 3. nax IBGE 2019'!$E$5:$O$1850,11,FALSE)</f>
        <v>2.4999999999999298</v>
      </c>
      <c r="J671" s="119">
        <f t="shared" si="210"/>
        <v>3.1543035302650192E-3</v>
      </c>
      <c r="K671" s="119">
        <f t="shared" si="208"/>
        <v>0.99684569646973498</v>
      </c>
      <c r="L671" s="118">
        <f t="shared" si="214"/>
        <v>98095.201122234517</v>
      </c>
      <c r="M671" s="118">
        <f t="shared" si="204"/>
        <v>309.42203920192139</v>
      </c>
      <c r="N671" s="118">
        <f t="shared" si="211"/>
        <v>489702.45051316777</v>
      </c>
      <c r="O671" s="118">
        <f t="shared" si="212"/>
        <v>5424075.2174011525</v>
      </c>
      <c r="P671" s="117">
        <f t="shared" si="213"/>
        <v>55.293991503644691</v>
      </c>
    </row>
    <row r="672" spans="1:16" x14ac:dyDescent="0.2">
      <c r="A672" s="115" t="s">
        <v>53</v>
      </c>
      <c r="B672" s="115" t="s">
        <v>70</v>
      </c>
      <c r="C672" s="116" t="s">
        <v>122</v>
      </c>
      <c r="D672" s="115" t="str">
        <f t="shared" si="201"/>
        <v>PEFemale30-34</v>
      </c>
      <c r="E672" s="118">
        <f>VLOOKUP(D672,'Appendix 1b. Person-years 2019'!$E$3:$F$1682,2,FALSE)</f>
        <v>404618.75760000001</v>
      </c>
      <c r="F672" s="118">
        <f>VLOOKUP(D672,'Appendix 2b. Deaths 2019'!$E$4:$F$1683,2,FALSE)</f>
        <v>353</v>
      </c>
      <c r="G672" s="119">
        <f t="shared" si="202"/>
        <v>8.7242618729250923E-4</v>
      </c>
      <c r="H672" s="189">
        <v>5</v>
      </c>
      <c r="I672" s="215">
        <f>VLOOKUP(D672,'Appendix 3. nax IBGE 2019'!$E$5:$O$1850,11,FALSE)</f>
        <v>2.499999999999849</v>
      </c>
      <c r="J672" s="119">
        <f t="shared" si="210"/>
        <v>4.3526375490086757E-3</v>
      </c>
      <c r="K672" s="119">
        <f t="shared" si="208"/>
        <v>0.99564736245099128</v>
      </c>
      <c r="L672" s="118">
        <f t="shared" si="214"/>
        <v>97785.779083032598</v>
      </c>
      <c r="M672" s="118">
        <f t="shared" si="204"/>
        <v>425.62605379587484</v>
      </c>
      <c r="N672" s="118">
        <f t="shared" si="211"/>
        <v>487864.83028067322</v>
      </c>
      <c r="O672" s="118">
        <f t="shared" si="212"/>
        <v>4934372.7668879852</v>
      </c>
      <c r="P672" s="117">
        <f t="shared" si="213"/>
        <v>50.461046720281004</v>
      </c>
    </row>
    <row r="673" spans="1:16" x14ac:dyDescent="0.2">
      <c r="A673" s="115" t="s">
        <v>53</v>
      </c>
      <c r="B673" s="115" t="s">
        <v>70</v>
      </c>
      <c r="C673" s="116" t="s">
        <v>123</v>
      </c>
      <c r="D673" s="115" t="str">
        <f t="shared" si="201"/>
        <v>PEFemale35-39</v>
      </c>
      <c r="E673" s="118">
        <f>VLOOKUP(D673,'Appendix 1b. Person-years 2019'!$E$3:$F$1682,2,FALSE)</f>
        <v>391207.29700000002</v>
      </c>
      <c r="F673" s="118">
        <f>VLOOKUP(D673,'Appendix 2b. Deaths 2019'!$E$4:$F$1683,2,FALSE)</f>
        <v>476</v>
      </c>
      <c r="G673" s="119">
        <f t="shared" si="202"/>
        <v>1.2167462203548824E-3</v>
      </c>
      <c r="H673" s="189">
        <v>5</v>
      </c>
      <c r="I673" s="215">
        <f>VLOOKUP(D673,'Appendix 3. nax IBGE 2019'!$E$5:$O$1850,11,FALSE)</f>
        <v>2.4999999999999183</v>
      </c>
      <c r="J673" s="119">
        <f t="shared" si="210"/>
        <v>6.0652813314358775E-3</v>
      </c>
      <c r="K673" s="119">
        <f t="shared" si="208"/>
        <v>0.99393471866856409</v>
      </c>
      <c r="L673" s="118">
        <f t="shared" si="214"/>
        <v>97360.153029236724</v>
      </c>
      <c r="M673" s="118">
        <f t="shared" si="204"/>
        <v>590.5167185939697</v>
      </c>
      <c r="N673" s="118">
        <f t="shared" si="211"/>
        <v>485324.4733496987</v>
      </c>
      <c r="O673" s="118">
        <f t="shared" si="212"/>
        <v>4446507.9366073115</v>
      </c>
      <c r="P673" s="117">
        <f t="shared" si="213"/>
        <v>45.670716389199278</v>
      </c>
    </row>
    <row r="674" spans="1:16" x14ac:dyDescent="0.2">
      <c r="A674" s="115" t="s">
        <v>53</v>
      </c>
      <c r="B674" s="115" t="s">
        <v>70</v>
      </c>
      <c r="C674" s="116" t="s">
        <v>124</v>
      </c>
      <c r="D674" s="115" t="str">
        <f t="shared" si="201"/>
        <v>PEFemale40-44</v>
      </c>
      <c r="E674" s="118">
        <f>VLOOKUP(D674,'Appendix 1b. Person-years 2019'!$E$3:$F$1682,2,FALSE)</f>
        <v>361545.9069</v>
      </c>
      <c r="F674" s="118">
        <f>VLOOKUP(D674,'Appendix 2b. Deaths 2019'!$E$4:$F$1683,2,FALSE)</f>
        <v>724</v>
      </c>
      <c r="G674" s="119">
        <f t="shared" si="202"/>
        <v>2.0025119526529481E-3</v>
      </c>
      <c r="H674" s="189">
        <v>5</v>
      </c>
      <c r="I674" s="215">
        <f>VLOOKUP(D674,'Appendix 3. nax IBGE 2019'!$E$5:$O$1850,11,FALSE)</f>
        <v>2.4999999999999747</v>
      </c>
      <c r="J674" s="119">
        <f t="shared" si="210"/>
        <v>9.9626837798904092E-3</v>
      </c>
      <c r="K674" s="119">
        <f t="shared" si="208"/>
        <v>0.9900373162201096</v>
      </c>
      <c r="L674" s="118">
        <f t="shared" si="214"/>
        <v>96769.63631064276</v>
      </c>
      <c r="M674" s="118">
        <f t="shared" si="204"/>
        <v>964.08528605793458</v>
      </c>
      <c r="N674" s="118">
        <f t="shared" si="211"/>
        <v>481437.96833806892</v>
      </c>
      <c r="O674" s="118">
        <f t="shared" si="212"/>
        <v>3961183.4632576127</v>
      </c>
      <c r="P674" s="117">
        <f t="shared" si="213"/>
        <v>40.934156769399372</v>
      </c>
    </row>
    <row r="675" spans="1:16" x14ac:dyDescent="0.2">
      <c r="A675" s="115" t="s">
        <v>53</v>
      </c>
      <c r="B675" s="115" t="s">
        <v>70</v>
      </c>
      <c r="C675" s="116" t="s">
        <v>125</v>
      </c>
      <c r="D675" s="115" t="str">
        <f t="shared" si="201"/>
        <v>PEFemale45-49</v>
      </c>
      <c r="E675" s="118">
        <f>VLOOKUP(D675,'Appendix 1b. Person-years 2019'!$E$3:$F$1682,2,FALSE)</f>
        <v>323146.87160000001</v>
      </c>
      <c r="F675" s="118">
        <f>VLOOKUP(D675,'Appendix 2b. Deaths 2019'!$E$4:$F$1683,2,FALSE)</f>
        <v>860</v>
      </c>
      <c r="G675" s="119">
        <f t="shared" si="202"/>
        <v>2.661328564754083E-3</v>
      </c>
      <c r="H675" s="189">
        <v>5</v>
      </c>
      <c r="I675" s="215">
        <f>VLOOKUP(D675,'Appendix 3. nax IBGE 2019'!$E$5:$O$1850,11,FALSE)</f>
        <v>2.4999999999999831</v>
      </c>
      <c r="J675" s="119">
        <f t="shared" si="210"/>
        <v>1.3218694599951385E-2</v>
      </c>
      <c r="K675" s="119">
        <f t="shared" si="208"/>
        <v>0.9867813054000486</v>
      </c>
      <c r="L675" s="118">
        <f t="shared" si="214"/>
        <v>95805.551024584827</v>
      </c>
      <c r="M675" s="118">
        <f t="shared" si="204"/>
        <v>1266.4243199740463</v>
      </c>
      <c r="N675" s="118">
        <f t="shared" si="211"/>
        <v>475861.69432298897</v>
      </c>
      <c r="O675" s="118">
        <f t="shared" si="212"/>
        <v>3479745.4949195436</v>
      </c>
      <c r="P675" s="117">
        <f t="shared" si="213"/>
        <v>36.320917292429122</v>
      </c>
    </row>
    <row r="676" spans="1:16" x14ac:dyDescent="0.2">
      <c r="A676" s="115" t="s">
        <v>53</v>
      </c>
      <c r="B676" s="115" t="s">
        <v>70</v>
      </c>
      <c r="C676" s="116" t="s">
        <v>126</v>
      </c>
      <c r="D676" s="115" t="str">
        <f t="shared" si="201"/>
        <v>PEFemale50-54</v>
      </c>
      <c r="E676" s="118">
        <f>VLOOKUP(D676,'Appendix 1b. Person-years 2019'!$E$3:$F$1682,2,FALSE)</f>
        <v>292483.66859999998</v>
      </c>
      <c r="F676" s="118">
        <f>VLOOKUP(D676,'Appendix 2b. Deaths 2019'!$E$4:$F$1683,2,FALSE)</f>
        <v>1255</v>
      </c>
      <c r="G676" s="119">
        <f t="shared" si="202"/>
        <v>4.2908378645794927E-3</v>
      </c>
      <c r="H676" s="189">
        <v>5</v>
      </c>
      <c r="I676" s="215">
        <f>VLOOKUP(D676,'Appendix 3. nax IBGE 2019'!$E$5:$O$1850,11,FALSE)</f>
        <v>2.5000000000000275</v>
      </c>
      <c r="J676" s="119">
        <f t="shared" si="210"/>
        <v>2.1226490747320591E-2</v>
      </c>
      <c r="K676" s="119">
        <f t="shared" si="208"/>
        <v>0.97877350925267936</v>
      </c>
      <c r="L676" s="118">
        <f t="shared" si="214"/>
        <v>94539.126704610782</v>
      </c>
      <c r="M676" s="118">
        <f t="shared" si="204"/>
        <v>2006.7338982551898</v>
      </c>
      <c r="N676" s="118">
        <f t="shared" si="211"/>
        <v>467678.798777416</v>
      </c>
      <c r="O676" s="118">
        <f t="shared" si="212"/>
        <v>3003883.8005965548</v>
      </c>
      <c r="P676" s="117">
        <f t="shared" si="213"/>
        <v>31.773974493991723</v>
      </c>
    </row>
    <row r="677" spans="1:16" x14ac:dyDescent="0.2">
      <c r="A677" s="115" t="s">
        <v>53</v>
      </c>
      <c r="B677" s="115" t="s">
        <v>70</v>
      </c>
      <c r="C677" s="116" t="s">
        <v>127</v>
      </c>
      <c r="D677" s="115" t="str">
        <f t="shared" si="201"/>
        <v>PEFemale55-59</v>
      </c>
      <c r="E677" s="118">
        <f>VLOOKUP(D677,'Appendix 1b. Person-years 2019'!$E$3:$F$1682,2,FALSE)</f>
        <v>249625.3026</v>
      </c>
      <c r="F677" s="118">
        <f>VLOOKUP(D677,'Appendix 2b. Deaths 2019'!$E$4:$F$1683,2,FALSE)</f>
        <v>1647</v>
      </c>
      <c r="G677" s="119">
        <f t="shared" si="202"/>
        <v>6.5978888471861187E-3</v>
      </c>
      <c r="H677" s="189">
        <v>5</v>
      </c>
      <c r="I677" s="215">
        <f>VLOOKUP(D677,'Appendix 3. nax IBGE 2019'!$E$5:$O$1850,11,FALSE)</f>
        <v>2.5000000000000049</v>
      </c>
      <c r="J677" s="119">
        <f t="shared" si="210"/>
        <v>3.2454122503650477E-2</v>
      </c>
      <c r="K677" s="119">
        <f t="shared" si="208"/>
        <v>0.96754587749634957</v>
      </c>
      <c r="L677" s="118">
        <f t="shared" si="214"/>
        <v>92532.392806355594</v>
      </c>
      <c r="M677" s="118">
        <f t="shared" si="204"/>
        <v>3003.0576116933707</v>
      </c>
      <c r="N677" s="118">
        <f t="shared" si="211"/>
        <v>455154.32000254455</v>
      </c>
      <c r="O677" s="118">
        <f t="shared" si="212"/>
        <v>2536205.0018191389</v>
      </c>
      <c r="P677" s="117">
        <f t="shared" si="213"/>
        <v>27.40883408393757</v>
      </c>
    </row>
    <row r="678" spans="1:16" x14ac:dyDescent="0.2">
      <c r="A678" s="115" t="s">
        <v>53</v>
      </c>
      <c r="B678" s="115" t="s">
        <v>70</v>
      </c>
      <c r="C678" s="116" t="s">
        <v>128</v>
      </c>
      <c r="D678" s="115" t="str">
        <f t="shared" si="201"/>
        <v>PEFemale60-64</v>
      </c>
      <c r="E678" s="118">
        <f>VLOOKUP(D678,'Appendix 1b. Person-years 2019'!$E$3:$F$1682,2,FALSE)</f>
        <v>204213.4914</v>
      </c>
      <c r="F678" s="118">
        <f>VLOOKUP(D678,'Appendix 2b. Deaths 2019'!$E$4:$F$1683,2,FALSE)</f>
        <v>1947</v>
      </c>
      <c r="G678" s="119">
        <f t="shared" si="202"/>
        <v>9.5341399172611183E-3</v>
      </c>
      <c r="H678" s="189">
        <v>5</v>
      </c>
      <c r="I678" s="215">
        <f>VLOOKUP(D678,'Appendix 3. nax IBGE 2019'!$E$5:$O$1850,11,FALSE)</f>
        <v>2.499999999999996</v>
      </c>
      <c r="J678" s="119">
        <f t="shared" si="210"/>
        <v>4.6560904149223384E-2</v>
      </c>
      <c r="K678" s="119">
        <f t="shared" si="208"/>
        <v>0.95343909585077657</v>
      </c>
      <c r="L678" s="118">
        <f t="shared" si="214"/>
        <v>89529.335194662228</v>
      </c>
      <c r="M678" s="118">
        <f t="shared" si="204"/>
        <v>4168.5667945423593</v>
      </c>
      <c r="N678" s="118">
        <f t="shared" si="211"/>
        <v>437225.25898695522</v>
      </c>
      <c r="O678" s="118">
        <f t="shared" si="212"/>
        <v>2081050.6818165944</v>
      </c>
      <c r="P678" s="117">
        <f t="shared" si="213"/>
        <v>23.244344183856594</v>
      </c>
    </row>
    <row r="679" spans="1:16" x14ac:dyDescent="0.2">
      <c r="A679" s="115" t="s">
        <v>53</v>
      </c>
      <c r="B679" s="115" t="s">
        <v>70</v>
      </c>
      <c r="C679" s="116" t="s">
        <v>129</v>
      </c>
      <c r="D679" s="115" t="str">
        <f t="shared" si="201"/>
        <v>PEFemale65-69</v>
      </c>
      <c r="E679" s="118">
        <f>VLOOKUP(D679,'Appendix 1b. Person-years 2019'!$E$3:$F$1682,2,FALSE)</f>
        <v>165754.31349999999</v>
      </c>
      <c r="F679" s="118">
        <f>VLOOKUP(D679,'Appendix 2b. Deaths 2019'!$E$4:$F$1683,2,FALSE)</f>
        <v>2558</v>
      </c>
      <c r="G679" s="119">
        <f t="shared" si="202"/>
        <v>1.5432479227757775E-2</v>
      </c>
      <c r="H679" s="189">
        <v>5</v>
      </c>
      <c r="I679" s="215">
        <f>VLOOKUP(D679,'Appendix 3. nax IBGE 2019'!$E$5:$O$1850,11,FALSE)</f>
        <v>2.5000000000000004</v>
      </c>
      <c r="J679" s="119">
        <f t="shared" si="210"/>
        <v>7.4295968656302544E-2</v>
      </c>
      <c r="K679" s="119">
        <f t="shared" si="208"/>
        <v>0.9257040313436975</v>
      </c>
      <c r="L679" s="118">
        <f t="shared" si="214"/>
        <v>85360.768400119865</v>
      </c>
      <c r="M679" s="118">
        <f t="shared" si="204"/>
        <v>6341.960973533206</v>
      </c>
      <c r="N679" s="118">
        <f t="shared" si="211"/>
        <v>410948.93956676626</v>
      </c>
      <c r="O679" s="118">
        <f t="shared" si="212"/>
        <v>1643825.4228296392</v>
      </c>
      <c r="P679" s="117">
        <f t="shared" si="213"/>
        <v>19.257387833300371</v>
      </c>
    </row>
    <row r="680" spans="1:16" x14ac:dyDescent="0.2">
      <c r="A680" s="115" t="s">
        <v>53</v>
      </c>
      <c r="B680" s="115" t="s">
        <v>70</v>
      </c>
      <c r="C680" s="116" t="s">
        <v>130</v>
      </c>
      <c r="D680" s="115" t="str">
        <f t="shared" si="201"/>
        <v>PEFemale70-74</v>
      </c>
      <c r="E680" s="118">
        <f>VLOOKUP(D680,'Appendix 1b. Person-years 2019'!$E$3:$F$1682,2,FALSE)</f>
        <v>129628.1246</v>
      </c>
      <c r="F680" s="118">
        <f>VLOOKUP(D680,'Appendix 2b. Deaths 2019'!$E$4:$F$1683,2,FALSE)</f>
        <v>3016</v>
      </c>
      <c r="G680" s="119">
        <f t="shared" si="202"/>
        <v>2.3266555844317138E-2</v>
      </c>
      <c r="H680" s="189">
        <v>5</v>
      </c>
      <c r="I680" s="215">
        <f>VLOOKUP(D680,'Appendix 3. nax IBGE 2019'!$E$5:$O$1850,11,FALSE)</f>
        <v>2.5000000000000009</v>
      </c>
      <c r="J680" s="119">
        <f t="shared" si="210"/>
        <v>0.10993807813568372</v>
      </c>
      <c r="K680" s="119">
        <f t="shared" si="208"/>
        <v>0.89006192186431632</v>
      </c>
      <c r="L680" s="118">
        <f t="shared" si="214"/>
        <v>79018.80742658666</v>
      </c>
      <c r="M680" s="118">
        <f t="shared" si="204"/>
        <v>8687.1758250526291</v>
      </c>
      <c r="N680" s="118">
        <f t="shared" si="211"/>
        <v>373376.09757030173</v>
      </c>
      <c r="O680" s="118">
        <f t="shared" si="212"/>
        <v>1232876.483262873</v>
      </c>
      <c r="P680" s="117">
        <f t="shared" si="213"/>
        <v>15.602317010520453</v>
      </c>
    </row>
    <row r="681" spans="1:16" x14ac:dyDescent="0.2">
      <c r="A681" s="115" t="s">
        <v>53</v>
      </c>
      <c r="B681" s="115" t="s">
        <v>70</v>
      </c>
      <c r="C681" s="116" t="s">
        <v>131</v>
      </c>
      <c r="D681" s="115" t="str">
        <f t="shared" si="201"/>
        <v>PEFemale75-79</v>
      </c>
      <c r="E681" s="118">
        <f>VLOOKUP(D681,'Appendix 1b. Person-years 2019'!$E$3:$F$1682,2,FALSE)</f>
        <v>90983.540699999998</v>
      </c>
      <c r="F681" s="118">
        <f>VLOOKUP(D681,'Appendix 2b. Deaths 2019'!$E$4:$F$1683,2,FALSE)</f>
        <v>3504</v>
      </c>
      <c r="G681" s="119">
        <f t="shared" si="202"/>
        <v>3.8512460309208435E-2</v>
      </c>
      <c r="H681" s="189">
        <v>5</v>
      </c>
      <c r="I681" s="215">
        <f>VLOOKUP(D681,'Appendix 3. nax IBGE 2019'!$E$5:$O$1850,11,FALSE)</f>
        <v>2.5000000000000004</v>
      </c>
      <c r="J681" s="119">
        <f t="shared" si="210"/>
        <v>0.1756504719708632</v>
      </c>
      <c r="K681" s="119">
        <f t="shared" si="208"/>
        <v>0.82434952802913686</v>
      </c>
      <c r="L681" s="118">
        <f t="shared" si="214"/>
        <v>70331.631601534027</v>
      </c>
      <c r="M681" s="118">
        <f t="shared" si="204"/>
        <v>12353.784285290329</v>
      </c>
      <c r="N681" s="118">
        <f t="shared" si="211"/>
        <v>320773.69729444431</v>
      </c>
      <c r="O681" s="118">
        <f t="shared" si="212"/>
        <v>859500.38569257129</v>
      </c>
      <c r="P681" s="117">
        <f t="shared" si="213"/>
        <v>12.22068031297918</v>
      </c>
    </row>
    <row r="682" spans="1:16" x14ac:dyDescent="0.2">
      <c r="A682" s="115" t="s">
        <v>53</v>
      </c>
      <c r="B682" s="115" t="s">
        <v>70</v>
      </c>
      <c r="C682" s="116" t="s">
        <v>132</v>
      </c>
      <c r="D682" s="115" t="str">
        <f t="shared" si="201"/>
        <v>PEFemale80-84</v>
      </c>
      <c r="E682" s="118">
        <f>VLOOKUP(D682,'Appendix 1b. Person-years 2019'!$E$3:$F$1682,2,FALSE)</f>
        <v>61880.815999999999</v>
      </c>
      <c r="F682" s="118">
        <f>VLOOKUP(D682,'Appendix 2b. Deaths 2019'!$E$4:$F$1683,2,FALSE)</f>
        <v>3874</v>
      </c>
      <c r="G682" s="119">
        <f t="shared" si="202"/>
        <v>6.2604216466699475E-2</v>
      </c>
      <c r="H682" s="189">
        <v>5</v>
      </c>
      <c r="I682" s="215">
        <f>VLOOKUP(D682,'Appendix 3. nax IBGE 2019'!$E$5:$O$1850,11,FALSE)</f>
        <v>2.5000000000000018</v>
      </c>
      <c r="J682" s="119">
        <f t="shared" si="210"/>
        <v>0.27065994748107114</v>
      </c>
      <c r="K682" s="119">
        <f t="shared" si="208"/>
        <v>0.72934005251892886</v>
      </c>
      <c r="L682" s="118">
        <f t="shared" si="214"/>
        <v>57977.8473162437</v>
      </c>
      <c r="M682" s="118">
        <f t="shared" si="204"/>
        <v>15692.281109680081</v>
      </c>
      <c r="N682" s="118">
        <f t="shared" si="211"/>
        <v>250658.53380701834</v>
      </c>
      <c r="O682" s="118">
        <f t="shared" si="212"/>
        <v>538726.68839812698</v>
      </c>
      <c r="P682" s="117">
        <f t="shared" si="213"/>
        <v>9.2919401691409735</v>
      </c>
    </row>
    <row r="683" spans="1:16" x14ac:dyDescent="0.2">
      <c r="A683" s="115" t="s">
        <v>53</v>
      </c>
      <c r="B683" s="115" t="s">
        <v>70</v>
      </c>
      <c r="C683" s="116" t="s">
        <v>133</v>
      </c>
      <c r="D683" s="115" t="str">
        <f t="shared" si="201"/>
        <v>PEFemale85-89</v>
      </c>
      <c r="E683" s="118">
        <f>VLOOKUP(D683,'Appendix 1b. Person-years 2019'!$E$3:$F$1682,2,FALSE)</f>
        <v>31080.742699999999</v>
      </c>
      <c r="F683" s="118">
        <f>VLOOKUP(D683,'Appendix 2b. Deaths 2019'!$E$4:$F$1683,2,FALSE)</f>
        <v>3324</v>
      </c>
      <c r="G683" s="119">
        <f t="shared" si="202"/>
        <v>0.10694725129589648</v>
      </c>
      <c r="H683" s="189">
        <v>5</v>
      </c>
      <c r="I683" s="215">
        <f>VLOOKUP(D683,'Appendix 3. nax IBGE 2019'!$E$5:$O$1850,11,FALSE)</f>
        <v>2.5</v>
      </c>
      <c r="J683" s="119">
        <f t="shared" si="210"/>
        <v>0.4219265457007999</v>
      </c>
      <c r="K683" s="119">
        <f t="shared" si="208"/>
        <v>0.5780734542992001</v>
      </c>
      <c r="L683" s="118">
        <f t="shared" si="214"/>
        <v>42285.566206563621</v>
      </c>
      <c r="M683" s="118">
        <f t="shared" si="204"/>
        <v>17841.402882537866</v>
      </c>
      <c r="N683" s="118">
        <f t="shared" si="211"/>
        <v>166824.32382647344</v>
      </c>
      <c r="O683" s="118">
        <f t="shared" si="212"/>
        <v>288068.15459110861</v>
      </c>
      <c r="P683" s="117">
        <f t="shared" si="213"/>
        <v>6.8124464311038198</v>
      </c>
    </row>
    <row r="684" spans="1:16" x14ac:dyDescent="0.2">
      <c r="A684" s="115" t="s">
        <v>53</v>
      </c>
      <c r="B684" s="115" t="s">
        <v>70</v>
      </c>
      <c r="C684" s="116" t="s">
        <v>8</v>
      </c>
      <c r="D684" s="115" t="str">
        <f t="shared" si="201"/>
        <v>PEFemale90+</v>
      </c>
      <c r="E684" s="113">
        <f>VLOOKUP(D684,'Appendix 1b. Person-years 2019'!$E$3:$F$1682,2,FALSE)</f>
        <v>19894.688099999999</v>
      </c>
      <c r="F684" s="113">
        <f>VLOOKUP(D684,'Appendix 2b. Deaths 2019'!$E$4:$F$1683,2,FALSE)</f>
        <v>4011</v>
      </c>
      <c r="G684" s="114">
        <f t="shared" si="202"/>
        <v>0.20161160505954351</v>
      </c>
      <c r="H684" s="190"/>
      <c r="I684" s="215">
        <f>VLOOKUP(D684,'Appendix 3. nax IBGE 2019'!$E$5:$O$1850,11,FALSE)</f>
        <v>5.2937162113696683</v>
      </c>
      <c r="J684" s="114">
        <v>1</v>
      </c>
      <c r="K684" s="114">
        <f t="shared" si="208"/>
        <v>0</v>
      </c>
      <c r="L684" s="113">
        <f t="shared" si="214"/>
        <v>24444.163324025754</v>
      </c>
      <c r="M684" s="113">
        <f t="shared" si="204"/>
        <v>24444.163324025754</v>
      </c>
      <c r="N684" s="113">
        <f>L684*P684</f>
        <v>121243.83076463516</v>
      </c>
      <c r="O684" s="113">
        <f>N684</f>
        <v>121243.83076463516</v>
      </c>
      <c r="P684" s="112">
        <f>1/G684</f>
        <v>4.9600319371727748</v>
      </c>
    </row>
    <row r="685" spans="1:16" x14ac:dyDescent="0.2">
      <c r="A685" s="115" t="s">
        <v>53</v>
      </c>
      <c r="B685" s="115" t="s">
        <v>71</v>
      </c>
      <c r="C685" s="116">
        <v>0</v>
      </c>
      <c r="D685" s="115" t="str">
        <f t="shared" si="201"/>
        <v>PEMale0</v>
      </c>
      <c r="E685" s="122">
        <f>VLOOKUP(D685,'Appendix 1b. Person-years 2019'!$E$3:$F$1682,2,FALSE)</f>
        <v>70755.309200000003</v>
      </c>
      <c r="F685" s="122">
        <f>VLOOKUP(D685,'Appendix 2b. Deaths 2019'!$E$4:$F$1683,2,FALSE)</f>
        <v>888</v>
      </c>
      <c r="G685" s="123">
        <f t="shared" si="202"/>
        <v>1.2550294953696563E-2</v>
      </c>
      <c r="H685" s="188">
        <v>1</v>
      </c>
      <c r="I685" s="215">
        <f>VLOOKUP(D685,'Appendix 3. nax IBGE 2019'!$E$5:$O$1850,11,FALSE)</f>
        <v>7.8259401080156998E-2</v>
      </c>
      <c r="J685" s="123">
        <f t="shared" ref="J685:J703" si="215">(H685*G685)/(1+(H685-I685)*G685)</f>
        <v>1.240677197153983E-2</v>
      </c>
      <c r="K685" s="123">
        <f t="shared" si="208"/>
        <v>0.98759322802846017</v>
      </c>
      <c r="L685" s="122">
        <v>100000</v>
      </c>
      <c r="M685" s="122">
        <f t="shared" si="204"/>
        <v>1240.6771971539829</v>
      </c>
      <c r="N685" s="122">
        <f t="shared" ref="N685:N703" si="216">L686*H685+M685*I685</f>
        <v>98856.417457229094</v>
      </c>
      <c r="O685" s="122">
        <f t="shared" ref="O685:O703" si="217">O686+N685</f>
        <v>7149297.0802840572</v>
      </c>
      <c r="P685" s="121">
        <f t="shared" ref="P685:P703" si="218">O685/L685</f>
        <v>71.492970802840574</v>
      </c>
    </row>
    <row r="686" spans="1:16" x14ac:dyDescent="0.2">
      <c r="A686" s="115" t="s">
        <v>53</v>
      </c>
      <c r="B686" s="115" t="s">
        <v>71</v>
      </c>
      <c r="C686" s="120" t="s">
        <v>1657</v>
      </c>
      <c r="D686" s="115" t="str">
        <f t="shared" si="201"/>
        <v>PEMale1-4</v>
      </c>
      <c r="E686" s="118">
        <f>VLOOKUP(D686,'Appendix 1b. Person-years 2019'!$E$3:$F$1682,2,FALSE)</f>
        <v>282994.28480000002</v>
      </c>
      <c r="F686" s="118">
        <f>VLOOKUP(D686,'Appendix 2b. Deaths 2019'!$E$4:$F$1683,2,FALSE)</f>
        <v>131</v>
      </c>
      <c r="G686" s="119">
        <f t="shared" si="202"/>
        <v>4.6290687493064168E-4</v>
      </c>
      <c r="H686" s="189">
        <v>4</v>
      </c>
      <c r="I686" s="215">
        <f>VLOOKUP(D686,'Appendix 3. nax IBGE 2019'!$E$5:$O$1850,11,FALSE)</f>
        <v>1.6155241476679414</v>
      </c>
      <c r="J686" s="119">
        <f t="shared" si="215"/>
        <v>1.849585944762179E-3</v>
      </c>
      <c r="K686" s="119">
        <f t="shared" si="208"/>
        <v>0.99815041405523786</v>
      </c>
      <c r="L686" s="118">
        <f t="shared" ref="L686:L704" si="219">L685-M685</f>
        <v>98759.322802846014</v>
      </c>
      <c r="M686" s="118">
        <f t="shared" si="204"/>
        <v>182.66385537037496</v>
      </c>
      <c r="N686" s="118">
        <f t="shared" si="216"/>
        <v>394601.73365915951</v>
      </c>
      <c r="O686" s="118">
        <f t="shared" si="217"/>
        <v>7050440.6628268277</v>
      </c>
      <c r="P686" s="117">
        <f t="shared" si="218"/>
        <v>71.39012766320478</v>
      </c>
    </row>
    <row r="687" spans="1:16" x14ac:dyDescent="0.2">
      <c r="A687" s="115" t="s">
        <v>53</v>
      </c>
      <c r="B687" s="115" t="s">
        <v>71</v>
      </c>
      <c r="C687" s="120" t="s">
        <v>1658</v>
      </c>
      <c r="D687" s="115" t="str">
        <f t="shared" si="201"/>
        <v>PEMale5-9</v>
      </c>
      <c r="E687" s="118">
        <f>VLOOKUP(D687,'Appendix 1b. Person-years 2019'!$E$3:$F$1682,2,FALSE)</f>
        <v>361254.6508</v>
      </c>
      <c r="F687" s="118">
        <f>VLOOKUP(D687,'Appendix 2b. Deaths 2019'!$E$4:$F$1683,2,FALSE)</f>
        <v>68</v>
      </c>
      <c r="G687" s="119">
        <f t="shared" si="202"/>
        <v>1.8823287077249719E-4</v>
      </c>
      <c r="H687" s="189">
        <v>5</v>
      </c>
      <c r="I687" s="215">
        <f>VLOOKUP(D687,'Appendix 3. nax IBGE 2019'!$E$5:$O$1850,11,FALSE)</f>
        <v>2.499999999999984</v>
      </c>
      <c r="J687" s="119">
        <f t="shared" si="215"/>
        <v>9.4072166701253672E-4</v>
      </c>
      <c r="K687" s="119">
        <f t="shared" si="208"/>
        <v>0.99905927833298747</v>
      </c>
      <c r="L687" s="118">
        <f t="shared" si="219"/>
        <v>98576.658947475633</v>
      </c>
      <c r="M687" s="118">
        <f t="shared" si="204"/>
        <v>92.733198933595574</v>
      </c>
      <c r="N687" s="118">
        <f t="shared" si="216"/>
        <v>492651.46174004424</v>
      </c>
      <c r="O687" s="118">
        <f t="shared" si="217"/>
        <v>6655838.9291676683</v>
      </c>
      <c r="P687" s="117">
        <f t="shared" si="218"/>
        <v>67.519420928174114</v>
      </c>
    </row>
    <row r="688" spans="1:16" x14ac:dyDescent="0.2">
      <c r="A688" s="115" t="s">
        <v>53</v>
      </c>
      <c r="B688" s="115" t="s">
        <v>71</v>
      </c>
      <c r="C688" s="120" t="s">
        <v>118</v>
      </c>
      <c r="D688" s="115" t="str">
        <f t="shared" si="201"/>
        <v>PEMale10-14</v>
      </c>
      <c r="E688" s="118">
        <f>VLOOKUP(D688,'Appendix 1b. Person-years 2019'!$E$3:$F$1682,2,FALSE)</f>
        <v>378734.288</v>
      </c>
      <c r="F688" s="118">
        <f>VLOOKUP(D688,'Appendix 2b. Deaths 2019'!$E$4:$F$1683,2,FALSE)</f>
        <v>150</v>
      </c>
      <c r="G688" s="119">
        <f t="shared" si="202"/>
        <v>3.9605603388093554E-4</v>
      </c>
      <c r="H688" s="189">
        <v>5</v>
      </c>
      <c r="I688" s="215">
        <f>VLOOKUP(D688,'Appendix 3. nax IBGE 2019'!$E$5:$O$1850,11,FALSE)</f>
        <v>2.4999999999998068</v>
      </c>
      <c r="J688" s="119">
        <f t="shared" si="215"/>
        <v>1.9783213541315296E-3</v>
      </c>
      <c r="K688" s="119">
        <f t="shared" si="208"/>
        <v>0.99802167864586844</v>
      </c>
      <c r="L688" s="118">
        <f t="shared" si="219"/>
        <v>98483.925748542038</v>
      </c>
      <c r="M688" s="118">
        <f t="shared" si="204"/>
        <v>194.8328533470447</v>
      </c>
      <c r="N688" s="118">
        <f t="shared" si="216"/>
        <v>491932.54660934256</v>
      </c>
      <c r="O688" s="118">
        <f t="shared" si="217"/>
        <v>6163187.4674276244</v>
      </c>
      <c r="P688" s="117">
        <f t="shared" si="218"/>
        <v>62.580643699805648</v>
      </c>
    </row>
    <row r="689" spans="1:16" x14ac:dyDescent="0.2">
      <c r="A689" s="115" t="s">
        <v>53</v>
      </c>
      <c r="B689" s="115" t="s">
        <v>71</v>
      </c>
      <c r="C689" s="116" t="s">
        <v>119</v>
      </c>
      <c r="D689" s="115" t="str">
        <f t="shared" si="201"/>
        <v>PEMale15-19</v>
      </c>
      <c r="E689" s="118">
        <f>VLOOKUP(D689,'Appendix 1b. Person-years 2019'!$E$3:$F$1682,2,FALSE)</f>
        <v>400780.53720000002</v>
      </c>
      <c r="F689" s="118">
        <f>VLOOKUP(D689,'Appendix 2b. Deaths 2019'!$E$4:$F$1683,2,FALSE)</f>
        <v>803</v>
      </c>
      <c r="G689" s="119">
        <f t="shared" si="202"/>
        <v>2.003590308077465E-3</v>
      </c>
      <c r="H689" s="189">
        <v>5</v>
      </c>
      <c r="I689" s="215">
        <f>VLOOKUP(D689,'Appendix 3. nax IBGE 2019'!$E$5:$O$1850,11,FALSE)</f>
        <v>2.5000000000000169</v>
      </c>
      <c r="J689" s="119">
        <f t="shared" si="215"/>
        <v>9.9680219599133611E-3</v>
      </c>
      <c r="K689" s="119">
        <f t="shared" si="208"/>
        <v>0.99003197804008669</v>
      </c>
      <c r="L689" s="118">
        <f t="shared" si="219"/>
        <v>98289.09289519499</v>
      </c>
      <c r="M689" s="118">
        <f t="shared" si="204"/>
        <v>979.74783639926795</v>
      </c>
      <c r="N689" s="118">
        <f t="shared" si="216"/>
        <v>488996.09488497674</v>
      </c>
      <c r="O689" s="118">
        <f t="shared" si="217"/>
        <v>5671254.9208182814</v>
      </c>
      <c r="P689" s="117">
        <f t="shared" si="218"/>
        <v>57.69973812725592</v>
      </c>
    </row>
    <row r="690" spans="1:16" x14ac:dyDescent="0.2">
      <c r="A690" s="115" t="s">
        <v>53</v>
      </c>
      <c r="B690" s="115" t="s">
        <v>71</v>
      </c>
      <c r="C690" s="116" t="s">
        <v>120</v>
      </c>
      <c r="D690" s="115" t="str">
        <f t="shared" si="201"/>
        <v>PEMale20-24</v>
      </c>
      <c r="E690" s="118">
        <f>VLOOKUP(D690,'Appendix 1b. Person-years 2019'!$E$3:$F$1682,2,FALSE)</f>
        <v>410463.53269999998</v>
      </c>
      <c r="F690" s="118">
        <f>VLOOKUP(D690,'Appendix 2b. Deaths 2019'!$E$4:$F$1683,2,FALSE)</f>
        <v>1175</v>
      </c>
      <c r="G690" s="119">
        <f t="shared" si="202"/>
        <v>2.8626172763045071E-3</v>
      </c>
      <c r="H690" s="189">
        <v>5</v>
      </c>
      <c r="I690" s="215">
        <f>VLOOKUP(D690,'Appendix 3. nax IBGE 2019'!$E$5:$O$1850,11,FALSE)</f>
        <v>2.5000000000000266</v>
      </c>
      <c r="J690" s="119">
        <f t="shared" si="215"/>
        <v>1.421138201235074E-2</v>
      </c>
      <c r="K690" s="119">
        <f t="shared" si="208"/>
        <v>0.98578861798764927</v>
      </c>
      <c r="L690" s="118">
        <f t="shared" si="219"/>
        <v>97309.34505879572</v>
      </c>
      <c r="M690" s="118">
        <f t="shared" si="204"/>
        <v>1382.9002760022008</v>
      </c>
      <c r="N690" s="118">
        <f t="shared" si="216"/>
        <v>483089.47460397315</v>
      </c>
      <c r="O690" s="118">
        <f t="shared" si="217"/>
        <v>5182258.8259333046</v>
      </c>
      <c r="P690" s="117">
        <f t="shared" si="218"/>
        <v>53.255510278094143</v>
      </c>
    </row>
    <row r="691" spans="1:16" x14ac:dyDescent="0.2">
      <c r="A691" s="115" t="s">
        <v>53</v>
      </c>
      <c r="B691" s="115" t="s">
        <v>71</v>
      </c>
      <c r="C691" s="116" t="s">
        <v>121</v>
      </c>
      <c r="D691" s="115" t="str">
        <f t="shared" si="201"/>
        <v>PEMale25-29</v>
      </c>
      <c r="E691" s="118">
        <f>VLOOKUP(D691,'Appendix 1b. Person-years 2019'!$E$3:$F$1682,2,FALSE)</f>
        <v>379313.37150000001</v>
      </c>
      <c r="F691" s="118">
        <f>VLOOKUP(D691,'Appendix 2b. Deaths 2019'!$E$4:$F$1683,2,FALSE)</f>
        <v>1072</v>
      </c>
      <c r="G691" s="119">
        <f t="shared" si="202"/>
        <v>2.82615926710087E-3</v>
      </c>
      <c r="H691" s="189">
        <v>5</v>
      </c>
      <c r="I691" s="215">
        <f>VLOOKUP(D691,'Appendix 3. nax IBGE 2019'!$E$5:$O$1850,11,FALSE)</f>
        <v>2.5000000000000515</v>
      </c>
      <c r="J691" s="119">
        <f t="shared" si="215"/>
        <v>1.4031657091201652E-2</v>
      </c>
      <c r="K691" s="119">
        <f t="shared" si="208"/>
        <v>0.98596834290879831</v>
      </c>
      <c r="L691" s="118">
        <f t="shared" si="219"/>
        <v>95926.444782793522</v>
      </c>
      <c r="M691" s="118">
        <f t="shared" si="204"/>
        <v>1346.0069791702483</v>
      </c>
      <c r="N691" s="118">
        <f t="shared" si="216"/>
        <v>476267.20646604203</v>
      </c>
      <c r="O691" s="118">
        <f t="shared" si="217"/>
        <v>4699169.3513293313</v>
      </c>
      <c r="P691" s="117">
        <f t="shared" si="218"/>
        <v>48.987214755739899</v>
      </c>
    </row>
    <row r="692" spans="1:16" x14ac:dyDescent="0.2">
      <c r="A692" s="115" t="s">
        <v>53</v>
      </c>
      <c r="B692" s="115" t="s">
        <v>71</v>
      </c>
      <c r="C692" s="116" t="s">
        <v>122</v>
      </c>
      <c r="D692" s="115" t="str">
        <f t="shared" si="201"/>
        <v>PEMale30-34</v>
      </c>
      <c r="E692" s="118">
        <f>VLOOKUP(D692,'Appendix 1b. Person-years 2019'!$E$3:$F$1682,2,FALSE)</f>
        <v>375476.32290000003</v>
      </c>
      <c r="F692" s="118">
        <f>VLOOKUP(D692,'Appendix 2b. Deaths 2019'!$E$4:$F$1683,2,FALSE)</f>
        <v>1120</v>
      </c>
      <c r="G692" s="119">
        <f t="shared" si="202"/>
        <v>2.9828778319486412E-3</v>
      </c>
      <c r="H692" s="189">
        <v>5</v>
      </c>
      <c r="I692" s="215">
        <f>VLOOKUP(D692,'Appendix 3. nax IBGE 2019'!$E$5:$O$1850,11,FALSE)</f>
        <v>2.4999999999999942</v>
      </c>
      <c r="J692" s="119">
        <f t="shared" si="215"/>
        <v>1.4803992904098305E-2</v>
      </c>
      <c r="K692" s="119">
        <f t="shared" si="208"/>
        <v>0.98519600709590172</v>
      </c>
      <c r="L692" s="118">
        <f t="shared" si="219"/>
        <v>94580.437803623267</v>
      </c>
      <c r="M692" s="118">
        <f t="shared" si="204"/>
        <v>1400.1681301113499</v>
      </c>
      <c r="N692" s="118">
        <f t="shared" si="216"/>
        <v>469401.76869283791</v>
      </c>
      <c r="O692" s="118">
        <f t="shared" si="217"/>
        <v>4222902.1448632888</v>
      </c>
      <c r="P692" s="117">
        <f t="shared" si="218"/>
        <v>44.648790415109652</v>
      </c>
    </row>
    <row r="693" spans="1:16" x14ac:dyDescent="0.2">
      <c r="A693" s="115" t="s">
        <v>53</v>
      </c>
      <c r="B693" s="115" t="s">
        <v>71</v>
      </c>
      <c r="C693" s="116" t="s">
        <v>123</v>
      </c>
      <c r="D693" s="115" t="str">
        <f t="shared" si="201"/>
        <v>PEMale35-39</v>
      </c>
      <c r="E693" s="118">
        <f>VLOOKUP(D693,'Appendix 1b. Person-years 2019'!$E$3:$F$1682,2,FALSE)</f>
        <v>356340.96679999999</v>
      </c>
      <c r="F693" s="118">
        <f>VLOOKUP(D693,'Appendix 2b. Deaths 2019'!$E$4:$F$1683,2,FALSE)</f>
        <v>1174</v>
      </c>
      <c r="G693" s="119">
        <f t="shared" si="202"/>
        <v>3.2945973362050159E-3</v>
      </c>
      <c r="H693" s="189">
        <v>5</v>
      </c>
      <c r="I693" s="215">
        <f>VLOOKUP(D693,'Appendix 3. nax IBGE 2019'!$E$5:$O$1850,11,FALSE)</f>
        <v>2.4999999999999818</v>
      </c>
      <c r="J693" s="119">
        <f t="shared" si="215"/>
        <v>1.6338415431132031E-2</v>
      </c>
      <c r="K693" s="119">
        <f t="shared" si="208"/>
        <v>0.98366158456886799</v>
      </c>
      <c r="L693" s="118">
        <f t="shared" si="219"/>
        <v>93180.26967351191</v>
      </c>
      <c r="M693" s="118">
        <f t="shared" si="204"/>
        <v>1522.4179559107511</v>
      </c>
      <c r="N693" s="118">
        <f t="shared" si="216"/>
        <v>462095.30347778264</v>
      </c>
      <c r="O693" s="118">
        <f t="shared" si="217"/>
        <v>3753500.3761704508</v>
      </c>
      <c r="P693" s="117">
        <f t="shared" si="218"/>
        <v>40.282136865691513</v>
      </c>
    </row>
    <row r="694" spans="1:16" x14ac:dyDescent="0.2">
      <c r="A694" s="115" t="s">
        <v>53</v>
      </c>
      <c r="B694" s="115" t="s">
        <v>71</v>
      </c>
      <c r="C694" s="116" t="s">
        <v>124</v>
      </c>
      <c r="D694" s="115" t="str">
        <f t="shared" si="201"/>
        <v>PEMale40-44</v>
      </c>
      <c r="E694" s="118">
        <f>VLOOKUP(D694,'Appendix 1b. Person-years 2019'!$E$3:$F$1682,2,FALSE)</f>
        <v>323947.55229999998</v>
      </c>
      <c r="F694" s="118">
        <f>VLOOKUP(D694,'Appendix 2b. Deaths 2019'!$E$4:$F$1683,2,FALSE)</f>
        <v>1376</v>
      </c>
      <c r="G694" s="119">
        <f t="shared" si="202"/>
        <v>4.2476011633072004E-3</v>
      </c>
      <c r="H694" s="189">
        <v>5</v>
      </c>
      <c r="I694" s="215">
        <f>VLOOKUP(D694,'Appendix 3. nax IBGE 2019'!$E$5:$O$1850,11,FALSE)</f>
        <v>2.4999999999999938</v>
      </c>
      <c r="J694" s="119">
        <f t="shared" si="215"/>
        <v>2.1014849073111814E-2</v>
      </c>
      <c r="K694" s="119">
        <f t="shared" si="208"/>
        <v>0.9789851509268882</v>
      </c>
      <c r="L694" s="118">
        <f t="shared" si="219"/>
        <v>91657.851717601152</v>
      </c>
      <c r="M694" s="118">
        <f t="shared" si="204"/>
        <v>1926.1759202110507</v>
      </c>
      <c r="N694" s="118">
        <f t="shared" si="216"/>
        <v>453473.81878747809</v>
      </c>
      <c r="O694" s="118">
        <f t="shared" si="217"/>
        <v>3291405.0726926681</v>
      </c>
      <c r="P694" s="117">
        <f t="shared" si="218"/>
        <v>35.909690343098191</v>
      </c>
    </row>
    <row r="695" spans="1:16" x14ac:dyDescent="0.2">
      <c r="A695" s="115" t="s">
        <v>53</v>
      </c>
      <c r="B695" s="115" t="s">
        <v>71</v>
      </c>
      <c r="C695" s="116" t="s">
        <v>125</v>
      </c>
      <c r="D695" s="115" t="str">
        <f t="shared" si="201"/>
        <v>PEMale45-49</v>
      </c>
      <c r="E695" s="118">
        <f>VLOOKUP(D695,'Appendix 1b. Person-years 2019'!$E$3:$F$1682,2,FALSE)</f>
        <v>282245.20770000003</v>
      </c>
      <c r="F695" s="118">
        <f>VLOOKUP(D695,'Appendix 2b. Deaths 2019'!$E$4:$F$1683,2,FALSE)</f>
        <v>1545</v>
      </c>
      <c r="G695" s="119">
        <f t="shared" si="202"/>
        <v>5.4739636240066433E-3</v>
      </c>
      <c r="H695" s="189">
        <v>5</v>
      </c>
      <c r="I695" s="215">
        <f>VLOOKUP(D695,'Appendix 3. nax IBGE 2019'!$E$5:$O$1850,11,FALSE)</f>
        <v>2.499999999999996</v>
      </c>
      <c r="J695" s="119">
        <f t="shared" si="215"/>
        <v>2.700032118009241E-2</v>
      </c>
      <c r="K695" s="119">
        <f t="shared" si="208"/>
        <v>0.97299967881990757</v>
      </c>
      <c r="L695" s="118">
        <f t="shared" si="219"/>
        <v>89731.675797390097</v>
      </c>
      <c r="M695" s="118">
        <f t="shared" si="204"/>
        <v>2422.7840665574572</v>
      </c>
      <c r="N695" s="118">
        <f t="shared" si="216"/>
        <v>442601.41882055684</v>
      </c>
      <c r="O695" s="118">
        <f t="shared" si="217"/>
        <v>2837931.2539051902</v>
      </c>
      <c r="P695" s="117">
        <f t="shared" si="218"/>
        <v>31.62686118013783</v>
      </c>
    </row>
    <row r="696" spans="1:16" x14ac:dyDescent="0.2">
      <c r="A696" s="115" t="s">
        <v>53</v>
      </c>
      <c r="B696" s="115" t="s">
        <v>71</v>
      </c>
      <c r="C696" s="116" t="s">
        <v>126</v>
      </c>
      <c r="D696" s="115" t="str">
        <f t="shared" si="201"/>
        <v>PEMale50-54</v>
      </c>
      <c r="E696" s="118">
        <f>VLOOKUP(D696,'Appendix 1b. Person-years 2019'!$E$3:$F$1682,2,FALSE)</f>
        <v>249228.21369999999</v>
      </c>
      <c r="F696" s="118">
        <f>VLOOKUP(D696,'Appendix 2b. Deaths 2019'!$E$4:$F$1683,2,FALSE)</f>
        <v>2079</v>
      </c>
      <c r="G696" s="119">
        <f t="shared" si="202"/>
        <v>8.3417522002646374E-3</v>
      </c>
      <c r="H696" s="189">
        <v>5</v>
      </c>
      <c r="I696" s="215">
        <f>VLOOKUP(D696,'Appendix 3. nax IBGE 2019'!$E$5:$O$1850,11,FALSE)</f>
        <v>2.5000000000000044</v>
      </c>
      <c r="J696" s="119">
        <f t="shared" si="215"/>
        <v>4.085671942835549E-2</v>
      </c>
      <c r="K696" s="119">
        <f t="shared" si="208"/>
        <v>0.95914328057164455</v>
      </c>
      <c r="L696" s="118">
        <f t="shared" si="219"/>
        <v>87308.891730832634</v>
      </c>
      <c r="M696" s="118">
        <f t="shared" si="204"/>
        <v>3567.1548930472954</v>
      </c>
      <c r="N696" s="118">
        <f t="shared" si="216"/>
        <v>427626.57142154494</v>
      </c>
      <c r="O696" s="118">
        <f t="shared" si="217"/>
        <v>2395329.8350846334</v>
      </c>
      <c r="P696" s="117">
        <f t="shared" si="218"/>
        <v>27.435119007915851</v>
      </c>
    </row>
    <row r="697" spans="1:16" x14ac:dyDescent="0.2">
      <c r="A697" s="115" t="s">
        <v>53</v>
      </c>
      <c r="B697" s="115" t="s">
        <v>71</v>
      </c>
      <c r="C697" s="116" t="s">
        <v>127</v>
      </c>
      <c r="D697" s="115" t="str">
        <f t="shared" si="201"/>
        <v>PEMale55-59</v>
      </c>
      <c r="E697" s="118">
        <f>VLOOKUP(D697,'Appendix 1b. Person-years 2019'!$E$3:$F$1682,2,FALSE)</f>
        <v>207642.17819999999</v>
      </c>
      <c r="F697" s="118">
        <f>VLOOKUP(D697,'Appendix 2b. Deaths 2019'!$E$4:$F$1683,2,FALSE)</f>
        <v>2444</v>
      </c>
      <c r="G697" s="119">
        <f t="shared" si="202"/>
        <v>1.1770248324239551E-2</v>
      </c>
      <c r="H697" s="189">
        <v>5</v>
      </c>
      <c r="I697" s="215">
        <f>VLOOKUP(D697,'Appendix 3. nax IBGE 2019'!$E$5:$O$1850,11,FALSE)</f>
        <v>2.4999999999999898</v>
      </c>
      <c r="J697" s="119">
        <f t="shared" si="215"/>
        <v>5.7169008067680126E-2</v>
      </c>
      <c r="K697" s="119">
        <f t="shared" si="208"/>
        <v>0.9428309919323199</v>
      </c>
      <c r="L697" s="118">
        <f t="shared" si="219"/>
        <v>83741.736837785342</v>
      </c>
      <c r="M697" s="118">
        <f t="shared" si="204"/>
        <v>4787.4320288808958</v>
      </c>
      <c r="N697" s="118">
        <f t="shared" si="216"/>
        <v>406740.1041167244</v>
      </c>
      <c r="O697" s="118">
        <f t="shared" si="217"/>
        <v>1967703.2636630884</v>
      </c>
      <c r="P697" s="117">
        <f t="shared" si="218"/>
        <v>23.497282692795018</v>
      </c>
    </row>
    <row r="698" spans="1:16" x14ac:dyDescent="0.2">
      <c r="A698" s="115" t="s">
        <v>53</v>
      </c>
      <c r="B698" s="115" t="s">
        <v>71</v>
      </c>
      <c r="C698" s="116" t="s">
        <v>128</v>
      </c>
      <c r="D698" s="115" t="str">
        <f t="shared" si="201"/>
        <v>PEMale60-64</v>
      </c>
      <c r="E698" s="118">
        <f>VLOOKUP(D698,'Appendix 1b. Person-years 2019'!$E$3:$F$1682,2,FALSE)</f>
        <v>162469.6624</v>
      </c>
      <c r="F698" s="118">
        <f>VLOOKUP(D698,'Appendix 2b. Deaths 2019'!$E$4:$F$1683,2,FALSE)</f>
        <v>2750</v>
      </c>
      <c r="G698" s="119">
        <f t="shared" si="202"/>
        <v>1.6926236931726398E-2</v>
      </c>
      <c r="H698" s="189">
        <v>5</v>
      </c>
      <c r="I698" s="215">
        <f>VLOOKUP(D698,'Appendix 3. nax IBGE 2019'!$E$5:$O$1850,11,FALSE)</f>
        <v>2.5</v>
      </c>
      <c r="J698" s="119">
        <f t="shared" si="215"/>
        <v>8.119535511265101E-2</v>
      </c>
      <c r="K698" s="119">
        <f t="shared" si="208"/>
        <v>0.91880464488734903</v>
      </c>
      <c r="L698" s="118">
        <f t="shared" si="219"/>
        <v>78954.304808904446</v>
      </c>
      <c r="M698" s="118">
        <f t="shared" si="204"/>
        <v>6410.7228166314862</v>
      </c>
      <c r="N698" s="118">
        <f t="shared" si="216"/>
        <v>378744.71700294351</v>
      </c>
      <c r="O698" s="118">
        <f t="shared" si="217"/>
        <v>1560963.1595463641</v>
      </c>
      <c r="P698" s="117">
        <f t="shared" si="218"/>
        <v>19.770462969997794</v>
      </c>
    </row>
    <row r="699" spans="1:16" x14ac:dyDescent="0.2">
      <c r="A699" s="115" t="s">
        <v>53</v>
      </c>
      <c r="B699" s="115" t="s">
        <v>71</v>
      </c>
      <c r="C699" s="116" t="s">
        <v>129</v>
      </c>
      <c r="D699" s="115" t="str">
        <f t="shared" si="201"/>
        <v>PEMale65-69</v>
      </c>
      <c r="E699" s="118">
        <f>VLOOKUP(D699,'Appendix 1b. Person-years 2019'!$E$3:$F$1682,2,FALSE)</f>
        <v>123979.47169999999</v>
      </c>
      <c r="F699" s="118">
        <f>VLOOKUP(D699,'Appendix 2b. Deaths 2019'!$E$4:$F$1683,2,FALSE)</f>
        <v>3147</v>
      </c>
      <c r="G699" s="119">
        <f t="shared" si="202"/>
        <v>2.5383234473001871E-2</v>
      </c>
      <c r="H699" s="189">
        <v>5</v>
      </c>
      <c r="I699" s="215">
        <f>VLOOKUP(D699,'Appendix 3. nax IBGE 2019'!$E$5:$O$1850,11,FALSE)</f>
        <v>2.4999999999999973</v>
      </c>
      <c r="J699" s="119">
        <f t="shared" si="215"/>
        <v>0.11934290031175587</v>
      </c>
      <c r="K699" s="119">
        <f t="shared" si="208"/>
        <v>0.88065709968824413</v>
      </c>
      <c r="L699" s="118">
        <f t="shared" si="219"/>
        <v>72543.581992272957</v>
      </c>
      <c r="M699" s="118">
        <f t="shared" si="204"/>
        <v>8657.5614739615194</v>
      </c>
      <c r="N699" s="118">
        <f t="shared" si="216"/>
        <v>341074.00627646095</v>
      </c>
      <c r="O699" s="118">
        <f t="shared" si="217"/>
        <v>1182218.4425434205</v>
      </c>
      <c r="P699" s="117">
        <f t="shared" si="218"/>
        <v>16.296664847199654</v>
      </c>
    </row>
    <row r="700" spans="1:16" x14ac:dyDescent="0.2">
      <c r="A700" s="115" t="s">
        <v>53</v>
      </c>
      <c r="B700" s="115" t="s">
        <v>71</v>
      </c>
      <c r="C700" s="116" t="s">
        <v>130</v>
      </c>
      <c r="D700" s="115" t="str">
        <f t="shared" si="201"/>
        <v>PEMale70-74</v>
      </c>
      <c r="E700" s="118">
        <f>VLOOKUP(D700,'Appendix 1b. Person-years 2019'!$E$3:$F$1682,2,FALSE)</f>
        <v>94335.493199999997</v>
      </c>
      <c r="F700" s="118">
        <f>VLOOKUP(D700,'Appendix 2b. Deaths 2019'!$E$4:$F$1683,2,FALSE)</f>
        <v>3401</v>
      </c>
      <c r="G700" s="119">
        <f t="shared" si="202"/>
        <v>3.6052178078823043E-2</v>
      </c>
      <c r="H700" s="189">
        <v>5</v>
      </c>
      <c r="I700" s="215">
        <f>VLOOKUP(D700,'Appendix 3. nax IBGE 2019'!$E$5:$O$1850,11,FALSE)</f>
        <v>2.4999999999999978</v>
      </c>
      <c r="J700" s="119">
        <f t="shared" si="215"/>
        <v>0.16535717462833571</v>
      </c>
      <c r="K700" s="119">
        <f t="shared" si="208"/>
        <v>0.83464282537166423</v>
      </c>
      <c r="L700" s="118">
        <f t="shared" si="219"/>
        <v>63886.020518311438</v>
      </c>
      <c r="M700" s="118">
        <f t="shared" si="204"/>
        <v>10564.011851155863</v>
      </c>
      <c r="N700" s="118">
        <f t="shared" si="216"/>
        <v>293020.07296366751</v>
      </c>
      <c r="O700" s="118">
        <f t="shared" si="217"/>
        <v>841144.43626695941</v>
      </c>
      <c r="P700" s="117">
        <f t="shared" si="218"/>
        <v>13.166330121092219</v>
      </c>
    </row>
    <row r="701" spans="1:16" x14ac:dyDescent="0.2">
      <c r="A701" s="115" t="s">
        <v>53</v>
      </c>
      <c r="B701" s="115" t="s">
        <v>71</v>
      </c>
      <c r="C701" s="116" t="s">
        <v>131</v>
      </c>
      <c r="D701" s="115" t="str">
        <f t="shared" si="201"/>
        <v>PEMale75-79</v>
      </c>
      <c r="E701" s="118">
        <f>VLOOKUP(D701,'Appendix 1b. Person-years 2019'!$E$3:$F$1682,2,FALSE)</f>
        <v>60689.778700000003</v>
      </c>
      <c r="F701" s="118">
        <f>VLOOKUP(D701,'Appendix 2b. Deaths 2019'!$E$4:$F$1683,2,FALSE)</f>
        <v>3538</v>
      </c>
      <c r="G701" s="119">
        <f t="shared" si="202"/>
        <v>5.8296472252583775E-2</v>
      </c>
      <c r="H701" s="189">
        <v>5</v>
      </c>
      <c r="I701" s="215">
        <f>VLOOKUP(D701,'Appendix 3. nax IBGE 2019'!$E$5:$O$1850,11,FALSE)</f>
        <v>2.4999999999999996</v>
      </c>
      <c r="J701" s="119">
        <f t="shared" si="215"/>
        <v>0.25440506651098321</v>
      </c>
      <c r="K701" s="119">
        <f t="shared" si="208"/>
        <v>0.74559493348901684</v>
      </c>
      <c r="L701" s="118">
        <f t="shared" si="219"/>
        <v>53322.008667155576</v>
      </c>
      <c r="M701" s="118">
        <f t="shared" si="204"/>
        <v>13565.389161466937</v>
      </c>
      <c r="N701" s="118">
        <f t="shared" si="216"/>
        <v>232696.57043211051</v>
      </c>
      <c r="O701" s="118">
        <f t="shared" si="217"/>
        <v>548124.36330329184</v>
      </c>
      <c r="P701" s="117">
        <f t="shared" si="218"/>
        <v>10.279514538260758</v>
      </c>
    </row>
    <row r="702" spans="1:16" x14ac:dyDescent="0.2">
      <c r="A702" s="115" t="s">
        <v>53</v>
      </c>
      <c r="B702" s="115" t="s">
        <v>71</v>
      </c>
      <c r="C702" s="116" t="s">
        <v>132</v>
      </c>
      <c r="D702" s="115" t="str">
        <f t="shared" si="201"/>
        <v>PEMale80-84</v>
      </c>
      <c r="E702" s="118">
        <f>VLOOKUP(D702,'Appendix 1b. Person-years 2019'!$E$3:$F$1682,2,FALSE)</f>
        <v>37741.826999999997</v>
      </c>
      <c r="F702" s="118">
        <f>VLOOKUP(D702,'Appendix 2b. Deaths 2019'!$E$4:$F$1683,2,FALSE)</f>
        <v>3168</v>
      </c>
      <c r="G702" s="119">
        <f t="shared" si="202"/>
        <v>8.3938702808425261E-2</v>
      </c>
      <c r="H702" s="189">
        <v>5</v>
      </c>
      <c r="I702" s="215">
        <f>VLOOKUP(D702,'Appendix 3. nax IBGE 2019'!$E$5:$O$1850,11,FALSE)</f>
        <v>2.4999999999999996</v>
      </c>
      <c r="J702" s="119">
        <f t="shared" si="215"/>
        <v>0.34689807746851653</v>
      </c>
      <c r="K702" s="119">
        <f t="shared" si="208"/>
        <v>0.65310192253148347</v>
      </c>
      <c r="L702" s="118">
        <f t="shared" si="219"/>
        <v>39756.619505688635</v>
      </c>
      <c r="M702" s="118">
        <f t="shared" si="204"/>
        <v>13791.494873170712</v>
      </c>
      <c r="N702" s="118">
        <f t="shared" si="216"/>
        <v>164304.36034551638</v>
      </c>
      <c r="O702" s="118">
        <f t="shared" si="217"/>
        <v>315427.79287118139</v>
      </c>
      <c r="P702" s="117">
        <f t="shared" si="218"/>
        <v>7.9339691551503249</v>
      </c>
    </row>
    <row r="703" spans="1:16" x14ac:dyDescent="0.2">
      <c r="A703" s="115" t="s">
        <v>53</v>
      </c>
      <c r="B703" s="115" t="s">
        <v>71</v>
      </c>
      <c r="C703" s="116" t="s">
        <v>133</v>
      </c>
      <c r="D703" s="115" t="str">
        <f t="shared" si="201"/>
        <v>PEMale85-89</v>
      </c>
      <c r="E703" s="118">
        <f>VLOOKUP(D703,'Appendix 1b. Person-years 2019'!$E$3:$F$1682,2,FALSE)</f>
        <v>17234.398499999999</v>
      </c>
      <c r="F703" s="118">
        <f>VLOOKUP(D703,'Appendix 2b. Deaths 2019'!$E$4:$F$1683,2,FALSE)</f>
        <v>2333</v>
      </c>
      <c r="G703" s="119">
        <f t="shared" si="202"/>
        <v>0.13536880907099832</v>
      </c>
      <c r="H703" s="189">
        <v>5</v>
      </c>
      <c r="I703" s="215">
        <f>VLOOKUP(D703,'Appendix 3. nax IBGE 2019'!$E$5:$O$1850,11,FALSE)</f>
        <v>2.5</v>
      </c>
      <c r="J703" s="119">
        <f t="shared" si="215"/>
        <v>0.505703009877986</v>
      </c>
      <c r="K703" s="119">
        <f t="shared" si="208"/>
        <v>0.494296990122014</v>
      </c>
      <c r="L703" s="118">
        <f t="shared" si="219"/>
        <v>25965.124632517924</v>
      </c>
      <c r="M703" s="118">
        <f t="shared" si="204"/>
        <v>13130.64167852135</v>
      </c>
      <c r="N703" s="118">
        <f t="shared" si="216"/>
        <v>96999.018966286239</v>
      </c>
      <c r="O703" s="118">
        <f t="shared" si="217"/>
        <v>151123.432525665</v>
      </c>
      <c r="P703" s="117">
        <f t="shared" si="218"/>
        <v>5.8202467603950057</v>
      </c>
    </row>
    <row r="704" spans="1:16" x14ac:dyDescent="0.2">
      <c r="A704" s="115" t="s">
        <v>53</v>
      </c>
      <c r="B704" s="115" t="s">
        <v>71</v>
      </c>
      <c r="C704" s="116" t="s">
        <v>8</v>
      </c>
      <c r="D704" s="115" t="str">
        <f t="shared" si="201"/>
        <v>PEMale90+</v>
      </c>
      <c r="E704" s="113">
        <f>VLOOKUP(D704,'Appendix 1b. Person-years 2019'!$E$3:$F$1682,2,FALSE)</f>
        <v>9981.8970000000008</v>
      </c>
      <c r="F704" s="113">
        <f>VLOOKUP(D704,'Appendix 2b. Deaths 2019'!$E$4:$F$1683,2,FALSE)</f>
        <v>2367</v>
      </c>
      <c r="G704" s="114">
        <f t="shared" si="202"/>
        <v>0.23712927512676196</v>
      </c>
      <c r="H704" s="190"/>
      <c r="I704" s="215">
        <f>VLOOKUP(D704,'Appendix 3. nax IBGE 2019'!$E$5:$O$1850,11,FALSE)</f>
        <v>4.562212755319627</v>
      </c>
      <c r="J704" s="114">
        <v>1</v>
      </c>
      <c r="K704" s="114">
        <f t="shared" si="208"/>
        <v>0</v>
      </c>
      <c r="L704" s="113">
        <f t="shared" si="219"/>
        <v>12834.482953996574</v>
      </c>
      <c r="M704" s="113">
        <f t="shared" si="204"/>
        <v>12834.482953996574</v>
      </c>
      <c r="N704" s="113">
        <f>L704*P704</f>
        <v>54124.413559378765</v>
      </c>
      <c r="O704" s="113">
        <f>N704</f>
        <v>54124.413559378765</v>
      </c>
      <c r="P704" s="112">
        <f>1/G704</f>
        <v>4.2171089987325727</v>
      </c>
    </row>
    <row r="705" spans="1:16" x14ac:dyDescent="0.2">
      <c r="A705" s="115" t="s">
        <v>49</v>
      </c>
      <c r="B705" s="115" t="s">
        <v>70</v>
      </c>
      <c r="C705" s="116">
        <v>0</v>
      </c>
      <c r="D705" s="115" t="str">
        <f t="shared" si="201"/>
        <v>PIFemale0</v>
      </c>
      <c r="E705" s="122">
        <f>VLOOKUP(D705,'Appendix 1b. Person-years 2019'!$E$3:$F$1682,2,FALSE)</f>
        <v>23482.122800000001</v>
      </c>
      <c r="F705" s="122">
        <f>VLOOKUP(D705,'Appendix 2b. Deaths 2019'!$E$4:$F$1683,2,FALSE)</f>
        <v>320</v>
      </c>
      <c r="G705" s="123">
        <f t="shared" si="202"/>
        <v>1.3627388065613897E-2</v>
      </c>
      <c r="H705" s="188">
        <v>1</v>
      </c>
      <c r="I705" s="215">
        <f>VLOOKUP(D705,'Appendix 3. nax IBGE 2019'!$E$5:$O$1850,11,FALSE)</f>
        <v>0.10018436188595088</v>
      </c>
      <c r="J705" s="123">
        <f t="shared" ref="J705:J723" si="220">(H705*G705)/(1+(H705-I705)*G705)</f>
        <v>1.3462311360876762E-2</v>
      </c>
      <c r="K705" s="123">
        <f t="shared" si="208"/>
        <v>0.98653768863912328</v>
      </c>
      <c r="L705" s="122">
        <v>100000</v>
      </c>
      <c r="M705" s="122">
        <f t="shared" si="204"/>
        <v>1346.2311360876761</v>
      </c>
      <c r="N705" s="122">
        <f t="shared" ref="N705:N723" si="221">L706*H705+M705*I705</f>
        <v>98788.640171232269</v>
      </c>
      <c r="O705" s="122">
        <f t="shared" ref="O705:O723" si="222">O706+N705</f>
        <v>7928555.3459656434</v>
      </c>
      <c r="P705" s="121">
        <f t="shared" ref="P705:P723" si="223">O705/L705</f>
        <v>79.285553459656441</v>
      </c>
    </row>
    <row r="706" spans="1:16" x14ac:dyDescent="0.2">
      <c r="A706" s="115" t="s">
        <v>49</v>
      </c>
      <c r="B706" s="115" t="s">
        <v>70</v>
      </c>
      <c r="C706" s="120" t="s">
        <v>1657</v>
      </c>
      <c r="D706" s="115" t="str">
        <f t="shared" si="201"/>
        <v>PIFemale1-4</v>
      </c>
      <c r="E706" s="118">
        <f>VLOOKUP(D706,'Appendix 1b. Person-years 2019'!$E$3:$F$1682,2,FALSE)</f>
        <v>92986.02</v>
      </c>
      <c r="F706" s="118">
        <f>VLOOKUP(D706,'Appendix 2b. Deaths 2019'!$E$4:$F$1683,2,FALSE)</f>
        <v>43</v>
      </c>
      <c r="G706" s="119">
        <f t="shared" si="202"/>
        <v>4.6243510583633967E-4</v>
      </c>
      <c r="H706" s="189">
        <v>4</v>
      </c>
      <c r="I706" s="215">
        <f>VLOOKUP(D706,'Appendix 3. nax IBGE 2019'!$E$5:$O$1850,11,FALSE)</f>
        <v>1.4968168039785703</v>
      </c>
      <c r="J706" s="119">
        <f t="shared" si="220"/>
        <v>1.8476017139004704E-3</v>
      </c>
      <c r="K706" s="119">
        <f t="shared" si="208"/>
        <v>0.99815239828609958</v>
      </c>
      <c r="L706" s="118">
        <f t="shared" ref="L706:L724" si="224">L705-M705</f>
        <v>98653.768863912323</v>
      </c>
      <c r="M706" s="118">
        <f t="shared" si="204"/>
        <v>182.27287243570527</v>
      </c>
      <c r="N706" s="118">
        <f t="shared" si="221"/>
        <v>394158.8130642777</v>
      </c>
      <c r="O706" s="118">
        <f t="shared" si="222"/>
        <v>7829766.7057944108</v>
      </c>
      <c r="P706" s="117">
        <f t="shared" si="223"/>
        <v>79.366118456104417</v>
      </c>
    </row>
    <row r="707" spans="1:16" x14ac:dyDescent="0.2">
      <c r="A707" s="115" t="s">
        <v>49</v>
      </c>
      <c r="B707" s="115" t="s">
        <v>70</v>
      </c>
      <c r="C707" s="120" t="s">
        <v>1658</v>
      </c>
      <c r="D707" s="115" t="str">
        <f t="shared" si="201"/>
        <v>PIFemale5-9</v>
      </c>
      <c r="E707" s="118">
        <f>VLOOKUP(D707,'Appendix 1b. Person-years 2019'!$E$3:$F$1682,2,FALSE)</f>
        <v>116574.84020000001</v>
      </c>
      <c r="F707" s="118">
        <f>VLOOKUP(D707,'Appendix 2b. Deaths 2019'!$E$4:$F$1683,2,FALSE)</f>
        <v>21</v>
      </c>
      <c r="G707" s="119">
        <f t="shared" si="202"/>
        <v>1.8014178671805719E-4</v>
      </c>
      <c r="H707" s="189">
        <v>5</v>
      </c>
      <c r="I707" s="215">
        <f>VLOOKUP(D707,'Appendix 3. nax IBGE 2019'!$E$5:$O$1850,11,FALSE)</f>
        <v>2.4999999999997997</v>
      </c>
      <c r="J707" s="119">
        <f t="shared" si="220"/>
        <v>9.0030347789754367E-4</v>
      </c>
      <c r="K707" s="119">
        <f t="shared" si="208"/>
        <v>0.99909969652210251</v>
      </c>
      <c r="L707" s="118">
        <f t="shared" si="224"/>
        <v>98471.495991476622</v>
      </c>
      <c r="M707" s="118">
        <f t="shared" si="204"/>
        <v>88.654230314900431</v>
      </c>
      <c r="N707" s="118">
        <f t="shared" si="221"/>
        <v>492135.84438159579</v>
      </c>
      <c r="O707" s="118">
        <f t="shared" si="222"/>
        <v>7435607.8927301327</v>
      </c>
      <c r="P707" s="117">
        <f t="shared" si="223"/>
        <v>75.510256220477601</v>
      </c>
    </row>
    <row r="708" spans="1:16" x14ac:dyDescent="0.2">
      <c r="A708" s="115" t="s">
        <v>49</v>
      </c>
      <c r="B708" s="115" t="s">
        <v>70</v>
      </c>
      <c r="C708" s="120" t="s">
        <v>118</v>
      </c>
      <c r="D708" s="115" t="str">
        <f t="shared" si="201"/>
        <v>PIFemale10-14</v>
      </c>
      <c r="E708" s="118">
        <f>VLOOKUP(D708,'Appendix 1b. Person-years 2019'!$E$3:$F$1682,2,FALSE)</f>
        <v>130294.5848</v>
      </c>
      <c r="F708" s="118">
        <f>VLOOKUP(D708,'Appendix 2b. Deaths 2019'!$E$4:$F$1683,2,FALSE)</f>
        <v>34</v>
      </c>
      <c r="G708" s="119">
        <f t="shared" si="202"/>
        <v>2.6094714567139864E-4</v>
      </c>
      <c r="H708" s="189">
        <v>5</v>
      </c>
      <c r="I708" s="215">
        <f>VLOOKUP(D708,'Appendix 3. nax IBGE 2019'!$E$5:$O$1850,11,FALSE)</f>
        <v>2.500000000000036</v>
      </c>
      <c r="J708" s="119">
        <f t="shared" si="220"/>
        <v>1.3038851156089892E-3</v>
      </c>
      <c r="K708" s="119">
        <f t="shared" si="208"/>
        <v>0.99869611488439103</v>
      </c>
      <c r="L708" s="118">
        <f t="shared" si="224"/>
        <v>98382.841761161719</v>
      </c>
      <c r="M708" s="118">
        <f t="shared" si="204"/>
        <v>128.27992300369326</v>
      </c>
      <c r="N708" s="118">
        <f t="shared" si="221"/>
        <v>491593.50899829943</v>
      </c>
      <c r="O708" s="118">
        <f t="shared" si="222"/>
        <v>6943472.0483485367</v>
      </c>
      <c r="P708" s="117">
        <f t="shared" si="223"/>
        <v>70.576046839598291</v>
      </c>
    </row>
    <row r="709" spans="1:16" x14ac:dyDescent="0.2">
      <c r="A709" s="115" t="s">
        <v>49</v>
      </c>
      <c r="B709" s="115" t="s">
        <v>70</v>
      </c>
      <c r="C709" s="116" t="s">
        <v>119</v>
      </c>
      <c r="D709" s="115" t="str">
        <f t="shared" ref="D709:D772" si="225">_xlfn.CONCAT(A709,B709,C709)</f>
        <v>PIFemale15-19</v>
      </c>
      <c r="E709" s="118">
        <f>VLOOKUP(D709,'Appendix 1b. Person-years 2019'!$E$3:$F$1682,2,FALSE)</f>
        <v>143698.6134</v>
      </c>
      <c r="F709" s="118">
        <f>VLOOKUP(D709,'Appendix 2b. Deaths 2019'!$E$4:$F$1683,2,FALSE)</f>
        <v>71</v>
      </c>
      <c r="G709" s="119">
        <f t="shared" ref="G709:G772" si="226">F709/E709</f>
        <v>4.9408966669959534E-4</v>
      </c>
      <c r="H709" s="189">
        <v>5</v>
      </c>
      <c r="I709" s="215">
        <f>VLOOKUP(D709,'Appendix 3. nax IBGE 2019'!$E$5:$O$1850,11,FALSE)</f>
        <v>2.4999999999999902</v>
      </c>
      <c r="J709" s="119">
        <f t="shared" si="220"/>
        <v>2.4674005407210285E-3</v>
      </c>
      <c r="K709" s="119">
        <f t="shared" si="208"/>
        <v>0.99753259945927897</v>
      </c>
      <c r="L709" s="118">
        <f t="shared" si="224"/>
        <v>98254.561838158028</v>
      </c>
      <c r="M709" s="118">
        <f t="shared" ref="M709:M772" si="227">L709*J709</f>
        <v>242.43335900777885</v>
      </c>
      <c r="N709" s="118">
        <f t="shared" si="221"/>
        <v>490666.72579327069</v>
      </c>
      <c r="O709" s="118">
        <f t="shared" si="222"/>
        <v>6451878.5393502377</v>
      </c>
      <c r="P709" s="117">
        <f t="shared" si="223"/>
        <v>65.664926072110305</v>
      </c>
    </row>
    <row r="710" spans="1:16" x14ac:dyDescent="0.2">
      <c r="A710" s="115" t="s">
        <v>49</v>
      </c>
      <c r="B710" s="115" t="s">
        <v>70</v>
      </c>
      <c r="C710" s="116" t="s">
        <v>120</v>
      </c>
      <c r="D710" s="115" t="str">
        <f t="shared" si="225"/>
        <v>PIFemale20-24</v>
      </c>
      <c r="E710" s="118">
        <f>VLOOKUP(D710,'Appendix 1b. Person-years 2019'!$E$3:$F$1682,2,FALSE)</f>
        <v>143949.7182</v>
      </c>
      <c r="F710" s="118">
        <f>VLOOKUP(D710,'Appendix 2b. Deaths 2019'!$E$4:$F$1683,2,FALSE)</f>
        <v>81</v>
      </c>
      <c r="G710" s="119">
        <f t="shared" si="226"/>
        <v>5.6269648188863209E-4</v>
      </c>
      <c r="H710" s="189">
        <v>5</v>
      </c>
      <c r="I710" s="215">
        <f>VLOOKUP(D710,'Appendix 3. nax IBGE 2019'!$E$5:$O$1850,11,FALSE)</f>
        <v>2.4999999999999352</v>
      </c>
      <c r="J710" s="119">
        <f t="shared" si="220"/>
        <v>2.8095301276466929E-3</v>
      </c>
      <c r="K710" s="119">
        <f t="shared" ref="K710:K773" si="228">1-J710</f>
        <v>0.99719046987235327</v>
      </c>
      <c r="L710" s="118">
        <f t="shared" si="224"/>
        <v>98012.128479150255</v>
      </c>
      <c r="M710" s="118">
        <f t="shared" si="227"/>
        <v>275.36802783695106</v>
      </c>
      <c r="N710" s="118">
        <f t="shared" si="221"/>
        <v>489372.22232615884</v>
      </c>
      <c r="O710" s="118">
        <f t="shared" si="222"/>
        <v>5961211.8135569673</v>
      </c>
      <c r="P710" s="117">
        <f t="shared" si="223"/>
        <v>60.821164748249224</v>
      </c>
    </row>
    <row r="711" spans="1:16" x14ac:dyDescent="0.2">
      <c r="A711" s="115" t="s">
        <v>49</v>
      </c>
      <c r="B711" s="115" t="s">
        <v>70</v>
      </c>
      <c r="C711" s="116" t="s">
        <v>121</v>
      </c>
      <c r="D711" s="115" t="str">
        <f t="shared" si="225"/>
        <v>PIFemale25-29</v>
      </c>
      <c r="E711" s="118">
        <f>VLOOKUP(D711,'Appendix 1b. Person-years 2019'!$E$3:$F$1682,2,FALSE)</f>
        <v>135589.47940000001</v>
      </c>
      <c r="F711" s="118">
        <f>VLOOKUP(D711,'Appendix 2b. Deaths 2019'!$E$4:$F$1683,2,FALSE)</f>
        <v>96</v>
      </c>
      <c r="G711" s="119">
        <f t="shared" si="226"/>
        <v>7.0801953385182771E-4</v>
      </c>
      <c r="H711" s="189">
        <v>5</v>
      </c>
      <c r="I711" s="215">
        <f>VLOOKUP(D711,'Appendix 3. nax IBGE 2019'!$E$5:$O$1850,11,FALSE)</f>
        <v>2.5000000000000355</v>
      </c>
      <c r="J711" s="119">
        <f t="shared" si="220"/>
        <v>3.5338425952915783E-3</v>
      </c>
      <c r="K711" s="119">
        <f t="shared" si="228"/>
        <v>0.99646615740470845</v>
      </c>
      <c r="L711" s="118">
        <f t="shared" si="224"/>
        <v>97736.760451313297</v>
      </c>
      <c r="M711" s="118">
        <f t="shared" si="227"/>
        <v>345.38632720866025</v>
      </c>
      <c r="N711" s="118">
        <f t="shared" si="221"/>
        <v>487820.33643854485</v>
      </c>
      <c r="O711" s="118">
        <f t="shared" si="222"/>
        <v>5471839.5912308088</v>
      </c>
      <c r="P711" s="117">
        <f t="shared" si="223"/>
        <v>55.98548147047044</v>
      </c>
    </row>
    <row r="712" spans="1:16" x14ac:dyDescent="0.2">
      <c r="A712" s="115" t="s">
        <v>49</v>
      </c>
      <c r="B712" s="115" t="s">
        <v>70</v>
      </c>
      <c r="C712" s="116" t="s">
        <v>122</v>
      </c>
      <c r="D712" s="115" t="str">
        <f t="shared" si="225"/>
        <v>PIFemale30-34</v>
      </c>
      <c r="E712" s="118">
        <f>VLOOKUP(D712,'Appendix 1b. Person-years 2019'!$E$3:$F$1682,2,FALSE)</f>
        <v>138705.2432</v>
      </c>
      <c r="F712" s="118">
        <f>VLOOKUP(D712,'Appendix 2b. Deaths 2019'!$E$4:$F$1683,2,FALSE)</f>
        <v>117</v>
      </c>
      <c r="G712" s="119">
        <f t="shared" si="226"/>
        <v>8.4351533727745919E-4</v>
      </c>
      <c r="H712" s="189">
        <v>5</v>
      </c>
      <c r="I712" s="215">
        <f>VLOOKUP(D712,'Appendix 3. nax IBGE 2019'!$E$5:$O$1850,11,FALSE)</f>
        <v>2.4999999999999614</v>
      </c>
      <c r="J712" s="119">
        <f t="shared" si="220"/>
        <v>4.2087014258804165E-3</v>
      </c>
      <c r="K712" s="119">
        <f t="shared" si="228"/>
        <v>0.99579129857411963</v>
      </c>
      <c r="L712" s="118">
        <f t="shared" si="224"/>
        <v>97391.374124104637</v>
      </c>
      <c r="M712" s="118">
        <f t="shared" si="227"/>
        <v>409.8912151445723</v>
      </c>
      <c r="N712" s="118">
        <f t="shared" si="221"/>
        <v>485932.14258266176</v>
      </c>
      <c r="O712" s="118">
        <f t="shared" si="222"/>
        <v>4984019.2547922637</v>
      </c>
      <c r="P712" s="117">
        <f t="shared" si="223"/>
        <v>51.175161040865788</v>
      </c>
    </row>
    <row r="713" spans="1:16" x14ac:dyDescent="0.2">
      <c r="A713" s="115" t="s">
        <v>49</v>
      </c>
      <c r="B713" s="115" t="s">
        <v>70</v>
      </c>
      <c r="C713" s="116" t="s">
        <v>123</v>
      </c>
      <c r="D713" s="115" t="str">
        <f t="shared" si="225"/>
        <v>PIFemale35-39</v>
      </c>
      <c r="E713" s="118">
        <f>VLOOKUP(D713,'Appendix 1b. Person-years 2019'!$E$3:$F$1682,2,FALSE)</f>
        <v>131944.07199999999</v>
      </c>
      <c r="F713" s="118">
        <f>VLOOKUP(D713,'Appendix 2b. Deaths 2019'!$E$4:$F$1683,2,FALSE)</f>
        <v>170</v>
      </c>
      <c r="G713" s="119">
        <f t="shared" si="226"/>
        <v>1.2884246895154185E-3</v>
      </c>
      <c r="H713" s="189">
        <v>5</v>
      </c>
      <c r="I713" s="215">
        <f>VLOOKUP(D713,'Appendix 3. nax IBGE 2019'!$E$5:$O$1850,11,FALSE)</f>
        <v>2.5000000000000027</v>
      </c>
      <c r="J713" s="119">
        <f t="shared" si="220"/>
        <v>6.4214395942883114E-3</v>
      </c>
      <c r="K713" s="119">
        <f t="shared" si="228"/>
        <v>0.99357856040571169</v>
      </c>
      <c r="L713" s="118">
        <f t="shared" si="224"/>
        <v>96981.482908960068</v>
      </c>
      <c r="M713" s="118">
        <f t="shared" si="227"/>
        <v>622.76073426439132</v>
      </c>
      <c r="N713" s="118">
        <f t="shared" si="221"/>
        <v>483350.51270913938</v>
      </c>
      <c r="O713" s="118">
        <f t="shared" si="222"/>
        <v>4498087.1122096023</v>
      </c>
      <c r="P713" s="117">
        <f t="shared" si="223"/>
        <v>46.380886095875795</v>
      </c>
    </row>
    <row r="714" spans="1:16" x14ac:dyDescent="0.2">
      <c r="A714" s="115" t="s">
        <v>49</v>
      </c>
      <c r="B714" s="115" t="s">
        <v>70</v>
      </c>
      <c r="C714" s="116" t="s">
        <v>124</v>
      </c>
      <c r="D714" s="115" t="str">
        <f t="shared" si="225"/>
        <v>PIFemale40-44</v>
      </c>
      <c r="E714" s="118">
        <f>VLOOKUP(D714,'Appendix 1b. Person-years 2019'!$E$3:$F$1682,2,FALSE)</f>
        <v>120024.3504</v>
      </c>
      <c r="F714" s="118">
        <f>VLOOKUP(D714,'Appendix 2b. Deaths 2019'!$E$4:$F$1683,2,FALSE)</f>
        <v>211</v>
      </c>
      <c r="G714" s="119">
        <f t="shared" si="226"/>
        <v>1.7579766047207035E-3</v>
      </c>
      <c r="H714" s="189">
        <v>5</v>
      </c>
      <c r="I714" s="215">
        <f>VLOOKUP(D714,'Appendix 3. nax IBGE 2019'!$E$5:$O$1850,11,FALSE)</f>
        <v>2.5000000000000204</v>
      </c>
      <c r="J714" s="119">
        <f t="shared" si="220"/>
        <v>8.7514210399876214E-3</v>
      </c>
      <c r="K714" s="119">
        <f t="shared" si="228"/>
        <v>0.99124857896001239</v>
      </c>
      <c r="L714" s="118">
        <f t="shared" si="224"/>
        <v>96358.722174695678</v>
      </c>
      <c r="M714" s="118">
        <f t="shared" si="227"/>
        <v>843.2757486259535</v>
      </c>
      <c r="N714" s="118">
        <f t="shared" si="221"/>
        <v>479685.42150191352</v>
      </c>
      <c r="O714" s="118">
        <f t="shared" si="222"/>
        <v>4014736.5995004629</v>
      </c>
      <c r="P714" s="117">
        <f t="shared" si="223"/>
        <v>41.664485672836726</v>
      </c>
    </row>
    <row r="715" spans="1:16" x14ac:dyDescent="0.2">
      <c r="A715" s="115" t="s">
        <v>49</v>
      </c>
      <c r="B715" s="115" t="s">
        <v>70</v>
      </c>
      <c r="C715" s="116" t="s">
        <v>125</v>
      </c>
      <c r="D715" s="115" t="str">
        <f t="shared" si="225"/>
        <v>PIFemale45-49</v>
      </c>
      <c r="E715" s="118">
        <f>VLOOKUP(D715,'Appendix 1b. Person-years 2019'!$E$3:$F$1682,2,FALSE)</f>
        <v>101248.48669999999</v>
      </c>
      <c r="F715" s="118">
        <f>VLOOKUP(D715,'Appendix 2b. Deaths 2019'!$E$4:$F$1683,2,FALSE)</f>
        <v>264</v>
      </c>
      <c r="G715" s="119">
        <f t="shared" si="226"/>
        <v>2.607446378751654E-3</v>
      </c>
      <c r="H715" s="189">
        <v>5</v>
      </c>
      <c r="I715" s="215">
        <f>VLOOKUP(D715,'Appendix 3. nax IBGE 2019'!$E$5:$O$1850,11,FALSE)</f>
        <v>2.4999999999999898</v>
      </c>
      <c r="J715" s="119">
        <f t="shared" si="220"/>
        <v>1.2952797580890778E-2</v>
      </c>
      <c r="K715" s="119">
        <f t="shared" si="228"/>
        <v>0.98704720241910926</v>
      </c>
      <c r="L715" s="118">
        <f t="shared" si="224"/>
        <v>95515.446426069728</v>
      </c>
      <c r="M715" s="118">
        <f t="shared" si="227"/>
        <v>1237.1922434052988</v>
      </c>
      <c r="N715" s="118">
        <f t="shared" si="221"/>
        <v>474484.25152183539</v>
      </c>
      <c r="O715" s="118">
        <f t="shared" si="222"/>
        <v>3535051.1779985493</v>
      </c>
      <c r="P715" s="117">
        <f t="shared" si="223"/>
        <v>37.010256563421159</v>
      </c>
    </row>
    <row r="716" spans="1:16" x14ac:dyDescent="0.2">
      <c r="A716" s="115" t="s">
        <v>49</v>
      </c>
      <c r="B716" s="115" t="s">
        <v>70</v>
      </c>
      <c r="C716" s="116" t="s">
        <v>126</v>
      </c>
      <c r="D716" s="115" t="str">
        <f t="shared" si="225"/>
        <v>PIFemale50-54</v>
      </c>
      <c r="E716" s="118">
        <f>VLOOKUP(D716,'Appendix 1b. Person-years 2019'!$E$3:$F$1682,2,FALSE)</f>
        <v>93807.220700000005</v>
      </c>
      <c r="F716" s="118">
        <f>VLOOKUP(D716,'Appendix 2b. Deaths 2019'!$E$4:$F$1683,2,FALSE)</f>
        <v>360</v>
      </c>
      <c r="G716" s="119">
        <f t="shared" si="226"/>
        <v>3.8376576697789319E-3</v>
      </c>
      <c r="H716" s="189">
        <v>5</v>
      </c>
      <c r="I716" s="215">
        <f>VLOOKUP(D716,'Appendix 3. nax IBGE 2019'!$E$5:$O$1850,11,FALSE)</f>
        <v>2.4999999999999996</v>
      </c>
      <c r="J716" s="119">
        <f t="shared" si="220"/>
        <v>1.9005942595462524E-2</v>
      </c>
      <c r="K716" s="119">
        <f t="shared" si="228"/>
        <v>0.98099405740453749</v>
      </c>
      <c r="L716" s="118">
        <f t="shared" si="224"/>
        <v>94278.25418266443</v>
      </c>
      <c r="M716" s="118">
        <f t="shared" si="227"/>
        <v>1791.8470869961448</v>
      </c>
      <c r="N716" s="118">
        <f t="shared" si="221"/>
        <v>466911.65319583175</v>
      </c>
      <c r="O716" s="118">
        <f t="shared" si="222"/>
        <v>3060566.9264767137</v>
      </c>
      <c r="P716" s="117">
        <f t="shared" si="223"/>
        <v>32.463126868544414</v>
      </c>
    </row>
    <row r="717" spans="1:16" x14ac:dyDescent="0.2">
      <c r="A717" s="115" t="s">
        <v>49</v>
      </c>
      <c r="B717" s="115" t="s">
        <v>70</v>
      </c>
      <c r="C717" s="116" t="s">
        <v>127</v>
      </c>
      <c r="D717" s="115" t="str">
        <f t="shared" si="225"/>
        <v>PIFemale55-59</v>
      </c>
      <c r="E717" s="118">
        <f>VLOOKUP(D717,'Appendix 1b. Person-years 2019'!$E$3:$F$1682,2,FALSE)</f>
        <v>82473.942899999995</v>
      </c>
      <c r="F717" s="118">
        <f>VLOOKUP(D717,'Appendix 2b. Deaths 2019'!$E$4:$F$1683,2,FALSE)</f>
        <v>432</v>
      </c>
      <c r="G717" s="119">
        <f t="shared" si="226"/>
        <v>5.2380180310258942E-3</v>
      </c>
      <c r="H717" s="189">
        <v>5</v>
      </c>
      <c r="I717" s="215">
        <f>VLOOKUP(D717,'Appendix 3. nax IBGE 2019'!$E$5:$O$1850,11,FALSE)</f>
        <v>2.4999999999999978</v>
      </c>
      <c r="J717" s="119">
        <f t="shared" si="220"/>
        <v>2.5851562775261922E-2</v>
      </c>
      <c r="K717" s="119">
        <f t="shared" si="228"/>
        <v>0.9741484372247381</v>
      </c>
      <c r="L717" s="118">
        <f t="shared" si="224"/>
        <v>92486.407095668284</v>
      </c>
      <c r="M717" s="118">
        <f t="shared" si="227"/>
        <v>2390.9181588920983</v>
      </c>
      <c r="N717" s="118">
        <f t="shared" si="221"/>
        <v>456454.74008111114</v>
      </c>
      <c r="O717" s="118">
        <f t="shared" si="222"/>
        <v>2593655.2732808818</v>
      </c>
      <c r="P717" s="117">
        <f t="shared" si="223"/>
        <v>28.043637489323107</v>
      </c>
    </row>
    <row r="718" spans="1:16" x14ac:dyDescent="0.2">
      <c r="A718" s="115" t="s">
        <v>49</v>
      </c>
      <c r="B718" s="115" t="s">
        <v>70</v>
      </c>
      <c r="C718" s="116" t="s">
        <v>128</v>
      </c>
      <c r="D718" s="115" t="str">
        <f t="shared" si="225"/>
        <v>PIFemale60-64</v>
      </c>
      <c r="E718" s="118">
        <f>VLOOKUP(D718,'Appendix 1b. Person-years 2019'!$E$3:$F$1682,2,FALSE)</f>
        <v>68666.369600000005</v>
      </c>
      <c r="F718" s="118">
        <f>VLOOKUP(D718,'Appendix 2b. Deaths 2019'!$E$4:$F$1683,2,FALSE)</f>
        <v>541</v>
      </c>
      <c r="G718" s="119">
        <f t="shared" si="226"/>
        <v>7.8786748615293032E-3</v>
      </c>
      <c r="H718" s="189">
        <v>5</v>
      </c>
      <c r="I718" s="215">
        <f>VLOOKUP(D718,'Appendix 3. nax IBGE 2019'!$E$5:$O$1850,11,FALSE)</f>
        <v>2.4999999999999929</v>
      </c>
      <c r="J718" s="119">
        <f t="shared" si="220"/>
        <v>3.863244316072191E-2</v>
      </c>
      <c r="K718" s="119">
        <f t="shared" si="228"/>
        <v>0.9613675568392781</v>
      </c>
      <c r="L718" s="118">
        <f t="shared" si="224"/>
        <v>90095.488936776179</v>
      </c>
      <c r="M718" s="118">
        <f t="shared" si="227"/>
        <v>3480.6088553874556</v>
      </c>
      <c r="N718" s="118">
        <f t="shared" si="221"/>
        <v>441775.92254541226</v>
      </c>
      <c r="O718" s="118">
        <f t="shared" si="222"/>
        <v>2137200.5331997708</v>
      </c>
      <c r="P718" s="117">
        <f t="shared" si="223"/>
        <v>23.721504355223988</v>
      </c>
    </row>
    <row r="719" spans="1:16" x14ac:dyDescent="0.2">
      <c r="A719" s="115" t="s">
        <v>49</v>
      </c>
      <c r="B719" s="115" t="s">
        <v>70</v>
      </c>
      <c r="C719" s="116" t="s">
        <v>129</v>
      </c>
      <c r="D719" s="115" t="str">
        <f t="shared" si="225"/>
        <v>PIFemale65-69</v>
      </c>
      <c r="E719" s="118">
        <f>VLOOKUP(D719,'Appendix 1b. Person-years 2019'!$E$3:$F$1682,2,FALSE)</f>
        <v>55815.844700000001</v>
      </c>
      <c r="F719" s="118">
        <f>VLOOKUP(D719,'Appendix 2b. Deaths 2019'!$E$4:$F$1683,2,FALSE)</f>
        <v>765</v>
      </c>
      <c r="G719" s="119">
        <f t="shared" si="226"/>
        <v>1.3705785590305686E-2</v>
      </c>
      <c r="H719" s="189">
        <v>5</v>
      </c>
      <c r="I719" s="215">
        <f>VLOOKUP(D719,'Appendix 3. nax IBGE 2019'!$E$5:$O$1850,11,FALSE)</f>
        <v>2.4999999999999991</v>
      </c>
      <c r="J719" s="119">
        <f t="shared" si="220"/>
        <v>6.6258612123343968E-2</v>
      </c>
      <c r="K719" s="119">
        <f t="shared" si="228"/>
        <v>0.93374138787665606</v>
      </c>
      <c r="L719" s="118">
        <f t="shared" si="224"/>
        <v>86614.880081388721</v>
      </c>
      <c r="M719" s="118">
        <f t="shared" si="227"/>
        <v>5738.981743422687</v>
      </c>
      <c r="N719" s="118">
        <f t="shared" si="221"/>
        <v>418726.94604838692</v>
      </c>
      <c r="O719" s="118">
        <f t="shared" si="222"/>
        <v>1695424.6106543588</v>
      </c>
      <c r="P719" s="117">
        <f t="shared" si="223"/>
        <v>19.574288032971154</v>
      </c>
    </row>
    <row r="720" spans="1:16" x14ac:dyDescent="0.2">
      <c r="A720" s="115" t="s">
        <v>49</v>
      </c>
      <c r="B720" s="115" t="s">
        <v>70</v>
      </c>
      <c r="C720" s="116" t="s">
        <v>130</v>
      </c>
      <c r="D720" s="115" t="str">
        <f t="shared" si="225"/>
        <v>PIFemale70-74</v>
      </c>
      <c r="E720" s="118">
        <f>VLOOKUP(D720,'Appendix 1b. Person-years 2019'!$E$3:$F$1682,2,FALSE)</f>
        <v>41499.930500000002</v>
      </c>
      <c r="F720" s="118">
        <f>VLOOKUP(D720,'Appendix 2b. Deaths 2019'!$E$4:$F$1683,2,FALSE)</f>
        <v>803</v>
      </c>
      <c r="G720" s="119">
        <f t="shared" si="226"/>
        <v>1.9349429994828544E-2</v>
      </c>
      <c r="H720" s="189">
        <v>5</v>
      </c>
      <c r="I720" s="215">
        <f>VLOOKUP(D720,'Appendix 3. nax IBGE 2019'!$E$5:$O$1850,11,FALSE)</f>
        <v>2.5000000000000031</v>
      </c>
      <c r="J720" s="119">
        <f t="shared" si="220"/>
        <v>9.2283087138414197E-2</v>
      </c>
      <c r="K720" s="119">
        <f t="shared" si="228"/>
        <v>0.90771691286158585</v>
      </c>
      <c r="L720" s="118">
        <f t="shared" si="224"/>
        <v>80875.898337966035</v>
      </c>
      <c r="M720" s="118">
        <f t="shared" si="227"/>
        <v>7463.4775737200471</v>
      </c>
      <c r="N720" s="118">
        <f t="shared" si="221"/>
        <v>385720.79775553016</v>
      </c>
      <c r="O720" s="118">
        <f t="shared" si="222"/>
        <v>1276697.6646059719</v>
      </c>
      <c r="P720" s="117">
        <f t="shared" si="223"/>
        <v>15.785885422513378</v>
      </c>
    </row>
    <row r="721" spans="1:16" x14ac:dyDescent="0.2">
      <c r="A721" s="115" t="s">
        <v>49</v>
      </c>
      <c r="B721" s="115" t="s">
        <v>70</v>
      </c>
      <c r="C721" s="116" t="s">
        <v>131</v>
      </c>
      <c r="D721" s="115" t="str">
        <f t="shared" si="225"/>
        <v>PIFemale75-79</v>
      </c>
      <c r="E721" s="118">
        <f>VLOOKUP(D721,'Appendix 1b. Person-years 2019'!$E$3:$F$1682,2,FALSE)</f>
        <v>28990.795300000002</v>
      </c>
      <c r="F721" s="118">
        <f>VLOOKUP(D721,'Appendix 2b. Deaths 2019'!$E$4:$F$1683,2,FALSE)</f>
        <v>1043</v>
      </c>
      <c r="G721" s="119">
        <f t="shared" si="226"/>
        <v>3.5976936445065374E-2</v>
      </c>
      <c r="H721" s="189">
        <v>5</v>
      </c>
      <c r="I721" s="215">
        <f>VLOOKUP(D721,'Appendix 3. nax IBGE 2019'!$E$5:$O$1850,11,FALSE)</f>
        <v>2.4999999999999991</v>
      </c>
      <c r="J721" s="119">
        <f t="shared" si="220"/>
        <v>0.1650405488804961</v>
      </c>
      <c r="K721" s="119">
        <f t="shared" si="228"/>
        <v>0.83495945111950387</v>
      </c>
      <c r="L721" s="118">
        <f t="shared" si="224"/>
        <v>73412.420764245995</v>
      </c>
      <c r="M721" s="118">
        <f t="shared" si="227"/>
        <v>12116.026217577088</v>
      </c>
      <c r="N721" s="118">
        <f t="shared" si="221"/>
        <v>336772.03827728727</v>
      </c>
      <c r="O721" s="118">
        <f t="shared" si="222"/>
        <v>890976.86685044167</v>
      </c>
      <c r="P721" s="117">
        <f t="shared" si="223"/>
        <v>12.13659565472841</v>
      </c>
    </row>
    <row r="722" spans="1:16" x14ac:dyDescent="0.2">
      <c r="A722" s="115" t="s">
        <v>49</v>
      </c>
      <c r="B722" s="115" t="s">
        <v>70</v>
      </c>
      <c r="C722" s="116" t="s">
        <v>132</v>
      </c>
      <c r="D722" s="115" t="str">
        <f t="shared" si="225"/>
        <v>PIFemale80-84</v>
      </c>
      <c r="E722" s="118">
        <f>VLOOKUP(D722,'Appendix 1b. Person-years 2019'!$E$3:$F$1682,2,FALSE)</f>
        <v>19979.014999999999</v>
      </c>
      <c r="F722" s="118">
        <f>VLOOKUP(D722,'Appendix 2b. Deaths 2019'!$E$4:$F$1683,2,FALSE)</f>
        <v>1177</v>
      </c>
      <c r="G722" s="119">
        <f t="shared" si="226"/>
        <v>5.8911813220021106E-2</v>
      </c>
      <c r="H722" s="189">
        <v>5</v>
      </c>
      <c r="I722" s="215">
        <f>VLOOKUP(D722,'Appendix 3. nax IBGE 2019'!$E$5:$O$1850,11,FALSE)</f>
        <v>2.5000000000000009</v>
      </c>
      <c r="J722" s="119">
        <f t="shared" si="220"/>
        <v>0.25674568194990599</v>
      </c>
      <c r="K722" s="119">
        <f t="shared" si="228"/>
        <v>0.74325431805009401</v>
      </c>
      <c r="L722" s="118">
        <f t="shared" si="224"/>
        <v>61296.394546668904</v>
      </c>
      <c r="M722" s="118">
        <f t="shared" si="227"/>
        <v>15737.584618955007</v>
      </c>
      <c r="N722" s="118">
        <f t="shared" si="221"/>
        <v>267138.011185957</v>
      </c>
      <c r="O722" s="118">
        <f t="shared" si="222"/>
        <v>554204.8285731544</v>
      </c>
      <c r="P722" s="117">
        <f t="shared" si="223"/>
        <v>9.0413935872068709</v>
      </c>
    </row>
    <row r="723" spans="1:16" x14ac:dyDescent="0.2">
      <c r="A723" s="115" t="s">
        <v>49</v>
      </c>
      <c r="B723" s="115" t="s">
        <v>70</v>
      </c>
      <c r="C723" s="116" t="s">
        <v>133</v>
      </c>
      <c r="D723" s="115" t="str">
        <f t="shared" si="225"/>
        <v>PIFemale85-89</v>
      </c>
      <c r="E723" s="118">
        <f>VLOOKUP(D723,'Appendix 1b. Person-years 2019'!$E$3:$F$1682,2,FALSE)</f>
        <v>9971.8315999999995</v>
      </c>
      <c r="F723" s="118">
        <f>VLOOKUP(D723,'Appendix 2b. Deaths 2019'!$E$4:$F$1683,2,FALSE)</f>
        <v>1069</v>
      </c>
      <c r="G723" s="119">
        <f t="shared" si="226"/>
        <v>0.10720197079942666</v>
      </c>
      <c r="H723" s="189">
        <v>5</v>
      </c>
      <c r="I723" s="215">
        <f>VLOOKUP(D723,'Appendix 3. nax IBGE 2019'!$E$5:$O$1850,11,FALSE)</f>
        <v>2.5000000000000009</v>
      </c>
      <c r="J723" s="119">
        <f t="shared" si="220"/>
        <v>0.42271906250861063</v>
      </c>
      <c r="K723" s="119">
        <f t="shared" si="228"/>
        <v>0.57728093749138942</v>
      </c>
      <c r="L723" s="118">
        <f t="shared" si="224"/>
        <v>45558.809927713897</v>
      </c>
      <c r="M723" s="118">
        <f t="shared" si="227"/>
        <v>19258.5774216512</v>
      </c>
      <c r="N723" s="118">
        <f t="shared" si="221"/>
        <v>179647.6060844415</v>
      </c>
      <c r="O723" s="118">
        <f t="shared" si="222"/>
        <v>287066.8173871974</v>
      </c>
      <c r="P723" s="117">
        <f t="shared" si="223"/>
        <v>6.3010165946536647</v>
      </c>
    </row>
    <row r="724" spans="1:16" x14ac:dyDescent="0.2">
      <c r="A724" s="115" t="s">
        <v>49</v>
      </c>
      <c r="B724" s="115" t="s">
        <v>70</v>
      </c>
      <c r="C724" s="116" t="s">
        <v>8</v>
      </c>
      <c r="D724" s="115" t="str">
        <f t="shared" si="225"/>
        <v>PIFemale90+</v>
      </c>
      <c r="E724" s="113">
        <f>VLOOKUP(D724,'Appendix 1b. Person-years 2019'!$E$3:$F$1682,2,FALSE)</f>
        <v>5583.299</v>
      </c>
      <c r="F724" s="113">
        <f>VLOOKUP(D724,'Appendix 2b. Deaths 2019'!$E$4:$F$1683,2,FALSE)</f>
        <v>1367</v>
      </c>
      <c r="G724" s="114">
        <f t="shared" si="226"/>
        <v>0.24483732646236572</v>
      </c>
      <c r="H724" s="190"/>
      <c r="I724" s="215">
        <f>VLOOKUP(D724,'Appendix 3. nax IBGE 2019'!$E$5:$O$1850,11,FALSE)</f>
        <v>4.5427661221541715</v>
      </c>
      <c r="J724" s="114">
        <v>1</v>
      </c>
      <c r="K724" s="114">
        <f t="shared" si="228"/>
        <v>0</v>
      </c>
      <c r="L724" s="113">
        <f t="shared" si="224"/>
        <v>26300.232506062697</v>
      </c>
      <c r="M724" s="113">
        <f t="shared" si="227"/>
        <v>26300.232506062697</v>
      </c>
      <c r="N724" s="113">
        <f>L724*P724</f>
        <v>107419.21130275592</v>
      </c>
      <c r="O724" s="113">
        <f>N724</f>
        <v>107419.21130275592</v>
      </c>
      <c r="P724" s="112">
        <f>1/G724</f>
        <v>4.0843445501097291</v>
      </c>
    </row>
    <row r="725" spans="1:16" x14ac:dyDescent="0.2">
      <c r="A725" s="115" t="s">
        <v>49</v>
      </c>
      <c r="B725" s="115" t="s">
        <v>71</v>
      </c>
      <c r="C725" s="116">
        <v>0</v>
      </c>
      <c r="D725" s="115" t="str">
        <f t="shared" si="225"/>
        <v>PIMale0</v>
      </c>
      <c r="E725" s="122">
        <f>VLOOKUP(D725,'Appendix 1b. Person-years 2019'!$E$3:$F$1682,2,FALSE)</f>
        <v>24617.217499999999</v>
      </c>
      <c r="F725" s="122">
        <f>VLOOKUP(D725,'Appendix 2b. Deaths 2019'!$E$4:$F$1683,2,FALSE)</f>
        <v>374</v>
      </c>
      <c r="G725" s="123">
        <f t="shared" si="226"/>
        <v>1.5192618743365289E-2</v>
      </c>
      <c r="H725" s="188">
        <v>1</v>
      </c>
      <c r="I725" s="215">
        <f>VLOOKUP(D725,'Appendix 3. nax IBGE 2019'!$E$5:$O$1850,11,FALSE)</f>
        <v>9.4711069576868853E-2</v>
      </c>
      <c r="J725" s="123">
        <f t="shared" ref="J725:J743" si="229">(H725*G725)/(1+(H725-I725)*G725)</f>
        <v>1.4986498791478557E-2</v>
      </c>
      <c r="K725" s="123">
        <f t="shared" si="228"/>
        <v>0.98501350120852149</v>
      </c>
      <c r="L725" s="122">
        <v>100000</v>
      </c>
      <c r="M725" s="122">
        <f t="shared" si="227"/>
        <v>1498.6498791478557</v>
      </c>
      <c r="N725" s="122">
        <f t="shared" ref="N725:N743" si="230">L726*H725+M725*I725</f>
        <v>98643.288853827486</v>
      </c>
      <c r="O725" s="122">
        <f t="shared" ref="O725:O743" si="231">O726+N725</f>
        <v>7253425.777945823</v>
      </c>
      <c r="P725" s="121">
        <f t="shared" ref="P725:P743" si="232">O725/L725</f>
        <v>72.53425777945823</v>
      </c>
    </row>
    <row r="726" spans="1:16" x14ac:dyDescent="0.2">
      <c r="A726" s="115" t="s">
        <v>49</v>
      </c>
      <c r="B726" s="115" t="s">
        <v>71</v>
      </c>
      <c r="C726" s="120" t="s">
        <v>1657</v>
      </c>
      <c r="D726" s="115" t="str">
        <f t="shared" si="225"/>
        <v>PIMale1-4</v>
      </c>
      <c r="E726" s="118">
        <f>VLOOKUP(D726,'Appendix 1b. Person-years 2019'!$E$3:$F$1682,2,FALSE)</f>
        <v>97364.742700000003</v>
      </c>
      <c r="F726" s="118">
        <f>VLOOKUP(D726,'Appendix 2b. Deaths 2019'!$E$4:$F$1683,2,FALSE)</f>
        <v>58</v>
      </c>
      <c r="G726" s="119">
        <f t="shared" si="226"/>
        <v>5.9569817976831154E-4</v>
      </c>
      <c r="H726" s="189">
        <v>4</v>
      </c>
      <c r="I726" s="215">
        <f>VLOOKUP(D726,'Appendix 3. nax IBGE 2019'!$E$5:$O$1850,11,FALSE)</f>
        <v>1.5982827990835389</v>
      </c>
      <c r="J726" s="119">
        <f t="shared" si="229"/>
        <v>2.3793885313161426E-3</v>
      </c>
      <c r="K726" s="119">
        <f t="shared" si="228"/>
        <v>0.99762061146868386</v>
      </c>
      <c r="L726" s="118">
        <f t="shared" ref="L726:L744" si="233">L725-M725</f>
        <v>98501.350120852148</v>
      </c>
      <c r="M726" s="118">
        <f t="shared" si="227"/>
        <v>234.37298279671154</v>
      </c>
      <c r="N726" s="118">
        <f t="shared" si="230"/>
        <v>393442.50285919564</v>
      </c>
      <c r="O726" s="118">
        <f t="shared" si="231"/>
        <v>7154782.4890919952</v>
      </c>
      <c r="P726" s="117">
        <f t="shared" si="232"/>
        <v>72.636390062813675</v>
      </c>
    </row>
    <row r="727" spans="1:16" x14ac:dyDescent="0.2">
      <c r="A727" s="115" t="s">
        <v>49</v>
      </c>
      <c r="B727" s="115" t="s">
        <v>71</v>
      </c>
      <c r="C727" s="120" t="s">
        <v>1658</v>
      </c>
      <c r="D727" s="115" t="str">
        <f t="shared" si="225"/>
        <v>PIMale5-9</v>
      </c>
      <c r="E727" s="118">
        <f>VLOOKUP(D727,'Appendix 1b. Person-years 2019'!$E$3:$F$1682,2,FALSE)</f>
        <v>121578.8412</v>
      </c>
      <c r="F727" s="118">
        <f>VLOOKUP(D727,'Appendix 2b. Deaths 2019'!$E$4:$F$1683,2,FALSE)</f>
        <v>31</v>
      </c>
      <c r="G727" s="119">
        <f t="shared" si="226"/>
        <v>2.5497857763757004E-4</v>
      </c>
      <c r="H727" s="189">
        <v>5</v>
      </c>
      <c r="I727" s="215">
        <f>VLOOKUP(D727,'Appendix 3. nax IBGE 2019'!$E$5:$O$1850,11,FALSE)</f>
        <v>2.5000000000000089</v>
      </c>
      <c r="J727" s="119">
        <f t="shared" si="229"/>
        <v>1.2740807299570505E-3</v>
      </c>
      <c r="K727" s="119">
        <f t="shared" si="228"/>
        <v>0.99872591927004295</v>
      </c>
      <c r="L727" s="118">
        <f t="shared" si="233"/>
        <v>98266.97713805543</v>
      </c>
      <c r="M727" s="118">
        <f t="shared" si="227"/>
        <v>125.20006196272645</v>
      </c>
      <c r="N727" s="118">
        <f t="shared" si="230"/>
        <v>491021.88553537038</v>
      </c>
      <c r="O727" s="118">
        <f t="shared" si="231"/>
        <v>6761339.9862327995</v>
      </c>
      <c r="P727" s="117">
        <f t="shared" si="232"/>
        <v>68.805820461270343</v>
      </c>
    </row>
    <row r="728" spans="1:16" x14ac:dyDescent="0.2">
      <c r="A728" s="115" t="s">
        <v>49</v>
      </c>
      <c r="B728" s="115" t="s">
        <v>71</v>
      </c>
      <c r="C728" s="120" t="s">
        <v>118</v>
      </c>
      <c r="D728" s="115" t="str">
        <f t="shared" si="225"/>
        <v>PIMale10-14</v>
      </c>
      <c r="E728" s="118">
        <f>VLOOKUP(D728,'Appendix 1b. Person-years 2019'!$E$3:$F$1682,2,FALSE)</f>
        <v>135132.41800000001</v>
      </c>
      <c r="F728" s="118">
        <f>VLOOKUP(D728,'Appendix 2b. Deaths 2019'!$E$4:$F$1683,2,FALSE)</f>
        <v>49</v>
      </c>
      <c r="G728" s="119">
        <f t="shared" si="226"/>
        <v>3.6260729087227611E-4</v>
      </c>
      <c r="H728" s="189">
        <v>5</v>
      </c>
      <c r="I728" s="215">
        <f>VLOOKUP(D728,'Appendix 3. nax IBGE 2019'!$E$5:$O$1850,11,FALSE)</f>
        <v>2.5000000000000959</v>
      </c>
      <c r="J728" s="119">
        <f t="shared" si="229"/>
        <v>1.8113943923281225E-3</v>
      </c>
      <c r="K728" s="119">
        <f t="shared" si="228"/>
        <v>0.99818860560767186</v>
      </c>
      <c r="L728" s="118">
        <f t="shared" si="233"/>
        <v>98141.777076092709</v>
      </c>
      <c r="M728" s="118">
        <f t="shared" si="227"/>
        <v>177.773464648751</v>
      </c>
      <c r="N728" s="118">
        <f t="shared" si="230"/>
        <v>490264.45171884168</v>
      </c>
      <c r="O728" s="118">
        <f t="shared" si="231"/>
        <v>6270318.1006974289</v>
      </c>
      <c r="P728" s="117">
        <f t="shared" si="232"/>
        <v>63.890407199737524</v>
      </c>
    </row>
    <row r="729" spans="1:16" x14ac:dyDescent="0.2">
      <c r="A729" s="115" t="s">
        <v>49</v>
      </c>
      <c r="B729" s="115" t="s">
        <v>71</v>
      </c>
      <c r="C729" s="116" t="s">
        <v>119</v>
      </c>
      <c r="D729" s="115" t="str">
        <f t="shared" si="225"/>
        <v>PIMale15-19</v>
      </c>
      <c r="E729" s="118">
        <f>VLOOKUP(D729,'Appendix 1b. Person-years 2019'!$E$3:$F$1682,2,FALSE)</f>
        <v>148240.74189999999</v>
      </c>
      <c r="F729" s="118">
        <f>VLOOKUP(D729,'Appendix 2b. Deaths 2019'!$E$4:$F$1683,2,FALSE)</f>
        <v>194</v>
      </c>
      <c r="G729" s="119">
        <f t="shared" si="226"/>
        <v>1.3086820634698943E-3</v>
      </c>
      <c r="H729" s="189">
        <v>5</v>
      </c>
      <c r="I729" s="215">
        <f>VLOOKUP(D729,'Appendix 3. nax IBGE 2019'!$E$5:$O$1850,11,FALSE)</f>
        <v>2.499999999999972</v>
      </c>
      <c r="J729" s="119">
        <f t="shared" si="229"/>
        <v>6.5220720206741831E-3</v>
      </c>
      <c r="K729" s="119">
        <f t="shared" si="228"/>
        <v>0.99347792797932577</v>
      </c>
      <c r="L729" s="118">
        <f t="shared" si="233"/>
        <v>97964.003611443957</v>
      </c>
      <c r="M729" s="118">
        <f t="shared" si="227"/>
        <v>638.92828698742323</v>
      </c>
      <c r="N729" s="118">
        <f t="shared" si="230"/>
        <v>488222.69733975123</v>
      </c>
      <c r="O729" s="118">
        <f t="shared" si="231"/>
        <v>5780053.6489785872</v>
      </c>
      <c r="P729" s="117">
        <f t="shared" si="232"/>
        <v>59.001811235727949</v>
      </c>
    </row>
    <row r="730" spans="1:16" x14ac:dyDescent="0.2">
      <c r="A730" s="115" t="s">
        <v>49</v>
      </c>
      <c r="B730" s="115" t="s">
        <v>71</v>
      </c>
      <c r="C730" s="116" t="s">
        <v>120</v>
      </c>
      <c r="D730" s="115" t="str">
        <f t="shared" si="225"/>
        <v>PIMale20-24</v>
      </c>
      <c r="E730" s="118">
        <f>VLOOKUP(D730,'Appendix 1b. Person-years 2019'!$E$3:$F$1682,2,FALSE)</f>
        <v>146775.61009999999</v>
      </c>
      <c r="F730" s="118">
        <f>VLOOKUP(D730,'Appendix 2b. Deaths 2019'!$E$4:$F$1683,2,FALSE)</f>
        <v>307</v>
      </c>
      <c r="G730" s="119">
        <f t="shared" si="226"/>
        <v>2.0916281648622492E-3</v>
      </c>
      <c r="H730" s="189">
        <v>5</v>
      </c>
      <c r="I730" s="215">
        <f>VLOOKUP(D730,'Appendix 3. nax IBGE 2019'!$E$5:$O$1850,11,FALSE)</f>
        <v>2.4999999999999925</v>
      </c>
      <c r="J730" s="119">
        <f t="shared" si="229"/>
        <v>1.0403738940839909E-2</v>
      </c>
      <c r="K730" s="119">
        <f t="shared" si="228"/>
        <v>0.9895962610591601</v>
      </c>
      <c r="L730" s="118">
        <f t="shared" si="233"/>
        <v>97325.075324456528</v>
      </c>
      <c r="M730" s="118">
        <f t="shared" si="227"/>
        <v>1012.5446760732257</v>
      </c>
      <c r="N730" s="118">
        <f t="shared" si="230"/>
        <v>484094.01493209956</v>
      </c>
      <c r="O730" s="118">
        <f t="shared" si="231"/>
        <v>5291830.9516388364</v>
      </c>
      <c r="P730" s="117">
        <f t="shared" si="232"/>
        <v>54.372739337701475</v>
      </c>
    </row>
    <row r="731" spans="1:16" x14ac:dyDescent="0.2">
      <c r="A731" s="115" t="s">
        <v>49</v>
      </c>
      <c r="B731" s="115" t="s">
        <v>71</v>
      </c>
      <c r="C731" s="116" t="s">
        <v>121</v>
      </c>
      <c r="D731" s="115" t="str">
        <f t="shared" si="225"/>
        <v>PIMale25-29</v>
      </c>
      <c r="E731" s="118">
        <f>VLOOKUP(D731,'Appendix 1b. Person-years 2019'!$E$3:$F$1682,2,FALSE)</f>
        <v>129446.8691</v>
      </c>
      <c r="F731" s="118">
        <f>VLOOKUP(D731,'Appendix 2b. Deaths 2019'!$E$4:$F$1683,2,FALSE)</f>
        <v>317</v>
      </c>
      <c r="G731" s="119">
        <f t="shared" si="226"/>
        <v>2.4488811680343685E-3</v>
      </c>
      <c r="H731" s="189">
        <v>5</v>
      </c>
      <c r="I731" s="215">
        <f>VLOOKUP(D731,'Appendix 3. nax IBGE 2019'!$E$5:$O$1850,11,FALSE)</f>
        <v>2.5000000000000182</v>
      </c>
      <c r="J731" s="119">
        <f t="shared" si="229"/>
        <v>1.216989924746188E-2</v>
      </c>
      <c r="K731" s="119">
        <f t="shared" si="228"/>
        <v>0.98783010075253808</v>
      </c>
      <c r="L731" s="118">
        <f t="shared" si="233"/>
        <v>96312.530648383297</v>
      </c>
      <c r="M731" s="118">
        <f t="shared" si="227"/>
        <v>1172.1137942589091</v>
      </c>
      <c r="N731" s="118">
        <f t="shared" si="230"/>
        <v>478632.36875626922</v>
      </c>
      <c r="O731" s="118">
        <f t="shared" si="231"/>
        <v>4807736.9367067367</v>
      </c>
      <c r="P731" s="117">
        <f t="shared" si="232"/>
        <v>49.918083393102485</v>
      </c>
    </row>
    <row r="732" spans="1:16" x14ac:dyDescent="0.2">
      <c r="A732" s="115" t="s">
        <v>49</v>
      </c>
      <c r="B732" s="115" t="s">
        <v>71</v>
      </c>
      <c r="C732" s="116" t="s">
        <v>122</v>
      </c>
      <c r="D732" s="115" t="str">
        <f t="shared" si="225"/>
        <v>PIMale30-34</v>
      </c>
      <c r="E732" s="118">
        <f>VLOOKUP(D732,'Appendix 1b. Person-years 2019'!$E$3:$F$1682,2,FALSE)</f>
        <v>127246.96769999999</v>
      </c>
      <c r="F732" s="118">
        <f>VLOOKUP(D732,'Appendix 2b. Deaths 2019'!$E$4:$F$1683,2,FALSE)</f>
        <v>395</v>
      </c>
      <c r="G732" s="119">
        <f t="shared" si="226"/>
        <v>3.1041997081711209E-3</v>
      </c>
      <c r="H732" s="189">
        <v>5</v>
      </c>
      <c r="I732" s="215">
        <f>VLOOKUP(D732,'Appendix 3. nax IBGE 2019'!$E$5:$O$1850,11,FALSE)</f>
        <v>2.49999999999998</v>
      </c>
      <c r="J732" s="119">
        <f t="shared" si="229"/>
        <v>1.5401475402233062E-2</v>
      </c>
      <c r="K732" s="119">
        <f t="shared" si="228"/>
        <v>0.98459852459776698</v>
      </c>
      <c r="L732" s="118">
        <f t="shared" si="233"/>
        <v>95140.416854124385</v>
      </c>
      <c r="M732" s="118">
        <f t="shared" si="227"/>
        <v>1465.3027899369965</v>
      </c>
      <c r="N732" s="118">
        <f t="shared" si="230"/>
        <v>472038.82729577943</v>
      </c>
      <c r="O732" s="118">
        <f t="shared" si="231"/>
        <v>4329104.5679504676</v>
      </c>
      <c r="P732" s="117">
        <f t="shared" si="232"/>
        <v>45.502266135622875</v>
      </c>
    </row>
    <row r="733" spans="1:16" x14ac:dyDescent="0.2">
      <c r="A733" s="115" t="s">
        <v>49</v>
      </c>
      <c r="B733" s="115" t="s">
        <v>71</v>
      </c>
      <c r="C733" s="116" t="s">
        <v>123</v>
      </c>
      <c r="D733" s="115" t="str">
        <f t="shared" si="225"/>
        <v>PIMale35-39</v>
      </c>
      <c r="E733" s="118">
        <f>VLOOKUP(D733,'Appendix 1b. Person-years 2019'!$E$3:$F$1682,2,FALSE)</f>
        <v>120362.7307</v>
      </c>
      <c r="F733" s="118">
        <f>VLOOKUP(D733,'Appendix 2b. Deaths 2019'!$E$4:$F$1683,2,FALSE)</f>
        <v>412</v>
      </c>
      <c r="G733" s="119">
        <f t="shared" si="226"/>
        <v>3.4229864809805282E-3</v>
      </c>
      <c r="H733" s="189">
        <v>5</v>
      </c>
      <c r="I733" s="215">
        <f>VLOOKUP(D733,'Appendix 3. nax IBGE 2019'!$E$5:$O$1850,11,FALSE)</f>
        <v>2.5000000000000342</v>
      </c>
      <c r="J733" s="119">
        <f t="shared" si="229"/>
        <v>1.6969714645359735E-2</v>
      </c>
      <c r="K733" s="119">
        <f t="shared" si="228"/>
        <v>0.98303028535464021</v>
      </c>
      <c r="L733" s="118">
        <f t="shared" si="233"/>
        <v>93675.114064187394</v>
      </c>
      <c r="M733" s="118">
        <f t="shared" si="227"/>
        <v>1589.6399550407846</v>
      </c>
      <c r="N733" s="118">
        <f t="shared" si="230"/>
        <v>464401.47043333511</v>
      </c>
      <c r="O733" s="118">
        <f t="shared" si="231"/>
        <v>3857065.7406546879</v>
      </c>
      <c r="P733" s="117">
        <f t="shared" si="232"/>
        <v>41.17492440961189</v>
      </c>
    </row>
    <row r="734" spans="1:16" x14ac:dyDescent="0.2">
      <c r="A734" s="115" t="s">
        <v>49</v>
      </c>
      <c r="B734" s="115" t="s">
        <v>71</v>
      </c>
      <c r="C734" s="116" t="s">
        <v>124</v>
      </c>
      <c r="D734" s="115" t="str">
        <f t="shared" si="225"/>
        <v>PIMale40-44</v>
      </c>
      <c r="E734" s="118">
        <f>VLOOKUP(D734,'Appendix 1b. Person-years 2019'!$E$3:$F$1682,2,FALSE)</f>
        <v>108787.0189</v>
      </c>
      <c r="F734" s="118">
        <f>VLOOKUP(D734,'Appendix 2b. Deaths 2019'!$E$4:$F$1683,2,FALSE)</f>
        <v>462</v>
      </c>
      <c r="G734" s="119">
        <f t="shared" si="226"/>
        <v>4.2468302254397008E-3</v>
      </c>
      <c r="H734" s="189">
        <v>5</v>
      </c>
      <c r="I734" s="215">
        <f>VLOOKUP(D734,'Appendix 3. nax IBGE 2019'!$E$5:$O$1850,11,FALSE)</f>
        <v>2.4999999999999996</v>
      </c>
      <c r="J734" s="119">
        <f t="shared" si="229"/>
        <v>2.101107495671066E-2</v>
      </c>
      <c r="K734" s="119">
        <f t="shared" si="228"/>
        <v>0.97898892504328938</v>
      </c>
      <c r="L734" s="118">
        <f t="shared" si="233"/>
        <v>92085.474109146613</v>
      </c>
      <c r="M734" s="118">
        <f t="shared" si="227"/>
        <v>1934.8147989315182</v>
      </c>
      <c r="N734" s="118">
        <f t="shared" si="230"/>
        <v>455590.33354840428</v>
      </c>
      <c r="O734" s="118">
        <f t="shared" si="231"/>
        <v>3392664.2702213526</v>
      </c>
      <c r="P734" s="117">
        <f t="shared" si="232"/>
        <v>36.842556364537067</v>
      </c>
    </row>
    <row r="735" spans="1:16" x14ac:dyDescent="0.2">
      <c r="A735" s="115" t="s">
        <v>49</v>
      </c>
      <c r="B735" s="115" t="s">
        <v>71</v>
      </c>
      <c r="C735" s="116" t="s">
        <v>125</v>
      </c>
      <c r="D735" s="115" t="str">
        <f t="shared" si="225"/>
        <v>PIMale45-49</v>
      </c>
      <c r="E735" s="118">
        <f>VLOOKUP(D735,'Appendix 1b. Person-years 2019'!$E$3:$F$1682,2,FALSE)</f>
        <v>91864.134999999995</v>
      </c>
      <c r="F735" s="118">
        <f>VLOOKUP(D735,'Appendix 2b. Deaths 2019'!$E$4:$F$1683,2,FALSE)</f>
        <v>457</v>
      </c>
      <c r="G735" s="119">
        <f t="shared" si="226"/>
        <v>4.9747379649304922E-3</v>
      </c>
      <c r="H735" s="189">
        <v>5</v>
      </c>
      <c r="I735" s="215">
        <f>VLOOKUP(D735,'Appendix 3. nax IBGE 2019'!$E$5:$O$1850,11,FALSE)</f>
        <v>2.5000000000000115</v>
      </c>
      <c r="J735" s="119">
        <f t="shared" si="229"/>
        <v>2.4568139681647446E-2</v>
      </c>
      <c r="K735" s="119">
        <f t="shared" si="228"/>
        <v>0.97543186031835261</v>
      </c>
      <c r="L735" s="118">
        <f t="shared" si="233"/>
        <v>90150.659310215095</v>
      </c>
      <c r="M735" s="118">
        <f t="shared" si="227"/>
        <v>2214.8339903259753</v>
      </c>
      <c r="N735" s="118">
        <f t="shared" si="230"/>
        <v>445216.21157526056</v>
      </c>
      <c r="O735" s="118">
        <f t="shared" si="231"/>
        <v>2937073.9366729483</v>
      </c>
      <c r="P735" s="117">
        <f t="shared" si="232"/>
        <v>32.579616823059048</v>
      </c>
    </row>
    <row r="736" spans="1:16" x14ac:dyDescent="0.2">
      <c r="A736" s="115" t="s">
        <v>49</v>
      </c>
      <c r="B736" s="115" t="s">
        <v>71</v>
      </c>
      <c r="C736" s="116" t="s">
        <v>126</v>
      </c>
      <c r="D736" s="115" t="str">
        <f t="shared" si="225"/>
        <v>PIMale50-54</v>
      </c>
      <c r="E736" s="118">
        <f>VLOOKUP(D736,'Appendix 1b. Person-years 2019'!$E$3:$F$1682,2,FALSE)</f>
        <v>83683.543799999999</v>
      </c>
      <c r="F736" s="118">
        <f>VLOOKUP(D736,'Appendix 2b. Deaths 2019'!$E$4:$F$1683,2,FALSE)</f>
        <v>619</v>
      </c>
      <c r="G736" s="119">
        <f t="shared" si="226"/>
        <v>7.396914278384085E-3</v>
      </c>
      <c r="H736" s="189">
        <v>5</v>
      </c>
      <c r="I736" s="215">
        <f>VLOOKUP(D736,'Appendix 3. nax IBGE 2019'!$E$5:$O$1850,11,FALSE)</f>
        <v>2.500000000000016</v>
      </c>
      <c r="J736" s="119">
        <f t="shared" si="229"/>
        <v>3.631305991350537E-2</v>
      </c>
      <c r="K736" s="119">
        <f t="shared" si="228"/>
        <v>0.96368694008649458</v>
      </c>
      <c r="L736" s="118">
        <f t="shared" si="233"/>
        <v>87935.825319889118</v>
      </c>
      <c r="M736" s="118">
        <f t="shared" si="227"/>
        <v>3193.218893384676</v>
      </c>
      <c r="N736" s="118">
        <f t="shared" si="230"/>
        <v>431696.07936598395</v>
      </c>
      <c r="O736" s="118">
        <f t="shared" si="231"/>
        <v>2491857.7250976879</v>
      </c>
      <c r="P736" s="117">
        <f t="shared" si="232"/>
        <v>28.337230202058336</v>
      </c>
    </row>
    <row r="737" spans="1:16" x14ac:dyDescent="0.2">
      <c r="A737" s="115" t="s">
        <v>49</v>
      </c>
      <c r="B737" s="115" t="s">
        <v>71</v>
      </c>
      <c r="C737" s="116" t="s">
        <v>127</v>
      </c>
      <c r="D737" s="115" t="str">
        <f t="shared" si="225"/>
        <v>PIMale55-59</v>
      </c>
      <c r="E737" s="118">
        <f>VLOOKUP(D737,'Appendix 1b. Person-years 2019'!$E$3:$F$1682,2,FALSE)</f>
        <v>71106.304099999994</v>
      </c>
      <c r="F737" s="118">
        <f>VLOOKUP(D737,'Appendix 2b. Deaths 2019'!$E$4:$F$1683,2,FALSE)</f>
        <v>689</v>
      </c>
      <c r="G737" s="119">
        <f t="shared" si="226"/>
        <v>9.6897175112775971E-3</v>
      </c>
      <c r="H737" s="189">
        <v>5</v>
      </c>
      <c r="I737" s="215">
        <f>VLOOKUP(D737,'Appendix 3. nax IBGE 2019'!$E$5:$O$1850,11,FALSE)</f>
        <v>2.5000000000000022</v>
      </c>
      <c r="J737" s="119">
        <f t="shared" si="229"/>
        <v>4.7302712746315714E-2</v>
      </c>
      <c r="K737" s="119">
        <f t="shared" si="228"/>
        <v>0.9526972872536843</v>
      </c>
      <c r="L737" s="118">
        <f t="shared" si="233"/>
        <v>84742.606426504441</v>
      </c>
      <c r="M737" s="118">
        <f t="shared" si="227"/>
        <v>4008.5551691670275</v>
      </c>
      <c r="N737" s="118">
        <f t="shared" si="230"/>
        <v>413691.64420960465</v>
      </c>
      <c r="O737" s="118">
        <f t="shared" si="231"/>
        <v>2060161.6457317041</v>
      </c>
      <c r="P737" s="117">
        <f t="shared" si="232"/>
        <v>24.310812855614028</v>
      </c>
    </row>
    <row r="738" spans="1:16" x14ac:dyDescent="0.2">
      <c r="A738" s="115" t="s">
        <v>49</v>
      </c>
      <c r="B738" s="115" t="s">
        <v>71</v>
      </c>
      <c r="C738" s="116" t="s">
        <v>128</v>
      </c>
      <c r="D738" s="115" t="str">
        <f t="shared" si="225"/>
        <v>PIMale60-64</v>
      </c>
      <c r="E738" s="118">
        <f>VLOOKUP(D738,'Appendix 1b. Person-years 2019'!$E$3:$F$1682,2,FALSE)</f>
        <v>56524.751900000003</v>
      </c>
      <c r="F738" s="118">
        <f>VLOOKUP(D738,'Appendix 2b. Deaths 2019'!$E$4:$F$1683,2,FALSE)</f>
        <v>745</v>
      </c>
      <c r="G738" s="119">
        <f t="shared" si="226"/>
        <v>1.3180066695701851E-2</v>
      </c>
      <c r="H738" s="189">
        <v>5</v>
      </c>
      <c r="I738" s="215">
        <f>VLOOKUP(D738,'Appendix 3. nax IBGE 2019'!$E$5:$O$1850,11,FALSE)</f>
        <v>2.5000000000000071</v>
      </c>
      <c r="J738" s="119">
        <f t="shared" si="229"/>
        <v>6.3798173039207554E-2</v>
      </c>
      <c r="K738" s="119">
        <f t="shared" si="228"/>
        <v>0.93620182696079246</v>
      </c>
      <c r="L738" s="118">
        <f t="shared" si="233"/>
        <v>80734.051257337414</v>
      </c>
      <c r="M738" s="118">
        <f t="shared" si="227"/>
        <v>5150.6849722718644</v>
      </c>
      <c r="N738" s="118">
        <f t="shared" si="230"/>
        <v>390793.54385600745</v>
      </c>
      <c r="O738" s="118">
        <f t="shared" si="231"/>
        <v>1646470.0015220994</v>
      </c>
      <c r="P738" s="117">
        <f t="shared" si="232"/>
        <v>20.393749302559147</v>
      </c>
    </row>
    <row r="739" spans="1:16" x14ac:dyDescent="0.2">
      <c r="A739" s="115" t="s">
        <v>49</v>
      </c>
      <c r="B739" s="115" t="s">
        <v>71</v>
      </c>
      <c r="C739" s="116" t="s">
        <v>129</v>
      </c>
      <c r="D739" s="115" t="str">
        <f t="shared" si="225"/>
        <v>PIMale65-69</v>
      </c>
      <c r="E739" s="118">
        <f>VLOOKUP(D739,'Appendix 1b. Person-years 2019'!$E$3:$F$1682,2,FALSE)</f>
        <v>44666.124900000003</v>
      </c>
      <c r="F739" s="118">
        <f>VLOOKUP(D739,'Appendix 2b. Deaths 2019'!$E$4:$F$1683,2,FALSE)</f>
        <v>968</v>
      </c>
      <c r="G739" s="119">
        <f t="shared" si="226"/>
        <v>2.1671904651840525E-2</v>
      </c>
      <c r="H739" s="189">
        <v>5</v>
      </c>
      <c r="I739" s="215">
        <f>VLOOKUP(D739,'Appendix 3. nax IBGE 2019'!$E$5:$O$1850,11,FALSE)</f>
        <v>2.5000000000000044</v>
      </c>
      <c r="J739" s="119">
        <f t="shared" si="229"/>
        <v>0.10279036574530261</v>
      </c>
      <c r="K739" s="119">
        <f t="shared" si="228"/>
        <v>0.89720963425469735</v>
      </c>
      <c r="L739" s="118">
        <f t="shared" si="233"/>
        <v>75583.366285065553</v>
      </c>
      <c r="M739" s="118">
        <f t="shared" si="227"/>
        <v>7769.2418647030618</v>
      </c>
      <c r="N739" s="118">
        <f t="shared" si="230"/>
        <v>358493.72676357022</v>
      </c>
      <c r="O739" s="118">
        <f t="shared" si="231"/>
        <v>1255676.4576660919</v>
      </c>
      <c r="P739" s="117">
        <f t="shared" si="232"/>
        <v>16.613132219200985</v>
      </c>
    </row>
    <row r="740" spans="1:16" x14ac:dyDescent="0.2">
      <c r="A740" s="115" t="s">
        <v>49</v>
      </c>
      <c r="B740" s="115" t="s">
        <v>71</v>
      </c>
      <c r="C740" s="116" t="s">
        <v>130</v>
      </c>
      <c r="D740" s="115" t="str">
        <f t="shared" si="225"/>
        <v>PIMale70-74</v>
      </c>
      <c r="E740" s="118">
        <f>VLOOKUP(D740,'Appendix 1b. Person-years 2019'!$E$3:$F$1682,2,FALSE)</f>
        <v>33739.966699999997</v>
      </c>
      <c r="F740" s="118">
        <f>VLOOKUP(D740,'Appendix 2b. Deaths 2019'!$E$4:$F$1683,2,FALSE)</f>
        <v>1048</v>
      </c>
      <c r="G740" s="119">
        <f t="shared" si="226"/>
        <v>3.1061085783466408E-2</v>
      </c>
      <c r="H740" s="189">
        <v>5</v>
      </c>
      <c r="I740" s="215">
        <f>VLOOKUP(D740,'Appendix 3. nax IBGE 2019'!$E$5:$O$1850,11,FALSE)</f>
        <v>2.4999999999999991</v>
      </c>
      <c r="J740" s="119">
        <f t="shared" si="229"/>
        <v>0.14411454342723587</v>
      </c>
      <c r="K740" s="119">
        <f t="shared" si="228"/>
        <v>0.85588545657276416</v>
      </c>
      <c r="L740" s="118">
        <f t="shared" si="233"/>
        <v>67814.124420362496</v>
      </c>
      <c r="M740" s="118">
        <f t="shared" si="227"/>
        <v>9773.001578758307</v>
      </c>
      <c r="N740" s="118">
        <f t="shared" si="230"/>
        <v>314638.11815491668</v>
      </c>
      <c r="O740" s="118">
        <f t="shared" si="231"/>
        <v>897182.73090252164</v>
      </c>
      <c r="P740" s="117">
        <f t="shared" si="232"/>
        <v>13.230027499007644</v>
      </c>
    </row>
    <row r="741" spans="1:16" x14ac:dyDescent="0.2">
      <c r="A741" s="115" t="s">
        <v>49</v>
      </c>
      <c r="B741" s="115" t="s">
        <v>71</v>
      </c>
      <c r="C741" s="116" t="s">
        <v>131</v>
      </c>
      <c r="D741" s="115" t="str">
        <f t="shared" si="225"/>
        <v>PIMale75-79</v>
      </c>
      <c r="E741" s="118">
        <f>VLOOKUP(D741,'Appendix 1b. Person-years 2019'!$E$3:$F$1682,2,FALSE)</f>
        <v>22358.015200000002</v>
      </c>
      <c r="F741" s="118">
        <f>VLOOKUP(D741,'Appendix 2b. Deaths 2019'!$E$4:$F$1683,2,FALSE)</f>
        <v>1147</v>
      </c>
      <c r="G741" s="119">
        <f t="shared" si="226"/>
        <v>5.1301512667367717E-2</v>
      </c>
      <c r="H741" s="189">
        <v>5</v>
      </c>
      <c r="I741" s="215">
        <f>VLOOKUP(D741,'Appendix 3. nax IBGE 2019'!$E$5:$O$1850,11,FALSE)</f>
        <v>2.5</v>
      </c>
      <c r="J741" s="119">
        <f t="shared" si="229"/>
        <v>0.22734917223811549</v>
      </c>
      <c r="K741" s="119">
        <f t="shared" si="228"/>
        <v>0.77265082776188454</v>
      </c>
      <c r="L741" s="118">
        <f t="shared" si="233"/>
        <v>58041.122841604185</v>
      </c>
      <c r="M741" s="118">
        <f t="shared" si="227"/>
        <v>13195.60123380949</v>
      </c>
      <c r="N741" s="118">
        <f t="shared" si="230"/>
        <v>257216.61112349719</v>
      </c>
      <c r="O741" s="118">
        <f t="shared" si="231"/>
        <v>582544.61274760496</v>
      </c>
      <c r="P741" s="117">
        <f t="shared" si="232"/>
        <v>10.036756427634682</v>
      </c>
    </row>
    <row r="742" spans="1:16" x14ac:dyDescent="0.2">
      <c r="A742" s="115" t="s">
        <v>49</v>
      </c>
      <c r="B742" s="115" t="s">
        <v>71</v>
      </c>
      <c r="C742" s="116" t="s">
        <v>132</v>
      </c>
      <c r="D742" s="115" t="str">
        <f t="shared" si="225"/>
        <v>PIMale80-84</v>
      </c>
      <c r="E742" s="118">
        <f>VLOOKUP(D742,'Appendix 1b. Person-years 2019'!$E$3:$F$1682,2,FALSE)</f>
        <v>13299.6639</v>
      </c>
      <c r="F742" s="118">
        <f>VLOOKUP(D742,'Appendix 2b. Deaths 2019'!$E$4:$F$1683,2,FALSE)</f>
        <v>1164</v>
      </c>
      <c r="G742" s="119">
        <f t="shared" si="226"/>
        <v>8.7521008707595993E-2</v>
      </c>
      <c r="H742" s="189">
        <v>5</v>
      </c>
      <c r="I742" s="215">
        <f>VLOOKUP(D742,'Appendix 3. nax IBGE 2019'!$E$5:$O$1850,11,FALSE)</f>
        <v>2.4999999999999996</v>
      </c>
      <c r="J742" s="119">
        <f t="shared" si="229"/>
        <v>0.35904507557371379</v>
      </c>
      <c r="K742" s="119">
        <f t="shared" si="228"/>
        <v>0.64095492442628621</v>
      </c>
      <c r="L742" s="118">
        <f t="shared" si="233"/>
        <v>44845.521607794697</v>
      </c>
      <c r="M742" s="118">
        <f t="shared" si="227"/>
        <v>16101.563694813261</v>
      </c>
      <c r="N742" s="118">
        <f t="shared" si="230"/>
        <v>183973.69880194037</v>
      </c>
      <c r="O742" s="118">
        <f t="shared" si="231"/>
        <v>325328.00162410771</v>
      </c>
      <c r="P742" s="117">
        <f t="shared" si="232"/>
        <v>7.2544144868985478</v>
      </c>
    </row>
    <row r="743" spans="1:16" x14ac:dyDescent="0.2">
      <c r="A743" s="115" t="s">
        <v>49</v>
      </c>
      <c r="B743" s="115" t="s">
        <v>71</v>
      </c>
      <c r="C743" s="116" t="s">
        <v>133</v>
      </c>
      <c r="D743" s="115" t="str">
        <f t="shared" si="225"/>
        <v>PIMale85-89</v>
      </c>
      <c r="E743" s="118">
        <f>VLOOKUP(D743,'Appendix 1b. Person-years 2019'!$E$3:$F$1682,2,FALSE)</f>
        <v>6055.4674000000005</v>
      </c>
      <c r="F743" s="118">
        <f>VLOOKUP(D743,'Appendix 2b. Deaths 2019'!$E$4:$F$1683,2,FALSE)</f>
        <v>963</v>
      </c>
      <c r="G743" s="119">
        <f t="shared" si="226"/>
        <v>0.15902983806006452</v>
      </c>
      <c r="H743" s="189">
        <v>5</v>
      </c>
      <c r="I743" s="215">
        <f>VLOOKUP(D743,'Appendix 3. nax IBGE 2019'!$E$5:$O$1850,11,FALSE)</f>
        <v>2.5</v>
      </c>
      <c r="J743" s="119">
        <f t="shared" si="229"/>
        <v>0.56894937347862173</v>
      </c>
      <c r="K743" s="119">
        <f t="shared" si="228"/>
        <v>0.43105062652137827</v>
      </c>
      <c r="L743" s="118">
        <f t="shared" si="233"/>
        <v>28743.957912981437</v>
      </c>
      <c r="M743" s="118">
        <f t="shared" si="227"/>
        <v>16353.856845886661</v>
      </c>
      <c r="N743" s="118">
        <f t="shared" si="230"/>
        <v>102835.14745019053</v>
      </c>
      <c r="O743" s="118">
        <f t="shared" si="231"/>
        <v>141354.30282216734</v>
      </c>
      <c r="P743" s="117">
        <f t="shared" si="232"/>
        <v>4.9177049051525525</v>
      </c>
    </row>
    <row r="744" spans="1:16" x14ac:dyDescent="0.2">
      <c r="A744" s="115" t="s">
        <v>49</v>
      </c>
      <c r="B744" s="115" t="s">
        <v>71</v>
      </c>
      <c r="C744" s="116" t="s">
        <v>8</v>
      </c>
      <c r="D744" s="115" t="str">
        <f t="shared" si="225"/>
        <v>PIMale90+</v>
      </c>
      <c r="E744" s="113">
        <f>VLOOKUP(D744,'Appendix 1b. Person-years 2019'!$E$3:$F$1682,2,FALSE)</f>
        <v>3127.5185000000001</v>
      </c>
      <c r="F744" s="113">
        <f>VLOOKUP(D744,'Appendix 2b. Deaths 2019'!$E$4:$F$1683,2,FALSE)</f>
        <v>1006</v>
      </c>
      <c r="G744" s="114">
        <f t="shared" si="226"/>
        <v>0.32166076715453479</v>
      </c>
      <c r="H744" s="190"/>
      <c r="I744" s="215">
        <f>VLOOKUP(D744,'Appendix 3. nax IBGE 2019'!$E$5:$O$1850,11,FALSE)</f>
        <v>3.7999053584469431</v>
      </c>
      <c r="J744" s="114">
        <v>1</v>
      </c>
      <c r="K744" s="114">
        <f t="shared" si="228"/>
        <v>0</v>
      </c>
      <c r="L744" s="113">
        <f t="shared" si="233"/>
        <v>12390.101067094776</v>
      </c>
      <c r="M744" s="113">
        <f t="shared" si="227"/>
        <v>12390.101067094776</v>
      </c>
      <c r="N744" s="113">
        <f>L744*P744</f>
        <v>38519.155371976798</v>
      </c>
      <c r="O744" s="113">
        <f>N744</f>
        <v>38519.155371976798</v>
      </c>
      <c r="P744" s="112">
        <f>1/G744</f>
        <v>3.1088653081510937</v>
      </c>
    </row>
    <row r="745" spans="1:16" x14ac:dyDescent="0.2">
      <c r="A745" s="115" t="s">
        <v>62</v>
      </c>
      <c r="B745" s="115" t="s">
        <v>70</v>
      </c>
      <c r="C745" s="116">
        <v>0</v>
      </c>
      <c r="D745" s="115" t="str">
        <f t="shared" si="225"/>
        <v>PRFemale0</v>
      </c>
      <c r="E745" s="122">
        <f>VLOOKUP(D745,'Appendix 1b. Person-years 2019'!$E$3:$F$1682,2,FALSE)</f>
        <v>77411.399300000005</v>
      </c>
      <c r="F745" s="122">
        <f>VLOOKUP(D745,'Appendix 2b. Deaths 2019'!$E$4:$F$1683,2,FALSE)</f>
        <v>709</v>
      </c>
      <c r="G745" s="123">
        <f t="shared" si="226"/>
        <v>9.158857822119228E-3</v>
      </c>
      <c r="H745" s="188">
        <v>1</v>
      </c>
      <c r="I745" s="215">
        <f>VLOOKUP(D745,'Appendix 3. nax IBGE 2019'!$E$5:$O$1850,11,FALSE)</f>
        <v>7.2143537834288757E-2</v>
      </c>
      <c r="J745" s="123">
        <f t="shared" ref="J745:J763" si="234">(H745*G745)/(1+(H745-I745)*G745)</f>
        <v>9.0816807418179837E-3</v>
      </c>
      <c r="K745" s="123">
        <f t="shared" si="228"/>
        <v>0.99091831925818197</v>
      </c>
      <c r="L745" s="122">
        <v>100000</v>
      </c>
      <c r="M745" s="122">
        <f t="shared" si="227"/>
        <v>908.16807418179837</v>
      </c>
      <c r="N745" s="122">
        <f t="shared" ref="N745:N763" si="235">L746*H745+M745*I745</f>
        <v>99157.350383637837</v>
      </c>
      <c r="O745" s="122">
        <f t="shared" ref="O745:O763" si="236">O746+N745</f>
        <v>8059020.1227361448</v>
      </c>
      <c r="P745" s="121">
        <f t="shared" ref="P745:P763" si="237">O745/L745</f>
        <v>80.590201227361447</v>
      </c>
    </row>
    <row r="746" spans="1:16" x14ac:dyDescent="0.2">
      <c r="A746" s="115" t="s">
        <v>62</v>
      </c>
      <c r="B746" s="115" t="s">
        <v>70</v>
      </c>
      <c r="C746" s="120" t="s">
        <v>1657</v>
      </c>
      <c r="D746" s="115" t="str">
        <f t="shared" si="225"/>
        <v>PRFemale1-4</v>
      </c>
      <c r="E746" s="118">
        <f>VLOOKUP(D746,'Appendix 1b. Person-years 2019'!$E$3:$F$1682,2,FALSE)</f>
        <v>308899.49310000002</v>
      </c>
      <c r="F746" s="118">
        <f>VLOOKUP(D746,'Appendix 2b. Deaths 2019'!$E$4:$F$1683,2,FALSE)</f>
        <v>128</v>
      </c>
      <c r="G746" s="119">
        <f t="shared" si="226"/>
        <v>4.1437426366563367E-4</v>
      </c>
      <c r="H746" s="189">
        <v>4</v>
      </c>
      <c r="I746" s="215">
        <f>VLOOKUP(D746,'Appendix 3. nax IBGE 2019'!$E$5:$O$1850,11,FALSE)</f>
        <v>1.5120055836731625</v>
      </c>
      <c r="J746" s="119">
        <f t="shared" si="234"/>
        <v>1.6557899999896544E-3</v>
      </c>
      <c r="K746" s="119">
        <f t="shared" si="228"/>
        <v>0.99834421000001039</v>
      </c>
      <c r="L746" s="118">
        <f t="shared" ref="L746:L764" si="238">L745-M745</f>
        <v>99091.831925818202</v>
      </c>
      <c r="M746" s="118">
        <f t="shared" si="227"/>
        <v>164.07526438342535</v>
      </c>
      <c r="N746" s="118">
        <f t="shared" si="235"/>
        <v>395959.10936162947</v>
      </c>
      <c r="O746" s="118">
        <f t="shared" si="236"/>
        <v>7959862.7723525073</v>
      </c>
      <c r="P746" s="117">
        <f t="shared" si="237"/>
        <v>80.328142266169763</v>
      </c>
    </row>
    <row r="747" spans="1:16" x14ac:dyDescent="0.2">
      <c r="A747" s="115" t="s">
        <v>62</v>
      </c>
      <c r="B747" s="115" t="s">
        <v>70</v>
      </c>
      <c r="C747" s="120" t="s">
        <v>1658</v>
      </c>
      <c r="D747" s="115" t="str">
        <f t="shared" si="225"/>
        <v>PRFemale5-9</v>
      </c>
      <c r="E747" s="118">
        <f>VLOOKUP(D747,'Appendix 1b. Person-years 2019'!$E$3:$F$1682,2,FALSE)</f>
        <v>370442.65279999998</v>
      </c>
      <c r="F747" s="118">
        <f>VLOOKUP(D747,'Appendix 2b. Deaths 2019'!$E$4:$F$1683,2,FALSE)</f>
        <v>67</v>
      </c>
      <c r="G747" s="119">
        <f t="shared" si="226"/>
        <v>1.8086470198174761E-4</v>
      </c>
      <c r="H747" s="189">
        <v>5</v>
      </c>
      <c r="I747" s="215">
        <f>VLOOKUP(D747,'Appendix 3. nax IBGE 2019'!$E$5:$O$1850,11,FALSE)</f>
        <v>2.5000000000004312</v>
      </c>
      <c r="J747" s="119">
        <f t="shared" si="234"/>
        <v>9.0391479420905943E-4</v>
      </c>
      <c r="K747" s="119">
        <f t="shared" si="228"/>
        <v>0.99909608520579096</v>
      </c>
      <c r="L747" s="118">
        <f t="shared" si="238"/>
        <v>98927.756661434774</v>
      </c>
      <c r="M747" s="118">
        <f t="shared" si="227"/>
        <v>89.422262804184726</v>
      </c>
      <c r="N747" s="118">
        <f t="shared" si="235"/>
        <v>494415.22765016346</v>
      </c>
      <c r="O747" s="118">
        <f t="shared" si="236"/>
        <v>7563903.6629908783</v>
      </c>
      <c r="P747" s="117">
        <f t="shared" si="237"/>
        <v>76.458861681026391</v>
      </c>
    </row>
    <row r="748" spans="1:16" x14ac:dyDescent="0.2">
      <c r="A748" s="115" t="s">
        <v>62</v>
      </c>
      <c r="B748" s="115" t="s">
        <v>70</v>
      </c>
      <c r="C748" s="120" t="s">
        <v>118</v>
      </c>
      <c r="D748" s="115" t="str">
        <f t="shared" si="225"/>
        <v>PRFemale10-14</v>
      </c>
      <c r="E748" s="118">
        <f>VLOOKUP(D748,'Appendix 1b. Person-years 2019'!$E$3:$F$1682,2,FALSE)</f>
        <v>371726.48619999998</v>
      </c>
      <c r="F748" s="118">
        <f>VLOOKUP(D748,'Appendix 2b. Deaths 2019'!$E$4:$F$1683,2,FALSE)</f>
        <v>85</v>
      </c>
      <c r="G748" s="119">
        <f t="shared" si="226"/>
        <v>2.2866274843344751E-4</v>
      </c>
      <c r="H748" s="189">
        <v>5</v>
      </c>
      <c r="I748" s="215">
        <f>VLOOKUP(D748,'Appendix 3. nax IBGE 2019'!$E$5:$O$1850,11,FALSE)</f>
        <v>2.4999999999997127</v>
      </c>
      <c r="J748" s="119">
        <f t="shared" si="234"/>
        <v>1.1426605324225622E-3</v>
      </c>
      <c r="K748" s="119">
        <f t="shared" si="228"/>
        <v>0.99885733946757749</v>
      </c>
      <c r="L748" s="118">
        <f t="shared" si="238"/>
        <v>98838.334398630584</v>
      </c>
      <c r="M748" s="118">
        <f t="shared" si="227"/>
        <v>112.93866380769846</v>
      </c>
      <c r="N748" s="118">
        <f t="shared" si="235"/>
        <v>493909.32533363363</v>
      </c>
      <c r="O748" s="118">
        <f t="shared" si="236"/>
        <v>7069488.4353407146</v>
      </c>
      <c r="P748" s="117">
        <f t="shared" si="237"/>
        <v>71.525774673906923</v>
      </c>
    </row>
    <row r="749" spans="1:16" x14ac:dyDescent="0.2">
      <c r="A749" s="115" t="s">
        <v>62</v>
      </c>
      <c r="B749" s="115" t="s">
        <v>70</v>
      </c>
      <c r="C749" s="116" t="s">
        <v>119</v>
      </c>
      <c r="D749" s="115" t="str">
        <f t="shared" si="225"/>
        <v>PRFemale15-19</v>
      </c>
      <c r="E749" s="118">
        <f>VLOOKUP(D749,'Appendix 1b. Person-years 2019'!$E$3:$F$1682,2,FALSE)</f>
        <v>406587.9436</v>
      </c>
      <c r="F749" s="118">
        <f>VLOOKUP(D749,'Appendix 2b. Deaths 2019'!$E$4:$F$1683,2,FALSE)</f>
        <v>176</v>
      </c>
      <c r="G749" s="119">
        <f t="shared" si="226"/>
        <v>4.3287068092001337E-4</v>
      </c>
      <c r="H749" s="189">
        <v>5</v>
      </c>
      <c r="I749" s="215">
        <f>VLOOKUP(D749,'Appendix 3. nax IBGE 2019'!$E$5:$O$1850,11,FALSE)</f>
        <v>2.5000000000000155</v>
      </c>
      <c r="J749" s="119">
        <f t="shared" si="234"/>
        <v>2.1620137237182064E-3</v>
      </c>
      <c r="K749" s="119">
        <f t="shared" si="228"/>
        <v>0.99783798627628184</v>
      </c>
      <c r="L749" s="118">
        <f t="shared" si="238"/>
        <v>98725.395734822887</v>
      </c>
      <c r="M749" s="118">
        <f t="shared" si="227"/>
        <v>213.44566045819795</v>
      </c>
      <c r="N749" s="118">
        <f t="shared" si="235"/>
        <v>493093.36452296894</v>
      </c>
      <c r="O749" s="118">
        <f t="shared" si="236"/>
        <v>6575579.1100070812</v>
      </c>
      <c r="P749" s="117">
        <f t="shared" si="237"/>
        <v>66.604737930543564</v>
      </c>
    </row>
    <row r="750" spans="1:16" x14ac:dyDescent="0.2">
      <c r="A750" s="115" t="s">
        <v>62</v>
      </c>
      <c r="B750" s="115" t="s">
        <v>70</v>
      </c>
      <c r="C750" s="116" t="s">
        <v>120</v>
      </c>
      <c r="D750" s="115" t="str">
        <f t="shared" si="225"/>
        <v>PRFemale20-24</v>
      </c>
      <c r="E750" s="118">
        <f>VLOOKUP(D750,'Appendix 1b. Person-years 2019'!$E$3:$F$1682,2,FALSE)</f>
        <v>455415.11259999999</v>
      </c>
      <c r="F750" s="118">
        <f>VLOOKUP(D750,'Appendix 2b. Deaths 2019'!$E$4:$F$1683,2,FALSE)</f>
        <v>222</v>
      </c>
      <c r="G750" s="119">
        <f t="shared" si="226"/>
        <v>4.8746735419601003E-4</v>
      </c>
      <c r="H750" s="189">
        <v>5</v>
      </c>
      <c r="I750" s="215">
        <f>VLOOKUP(D750,'Appendix 3. nax IBGE 2019'!$E$5:$O$1850,11,FALSE)</f>
        <v>2.5000000000000742</v>
      </c>
      <c r="J750" s="119">
        <f t="shared" si="234"/>
        <v>2.4343700811236021E-3</v>
      </c>
      <c r="K750" s="119">
        <f t="shared" si="228"/>
        <v>0.99756562991887643</v>
      </c>
      <c r="L750" s="118">
        <f t="shared" si="238"/>
        <v>98511.950074364693</v>
      </c>
      <c r="M750" s="118">
        <f t="shared" si="227"/>
        <v>239.81454389417542</v>
      </c>
      <c r="N750" s="118">
        <f t="shared" si="235"/>
        <v>491960.21401208808</v>
      </c>
      <c r="O750" s="118">
        <f t="shared" si="236"/>
        <v>6082485.7454841118</v>
      </c>
      <c r="P750" s="117">
        <f t="shared" si="237"/>
        <v>61.743633547935715</v>
      </c>
    </row>
    <row r="751" spans="1:16" x14ac:dyDescent="0.2">
      <c r="A751" s="115" t="s">
        <v>62</v>
      </c>
      <c r="B751" s="115" t="s">
        <v>70</v>
      </c>
      <c r="C751" s="116" t="s">
        <v>121</v>
      </c>
      <c r="D751" s="115" t="str">
        <f t="shared" si="225"/>
        <v>PRFemale25-29</v>
      </c>
      <c r="E751" s="118">
        <f>VLOOKUP(D751,'Appendix 1b. Person-years 2019'!$E$3:$F$1682,2,FALSE)</f>
        <v>458787.745</v>
      </c>
      <c r="F751" s="118">
        <f>VLOOKUP(D751,'Appendix 2b. Deaths 2019'!$E$4:$F$1683,2,FALSE)</f>
        <v>257</v>
      </c>
      <c r="G751" s="119">
        <f t="shared" si="226"/>
        <v>5.6017189386782767E-4</v>
      </c>
      <c r="H751" s="189">
        <v>5</v>
      </c>
      <c r="I751" s="215">
        <f>VLOOKUP(D751,'Appendix 3. nax IBGE 2019'!$E$5:$O$1850,11,FALSE)</f>
        <v>2.5000000000000897</v>
      </c>
      <c r="J751" s="119">
        <f t="shared" si="234"/>
        <v>2.7969425478289968E-3</v>
      </c>
      <c r="K751" s="119">
        <f t="shared" si="228"/>
        <v>0.99720305745217097</v>
      </c>
      <c r="L751" s="118">
        <f t="shared" si="238"/>
        <v>98272.135530470521</v>
      </c>
      <c r="M751" s="118">
        <f t="shared" si="227"/>
        <v>274.86151713119068</v>
      </c>
      <c r="N751" s="118">
        <f t="shared" si="235"/>
        <v>490673.52385952463</v>
      </c>
      <c r="O751" s="118">
        <f t="shared" si="236"/>
        <v>5590525.5314720236</v>
      </c>
      <c r="P751" s="117">
        <f t="shared" si="237"/>
        <v>56.888206420818143</v>
      </c>
    </row>
    <row r="752" spans="1:16" x14ac:dyDescent="0.2">
      <c r="A752" s="115" t="s">
        <v>62</v>
      </c>
      <c r="B752" s="115" t="s">
        <v>70</v>
      </c>
      <c r="C752" s="116" t="s">
        <v>122</v>
      </c>
      <c r="D752" s="115" t="str">
        <f t="shared" si="225"/>
        <v>PRFemale30-34</v>
      </c>
      <c r="E752" s="118">
        <f>VLOOKUP(D752,'Appendix 1b. Person-years 2019'!$E$3:$F$1682,2,FALSE)</f>
        <v>447284.18839999998</v>
      </c>
      <c r="F752" s="118">
        <f>VLOOKUP(D752,'Appendix 2b. Deaths 2019'!$E$4:$F$1683,2,FALSE)</f>
        <v>364</v>
      </c>
      <c r="G752" s="119">
        <f t="shared" si="226"/>
        <v>8.1380028500913581E-4</v>
      </c>
      <c r="H752" s="189">
        <v>5</v>
      </c>
      <c r="I752" s="215">
        <f>VLOOKUP(D752,'Appendix 3. nax IBGE 2019'!$E$5:$O$1850,11,FALSE)</f>
        <v>2.4999999999999356</v>
      </c>
      <c r="J752" s="119">
        <f t="shared" si="234"/>
        <v>4.0607398469337226E-3</v>
      </c>
      <c r="K752" s="119">
        <f t="shared" si="228"/>
        <v>0.99593926015306633</v>
      </c>
      <c r="L752" s="118">
        <f t="shared" si="238"/>
        <v>97997.274013339324</v>
      </c>
      <c r="M752" s="118">
        <f t="shared" si="227"/>
        <v>397.94143547684962</v>
      </c>
      <c r="N752" s="118">
        <f t="shared" si="235"/>
        <v>488991.51647800446</v>
      </c>
      <c r="O752" s="118">
        <f t="shared" si="236"/>
        <v>5099852.0076124994</v>
      </c>
      <c r="P752" s="117">
        <f t="shared" si="237"/>
        <v>52.040753775643914</v>
      </c>
    </row>
    <row r="753" spans="1:16" x14ac:dyDescent="0.2">
      <c r="A753" s="115" t="s">
        <v>62</v>
      </c>
      <c r="B753" s="115" t="s">
        <v>70</v>
      </c>
      <c r="C753" s="116" t="s">
        <v>123</v>
      </c>
      <c r="D753" s="115" t="str">
        <f t="shared" si="225"/>
        <v>PRFemale35-39</v>
      </c>
      <c r="E753" s="118">
        <f>VLOOKUP(D753,'Appendix 1b. Person-years 2019'!$E$3:$F$1682,2,FALSE)</f>
        <v>442084.07079999999</v>
      </c>
      <c r="F753" s="118">
        <f>VLOOKUP(D753,'Appendix 2b. Deaths 2019'!$E$4:$F$1683,2,FALSE)</f>
        <v>506</v>
      </c>
      <c r="G753" s="119">
        <f t="shared" si="226"/>
        <v>1.1445786750116037E-3</v>
      </c>
      <c r="H753" s="189">
        <v>5</v>
      </c>
      <c r="I753" s="215">
        <f>VLOOKUP(D753,'Appendix 3. nax IBGE 2019'!$E$5:$O$1850,11,FALSE)</f>
        <v>2.499999999999853</v>
      </c>
      <c r="J753" s="119">
        <f t="shared" si="234"/>
        <v>5.7065643454146603E-3</v>
      </c>
      <c r="K753" s="119">
        <f t="shared" si="228"/>
        <v>0.99429343565458539</v>
      </c>
      <c r="L753" s="118">
        <f t="shared" si="238"/>
        <v>97599.332577862471</v>
      </c>
      <c r="M753" s="118">
        <f t="shared" si="227"/>
        <v>556.95687142509746</v>
      </c>
      <c r="N753" s="118">
        <f t="shared" si="235"/>
        <v>486604.27071074955</v>
      </c>
      <c r="O753" s="118">
        <f t="shared" si="236"/>
        <v>4610860.4911344945</v>
      </c>
      <c r="P753" s="117">
        <f t="shared" si="237"/>
        <v>47.242746126937476</v>
      </c>
    </row>
    <row r="754" spans="1:16" x14ac:dyDescent="0.2">
      <c r="A754" s="115" t="s">
        <v>62</v>
      </c>
      <c r="B754" s="115" t="s">
        <v>70</v>
      </c>
      <c r="C754" s="116" t="s">
        <v>124</v>
      </c>
      <c r="D754" s="115" t="str">
        <f t="shared" si="225"/>
        <v>PRFemale40-44</v>
      </c>
      <c r="E754" s="118">
        <f>VLOOKUP(D754,'Appendix 1b. Person-years 2019'!$E$3:$F$1682,2,FALSE)</f>
        <v>421416.95939999999</v>
      </c>
      <c r="F754" s="118">
        <f>VLOOKUP(D754,'Appendix 2b. Deaths 2019'!$E$4:$F$1683,2,FALSE)</f>
        <v>668</v>
      </c>
      <c r="G754" s="119">
        <f t="shared" si="226"/>
        <v>1.5851284223375279E-3</v>
      </c>
      <c r="H754" s="189">
        <v>5</v>
      </c>
      <c r="I754" s="215">
        <f>VLOOKUP(D754,'Appendix 3. nax IBGE 2019'!$E$5:$O$1850,11,FALSE)</f>
        <v>2.4999999999999769</v>
      </c>
      <c r="J754" s="119">
        <f t="shared" si="234"/>
        <v>7.8943581828582361E-3</v>
      </c>
      <c r="K754" s="119">
        <f t="shared" si="228"/>
        <v>0.99210564181714178</v>
      </c>
      <c r="L754" s="118">
        <f t="shared" si="238"/>
        <v>97042.375706437379</v>
      </c>
      <c r="M754" s="118">
        <f t="shared" si="227"/>
        <v>766.08727274211719</v>
      </c>
      <c r="N754" s="118">
        <f t="shared" si="235"/>
        <v>483296.66035033157</v>
      </c>
      <c r="O754" s="118">
        <f t="shared" si="236"/>
        <v>4124256.2204237445</v>
      </c>
      <c r="P754" s="117">
        <f t="shared" si="237"/>
        <v>42.49953889113371</v>
      </c>
    </row>
    <row r="755" spans="1:16" x14ac:dyDescent="0.2">
      <c r="A755" s="115" t="s">
        <v>62</v>
      </c>
      <c r="B755" s="115" t="s">
        <v>70</v>
      </c>
      <c r="C755" s="116" t="s">
        <v>125</v>
      </c>
      <c r="D755" s="115" t="str">
        <f t="shared" si="225"/>
        <v>PRFemale45-49</v>
      </c>
      <c r="E755" s="118">
        <f>VLOOKUP(D755,'Appendix 1b. Person-years 2019'!$E$3:$F$1682,2,FALSE)</f>
        <v>398395.44300000003</v>
      </c>
      <c r="F755" s="118">
        <f>VLOOKUP(D755,'Appendix 2b. Deaths 2019'!$E$4:$F$1683,2,FALSE)</f>
        <v>1020</v>
      </c>
      <c r="G755" s="119">
        <f t="shared" si="226"/>
        <v>2.5602702488743074E-3</v>
      </c>
      <c r="H755" s="189">
        <v>5</v>
      </c>
      <c r="I755" s="215">
        <f>VLOOKUP(D755,'Appendix 3. nax IBGE 2019'!$E$5:$O$1850,11,FALSE)</f>
        <v>2.4999999999999751</v>
      </c>
      <c r="J755" s="119">
        <f t="shared" si="234"/>
        <v>1.2719935066078301E-2</v>
      </c>
      <c r="K755" s="119">
        <f t="shared" si="228"/>
        <v>0.98728006493392173</v>
      </c>
      <c r="L755" s="118">
        <f t="shared" si="238"/>
        <v>96276.288433695256</v>
      </c>
      <c r="M755" s="118">
        <f t="shared" si="227"/>
        <v>1224.6281372796291</v>
      </c>
      <c r="N755" s="118">
        <f t="shared" si="235"/>
        <v>478319.87182527722</v>
      </c>
      <c r="O755" s="118">
        <f t="shared" si="236"/>
        <v>3640959.560073413</v>
      </c>
      <c r="P755" s="117">
        <f t="shared" si="237"/>
        <v>37.817822220898286</v>
      </c>
    </row>
    <row r="756" spans="1:16" x14ac:dyDescent="0.2">
      <c r="A756" s="115" t="s">
        <v>62</v>
      </c>
      <c r="B756" s="115" t="s">
        <v>70</v>
      </c>
      <c r="C756" s="116" t="s">
        <v>126</v>
      </c>
      <c r="D756" s="115" t="str">
        <f t="shared" si="225"/>
        <v>PRFemale50-54</v>
      </c>
      <c r="E756" s="118">
        <f>VLOOKUP(D756,'Appendix 1b. Person-years 2019'!$E$3:$F$1682,2,FALSE)</f>
        <v>385464.94420000003</v>
      </c>
      <c r="F756" s="118">
        <f>VLOOKUP(D756,'Appendix 2b. Deaths 2019'!$E$4:$F$1683,2,FALSE)</f>
        <v>1334</v>
      </c>
      <c r="G756" s="119">
        <f t="shared" si="226"/>
        <v>3.4607556927611265E-3</v>
      </c>
      <c r="H756" s="189">
        <v>5</v>
      </c>
      <c r="I756" s="215">
        <f>VLOOKUP(D756,'Appendix 3. nax IBGE 2019'!$E$5:$O$1850,11,FALSE)</f>
        <v>2.500000000000016</v>
      </c>
      <c r="J756" s="119">
        <f t="shared" si="234"/>
        <v>1.7155352256349423E-2</v>
      </c>
      <c r="K756" s="119">
        <f t="shared" si="228"/>
        <v>0.98284464774365055</v>
      </c>
      <c r="L756" s="118">
        <f t="shared" si="238"/>
        <v>95051.660296415634</v>
      </c>
      <c r="M756" s="118">
        <f t="shared" si="227"/>
        <v>1630.6447149358728</v>
      </c>
      <c r="N756" s="118">
        <f t="shared" si="235"/>
        <v>471181.68969473854</v>
      </c>
      <c r="O756" s="118">
        <f t="shared" si="236"/>
        <v>3162639.6882481356</v>
      </c>
      <c r="P756" s="117">
        <f t="shared" si="237"/>
        <v>33.272850557113287</v>
      </c>
    </row>
    <row r="757" spans="1:16" x14ac:dyDescent="0.2">
      <c r="A757" s="115" t="s">
        <v>62</v>
      </c>
      <c r="B757" s="115" t="s">
        <v>70</v>
      </c>
      <c r="C757" s="116" t="s">
        <v>127</v>
      </c>
      <c r="D757" s="115" t="str">
        <f t="shared" si="225"/>
        <v>PRFemale55-59</v>
      </c>
      <c r="E757" s="118">
        <f>VLOOKUP(D757,'Appendix 1b. Person-years 2019'!$E$3:$F$1682,2,FALSE)</f>
        <v>345848.40120000002</v>
      </c>
      <c r="F757" s="118">
        <f>VLOOKUP(D757,'Appendix 2b. Deaths 2019'!$E$4:$F$1683,2,FALSE)</f>
        <v>1876</v>
      </c>
      <c r="G757" s="119">
        <f t="shared" si="226"/>
        <v>5.4243419761108901E-3</v>
      </c>
      <c r="H757" s="189">
        <v>5</v>
      </c>
      <c r="I757" s="215">
        <f>VLOOKUP(D757,'Appendix 3. nax IBGE 2019'!$E$5:$O$1850,11,FALSE)</f>
        <v>2.4999999999999876</v>
      </c>
      <c r="J757" s="119">
        <f t="shared" si="234"/>
        <v>2.6758837171303899E-2</v>
      </c>
      <c r="K757" s="119">
        <f t="shared" si="228"/>
        <v>0.9732411628286961</v>
      </c>
      <c r="L757" s="118">
        <f t="shared" si="238"/>
        <v>93421.015581479762</v>
      </c>
      <c r="M757" s="118">
        <f t="shared" si="227"/>
        <v>2499.8377443226614</v>
      </c>
      <c r="N757" s="118">
        <f t="shared" si="235"/>
        <v>460855.48354659212</v>
      </c>
      <c r="O757" s="118">
        <f t="shared" si="236"/>
        <v>2691457.9985533971</v>
      </c>
      <c r="P757" s="117">
        <f t="shared" si="237"/>
        <v>28.809984368088639</v>
      </c>
    </row>
    <row r="758" spans="1:16" x14ac:dyDescent="0.2">
      <c r="A758" s="115" t="s">
        <v>62</v>
      </c>
      <c r="B758" s="115" t="s">
        <v>70</v>
      </c>
      <c r="C758" s="116" t="s">
        <v>128</v>
      </c>
      <c r="D758" s="115" t="str">
        <f t="shared" si="225"/>
        <v>PRFemale60-64</v>
      </c>
      <c r="E758" s="118">
        <f>VLOOKUP(D758,'Appendix 1b. Person-years 2019'!$E$3:$F$1682,2,FALSE)</f>
        <v>286607.24699999997</v>
      </c>
      <c r="F758" s="118">
        <f>VLOOKUP(D758,'Appendix 2b. Deaths 2019'!$E$4:$F$1683,2,FALSE)</f>
        <v>2387</v>
      </c>
      <c r="G758" s="119">
        <f t="shared" si="226"/>
        <v>8.3284704939788224E-3</v>
      </c>
      <c r="H758" s="189">
        <v>5</v>
      </c>
      <c r="I758" s="215">
        <f>VLOOKUP(D758,'Appendix 3. nax IBGE 2019'!$E$5:$O$1850,11,FALSE)</f>
        <v>2.5000000000000084</v>
      </c>
      <c r="J758" s="119">
        <f t="shared" si="234"/>
        <v>4.0792994345475758E-2</v>
      </c>
      <c r="K758" s="119">
        <f t="shared" si="228"/>
        <v>0.95920700565452421</v>
      </c>
      <c r="L758" s="118">
        <f t="shared" si="238"/>
        <v>90921.177837157098</v>
      </c>
      <c r="M758" s="118">
        <f t="shared" si="227"/>
        <v>3708.9470933951452</v>
      </c>
      <c r="N758" s="118">
        <f t="shared" si="235"/>
        <v>445333.52145229775</v>
      </c>
      <c r="O758" s="118">
        <f t="shared" si="236"/>
        <v>2230602.5150068048</v>
      </c>
      <c r="P758" s="117">
        <f t="shared" si="237"/>
        <v>24.533365801770511</v>
      </c>
    </row>
    <row r="759" spans="1:16" x14ac:dyDescent="0.2">
      <c r="A759" s="115" t="s">
        <v>62</v>
      </c>
      <c r="B759" s="115" t="s">
        <v>70</v>
      </c>
      <c r="C759" s="116" t="s">
        <v>129</v>
      </c>
      <c r="D759" s="115" t="str">
        <f t="shared" si="225"/>
        <v>PRFemale65-69</v>
      </c>
      <c r="E759" s="118">
        <f>VLOOKUP(D759,'Appendix 1b. Person-years 2019'!$E$3:$F$1682,2,FALSE)</f>
        <v>227788.16829999999</v>
      </c>
      <c r="F759" s="118">
        <f>VLOOKUP(D759,'Appendix 2b. Deaths 2019'!$E$4:$F$1683,2,FALSE)</f>
        <v>2985</v>
      </c>
      <c r="G759" s="119">
        <f t="shared" si="226"/>
        <v>1.310428027178618E-2</v>
      </c>
      <c r="H759" s="189">
        <v>5</v>
      </c>
      <c r="I759" s="215">
        <f>VLOOKUP(D759,'Appendix 3. nax IBGE 2019'!$E$5:$O$1850,11,FALSE)</f>
        <v>2.4999999999999956</v>
      </c>
      <c r="J759" s="119">
        <f t="shared" si="234"/>
        <v>6.344296536053666E-2</v>
      </c>
      <c r="K759" s="119">
        <f t="shared" si="228"/>
        <v>0.93655703463946338</v>
      </c>
      <c r="L759" s="118">
        <f t="shared" si="238"/>
        <v>87212.23074376196</v>
      </c>
      <c r="M759" s="118">
        <f t="shared" si="227"/>
        <v>5533.00253409162</v>
      </c>
      <c r="N759" s="118">
        <f t="shared" si="235"/>
        <v>422228.64738358074</v>
      </c>
      <c r="O759" s="118">
        <f t="shared" si="236"/>
        <v>1785268.9935545069</v>
      </c>
      <c r="P759" s="117">
        <f t="shared" si="237"/>
        <v>20.470397079966929</v>
      </c>
    </row>
    <row r="760" spans="1:16" x14ac:dyDescent="0.2">
      <c r="A760" s="115" t="s">
        <v>62</v>
      </c>
      <c r="B760" s="115" t="s">
        <v>70</v>
      </c>
      <c r="C760" s="116" t="s">
        <v>130</v>
      </c>
      <c r="D760" s="115" t="str">
        <f t="shared" si="225"/>
        <v>PRFemale70-74</v>
      </c>
      <c r="E760" s="118">
        <f>VLOOKUP(D760,'Appendix 1b. Person-years 2019'!$E$3:$F$1682,2,FALSE)</f>
        <v>167628.96660000001</v>
      </c>
      <c r="F760" s="118">
        <f>VLOOKUP(D760,'Appendix 2b. Deaths 2019'!$E$4:$F$1683,2,FALSE)</f>
        <v>3455</v>
      </c>
      <c r="G760" s="119">
        <f t="shared" si="226"/>
        <v>2.0610996238164484E-2</v>
      </c>
      <c r="H760" s="189">
        <v>5</v>
      </c>
      <c r="I760" s="215">
        <f>VLOOKUP(D760,'Appendix 3. nax IBGE 2019'!$E$5:$O$1850,11,FALSE)</f>
        <v>2.5000000000000018</v>
      </c>
      <c r="J760" s="119">
        <f t="shared" si="234"/>
        <v>9.8005028030669114E-2</v>
      </c>
      <c r="K760" s="119">
        <f t="shared" si="228"/>
        <v>0.90199497196933087</v>
      </c>
      <c r="L760" s="118">
        <f t="shared" si="238"/>
        <v>81679.228209670342</v>
      </c>
      <c r="M760" s="118">
        <f t="shared" si="227"/>
        <v>8004.9750502121615</v>
      </c>
      <c r="N760" s="118">
        <f t="shared" si="235"/>
        <v>388383.7034228213</v>
      </c>
      <c r="O760" s="118">
        <f t="shared" si="236"/>
        <v>1363040.3461709262</v>
      </c>
      <c r="P760" s="117">
        <f t="shared" si="237"/>
        <v>16.687723134111963</v>
      </c>
    </row>
    <row r="761" spans="1:16" x14ac:dyDescent="0.2">
      <c r="A761" s="115" t="s">
        <v>62</v>
      </c>
      <c r="B761" s="115" t="s">
        <v>70</v>
      </c>
      <c r="C761" s="116" t="s">
        <v>131</v>
      </c>
      <c r="D761" s="115" t="str">
        <f t="shared" si="225"/>
        <v>PRFemale75-79</v>
      </c>
      <c r="E761" s="118">
        <f>VLOOKUP(D761,'Appendix 1b. Person-years 2019'!$E$3:$F$1682,2,FALSE)</f>
        <v>115688.24189999999</v>
      </c>
      <c r="F761" s="118">
        <f>VLOOKUP(D761,'Appendix 2b. Deaths 2019'!$E$4:$F$1683,2,FALSE)</f>
        <v>3963</v>
      </c>
      <c r="G761" s="119">
        <f t="shared" si="226"/>
        <v>3.4255858114133897E-2</v>
      </c>
      <c r="H761" s="189">
        <v>5</v>
      </c>
      <c r="I761" s="215">
        <f>VLOOKUP(D761,'Appendix 3. nax IBGE 2019'!$E$5:$O$1850,11,FALSE)</f>
        <v>2.5000000000000018</v>
      </c>
      <c r="J761" s="119">
        <f t="shared" si="234"/>
        <v>0.15776808751826005</v>
      </c>
      <c r="K761" s="119">
        <f t="shared" si="228"/>
        <v>0.8422319124817399</v>
      </c>
      <c r="L761" s="118">
        <f t="shared" si="238"/>
        <v>73674.253159458181</v>
      </c>
      <c r="M761" s="118">
        <f t="shared" si="227"/>
        <v>11623.446020303845</v>
      </c>
      <c r="N761" s="118">
        <f t="shared" si="235"/>
        <v>339312.65074653132</v>
      </c>
      <c r="O761" s="118">
        <f t="shared" si="236"/>
        <v>974656.64274810487</v>
      </c>
      <c r="P761" s="117">
        <f t="shared" si="237"/>
        <v>13.229270755396589</v>
      </c>
    </row>
    <row r="762" spans="1:16" x14ac:dyDescent="0.2">
      <c r="A762" s="115" t="s">
        <v>62</v>
      </c>
      <c r="B762" s="115" t="s">
        <v>70</v>
      </c>
      <c r="C762" s="116" t="s">
        <v>132</v>
      </c>
      <c r="D762" s="115" t="str">
        <f t="shared" si="225"/>
        <v>PRFemale80-84</v>
      </c>
      <c r="E762" s="118">
        <f>VLOOKUP(D762,'Appendix 1b. Person-years 2019'!$E$3:$F$1682,2,FALSE)</f>
        <v>75336.428599999999</v>
      </c>
      <c r="F762" s="118">
        <f>VLOOKUP(D762,'Appendix 2b. Deaths 2019'!$E$4:$F$1683,2,FALSE)</f>
        <v>4358</v>
      </c>
      <c r="G762" s="119">
        <f t="shared" si="226"/>
        <v>5.7847180719687051E-2</v>
      </c>
      <c r="H762" s="189">
        <v>5</v>
      </c>
      <c r="I762" s="215">
        <f>VLOOKUP(D762,'Appendix 3. nax IBGE 2019'!$E$5:$O$1850,11,FALSE)</f>
        <v>2.4999999999999991</v>
      </c>
      <c r="J762" s="119">
        <f t="shared" si="234"/>
        <v>0.25269209096693546</v>
      </c>
      <c r="K762" s="119">
        <f t="shared" si="228"/>
        <v>0.74730790903306454</v>
      </c>
      <c r="L762" s="118">
        <f t="shared" si="238"/>
        <v>62050.807139154334</v>
      </c>
      <c r="M762" s="118">
        <f t="shared" si="227"/>
        <v>15679.748202178955</v>
      </c>
      <c r="N762" s="118">
        <f t="shared" si="235"/>
        <v>271054.66519032425</v>
      </c>
      <c r="O762" s="118">
        <f t="shared" si="236"/>
        <v>635343.99200157356</v>
      </c>
      <c r="P762" s="117">
        <f t="shared" si="237"/>
        <v>10.239093112467648</v>
      </c>
    </row>
    <row r="763" spans="1:16" x14ac:dyDescent="0.2">
      <c r="A763" s="115" t="s">
        <v>62</v>
      </c>
      <c r="B763" s="115" t="s">
        <v>70</v>
      </c>
      <c r="C763" s="116" t="s">
        <v>133</v>
      </c>
      <c r="D763" s="115" t="str">
        <f t="shared" si="225"/>
        <v>PRFemale85-89</v>
      </c>
      <c r="E763" s="118">
        <f>VLOOKUP(D763,'Appendix 1b. Person-years 2019'!$E$3:$F$1682,2,FALSE)</f>
        <v>41369.114800000003</v>
      </c>
      <c r="F763" s="118">
        <f>VLOOKUP(D763,'Appendix 2b. Deaths 2019'!$E$4:$F$1683,2,FALSE)</f>
        <v>4032</v>
      </c>
      <c r="G763" s="119">
        <f t="shared" si="226"/>
        <v>9.7464014385920575E-2</v>
      </c>
      <c r="H763" s="189">
        <v>5</v>
      </c>
      <c r="I763" s="215">
        <f>VLOOKUP(D763,'Appendix 3. nax IBGE 2019'!$E$5:$O$1850,11,FALSE)</f>
        <v>2.5000000000000013</v>
      </c>
      <c r="J763" s="119">
        <f t="shared" si="234"/>
        <v>0.3918434763818327</v>
      </c>
      <c r="K763" s="119">
        <f t="shared" si="228"/>
        <v>0.6081565236181673</v>
      </c>
      <c r="L763" s="118">
        <f t="shared" si="238"/>
        <v>46371.05893697538</v>
      </c>
      <c r="M763" s="118">
        <f t="shared" si="227"/>
        <v>18170.196937371285</v>
      </c>
      <c r="N763" s="118">
        <f t="shared" si="235"/>
        <v>186429.80234144873</v>
      </c>
      <c r="O763" s="118">
        <f t="shared" si="236"/>
        <v>364289.32681124937</v>
      </c>
      <c r="P763" s="117">
        <f t="shared" si="237"/>
        <v>7.8559630761585248</v>
      </c>
    </row>
    <row r="764" spans="1:16" x14ac:dyDescent="0.2">
      <c r="A764" s="115" t="s">
        <v>62</v>
      </c>
      <c r="B764" s="115" t="s">
        <v>70</v>
      </c>
      <c r="C764" s="116" t="s">
        <v>8</v>
      </c>
      <c r="D764" s="115" t="str">
        <f t="shared" si="225"/>
        <v>PRFemale90+</v>
      </c>
      <c r="E764" s="113">
        <f>VLOOKUP(D764,'Appendix 1b. Person-years 2019'!$E$3:$F$1682,2,FALSE)</f>
        <v>23783.254099999998</v>
      </c>
      <c r="F764" s="113">
        <f>VLOOKUP(D764,'Appendix 2b. Deaths 2019'!$E$4:$F$1683,2,FALSE)</f>
        <v>3771</v>
      </c>
      <c r="G764" s="114">
        <f t="shared" si="226"/>
        <v>0.15855694028009398</v>
      </c>
      <c r="H764" s="190"/>
      <c r="I764" s="215">
        <f>VLOOKUP(D764,'Appendix 3. nax IBGE 2019'!$E$5:$O$1850,11,FALSE)</f>
        <v>6.1895017629050937</v>
      </c>
      <c r="J764" s="114">
        <v>1</v>
      </c>
      <c r="K764" s="114">
        <f t="shared" si="228"/>
        <v>0</v>
      </c>
      <c r="L764" s="113">
        <f t="shared" si="238"/>
        <v>28200.861999604094</v>
      </c>
      <c r="M764" s="113">
        <f t="shared" si="227"/>
        <v>28200.861999604094</v>
      </c>
      <c r="N764" s="113">
        <f>L764*P764</f>
        <v>177859.52446980064</v>
      </c>
      <c r="O764" s="113">
        <f>N764</f>
        <v>177859.52446980064</v>
      </c>
      <c r="P764" s="112">
        <f>1/G764</f>
        <v>6.3068825510474671</v>
      </c>
    </row>
    <row r="765" spans="1:16" x14ac:dyDescent="0.2">
      <c r="A765" s="115" t="s">
        <v>62</v>
      </c>
      <c r="B765" s="115" t="s">
        <v>71</v>
      </c>
      <c r="C765" s="116">
        <v>0</v>
      </c>
      <c r="D765" s="115" t="str">
        <f t="shared" si="225"/>
        <v>PRMale0</v>
      </c>
      <c r="E765" s="122">
        <f>VLOOKUP(D765,'Appendix 1b. Person-years 2019'!$E$3:$F$1682,2,FALSE)</f>
        <v>81157.579299999998</v>
      </c>
      <c r="F765" s="122">
        <f>VLOOKUP(D765,'Appendix 2b. Deaths 2019'!$E$4:$F$1683,2,FALSE)</f>
        <v>866</v>
      </c>
      <c r="G765" s="123">
        <f t="shared" si="226"/>
        <v>1.0670599190727711E-2</v>
      </c>
      <c r="H765" s="188">
        <v>1</v>
      </c>
      <c r="I765" s="215">
        <f>VLOOKUP(D765,'Appendix 3. nax IBGE 2019'!$E$5:$O$1850,11,FALSE)</f>
        <v>6.8576069561748415E-2</v>
      </c>
      <c r="J765" s="123">
        <f t="shared" ref="J765:J783" si="239">(H765*G765)/(1+(H765-I765)*G765)</f>
        <v>1.0565589367643992E-2</v>
      </c>
      <c r="K765" s="123">
        <f t="shared" si="228"/>
        <v>0.98943441063235604</v>
      </c>
      <c r="L765" s="122">
        <v>100000</v>
      </c>
      <c r="M765" s="122">
        <f t="shared" si="227"/>
        <v>1056.5589367643993</v>
      </c>
      <c r="N765" s="122">
        <f t="shared" ref="N765:N783" si="240">L766*H765+M765*I765</f>
        <v>99015.895722379239</v>
      </c>
      <c r="O765" s="122">
        <f t="shared" ref="O765:O783" si="241">O766+N765</f>
        <v>7393797.4920761026</v>
      </c>
      <c r="P765" s="121">
        <f t="shared" ref="P765:P783" si="242">O765/L765</f>
        <v>73.937974920761022</v>
      </c>
    </row>
    <row r="766" spans="1:16" x14ac:dyDescent="0.2">
      <c r="A766" s="115" t="s">
        <v>62</v>
      </c>
      <c r="B766" s="115" t="s">
        <v>71</v>
      </c>
      <c r="C766" s="120" t="s">
        <v>1657</v>
      </c>
      <c r="D766" s="115" t="str">
        <f t="shared" si="225"/>
        <v>PRMale1-4</v>
      </c>
      <c r="E766" s="118">
        <f>VLOOKUP(D766,'Appendix 1b. Person-years 2019'!$E$3:$F$1682,2,FALSE)</f>
        <v>324020.06449999998</v>
      </c>
      <c r="F766" s="118">
        <f>VLOOKUP(D766,'Appendix 2b. Deaths 2019'!$E$4:$F$1683,2,FALSE)</f>
        <v>155</v>
      </c>
      <c r="G766" s="119">
        <f t="shared" si="226"/>
        <v>4.7836543776751209E-4</v>
      </c>
      <c r="H766" s="189">
        <v>4</v>
      </c>
      <c r="I766" s="215">
        <f>VLOOKUP(D766,'Appendix 3. nax IBGE 2019'!$E$5:$O$1850,11,FALSE)</f>
        <v>1.6256722790990881</v>
      </c>
      <c r="J766" s="119">
        <f t="shared" si="239"/>
        <v>1.9112909138843499E-3</v>
      </c>
      <c r="K766" s="119">
        <f t="shared" si="228"/>
        <v>0.99808870908611569</v>
      </c>
      <c r="L766" s="118">
        <f t="shared" ref="L766:L784" si="243">L765-M765</f>
        <v>98943.441063235601</v>
      </c>
      <c r="M766" s="118">
        <f t="shared" si="227"/>
        <v>189.10969989261389</v>
      </c>
      <c r="N766" s="118">
        <f t="shared" si="240"/>
        <v>395324.75585019612</v>
      </c>
      <c r="O766" s="118">
        <f t="shared" si="241"/>
        <v>7294781.5963537237</v>
      </c>
      <c r="P766" s="117">
        <f t="shared" si="242"/>
        <v>73.726782876811072</v>
      </c>
    </row>
    <row r="767" spans="1:16" x14ac:dyDescent="0.2">
      <c r="A767" s="115" t="s">
        <v>62</v>
      </c>
      <c r="B767" s="115" t="s">
        <v>71</v>
      </c>
      <c r="C767" s="120" t="s">
        <v>1658</v>
      </c>
      <c r="D767" s="115" t="str">
        <f t="shared" si="225"/>
        <v>PRMale5-9</v>
      </c>
      <c r="E767" s="118">
        <f>VLOOKUP(D767,'Appendix 1b. Person-years 2019'!$E$3:$F$1682,2,FALSE)</f>
        <v>388521.65399999998</v>
      </c>
      <c r="F767" s="118">
        <f>VLOOKUP(D767,'Appendix 2b. Deaths 2019'!$E$4:$F$1683,2,FALSE)</f>
        <v>79</v>
      </c>
      <c r="G767" s="119">
        <f t="shared" si="226"/>
        <v>2.0333486997870139E-4</v>
      </c>
      <c r="H767" s="189">
        <v>5</v>
      </c>
      <c r="I767" s="215">
        <f>VLOOKUP(D767,'Appendix 3. nax IBGE 2019'!$E$5:$O$1850,11,FALSE)</f>
        <v>2.4999999999997997</v>
      </c>
      <c r="J767" s="119">
        <f t="shared" si="239"/>
        <v>1.0161577991086078E-3</v>
      </c>
      <c r="K767" s="119">
        <f t="shared" si="228"/>
        <v>0.99898384220089143</v>
      </c>
      <c r="L767" s="118">
        <f t="shared" si="243"/>
        <v>98754.331363342993</v>
      </c>
      <c r="M767" s="118">
        <f t="shared" si="227"/>
        <v>100.34998401061678</v>
      </c>
      <c r="N767" s="118">
        <f t="shared" si="240"/>
        <v>493520.78185668838</v>
      </c>
      <c r="O767" s="118">
        <f t="shared" si="241"/>
        <v>6899456.8405035278</v>
      </c>
      <c r="P767" s="117">
        <f t="shared" si="242"/>
        <v>69.864852966485316</v>
      </c>
    </row>
    <row r="768" spans="1:16" x14ac:dyDescent="0.2">
      <c r="A768" s="115" t="s">
        <v>62</v>
      </c>
      <c r="B768" s="115" t="s">
        <v>71</v>
      </c>
      <c r="C768" s="120" t="s">
        <v>118</v>
      </c>
      <c r="D768" s="115" t="str">
        <f t="shared" si="225"/>
        <v>PRMale10-14</v>
      </c>
      <c r="E768" s="118">
        <f>VLOOKUP(D768,'Appendix 1b. Person-years 2019'!$E$3:$F$1682,2,FALSE)</f>
        <v>388632.6263</v>
      </c>
      <c r="F768" s="118">
        <f>VLOOKUP(D768,'Appendix 2b. Deaths 2019'!$E$4:$F$1683,2,FALSE)</f>
        <v>102</v>
      </c>
      <c r="G768" s="119">
        <f t="shared" si="226"/>
        <v>2.624586642945989E-4</v>
      </c>
      <c r="H768" s="189">
        <v>5</v>
      </c>
      <c r="I768" s="215">
        <f>VLOOKUP(D768,'Appendix 3. nax IBGE 2019'!$E$5:$O$1850,11,FALSE)</f>
        <v>2.5000000000003451</v>
      </c>
      <c r="J768" s="119">
        <f t="shared" si="239"/>
        <v>1.3114328292013339E-3</v>
      </c>
      <c r="K768" s="119">
        <f t="shared" si="228"/>
        <v>0.99868856717079868</v>
      </c>
      <c r="L768" s="118">
        <f t="shared" si="243"/>
        <v>98653.98137933237</v>
      </c>
      <c r="M768" s="118">
        <f t="shared" si="227"/>
        <v>129.37806991227356</v>
      </c>
      <c r="N768" s="118">
        <f t="shared" si="240"/>
        <v>492946.46172188123</v>
      </c>
      <c r="O768" s="118">
        <f t="shared" si="241"/>
        <v>6405936.0586468391</v>
      </c>
      <c r="P768" s="117">
        <f t="shared" si="242"/>
        <v>64.933375917343952</v>
      </c>
    </row>
    <row r="769" spans="1:16" x14ac:dyDescent="0.2">
      <c r="A769" s="115" t="s">
        <v>62</v>
      </c>
      <c r="B769" s="115" t="s">
        <v>71</v>
      </c>
      <c r="C769" s="116" t="s">
        <v>119</v>
      </c>
      <c r="D769" s="115" t="str">
        <f t="shared" si="225"/>
        <v>PRMale15-19</v>
      </c>
      <c r="E769" s="118">
        <f>VLOOKUP(D769,'Appendix 1b. Person-years 2019'!$E$3:$F$1682,2,FALSE)</f>
        <v>422466.67090000003</v>
      </c>
      <c r="F769" s="118">
        <f>VLOOKUP(D769,'Appendix 2b. Deaths 2019'!$E$4:$F$1683,2,FALSE)</f>
        <v>574</v>
      </c>
      <c r="G769" s="119">
        <f t="shared" si="226"/>
        <v>1.3586870622886809E-3</v>
      </c>
      <c r="H769" s="189">
        <v>5</v>
      </c>
      <c r="I769" s="215">
        <f>VLOOKUP(D769,'Appendix 3. nax IBGE 2019'!$E$5:$O$1850,11,FALSE)</f>
        <v>2.5000000000000044</v>
      </c>
      <c r="J769" s="119">
        <f t="shared" si="239"/>
        <v>6.7704380449989865E-3</v>
      </c>
      <c r="K769" s="119">
        <f t="shared" si="228"/>
        <v>0.99322956195500101</v>
      </c>
      <c r="L769" s="118">
        <f t="shared" si="243"/>
        <v>98524.603309420098</v>
      </c>
      <c r="M769" s="118">
        <f t="shared" si="227"/>
        <v>667.05472261453087</v>
      </c>
      <c r="N769" s="118">
        <f t="shared" si="240"/>
        <v>490955.37974056421</v>
      </c>
      <c r="O769" s="118">
        <f t="shared" si="241"/>
        <v>5912989.5969249578</v>
      </c>
      <c r="P769" s="117">
        <f t="shared" si="242"/>
        <v>60.015360613581962</v>
      </c>
    </row>
    <row r="770" spans="1:16" x14ac:dyDescent="0.2">
      <c r="A770" s="115" t="s">
        <v>62</v>
      </c>
      <c r="B770" s="115" t="s">
        <v>71</v>
      </c>
      <c r="C770" s="116" t="s">
        <v>120</v>
      </c>
      <c r="D770" s="115" t="str">
        <f t="shared" si="225"/>
        <v>PRMale20-24</v>
      </c>
      <c r="E770" s="118">
        <f>VLOOKUP(D770,'Appendix 1b. Person-years 2019'!$E$3:$F$1682,2,FALSE)</f>
        <v>466291.16629999998</v>
      </c>
      <c r="F770" s="118">
        <f>VLOOKUP(D770,'Appendix 2b. Deaths 2019'!$E$4:$F$1683,2,FALSE)</f>
        <v>1022</v>
      </c>
      <c r="G770" s="119">
        <f t="shared" si="226"/>
        <v>2.1917635886382434E-3</v>
      </c>
      <c r="H770" s="189">
        <v>5</v>
      </c>
      <c r="I770" s="215">
        <f>VLOOKUP(D770,'Appendix 3. nax IBGE 2019'!$E$5:$O$1850,11,FALSE)</f>
        <v>2.500000000000016</v>
      </c>
      <c r="J770" s="119">
        <f t="shared" si="239"/>
        <v>1.0899097331490755E-2</v>
      </c>
      <c r="K770" s="119">
        <f t="shared" si="228"/>
        <v>0.98910090266850925</v>
      </c>
      <c r="L770" s="118">
        <f t="shared" si="243"/>
        <v>97857.548586805569</v>
      </c>
      <c r="M770" s="118">
        <f t="shared" si="227"/>
        <v>1066.5589466686795</v>
      </c>
      <c r="N770" s="118">
        <f t="shared" si="240"/>
        <v>486621.34556735615</v>
      </c>
      <c r="O770" s="118">
        <f t="shared" si="241"/>
        <v>5422034.2171843937</v>
      </c>
      <c r="P770" s="117">
        <f t="shared" si="242"/>
        <v>55.407419207673293</v>
      </c>
    </row>
    <row r="771" spans="1:16" x14ac:dyDescent="0.2">
      <c r="A771" s="115" t="s">
        <v>62</v>
      </c>
      <c r="B771" s="115" t="s">
        <v>71</v>
      </c>
      <c r="C771" s="116" t="s">
        <v>121</v>
      </c>
      <c r="D771" s="115" t="str">
        <f t="shared" si="225"/>
        <v>PRMale25-29</v>
      </c>
      <c r="E771" s="118">
        <f>VLOOKUP(D771,'Appendix 1b. Person-years 2019'!$E$3:$F$1682,2,FALSE)</f>
        <v>460194.30330000003</v>
      </c>
      <c r="F771" s="118">
        <f>VLOOKUP(D771,'Appendix 2b. Deaths 2019'!$E$4:$F$1683,2,FALSE)</f>
        <v>1008</v>
      </c>
      <c r="G771" s="119">
        <f t="shared" si="226"/>
        <v>2.1903791350126431E-3</v>
      </c>
      <c r="H771" s="189">
        <v>5</v>
      </c>
      <c r="I771" s="215">
        <f>VLOOKUP(D771,'Appendix 3. nax IBGE 2019'!$E$5:$O$1850,11,FALSE)</f>
        <v>2.5000000000000151</v>
      </c>
      <c r="J771" s="119">
        <f t="shared" si="239"/>
        <v>1.0892250280692803E-2</v>
      </c>
      <c r="K771" s="119">
        <f t="shared" si="228"/>
        <v>0.98910774971930715</v>
      </c>
      <c r="L771" s="118">
        <f t="shared" si="243"/>
        <v>96790.98964013689</v>
      </c>
      <c r="M771" s="118">
        <f t="shared" si="227"/>
        <v>1054.2716840763153</v>
      </c>
      <c r="N771" s="118">
        <f t="shared" si="240"/>
        <v>481319.26899049361</v>
      </c>
      <c r="O771" s="118">
        <f t="shared" si="241"/>
        <v>4935412.8716170378</v>
      </c>
      <c r="P771" s="117">
        <f t="shared" si="242"/>
        <v>50.990416463005573</v>
      </c>
    </row>
    <row r="772" spans="1:16" x14ac:dyDescent="0.2">
      <c r="A772" s="115" t="s">
        <v>62</v>
      </c>
      <c r="B772" s="115" t="s">
        <v>71</v>
      </c>
      <c r="C772" s="116" t="s">
        <v>122</v>
      </c>
      <c r="D772" s="115" t="str">
        <f t="shared" si="225"/>
        <v>PRMale30-34</v>
      </c>
      <c r="E772" s="118">
        <f>VLOOKUP(D772,'Appendix 1b. Person-years 2019'!$E$3:$F$1682,2,FALSE)</f>
        <v>440468.3419</v>
      </c>
      <c r="F772" s="118">
        <f>VLOOKUP(D772,'Appendix 2b. Deaths 2019'!$E$4:$F$1683,2,FALSE)</f>
        <v>940</v>
      </c>
      <c r="G772" s="119">
        <f t="shared" si="226"/>
        <v>2.1340920801373037E-3</v>
      </c>
      <c r="H772" s="189">
        <v>5</v>
      </c>
      <c r="I772" s="215">
        <f>VLOOKUP(D772,'Appendix 3. nax IBGE 2019'!$E$5:$O$1850,11,FALSE)</f>
        <v>2.4999999999999982</v>
      </c>
      <c r="J772" s="119">
        <f t="shared" si="239"/>
        <v>1.0613833157483307E-2</v>
      </c>
      <c r="K772" s="119">
        <f t="shared" si="228"/>
        <v>0.98938616684251668</v>
      </c>
      <c r="L772" s="118">
        <f t="shared" si="243"/>
        <v>95736.717956060573</v>
      </c>
      <c r="M772" s="118">
        <f t="shared" si="227"/>
        <v>1016.1335514306633</v>
      </c>
      <c r="N772" s="118">
        <f t="shared" si="240"/>
        <v>476143.25590172614</v>
      </c>
      <c r="O772" s="118">
        <f t="shared" si="241"/>
        <v>4454093.6026265444</v>
      </c>
      <c r="P772" s="117">
        <f t="shared" si="242"/>
        <v>46.524402525171169</v>
      </c>
    </row>
    <row r="773" spans="1:16" x14ac:dyDescent="0.2">
      <c r="A773" s="115" t="s">
        <v>62</v>
      </c>
      <c r="B773" s="115" t="s">
        <v>71</v>
      </c>
      <c r="C773" s="116" t="s">
        <v>123</v>
      </c>
      <c r="D773" s="115" t="str">
        <f t="shared" ref="D773:D836" si="244">_xlfn.CONCAT(A773,B773,C773)</f>
        <v>PRMale35-39</v>
      </c>
      <c r="E773" s="118">
        <f>VLOOKUP(D773,'Appendix 1b. Person-years 2019'!$E$3:$F$1682,2,FALSE)</f>
        <v>425774.50300000003</v>
      </c>
      <c r="F773" s="118">
        <f>VLOOKUP(D773,'Appendix 2b. Deaths 2019'!$E$4:$F$1683,2,FALSE)</f>
        <v>1163</v>
      </c>
      <c r="G773" s="119">
        <f t="shared" ref="G773:G836" si="245">F773/E773</f>
        <v>2.7314928249707804E-3</v>
      </c>
      <c r="H773" s="189">
        <v>5</v>
      </c>
      <c r="I773" s="215">
        <f>VLOOKUP(D773,'Appendix 3. nax IBGE 2019'!$E$5:$O$1850,11,FALSE)</f>
        <v>2.5000000000000067</v>
      </c>
      <c r="J773" s="119">
        <f t="shared" si="239"/>
        <v>1.3564833511333575E-2</v>
      </c>
      <c r="K773" s="119">
        <f t="shared" si="228"/>
        <v>0.98643516648866647</v>
      </c>
      <c r="L773" s="118">
        <f t="shared" si="243"/>
        <v>94720.584404629903</v>
      </c>
      <c r="M773" s="118">
        <f t="shared" ref="M773:M836" si="246">L773*J773</f>
        <v>1284.8689575450242</v>
      </c>
      <c r="N773" s="118">
        <f t="shared" si="240"/>
        <v>470390.74962928693</v>
      </c>
      <c r="O773" s="118">
        <f t="shared" si="241"/>
        <v>3977950.3467248185</v>
      </c>
      <c r="P773" s="117">
        <f t="shared" si="242"/>
        <v>41.996682893463841</v>
      </c>
    </row>
    <row r="774" spans="1:16" x14ac:dyDescent="0.2">
      <c r="A774" s="115" t="s">
        <v>62</v>
      </c>
      <c r="B774" s="115" t="s">
        <v>71</v>
      </c>
      <c r="C774" s="116" t="s">
        <v>124</v>
      </c>
      <c r="D774" s="115" t="str">
        <f t="shared" si="244"/>
        <v>PRMale40-44</v>
      </c>
      <c r="E774" s="118">
        <f>VLOOKUP(D774,'Appendix 1b. Person-years 2019'!$E$3:$F$1682,2,FALSE)</f>
        <v>398411.6789</v>
      </c>
      <c r="F774" s="118">
        <f>VLOOKUP(D774,'Appendix 2b. Deaths 2019'!$E$4:$F$1683,2,FALSE)</f>
        <v>1328</v>
      </c>
      <c r="G774" s="119">
        <f t="shared" si="245"/>
        <v>3.3332356211709436E-3</v>
      </c>
      <c r="H774" s="189">
        <v>5</v>
      </c>
      <c r="I774" s="215">
        <f>VLOOKUP(D774,'Appendix 3. nax IBGE 2019'!$E$5:$O$1850,11,FALSE)</f>
        <v>2.4999999999999978</v>
      </c>
      <c r="J774" s="119">
        <f t="shared" si="239"/>
        <v>1.6528445100922311E-2</v>
      </c>
      <c r="K774" s="119">
        <f t="shared" ref="K774:K837" si="247">1-J774</f>
        <v>0.98347155489907767</v>
      </c>
      <c r="L774" s="118">
        <f t="shared" si="243"/>
        <v>93435.715447084876</v>
      </c>
      <c r="M774" s="118">
        <f t="shared" si="246"/>
        <v>1544.3470932325411</v>
      </c>
      <c r="N774" s="118">
        <f t="shared" si="240"/>
        <v>463317.70950234297</v>
      </c>
      <c r="O774" s="118">
        <f t="shared" si="241"/>
        <v>3507559.5970955314</v>
      </c>
      <c r="P774" s="117">
        <f t="shared" si="242"/>
        <v>37.539816335884488</v>
      </c>
    </row>
    <row r="775" spans="1:16" x14ac:dyDescent="0.2">
      <c r="A775" s="115" t="s">
        <v>62</v>
      </c>
      <c r="B775" s="115" t="s">
        <v>71</v>
      </c>
      <c r="C775" s="116" t="s">
        <v>125</v>
      </c>
      <c r="D775" s="115" t="str">
        <f t="shared" si="244"/>
        <v>PRMale45-49</v>
      </c>
      <c r="E775" s="118">
        <f>VLOOKUP(D775,'Appendix 1b. Person-years 2019'!$E$3:$F$1682,2,FALSE)</f>
        <v>372226.13339999999</v>
      </c>
      <c r="F775" s="118">
        <f>VLOOKUP(D775,'Appendix 2b. Deaths 2019'!$E$4:$F$1683,2,FALSE)</f>
        <v>1762</v>
      </c>
      <c r="G775" s="119">
        <f t="shared" si="245"/>
        <v>4.7336816034529404E-3</v>
      </c>
      <c r="H775" s="189">
        <v>5</v>
      </c>
      <c r="I775" s="215">
        <f>VLOOKUP(D775,'Appendix 3. nax IBGE 2019'!$E$5:$O$1850,11,FALSE)</f>
        <v>2.5000000000000204</v>
      </c>
      <c r="J775" s="119">
        <f t="shared" si="239"/>
        <v>2.3391587202227823E-2</v>
      </c>
      <c r="K775" s="119">
        <f t="shared" si="247"/>
        <v>0.97660841279777222</v>
      </c>
      <c r="L775" s="118">
        <f t="shared" si="243"/>
        <v>91891.368353852333</v>
      </c>
      <c r="M775" s="118">
        <f t="shared" si="246"/>
        <v>2149.4849559811751</v>
      </c>
      <c r="N775" s="118">
        <f t="shared" si="240"/>
        <v>454083.12937930878</v>
      </c>
      <c r="O775" s="118">
        <f t="shared" si="241"/>
        <v>3044241.8875931883</v>
      </c>
      <c r="P775" s="117">
        <f t="shared" si="242"/>
        <v>33.128703404116472</v>
      </c>
    </row>
    <row r="776" spans="1:16" x14ac:dyDescent="0.2">
      <c r="A776" s="115" t="s">
        <v>62</v>
      </c>
      <c r="B776" s="115" t="s">
        <v>71</v>
      </c>
      <c r="C776" s="116" t="s">
        <v>126</v>
      </c>
      <c r="D776" s="115" t="str">
        <f t="shared" si="244"/>
        <v>PRMale50-54</v>
      </c>
      <c r="E776" s="118">
        <f>VLOOKUP(D776,'Appendix 1b. Person-years 2019'!$E$3:$F$1682,2,FALSE)</f>
        <v>353575.15490000002</v>
      </c>
      <c r="F776" s="118">
        <f>VLOOKUP(D776,'Appendix 2b. Deaths 2019'!$E$4:$F$1683,2,FALSE)</f>
        <v>2404</v>
      </c>
      <c r="G776" s="119">
        <f t="shared" si="245"/>
        <v>6.7991202625080141E-3</v>
      </c>
      <c r="H776" s="189">
        <v>5</v>
      </c>
      <c r="I776" s="215">
        <f>VLOOKUP(D776,'Appendix 3. nax IBGE 2019'!$E$5:$O$1850,11,FALSE)</f>
        <v>2.5000000000000275</v>
      </c>
      <c r="J776" s="119">
        <f t="shared" si="239"/>
        <v>3.3427408879943173E-2</v>
      </c>
      <c r="K776" s="119">
        <f t="shared" si="247"/>
        <v>0.96657259112005678</v>
      </c>
      <c r="L776" s="118">
        <f t="shared" si="243"/>
        <v>89741.883397871163</v>
      </c>
      <c r="M776" s="118">
        <f t="shared" si="246"/>
        <v>2999.8386299968233</v>
      </c>
      <c r="N776" s="118">
        <f t="shared" si="240"/>
        <v>441209.82041436381</v>
      </c>
      <c r="O776" s="118">
        <f t="shared" si="241"/>
        <v>2590158.7582138795</v>
      </c>
      <c r="P776" s="117">
        <f t="shared" si="242"/>
        <v>28.862317795698534</v>
      </c>
    </row>
    <row r="777" spans="1:16" x14ac:dyDescent="0.2">
      <c r="A777" s="115" t="s">
        <v>62</v>
      </c>
      <c r="B777" s="115" t="s">
        <v>71</v>
      </c>
      <c r="C777" s="116" t="s">
        <v>127</v>
      </c>
      <c r="D777" s="115" t="str">
        <f t="shared" si="244"/>
        <v>PRMale55-59</v>
      </c>
      <c r="E777" s="118">
        <f>VLOOKUP(D777,'Appendix 1b. Person-years 2019'!$E$3:$F$1682,2,FALSE)</f>
        <v>308345.31800000003</v>
      </c>
      <c r="F777" s="118">
        <f>VLOOKUP(D777,'Appendix 2b. Deaths 2019'!$E$4:$F$1683,2,FALSE)</f>
        <v>3138</v>
      </c>
      <c r="G777" s="119">
        <f t="shared" si="245"/>
        <v>1.0176901729378617E-2</v>
      </c>
      <c r="H777" s="189">
        <v>5</v>
      </c>
      <c r="I777" s="215">
        <f>VLOOKUP(D777,'Appendix 3. nax IBGE 2019'!$E$5:$O$1850,11,FALSE)</f>
        <v>2.4999999999999942</v>
      </c>
      <c r="J777" s="119">
        <f t="shared" si="239"/>
        <v>4.9622012777759988E-2</v>
      </c>
      <c r="K777" s="119">
        <f t="shared" si="247"/>
        <v>0.95037798722223998</v>
      </c>
      <c r="L777" s="118">
        <f t="shared" si="243"/>
        <v>86742.044767874337</v>
      </c>
      <c r="M777" s="118">
        <f t="shared" si="246"/>
        <v>4304.3148538404894</v>
      </c>
      <c r="N777" s="118">
        <f t="shared" si="240"/>
        <v>422949.43670477043</v>
      </c>
      <c r="O777" s="118">
        <f t="shared" si="241"/>
        <v>2148948.9377995157</v>
      </c>
      <c r="P777" s="117">
        <f t="shared" si="242"/>
        <v>24.774017531523505</v>
      </c>
    </row>
    <row r="778" spans="1:16" x14ac:dyDescent="0.2">
      <c r="A778" s="115" t="s">
        <v>62</v>
      </c>
      <c r="B778" s="115" t="s">
        <v>71</v>
      </c>
      <c r="C778" s="116" t="s">
        <v>128</v>
      </c>
      <c r="D778" s="115" t="str">
        <f t="shared" si="244"/>
        <v>PRMale60-64</v>
      </c>
      <c r="E778" s="118">
        <f>VLOOKUP(D778,'Appendix 1b. Person-years 2019'!$E$3:$F$1682,2,FALSE)</f>
        <v>249526.56140000001</v>
      </c>
      <c r="F778" s="118">
        <f>VLOOKUP(D778,'Appendix 2b. Deaths 2019'!$E$4:$F$1683,2,FALSE)</f>
        <v>3925</v>
      </c>
      <c r="G778" s="119">
        <f t="shared" si="245"/>
        <v>1.5729788355910074E-2</v>
      </c>
      <c r="H778" s="189">
        <v>5</v>
      </c>
      <c r="I778" s="215">
        <f>VLOOKUP(D778,'Appendix 3. nax IBGE 2019'!$E$5:$O$1850,11,FALSE)</f>
        <v>2.4999999999999951</v>
      </c>
      <c r="J778" s="119">
        <f t="shared" si="239"/>
        <v>7.5673135755399162E-2</v>
      </c>
      <c r="K778" s="119">
        <f t="shared" si="247"/>
        <v>0.92432686424460087</v>
      </c>
      <c r="L778" s="118">
        <f t="shared" si="243"/>
        <v>82437.729914033844</v>
      </c>
      <c r="M778" s="118">
        <f t="shared" si="246"/>
        <v>6238.3215271516137</v>
      </c>
      <c r="N778" s="118">
        <f t="shared" si="240"/>
        <v>396592.84575229016</v>
      </c>
      <c r="O778" s="118">
        <f t="shared" si="241"/>
        <v>1725999.5010947452</v>
      </c>
      <c r="P778" s="117">
        <f t="shared" si="242"/>
        <v>20.937009096376372</v>
      </c>
    </row>
    <row r="779" spans="1:16" x14ac:dyDescent="0.2">
      <c r="A779" s="115" t="s">
        <v>62</v>
      </c>
      <c r="B779" s="115" t="s">
        <v>71</v>
      </c>
      <c r="C779" s="116" t="s">
        <v>129</v>
      </c>
      <c r="D779" s="115" t="str">
        <f t="shared" si="244"/>
        <v>PRMale65-69</v>
      </c>
      <c r="E779" s="118">
        <f>VLOOKUP(D779,'Appendix 1b. Person-years 2019'!$E$3:$F$1682,2,FALSE)</f>
        <v>194129.3584</v>
      </c>
      <c r="F779" s="118">
        <f>VLOOKUP(D779,'Appendix 2b. Deaths 2019'!$E$4:$F$1683,2,FALSE)</f>
        <v>4278</v>
      </c>
      <c r="G779" s="119">
        <f t="shared" si="245"/>
        <v>2.2036852309506215E-2</v>
      </c>
      <c r="H779" s="189">
        <v>5</v>
      </c>
      <c r="I779" s="215">
        <f>VLOOKUP(D779,'Appendix 3. nax IBGE 2019'!$E$5:$O$1850,11,FALSE)</f>
        <v>2.4999999999999978</v>
      </c>
      <c r="J779" s="119">
        <f t="shared" si="239"/>
        <v>0.10443093862023786</v>
      </c>
      <c r="K779" s="119">
        <f t="shared" si="247"/>
        <v>0.89556906137976211</v>
      </c>
      <c r="L779" s="118">
        <f t="shared" si="243"/>
        <v>76199.408386882234</v>
      </c>
      <c r="M779" s="118">
        <f t="shared" si="246"/>
        <v>7957.5757401489363</v>
      </c>
      <c r="N779" s="118">
        <f t="shared" si="240"/>
        <v>361103.10258403874</v>
      </c>
      <c r="O779" s="118">
        <f t="shared" si="241"/>
        <v>1329406.655342455</v>
      </c>
      <c r="P779" s="117">
        <f t="shared" si="242"/>
        <v>17.446417019312619</v>
      </c>
    </row>
    <row r="780" spans="1:16" x14ac:dyDescent="0.2">
      <c r="A780" s="115" t="s">
        <v>62</v>
      </c>
      <c r="B780" s="115" t="s">
        <v>71</v>
      </c>
      <c r="C780" s="116" t="s">
        <v>130</v>
      </c>
      <c r="D780" s="115" t="str">
        <f t="shared" si="244"/>
        <v>PRMale70-74</v>
      </c>
      <c r="E780" s="118">
        <f>VLOOKUP(D780,'Appendix 1b. Person-years 2019'!$E$3:$F$1682,2,FALSE)</f>
        <v>138543.2849</v>
      </c>
      <c r="F780" s="118">
        <f>VLOOKUP(D780,'Appendix 2b. Deaths 2019'!$E$4:$F$1683,2,FALSE)</f>
        <v>4699</v>
      </c>
      <c r="G780" s="119">
        <f t="shared" si="245"/>
        <v>3.3917197815770864E-2</v>
      </c>
      <c r="H780" s="189">
        <v>5</v>
      </c>
      <c r="I780" s="215">
        <f>VLOOKUP(D780,'Appendix 3. nax IBGE 2019'!$E$5:$O$1850,11,FALSE)</f>
        <v>2.4999999999999991</v>
      </c>
      <c r="J780" s="119">
        <f t="shared" si="239"/>
        <v>0.15633027677400865</v>
      </c>
      <c r="K780" s="119">
        <f t="shared" si="247"/>
        <v>0.84366972322599132</v>
      </c>
      <c r="L780" s="118">
        <f t="shared" si="243"/>
        <v>68241.832646733295</v>
      </c>
      <c r="M780" s="118">
        <f t="shared" si="246"/>
        <v>10668.264585229395</v>
      </c>
      <c r="N780" s="118">
        <f t="shared" si="240"/>
        <v>314538.50177059299</v>
      </c>
      <c r="O780" s="118">
        <f t="shared" si="241"/>
        <v>968303.55275841616</v>
      </c>
      <c r="P780" s="117">
        <f t="shared" si="242"/>
        <v>14.189295849820182</v>
      </c>
    </row>
    <row r="781" spans="1:16" x14ac:dyDescent="0.2">
      <c r="A781" s="115" t="s">
        <v>62</v>
      </c>
      <c r="B781" s="115" t="s">
        <v>71</v>
      </c>
      <c r="C781" s="116" t="s">
        <v>131</v>
      </c>
      <c r="D781" s="115" t="str">
        <f t="shared" si="244"/>
        <v>PRMale75-79</v>
      </c>
      <c r="E781" s="118">
        <f>VLOOKUP(D781,'Appendix 1b. Person-years 2019'!$E$3:$F$1682,2,FALSE)</f>
        <v>90544.793000000005</v>
      </c>
      <c r="F781" s="118">
        <f>VLOOKUP(D781,'Appendix 2b. Deaths 2019'!$E$4:$F$1683,2,FALSE)</f>
        <v>4699</v>
      </c>
      <c r="G781" s="119">
        <f t="shared" si="245"/>
        <v>5.1896965516283193E-2</v>
      </c>
      <c r="H781" s="189">
        <v>5</v>
      </c>
      <c r="I781" s="215">
        <f>VLOOKUP(D781,'Appendix 3. nax IBGE 2019'!$E$5:$O$1850,11,FALSE)</f>
        <v>2.5000000000000022</v>
      </c>
      <c r="J781" s="119">
        <f t="shared" si="239"/>
        <v>0.22968494801460748</v>
      </c>
      <c r="K781" s="119">
        <f t="shared" si="247"/>
        <v>0.77031505198539252</v>
      </c>
      <c r="L781" s="118">
        <f t="shared" si="243"/>
        <v>57573.568061503902</v>
      </c>
      <c r="M781" s="118">
        <f t="shared" si="246"/>
        <v>13223.78198722199</v>
      </c>
      <c r="N781" s="118">
        <f t="shared" si="240"/>
        <v>254808.38533946456</v>
      </c>
      <c r="O781" s="118">
        <f t="shared" si="241"/>
        <v>653765.05098782317</v>
      </c>
      <c r="P781" s="117">
        <f t="shared" si="242"/>
        <v>11.355298498947086</v>
      </c>
    </row>
    <row r="782" spans="1:16" x14ac:dyDescent="0.2">
      <c r="A782" s="115" t="s">
        <v>62</v>
      </c>
      <c r="B782" s="115" t="s">
        <v>71</v>
      </c>
      <c r="C782" s="116" t="s">
        <v>132</v>
      </c>
      <c r="D782" s="115" t="str">
        <f t="shared" si="244"/>
        <v>PRMale80-84</v>
      </c>
      <c r="E782" s="118">
        <f>VLOOKUP(D782,'Appendix 1b. Person-years 2019'!$E$3:$F$1682,2,FALSE)</f>
        <v>55387.4588</v>
      </c>
      <c r="F782" s="118">
        <f>VLOOKUP(D782,'Appendix 2b. Deaths 2019'!$E$4:$F$1683,2,FALSE)</f>
        <v>4401</v>
      </c>
      <c r="G782" s="119">
        <f t="shared" si="245"/>
        <v>7.9458420648827452E-2</v>
      </c>
      <c r="H782" s="189">
        <v>5</v>
      </c>
      <c r="I782" s="215">
        <f>VLOOKUP(D782,'Appendix 3. nax IBGE 2019'!$E$5:$O$1850,11,FALSE)</f>
        <v>2.4999999999999996</v>
      </c>
      <c r="J782" s="119">
        <f t="shared" si="239"/>
        <v>0.3314507253467372</v>
      </c>
      <c r="K782" s="119">
        <f t="shared" si="247"/>
        <v>0.66854927465326286</v>
      </c>
      <c r="L782" s="118">
        <f t="shared" si="243"/>
        <v>44349.78607428191</v>
      </c>
      <c r="M782" s="118">
        <f t="shared" si="246"/>
        <v>14699.768763293363</v>
      </c>
      <c r="N782" s="118">
        <f t="shared" si="240"/>
        <v>184999.50846317614</v>
      </c>
      <c r="O782" s="118">
        <f t="shared" si="241"/>
        <v>398956.66564835864</v>
      </c>
      <c r="P782" s="117">
        <f t="shared" si="242"/>
        <v>8.9956841049952772</v>
      </c>
    </row>
    <row r="783" spans="1:16" x14ac:dyDescent="0.2">
      <c r="A783" s="115" t="s">
        <v>62</v>
      </c>
      <c r="B783" s="115" t="s">
        <v>71</v>
      </c>
      <c r="C783" s="116" t="s">
        <v>133</v>
      </c>
      <c r="D783" s="115" t="str">
        <f t="shared" si="244"/>
        <v>PRMale85-89</v>
      </c>
      <c r="E783" s="118">
        <f>VLOOKUP(D783,'Appendix 1b. Person-years 2019'!$E$3:$F$1682,2,FALSE)</f>
        <v>27152.384399999999</v>
      </c>
      <c r="F783" s="118">
        <f>VLOOKUP(D783,'Appendix 2b. Deaths 2019'!$E$4:$F$1683,2,FALSE)</f>
        <v>3264</v>
      </c>
      <c r="G783" s="119">
        <f t="shared" si="245"/>
        <v>0.12021043720933769</v>
      </c>
      <c r="H783" s="189">
        <v>5</v>
      </c>
      <c r="I783" s="215">
        <f>VLOOKUP(D783,'Appendix 3. nax IBGE 2019'!$E$5:$O$1850,11,FALSE)</f>
        <v>2.5</v>
      </c>
      <c r="J783" s="119">
        <f t="shared" si="239"/>
        <v>0.46216080497809714</v>
      </c>
      <c r="K783" s="119">
        <f t="shared" si="247"/>
        <v>0.53783919502190281</v>
      </c>
      <c r="L783" s="118">
        <f t="shared" si="243"/>
        <v>29650.017310988547</v>
      </c>
      <c r="M783" s="118">
        <f t="shared" si="246"/>
        <v>13703.075868060982</v>
      </c>
      <c r="N783" s="118">
        <f t="shared" si="240"/>
        <v>113992.39688479029</v>
      </c>
      <c r="O783" s="118">
        <f t="shared" si="241"/>
        <v>213957.1571851825</v>
      </c>
      <c r="P783" s="117">
        <f t="shared" si="242"/>
        <v>7.2160887779950187</v>
      </c>
    </row>
    <row r="784" spans="1:16" x14ac:dyDescent="0.2">
      <c r="A784" s="115" t="s">
        <v>62</v>
      </c>
      <c r="B784" s="115" t="s">
        <v>71</v>
      </c>
      <c r="C784" s="116" t="s">
        <v>8</v>
      </c>
      <c r="D784" s="115" t="str">
        <f t="shared" si="244"/>
        <v>PRMale90+</v>
      </c>
      <c r="E784" s="113">
        <f>VLOOKUP(D784,'Appendix 1b. Person-years 2019'!$E$3:$F$1682,2,FALSE)</f>
        <v>14098.048000000001</v>
      </c>
      <c r="F784" s="113">
        <f>VLOOKUP(D784,'Appendix 2b. Deaths 2019'!$E$4:$F$1683,2,FALSE)</f>
        <v>2249</v>
      </c>
      <c r="G784" s="114">
        <f t="shared" si="245"/>
        <v>0.15952563078236079</v>
      </c>
      <c r="H784" s="190"/>
      <c r="I784" s="215">
        <f>VLOOKUP(D784,'Appendix 3. nax IBGE 2019'!$E$5:$O$1850,11,FALSE)</f>
        <v>5.5616038455244929</v>
      </c>
      <c r="J784" s="114">
        <v>1</v>
      </c>
      <c r="K784" s="114">
        <f t="shared" si="247"/>
        <v>0</v>
      </c>
      <c r="L784" s="113">
        <f t="shared" si="243"/>
        <v>15946.941442927566</v>
      </c>
      <c r="M784" s="113">
        <f t="shared" si="246"/>
        <v>15946.941442927566</v>
      </c>
      <c r="N784" s="113">
        <f>L784*P784</f>
        <v>99964.760300392212</v>
      </c>
      <c r="O784" s="113">
        <f>N784</f>
        <v>99964.760300392212</v>
      </c>
      <c r="P784" s="112">
        <f>1/G784</f>
        <v>6.2685851489550917</v>
      </c>
    </row>
    <row r="785" spans="1:16" x14ac:dyDescent="0.2">
      <c r="A785" s="115" t="s">
        <v>60</v>
      </c>
      <c r="B785" s="115" t="s">
        <v>70</v>
      </c>
      <c r="C785" s="116">
        <v>0</v>
      </c>
      <c r="D785" s="115" t="str">
        <f t="shared" si="244"/>
        <v>RJFemale0</v>
      </c>
      <c r="E785" s="122">
        <f>VLOOKUP(D785,'Appendix 1b. Person-years 2019'!$E$3:$F$1682,2,FALSE)</f>
        <v>110501.66130000001</v>
      </c>
      <c r="F785" s="122">
        <f>VLOOKUP(D785,'Appendix 2b. Deaths 2019'!$E$4:$F$1683,2,FALSE)</f>
        <v>1243</v>
      </c>
      <c r="G785" s="123">
        <f t="shared" si="245"/>
        <v>1.1248699660952518E-2</v>
      </c>
      <c r="H785" s="188">
        <v>1</v>
      </c>
      <c r="I785" s="215">
        <f>VLOOKUP(D785,'Appendix 3. nax IBGE 2019'!$E$5:$O$1850,11,FALSE)</f>
        <v>7.9016873266835666E-2</v>
      </c>
      <c r="J785" s="123">
        <f t="shared" ref="J785:J803" si="248">(H785*G785)/(1+(H785-I785)*G785)</f>
        <v>1.1133359585532264E-2</v>
      </c>
      <c r="K785" s="123">
        <f t="shared" si="247"/>
        <v>0.9888666404144677</v>
      </c>
      <c r="L785" s="122">
        <v>100000</v>
      </c>
      <c r="M785" s="122">
        <f t="shared" si="246"/>
        <v>1113.3359585532264</v>
      </c>
      <c r="N785" s="122">
        <f t="shared" ref="N785:N803" si="249">L786*H785+M785*I785</f>
        <v>98974.636367787185</v>
      </c>
      <c r="O785" s="122">
        <f t="shared" ref="O785:O803" si="250">O786+N785</f>
        <v>7856964.0264949156</v>
      </c>
      <c r="P785" s="121">
        <f t="shared" ref="P785:P803" si="251">O785/L785</f>
        <v>78.569640264949157</v>
      </c>
    </row>
    <row r="786" spans="1:16" x14ac:dyDescent="0.2">
      <c r="A786" s="115" t="s">
        <v>60</v>
      </c>
      <c r="B786" s="115" t="s">
        <v>70</v>
      </c>
      <c r="C786" s="120" t="s">
        <v>1657</v>
      </c>
      <c r="D786" s="115" t="str">
        <f t="shared" si="244"/>
        <v>RJFemale1-4</v>
      </c>
      <c r="E786" s="118">
        <f>VLOOKUP(D786,'Appendix 1b. Person-years 2019'!$E$3:$F$1682,2,FALSE)</f>
        <v>441024.87190000003</v>
      </c>
      <c r="F786" s="118">
        <f>VLOOKUP(D786,'Appendix 2b. Deaths 2019'!$E$4:$F$1683,2,FALSE)</f>
        <v>192</v>
      </c>
      <c r="G786" s="119">
        <f t="shared" si="245"/>
        <v>4.3534959643621858E-4</v>
      </c>
      <c r="H786" s="189">
        <v>4</v>
      </c>
      <c r="I786" s="215">
        <f>VLOOKUP(D786,'Appendix 3. nax IBGE 2019'!$E$5:$O$1850,11,FALSE)</f>
        <v>1.5082825269804485</v>
      </c>
      <c r="J786" s="119">
        <f t="shared" si="248"/>
        <v>1.739511419080334E-3</v>
      </c>
      <c r="K786" s="119">
        <f t="shared" si="247"/>
        <v>0.99826048858091965</v>
      </c>
      <c r="L786" s="118">
        <f t="shared" ref="L786:L804" si="252">L785-M785</f>
        <v>98886.664041446769</v>
      </c>
      <c r="M786" s="118">
        <f t="shared" si="246"/>
        <v>172.01448129485732</v>
      </c>
      <c r="N786" s="118">
        <f t="shared" si="249"/>
        <v>395118.04467713227</v>
      </c>
      <c r="O786" s="118">
        <f t="shared" si="250"/>
        <v>7757989.390127128</v>
      </c>
      <c r="P786" s="117">
        <f t="shared" si="251"/>
        <v>78.453343181599195</v>
      </c>
    </row>
    <row r="787" spans="1:16" x14ac:dyDescent="0.2">
      <c r="A787" s="115" t="s">
        <v>60</v>
      </c>
      <c r="B787" s="115" t="s">
        <v>70</v>
      </c>
      <c r="C787" s="120" t="s">
        <v>1658</v>
      </c>
      <c r="D787" s="115" t="str">
        <f t="shared" si="244"/>
        <v>RJFemale5-9</v>
      </c>
      <c r="E787" s="118">
        <f>VLOOKUP(D787,'Appendix 1b. Person-years 2019'!$E$3:$F$1682,2,FALSE)</f>
        <v>528079.87150000001</v>
      </c>
      <c r="F787" s="118">
        <f>VLOOKUP(D787,'Appendix 2b. Deaths 2019'!$E$4:$F$1683,2,FALSE)</f>
        <v>110</v>
      </c>
      <c r="G787" s="119">
        <f t="shared" si="245"/>
        <v>2.0830182314570571E-4</v>
      </c>
      <c r="H787" s="189">
        <v>5</v>
      </c>
      <c r="I787" s="215">
        <f>VLOOKUP(D787,'Appendix 3. nax IBGE 2019'!$E$5:$O$1850,11,FALSE)</f>
        <v>2.5000000000007008</v>
      </c>
      <c r="J787" s="119">
        <f t="shared" si="248"/>
        <v>1.0409670274044217E-3</v>
      </c>
      <c r="K787" s="119">
        <f t="shared" si="247"/>
        <v>0.99895903297259558</v>
      </c>
      <c r="L787" s="118">
        <f t="shared" si="252"/>
        <v>98714.649560151913</v>
      </c>
      <c r="M787" s="118">
        <f t="shared" si="246"/>
        <v>102.75869531390053</v>
      </c>
      <c r="N787" s="118">
        <f t="shared" si="249"/>
        <v>493316.35106247495</v>
      </c>
      <c r="O787" s="118">
        <f t="shared" si="250"/>
        <v>7362871.3454499952</v>
      </c>
      <c r="P787" s="117">
        <f t="shared" si="251"/>
        <v>74.587423227019812</v>
      </c>
    </row>
    <row r="788" spans="1:16" x14ac:dyDescent="0.2">
      <c r="A788" s="115" t="s">
        <v>60</v>
      </c>
      <c r="B788" s="115" t="s">
        <v>70</v>
      </c>
      <c r="C788" s="120" t="s">
        <v>118</v>
      </c>
      <c r="D788" s="115" t="str">
        <f t="shared" si="244"/>
        <v>RJFemale10-14</v>
      </c>
      <c r="E788" s="118">
        <f>VLOOKUP(D788,'Appendix 1b. Person-years 2019'!$E$3:$F$1682,2,FALSE)</f>
        <v>520777.33649999998</v>
      </c>
      <c r="F788" s="118">
        <f>VLOOKUP(D788,'Appendix 2b. Deaths 2019'!$E$4:$F$1683,2,FALSE)</f>
        <v>114</v>
      </c>
      <c r="G788" s="119">
        <f t="shared" si="245"/>
        <v>2.1890353517716878E-4</v>
      </c>
      <c r="H788" s="189">
        <v>5</v>
      </c>
      <c r="I788" s="215">
        <f>VLOOKUP(D788,'Appendix 3. nax IBGE 2019'!$E$5:$O$1850,11,FALSE)</f>
        <v>2.5000000000001195</v>
      </c>
      <c r="J788" s="119">
        <f t="shared" si="248"/>
        <v>1.0939190190346834E-3</v>
      </c>
      <c r="K788" s="119">
        <f t="shared" si="247"/>
        <v>0.99890608098096534</v>
      </c>
      <c r="L788" s="118">
        <f t="shared" si="252"/>
        <v>98611.890864838017</v>
      </c>
      <c r="M788" s="118">
        <f t="shared" si="246"/>
        <v>107.87342292001885</v>
      </c>
      <c r="N788" s="118">
        <f t="shared" si="249"/>
        <v>492789.77076689008</v>
      </c>
      <c r="O788" s="118">
        <f t="shared" si="250"/>
        <v>6869554.9943875205</v>
      </c>
      <c r="P788" s="117">
        <f t="shared" si="251"/>
        <v>69.662542053911608</v>
      </c>
    </row>
    <row r="789" spans="1:16" x14ac:dyDescent="0.2">
      <c r="A789" s="115" t="s">
        <v>60</v>
      </c>
      <c r="B789" s="115" t="s">
        <v>70</v>
      </c>
      <c r="C789" s="116" t="s">
        <v>119</v>
      </c>
      <c r="D789" s="115" t="str">
        <f t="shared" si="244"/>
        <v>RJFemale15-19</v>
      </c>
      <c r="E789" s="118">
        <f>VLOOKUP(D789,'Appendix 1b. Person-years 2019'!$E$3:$F$1682,2,FALSE)</f>
        <v>575845.18489999999</v>
      </c>
      <c r="F789" s="118">
        <f>VLOOKUP(D789,'Appendix 2b. Deaths 2019'!$E$4:$F$1683,2,FALSE)</f>
        <v>288</v>
      </c>
      <c r="G789" s="119">
        <f t="shared" si="245"/>
        <v>5.0013442423767673E-4</v>
      </c>
      <c r="H789" s="189">
        <v>5</v>
      </c>
      <c r="I789" s="215">
        <f>VLOOKUP(D789,'Appendix 3. nax IBGE 2019'!$E$5:$O$1850,11,FALSE)</f>
        <v>2.5000000000002331</v>
      </c>
      <c r="J789" s="119">
        <f t="shared" si="248"/>
        <v>2.4975493451789934E-3</v>
      </c>
      <c r="K789" s="119">
        <f t="shared" si="247"/>
        <v>0.99750245065482102</v>
      </c>
      <c r="L789" s="118">
        <f t="shared" si="252"/>
        <v>98504.017441917997</v>
      </c>
      <c r="M789" s="118">
        <f t="shared" si="246"/>
        <v>246.01864425956245</v>
      </c>
      <c r="N789" s="118">
        <f t="shared" si="249"/>
        <v>491905.04059894115</v>
      </c>
      <c r="O789" s="118">
        <f t="shared" si="250"/>
        <v>6376765.2236206308</v>
      </c>
      <c r="P789" s="117">
        <f t="shared" si="251"/>
        <v>64.736092894694707</v>
      </c>
    </row>
    <row r="790" spans="1:16" x14ac:dyDescent="0.2">
      <c r="A790" s="115" t="s">
        <v>60</v>
      </c>
      <c r="B790" s="115" t="s">
        <v>70</v>
      </c>
      <c r="C790" s="116" t="s">
        <v>120</v>
      </c>
      <c r="D790" s="115" t="str">
        <f t="shared" si="244"/>
        <v>RJFemale20-24</v>
      </c>
      <c r="E790" s="118">
        <f>VLOOKUP(D790,'Appendix 1b. Person-years 2019'!$E$3:$F$1682,2,FALSE)</f>
        <v>664890.88500000001</v>
      </c>
      <c r="F790" s="118">
        <f>VLOOKUP(D790,'Appendix 2b. Deaths 2019'!$E$4:$F$1683,2,FALSE)</f>
        <v>426</v>
      </c>
      <c r="G790" s="119">
        <f t="shared" si="245"/>
        <v>6.4070663263792523E-4</v>
      </c>
      <c r="H790" s="189">
        <v>5</v>
      </c>
      <c r="I790" s="215">
        <f>VLOOKUP(D790,'Appendix 3. nax IBGE 2019'!$E$5:$O$1850,11,FALSE)</f>
        <v>2.5000000000001497</v>
      </c>
      <c r="J790" s="119">
        <f t="shared" si="248"/>
        <v>3.1984100568463333E-3</v>
      </c>
      <c r="K790" s="119">
        <f t="shared" si="247"/>
        <v>0.99680158994315371</v>
      </c>
      <c r="L790" s="118">
        <f t="shared" si="252"/>
        <v>98257.998797658438</v>
      </c>
      <c r="M790" s="118">
        <f t="shared" si="246"/>
        <v>314.26937152002569</v>
      </c>
      <c r="N790" s="118">
        <f t="shared" si="249"/>
        <v>490504.32055949216</v>
      </c>
      <c r="O790" s="118">
        <f t="shared" si="250"/>
        <v>5884860.1830216898</v>
      </c>
      <c r="P790" s="117">
        <f t="shared" si="251"/>
        <v>59.891919793118468</v>
      </c>
    </row>
    <row r="791" spans="1:16" x14ac:dyDescent="0.2">
      <c r="A791" s="115" t="s">
        <v>60</v>
      </c>
      <c r="B791" s="115" t="s">
        <v>70</v>
      </c>
      <c r="C791" s="116" t="s">
        <v>121</v>
      </c>
      <c r="D791" s="115" t="str">
        <f t="shared" si="244"/>
        <v>RJFemale25-29</v>
      </c>
      <c r="E791" s="118">
        <f>VLOOKUP(D791,'Appendix 1b. Person-years 2019'!$E$3:$F$1682,2,FALSE)</f>
        <v>656251.15590000001</v>
      </c>
      <c r="F791" s="118">
        <f>VLOOKUP(D791,'Appendix 2b. Deaths 2019'!$E$4:$F$1683,2,FALSE)</f>
        <v>529</v>
      </c>
      <c r="G791" s="119">
        <f t="shared" si="245"/>
        <v>8.0609381826461787E-4</v>
      </c>
      <c r="H791" s="189">
        <v>5</v>
      </c>
      <c r="I791" s="215">
        <f>VLOOKUP(D791,'Appendix 3. nax IBGE 2019'!$E$5:$O$1850,11,FALSE)</f>
        <v>2.5000000000001266</v>
      </c>
      <c r="J791" s="119">
        <f t="shared" si="248"/>
        <v>4.0223630862764323E-3</v>
      </c>
      <c r="K791" s="119">
        <f t="shared" si="247"/>
        <v>0.99597763691372354</v>
      </c>
      <c r="L791" s="118">
        <f t="shared" si="252"/>
        <v>97943.729426138409</v>
      </c>
      <c r="M791" s="118">
        <f t="shared" si="246"/>
        <v>393.96524177594591</v>
      </c>
      <c r="N791" s="118">
        <f t="shared" si="249"/>
        <v>488733.73402625223</v>
      </c>
      <c r="O791" s="118">
        <f t="shared" si="250"/>
        <v>5394355.8624621974</v>
      </c>
      <c r="P791" s="117">
        <f t="shared" si="251"/>
        <v>55.076071679812884</v>
      </c>
    </row>
    <row r="792" spans="1:16" x14ac:dyDescent="0.2">
      <c r="A792" s="115" t="s">
        <v>60</v>
      </c>
      <c r="B792" s="115" t="s">
        <v>70</v>
      </c>
      <c r="C792" s="116" t="s">
        <v>122</v>
      </c>
      <c r="D792" s="115" t="str">
        <f t="shared" si="244"/>
        <v>RJFemale30-34</v>
      </c>
      <c r="E792" s="118">
        <f>VLOOKUP(D792,'Appendix 1b. Person-years 2019'!$E$3:$F$1682,2,FALSE)</f>
        <v>681646.11699999997</v>
      </c>
      <c r="F792" s="118">
        <f>VLOOKUP(D792,'Appendix 2b. Deaths 2019'!$E$4:$F$1683,2,FALSE)</f>
        <v>722</v>
      </c>
      <c r="G792" s="119">
        <f t="shared" si="245"/>
        <v>1.0592006350415401E-3</v>
      </c>
      <c r="H792" s="189">
        <v>5</v>
      </c>
      <c r="I792" s="215">
        <f>VLOOKUP(D792,'Appendix 3. nax IBGE 2019'!$E$5:$O$1850,11,FALSE)</f>
        <v>2.4999999999999183</v>
      </c>
      <c r="J792" s="119">
        <f t="shared" si="248"/>
        <v>5.2820163874280407E-3</v>
      </c>
      <c r="K792" s="119">
        <f t="shared" si="247"/>
        <v>0.99471798361257191</v>
      </c>
      <c r="L792" s="118">
        <f t="shared" si="252"/>
        <v>97549.764184362459</v>
      </c>
      <c r="M792" s="118">
        <f t="shared" si="246"/>
        <v>515.25945301154343</v>
      </c>
      <c r="N792" s="118">
        <f t="shared" si="249"/>
        <v>486460.67228928342</v>
      </c>
      <c r="O792" s="118">
        <f t="shared" si="250"/>
        <v>4905622.1284359451</v>
      </c>
      <c r="P792" s="117">
        <f t="shared" si="251"/>
        <v>50.288405814745495</v>
      </c>
    </row>
    <row r="793" spans="1:16" x14ac:dyDescent="0.2">
      <c r="A793" s="115" t="s">
        <v>60</v>
      </c>
      <c r="B793" s="115" t="s">
        <v>70</v>
      </c>
      <c r="C793" s="116" t="s">
        <v>123</v>
      </c>
      <c r="D793" s="115" t="str">
        <f t="shared" si="244"/>
        <v>RJFemale35-39</v>
      </c>
      <c r="E793" s="118">
        <f>VLOOKUP(D793,'Appendix 1b. Person-years 2019'!$E$3:$F$1682,2,FALSE)</f>
        <v>707738.04</v>
      </c>
      <c r="F793" s="118">
        <f>VLOOKUP(D793,'Appendix 2b. Deaths 2019'!$E$4:$F$1683,2,FALSE)</f>
        <v>1060</v>
      </c>
      <c r="G793" s="119">
        <f t="shared" si="245"/>
        <v>1.497729301084339E-3</v>
      </c>
      <c r="H793" s="189">
        <v>5</v>
      </c>
      <c r="I793" s="215">
        <f>VLOOKUP(D793,'Appendix 3. nax IBGE 2019'!$E$5:$O$1850,11,FALSE)</f>
        <v>2.5000000000000329</v>
      </c>
      <c r="J793" s="119">
        <f t="shared" si="248"/>
        <v>7.460711191027372E-3</v>
      </c>
      <c r="K793" s="119">
        <f t="shared" si="247"/>
        <v>0.99253928880897258</v>
      </c>
      <c r="L793" s="118">
        <f t="shared" si="252"/>
        <v>97034.504731350913</v>
      </c>
      <c r="M793" s="118">
        <f t="shared" si="246"/>
        <v>723.94641536498818</v>
      </c>
      <c r="N793" s="118">
        <f t="shared" si="249"/>
        <v>483362.65761834214</v>
      </c>
      <c r="O793" s="118">
        <f t="shared" si="250"/>
        <v>4419161.4561466621</v>
      </c>
      <c r="P793" s="117">
        <f t="shared" si="251"/>
        <v>45.542165319249307</v>
      </c>
    </row>
    <row r="794" spans="1:16" x14ac:dyDescent="0.2">
      <c r="A794" s="115" t="s">
        <v>60</v>
      </c>
      <c r="B794" s="115" t="s">
        <v>70</v>
      </c>
      <c r="C794" s="116" t="s">
        <v>124</v>
      </c>
      <c r="D794" s="115" t="str">
        <f t="shared" si="244"/>
        <v>RJFemale40-44</v>
      </c>
      <c r="E794" s="118">
        <f>VLOOKUP(D794,'Appendix 1b. Person-years 2019'!$E$3:$F$1682,2,FALSE)</f>
        <v>674346.49289999995</v>
      </c>
      <c r="F794" s="118">
        <f>VLOOKUP(D794,'Appendix 2b. Deaths 2019'!$E$4:$F$1683,2,FALSE)</f>
        <v>1445</v>
      </c>
      <c r="G794" s="119">
        <f t="shared" si="245"/>
        <v>2.1428153259696447E-3</v>
      </c>
      <c r="H794" s="189">
        <v>5</v>
      </c>
      <c r="I794" s="215">
        <f>VLOOKUP(D794,'Appendix 3. nax IBGE 2019'!$E$5:$O$1850,11,FALSE)</f>
        <v>2.4999999999999947</v>
      </c>
      <c r="J794" s="119">
        <f t="shared" si="248"/>
        <v>1.0656986743541434E-2</v>
      </c>
      <c r="K794" s="119">
        <f t="shared" si="247"/>
        <v>0.98934301325645857</v>
      </c>
      <c r="L794" s="118">
        <f t="shared" si="252"/>
        <v>96310.558315985923</v>
      </c>
      <c r="M794" s="118">
        <f t="shared" si="246"/>
        <v>1026.3803432365362</v>
      </c>
      <c r="N794" s="118">
        <f t="shared" si="249"/>
        <v>478986.84072183829</v>
      </c>
      <c r="O794" s="118">
        <f t="shared" si="250"/>
        <v>3935798.7985283202</v>
      </c>
      <c r="P794" s="117">
        <f t="shared" si="251"/>
        <v>40.865704314737052</v>
      </c>
    </row>
    <row r="795" spans="1:16" x14ac:dyDescent="0.2">
      <c r="A795" s="115" t="s">
        <v>60</v>
      </c>
      <c r="B795" s="115" t="s">
        <v>70</v>
      </c>
      <c r="C795" s="116" t="s">
        <v>125</v>
      </c>
      <c r="D795" s="115" t="str">
        <f t="shared" si="244"/>
        <v>RJFemale45-49</v>
      </c>
      <c r="E795" s="118">
        <f>VLOOKUP(D795,'Appendix 1b. Person-years 2019'!$E$3:$F$1682,2,FALSE)</f>
        <v>609960.73479999998</v>
      </c>
      <c r="F795" s="118">
        <f>VLOOKUP(D795,'Appendix 2b. Deaths 2019'!$E$4:$F$1683,2,FALSE)</f>
        <v>1985</v>
      </c>
      <c r="G795" s="119">
        <f t="shared" si="245"/>
        <v>3.2543078377837904E-3</v>
      </c>
      <c r="H795" s="189">
        <v>5</v>
      </c>
      <c r="I795" s="215">
        <f>VLOOKUP(D795,'Appendix 3. nax IBGE 2019'!$E$5:$O$1850,11,FALSE)</f>
        <v>2.4999999999999898</v>
      </c>
      <c r="J795" s="119">
        <f t="shared" si="248"/>
        <v>1.6140226028746572E-2</v>
      </c>
      <c r="K795" s="119">
        <f t="shared" si="247"/>
        <v>0.98385977397125346</v>
      </c>
      <c r="L795" s="118">
        <f t="shared" si="252"/>
        <v>95284.177972749385</v>
      </c>
      <c r="M795" s="118">
        <f t="shared" si="246"/>
        <v>1537.9081694434904</v>
      </c>
      <c r="N795" s="118">
        <f t="shared" si="249"/>
        <v>472576.11944013822</v>
      </c>
      <c r="O795" s="118">
        <f t="shared" si="250"/>
        <v>3456811.957806482</v>
      </c>
      <c r="P795" s="117">
        <f t="shared" si="251"/>
        <v>36.278971297785731</v>
      </c>
    </row>
    <row r="796" spans="1:16" x14ac:dyDescent="0.2">
      <c r="A796" s="115" t="s">
        <v>60</v>
      </c>
      <c r="B796" s="115" t="s">
        <v>70</v>
      </c>
      <c r="C796" s="116" t="s">
        <v>126</v>
      </c>
      <c r="D796" s="115" t="str">
        <f t="shared" si="244"/>
        <v>RJFemale50-54</v>
      </c>
      <c r="E796" s="118">
        <f>VLOOKUP(D796,'Appendix 1b. Person-years 2019'!$E$3:$F$1682,2,FALSE)</f>
        <v>586173.32270000002</v>
      </c>
      <c r="F796" s="118">
        <f>VLOOKUP(D796,'Appendix 2b. Deaths 2019'!$E$4:$F$1683,2,FALSE)</f>
        <v>2793</v>
      </c>
      <c r="G796" s="119">
        <f t="shared" si="245"/>
        <v>4.7648023064834023E-3</v>
      </c>
      <c r="H796" s="189">
        <v>5</v>
      </c>
      <c r="I796" s="215">
        <f>VLOOKUP(D796,'Appendix 3. nax IBGE 2019'!$E$5:$O$1850,11,FALSE)</f>
        <v>2.5000000000000058</v>
      </c>
      <c r="J796" s="119">
        <f t="shared" si="248"/>
        <v>2.3543560503937036E-2</v>
      </c>
      <c r="K796" s="119">
        <f t="shared" si="247"/>
        <v>0.97645643949606298</v>
      </c>
      <c r="L796" s="118">
        <f t="shared" si="252"/>
        <v>93746.269803305899</v>
      </c>
      <c r="M796" s="118">
        <f t="shared" si="246"/>
        <v>2207.1209751325378</v>
      </c>
      <c r="N796" s="118">
        <f t="shared" si="249"/>
        <v>463213.54657869815</v>
      </c>
      <c r="O796" s="118">
        <f t="shared" si="250"/>
        <v>2984235.8383663436</v>
      </c>
      <c r="P796" s="117">
        <f t="shared" si="251"/>
        <v>31.833115542919519</v>
      </c>
    </row>
    <row r="797" spans="1:16" x14ac:dyDescent="0.2">
      <c r="A797" s="115" t="s">
        <v>60</v>
      </c>
      <c r="B797" s="115" t="s">
        <v>70</v>
      </c>
      <c r="C797" s="116" t="s">
        <v>127</v>
      </c>
      <c r="D797" s="115" t="str">
        <f t="shared" si="244"/>
        <v>RJFemale55-59</v>
      </c>
      <c r="E797" s="118">
        <f>VLOOKUP(D797,'Appendix 1b. Person-years 2019'!$E$3:$F$1682,2,FALSE)</f>
        <v>560113.72620000003</v>
      </c>
      <c r="F797" s="118">
        <f>VLOOKUP(D797,'Appendix 2b. Deaths 2019'!$E$4:$F$1683,2,FALSE)</f>
        <v>4031</v>
      </c>
      <c r="G797" s="119">
        <f t="shared" si="245"/>
        <v>7.1967527511736951E-3</v>
      </c>
      <c r="H797" s="189">
        <v>5</v>
      </c>
      <c r="I797" s="215">
        <f>VLOOKUP(D797,'Appendix 3. nax IBGE 2019'!$E$5:$O$1850,11,FALSE)</f>
        <v>2.5000000000000204</v>
      </c>
      <c r="J797" s="119">
        <f t="shared" si="248"/>
        <v>3.5347790484819633E-2</v>
      </c>
      <c r="K797" s="119">
        <f t="shared" si="247"/>
        <v>0.96465220951518038</v>
      </c>
      <c r="L797" s="118">
        <f t="shared" si="252"/>
        <v>91539.148828173362</v>
      </c>
      <c r="M797" s="118">
        <f t="shared" si="246"/>
        <v>3235.7066539369948</v>
      </c>
      <c r="N797" s="118">
        <f t="shared" si="249"/>
        <v>449606.47750602436</v>
      </c>
      <c r="O797" s="118">
        <f t="shared" si="250"/>
        <v>2521022.2917876453</v>
      </c>
      <c r="P797" s="117">
        <f t="shared" si="251"/>
        <v>27.540372879365691</v>
      </c>
    </row>
    <row r="798" spans="1:16" x14ac:dyDescent="0.2">
      <c r="A798" s="115" t="s">
        <v>60</v>
      </c>
      <c r="B798" s="115" t="s">
        <v>70</v>
      </c>
      <c r="C798" s="116" t="s">
        <v>128</v>
      </c>
      <c r="D798" s="115" t="str">
        <f t="shared" si="244"/>
        <v>RJFemale60-64</v>
      </c>
      <c r="E798" s="118">
        <f>VLOOKUP(D798,'Appendix 1b. Person-years 2019'!$E$3:$F$1682,2,FALSE)</f>
        <v>494758.71149999998</v>
      </c>
      <c r="F798" s="118">
        <f>VLOOKUP(D798,'Appendix 2b. Deaths 2019'!$E$4:$F$1683,2,FALSE)</f>
        <v>5486</v>
      </c>
      <c r="G798" s="119">
        <f t="shared" si="245"/>
        <v>1.1088233258930703E-2</v>
      </c>
      <c r="H798" s="189">
        <v>5</v>
      </c>
      <c r="I798" s="215">
        <f>VLOOKUP(D798,'Appendix 3. nax IBGE 2019'!$E$5:$O$1850,11,FALSE)</f>
        <v>2.4999999999999973</v>
      </c>
      <c r="J798" s="119">
        <f t="shared" si="248"/>
        <v>5.3945758413117093E-2</v>
      </c>
      <c r="K798" s="119">
        <f t="shared" si="247"/>
        <v>0.94605424158688289</v>
      </c>
      <c r="L798" s="118">
        <f t="shared" si="252"/>
        <v>88303.442174236363</v>
      </c>
      <c r="M798" s="118">
        <f t="shared" si="246"/>
        <v>4763.5961585780096</v>
      </c>
      <c r="N798" s="118">
        <f t="shared" si="249"/>
        <v>429608.22047473677</v>
      </c>
      <c r="O798" s="118">
        <f t="shared" si="250"/>
        <v>2071415.814281621</v>
      </c>
      <c r="P798" s="117">
        <f t="shared" si="251"/>
        <v>23.457928289979872</v>
      </c>
    </row>
    <row r="799" spans="1:16" x14ac:dyDescent="0.2">
      <c r="A799" s="115" t="s">
        <v>60</v>
      </c>
      <c r="B799" s="115" t="s">
        <v>70</v>
      </c>
      <c r="C799" s="116" t="s">
        <v>129</v>
      </c>
      <c r="D799" s="115" t="str">
        <f t="shared" si="244"/>
        <v>RJFemale65-69</v>
      </c>
      <c r="E799" s="118">
        <f>VLOOKUP(D799,'Appendix 1b. Person-years 2019'!$E$3:$F$1682,2,FALSE)</f>
        <v>398884.95789999998</v>
      </c>
      <c r="F799" s="118">
        <f>VLOOKUP(D799,'Appendix 2b. Deaths 2019'!$E$4:$F$1683,2,FALSE)</f>
        <v>6455</v>
      </c>
      <c r="G799" s="119">
        <f t="shared" si="245"/>
        <v>1.6182610730631417E-2</v>
      </c>
      <c r="H799" s="189">
        <v>5</v>
      </c>
      <c r="I799" s="215">
        <f>VLOOKUP(D799,'Appendix 3. nax IBGE 2019'!$E$5:$O$1850,11,FALSE)</f>
        <v>2.4999999999999996</v>
      </c>
      <c r="J799" s="119">
        <f t="shared" si="248"/>
        <v>7.7766875950064096E-2</v>
      </c>
      <c r="K799" s="119">
        <f t="shared" si="247"/>
        <v>0.92223312404993596</v>
      </c>
      <c r="L799" s="118">
        <f t="shared" si="252"/>
        <v>83539.846015658346</v>
      </c>
      <c r="M799" s="118">
        <f t="shared" si="246"/>
        <v>6496.6328419871588</v>
      </c>
      <c r="N799" s="118">
        <f t="shared" si="249"/>
        <v>401457.64797332382</v>
      </c>
      <c r="O799" s="118">
        <f t="shared" si="250"/>
        <v>1641807.5938068843</v>
      </c>
      <c r="P799" s="117">
        <f t="shared" si="251"/>
        <v>19.652988030396308</v>
      </c>
    </row>
    <row r="800" spans="1:16" x14ac:dyDescent="0.2">
      <c r="A800" s="115" t="s">
        <v>60</v>
      </c>
      <c r="B800" s="115" t="s">
        <v>70</v>
      </c>
      <c r="C800" s="116" t="s">
        <v>130</v>
      </c>
      <c r="D800" s="115" t="str">
        <f t="shared" si="244"/>
        <v>RJFemale70-74</v>
      </c>
      <c r="E800" s="118">
        <f>VLOOKUP(D800,'Appendix 1b. Person-years 2019'!$E$3:$F$1682,2,FALSE)</f>
        <v>297580.86040000001</v>
      </c>
      <c r="F800" s="118">
        <f>VLOOKUP(D800,'Appendix 2b. Deaths 2019'!$E$4:$F$1683,2,FALSE)</f>
        <v>7228</v>
      </c>
      <c r="G800" s="119">
        <f t="shared" si="245"/>
        <v>2.4289196523876976E-2</v>
      </c>
      <c r="H800" s="189">
        <v>5</v>
      </c>
      <c r="I800" s="215">
        <f>VLOOKUP(D800,'Appendix 3. nax IBGE 2019'!$E$5:$O$1850,11,FALSE)</f>
        <v>2.4999999999999942</v>
      </c>
      <c r="J800" s="119">
        <f t="shared" si="248"/>
        <v>0.11449358938607854</v>
      </c>
      <c r="K800" s="119">
        <f t="shared" si="247"/>
        <v>0.88550641061392144</v>
      </c>
      <c r="L800" s="118">
        <f t="shared" si="252"/>
        <v>77043.213173671189</v>
      </c>
      <c r="M800" s="118">
        <f t="shared" si="246"/>
        <v>8820.9540140904264</v>
      </c>
      <c r="N800" s="118">
        <f t="shared" si="249"/>
        <v>363163.68083312979</v>
      </c>
      <c r="O800" s="118">
        <f t="shared" si="250"/>
        <v>1240349.9458335605</v>
      </c>
      <c r="P800" s="117">
        <f t="shared" si="251"/>
        <v>16.099405706737045</v>
      </c>
    </row>
    <row r="801" spans="1:16" x14ac:dyDescent="0.2">
      <c r="A801" s="115" t="s">
        <v>60</v>
      </c>
      <c r="B801" s="115" t="s">
        <v>70</v>
      </c>
      <c r="C801" s="116" t="s">
        <v>131</v>
      </c>
      <c r="D801" s="115" t="str">
        <f t="shared" si="244"/>
        <v>RJFemale75-79</v>
      </c>
      <c r="E801" s="118">
        <f>VLOOKUP(D801,'Appendix 1b. Person-years 2019'!$E$3:$F$1682,2,FALSE)</f>
        <v>203910.48800000001</v>
      </c>
      <c r="F801" s="118">
        <f>VLOOKUP(D801,'Appendix 2b. Deaths 2019'!$E$4:$F$1683,2,FALSE)</f>
        <v>7768</v>
      </c>
      <c r="G801" s="119">
        <f t="shared" si="245"/>
        <v>3.8095146925448971E-2</v>
      </c>
      <c r="H801" s="189">
        <v>5</v>
      </c>
      <c r="I801" s="215">
        <f>VLOOKUP(D801,'Appendix 3. nax IBGE 2019'!$E$5:$O$1850,11,FALSE)</f>
        <v>2.4999999999999996</v>
      </c>
      <c r="J801" s="119">
        <f t="shared" si="248"/>
        <v>0.17391266346044071</v>
      </c>
      <c r="K801" s="119">
        <f t="shared" si="247"/>
        <v>0.82608733653955935</v>
      </c>
      <c r="L801" s="118">
        <f t="shared" si="252"/>
        <v>68222.259159580761</v>
      </c>
      <c r="M801" s="118">
        <f t="shared" si="246"/>
        <v>11864.714797731138</v>
      </c>
      <c r="N801" s="118">
        <f t="shared" si="249"/>
        <v>311449.50880357594</v>
      </c>
      <c r="O801" s="118">
        <f t="shared" si="250"/>
        <v>877186.26500043087</v>
      </c>
      <c r="P801" s="117">
        <f t="shared" si="251"/>
        <v>12.857772167124777</v>
      </c>
    </row>
    <row r="802" spans="1:16" x14ac:dyDescent="0.2">
      <c r="A802" s="115" t="s">
        <v>60</v>
      </c>
      <c r="B802" s="115" t="s">
        <v>70</v>
      </c>
      <c r="C802" s="116" t="s">
        <v>132</v>
      </c>
      <c r="D802" s="115" t="str">
        <f t="shared" si="244"/>
        <v>RJFemale80-84</v>
      </c>
      <c r="E802" s="118">
        <f>VLOOKUP(D802,'Appendix 1b. Person-years 2019'!$E$3:$F$1682,2,FALSE)</f>
        <v>144465.66320000001</v>
      </c>
      <c r="F802" s="118">
        <f>VLOOKUP(D802,'Appendix 2b. Deaths 2019'!$E$4:$F$1683,2,FALSE)</f>
        <v>8867</v>
      </c>
      <c r="G802" s="119">
        <f t="shared" si="245"/>
        <v>6.1377906719082567E-2</v>
      </c>
      <c r="H802" s="189">
        <v>5</v>
      </c>
      <c r="I802" s="215">
        <f>VLOOKUP(D802,'Appendix 3. nax IBGE 2019'!$E$5:$O$1850,11,FALSE)</f>
        <v>2.5000000000000004</v>
      </c>
      <c r="J802" s="119">
        <f t="shared" si="248"/>
        <v>0.26606348429446364</v>
      </c>
      <c r="K802" s="119">
        <f t="shared" si="247"/>
        <v>0.73393651570553642</v>
      </c>
      <c r="L802" s="118">
        <f t="shared" si="252"/>
        <v>56357.544361849621</v>
      </c>
      <c r="M802" s="118">
        <f t="shared" si="246"/>
        <v>14994.684619193515</v>
      </c>
      <c r="N802" s="118">
        <f t="shared" si="249"/>
        <v>244301.01026126434</v>
      </c>
      <c r="O802" s="118">
        <f t="shared" si="250"/>
        <v>565736.75619685487</v>
      </c>
      <c r="P802" s="117">
        <f t="shared" si="251"/>
        <v>10.038350013344829</v>
      </c>
    </row>
    <row r="803" spans="1:16" x14ac:dyDescent="0.2">
      <c r="A803" s="115" t="s">
        <v>60</v>
      </c>
      <c r="B803" s="115" t="s">
        <v>70</v>
      </c>
      <c r="C803" s="116" t="s">
        <v>133</v>
      </c>
      <c r="D803" s="115" t="str">
        <f t="shared" si="244"/>
        <v>RJFemale85-89</v>
      </c>
      <c r="E803" s="118">
        <f>VLOOKUP(D803,'Appendix 1b. Person-years 2019'!$E$3:$F$1682,2,FALSE)</f>
        <v>84756.703800000003</v>
      </c>
      <c r="F803" s="118">
        <f>VLOOKUP(D803,'Appendix 2b. Deaths 2019'!$E$4:$F$1683,2,FALSE)</f>
        <v>8856</v>
      </c>
      <c r="G803" s="119">
        <f t="shared" si="245"/>
        <v>0.10448731018253685</v>
      </c>
      <c r="H803" s="189">
        <v>5</v>
      </c>
      <c r="I803" s="215">
        <f>VLOOKUP(D803,'Appendix 3. nax IBGE 2019'!$E$5:$O$1850,11,FALSE)</f>
        <v>2.4999999999999996</v>
      </c>
      <c r="J803" s="119">
        <f t="shared" si="248"/>
        <v>0.41423166875983691</v>
      </c>
      <c r="K803" s="119">
        <f t="shared" si="247"/>
        <v>0.58576833124016314</v>
      </c>
      <c r="L803" s="118">
        <f t="shared" si="252"/>
        <v>41362.859742656103</v>
      </c>
      <c r="M803" s="118">
        <f t="shared" si="246"/>
        <v>17133.806415879517</v>
      </c>
      <c r="N803" s="118">
        <f t="shared" si="249"/>
        <v>163979.78267358171</v>
      </c>
      <c r="O803" s="118">
        <f t="shared" si="250"/>
        <v>321435.74593559059</v>
      </c>
      <c r="P803" s="117">
        <f t="shared" si="251"/>
        <v>7.7711199838560701</v>
      </c>
    </row>
    <row r="804" spans="1:16" x14ac:dyDescent="0.2">
      <c r="A804" s="115" t="s">
        <v>60</v>
      </c>
      <c r="B804" s="115" t="s">
        <v>70</v>
      </c>
      <c r="C804" s="116" t="s">
        <v>8</v>
      </c>
      <c r="D804" s="115" t="str">
        <f t="shared" si="244"/>
        <v>RJFemale90+</v>
      </c>
      <c r="E804" s="113">
        <f>VLOOKUP(D804,'Appendix 1b. Person-years 2019'!$E$3:$F$1682,2,FALSE)</f>
        <v>62750.894999999997</v>
      </c>
      <c r="F804" s="113">
        <f>VLOOKUP(D804,'Appendix 2b. Deaths 2019'!$E$4:$F$1683,2,FALSE)</f>
        <v>9656</v>
      </c>
      <c r="G804" s="114">
        <f t="shared" si="245"/>
        <v>0.15387828332966408</v>
      </c>
      <c r="H804" s="190"/>
      <c r="I804" s="215">
        <f>VLOOKUP(D804,'Appendix 3. nax IBGE 2019'!$E$5:$O$1850,11,FALSE)</f>
        <v>7.3220408498995013</v>
      </c>
      <c r="J804" s="114">
        <v>1</v>
      </c>
      <c r="K804" s="114">
        <f t="shared" si="247"/>
        <v>0</v>
      </c>
      <c r="L804" s="113">
        <f t="shared" si="252"/>
        <v>24229.053326776586</v>
      </c>
      <c r="M804" s="113">
        <f t="shared" si="246"/>
        <v>24229.053326776586</v>
      </c>
      <c r="N804" s="113">
        <f>L804*P804</f>
        <v>157455.96326200891</v>
      </c>
      <c r="O804" s="113">
        <f>N804</f>
        <v>157455.96326200891</v>
      </c>
      <c r="P804" s="112">
        <f>1/G804</f>
        <v>6.4986428127589058</v>
      </c>
    </row>
    <row r="805" spans="1:16" x14ac:dyDescent="0.2">
      <c r="A805" s="115" t="s">
        <v>60</v>
      </c>
      <c r="B805" s="115" t="s">
        <v>71</v>
      </c>
      <c r="C805" s="116">
        <v>0</v>
      </c>
      <c r="D805" s="115" t="str">
        <f t="shared" si="244"/>
        <v>RJMale0</v>
      </c>
      <c r="E805" s="122">
        <f>VLOOKUP(D805,'Appendix 1b. Person-years 2019'!$E$3:$F$1682,2,FALSE)</f>
        <v>115858.31</v>
      </c>
      <c r="F805" s="122">
        <f>VLOOKUP(D805,'Appendix 2b. Deaths 2019'!$E$4:$F$1683,2,FALSE)</f>
        <v>1485</v>
      </c>
      <c r="G805" s="123">
        <f t="shared" si="245"/>
        <v>1.2817380125776046E-2</v>
      </c>
      <c r="H805" s="188">
        <v>1</v>
      </c>
      <c r="I805" s="215">
        <f>VLOOKUP(D805,'Appendix 3. nax IBGE 2019'!$E$5:$O$1850,11,FALSE)</f>
        <v>7.4519670737050084E-2</v>
      </c>
      <c r="J805" s="123">
        <f t="shared" ref="J805:J823" si="253">(H805*G805)/(1+(H805-I805)*G805)</f>
        <v>1.2667119797036115E-2</v>
      </c>
      <c r="K805" s="123">
        <f t="shared" si="247"/>
        <v>0.98733288020296384</v>
      </c>
      <c r="L805" s="122">
        <v>100000</v>
      </c>
      <c r="M805" s="122">
        <f t="shared" si="246"/>
        <v>1266.7119797036114</v>
      </c>
      <c r="N805" s="122">
        <f t="shared" ref="N805:N823" si="254">L806*H805+M805*I805</f>
        <v>98827.682979942576</v>
      </c>
      <c r="O805" s="122">
        <f t="shared" ref="O805:O823" si="255">O806+N805</f>
        <v>7136128.2283519777</v>
      </c>
      <c r="P805" s="121">
        <f t="shared" ref="P805:P823" si="256">O805/L805</f>
        <v>71.36128228351977</v>
      </c>
    </row>
    <row r="806" spans="1:16" x14ac:dyDescent="0.2">
      <c r="A806" s="115" t="s">
        <v>60</v>
      </c>
      <c r="B806" s="115" t="s">
        <v>71</v>
      </c>
      <c r="C806" s="120" t="s">
        <v>1657</v>
      </c>
      <c r="D806" s="115" t="str">
        <f t="shared" si="244"/>
        <v>RJMale1-4</v>
      </c>
      <c r="E806" s="118">
        <f>VLOOKUP(D806,'Appendix 1b. Person-years 2019'!$E$3:$F$1682,2,FALSE)</f>
        <v>462351.4486</v>
      </c>
      <c r="F806" s="118">
        <f>VLOOKUP(D806,'Appendix 2b. Deaths 2019'!$E$4:$F$1683,2,FALSE)</f>
        <v>252</v>
      </c>
      <c r="G806" s="119">
        <f t="shared" si="245"/>
        <v>5.4503992744708797E-4</v>
      </c>
      <c r="H806" s="189">
        <v>4</v>
      </c>
      <c r="I806" s="215">
        <f>VLOOKUP(D806,'Appendix 3. nax IBGE 2019'!$E$5:$O$1850,11,FALSE)</f>
        <v>1.6194433850675127</v>
      </c>
      <c r="J806" s="119">
        <f t="shared" si="253"/>
        <v>2.1773346215903698E-3</v>
      </c>
      <c r="K806" s="119">
        <f t="shared" si="247"/>
        <v>0.99782266537840958</v>
      </c>
      <c r="L806" s="118">
        <f t="shared" ref="L806:L824" si="257">L805-M805</f>
        <v>98733.288020296386</v>
      </c>
      <c r="M806" s="118">
        <f t="shared" si="246"/>
        <v>214.97540631004503</v>
      </c>
      <c r="N806" s="118">
        <f t="shared" si="254"/>
        <v>394421.39095564641</v>
      </c>
      <c r="O806" s="118">
        <f t="shared" si="255"/>
        <v>7037300.5453720354</v>
      </c>
      <c r="P806" s="117">
        <f t="shared" si="256"/>
        <v>71.275865379115018</v>
      </c>
    </row>
    <row r="807" spans="1:16" x14ac:dyDescent="0.2">
      <c r="A807" s="115" t="s">
        <v>60</v>
      </c>
      <c r="B807" s="115" t="s">
        <v>71</v>
      </c>
      <c r="C807" s="120" t="s">
        <v>1658</v>
      </c>
      <c r="D807" s="115" t="str">
        <f t="shared" si="244"/>
        <v>RJMale5-9</v>
      </c>
      <c r="E807" s="118">
        <f>VLOOKUP(D807,'Appendix 1b. Person-years 2019'!$E$3:$F$1682,2,FALSE)</f>
        <v>553116.26520000002</v>
      </c>
      <c r="F807" s="118">
        <f>VLOOKUP(D807,'Appendix 2b. Deaths 2019'!$E$4:$F$1683,2,FALSE)</f>
        <v>125</v>
      </c>
      <c r="G807" s="119">
        <f t="shared" si="245"/>
        <v>2.2599226937360364E-4</v>
      </c>
      <c r="H807" s="189">
        <v>5</v>
      </c>
      <c r="I807" s="215">
        <f>VLOOKUP(D807,'Appendix 3. nax IBGE 2019'!$E$5:$O$1850,11,FALSE)</f>
        <v>2.4999999999995248</v>
      </c>
      <c r="J807" s="119">
        <f t="shared" si="253"/>
        <v>1.129323301028878E-3</v>
      </c>
      <c r="K807" s="119">
        <f t="shared" si="247"/>
        <v>0.99887067669897112</v>
      </c>
      <c r="L807" s="118">
        <f t="shared" si="257"/>
        <v>98518.312613986345</v>
      </c>
      <c r="M807" s="118">
        <f t="shared" si="246"/>
        <v>111.25902601302201</v>
      </c>
      <c r="N807" s="118">
        <f t="shared" si="254"/>
        <v>492313.41550489917</v>
      </c>
      <c r="O807" s="118">
        <f t="shared" si="255"/>
        <v>6642879.1544163888</v>
      </c>
      <c r="P807" s="117">
        <f t="shared" si="256"/>
        <v>67.427861665114634</v>
      </c>
    </row>
    <row r="808" spans="1:16" x14ac:dyDescent="0.2">
      <c r="A808" s="115" t="s">
        <v>60</v>
      </c>
      <c r="B808" s="115" t="s">
        <v>71</v>
      </c>
      <c r="C808" s="120" t="s">
        <v>118</v>
      </c>
      <c r="D808" s="115" t="str">
        <f t="shared" si="244"/>
        <v>RJMale10-14</v>
      </c>
      <c r="E808" s="118">
        <f>VLOOKUP(D808,'Appendix 1b. Person-years 2019'!$E$3:$F$1682,2,FALSE)</f>
        <v>544222.5723</v>
      </c>
      <c r="F808" s="118">
        <f>VLOOKUP(D808,'Appendix 2b. Deaths 2019'!$E$4:$F$1683,2,FALSE)</f>
        <v>178</v>
      </c>
      <c r="G808" s="119">
        <f t="shared" si="245"/>
        <v>3.2707206400450143E-4</v>
      </c>
      <c r="H808" s="189">
        <v>5</v>
      </c>
      <c r="I808" s="215">
        <f>VLOOKUP(D808,'Appendix 3. nax IBGE 2019'!$E$5:$O$1850,11,FALSE)</f>
        <v>2.4999999999996789</v>
      </c>
      <c r="J808" s="119">
        <f t="shared" si="253"/>
        <v>1.6340242108443218E-3</v>
      </c>
      <c r="K808" s="119">
        <f t="shared" si="247"/>
        <v>0.99836597578915565</v>
      </c>
      <c r="L808" s="118">
        <f t="shared" si="257"/>
        <v>98407.053587973322</v>
      </c>
      <c r="M808" s="118">
        <f t="shared" si="246"/>
        <v>160.799508080603</v>
      </c>
      <c r="N808" s="118">
        <f t="shared" si="254"/>
        <v>491633.26916966506</v>
      </c>
      <c r="O808" s="118">
        <f t="shared" si="255"/>
        <v>6150565.73891149</v>
      </c>
      <c r="P808" s="117">
        <f t="shared" si="256"/>
        <v>62.501269112920305</v>
      </c>
    </row>
    <row r="809" spans="1:16" x14ac:dyDescent="0.2">
      <c r="A809" s="115" t="s">
        <v>60</v>
      </c>
      <c r="B809" s="115" t="s">
        <v>71</v>
      </c>
      <c r="C809" s="116" t="s">
        <v>119</v>
      </c>
      <c r="D809" s="115" t="str">
        <f t="shared" si="244"/>
        <v>RJMale15-19</v>
      </c>
      <c r="E809" s="118">
        <f>VLOOKUP(D809,'Appendix 1b. Person-years 2019'!$E$3:$F$1682,2,FALSE)</f>
        <v>597628.30220000003</v>
      </c>
      <c r="F809" s="118">
        <f>VLOOKUP(D809,'Appendix 2b. Deaths 2019'!$E$4:$F$1683,2,FALSE)</f>
        <v>1549</v>
      </c>
      <c r="G809" s="119">
        <f t="shared" si="245"/>
        <v>2.591912053525232E-3</v>
      </c>
      <c r="H809" s="189">
        <v>5</v>
      </c>
      <c r="I809" s="215">
        <f>VLOOKUP(D809,'Appendix 3. nax IBGE 2019'!$E$5:$O$1850,11,FALSE)</f>
        <v>2.5000000000000089</v>
      </c>
      <c r="J809" s="119">
        <f t="shared" si="253"/>
        <v>1.2876125803444523E-2</v>
      </c>
      <c r="K809" s="119">
        <f t="shared" si="247"/>
        <v>0.98712387419655545</v>
      </c>
      <c r="L809" s="118">
        <f t="shared" si="257"/>
        <v>98246.254079892722</v>
      </c>
      <c r="M809" s="118">
        <f t="shared" si="246"/>
        <v>1265.0311272498734</v>
      </c>
      <c r="N809" s="118">
        <f t="shared" si="254"/>
        <v>488068.69258133887</v>
      </c>
      <c r="O809" s="118">
        <f t="shared" si="255"/>
        <v>5658932.469741825</v>
      </c>
      <c r="P809" s="117">
        <f t="shared" si="256"/>
        <v>57.599473107036189</v>
      </c>
    </row>
    <row r="810" spans="1:16" x14ac:dyDescent="0.2">
      <c r="A810" s="115" t="s">
        <v>60</v>
      </c>
      <c r="B810" s="115" t="s">
        <v>71</v>
      </c>
      <c r="C810" s="116" t="s">
        <v>120</v>
      </c>
      <c r="D810" s="115" t="str">
        <f t="shared" si="244"/>
        <v>RJMale20-24</v>
      </c>
      <c r="E810" s="118">
        <f>VLOOKUP(D810,'Appendix 1b. Person-years 2019'!$E$3:$F$1682,2,FALSE)</f>
        <v>674308.21810000006</v>
      </c>
      <c r="F810" s="118">
        <f>VLOOKUP(D810,'Appendix 2b. Deaths 2019'!$E$4:$F$1683,2,FALSE)</f>
        <v>2232</v>
      </c>
      <c r="G810" s="119">
        <f t="shared" si="245"/>
        <v>3.3100590206198463E-3</v>
      </c>
      <c r="H810" s="189">
        <v>5</v>
      </c>
      <c r="I810" s="215">
        <f>VLOOKUP(D810,'Appendix 3. nax IBGE 2019'!$E$5:$O$1850,11,FALSE)</f>
        <v>2.5000000000000497</v>
      </c>
      <c r="J810" s="119">
        <f t="shared" si="253"/>
        <v>1.6414462999796466E-2</v>
      </c>
      <c r="K810" s="119">
        <f t="shared" si="247"/>
        <v>0.98358553700020357</v>
      </c>
      <c r="L810" s="118">
        <f t="shared" si="257"/>
        <v>96981.222952642842</v>
      </c>
      <c r="M810" s="118">
        <f t="shared" si="246"/>
        <v>1591.8946958311676</v>
      </c>
      <c r="N810" s="118">
        <f t="shared" si="254"/>
        <v>480926.37802363635</v>
      </c>
      <c r="O810" s="118">
        <f t="shared" si="255"/>
        <v>5170863.7771604862</v>
      </c>
      <c r="P810" s="117">
        <f t="shared" si="256"/>
        <v>53.318195210690263</v>
      </c>
    </row>
    <row r="811" spans="1:16" x14ac:dyDescent="0.2">
      <c r="A811" s="115" t="s">
        <v>60</v>
      </c>
      <c r="B811" s="115" t="s">
        <v>71</v>
      </c>
      <c r="C811" s="116" t="s">
        <v>121</v>
      </c>
      <c r="D811" s="115" t="str">
        <f t="shared" si="244"/>
        <v>RJMale25-29</v>
      </c>
      <c r="E811" s="118">
        <f>VLOOKUP(D811,'Appendix 1b. Person-years 2019'!$E$3:$F$1682,2,FALSE)</f>
        <v>649532.76459999999</v>
      </c>
      <c r="F811" s="118">
        <f>VLOOKUP(D811,'Appendix 2b. Deaths 2019'!$E$4:$F$1683,2,FALSE)</f>
        <v>1904</v>
      </c>
      <c r="G811" s="119">
        <f t="shared" si="245"/>
        <v>2.9313378843522008E-3</v>
      </c>
      <c r="H811" s="189">
        <v>5</v>
      </c>
      <c r="I811" s="215">
        <f>VLOOKUP(D811,'Appendix 3. nax IBGE 2019'!$E$5:$O$1850,11,FALSE)</f>
        <v>2.5000000000000351</v>
      </c>
      <c r="J811" s="119">
        <f t="shared" si="253"/>
        <v>1.4550061555120552E-2</v>
      </c>
      <c r="K811" s="119">
        <f t="shared" si="247"/>
        <v>0.98544993844487949</v>
      </c>
      <c r="L811" s="118">
        <f t="shared" si="257"/>
        <v>95389.32825681167</v>
      </c>
      <c r="M811" s="118">
        <f t="shared" si="246"/>
        <v>1387.9205978382099</v>
      </c>
      <c r="N811" s="118">
        <f t="shared" si="254"/>
        <v>473476.83978946292</v>
      </c>
      <c r="O811" s="118">
        <f t="shared" si="255"/>
        <v>4689937.3991368497</v>
      </c>
      <c r="P811" s="117">
        <f t="shared" si="256"/>
        <v>49.166269276059666</v>
      </c>
    </row>
    <row r="812" spans="1:16" x14ac:dyDescent="0.2">
      <c r="A812" s="115" t="s">
        <v>60</v>
      </c>
      <c r="B812" s="115" t="s">
        <v>71</v>
      </c>
      <c r="C812" s="116" t="s">
        <v>122</v>
      </c>
      <c r="D812" s="115" t="str">
        <f t="shared" si="244"/>
        <v>RJMale30-34</v>
      </c>
      <c r="E812" s="118">
        <f>VLOOKUP(D812,'Appendix 1b. Person-years 2019'!$E$3:$F$1682,2,FALSE)</f>
        <v>656082.99549999996</v>
      </c>
      <c r="F812" s="118">
        <f>VLOOKUP(D812,'Appendix 2b. Deaths 2019'!$E$4:$F$1683,2,FALSE)</f>
        <v>1723</v>
      </c>
      <c r="G812" s="119">
        <f t="shared" si="245"/>
        <v>2.6261921309009145E-3</v>
      </c>
      <c r="H812" s="189">
        <v>5</v>
      </c>
      <c r="I812" s="215">
        <f>VLOOKUP(D812,'Appendix 3. nax IBGE 2019'!$E$5:$O$1850,11,FALSE)</f>
        <v>2.5000000000000004</v>
      </c>
      <c r="J812" s="119">
        <f t="shared" si="253"/>
        <v>1.3045311915758787E-2</v>
      </c>
      <c r="K812" s="119">
        <f t="shared" si="247"/>
        <v>0.98695468808424125</v>
      </c>
      <c r="L812" s="118">
        <f t="shared" si="257"/>
        <v>94001.407658973461</v>
      </c>
      <c r="M812" s="118">
        <f t="shared" si="246"/>
        <v>1226.2776834317058</v>
      </c>
      <c r="N812" s="118">
        <f t="shared" si="254"/>
        <v>466941.34408628801</v>
      </c>
      <c r="O812" s="118">
        <f t="shared" si="255"/>
        <v>4216460.5593473865</v>
      </c>
      <c r="P812" s="117">
        <f t="shared" si="256"/>
        <v>44.855291685037649</v>
      </c>
    </row>
    <row r="813" spans="1:16" x14ac:dyDescent="0.2">
      <c r="A813" s="115" t="s">
        <v>60</v>
      </c>
      <c r="B813" s="115" t="s">
        <v>71</v>
      </c>
      <c r="C813" s="116" t="s">
        <v>123</v>
      </c>
      <c r="D813" s="115" t="str">
        <f t="shared" si="244"/>
        <v>RJMale35-39</v>
      </c>
      <c r="E813" s="118">
        <f>VLOOKUP(D813,'Appendix 1b. Person-years 2019'!$E$3:$F$1682,2,FALSE)</f>
        <v>657968.70129999996</v>
      </c>
      <c r="F813" s="118">
        <f>VLOOKUP(D813,'Appendix 2b. Deaths 2019'!$E$4:$F$1683,2,FALSE)</f>
        <v>1919</v>
      </c>
      <c r="G813" s="119">
        <f t="shared" si="245"/>
        <v>2.9165521037831776E-3</v>
      </c>
      <c r="H813" s="189">
        <v>5</v>
      </c>
      <c r="I813" s="215">
        <f>VLOOKUP(D813,'Appendix 3. nax IBGE 2019'!$E$5:$O$1850,11,FALSE)</f>
        <v>2.4999999999999911</v>
      </c>
      <c r="J813" s="119">
        <f t="shared" si="253"/>
        <v>1.4477201735966073E-2</v>
      </c>
      <c r="K813" s="119">
        <f t="shared" si="247"/>
        <v>0.98552279826403388</v>
      </c>
      <c r="L813" s="118">
        <f t="shared" si="257"/>
        <v>92775.129975541757</v>
      </c>
      <c r="M813" s="118">
        <f t="shared" si="246"/>
        <v>1343.1242727363913</v>
      </c>
      <c r="N813" s="118">
        <f t="shared" si="254"/>
        <v>460517.83919586783</v>
      </c>
      <c r="O813" s="118">
        <f t="shared" si="255"/>
        <v>3749519.2152610985</v>
      </c>
      <c r="P813" s="117">
        <f t="shared" si="256"/>
        <v>40.415132980676844</v>
      </c>
    </row>
    <row r="814" spans="1:16" x14ac:dyDescent="0.2">
      <c r="A814" s="115" t="s">
        <v>60</v>
      </c>
      <c r="B814" s="115" t="s">
        <v>71</v>
      </c>
      <c r="C814" s="116" t="s">
        <v>124</v>
      </c>
      <c r="D814" s="115" t="str">
        <f t="shared" si="244"/>
        <v>RJMale40-44</v>
      </c>
      <c r="E814" s="118">
        <f>VLOOKUP(D814,'Appendix 1b. Person-years 2019'!$E$3:$F$1682,2,FALSE)</f>
        <v>612597.79020000005</v>
      </c>
      <c r="F814" s="118">
        <f>VLOOKUP(D814,'Appendix 2b. Deaths 2019'!$E$4:$F$1683,2,FALSE)</f>
        <v>2188</v>
      </c>
      <c r="G814" s="119">
        <f t="shared" si="245"/>
        <v>3.5716746534225417E-3</v>
      </c>
      <c r="H814" s="189">
        <v>5</v>
      </c>
      <c r="I814" s="215">
        <f>VLOOKUP(D814,'Appendix 3. nax IBGE 2019'!$E$5:$O$1850,11,FALSE)</f>
        <v>2.5000000000000107</v>
      </c>
      <c r="J814" s="119">
        <f t="shared" si="253"/>
        <v>1.7700323772672142E-2</v>
      </c>
      <c r="K814" s="119">
        <f t="shared" si="247"/>
        <v>0.98229967622732783</v>
      </c>
      <c r="L814" s="118">
        <f t="shared" si="257"/>
        <v>91432.005702805371</v>
      </c>
      <c r="M814" s="118">
        <f t="shared" si="246"/>
        <v>1618.3761041244607</v>
      </c>
      <c r="N814" s="118">
        <f t="shared" si="254"/>
        <v>453114.08825371572</v>
      </c>
      <c r="O814" s="118">
        <f t="shared" si="255"/>
        <v>3289001.3760652305</v>
      </c>
      <c r="P814" s="117">
        <f t="shared" si="256"/>
        <v>35.972101353173265</v>
      </c>
    </row>
    <row r="815" spans="1:16" x14ac:dyDescent="0.2">
      <c r="A815" s="115" t="s">
        <v>60</v>
      </c>
      <c r="B815" s="115" t="s">
        <v>71</v>
      </c>
      <c r="C815" s="116" t="s">
        <v>125</v>
      </c>
      <c r="D815" s="115" t="str">
        <f t="shared" si="244"/>
        <v>RJMale45-49</v>
      </c>
      <c r="E815" s="118">
        <f>VLOOKUP(D815,'Appendix 1b. Person-years 2019'!$E$3:$F$1682,2,FALSE)</f>
        <v>542590.87470000004</v>
      </c>
      <c r="F815" s="118">
        <f>VLOOKUP(D815,'Appendix 2b. Deaths 2019'!$E$4:$F$1683,2,FALSE)</f>
        <v>2848</v>
      </c>
      <c r="G815" s="119">
        <f t="shared" si="245"/>
        <v>5.2488903385532731E-3</v>
      </c>
      <c r="H815" s="189">
        <v>5</v>
      </c>
      <c r="I815" s="215">
        <f>VLOOKUP(D815,'Appendix 3. nax IBGE 2019'!$E$5:$O$1850,11,FALSE)</f>
        <v>2.4999999999999831</v>
      </c>
      <c r="J815" s="119">
        <f t="shared" si="253"/>
        <v>2.5904526643704032E-2</v>
      </c>
      <c r="K815" s="119">
        <f t="shared" si="247"/>
        <v>0.97409547335629598</v>
      </c>
      <c r="L815" s="118">
        <f t="shared" si="257"/>
        <v>89813.629598680913</v>
      </c>
      <c r="M815" s="118">
        <f t="shared" si="246"/>
        <v>2326.5795609067945</v>
      </c>
      <c r="N815" s="118">
        <f t="shared" si="254"/>
        <v>443251.69909113756</v>
      </c>
      <c r="O815" s="118">
        <f t="shared" si="255"/>
        <v>2835887.2878115149</v>
      </c>
      <c r="P815" s="117">
        <f t="shared" si="256"/>
        <v>31.575244208292919</v>
      </c>
    </row>
    <row r="816" spans="1:16" x14ac:dyDescent="0.2">
      <c r="A816" s="115" t="s">
        <v>60</v>
      </c>
      <c r="B816" s="115" t="s">
        <v>71</v>
      </c>
      <c r="C816" s="116" t="s">
        <v>126</v>
      </c>
      <c r="D816" s="115" t="str">
        <f t="shared" si="244"/>
        <v>RJMale50-54</v>
      </c>
      <c r="E816" s="118">
        <f>VLOOKUP(D816,'Appendix 1b. Person-years 2019'!$E$3:$F$1682,2,FALSE)</f>
        <v>515095.76120000001</v>
      </c>
      <c r="F816" s="118">
        <f>VLOOKUP(D816,'Appendix 2b. Deaths 2019'!$E$4:$F$1683,2,FALSE)</f>
        <v>4084</v>
      </c>
      <c r="G816" s="119">
        <f t="shared" si="245"/>
        <v>7.9286228069236145E-3</v>
      </c>
      <c r="H816" s="189">
        <v>5</v>
      </c>
      <c r="I816" s="215">
        <f>VLOOKUP(D816,'Appendix 3. nax IBGE 2019'!$E$5:$O$1850,11,FALSE)</f>
        <v>2.4999999999999942</v>
      </c>
      <c r="J816" s="119">
        <f t="shared" si="253"/>
        <v>3.8872598604958911E-2</v>
      </c>
      <c r="K816" s="119">
        <f t="shared" si="247"/>
        <v>0.96112740139504105</v>
      </c>
      <c r="L816" s="118">
        <f t="shared" si="257"/>
        <v>87487.050037774112</v>
      </c>
      <c r="M816" s="118">
        <f t="shared" si="246"/>
        <v>3400.8489792503483</v>
      </c>
      <c r="N816" s="118">
        <f t="shared" si="254"/>
        <v>428933.12774074462</v>
      </c>
      <c r="O816" s="118">
        <f t="shared" si="255"/>
        <v>2392635.5887203775</v>
      </c>
      <c r="P816" s="117">
        <f t="shared" si="256"/>
        <v>27.348454287661021</v>
      </c>
    </row>
    <row r="817" spans="1:16" x14ac:dyDescent="0.2">
      <c r="A817" s="115" t="s">
        <v>60</v>
      </c>
      <c r="B817" s="115" t="s">
        <v>71</v>
      </c>
      <c r="C817" s="116" t="s">
        <v>127</v>
      </c>
      <c r="D817" s="115" t="str">
        <f t="shared" si="244"/>
        <v>RJMale55-59</v>
      </c>
      <c r="E817" s="118">
        <f>VLOOKUP(D817,'Appendix 1b. Person-years 2019'!$E$3:$F$1682,2,FALSE)</f>
        <v>471260.13650000002</v>
      </c>
      <c r="F817" s="118">
        <f>VLOOKUP(D817,'Appendix 2b. Deaths 2019'!$E$4:$F$1683,2,FALSE)</f>
        <v>5636</v>
      </c>
      <c r="G817" s="119">
        <f t="shared" si="245"/>
        <v>1.1959424452613339E-2</v>
      </c>
      <c r="H817" s="189">
        <v>5</v>
      </c>
      <c r="I817" s="215">
        <f>VLOOKUP(D817,'Appendix 3. nax IBGE 2019'!$E$5:$O$1850,11,FALSE)</f>
        <v>2.4999999999999956</v>
      </c>
      <c r="J817" s="119">
        <f t="shared" si="253"/>
        <v>5.8061176624393508E-2</v>
      </c>
      <c r="K817" s="119">
        <f t="shared" si="247"/>
        <v>0.94193882337560653</v>
      </c>
      <c r="L817" s="118">
        <f t="shared" si="257"/>
        <v>84086.201058523759</v>
      </c>
      <c r="M817" s="118">
        <f t="shared" si="246"/>
        <v>4882.1437713332125</v>
      </c>
      <c r="N817" s="118">
        <f t="shared" si="254"/>
        <v>408225.64586428576</v>
      </c>
      <c r="O817" s="118">
        <f t="shared" si="255"/>
        <v>1963702.4609796328</v>
      </c>
      <c r="P817" s="117">
        <f t="shared" si="256"/>
        <v>23.353444872755059</v>
      </c>
    </row>
    <row r="818" spans="1:16" x14ac:dyDescent="0.2">
      <c r="A818" s="115" t="s">
        <v>60</v>
      </c>
      <c r="B818" s="115" t="s">
        <v>71</v>
      </c>
      <c r="C818" s="116" t="s">
        <v>128</v>
      </c>
      <c r="D818" s="115" t="str">
        <f t="shared" si="244"/>
        <v>RJMale60-64</v>
      </c>
      <c r="E818" s="118">
        <f>VLOOKUP(D818,'Appendix 1b. Person-years 2019'!$E$3:$F$1682,2,FALSE)</f>
        <v>398502.5454</v>
      </c>
      <c r="F818" s="118">
        <f>VLOOKUP(D818,'Appendix 2b. Deaths 2019'!$E$4:$F$1683,2,FALSE)</f>
        <v>7518</v>
      </c>
      <c r="G818" s="119">
        <f t="shared" si="245"/>
        <v>1.8865626046262136E-2</v>
      </c>
      <c r="H818" s="189">
        <v>5</v>
      </c>
      <c r="I818" s="215">
        <f>VLOOKUP(D818,'Appendix 3. nax IBGE 2019'!$E$5:$O$1850,11,FALSE)</f>
        <v>2.5000000000000004</v>
      </c>
      <c r="J818" s="119">
        <f t="shared" si="253"/>
        <v>9.0079609655906681E-2</v>
      </c>
      <c r="K818" s="119">
        <f t="shared" si="247"/>
        <v>0.90992039034409333</v>
      </c>
      <c r="L818" s="118">
        <f t="shared" si="257"/>
        <v>79204.057287190546</v>
      </c>
      <c r="M818" s="118">
        <f t="shared" si="246"/>
        <v>7134.6705635941953</v>
      </c>
      <c r="N818" s="118">
        <f t="shared" si="254"/>
        <v>378183.6100269673</v>
      </c>
      <c r="O818" s="118">
        <f t="shared" si="255"/>
        <v>1555476.815115347</v>
      </c>
      <c r="P818" s="117">
        <f t="shared" si="256"/>
        <v>19.63885271022486</v>
      </c>
    </row>
    <row r="819" spans="1:16" x14ac:dyDescent="0.2">
      <c r="A819" s="115" t="s">
        <v>60</v>
      </c>
      <c r="B819" s="115" t="s">
        <v>71</v>
      </c>
      <c r="C819" s="116" t="s">
        <v>129</v>
      </c>
      <c r="D819" s="115" t="str">
        <f t="shared" si="244"/>
        <v>RJMale65-69</v>
      </c>
      <c r="E819" s="118">
        <f>VLOOKUP(D819,'Appendix 1b. Person-years 2019'!$E$3:$F$1682,2,FALSE)</f>
        <v>302755.64140000002</v>
      </c>
      <c r="F819" s="118">
        <f>VLOOKUP(D819,'Appendix 2b. Deaths 2019'!$E$4:$F$1683,2,FALSE)</f>
        <v>8436</v>
      </c>
      <c r="G819" s="119">
        <f t="shared" si="245"/>
        <v>2.7864055516819839E-2</v>
      </c>
      <c r="H819" s="189">
        <v>5</v>
      </c>
      <c r="I819" s="215">
        <f>VLOOKUP(D819,'Appendix 3. nax IBGE 2019'!$E$5:$O$1850,11,FALSE)</f>
        <v>2.5000000000000036</v>
      </c>
      <c r="J819" s="119">
        <f t="shared" si="253"/>
        <v>0.13024723697887014</v>
      </c>
      <c r="K819" s="119">
        <f t="shared" si="247"/>
        <v>0.86975276302112992</v>
      </c>
      <c r="L819" s="118">
        <f t="shared" si="257"/>
        <v>72069.386723596355</v>
      </c>
      <c r="M819" s="118">
        <f t="shared" si="246"/>
        <v>9386.8384915100924</v>
      </c>
      <c r="N819" s="118">
        <f t="shared" si="254"/>
        <v>336879.83738920657</v>
      </c>
      <c r="O819" s="118">
        <f t="shared" si="255"/>
        <v>1177293.2050883798</v>
      </c>
      <c r="P819" s="117">
        <f t="shared" si="256"/>
        <v>16.335551870360515</v>
      </c>
    </row>
    <row r="820" spans="1:16" x14ac:dyDescent="0.2">
      <c r="A820" s="115" t="s">
        <v>60</v>
      </c>
      <c r="B820" s="115" t="s">
        <v>71</v>
      </c>
      <c r="C820" s="116" t="s">
        <v>130</v>
      </c>
      <c r="D820" s="115" t="str">
        <f t="shared" si="244"/>
        <v>RJMale70-74</v>
      </c>
      <c r="E820" s="118">
        <f>VLOOKUP(D820,'Appendix 1b. Person-years 2019'!$E$3:$F$1682,2,FALSE)</f>
        <v>212907.93700000001</v>
      </c>
      <c r="F820" s="118">
        <f>VLOOKUP(D820,'Appendix 2b. Deaths 2019'!$E$4:$F$1683,2,FALSE)</f>
        <v>8287</v>
      </c>
      <c r="G820" s="119">
        <f t="shared" si="245"/>
        <v>3.892292657929422E-2</v>
      </c>
      <c r="H820" s="189">
        <v>5</v>
      </c>
      <c r="I820" s="215">
        <f>VLOOKUP(D820,'Appendix 3. nax IBGE 2019'!$E$5:$O$1850,11,FALSE)</f>
        <v>2.5000000000000036</v>
      </c>
      <c r="J820" s="119">
        <f t="shared" si="253"/>
        <v>0.17735654358561992</v>
      </c>
      <c r="K820" s="119">
        <f t="shared" si="247"/>
        <v>0.82264345641438008</v>
      </c>
      <c r="L820" s="118">
        <f t="shared" si="257"/>
        <v>62682.548232086265</v>
      </c>
      <c r="M820" s="118">
        <f t="shared" si="246"/>
        <v>11117.160097581731</v>
      </c>
      <c r="N820" s="118">
        <f t="shared" si="254"/>
        <v>285619.84091647709</v>
      </c>
      <c r="O820" s="118">
        <f t="shared" si="255"/>
        <v>840413.36769917328</v>
      </c>
      <c r="P820" s="117">
        <f t="shared" si="256"/>
        <v>13.407453771462631</v>
      </c>
    </row>
    <row r="821" spans="1:16" x14ac:dyDescent="0.2">
      <c r="A821" s="115" t="s">
        <v>60</v>
      </c>
      <c r="B821" s="115" t="s">
        <v>71</v>
      </c>
      <c r="C821" s="116" t="s">
        <v>131</v>
      </c>
      <c r="D821" s="115" t="str">
        <f t="shared" si="244"/>
        <v>RJMale75-79</v>
      </c>
      <c r="E821" s="118">
        <f>VLOOKUP(D821,'Appendix 1b. Person-years 2019'!$E$3:$F$1682,2,FALSE)</f>
        <v>134065.174</v>
      </c>
      <c r="F821" s="118">
        <f>VLOOKUP(D821,'Appendix 2b. Deaths 2019'!$E$4:$F$1683,2,FALSE)</f>
        <v>7578</v>
      </c>
      <c r="G821" s="119">
        <f t="shared" si="245"/>
        <v>5.6524746687756512E-2</v>
      </c>
      <c r="H821" s="189">
        <v>5</v>
      </c>
      <c r="I821" s="215">
        <f>VLOOKUP(D821,'Appendix 3. nax IBGE 2019'!$E$5:$O$1850,11,FALSE)</f>
        <v>2.5000000000000004</v>
      </c>
      <c r="J821" s="119">
        <f t="shared" si="253"/>
        <v>0.2476305921983985</v>
      </c>
      <c r="K821" s="119">
        <f t="shared" si="247"/>
        <v>0.75236940780160144</v>
      </c>
      <c r="L821" s="118">
        <f t="shared" si="257"/>
        <v>51565.388134504537</v>
      </c>
      <c r="M821" s="118">
        <f t="shared" si="246"/>
        <v>12769.16760068763</v>
      </c>
      <c r="N821" s="118">
        <f t="shared" si="254"/>
        <v>225904.0216708036</v>
      </c>
      <c r="O821" s="118">
        <f t="shared" si="255"/>
        <v>554793.52678269614</v>
      </c>
      <c r="P821" s="117">
        <f t="shared" si="256"/>
        <v>10.7590293965316</v>
      </c>
    </row>
    <row r="822" spans="1:16" x14ac:dyDescent="0.2">
      <c r="A822" s="115" t="s">
        <v>60</v>
      </c>
      <c r="B822" s="115" t="s">
        <v>71</v>
      </c>
      <c r="C822" s="116" t="s">
        <v>132</v>
      </c>
      <c r="D822" s="115" t="str">
        <f t="shared" si="244"/>
        <v>RJMale80-84</v>
      </c>
      <c r="E822" s="118">
        <f>VLOOKUP(D822,'Appendix 1b. Person-years 2019'!$E$3:$F$1682,2,FALSE)</f>
        <v>84101.990999999995</v>
      </c>
      <c r="F822" s="118">
        <f>VLOOKUP(D822,'Appendix 2b. Deaths 2019'!$E$4:$F$1683,2,FALSE)</f>
        <v>7101</v>
      </c>
      <c r="G822" s="119">
        <f t="shared" si="245"/>
        <v>8.4433197306827135E-2</v>
      </c>
      <c r="H822" s="189">
        <v>5</v>
      </c>
      <c r="I822" s="215">
        <f>VLOOKUP(D822,'Appendix 3. nax IBGE 2019'!$E$5:$O$1850,11,FALSE)</f>
        <v>2.4999999999999996</v>
      </c>
      <c r="J822" s="119">
        <f t="shared" si="253"/>
        <v>0.34858551303349006</v>
      </c>
      <c r="K822" s="119">
        <f t="shared" si="247"/>
        <v>0.65141448696650994</v>
      </c>
      <c r="L822" s="118">
        <f t="shared" si="257"/>
        <v>38796.220533816908</v>
      </c>
      <c r="M822" s="118">
        <f t="shared" si="246"/>
        <v>13523.800438540988</v>
      </c>
      <c r="N822" s="118">
        <f t="shared" si="254"/>
        <v>160171.60157273206</v>
      </c>
      <c r="O822" s="118">
        <f t="shared" si="255"/>
        <v>328889.50511189247</v>
      </c>
      <c r="P822" s="117">
        <f t="shared" si="256"/>
        <v>8.4773594073477962</v>
      </c>
    </row>
    <row r="823" spans="1:16" x14ac:dyDescent="0.2">
      <c r="A823" s="115" t="s">
        <v>60</v>
      </c>
      <c r="B823" s="115" t="s">
        <v>71</v>
      </c>
      <c r="C823" s="116" t="s">
        <v>133</v>
      </c>
      <c r="D823" s="115" t="str">
        <f t="shared" si="244"/>
        <v>RJMale85-89</v>
      </c>
      <c r="E823" s="118">
        <f>VLOOKUP(D823,'Appendix 1b. Person-years 2019'!$E$3:$F$1682,2,FALSE)</f>
        <v>42331.212899999999</v>
      </c>
      <c r="F823" s="118">
        <f>VLOOKUP(D823,'Appendix 2b. Deaths 2019'!$E$4:$F$1683,2,FALSE)</f>
        <v>5438</v>
      </c>
      <c r="G823" s="119">
        <f t="shared" si="245"/>
        <v>0.12846312749994462</v>
      </c>
      <c r="H823" s="189">
        <v>5</v>
      </c>
      <c r="I823" s="215">
        <f>VLOOKUP(D823,'Appendix 3. nax IBGE 2019'!$E$5:$O$1850,11,FALSE)</f>
        <v>2.5</v>
      </c>
      <c r="J823" s="119">
        <f t="shared" si="253"/>
        <v>0.48617631321859095</v>
      </c>
      <c r="K823" s="119">
        <f t="shared" si="247"/>
        <v>0.51382368678140899</v>
      </c>
      <c r="L823" s="118">
        <f t="shared" si="257"/>
        <v>25272.42009527592</v>
      </c>
      <c r="M823" s="118">
        <f t="shared" si="246"/>
        <v>12286.852028032677</v>
      </c>
      <c r="N823" s="118">
        <f t="shared" si="254"/>
        <v>95644.970406297914</v>
      </c>
      <c r="O823" s="118">
        <f t="shared" si="255"/>
        <v>168717.90353916038</v>
      </c>
      <c r="P823" s="117">
        <f t="shared" si="256"/>
        <v>6.6759694126285201</v>
      </c>
    </row>
    <row r="824" spans="1:16" x14ac:dyDescent="0.2">
      <c r="A824" s="115" t="s">
        <v>60</v>
      </c>
      <c r="B824" s="115" t="s">
        <v>71</v>
      </c>
      <c r="C824" s="116" t="s">
        <v>8</v>
      </c>
      <c r="D824" s="115" t="str">
        <f t="shared" si="244"/>
        <v>RJMale90+</v>
      </c>
      <c r="E824" s="113">
        <f>VLOOKUP(D824,'Appendix 1b. Person-years 2019'!$E$3:$F$1682,2,FALSE)</f>
        <v>23015.4195</v>
      </c>
      <c r="F824" s="113">
        <f>VLOOKUP(D824,'Appendix 2b. Deaths 2019'!$E$4:$F$1683,2,FALSE)</f>
        <v>4090</v>
      </c>
      <c r="G824" s="114">
        <f t="shared" si="245"/>
        <v>0.17770694989939245</v>
      </c>
      <c r="H824" s="190"/>
      <c r="I824" s="215">
        <f>VLOOKUP(D824,'Appendix 3. nax IBGE 2019'!$E$5:$O$1850,11,FALSE)</f>
        <v>5.547362607363902</v>
      </c>
      <c r="J824" s="114">
        <v>1</v>
      </c>
      <c r="K824" s="114">
        <f t="shared" si="247"/>
        <v>0</v>
      </c>
      <c r="L824" s="113">
        <f t="shared" si="257"/>
        <v>12985.568067243243</v>
      </c>
      <c r="M824" s="113">
        <f t="shared" si="246"/>
        <v>12985.568067243243</v>
      </c>
      <c r="N824" s="113">
        <f>L824*P824</f>
        <v>73072.933132862454</v>
      </c>
      <c r="O824" s="113">
        <f>N824</f>
        <v>73072.933132862454</v>
      </c>
      <c r="P824" s="112">
        <f>1/G824</f>
        <v>5.6272419315403424</v>
      </c>
    </row>
    <row r="825" spans="1:16" x14ac:dyDescent="0.2">
      <c r="A825" s="115" t="s">
        <v>51</v>
      </c>
      <c r="B825" s="115" t="s">
        <v>70</v>
      </c>
      <c r="C825" s="116">
        <v>0</v>
      </c>
      <c r="D825" s="115" t="str">
        <f t="shared" si="244"/>
        <v>RNFemale0</v>
      </c>
      <c r="E825" s="122">
        <f>VLOOKUP(D825,'Appendix 1b. Person-years 2019'!$E$3:$F$1682,2,FALSE)</f>
        <v>23320.493600000002</v>
      </c>
      <c r="F825" s="122">
        <f>VLOOKUP(D825,'Appendix 2b. Deaths 2019'!$E$4:$F$1683,2,FALSE)</f>
        <v>251</v>
      </c>
      <c r="G825" s="123">
        <f t="shared" si="245"/>
        <v>1.0763065495320389E-2</v>
      </c>
      <c r="H825" s="188">
        <v>1</v>
      </c>
      <c r="I825" s="215">
        <f>VLOOKUP(D825,'Appendix 3. nax IBGE 2019'!$E$5:$O$1850,11,FALSE)</f>
        <v>8.326599728280977E-2</v>
      </c>
      <c r="J825" s="123">
        <f t="shared" ref="J825:J843" si="258">(H825*G825)/(1+(H825-I825)*G825)</f>
        <v>1.0657905348881792E-2</v>
      </c>
      <c r="K825" s="123">
        <f t="shared" si="247"/>
        <v>0.98934209465111822</v>
      </c>
      <c r="L825" s="122">
        <v>100000</v>
      </c>
      <c r="M825" s="122">
        <f t="shared" si="246"/>
        <v>1065.7905348881793</v>
      </c>
      <c r="N825" s="122">
        <f t="shared" ref="N825:N843" si="259">L826*H825+M825*I825</f>
        <v>99022.953576893866</v>
      </c>
      <c r="O825" s="122">
        <f t="shared" ref="O825:O843" si="260">O826+N825</f>
        <v>8056393.6260937853</v>
      </c>
      <c r="P825" s="121">
        <f t="shared" ref="P825:P843" si="261">O825/L825</f>
        <v>80.563936260937851</v>
      </c>
    </row>
    <row r="826" spans="1:16" x14ac:dyDescent="0.2">
      <c r="A826" s="115" t="s">
        <v>51</v>
      </c>
      <c r="B826" s="115" t="s">
        <v>70</v>
      </c>
      <c r="C826" s="120" t="s">
        <v>1657</v>
      </c>
      <c r="D826" s="115" t="str">
        <f t="shared" si="244"/>
        <v>RNFemale1-4</v>
      </c>
      <c r="E826" s="118">
        <f>VLOOKUP(D826,'Appendix 1b. Person-years 2019'!$E$3:$F$1682,2,FALSE)</f>
        <v>93901.330900000001</v>
      </c>
      <c r="F826" s="118">
        <f>VLOOKUP(D826,'Appendix 2b. Deaths 2019'!$E$4:$F$1683,2,FALSE)</f>
        <v>33</v>
      </c>
      <c r="G826" s="119">
        <f t="shared" si="245"/>
        <v>3.5143271861762292E-4</v>
      </c>
      <c r="H826" s="189">
        <v>4</v>
      </c>
      <c r="I826" s="215">
        <f>VLOOKUP(D826,'Appendix 3. nax IBGE 2019'!$E$5:$O$1850,11,FALSE)</f>
        <v>1.5059809181382264</v>
      </c>
      <c r="J826" s="119">
        <f t="shared" si="258"/>
        <v>1.4044998585661657E-3</v>
      </c>
      <c r="K826" s="119">
        <f t="shared" si="247"/>
        <v>0.99859550014143383</v>
      </c>
      <c r="L826" s="118">
        <f t="shared" ref="L826:L844" si="262">L825-M825</f>
        <v>98934.209465111824</v>
      </c>
      <c r="M826" s="118">
        <f t="shared" si="246"/>
        <v>138.95308320110496</v>
      </c>
      <c r="N826" s="118">
        <f t="shared" si="259"/>
        <v>395390.28621946019</v>
      </c>
      <c r="O826" s="118">
        <f t="shared" si="260"/>
        <v>7957370.6725168917</v>
      </c>
      <c r="P826" s="117">
        <f t="shared" si="261"/>
        <v>80.430931985391567</v>
      </c>
    </row>
    <row r="827" spans="1:16" x14ac:dyDescent="0.2">
      <c r="A827" s="115" t="s">
        <v>51</v>
      </c>
      <c r="B827" s="115" t="s">
        <v>70</v>
      </c>
      <c r="C827" s="120" t="s">
        <v>1658</v>
      </c>
      <c r="D827" s="115" t="str">
        <f t="shared" si="244"/>
        <v>RNFemale5-9</v>
      </c>
      <c r="E827" s="118">
        <f>VLOOKUP(D827,'Appendix 1b. Person-years 2019'!$E$3:$F$1682,2,FALSE)</f>
        <v>120078.4755</v>
      </c>
      <c r="F827" s="118">
        <f>VLOOKUP(D827,'Appendix 2b. Deaths 2019'!$E$4:$F$1683,2,FALSE)</f>
        <v>23</v>
      </c>
      <c r="G827" s="119">
        <f t="shared" si="245"/>
        <v>1.9154140577009573E-4</v>
      </c>
      <c r="H827" s="189">
        <v>5</v>
      </c>
      <c r="I827" s="215">
        <f>VLOOKUP(D827,'Appendix 3. nax IBGE 2019'!$E$5:$O$1850,11,FALSE)</f>
        <v>2.4999999999999609</v>
      </c>
      <c r="J827" s="119">
        <f t="shared" si="258"/>
        <v>9.5724864697169741E-4</v>
      </c>
      <c r="K827" s="119">
        <f t="shared" si="247"/>
        <v>0.99904275135302834</v>
      </c>
      <c r="L827" s="118">
        <f t="shared" si="262"/>
        <v>98795.256381910716</v>
      </c>
      <c r="M827" s="118">
        <f t="shared" si="246"/>
        <v>94.571625498805986</v>
      </c>
      <c r="N827" s="118">
        <f t="shared" si="259"/>
        <v>493739.85284580657</v>
      </c>
      <c r="O827" s="118">
        <f t="shared" si="260"/>
        <v>7561980.3862974318</v>
      </c>
      <c r="P827" s="117">
        <f t="shared" si="261"/>
        <v>76.541937975900836</v>
      </c>
    </row>
    <row r="828" spans="1:16" x14ac:dyDescent="0.2">
      <c r="A828" s="115" t="s">
        <v>51</v>
      </c>
      <c r="B828" s="115" t="s">
        <v>70</v>
      </c>
      <c r="C828" s="120" t="s">
        <v>118</v>
      </c>
      <c r="D828" s="115" t="str">
        <f t="shared" si="244"/>
        <v>RNFemale10-14</v>
      </c>
      <c r="E828" s="118">
        <f>VLOOKUP(D828,'Appendix 1b. Person-years 2019'!$E$3:$F$1682,2,FALSE)</f>
        <v>128691.8195</v>
      </c>
      <c r="F828" s="118">
        <f>VLOOKUP(D828,'Appendix 2b. Deaths 2019'!$E$4:$F$1683,2,FALSE)</f>
        <v>30</v>
      </c>
      <c r="G828" s="119">
        <f t="shared" si="245"/>
        <v>2.3311505048695033E-4</v>
      </c>
      <c r="H828" s="189">
        <v>5</v>
      </c>
      <c r="I828" s="215">
        <f>VLOOKUP(D828,'Appendix 3. nax IBGE 2019'!$E$5:$O$1850,11,FALSE)</f>
        <v>2.5000000000001186</v>
      </c>
      <c r="J828" s="119">
        <f t="shared" si="258"/>
        <v>1.1648963652472601E-3</v>
      </c>
      <c r="K828" s="119">
        <f t="shared" si="247"/>
        <v>0.9988351036347527</v>
      </c>
      <c r="L828" s="118">
        <f t="shared" si="262"/>
        <v>98700.684756411909</v>
      </c>
      <c r="M828" s="118">
        <f t="shared" si="246"/>
        <v>114.97606892015988</v>
      </c>
      <c r="N828" s="118">
        <f t="shared" si="259"/>
        <v>493215.98360975913</v>
      </c>
      <c r="O828" s="118">
        <f t="shared" si="260"/>
        <v>7068240.5334516251</v>
      </c>
      <c r="P828" s="117">
        <f t="shared" si="261"/>
        <v>71.61288243233237</v>
      </c>
    </row>
    <row r="829" spans="1:16" x14ac:dyDescent="0.2">
      <c r="A829" s="115" t="s">
        <v>51</v>
      </c>
      <c r="B829" s="115" t="s">
        <v>70</v>
      </c>
      <c r="C829" s="116" t="s">
        <v>119</v>
      </c>
      <c r="D829" s="115" t="str">
        <f t="shared" si="244"/>
        <v>RNFemale15-19</v>
      </c>
      <c r="E829" s="118">
        <f>VLOOKUP(D829,'Appendix 1b. Person-years 2019'!$E$3:$F$1682,2,FALSE)</f>
        <v>135942.07449999999</v>
      </c>
      <c r="F829" s="118">
        <f>VLOOKUP(D829,'Appendix 2b. Deaths 2019'!$E$4:$F$1683,2,FALSE)</f>
        <v>48</v>
      </c>
      <c r="G829" s="119">
        <f t="shared" si="245"/>
        <v>3.5309156621705082E-4</v>
      </c>
      <c r="H829" s="189">
        <v>5</v>
      </c>
      <c r="I829" s="215">
        <f>VLOOKUP(D829,'Appendix 3. nax IBGE 2019'!$E$5:$O$1850,11,FALSE)</f>
        <v>2.4999999999997349</v>
      </c>
      <c r="J829" s="119">
        <f t="shared" si="258"/>
        <v>1.7639007848583115E-3</v>
      </c>
      <c r="K829" s="119">
        <f t="shared" si="247"/>
        <v>0.99823609921514167</v>
      </c>
      <c r="L829" s="118">
        <f t="shared" si="262"/>
        <v>98585.708687491744</v>
      </c>
      <c r="M829" s="118">
        <f t="shared" si="246"/>
        <v>173.89540892967955</v>
      </c>
      <c r="N829" s="118">
        <f t="shared" si="259"/>
        <v>492493.80491513445</v>
      </c>
      <c r="O829" s="118">
        <f t="shared" si="260"/>
        <v>6575024.5498418659</v>
      </c>
      <c r="P829" s="117">
        <f t="shared" si="261"/>
        <v>66.693485672290805</v>
      </c>
    </row>
    <row r="830" spans="1:16" x14ac:dyDescent="0.2">
      <c r="A830" s="115" t="s">
        <v>51</v>
      </c>
      <c r="B830" s="115" t="s">
        <v>70</v>
      </c>
      <c r="C830" s="116" t="s">
        <v>120</v>
      </c>
      <c r="D830" s="115" t="str">
        <f t="shared" si="244"/>
        <v>RNFemale20-24</v>
      </c>
      <c r="E830" s="118">
        <f>VLOOKUP(D830,'Appendix 1b. Person-years 2019'!$E$3:$F$1682,2,FALSE)</f>
        <v>147141.6275</v>
      </c>
      <c r="F830" s="118">
        <f>VLOOKUP(D830,'Appendix 2b. Deaths 2019'!$E$4:$F$1683,2,FALSE)</f>
        <v>85</v>
      </c>
      <c r="G830" s="119">
        <f t="shared" si="245"/>
        <v>5.7767473042256512E-4</v>
      </c>
      <c r="H830" s="189">
        <v>5</v>
      </c>
      <c r="I830" s="215">
        <f>VLOOKUP(D830,'Appendix 3. nax IBGE 2019'!$E$5:$O$1850,11,FALSE)</f>
        <v>2.5000000000000786</v>
      </c>
      <c r="J830" s="119">
        <f t="shared" si="258"/>
        <v>2.8842083164585938E-3</v>
      </c>
      <c r="K830" s="119">
        <f t="shared" si="247"/>
        <v>0.99711579168354136</v>
      </c>
      <c r="L830" s="118">
        <f t="shared" si="262"/>
        <v>98411.813278562069</v>
      </c>
      <c r="M830" s="118">
        <f t="shared" si="246"/>
        <v>283.840170295799</v>
      </c>
      <c r="N830" s="118">
        <f t="shared" si="259"/>
        <v>491349.46596707089</v>
      </c>
      <c r="O830" s="118">
        <f t="shared" si="260"/>
        <v>6082530.7449267311</v>
      </c>
      <c r="P830" s="117">
        <f t="shared" si="261"/>
        <v>61.806916693117607</v>
      </c>
    </row>
    <row r="831" spans="1:16" x14ac:dyDescent="0.2">
      <c r="A831" s="115" t="s">
        <v>51</v>
      </c>
      <c r="B831" s="115" t="s">
        <v>70</v>
      </c>
      <c r="C831" s="116" t="s">
        <v>121</v>
      </c>
      <c r="D831" s="115" t="str">
        <f t="shared" si="244"/>
        <v>RNFemale25-29</v>
      </c>
      <c r="E831" s="118">
        <f>VLOOKUP(D831,'Appendix 1b. Person-years 2019'!$E$3:$F$1682,2,FALSE)</f>
        <v>149618.38320000001</v>
      </c>
      <c r="F831" s="118">
        <f>VLOOKUP(D831,'Appendix 2b. Deaths 2019'!$E$4:$F$1683,2,FALSE)</f>
        <v>84</v>
      </c>
      <c r="G831" s="119">
        <f t="shared" si="245"/>
        <v>5.614283365682032E-4</v>
      </c>
      <c r="H831" s="189">
        <v>5</v>
      </c>
      <c r="I831" s="215">
        <f>VLOOKUP(D831,'Appendix 3. nax IBGE 2019'!$E$5:$O$1850,11,FALSE)</f>
        <v>2.5000000000000635</v>
      </c>
      <c r="J831" s="119">
        <f t="shared" si="258"/>
        <v>2.80320718297653E-3</v>
      </c>
      <c r="K831" s="119">
        <f t="shared" si="247"/>
        <v>0.99719679281702345</v>
      </c>
      <c r="L831" s="118">
        <f t="shared" si="262"/>
        <v>98127.973108266277</v>
      </c>
      <c r="M831" s="118">
        <f t="shared" si="246"/>
        <v>275.0730390680198</v>
      </c>
      <c r="N831" s="118">
        <f t="shared" si="259"/>
        <v>489952.18294366129</v>
      </c>
      <c r="O831" s="118">
        <f t="shared" si="260"/>
        <v>5591181.2789596599</v>
      </c>
      <c r="P831" s="117">
        <f t="shared" si="261"/>
        <v>56.978464976452877</v>
      </c>
    </row>
    <row r="832" spans="1:16" x14ac:dyDescent="0.2">
      <c r="A832" s="115" t="s">
        <v>51</v>
      </c>
      <c r="B832" s="115" t="s">
        <v>70</v>
      </c>
      <c r="C832" s="116" t="s">
        <v>122</v>
      </c>
      <c r="D832" s="115" t="str">
        <f t="shared" si="244"/>
        <v>RNFemale30-34</v>
      </c>
      <c r="E832" s="118">
        <f>VLOOKUP(D832,'Appendix 1b. Person-years 2019'!$E$3:$F$1682,2,FALSE)</f>
        <v>154760.62460000001</v>
      </c>
      <c r="F832" s="118">
        <f>VLOOKUP(D832,'Appendix 2b. Deaths 2019'!$E$4:$F$1683,2,FALSE)</f>
        <v>128</v>
      </c>
      <c r="G832" s="119">
        <f t="shared" si="245"/>
        <v>8.2708376456113104E-4</v>
      </c>
      <c r="H832" s="189">
        <v>5</v>
      </c>
      <c r="I832" s="215">
        <f>VLOOKUP(D832,'Appendix 3. nax IBGE 2019'!$E$5:$O$1850,11,FALSE)</f>
        <v>2.5000000000001177</v>
      </c>
      <c r="J832" s="119">
        <f t="shared" si="258"/>
        <v>4.1268856225640969E-3</v>
      </c>
      <c r="K832" s="119">
        <f t="shared" si="247"/>
        <v>0.99587311437743586</v>
      </c>
      <c r="L832" s="118">
        <f t="shared" si="262"/>
        <v>97852.900069198251</v>
      </c>
      <c r="M832" s="118">
        <f t="shared" si="246"/>
        <v>403.82772642177559</v>
      </c>
      <c r="N832" s="118">
        <f t="shared" si="259"/>
        <v>488254.93102993682</v>
      </c>
      <c r="O832" s="118">
        <f t="shared" si="260"/>
        <v>5101229.0960159982</v>
      </c>
      <c r="P832" s="117">
        <f t="shared" si="261"/>
        <v>52.131608694362477</v>
      </c>
    </row>
    <row r="833" spans="1:16" x14ac:dyDescent="0.2">
      <c r="A833" s="115" t="s">
        <v>51</v>
      </c>
      <c r="B833" s="115" t="s">
        <v>70</v>
      </c>
      <c r="C833" s="116" t="s">
        <v>123</v>
      </c>
      <c r="D833" s="115" t="str">
        <f t="shared" si="244"/>
        <v>RNFemale35-39</v>
      </c>
      <c r="E833" s="118">
        <f>VLOOKUP(D833,'Appendix 1b. Person-years 2019'!$E$3:$F$1682,2,FALSE)</f>
        <v>143588.68169999999</v>
      </c>
      <c r="F833" s="118">
        <f>VLOOKUP(D833,'Appendix 2b. Deaths 2019'!$E$4:$F$1683,2,FALSE)</f>
        <v>161</v>
      </c>
      <c r="G833" s="119">
        <f t="shared" si="245"/>
        <v>1.1212582920454518E-3</v>
      </c>
      <c r="H833" s="189">
        <v>5</v>
      </c>
      <c r="I833" s="215">
        <f>VLOOKUP(D833,'Appendix 3. nax IBGE 2019'!$E$5:$O$1850,11,FALSE)</f>
        <v>2.4999999999999525</v>
      </c>
      <c r="J833" s="119">
        <f t="shared" si="258"/>
        <v>5.5906201372608096E-3</v>
      </c>
      <c r="K833" s="119">
        <f t="shared" si="247"/>
        <v>0.99440937986273914</v>
      </c>
      <c r="L833" s="118">
        <f t="shared" si="262"/>
        <v>97449.072342776475</v>
      </c>
      <c r="M833" s="118">
        <f t="shared" si="246"/>
        <v>544.80074619691163</v>
      </c>
      <c r="N833" s="118">
        <f t="shared" si="259"/>
        <v>485883.3598483901</v>
      </c>
      <c r="O833" s="118">
        <f t="shared" si="260"/>
        <v>4612974.1649860609</v>
      </c>
      <c r="P833" s="117">
        <f t="shared" si="261"/>
        <v>47.337281454665408</v>
      </c>
    </row>
    <row r="834" spans="1:16" x14ac:dyDescent="0.2">
      <c r="A834" s="115" t="s">
        <v>51</v>
      </c>
      <c r="B834" s="115" t="s">
        <v>70</v>
      </c>
      <c r="C834" s="116" t="s">
        <v>124</v>
      </c>
      <c r="D834" s="115" t="str">
        <f t="shared" si="244"/>
        <v>RNFemale40-44</v>
      </c>
      <c r="E834" s="118">
        <f>VLOOKUP(D834,'Appendix 1b. Person-years 2019'!$E$3:$F$1682,2,FALSE)</f>
        <v>127004.94439999999</v>
      </c>
      <c r="F834" s="118">
        <f>VLOOKUP(D834,'Appendix 2b. Deaths 2019'!$E$4:$F$1683,2,FALSE)</f>
        <v>185</v>
      </c>
      <c r="G834" s="119">
        <f t="shared" si="245"/>
        <v>1.4566362032122587E-3</v>
      </c>
      <c r="H834" s="189">
        <v>5</v>
      </c>
      <c r="I834" s="215">
        <f>VLOOKUP(D834,'Appendix 3. nax IBGE 2019'!$E$5:$O$1850,11,FALSE)</f>
        <v>2.4999999999999956</v>
      </c>
      <c r="J834" s="119">
        <f t="shared" si="258"/>
        <v>7.2567548863480633E-3</v>
      </c>
      <c r="K834" s="119">
        <f t="shared" si="247"/>
        <v>0.99274324511365197</v>
      </c>
      <c r="L834" s="118">
        <f t="shared" si="262"/>
        <v>96904.271596579565</v>
      </c>
      <c r="M834" s="118">
        <f t="shared" si="246"/>
        <v>703.21054641647856</v>
      </c>
      <c r="N834" s="118">
        <f t="shared" si="259"/>
        <v>482763.33161685668</v>
      </c>
      <c r="O834" s="118">
        <f t="shared" si="260"/>
        <v>4127090.8051376711</v>
      </c>
      <c r="P834" s="117">
        <f t="shared" si="261"/>
        <v>42.589358932690693</v>
      </c>
    </row>
    <row r="835" spans="1:16" x14ac:dyDescent="0.2">
      <c r="A835" s="115" t="s">
        <v>51</v>
      </c>
      <c r="B835" s="115" t="s">
        <v>70</v>
      </c>
      <c r="C835" s="116" t="s">
        <v>125</v>
      </c>
      <c r="D835" s="115" t="str">
        <f t="shared" si="244"/>
        <v>RNFemale45-49</v>
      </c>
      <c r="E835" s="118">
        <f>VLOOKUP(D835,'Appendix 1b. Person-years 2019'!$E$3:$F$1682,2,FALSE)</f>
        <v>114712.3504</v>
      </c>
      <c r="F835" s="118">
        <f>VLOOKUP(D835,'Appendix 2b. Deaths 2019'!$E$4:$F$1683,2,FALSE)</f>
        <v>283</v>
      </c>
      <c r="G835" s="119">
        <f t="shared" si="245"/>
        <v>2.4670403754537664E-3</v>
      </c>
      <c r="H835" s="189">
        <v>5</v>
      </c>
      <c r="I835" s="215">
        <f>VLOOKUP(D835,'Appendix 3. nax IBGE 2019'!$E$5:$O$1850,11,FALSE)</f>
        <v>2.4999999999999623</v>
      </c>
      <c r="J835" s="119">
        <f t="shared" si="258"/>
        <v>1.2259589620816212E-2</v>
      </c>
      <c r="K835" s="119">
        <f t="shared" si="247"/>
        <v>0.98774041037918381</v>
      </c>
      <c r="L835" s="118">
        <f t="shared" si="262"/>
        <v>96201.061050163087</v>
      </c>
      <c r="M835" s="118">
        <f t="shared" si="246"/>
        <v>1179.3855295620863</v>
      </c>
      <c r="N835" s="118">
        <f t="shared" si="259"/>
        <v>478056.84142691013</v>
      </c>
      <c r="O835" s="118">
        <f t="shared" si="260"/>
        <v>3644327.4735208144</v>
      </c>
      <c r="P835" s="117">
        <f t="shared" si="261"/>
        <v>37.882404141265305</v>
      </c>
    </row>
    <row r="836" spans="1:16" x14ac:dyDescent="0.2">
      <c r="A836" s="115" t="s">
        <v>51</v>
      </c>
      <c r="B836" s="115" t="s">
        <v>70</v>
      </c>
      <c r="C836" s="116" t="s">
        <v>126</v>
      </c>
      <c r="D836" s="115" t="str">
        <f t="shared" si="244"/>
        <v>RNFemale50-54</v>
      </c>
      <c r="E836" s="118">
        <f>VLOOKUP(D836,'Appendix 1b. Person-years 2019'!$E$3:$F$1682,2,FALSE)</f>
        <v>109587.7257</v>
      </c>
      <c r="F836" s="118">
        <f>VLOOKUP(D836,'Appendix 2b. Deaths 2019'!$E$4:$F$1683,2,FALSE)</f>
        <v>406</v>
      </c>
      <c r="G836" s="119">
        <f t="shared" si="245"/>
        <v>3.7047944686016969E-3</v>
      </c>
      <c r="H836" s="189">
        <v>5</v>
      </c>
      <c r="I836" s="215">
        <f>VLOOKUP(D836,'Appendix 3. nax IBGE 2019'!$E$5:$O$1850,11,FALSE)</f>
        <v>2.5000000000000089</v>
      </c>
      <c r="J836" s="119">
        <f t="shared" si="258"/>
        <v>1.8353978052097864E-2</v>
      </c>
      <c r="K836" s="119">
        <f t="shared" si="247"/>
        <v>0.98164602194790218</v>
      </c>
      <c r="L836" s="118">
        <f t="shared" si="262"/>
        <v>95021.675520600998</v>
      </c>
      <c r="M836" s="118">
        <f t="shared" si="246"/>
        <v>1744.0257469786757</v>
      </c>
      <c r="N836" s="118">
        <f t="shared" si="259"/>
        <v>470748.31323555834</v>
      </c>
      <c r="O836" s="118">
        <f t="shared" si="260"/>
        <v>3166270.6320939045</v>
      </c>
      <c r="P836" s="117">
        <f t="shared" si="261"/>
        <v>33.321561788367404</v>
      </c>
    </row>
    <row r="837" spans="1:16" x14ac:dyDescent="0.2">
      <c r="A837" s="115" t="s">
        <v>51</v>
      </c>
      <c r="B837" s="115" t="s">
        <v>70</v>
      </c>
      <c r="C837" s="116" t="s">
        <v>127</v>
      </c>
      <c r="D837" s="115" t="str">
        <f t="shared" ref="D837:D900" si="263">_xlfn.CONCAT(A837,B837,C837)</f>
        <v>RNFemale55-59</v>
      </c>
      <c r="E837" s="118">
        <f>VLOOKUP(D837,'Appendix 1b. Person-years 2019'!$E$3:$F$1682,2,FALSE)</f>
        <v>94033.449099999998</v>
      </c>
      <c r="F837" s="118">
        <f>VLOOKUP(D837,'Appendix 2b. Deaths 2019'!$E$4:$F$1683,2,FALSE)</f>
        <v>514</v>
      </c>
      <c r="G837" s="119">
        <f t="shared" ref="G837:G900" si="264">F837/E837</f>
        <v>5.4661400269747206E-3</v>
      </c>
      <c r="H837" s="189">
        <v>5</v>
      </c>
      <c r="I837" s="215">
        <f>VLOOKUP(D837,'Appendix 3. nax IBGE 2019'!$E$5:$O$1850,11,FALSE)</f>
        <v>2.5000000000000102</v>
      </c>
      <c r="J837" s="119">
        <f t="shared" si="258"/>
        <v>2.6962251529121871E-2</v>
      </c>
      <c r="K837" s="119">
        <f t="shared" si="247"/>
        <v>0.97303774847087809</v>
      </c>
      <c r="L837" s="118">
        <f t="shared" si="262"/>
        <v>93277.649773622325</v>
      </c>
      <c r="M837" s="118">
        <f t="shared" ref="M837:M900" si="265">L837*J837</f>
        <v>2514.975455241743</v>
      </c>
      <c r="N837" s="118">
        <f t="shared" si="259"/>
        <v>460100.81023000728</v>
      </c>
      <c r="O837" s="118">
        <f t="shared" si="260"/>
        <v>2695522.318858346</v>
      </c>
      <c r="P837" s="117">
        <f t="shared" si="261"/>
        <v>28.89783699954031</v>
      </c>
    </row>
    <row r="838" spans="1:16" x14ac:dyDescent="0.2">
      <c r="A838" s="115" t="s">
        <v>51</v>
      </c>
      <c r="B838" s="115" t="s">
        <v>70</v>
      </c>
      <c r="C838" s="116" t="s">
        <v>128</v>
      </c>
      <c r="D838" s="115" t="str">
        <f t="shared" si="263"/>
        <v>RNFemale60-64</v>
      </c>
      <c r="E838" s="118">
        <f>VLOOKUP(D838,'Appendix 1b. Person-years 2019'!$E$3:$F$1682,2,FALSE)</f>
        <v>70782.259699999995</v>
      </c>
      <c r="F838" s="118">
        <f>VLOOKUP(D838,'Appendix 2b. Deaths 2019'!$E$4:$F$1683,2,FALSE)</f>
        <v>576</v>
      </c>
      <c r="G838" s="119">
        <f t="shared" si="264"/>
        <v>8.1376322604179308E-3</v>
      </c>
      <c r="H838" s="189">
        <v>5</v>
      </c>
      <c r="I838" s="215">
        <f>VLOOKUP(D838,'Appendix 3. nax IBGE 2019'!$E$5:$O$1850,11,FALSE)</f>
        <v>2.4999999999999982</v>
      </c>
      <c r="J838" s="119">
        <f t="shared" si="258"/>
        <v>3.9876902383878192E-2</v>
      </c>
      <c r="K838" s="119">
        <f t="shared" ref="K838:K901" si="266">1-J838</f>
        <v>0.9601230976161218</v>
      </c>
      <c r="L838" s="118">
        <f t="shared" si="262"/>
        <v>90762.674318380581</v>
      </c>
      <c r="M838" s="118">
        <f t="shared" si="265"/>
        <v>3619.3343038937905</v>
      </c>
      <c r="N838" s="118">
        <f t="shared" si="259"/>
        <v>444765.03583216842</v>
      </c>
      <c r="O838" s="118">
        <f t="shared" si="260"/>
        <v>2235421.5086283386</v>
      </c>
      <c r="P838" s="117">
        <f t="shared" si="261"/>
        <v>24.629304121062436</v>
      </c>
    </row>
    <row r="839" spans="1:16" x14ac:dyDescent="0.2">
      <c r="A839" s="115" t="s">
        <v>51</v>
      </c>
      <c r="B839" s="115" t="s">
        <v>70</v>
      </c>
      <c r="C839" s="116" t="s">
        <v>129</v>
      </c>
      <c r="D839" s="115" t="str">
        <f t="shared" si="263"/>
        <v>RNFemale65-69</v>
      </c>
      <c r="E839" s="118">
        <f>VLOOKUP(D839,'Appendix 1b. Person-years 2019'!$E$3:$F$1682,2,FALSE)</f>
        <v>56714.452799999999</v>
      </c>
      <c r="F839" s="118">
        <f>VLOOKUP(D839,'Appendix 2b. Deaths 2019'!$E$4:$F$1683,2,FALSE)</f>
        <v>745</v>
      </c>
      <c r="G839" s="119">
        <f t="shared" si="264"/>
        <v>1.3135981451274798E-2</v>
      </c>
      <c r="H839" s="189">
        <v>5</v>
      </c>
      <c r="I839" s="215">
        <f>VLOOKUP(D839,'Appendix 3. nax IBGE 2019'!$E$5:$O$1850,11,FALSE)</f>
        <v>2.5000000000000053</v>
      </c>
      <c r="J839" s="119">
        <f t="shared" si="258"/>
        <v>6.3591563267524562E-2</v>
      </c>
      <c r="K839" s="119">
        <f t="shared" si="266"/>
        <v>0.93640843673247542</v>
      </c>
      <c r="L839" s="118">
        <f t="shared" si="262"/>
        <v>87143.340014486792</v>
      </c>
      <c r="M839" s="118">
        <f t="shared" si="265"/>
        <v>5541.5812198746416</v>
      </c>
      <c r="N839" s="118">
        <f t="shared" si="259"/>
        <v>421862.74702274735</v>
      </c>
      <c r="O839" s="118">
        <f t="shared" si="260"/>
        <v>1790656.4727961703</v>
      </c>
      <c r="P839" s="117">
        <f t="shared" si="261"/>
        <v>20.548403039159272</v>
      </c>
    </row>
    <row r="840" spans="1:16" x14ac:dyDescent="0.2">
      <c r="A840" s="115" t="s">
        <v>51</v>
      </c>
      <c r="B840" s="115" t="s">
        <v>70</v>
      </c>
      <c r="C840" s="116" t="s">
        <v>130</v>
      </c>
      <c r="D840" s="115" t="str">
        <f t="shared" si="263"/>
        <v>RNFemale70-74</v>
      </c>
      <c r="E840" s="118">
        <f>VLOOKUP(D840,'Appendix 1b. Person-years 2019'!$E$3:$F$1682,2,FALSE)</f>
        <v>48319.843000000001</v>
      </c>
      <c r="F840" s="118">
        <f>VLOOKUP(D840,'Appendix 2b. Deaths 2019'!$E$4:$F$1683,2,FALSE)</f>
        <v>903</v>
      </c>
      <c r="G840" s="119">
        <f t="shared" si="264"/>
        <v>1.868797462773213E-2</v>
      </c>
      <c r="H840" s="189">
        <v>5</v>
      </c>
      <c r="I840" s="215">
        <f>VLOOKUP(D840,'Appendix 3. nax IBGE 2019'!$E$5:$O$1850,11,FALSE)</f>
        <v>2.4999999999999982</v>
      </c>
      <c r="J840" s="119">
        <f t="shared" si="258"/>
        <v>8.9269220805054936E-2</v>
      </c>
      <c r="K840" s="119">
        <f t="shared" si="266"/>
        <v>0.91073077919494505</v>
      </c>
      <c r="L840" s="118">
        <f t="shared" si="262"/>
        <v>81601.758794612149</v>
      </c>
      <c r="M840" s="118">
        <f t="shared" si="265"/>
        <v>7284.5254239170654</v>
      </c>
      <c r="N840" s="118">
        <f t="shared" si="259"/>
        <v>389797.48041326809</v>
      </c>
      <c r="O840" s="118">
        <f t="shared" si="260"/>
        <v>1368793.725773423</v>
      </c>
      <c r="P840" s="117">
        <f t="shared" si="261"/>
        <v>16.774071367978888</v>
      </c>
    </row>
    <row r="841" spans="1:16" x14ac:dyDescent="0.2">
      <c r="A841" s="115" t="s">
        <v>51</v>
      </c>
      <c r="B841" s="115" t="s">
        <v>70</v>
      </c>
      <c r="C841" s="116" t="s">
        <v>131</v>
      </c>
      <c r="D841" s="115" t="str">
        <f t="shared" si="263"/>
        <v>RNFemale75-79</v>
      </c>
      <c r="E841" s="118">
        <f>VLOOKUP(D841,'Appendix 1b. Person-years 2019'!$E$3:$F$1682,2,FALSE)</f>
        <v>32957.205999999998</v>
      </c>
      <c r="F841" s="118">
        <f>VLOOKUP(D841,'Appendix 2b. Deaths 2019'!$E$4:$F$1683,2,FALSE)</f>
        <v>1161</v>
      </c>
      <c r="G841" s="119">
        <f t="shared" si="264"/>
        <v>3.522750077782686E-2</v>
      </c>
      <c r="H841" s="189">
        <v>5</v>
      </c>
      <c r="I841" s="215">
        <f>VLOOKUP(D841,'Appendix 3. nax IBGE 2019'!$E$5:$O$1850,11,FALSE)</f>
        <v>2.5</v>
      </c>
      <c r="J841" s="119">
        <f t="shared" si="258"/>
        <v>0.16188085869973393</v>
      </c>
      <c r="K841" s="119">
        <f t="shared" si="266"/>
        <v>0.8381191413002661</v>
      </c>
      <c r="L841" s="118">
        <f t="shared" si="262"/>
        <v>74317.233370695089</v>
      </c>
      <c r="M841" s="118">
        <f t="shared" si="265"/>
        <v>12030.537554236642</v>
      </c>
      <c r="N841" s="118">
        <f t="shared" si="259"/>
        <v>341509.82296788384</v>
      </c>
      <c r="O841" s="118">
        <f t="shared" si="260"/>
        <v>978996.24536015489</v>
      </c>
      <c r="P841" s="117">
        <f t="shared" si="261"/>
        <v>13.173206280122297</v>
      </c>
    </row>
    <row r="842" spans="1:16" x14ac:dyDescent="0.2">
      <c r="A842" s="115" t="s">
        <v>51</v>
      </c>
      <c r="B842" s="115" t="s">
        <v>70</v>
      </c>
      <c r="C842" s="116" t="s">
        <v>132</v>
      </c>
      <c r="D842" s="115" t="str">
        <f t="shared" si="263"/>
        <v>RNFemale80-84</v>
      </c>
      <c r="E842" s="118">
        <f>VLOOKUP(D842,'Appendix 1b. Person-years 2019'!$E$3:$F$1682,2,FALSE)</f>
        <v>23403.504499999999</v>
      </c>
      <c r="F842" s="118">
        <f>VLOOKUP(D842,'Appendix 2b. Deaths 2019'!$E$4:$F$1683,2,FALSE)</f>
        <v>1230</v>
      </c>
      <c r="G842" s="119">
        <f t="shared" si="264"/>
        <v>5.2556231482340607E-2</v>
      </c>
      <c r="H842" s="189">
        <v>5</v>
      </c>
      <c r="I842" s="215">
        <f>VLOOKUP(D842,'Appendix 3. nax IBGE 2019'!$E$5:$O$1850,11,FALSE)</f>
        <v>2.4999999999999996</v>
      </c>
      <c r="J842" s="119">
        <f t="shared" si="258"/>
        <v>0.23226387275761742</v>
      </c>
      <c r="K842" s="119">
        <f t="shared" si="266"/>
        <v>0.7677361272423826</v>
      </c>
      <c r="L842" s="118">
        <f t="shared" si="262"/>
        <v>62286.69581645845</v>
      </c>
      <c r="M842" s="118">
        <f t="shared" si="265"/>
        <v>14466.949191606327</v>
      </c>
      <c r="N842" s="118">
        <f t="shared" si="259"/>
        <v>275266.10610327643</v>
      </c>
      <c r="O842" s="118">
        <f t="shared" si="260"/>
        <v>637486.42239227099</v>
      </c>
      <c r="P842" s="117">
        <f t="shared" si="261"/>
        <v>10.234712470071715</v>
      </c>
    </row>
    <row r="843" spans="1:16" x14ac:dyDescent="0.2">
      <c r="A843" s="115" t="s">
        <v>51</v>
      </c>
      <c r="B843" s="115" t="s">
        <v>70</v>
      </c>
      <c r="C843" s="116" t="s">
        <v>133</v>
      </c>
      <c r="D843" s="115" t="str">
        <f t="shared" si="263"/>
        <v>RNFemale85-89</v>
      </c>
      <c r="E843" s="118">
        <f>VLOOKUP(D843,'Appendix 1b. Person-years 2019'!$E$3:$F$1682,2,FALSE)</f>
        <v>12198.7963</v>
      </c>
      <c r="F843" s="118">
        <f>VLOOKUP(D843,'Appendix 2b. Deaths 2019'!$E$4:$F$1683,2,FALSE)</f>
        <v>1089</v>
      </c>
      <c r="G843" s="119">
        <f t="shared" si="264"/>
        <v>8.9271102920211884E-2</v>
      </c>
      <c r="H843" s="189">
        <v>5</v>
      </c>
      <c r="I843" s="215">
        <f>VLOOKUP(D843,'Appendix 3. nax IBGE 2019'!$E$5:$O$1850,11,FALSE)</f>
        <v>2.4999999999999996</v>
      </c>
      <c r="J843" s="119">
        <f t="shared" si="258"/>
        <v>0.36491467567734043</v>
      </c>
      <c r="K843" s="119">
        <f t="shared" si="266"/>
        <v>0.63508532432265952</v>
      </c>
      <c r="L843" s="118">
        <f t="shared" si="262"/>
        <v>47819.746624852123</v>
      </c>
      <c r="M843" s="118">
        <f t="shared" si="265"/>
        <v>17450.127330580508</v>
      </c>
      <c r="N843" s="118">
        <f t="shared" si="259"/>
        <v>195473.41479780935</v>
      </c>
      <c r="O843" s="118">
        <f t="shared" si="260"/>
        <v>362220.31628899451</v>
      </c>
      <c r="P843" s="117">
        <f t="shared" si="261"/>
        <v>7.5747017049385015</v>
      </c>
    </row>
    <row r="844" spans="1:16" x14ac:dyDescent="0.2">
      <c r="A844" s="115" t="s">
        <v>51</v>
      </c>
      <c r="B844" s="115" t="s">
        <v>70</v>
      </c>
      <c r="C844" s="116" t="s">
        <v>8</v>
      </c>
      <c r="D844" s="115" t="str">
        <f t="shared" si="263"/>
        <v>RNFemale90+</v>
      </c>
      <c r="E844" s="113">
        <f>VLOOKUP(D844,'Appendix 1b. Person-years 2019'!$E$3:$F$1682,2,FALSE)</f>
        <v>9246.1409999999996</v>
      </c>
      <c r="F844" s="113">
        <f>VLOOKUP(D844,'Appendix 2b. Deaths 2019'!$E$4:$F$1683,2,FALSE)</f>
        <v>1684</v>
      </c>
      <c r="G844" s="114">
        <f t="shared" si="264"/>
        <v>0.18213003673640712</v>
      </c>
      <c r="H844" s="190"/>
      <c r="I844" s="215">
        <f>VLOOKUP(D844,'Appendix 3. nax IBGE 2019'!$E$5:$O$1850,11,FALSE)</f>
        <v>5.6812545445483931</v>
      </c>
      <c r="J844" s="114">
        <v>1</v>
      </c>
      <c r="K844" s="114">
        <f t="shared" si="266"/>
        <v>0</v>
      </c>
      <c r="L844" s="113">
        <f t="shared" si="262"/>
        <v>30369.619294271615</v>
      </c>
      <c r="M844" s="113">
        <f t="shared" si="265"/>
        <v>30369.619294271615</v>
      </c>
      <c r="N844" s="113">
        <f>L844*P844</f>
        <v>166746.90149118516</v>
      </c>
      <c r="O844" s="113">
        <f>N844</f>
        <v>166746.90149118516</v>
      </c>
      <c r="P844" s="112">
        <f>1/G844</f>
        <v>5.4905825415676954</v>
      </c>
    </row>
    <row r="845" spans="1:16" x14ac:dyDescent="0.2">
      <c r="A845" s="115" t="s">
        <v>51</v>
      </c>
      <c r="B845" s="115" t="s">
        <v>71</v>
      </c>
      <c r="C845" s="116">
        <v>0</v>
      </c>
      <c r="D845" s="115" t="str">
        <f t="shared" si="263"/>
        <v>RNMale0</v>
      </c>
      <c r="E845" s="122">
        <f>VLOOKUP(D845,'Appendix 1b. Person-years 2019'!$E$3:$F$1682,2,FALSE)</f>
        <v>24396.152900000001</v>
      </c>
      <c r="F845" s="122">
        <f>VLOOKUP(D845,'Appendix 2b. Deaths 2019'!$E$4:$F$1683,2,FALSE)</f>
        <v>284</v>
      </c>
      <c r="G845" s="123">
        <f t="shared" si="264"/>
        <v>1.1641179704198361E-2</v>
      </c>
      <c r="H845" s="188">
        <v>1</v>
      </c>
      <c r="I845" s="215">
        <f>VLOOKUP(D845,'Appendix 3. nax IBGE 2019'!$E$5:$O$1850,11,FALSE)</f>
        <v>8.5520754493783741E-2</v>
      </c>
      <c r="J845" s="123">
        <f t="shared" ref="J845:J863" si="267">(H845*G845)/(1+(H845-I845)*G845)</f>
        <v>1.1518557549454073E-2</v>
      </c>
      <c r="K845" s="123">
        <f t="shared" si="266"/>
        <v>0.98848144245054592</v>
      </c>
      <c r="L845" s="122">
        <v>100000</v>
      </c>
      <c r="M845" s="122">
        <f t="shared" si="265"/>
        <v>1151.8557549454074</v>
      </c>
      <c r="N845" s="122">
        <f t="shared" ref="N845:N863" si="268">L846*H845+M845*I845</f>
        <v>98946.651818285522</v>
      </c>
      <c r="O845" s="122">
        <f t="shared" ref="O845:O863" si="269">O846+N845</f>
        <v>7299047.5933985086</v>
      </c>
      <c r="P845" s="121">
        <f t="shared" ref="P845:P863" si="270">O845/L845</f>
        <v>72.990475933985081</v>
      </c>
    </row>
    <row r="846" spans="1:16" x14ac:dyDescent="0.2">
      <c r="A846" s="115" t="s">
        <v>51</v>
      </c>
      <c r="B846" s="115" t="s">
        <v>71</v>
      </c>
      <c r="C846" s="120" t="s">
        <v>1657</v>
      </c>
      <c r="D846" s="115" t="str">
        <f t="shared" si="263"/>
        <v>RNMale1-4</v>
      </c>
      <c r="E846" s="118">
        <f>VLOOKUP(D846,'Appendix 1b. Person-years 2019'!$E$3:$F$1682,2,FALSE)</f>
        <v>98069.960099999997</v>
      </c>
      <c r="F846" s="118">
        <f>VLOOKUP(D846,'Appendix 2b. Deaths 2019'!$E$4:$F$1683,2,FALSE)</f>
        <v>50</v>
      </c>
      <c r="G846" s="119">
        <f t="shared" si="264"/>
        <v>5.0984011769777406E-4</v>
      </c>
      <c r="H846" s="189">
        <v>4</v>
      </c>
      <c r="I846" s="215">
        <f>VLOOKUP(D846,'Appendix 3. nax IBGE 2019'!$E$5:$O$1850,11,FALSE)</f>
        <v>1.6079142492904608</v>
      </c>
      <c r="J846" s="119">
        <f t="shared" si="267"/>
        <v>2.036876334542418E-3</v>
      </c>
      <c r="K846" s="119">
        <f t="shared" si="266"/>
        <v>0.99796312366545759</v>
      </c>
      <c r="L846" s="118">
        <f t="shared" ref="L846:L864" si="271">L845-M845</f>
        <v>98848.144245054587</v>
      </c>
      <c r="M846" s="118">
        <f t="shared" si="265"/>
        <v>201.341445726187</v>
      </c>
      <c r="N846" s="118">
        <f t="shared" si="268"/>
        <v>394910.9509768695</v>
      </c>
      <c r="O846" s="118">
        <f t="shared" si="269"/>
        <v>7200100.9415802229</v>
      </c>
      <c r="P846" s="117">
        <f t="shared" si="270"/>
        <v>72.840021394134027</v>
      </c>
    </row>
    <row r="847" spans="1:16" x14ac:dyDescent="0.2">
      <c r="A847" s="115" t="s">
        <v>51</v>
      </c>
      <c r="B847" s="115" t="s">
        <v>71</v>
      </c>
      <c r="C847" s="120" t="s">
        <v>1658</v>
      </c>
      <c r="D847" s="115" t="str">
        <f t="shared" si="263"/>
        <v>RNMale5-9</v>
      </c>
      <c r="E847" s="118">
        <f>VLOOKUP(D847,'Appendix 1b. Person-years 2019'!$E$3:$F$1682,2,FALSE)</f>
        <v>125112.17290000001</v>
      </c>
      <c r="F847" s="118">
        <f>VLOOKUP(D847,'Appendix 2b. Deaths 2019'!$E$4:$F$1683,2,FALSE)</f>
        <v>32</v>
      </c>
      <c r="G847" s="119">
        <f t="shared" si="264"/>
        <v>2.5577047587189652E-4</v>
      </c>
      <c r="H847" s="189">
        <v>5</v>
      </c>
      <c r="I847" s="215">
        <f>VLOOKUP(D847,'Appendix 3. nax IBGE 2019'!$E$5:$O$1850,11,FALSE)</f>
        <v>2.5000000000000453</v>
      </c>
      <c r="J847" s="119">
        <f t="shared" si="267"/>
        <v>1.2780351702003246E-3</v>
      </c>
      <c r="K847" s="119">
        <f t="shared" si="266"/>
        <v>0.99872196482979969</v>
      </c>
      <c r="L847" s="118">
        <f t="shared" si="271"/>
        <v>98646.802799328405</v>
      </c>
      <c r="M847" s="118">
        <f t="shared" si="265"/>
        <v>126.07408340535754</v>
      </c>
      <c r="N847" s="118">
        <f t="shared" si="268"/>
        <v>492918.82878812862</v>
      </c>
      <c r="O847" s="118">
        <f t="shared" si="269"/>
        <v>6805189.9906033538</v>
      </c>
      <c r="P847" s="117">
        <f t="shared" si="270"/>
        <v>68.985408523039169</v>
      </c>
    </row>
    <row r="848" spans="1:16" x14ac:dyDescent="0.2">
      <c r="A848" s="115" t="s">
        <v>51</v>
      </c>
      <c r="B848" s="115" t="s">
        <v>71</v>
      </c>
      <c r="C848" s="120" t="s">
        <v>118</v>
      </c>
      <c r="D848" s="115" t="str">
        <f t="shared" si="263"/>
        <v>RNMale10-14</v>
      </c>
      <c r="E848" s="118">
        <f>VLOOKUP(D848,'Appendix 1b. Person-years 2019'!$E$3:$F$1682,2,FALSE)</f>
        <v>133522.2494</v>
      </c>
      <c r="F848" s="118">
        <f>VLOOKUP(D848,'Appendix 2b. Deaths 2019'!$E$4:$F$1683,2,FALSE)</f>
        <v>38</v>
      </c>
      <c r="G848" s="119">
        <f t="shared" si="264"/>
        <v>2.8459676324176723E-4</v>
      </c>
      <c r="H848" s="189">
        <v>5</v>
      </c>
      <c r="I848" s="215">
        <f>VLOOKUP(D848,'Appendix 3. nax IBGE 2019'!$E$5:$O$1850,11,FALSE)</f>
        <v>2.499999999999825</v>
      </c>
      <c r="J848" s="119">
        <f t="shared" si="267"/>
        <v>1.4219720945699995E-3</v>
      </c>
      <c r="K848" s="119">
        <f t="shared" si="266"/>
        <v>0.99857802790543004</v>
      </c>
      <c r="L848" s="118">
        <f t="shared" si="271"/>
        <v>98520.728715923047</v>
      </c>
      <c r="M848" s="118">
        <f t="shared" si="265"/>
        <v>140.0937269707438</v>
      </c>
      <c r="N848" s="118">
        <f t="shared" si="268"/>
        <v>492253.40926218836</v>
      </c>
      <c r="O848" s="118">
        <f t="shared" si="269"/>
        <v>6312271.1618152251</v>
      </c>
      <c r="P848" s="117">
        <f t="shared" si="270"/>
        <v>64.070487947934026</v>
      </c>
    </row>
    <row r="849" spans="1:16" x14ac:dyDescent="0.2">
      <c r="A849" s="115" t="s">
        <v>51</v>
      </c>
      <c r="B849" s="115" t="s">
        <v>71</v>
      </c>
      <c r="C849" s="116" t="s">
        <v>119</v>
      </c>
      <c r="D849" s="115" t="str">
        <f t="shared" si="263"/>
        <v>RNMale15-19</v>
      </c>
      <c r="E849" s="118">
        <f>VLOOKUP(D849,'Appendix 1b. Person-years 2019'!$E$3:$F$1682,2,FALSE)</f>
        <v>140209.62220000001</v>
      </c>
      <c r="F849" s="118">
        <f>VLOOKUP(D849,'Appendix 2b. Deaths 2019'!$E$4:$F$1683,2,FALSE)</f>
        <v>333</v>
      </c>
      <c r="G849" s="119">
        <f t="shared" si="264"/>
        <v>2.3750153147477776E-3</v>
      </c>
      <c r="H849" s="189">
        <v>5</v>
      </c>
      <c r="I849" s="215">
        <f>VLOOKUP(D849,'Appendix 3. nax IBGE 2019'!$E$5:$O$1850,11,FALSE)</f>
        <v>2.4999999999999507</v>
      </c>
      <c r="J849" s="119">
        <f t="shared" si="267"/>
        <v>1.180498402909028E-2</v>
      </c>
      <c r="K849" s="119">
        <f t="shared" si="266"/>
        <v>0.98819501597090975</v>
      </c>
      <c r="L849" s="118">
        <f t="shared" si="271"/>
        <v>98380.634988952297</v>
      </c>
      <c r="M849" s="118">
        <f t="shared" si="265"/>
        <v>1161.3818248163423</v>
      </c>
      <c r="N849" s="118">
        <f t="shared" si="268"/>
        <v>488999.72038272058</v>
      </c>
      <c r="O849" s="118">
        <f t="shared" si="269"/>
        <v>5820017.7525530364</v>
      </c>
      <c r="P849" s="117">
        <f t="shared" si="270"/>
        <v>59.158164136738883</v>
      </c>
    </row>
    <row r="850" spans="1:16" x14ac:dyDescent="0.2">
      <c r="A850" s="115" t="s">
        <v>51</v>
      </c>
      <c r="B850" s="115" t="s">
        <v>71</v>
      </c>
      <c r="C850" s="116" t="s">
        <v>120</v>
      </c>
      <c r="D850" s="115" t="str">
        <f t="shared" si="263"/>
        <v>RNMale20-24</v>
      </c>
      <c r="E850" s="118">
        <f>VLOOKUP(D850,'Appendix 1b. Person-years 2019'!$E$3:$F$1682,2,FALSE)</f>
        <v>151026.99619999999</v>
      </c>
      <c r="F850" s="118">
        <f>VLOOKUP(D850,'Appendix 2b. Deaths 2019'!$E$4:$F$1683,2,FALSE)</f>
        <v>439</v>
      </c>
      <c r="G850" s="119">
        <f t="shared" si="264"/>
        <v>2.9067650886643271E-3</v>
      </c>
      <c r="H850" s="189">
        <v>5</v>
      </c>
      <c r="I850" s="215">
        <f>VLOOKUP(D850,'Appendix 3. nax IBGE 2019'!$E$5:$O$1850,11,FALSE)</f>
        <v>2.4999999999999925</v>
      </c>
      <c r="J850" s="119">
        <f t="shared" si="267"/>
        <v>1.4428971367729006E-2</v>
      </c>
      <c r="K850" s="119">
        <f t="shared" si="266"/>
        <v>0.98557102863227097</v>
      </c>
      <c r="L850" s="118">
        <f t="shared" si="271"/>
        <v>97219.253164135953</v>
      </c>
      <c r="M850" s="118">
        <f t="shared" si="265"/>
        <v>1402.7738202973153</v>
      </c>
      <c r="N850" s="118">
        <f t="shared" si="268"/>
        <v>482589.33126993646</v>
      </c>
      <c r="O850" s="118">
        <f t="shared" si="269"/>
        <v>5331018.0321703162</v>
      </c>
      <c r="P850" s="117">
        <f t="shared" si="270"/>
        <v>54.835002930642972</v>
      </c>
    </row>
    <row r="851" spans="1:16" x14ac:dyDescent="0.2">
      <c r="A851" s="115" t="s">
        <v>51</v>
      </c>
      <c r="B851" s="115" t="s">
        <v>71</v>
      </c>
      <c r="C851" s="116" t="s">
        <v>121</v>
      </c>
      <c r="D851" s="115" t="str">
        <f t="shared" si="263"/>
        <v>RNMale25-29</v>
      </c>
      <c r="E851" s="118">
        <f>VLOOKUP(D851,'Appendix 1b. Person-years 2019'!$E$3:$F$1682,2,FALSE)</f>
        <v>148961.55350000001</v>
      </c>
      <c r="F851" s="118">
        <f>VLOOKUP(D851,'Appendix 2b. Deaths 2019'!$E$4:$F$1683,2,FALSE)</f>
        <v>406</v>
      </c>
      <c r="G851" s="119">
        <f t="shared" si="264"/>
        <v>2.7255354852351215E-3</v>
      </c>
      <c r="H851" s="189">
        <v>5</v>
      </c>
      <c r="I851" s="215">
        <f>VLOOKUP(D851,'Appendix 3. nax IBGE 2019'!$E$5:$O$1850,11,FALSE)</f>
        <v>2.4999999999999805</v>
      </c>
      <c r="J851" s="119">
        <f t="shared" si="267"/>
        <v>1.3535449059375803E-2</v>
      </c>
      <c r="K851" s="119">
        <f t="shared" si="266"/>
        <v>0.98646455094062424</v>
      </c>
      <c r="L851" s="118">
        <f t="shared" si="271"/>
        <v>95816.47934383864</v>
      </c>
      <c r="M851" s="118">
        <f t="shared" si="265"/>
        <v>1296.9190752072618</v>
      </c>
      <c r="N851" s="118">
        <f t="shared" si="268"/>
        <v>475840.09903117502</v>
      </c>
      <c r="O851" s="118">
        <f t="shared" si="269"/>
        <v>4848428.7009003796</v>
      </c>
      <c r="P851" s="117">
        <f t="shared" si="270"/>
        <v>50.601198604905242</v>
      </c>
    </row>
    <row r="852" spans="1:16" x14ac:dyDescent="0.2">
      <c r="A852" s="115" t="s">
        <v>51</v>
      </c>
      <c r="B852" s="115" t="s">
        <v>71</v>
      </c>
      <c r="C852" s="116" t="s">
        <v>122</v>
      </c>
      <c r="D852" s="115" t="str">
        <f t="shared" si="263"/>
        <v>RNMale30-34</v>
      </c>
      <c r="E852" s="118">
        <f>VLOOKUP(D852,'Appendix 1b. Person-years 2019'!$E$3:$F$1682,2,FALSE)</f>
        <v>152561.38200000001</v>
      </c>
      <c r="F852" s="118">
        <f>VLOOKUP(D852,'Appendix 2b. Deaths 2019'!$E$4:$F$1683,2,FALSE)</f>
        <v>367</v>
      </c>
      <c r="G852" s="119">
        <f t="shared" si="264"/>
        <v>2.4055891155993852E-3</v>
      </c>
      <c r="H852" s="189">
        <v>5</v>
      </c>
      <c r="I852" s="215">
        <f>VLOOKUP(D852,'Appendix 3. nax IBGE 2019'!$E$5:$O$1850,11,FALSE)</f>
        <v>2.5000000000000018</v>
      </c>
      <c r="J852" s="119">
        <f t="shared" si="267"/>
        <v>1.1956042265150197E-2</v>
      </c>
      <c r="K852" s="119">
        <f t="shared" si="266"/>
        <v>0.98804395773484976</v>
      </c>
      <c r="L852" s="118">
        <f t="shared" si="271"/>
        <v>94519.56026863138</v>
      </c>
      <c r="M852" s="118">
        <f t="shared" si="265"/>
        <v>1130.0798574551682</v>
      </c>
      <c r="N852" s="118">
        <f t="shared" si="268"/>
        <v>469772.60169951897</v>
      </c>
      <c r="O852" s="118">
        <f t="shared" si="269"/>
        <v>4372588.6018692041</v>
      </c>
      <c r="P852" s="117">
        <f t="shared" si="270"/>
        <v>46.261203389457094</v>
      </c>
    </row>
    <row r="853" spans="1:16" x14ac:dyDescent="0.2">
      <c r="A853" s="115" t="s">
        <v>51</v>
      </c>
      <c r="B853" s="115" t="s">
        <v>71</v>
      </c>
      <c r="C853" s="116" t="s">
        <v>123</v>
      </c>
      <c r="D853" s="115" t="str">
        <f t="shared" si="263"/>
        <v>RNMale35-39</v>
      </c>
      <c r="E853" s="118">
        <f>VLOOKUP(D853,'Appendix 1b. Person-years 2019'!$E$3:$F$1682,2,FALSE)</f>
        <v>138545.0497</v>
      </c>
      <c r="F853" s="118">
        <f>VLOOKUP(D853,'Appendix 2b. Deaths 2019'!$E$4:$F$1683,2,FALSE)</f>
        <v>407</v>
      </c>
      <c r="G853" s="119">
        <f t="shared" si="264"/>
        <v>2.9376726262057128E-3</v>
      </c>
      <c r="H853" s="189">
        <v>5</v>
      </c>
      <c r="I853" s="215">
        <f>VLOOKUP(D853,'Appendix 3. nax IBGE 2019'!$E$5:$O$1850,11,FALSE)</f>
        <v>2.5000000000000124</v>
      </c>
      <c r="J853" s="119">
        <f t="shared" si="267"/>
        <v>1.4581275595597694E-2</v>
      </c>
      <c r="K853" s="119">
        <f t="shared" si="266"/>
        <v>0.98541872440440226</v>
      </c>
      <c r="L853" s="118">
        <f t="shared" si="271"/>
        <v>93389.480411176206</v>
      </c>
      <c r="M853" s="118">
        <f t="shared" si="265"/>
        <v>1361.7377516050326</v>
      </c>
      <c r="N853" s="118">
        <f t="shared" si="268"/>
        <v>463543.05767686846</v>
      </c>
      <c r="O853" s="118">
        <f t="shared" si="269"/>
        <v>3902816.0001696851</v>
      </c>
      <c r="P853" s="117">
        <f t="shared" si="270"/>
        <v>41.790745413576829</v>
      </c>
    </row>
    <row r="854" spans="1:16" x14ac:dyDescent="0.2">
      <c r="A854" s="115" t="s">
        <v>51</v>
      </c>
      <c r="B854" s="115" t="s">
        <v>71</v>
      </c>
      <c r="C854" s="116" t="s">
        <v>124</v>
      </c>
      <c r="D854" s="115" t="str">
        <f t="shared" si="263"/>
        <v>RNMale40-44</v>
      </c>
      <c r="E854" s="118">
        <f>VLOOKUP(D854,'Appendix 1b. Person-years 2019'!$E$3:$F$1682,2,FALSE)</f>
        <v>119158.47169999999</v>
      </c>
      <c r="F854" s="118">
        <f>VLOOKUP(D854,'Appendix 2b. Deaths 2019'!$E$4:$F$1683,2,FALSE)</f>
        <v>455</v>
      </c>
      <c r="G854" s="119">
        <f t="shared" si="264"/>
        <v>3.8184444085984366E-3</v>
      </c>
      <c r="H854" s="189">
        <v>5</v>
      </c>
      <c r="I854" s="215">
        <f>VLOOKUP(D854,'Appendix 3. nax IBGE 2019'!$E$5:$O$1850,11,FALSE)</f>
        <v>2.5000000000000098</v>
      </c>
      <c r="J854" s="119">
        <f t="shared" si="267"/>
        <v>1.8911688960570574E-2</v>
      </c>
      <c r="K854" s="119">
        <f t="shared" si="266"/>
        <v>0.98108831103942939</v>
      </c>
      <c r="L854" s="118">
        <f t="shared" si="271"/>
        <v>92027.742659571173</v>
      </c>
      <c r="M854" s="118">
        <f t="shared" si="265"/>
        <v>1740.4000449212417</v>
      </c>
      <c r="N854" s="118">
        <f t="shared" si="268"/>
        <v>455787.71318555274</v>
      </c>
      <c r="O854" s="118">
        <f t="shared" si="269"/>
        <v>3439272.9424928166</v>
      </c>
      <c r="P854" s="117">
        <f t="shared" si="270"/>
        <v>37.372131958244026</v>
      </c>
    </row>
    <row r="855" spans="1:16" x14ac:dyDescent="0.2">
      <c r="A855" s="115" t="s">
        <v>51</v>
      </c>
      <c r="B855" s="115" t="s">
        <v>71</v>
      </c>
      <c r="C855" s="116" t="s">
        <v>125</v>
      </c>
      <c r="D855" s="115" t="str">
        <f t="shared" si="263"/>
        <v>RNMale45-49</v>
      </c>
      <c r="E855" s="118">
        <f>VLOOKUP(D855,'Appendix 1b. Person-years 2019'!$E$3:$F$1682,2,FALSE)</f>
        <v>104999.89720000001</v>
      </c>
      <c r="F855" s="118">
        <f>VLOOKUP(D855,'Appendix 2b. Deaths 2019'!$E$4:$F$1683,2,FALSE)</f>
        <v>524</v>
      </c>
      <c r="G855" s="119">
        <f t="shared" si="264"/>
        <v>4.990481076394806E-3</v>
      </c>
      <c r="H855" s="189">
        <v>5</v>
      </c>
      <c r="I855" s="215">
        <f>VLOOKUP(D855,'Appendix 3. nax IBGE 2019'!$E$5:$O$1850,11,FALSE)</f>
        <v>2.5000000000000155</v>
      </c>
      <c r="J855" s="119">
        <f t="shared" si="267"/>
        <v>2.4644930237031588E-2</v>
      </c>
      <c r="K855" s="119">
        <f t="shared" si="266"/>
        <v>0.97535506976296837</v>
      </c>
      <c r="L855" s="118">
        <f t="shared" si="271"/>
        <v>90287.342614649926</v>
      </c>
      <c r="M855" s="118">
        <f t="shared" si="265"/>
        <v>2225.1252600250164</v>
      </c>
      <c r="N855" s="118">
        <f t="shared" si="268"/>
        <v>445873.8999231871</v>
      </c>
      <c r="O855" s="118">
        <f t="shared" si="269"/>
        <v>2983485.2293072641</v>
      </c>
      <c r="P855" s="117">
        <f t="shared" si="270"/>
        <v>33.044335373130885</v>
      </c>
    </row>
    <row r="856" spans="1:16" x14ac:dyDescent="0.2">
      <c r="A856" s="115" t="s">
        <v>51</v>
      </c>
      <c r="B856" s="115" t="s">
        <v>71</v>
      </c>
      <c r="C856" s="116" t="s">
        <v>126</v>
      </c>
      <c r="D856" s="115" t="str">
        <f t="shared" si="263"/>
        <v>RNMale50-54</v>
      </c>
      <c r="E856" s="118">
        <f>VLOOKUP(D856,'Appendix 1b. Person-years 2019'!$E$3:$F$1682,2,FALSE)</f>
        <v>99004.245999999999</v>
      </c>
      <c r="F856" s="118">
        <f>VLOOKUP(D856,'Appendix 2b. Deaths 2019'!$E$4:$F$1683,2,FALSE)</f>
        <v>696</v>
      </c>
      <c r="G856" s="119">
        <f t="shared" si="264"/>
        <v>7.0300015213488921E-3</v>
      </c>
      <c r="H856" s="189">
        <v>5</v>
      </c>
      <c r="I856" s="215">
        <f>VLOOKUP(D856,'Appendix 3. nax IBGE 2019'!$E$5:$O$1850,11,FALSE)</f>
        <v>2.5000000000000102</v>
      </c>
      <c r="J856" s="119">
        <f t="shared" si="267"/>
        <v>3.4542915731385786E-2</v>
      </c>
      <c r="K856" s="119">
        <f t="shared" si="266"/>
        <v>0.96545708426861421</v>
      </c>
      <c r="L856" s="118">
        <f t="shared" si="271"/>
        <v>88062.217354624911</v>
      </c>
      <c r="M856" s="118">
        <f t="shared" si="265"/>
        <v>3041.9257531997873</v>
      </c>
      <c r="N856" s="118">
        <f t="shared" si="268"/>
        <v>432706.27239012514</v>
      </c>
      <c r="O856" s="118">
        <f t="shared" si="269"/>
        <v>2537611.3293840769</v>
      </c>
      <c r="P856" s="117">
        <f t="shared" si="270"/>
        <v>28.816118939694231</v>
      </c>
    </row>
    <row r="857" spans="1:16" x14ac:dyDescent="0.2">
      <c r="A857" s="115" t="s">
        <v>51</v>
      </c>
      <c r="B857" s="115" t="s">
        <v>71</v>
      </c>
      <c r="C857" s="116" t="s">
        <v>127</v>
      </c>
      <c r="D857" s="115" t="str">
        <f t="shared" si="263"/>
        <v>RNMale55-59</v>
      </c>
      <c r="E857" s="118">
        <f>VLOOKUP(D857,'Appendix 1b. Person-years 2019'!$E$3:$F$1682,2,FALSE)</f>
        <v>82468.700100000002</v>
      </c>
      <c r="F857" s="118">
        <f>VLOOKUP(D857,'Appendix 2b. Deaths 2019'!$E$4:$F$1683,2,FALSE)</f>
        <v>828</v>
      </c>
      <c r="G857" s="119">
        <f t="shared" si="264"/>
        <v>1.0040172804906379E-2</v>
      </c>
      <c r="H857" s="189">
        <v>5</v>
      </c>
      <c r="I857" s="215">
        <f>VLOOKUP(D857,'Appendix 3. nax IBGE 2019'!$E$5:$O$1850,11,FALSE)</f>
        <v>2.5000000000000009</v>
      </c>
      <c r="J857" s="119">
        <f t="shared" si="267"/>
        <v>4.8971654344138658E-2</v>
      </c>
      <c r="K857" s="119">
        <f t="shared" si="266"/>
        <v>0.95102834565586136</v>
      </c>
      <c r="L857" s="118">
        <f t="shared" si="271"/>
        <v>85020.291601425124</v>
      </c>
      <c r="M857" s="118">
        <f t="shared" si="265"/>
        <v>4163.5843325428659</v>
      </c>
      <c r="N857" s="118">
        <f t="shared" si="268"/>
        <v>414692.49717576843</v>
      </c>
      <c r="O857" s="118">
        <f t="shared" si="269"/>
        <v>2104905.0569939516</v>
      </c>
      <c r="P857" s="117">
        <f t="shared" si="270"/>
        <v>24.75767863584543</v>
      </c>
    </row>
    <row r="858" spans="1:16" x14ac:dyDescent="0.2">
      <c r="A858" s="115" t="s">
        <v>51</v>
      </c>
      <c r="B858" s="115" t="s">
        <v>71</v>
      </c>
      <c r="C858" s="116" t="s">
        <v>128</v>
      </c>
      <c r="D858" s="115" t="str">
        <f t="shared" si="263"/>
        <v>RNMale60-64</v>
      </c>
      <c r="E858" s="118">
        <f>VLOOKUP(D858,'Appendix 1b. Person-years 2019'!$E$3:$F$1682,2,FALSE)</f>
        <v>58938.448799999998</v>
      </c>
      <c r="F858" s="118">
        <f>VLOOKUP(D858,'Appendix 2b. Deaths 2019'!$E$4:$F$1683,2,FALSE)</f>
        <v>870</v>
      </c>
      <c r="G858" s="119">
        <f t="shared" si="264"/>
        <v>1.4761162156680311E-2</v>
      </c>
      <c r="H858" s="189">
        <v>5</v>
      </c>
      <c r="I858" s="215">
        <f>VLOOKUP(D858,'Appendix 3. nax IBGE 2019'!$E$5:$O$1850,11,FALSE)</f>
        <v>2.4999999999999938</v>
      </c>
      <c r="J858" s="119">
        <f t="shared" si="267"/>
        <v>7.1179095361412481E-2</v>
      </c>
      <c r="K858" s="119">
        <f t="shared" si="266"/>
        <v>0.92882090463858757</v>
      </c>
      <c r="L858" s="118">
        <f t="shared" si="271"/>
        <v>80856.707268882252</v>
      </c>
      <c r="M858" s="118">
        <f t="shared" si="265"/>
        <v>5755.3072773015838</v>
      </c>
      <c r="N858" s="118">
        <f t="shared" si="268"/>
        <v>389895.26815115719</v>
      </c>
      <c r="O858" s="118">
        <f t="shared" si="269"/>
        <v>1690212.5598181831</v>
      </c>
      <c r="P858" s="117">
        <f t="shared" si="270"/>
        <v>20.903801513924154</v>
      </c>
    </row>
    <row r="859" spans="1:16" x14ac:dyDescent="0.2">
      <c r="A859" s="115" t="s">
        <v>51</v>
      </c>
      <c r="B859" s="115" t="s">
        <v>71</v>
      </c>
      <c r="C859" s="116" t="s">
        <v>129</v>
      </c>
      <c r="D859" s="115" t="str">
        <f t="shared" si="263"/>
        <v>RNMale65-69</v>
      </c>
      <c r="E859" s="118">
        <f>VLOOKUP(D859,'Appendix 1b. Person-years 2019'!$E$3:$F$1682,2,FALSE)</f>
        <v>44385.154600000002</v>
      </c>
      <c r="F859" s="118">
        <f>VLOOKUP(D859,'Appendix 2b. Deaths 2019'!$E$4:$F$1683,2,FALSE)</f>
        <v>1014</v>
      </c>
      <c r="G859" s="119">
        <f t="shared" si="264"/>
        <v>2.2845476356637494E-2</v>
      </c>
      <c r="H859" s="189">
        <v>5</v>
      </c>
      <c r="I859" s="215">
        <f>VLOOKUP(D859,'Appendix 3. nax IBGE 2019'!$E$5:$O$1850,11,FALSE)</f>
        <v>2.5000000000000004</v>
      </c>
      <c r="J859" s="119">
        <f t="shared" si="267"/>
        <v>0.10805590994365565</v>
      </c>
      <c r="K859" s="119">
        <f t="shared" si="266"/>
        <v>0.89194409005634434</v>
      </c>
      <c r="L859" s="118">
        <f t="shared" si="271"/>
        <v>75101.399991580663</v>
      </c>
      <c r="M859" s="118">
        <f t="shared" si="265"/>
        <v>8115.1501141327008</v>
      </c>
      <c r="N859" s="118">
        <f t="shared" si="268"/>
        <v>355219.12467257155</v>
      </c>
      <c r="O859" s="118">
        <f t="shared" si="269"/>
        <v>1300317.291667026</v>
      </c>
      <c r="P859" s="117">
        <f t="shared" si="270"/>
        <v>17.314155153070377</v>
      </c>
    </row>
    <row r="860" spans="1:16" x14ac:dyDescent="0.2">
      <c r="A860" s="115" t="s">
        <v>51</v>
      </c>
      <c r="B860" s="115" t="s">
        <v>71</v>
      </c>
      <c r="C860" s="116" t="s">
        <v>130</v>
      </c>
      <c r="D860" s="115" t="str">
        <f t="shared" si="263"/>
        <v>RNMale70-74</v>
      </c>
      <c r="E860" s="118">
        <f>VLOOKUP(D860,'Appendix 1b. Person-years 2019'!$E$3:$F$1682,2,FALSE)</f>
        <v>36690.938600000001</v>
      </c>
      <c r="F860" s="118">
        <f>VLOOKUP(D860,'Appendix 2b. Deaths 2019'!$E$4:$F$1683,2,FALSE)</f>
        <v>1138</v>
      </c>
      <c r="G860" s="119">
        <f t="shared" si="264"/>
        <v>3.1015832339595695E-2</v>
      </c>
      <c r="H860" s="189">
        <v>5</v>
      </c>
      <c r="I860" s="215">
        <f>VLOOKUP(D860,'Appendix 3. nax IBGE 2019'!$E$5:$O$1850,11,FALSE)</f>
        <v>2.5000000000000058</v>
      </c>
      <c r="J860" s="119">
        <f t="shared" si="267"/>
        <v>0.14391968931275101</v>
      </c>
      <c r="K860" s="119">
        <f t="shared" si="266"/>
        <v>0.85608031068724899</v>
      </c>
      <c r="L860" s="118">
        <f t="shared" si="271"/>
        <v>66986.249877447961</v>
      </c>
      <c r="M860" s="118">
        <f t="shared" si="265"/>
        <v>9640.6402705886157</v>
      </c>
      <c r="N860" s="118">
        <f t="shared" si="268"/>
        <v>310829.64871076832</v>
      </c>
      <c r="O860" s="118">
        <f t="shared" si="269"/>
        <v>945098.16699445457</v>
      </c>
      <c r="P860" s="117">
        <f t="shared" si="270"/>
        <v>14.108838287313015</v>
      </c>
    </row>
    <row r="861" spans="1:16" x14ac:dyDescent="0.2">
      <c r="A861" s="115" t="s">
        <v>51</v>
      </c>
      <c r="B861" s="115" t="s">
        <v>71</v>
      </c>
      <c r="C861" s="116" t="s">
        <v>131</v>
      </c>
      <c r="D861" s="115" t="str">
        <f t="shared" si="263"/>
        <v>RNMale75-79</v>
      </c>
      <c r="E861" s="118">
        <f>VLOOKUP(D861,'Appendix 1b. Person-years 2019'!$E$3:$F$1682,2,FALSE)</f>
        <v>23552.530699999999</v>
      </c>
      <c r="F861" s="118">
        <f>VLOOKUP(D861,'Appendix 2b. Deaths 2019'!$E$4:$F$1683,2,FALSE)</f>
        <v>1150</v>
      </c>
      <c r="G861" s="119">
        <f t="shared" si="264"/>
        <v>4.8827024774879074E-2</v>
      </c>
      <c r="H861" s="189">
        <v>5</v>
      </c>
      <c r="I861" s="215">
        <f>VLOOKUP(D861,'Appendix 3. nax IBGE 2019'!$E$5:$O$1850,11,FALSE)</f>
        <v>2.5000000000000004</v>
      </c>
      <c r="J861" s="119">
        <f t="shared" si="267"/>
        <v>0.21757613548056537</v>
      </c>
      <c r="K861" s="119">
        <f t="shared" si="266"/>
        <v>0.78242386451943458</v>
      </c>
      <c r="L861" s="118">
        <f t="shared" si="271"/>
        <v>57345.609606859347</v>
      </c>
      <c r="M861" s="118">
        <f t="shared" si="265"/>
        <v>12477.036125037641</v>
      </c>
      <c r="N861" s="118">
        <f t="shared" si="268"/>
        <v>255535.45772170261</v>
      </c>
      <c r="O861" s="118">
        <f t="shared" si="269"/>
        <v>634268.51828368625</v>
      </c>
      <c r="P861" s="117">
        <f t="shared" si="270"/>
        <v>11.060454717144008</v>
      </c>
    </row>
    <row r="862" spans="1:16" x14ac:dyDescent="0.2">
      <c r="A862" s="115" t="s">
        <v>51</v>
      </c>
      <c r="B862" s="115" t="s">
        <v>71</v>
      </c>
      <c r="C862" s="116" t="s">
        <v>132</v>
      </c>
      <c r="D862" s="115" t="str">
        <f t="shared" si="263"/>
        <v>RNMale80-84</v>
      </c>
      <c r="E862" s="118">
        <f>VLOOKUP(D862,'Appendix 1b. Person-years 2019'!$E$3:$F$1682,2,FALSE)</f>
        <v>15285.525900000001</v>
      </c>
      <c r="F862" s="118">
        <f>VLOOKUP(D862,'Appendix 2b. Deaths 2019'!$E$4:$F$1683,2,FALSE)</f>
        <v>1112</v>
      </c>
      <c r="G862" s="119">
        <f t="shared" si="264"/>
        <v>7.2748560126413439E-2</v>
      </c>
      <c r="H862" s="189">
        <v>5</v>
      </c>
      <c r="I862" s="215">
        <f>VLOOKUP(D862,'Appendix 3. nax IBGE 2019'!$E$5:$O$1850,11,FALSE)</f>
        <v>2.4999999999999996</v>
      </c>
      <c r="J862" s="119">
        <f t="shared" si="267"/>
        <v>0.3077685106305153</v>
      </c>
      <c r="K862" s="119">
        <f t="shared" si="266"/>
        <v>0.69223148936948475</v>
      </c>
      <c r="L862" s="118">
        <f t="shared" si="271"/>
        <v>44868.573481821702</v>
      </c>
      <c r="M862" s="118">
        <f t="shared" si="265"/>
        <v>13809.1340346161</v>
      </c>
      <c r="N862" s="118">
        <f t="shared" si="268"/>
        <v>189820.03232256824</v>
      </c>
      <c r="O862" s="118">
        <f t="shared" si="269"/>
        <v>378733.06056198361</v>
      </c>
      <c r="P862" s="117">
        <f t="shared" si="270"/>
        <v>8.4409427617623187</v>
      </c>
    </row>
    <row r="863" spans="1:16" x14ac:dyDescent="0.2">
      <c r="A863" s="115" t="s">
        <v>51</v>
      </c>
      <c r="B863" s="115" t="s">
        <v>71</v>
      </c>
      <c r="C863" s="116" t="s">
        <v>133</v>
      </c>
      <c r="D863" s="115" t="str">
        <f t="shared" si="263"/>
        <v>RNMale85-89</v>
      </c>
      <c r="E863" s="118">
        <f>VLOOKUP(D863,'Appendix 1b. Person-years 2019'!$E$3:$F$1682,2,FALSE)</f>
        <v>6970.1958000000004</v>
      </c>
      <c r="F863" s="118">
        <f>VLOOKUP(D863,'Appendix 2b. Deaths 2019'!$E$4:$F$1683,2,FALSE)</f>
        <v>914</v>
      </c>
      <c r="G863" s="119">
        <f t="shared" si="264"/>
        <v>0.13112974530787211</v>
      </c>
      <c r="H863" s="189">
        <v>5</v>
      </c>
      <c r="I863" s="215">
        <f>VLOOKUP(D863,'Appendix 3. nax IBGE 2019'!$E$5:$O$1850,11,FALSE)</f>
        <v>2.5000000000000004</v>
      </c>
      <c r="J863" s="119">
        <f t="shared" si="267"/>
        <v>0.49377669568049548</v>
      </c>
      <c r="K863" s="119">
        <f t="shared" si="266"/>
        <v>0.50622330431950457</v>
      </c>
      <c r="L863" s="118">
        <f t="shared" si="271"/>
        <v>31059.439447205601</v>
      </c>
      <c r="M863" s="118">
        <f t="shared" si="265"/>
        <v>15336.427379929617</v>
      </c>
      <c r="N863" s="118">
        <f t="shared" si="268"/>
        <v>116956.12878620398</v>
      </c>
      <c r="O863" s="118">
        <f t="shared" si="269"/>
        <v>188913.02823941535</v>
      </c>
      <c r="P863" s="117">
        <f t="shared" si="270"/>
        <v>6.0823064292749729</v>
      </c>
    </row>
    <row r="864" spans="1:16" x14ac:dyDescent="0.2">
      <c r="A864" s="115" t="s">
        <v>51</v>
      </c>
      <c r="B864" s="115" t="s">
        <v>71</v>
      </c>
      <c r="C864" s="116" t="s">
        <v>8</v>
      </c>
      <c r="D864" s="115" t="str">
        <f t="shared" si="263"/>
        <v>RNMale90+</v>
      </c>
      <c r="E864" s="113">
        <f>VLOOKUP(D864,'Appendix 1b. Person-years 2019'!$E$3:$F$1682,2,FALSE)</f>
        <v>4965.5393999999997</v>
      </c>
      <c r="F864" s="113">
        <f>VLOOKUP(D864,'Appendix 2b. Deaths 2019'!$E$4:$F$1683,2,FALSE)</f>
        <v>1085</v>
      </c>
      <c r="G864" s="114">
        <f t="shared" si="264"/>
        <v>0.2185059693615562</v>
      </c>
      <c r="H864" s="190"/>
      <c r="I864" s="215">
        <f>VLOOKUP(D864,'Appendix 3. nax IBGE 2019'!$E$5:$O$1850,11,FALSE)</f>
        <v>4.7368019944418549</v>
      </c>
      <c r="J864" s="114">
        <v>1</v>
      </c>
      <c r="K864" s="114">
        <f t="shared" si="266"/>
        <v>0</v>
      </c>
      <c r="L864" s="113">
        <f t="shared" si="271"/>
        <v>15723.012067275984</v>
      </c>
      <c r="M864" s="113">
        <f t="shared" si="265"/>
        <v>15723.012067275984</v>
      </c>
      <c r="N864" s="113">
        <f>L864*P864</f>
        <v>71956.899453211372</v>
      </c>
      <c r="O864" s="113">
        <f>N864</f>
        <v>71956.899453211372</v>
      </c>
      <c r="P864" s="112">
        <f>1/G864</f>
        <v>4.5765340092165889</v>
      </c>
    </row>
    <row r="865" spans="1:16" x14ac:dyDescent="0.2">
      <c r="A865" s="115" t="s">
        <v>42</v>
      </c>
      <c r="B865" s="115" t="s">
        <v>70</v>
      </c>
      <c r="C865" s="116">
        <v>0</v>
      </c>
      <c r="D865" s="115" t="str">
        <f t="shared" si="263"/>
        <v>ROFemale0</v>
      </c>
      <c r="E865" s="122">
        <f>VLOOKUP(D865,'Appendix 1b. Person-years 2019'!$E$3:$F$1682,2,FALSE)</f>
        <v>13783.012699999999</v>
      </c>
      <c r="F865" s="122">
        <f>VLOOKUP(D865,'Appendix 2b. Deaths 2019'!$E$4:$F$1683,2,FALSE)</f>
        <v>150</v>
      </c>
      <c r="G865" s="123">
        <f t="shared" si="264"/>
        <v>1.0882961748994108E-2</v>
      </c>
      <c r="H865" s="188">
        <v>1</v>
      </c>
      <c r="I865" s="215">
        <f>VLOOKUP(D865,'Appendix 3. nax IBGE 2019'!$E$5:$O$1850,11,FALSE)</f>
        <v>0.102821717778855</v>
      </c>
      <c r="J865" s="123">
        <f t="shared" ref="J865:J883" si="272">(H865*G865)/(1+(H865-I865)*G865)</f>
        <v>1.0777728472413805E-2</v>
      </c>
      <c r="K865" s="123">
        <f t="shared" si="266"/>
        <v>0.98922227152758624</v>
      </c>
      <c r="L865" s="122">
        <v>100000</v>
      </c>
      <c r="M865" s="122">
        <f t="shared" si="265"/>
        <v>1077.7728472413805</v>
      </c>
      <c r="N865" s="122">
        <f t="shared" ref="N865:N883" si="273">L866*H865+M865*I865</f>
        <v>99033.045608287386</v>
      </c>
      <c r="O865" s="122">
        <f t="shared" ref="O865:O883" si="274">O866+N865</f>
        <v>7942175.1556610763</v>
      </c>
      <c r="P865" s="121">
        <f t="shared" ref="P865:P883" si="275">O865/L865</f>
        <v>79.421751556610758</v>
      </c>
    </row>
    <row r="866" spans="1:16" x14ac:dyDescent="0.2">
      <c r="A866" s="115" t="s">
        <v>42</v>
      </c>
      <c r="B866" s="115" t="s">
        <v>70</v>
      </c>
      <c r="C866" s="120" t="s">
        <v>1657</v>
      </c>
      <c r="D866" s="115" t="str">
        <f t="shared" si="263"/>
        <v>ROFemale1-4</v>
      </c>
      <c r="E866" s="118">
        <f>VLOOKUP(D866,'Appendix 1b. Person-years 2019'!$E$3:$F$1682,2,FALSE)</f>
        <v>54521.694900000002</v>
      </c>
      <c r="F866" s="118">
        <f>VLOOKUP(D866,'Appendix 2b. Deaths 2019'!$E$4:$F$1683,2,FALSE)</f>
        <v>29</v>
      </c>
      <c r="G866" s="119">
        <f t="shared" si="264"/>
        <v>5.3189835813413058E-4</v>
      </c>
      <c r="H866" s="189">
        <v>4</v>
      </c>
      <c r="I866" s="215">
        <f>VLOOKUP(D866,'Appendix 3. nax IBGE 2019'!$E$5:$O$1850,11,FALSE)</f>
        <v>1.4953882362030753</v>
      </c>
      <c r="J866" s="119">
        <f t="shared" si="272"/>
        <v>2.1247628258691648E-3</v>
      </c>
      <c r="K866" s="119">
        <f t="shared" si="266"/>
        <v>0.99787523717413085</v>
      </c>
      <c r="L866" s="118">
        <f t="shared" ref="L866:L884" si="276">L865-M865</f>
        <v>98922.227152758613</v>
      </c>
      <c r="M866" s="118">
        <f t="shared" si="265"/>
        <v>210.18627090636681</v>
      </c>
      <c r="N866" s="118">
        <f t="shared" si="273"/>
        <v>395162.47360433376</v>
      </c>
      <c r="O866" s="118">
        <f t="shared" si="274"/>
        <v>7843142.1100527886</v>
      </c>
      <c r="P866" s="117">
        <f t="shared" si="275"/>
        <v>79.2859434709368</v>
      </c>
    </row>
    <row r="867" spans="1:16" x14ac:dyDescent="0.2">
      <c r="A867" s="115" t="s">
        <v>42</v>
      </c>
      <c r="B867" s="115" t="s">
        <v>70</v>
      </c>
      <c r="C867" s="120" t="s">
        <v>1658</v>
      </c>
      <c r="D867" s="115" t="str">
        <f t="shared" si="263"/>
        <v>ROFemale5-9</v>
      </c>
      <c r="E867" s="118">
        <f>VLOOKUP(D867,'Appendix 1b. Person-years 2019'!$E$3:$F$1682,2,FALSE)</f>
        <v>65630.819799999997</v>
      </c>
      <c r="F867" s="118">
        <f>VLOOKUP(D867,'Appendix 2b. Deaths 2019'!$E$4:$F$1683,2,FALSE)</f>
        <v>8</v>
      </c>
      <c r="G867" s="119">
        <f t="shared" si="264"/>
        <v>1.2189395202404588E-4</v>
      </c>
      <c r="H867" s="189">
        <v>5</v>
      </c>
      <c r="I867" s="215">
        <f>VLOOKUP(D867,'Appendix 3. nax IBGE 2019'!$E$5:$O$1850,11,FALSE)</f>
        <v>2.5000000000001608</v>
      </c>
      <c r="J867" s="119">
        <f t="shared" si="272"/>
        <v>6.0928409000613891E-4</v>
      </c>
      <c r="K867" s="119">
        <f t="shared" si="266"/>
        <v>0.99939071590999384</v>
      </c>
      <c r="L867" s="118">
        <f t="shared" si="276"/>
        <v>98712.040881852241</v>
      </c>
      <c r="M867" s="118">
        <f t="shared" si="265"/>
        <v>60.143676001348126</v>
      </c>
      <c r="N867" s="118">
        <f t="shared" si="273"/>
        <v>493409.84521925787</v>
      </c>
      <c r="O867" s="118">
        <f t="shared" si="274"/>
        <v>7447979.636448455</v>
      </c>
      <c r="P867" s="117">
        <f t="shared" si="275"/>
        <v>75.451581893265583</v>
      </c>
    </row>
    <row r="868" spans="1:16" x14ac:dyDescent="0.2">
      <c r="A868" s="115" t="s">
        <v>42</v>
      </c>
      <c r="B868" s="115" t="s">
        <v>70</v>
      </c>
      <c r="C868" s="120" t="s">
        <v>118</v>
      </c>
      <c r="D868" s="115" t="str">
        <f t="shared" si="263"/>
        <v>ROFemale10-14</v>
      </c>
      <c r="E868" s="118">
        <f>VLOOKUP(D868,'Appendix 1b. Person-years 2019'!$E$3:$F$1682,2,FALSE)</f>
        <v>68120.799299999999</v>
      </c>
      <c r="F868" s="118">
        <f>VLOOKUP(D868,'Appendix 2b. Deaths 2019'!$E$4:$F$1683,2,FALSE)</f>
        <v>16</v>
      </c>
      <c r="G868" s="119">
        <f t="shared" si="264"/>
        <v>2.3487686821666522E-4</v>
      </c>
      <c r="H868" s="189">
        <v>5</v>
      </c>
      <c r="I868" s="215">
        <f>VLOOKUP(D868,'Appendix 3. nax IBGE 2019'!$E$5:$O$1850,11,FALSE)</f>
        <v>2.4999999999997948</v>
      </c>
      <c r="J868" s="119">
        <f t="shared" si="272"/>
        <v>1.1736951564768402E-3</v>
      </c>
      <c r="K868" s="119">
        <f t="shared" si="266"/>
        <v>0.99882630484352319</v>
      </c>
      <c r="L868" s="118">
        <f t="shared" si="276"/>
        <v>98651.897205850895</v>
      </c>
      <c r="M868" s="118">
        <f t="shared" si="265"/>
        <v>115.78725392775831</v>
      </c>
      <c r="N868" s="118">
        <f t="shared" si="273"/>
        <v>492970.01789443503</v>
      </c>
      <c r="O868" s="118">
        <f t="shared" si="274"/>
        <v>6954569.7912291968</v>
      </c>
      <c r="P868" s="117">
        <f t="shared" si="275"/>
        <v>70.496057229568734</v>
      </c>
    </row>
    <row r="869" spans="1:16" x14ac:dyDescent="0.2">
      <c r="A869" s="115" t="s">
        <v>42</v>
      </c>
      <c r="B869" s="115" t="s">
        <v>70</v>
      </c>
      <c r="C869" s="116" t="s">
        <v>119</v>
      </c>
      <c r="D869" s="115" t="str">
        <f t="shared" si="263"/>
        <v>ROFemale15-19</v>
      </c>
      <c r="E869" s="118">
        <f>VLOOKUP(D869,'Appendix 1b. Person-years 2019'!$E$3:$F$1682,2,FALSE)</f>
        <v>74741.824800000002</v>
      </c>
      <c r="F869" s="118">
        <f>VLOOKUP(D869,'Appendix 2b. Deaths 2019'!$E$4:$F$1683,2,FALSE)</f>
        <v>29</v>
      </c>
      <c r="G869" s="119">
        <f t="shared" si="264"/>
        <v>3.8800230095532802E-4</v>
      </c>
      <c r="H869" s="189">
        <v>5</v>
      </c>
      <c r="I869" s="215">
        <f>VLOOKUP(D869,'Appendix 3. nax IBGE 2019'!$E$5:$O$1850,11,FALSE)</f>
        <v>2.4999999999998948</v>
      </c>
      <c r="J869" s="119">
        <f t="shared" si="272"/>
        <v>1.9381315060668703E-3</v>
      </c>
      <c r="K869" s="119">
        <f t="shared" si="266"/>
        <v>0.99806186849393308</v>
      </c>
      <c r="L869" s="118">
        <f t="shared" si="276"/>
        <v>98536.109951923136</v>
      </c>
      <c r="M869" s="118">
        <f t="shared" si="265"/>
        <v>190.97593918309153</v>
      </c>
      <c r="N869" s="118">
        <f t="shared" si="273"/>
        <v>492203.10991165793</v>
      </c>
      <c r="O869" s="118">
        <f t="shared" si="274"/>
        <v>6461599.7733347621</v>
      </c>
      <c r="P869" s="117">
        <f t="shared" si="275"/>
        <v>65.575957651336637</v>
      </c>
    </row>
    <row r="870" spans="1:16" x14ac:dyDescent="0.2">
      <c r="A870" s="115" t="s">
        <v>42</v>
      </c>
      <c r="B870" s="115" t="s">
        <v>70</v>
      </c>
      <c r="C870" s="116" t="s">
        <v>120</v>
      </c>
      <c r="D870" s="115" t="str">
        <f t="shared" si="263"/>
        <v>ROFemale20-24</v>
      </c>
      <c r="E870" s="118">
        <f>VLOOKUP(D870,'Appendix 1b. Person-years 2019'!$E$3:$F$1682,2,FALSE)</f>
        <v>77531.657399999996</v>
      </c>
      <c r="F870" s="118">
        <f>VLOOKUP(D870,'Appendix 2b. Deaths 2019'!$E$4:$F$1683,2,FALSE)</f>
        <v>30</v>
      </c>
      <c r="G870" s="119">
        <f t="shared" si="264"/>
        <v>3.8693871646809397E-4</v>
      </c>
      <c r="H870" s="189">
        <v>5</v>
      </c>
      <c r="I870" s="215">
        <f>VLOOKUP(D870,'Appendix 3. nax IBGE 2019'!$E$5:$O$1850,11,FALSE)</f>
        <v>2.5000000000000777</v>
      </c>
      <c r="J870" s="119">
        <f t="shared" si="272"/>
        <v>1.9328238713706024E-3</v>
      </c>
      <c r="K870" s="119">
        <f t="shared" si="266"/>
        <v>0.99806717612862939</v>
      </c>
      <c r="L870" s="118">
        <f t="shared" si="276"/>
        <v>98345.134012740047</v>
      </c>
      <c r="M870" s="118">
        <f t="shared" si="265"/>
        <v>190.08382265296493</v>
      </c>
      <c r="N870" s="118">
        <f t="shared" si="273"/>
        <v>491250.46050706785</v>
      </c>
      <c r="O870" s="118">
        <f t="shared" si="274"/>
        <v>5969396.6634231042</v>
      </c>
      <c r="P870" s="117">
        <f t="shared" si="275"/>
        <v>60.698444547849242</v>
      </c>
    </row>
    <row r="871" spans="1:16" x14ac:dyDescent="0.2">
      <c r="A871" s="115" t="s">
        <v>42</v>
      </c>
      <c r="B871" s="115" t="s">
        <v>70</v>
      </c>
      <c r="C871" s="116" t="s">
        <v>121</v>
      </c>
      <c r="D871" s="115" t="str">
        <f t="shared" si="263"/>
        <v>ROFemale25-29</v>
      </c>
      <c r="E871" s="118">
        <f>VLOOKUP(D871,'Appendix 1b. Person-years 2019'!$E$3:$F$1682,2,FALSE)</f>
        <v>77772.568100000004</v>
      </c>
      <c r="F871" s="118">
        <f>VLOOKUP(D871,'Appendix 2b. Deaths 2019'!$E$4:$F$1683,2,FALSE)</f>
        <v>42</v>
      </c>
      <c r="G871" s="119">
        <f t="shared" si="264"/>
        <v>5.4003617247146043E-4</v>
      </c>
      <c r="H871" s="189">
        <v>5</v>
      </c>
      <c r="I871" s="215">
        <f>VLOOKUP(D871,'Appendix 3. nax IBGE 2019'!$E$5:$O$1850,11,FALSE)</f>
        <v>2.5000000000000044</v>
      </c>
      <c r="J871" s="119">
        <f t="shared" si="272"/>
        <v>2.6965402891156792E-3</v>
      </c>
      <c r="K871" s="119">
        <f t="shared" si="266"/>
        <v>0.9973034597108843</v>
      </c>
      <c r="L871" s="118">
        <f t="shared" si="276"/>
        <v>98155.050190087088</v>
      </c>
      <c r="M871" s="118">
        <f t="shared" si="265"/>
        <v>264.67904741774146</v>
      </c>
      <c r="N871" s="118">
        <f t="shared" si="273"/>
        <v>490113.55333189107</v>
      </c>
      <c r="O871" s="118">
        <f t="shared" si="274"/>
        <v>5478146.2029160364</v>
      </c>
      <c r="P871" s="117">
        <f t="shared" si="275"/>
        <v>55.811149730014478</v>
      </c>
    </row>
    <row r="872" spans="1:16" x14ac:dyDescent="0.2">
      <c r="A872" s="115" t="s">
        <v>42</v>
      </c>
      <c r="B872" s="115" t="s">
        <v>70</v>
      </c>
      <c r="C872" s="116" t="s">
        <v>122</v>
      </c>
      <c r="D872" s="115" t="str">
        <f t="shared" si="263"/>
        <v>ROFemale30-34</v>
      </c>
      <c r="E872" s="118">
        <f>VLOOKUP(D872,'Appendix 1b. Person-years 2019'!$E$3:$F$1682,2,FALSE)</f>
        <v>76375.866200000004</v>
      </c>
      <c r="F872" s="118">
        <f>VLOOKUP(D872,'Appendix 2b. Deaths 2019'!$E$4:$F$1683,2,FALSE)</f>
        <v>68</v>
      </c>
      <c r="G872" s="119">
        <f t="shared" si="264"/>
        <v>8.903336012181292E-4</v>
      </c>
      <c r="H872" s="189">
        <v>5</v>
      </c>
      <c r="I872" s="215">
        <f>VLOOKUP(D872,'Appendix 3. nax IBGE 2019'!$E$5:$O$1850,11,FALSE)</f>
        <v>2.5000000000000155</v>
      </c>
      <c r="J872" s="119">
        <f t="shared" si="272"/>
        <v>4.4417813381540912E-3</v>
      </c>
      <c r="K872" s="119">
        <f t="shared" si="266"/>
        <v>0.99555821866184591</v>
      </c>
      <c r="L872" s="118">
        <f t="shared" si="276"/>
        <v>97890.371142669348</v>
      </c>
      <c r="M872" s="118">
        <f t="shared" si="265"/>
        <v>434.8076237264865</v>
      </c>
      <c r="N872" s="118">
        <f t="shared" si="273"/>
        <v>488364.83665403049</v>
      </c>
      <c r="O872" s="118">
        <f t="shared" si="274"/>
        <v>4988032.6495841453</v>
      </c>
      <c r="P872" s="117">
        <f t="shared" si="275"/>
        <v>50.955294084178995</v>
      </c>
    </row>
    <row r="873" spans="1:16" x14ac:dyDescent="0.2">
      <c r="A873" s="115" t="s">
        <v>42</v>
      </c>
      <c r="B873" s="115" t="s">
        <v>70</v>
      </c>
      <c r="C873" s="116" t="s">
        <v>123</v>
      </c>
      <c r="D873" s="115" t="str">
        <f t="shared" si="263"/>
        <v>ROFemale35-39</v>
      </c>
      <c r="E873" s="118">
        <f>VLOOKUP(D873,'Appendix 1b. Person-years 2019'!$E$3:$F$1682,2,FALSE)</f>
        <v>73526.680900000007</v>
      </c>
      <c r="F873" s="118">
        <f>VLOOKUP(D873,'Appendix 2b. Deaths 2019'!$E$4:$F$1683,2,FALSE)</f>
        <v>99</v>
      </c>
      <c r="G873" s="119">
        <f t="shared" si="264"/>
        <v>1.3464500068301056E-3</v>
      </c>
      <c r="H873" s="189">
        <v>5</v>
      </c>
      <c r="I873" s="215">
        <f>VLOOKUP(D873,'Appendix 3. nax IBGE 2019'!$E$5:$O$1850,11,FALSE)</f>
        <v>2.5000000000000235</v>
      </c>
      <c r="J873" s="119">
        <f t="shared" si="272"/>
        <v>6.7096644647395868E-3</v>
      </c>
      <c r="K873" s="119">
        <f t="shared" si="266"/>
        <v>0.99329033553526036</v>
      </c>
      <c r="L873" s="118">
        <f t="shared" si="276"/>
        <v>97455.563518942858</v>
      </c>
      <c r="M873" s="118">
        <f t="shared" si="265"/>
        <v>653.89413143422257</v>
      </c>
      <c r="N873" s="118">
        <f t="shared" si="273"/>
        <v>485643.08226612874</v>
      </c>
      <c r="O873" s="118">
        <f t="shared" si="274"/>
        <v>4499667.8129301146</v>
      </c>
      <c r="P873" s="117">
        <f t="shared" si="275"/>
        <v>46.171482165361397</v>
      </c>
    </row>
    <row r="874" spans="1:16" x14ac:dyDescent="0.2">
      <c r="A874" s="115" t="s">
        <v>42</v>
      </c>
      <c r="B874" s="115" t="s">
        <v>70</v>
      </c>
      <c r="C874" s="116" t="s">
        <v>124</v>
      </c>
      <c r="D874" s="115" t="str">
        <f t="shared" si="263"/>
        <v>ROFemale40-44</v>
      </c>
      <c r="E874" s="118">
        <f>VLOOKUP(D874,'Appendix 1b. Person-years 2019'!$E$3:$F$1682,2,FALSE)</f>
        <v>65459.7143</v>
      </c>
      <c r="F874" s="118">
        <f>VLOOKUP(D874,'Appendix 2b. Deaths 2019'!$E$4:$F$1683,2,FALSE)</f>
        <v>101</v>
      </c>
      <c r="G874" s="119">
        <f t="shared" si="264"/>
        <v>1.5429337124375443E-3</v>
      </c>
      <c r="H874" s="189">
        <v>5</v>
      </c>
      <c r="I874" s="215">
        <f>VLOOKUP(D874,'Appendix 3. nax IBGE 2019'!$E$5:$O$1850,11,FALSE)</f>
        <v>2.5000000000000502</v>
      </c>
      <c r="J874" s="119">
        <f t="shared" si="272"/>
        <v>7.6850248523736044E-3</v>
      </c>
      <c r="K874" s="119">
        <f t="shared" si="266"/>
        <v>0.99231497514762634</v>
      </c>
      <c r="L874" s="118">
        <f t="shared" si="276"/>
        <v>96801.669387508635</v>
      </c>
      <c r="M874" s="118">
        <f t="shared" si="265"/>
        <v>743.92323499425697</v>
      </c>
      <c r="N874" s="118">
        <f t="shared" si="273"/>
        <v>482148.53885005752</v>
      </c>
      <c r="O874" s="118">
        <f t="shared" si="274"/>
        <v>4014024.7306639859</v>
      </c>
      <c r="P874" s="117">
        <f t="shared" si="275"/>
        <v>41.466482510703052</v>
      </c>
    </row>
    <row r="875" spans="1:16" x14ac:dyDescent="0.2">
      <c r="A875" s="115" t="s">
        <v>42</v>
      </c>
      <c r="B875" s="115" t="s">
        <v>70</v>
      </c>
      <c r="C875" s="116" t="s">
        <v>125</v>
      </c>
      <c r="D875" s="115" t="str">
        <f t="shared" si="263"/>
        <v>ROFemale45-49</v>
      </c>
      <c r="E875" s="118">
        <f>VLOOKUP(D875,'Appendix 1b. Person-years 2019'!$E$3:$F$1682,2,FALSE)</f>
        <v>57070.855000000003</v>
      </c>
      <c r="F875" s="118">
        <f>VLOOKUP(D875,'Appendix 2b. Deaths 2019'!$E$4:$F$1683,2,FALSE)</f>
        <v>117</v>
      </c>
      <c r="G875" s="119">
        <f t="shared" si="264"/>
        <v>2.050083181687045E-3</v>
      </c>
      <c r="H875" s="189">
        <v>5</v>
      </c>
      <c r="I875" s="215">
        <f>VLOOKUP(D875,'Appendix 3. nax IBGE 2019'!$E$5:$O$1850,11,FALSE)</f>
        <v>2.4999999999999969</v>
      </c>
      <c r="J875" s="119">
        <f t="shared" si="272"/>
        <v>1.019814827776374E-2</v>
      </c>
      <c r="K875" s="119">
        <f t="shared" si="266"/>
        <v>0.98980185172223623</v>
      </c>
      <c r="L875" s="118">
        <f t="shared" si="276"/>
        <v>96057.746152514374</v>
      </c>
      <c r="M875" s="118">
        <f t="shared" si="265"/>
        <v>979.61113849113099</v>
      </c>
      <c r="N875" s="118">
        <f t="shared" si="273"/>
        <v>477839.70291634399</v>
      </c>
      <c r="O875" s="118">
        <f t="shared" si="274"/>
        <v>3531876.1918139285</v>
      </c>
      <c r="P875" s="117">
        <f t="shared" si="275"/>
        <v>36.768260065213695</v>
      </c>
    </row>
    <row r="876" spans="1:16" x14ac:dyDescent="0.2">
      <c r="A876" s="115" t="s">
        <v>42</v>
      </c>
      <c r="B876" s="115" t="s">
        <v>70</v>
      </c>
      <c r="C876" s="116" t="s">
        <v>126</v>
      </c>
      <c r="D876" s="115" t="str">
        <f t="shared" si="263"/>
        <v>ROFemale50-54</v>
      </c>
      <c r="E876" s="118">
        <f>VLOOKUP(D876,'Appendix 1b. Person-years 2019'!$E$3:$F$1682,2,FALSE)</f>
        <v>48872.156999999999</v>
      </c>
      <c r="F876" s="118">
        <f>VLOOKUP(D876,'Appendix 2b. Deaths 2019'!$E$4:$F$1683,2,FALSE)</f>
        <v>164</v>
      </c>
      <c r="G876" s="119">
        <f t="shared" si="264"/>
        <v>3.3556939179091279E-3</v>
      </c>
      <c r="H876" s="189">
        <v>5</v>
      </c>
      <c r="I876" s="215">
        <f>VLOOKUP(D876,'Appendix 3. nax IBGE 2019'!$E$5:$O$1850,11,FALSE)</f>
        <v>2.5000000000000093</v>
      </c>
      <c r="J876" s="119">
        <f t="shared" si="272"/>
        <v>1.6638882100878827E-2</v>
      </c>
      <c r="K876" s="119">
        <f t="shared" si="266"/>
        <v>0.98336111789912117</v>
      </c>
      <c r="L876" s="118">
        <f t="shared" si="276"/>
        <v>95078.135014023239</v>
      </c>
      <c r="M876" s="118">
        <f t="shared" si="265"/>
        <v>1581.9938788697718</v>
      </c>
      <c r="N876" s="118">
        <f t="shared" si="273"/>
        <v>471435.69037294178</v>
      </c>
      <c r="O876" s="118">
        <f t="shared" si="274"/>
        <v>3054036.4888975844</v>
      </c>
      <c r="P876" s="117">
        <f t="shared" si="275"/>
        <v>32.121333558416339</v>
      </c>
    </row>
    <row r="877" spans="1:16" x14ac:dyDescent="0.2">
      <c r="A877" s="115" t="s">
        <v>42</v>
      </c>
      <c r="B877" s="115" t="s">
        <v>70</v>
      </c>
      <c r="C877" s="116" t="s">
        <v>127</v>
      </c>
      <c r="D877" s="115" t="str">
        <f t="shared" si="263"/>
        <v>ROFemale55-59</v>
      </c>
      <c r="E877" s="118">
        <f>VLOOKUP(D877,'Appendix 1b. Person-years 2019'!$E$3:$F$1682,2,FALSE)</f>
        <v>39842.851000000002</v>
      </c>
      <c r="F877" s="118">
        <f>VLOOKUP(D877,'Appendix 2b. Deaths 2019'!$E$4:$F$1683,2,FALSE)</f>
        <v>210</v>
      </c>
      <c r="G877" s="119">
        <f t="shared" si="264"/>
        <v>5.2707071589831759E-3</v>
      </c>
      <c r="H877" s="189">
        <v>5</v>
      </c>
      <c r="I877" s="215">
        <f>VLOOKUP(D877,'Appendix 3. nax IBGE 2019'!$E$5:$O$1850,11,FALSE)</f>
        <v>2.500000000000012</v>
      </c>
      <c r="J877" s="119">
        <f t="shared" si="272"/>
        <v>2.6010797552735717E-2</v>
      </c>
      <c r="K877" s="119">
        <f t="shared" si="266"/>
        <v>0.97398920244726428</v>
      </c>
      <c r="L877" s="118">
        <f t="shared" si="276"/>
        <v>93496.141135153463</v>
      </c>
      <c r="M877" s="118">
        <f t="shared" si="265"/>
        <v>2431.9091990284828</v>
      </c>
      <c r="N877" s="118">
        <f t="shared" si="273"/>
        <v>461400.93267819611</v>
      </c>
      <c r="O877" s="118">
        <f t="shared" si="274"/>
        <v>2582600.7985246424</v>
      </c>
      <c r="P877" s="117">
        <f t="shared" si="275"/>
        <v>27.622538932289842</v>
      </c>
    </row>
    <row r="878" spans="1:16" x14ac:dyDescent="0.2">
      <c r="A878" s="115" t="s">
        <v>42</v>
      </c>
      <c r="B878" s="115" t="s">
        <v>70</v>
      </c>
      <c r="C878" s="116" t="s">
        <v>128</v>
      </c>
      <c r="D878" s="115" t="str">
        <f t="shared" si="263"/>
        <v>ROFemale60-64</v>
      </c>
      <c r="E878" s="118">
        <f>VLOOKUP(D878,'Appendix 1b. Person-years 2019'!$E$3:$F$1682,2,FALSE)</f>
        <v>30519.544099999999</v>
      </c>
      <c r="F878" s="118">
        <f>VLOOKUP(D878,'Appendix 2b. Deaths 2019'!$E$4:$F$1683,2,FALSE)</f>
        <v>270</v>
      </c>
      <c r="G878" s="119">
        <f t="shared" si="264"/>
        <v>8.8467900803275764E-3</v>
      </c>
      <c r="H878" s="189">
        <v>5</v>
      </c>
      <c r="I878" s="215">
        <f>VLOOKUP(D878,'Appendix 3. nax IBGE 2019'!$E$5:$O$1850,11,FALSE)</f>
        <v>2.5000000000000058</v>
      </c>
      <c r="J878" s="119">
        <f t="shared" si="272"/>
        <v>4.3276798521956934E-2</v>
      </c>
      <c r="K878" s="119">
        <f t="shared" si="266"/>
        <v>0.95672320147804302</v>
      </c>
      <c r="L878" s="118">
        <f t="shared" si="276"/>
        <v>91064.231936124983</v>
      </c>
      <c r="M878" s="118">
        <f t="shared" si="265"/>
        <v>3940.9684180564373</v>
      </c>
      <c r="N878" s="118">
        <f t="shared" si="273"/>
        <v>445468.73863548384</v>
      </c>
      <c r="O878" s="118">
        <f t="shared" si="274"/>
        <v>2121199.8658464462</v>
      </c>
      <c r="P878" s="117">
        <f t="shared" si="275"/>
        <v>23.293447062006909</v>
      </c>
    </row>
    <row r="879" spans="1:16" x14ac:dyDescent="0.2">
      <c r="A879" s="115" t="s">
        <v>42</v>
      </c>
      <c r="B879" s="115" t="s">
        <v>70</v>
      </c>
      <c r="C879" s="116" t="s">
        <v>129</v>
      </c>
      <c r="D879" s="115" t="str">
        <f t="shared" si="263"/>
        <v>ROFemale65-69</v>
      </c>
      <c r="E879" s="118">
        <f>VLOOKUP(D879,'Appendix 1b. Person-years 2019'!$E$3:$F$1682,2,FALSE)</f>
        <v>21793.9205</v>
      </c>
      <c r="F879" s="118">
        <f>VLOOKUP(D879,'Appendix 2b. Deaths 2019'!$E$4:$F$1683,2,FALSE)</f>
        <v>301</v>
      </c>
      <c r="G879" s="119">
        <f t="shared" si="264"/>
        <v>1.3811191061287023E-2</v>
      </c>
      <c r="H879" s="189">
        <v>5</v>
      </c>
      <c r="I879" s="215">
        <f>VLOOKUP(D879,'Appendix 3. nax IBGE 2019'!$E$5:$O$1850,11,FALSE)</f>
        <v>2.5000000000000004</v>
      </c>
      <c r="J879" s="119">
        <f t="shared" si="272"/>
        <v>6.6751172320235946E-2</v>
      </c>
      <c r="K879" s="119">
        <f t="shared" si="266"/>
        <v>0.93324882767976403</v>
      </c>
      <c r="L879" s="118">
        <f t="shared" si="276"/>
        <v>87123.263518068547</v>
      </c>
      <c r="M879" s="118">
        <f t="shared" si="265"/>
        <v>5815.5799761959197</v>
      </c>
      <c r="N879" s="118">
        <f t="shared" si="273"/>
        <v>421077.36764985294</v>
      </c>
      <c r="O879" s="118">
        <f t="shared" si="274"/>
        <v>1675731.1272109626</v>
      </c>
      <c r="P879" s="117">
        <f t="shared" si="275"/>
        <v>19.234026131992078</v>
      </c>
    </row>
    <row r="880" spans="1:16" x14ac:dyDescent="0.2">
      <c r="A880" s="115" t="s">
        <v>42</v>
      </c>
      <c r="B880" s="115" t="s">
        <v>70</v>
      </c>
      <c r="C880" s="116" t="s">
        <v>130</v>
      </c>
      <c r="D880" s="115" t="str">
        <f t="shared" si="263"/>
        <v>ROFemale70-74</v>
      </c>
      <c r="E880" s="118">
        <f>VLOOKUP(D880,'Appendix 1b. Person-years 2019'!$E$3:$F$1682,2,FALSE)</f>
        <v>14035.570400000001</v>
      </c>
      <c r="F880" s="118">
        <f>VLOOKUP(D880,'Appendix 2b. Deaths 2019'!$E$4:$F$1683,2,FALSE)</f>
        <v>338</v>
      </c>
      <c r="G880" s="119">
        <f t="shared" si="264"/>
        <v>2.4081671807224876E-2</v>
      </c>
      <c r="H880" s="189">
        <v>5</v>
      </c>
      <c r="I880" s="215">
        <f>VLOOKUP(D880,'Appendix 3. nax IBGE 2019'!$E$5:$O$1850,11,FALSE)</f>
        <v>2.4999999999999991</v>
      </c>
      <c r="J880" s="119">
        <f t="shared" si="272"/>
        <v>0.11357091526545245</v>
      </c>
      <c r="K880" s="119">
        <f t="shared" si="266"/>
        <v>0.88642908473454751</v>
      </c>
      <c r="L880" s="118">
        <f t="shared" si="276"/>
        <v>81307.683541872626</v>
      </c>
      <c r="M880" s="118">
        <f t="shared" si="265"/>
        <v>9234.1880379642389</v>
      </c>
      <c r="N880" s="118">
        <f t="shared" si="273"/>
        <v>383452.94761445251</v>
      </c>
      <c r="O880" s="118">
        <f t="shared" si="274"/>
        <v>1254653.7595611096</v>
      </c>
      <c r="P880" s="117">
        <f t="shared" si="275"/>
        <v>15.430937211671708</v>
      </c>
    </row>
    <row r="881" spans="1:16" x14ac:dyDescent="0.2">
      <c r="A881" s="115" t="s">
        <v>42</v>
      </c>
      <c r="B881" s="115" t="s">
        <v>70</v>
      </c>
      <c r="C881" s="116" t="s">
        <v>131</v>
      </c>
      <c r="D881" s="115" t="str">
        <f t="shared" si="263"/>
        <v>ROFemale75-79</v>
      </c>
      <c r="E881" s="118">
        <f>VLOOKUP(D881,'Appendix 1b. Person-years 2019'!$E$3:$F$1682,2,FALSE)</f>
        <v>9055.2626999999993</v>
      </c>
      <c r="F881" s="118">
        <f>VLOOKUP(D881,'Appendix 2b. Deaths 2019'!$E$4:$F$1683,2,FALSE)</f>
        <v>319</v>
      </c>
      <c r="G881" s="119">
        <f t="shared" si="264"/>
        <v>3.5228133138533908E-2</v>
      </c>
      <c r="H881" s="189">
        <v>5</v>
      </c>
      <c r="I881" s="215">
        <f>VLOOKUP(D881,'Appendix 3. nax IBGE 2019'!$E$5:$O$1850,11,FALSE)</f>
        <v>2.4999999999999991</v>
      </c>
      <c r="J881" s="119">
        <f t="shared" si="272"/>
        <v>0.16188352937800887</v>
      </c>
      <c r="K881" s="119">
        <f t="shared" si="266"/>
        <v>0.83811647062199113</v>
      </c>
      <c r="L881" s="118">
        <f t="shared" si="276"/>
        <v>72073.495503908387</v>
      </c>
      <c r="M881" s="118">
        <f t="shared" si="265"/>
        <v>11667.511826782744</v>
      </c>
      <c r="N881" s="118">
        <f t="shared" si="273"/>
        <v>331198.69795258506</v>
      </c>
      <c r="O881" s="118">
        <f t="shared" si="274"/>
        <v>871200.81194665714</v>
      </c>
      <c r="P881" s="117">
        <f t="shared" si="275"/>
        <v>12.087672532816365</v>
      </c>
    </row>
    <row r="882" spans="1:16" x14ac:dyDescent="0.2">
      <c r="A882" s="115" t="s">
        <v>42</v>
      </c>
      <c r="B882" s="115" t="s">
        <v>70</v>
      </c>
      <c r="C882" s="116" t="s">
        <v>132</v>
      </c>
      <c r="D882" s="115" t="str">
        <f t="shared" si="263"/>
        <v>ROFemale80-84</v>
      </c>
      <c r="E882" s="118">
        <f>VLOOKUP(D882,'Appendix 1b. Person-years 2019'!$E$3:$F$1682,2,FALSE)</f>
        <v>5118.0851000000002</v>
      </c>
      <c r="F882" s="118">
        <f>VLOOKUP(D882,'Appendix 2b. Deaths 2019'!$E$4:$F$1683,2,FALSE)</f>
        <v>363</v>
      </c>
      <c r="G882" s="119">
        <f t="shared" si="264"/>
        <v>7.0924963713479477E-2</v>
      </c>
      <c r="H882" s="189">
        <v>5</v>
      </c>
      <c r="I882" s="215">
        <f>VLOOKUP(D882,'Appendix 3. nax IBGE 2019'!$E$5:$O$1850,11,FALSE)</f>
        <v>2.5</v>
      </c>
      <c r="J882" s="119">
        <f t="shared" si="272"/>
        <v>0.30121556162238916</v>
      </c>
      <c r="K882" s="119">
        <f t="shared" si="266"/>
        <v>0.69878443837761084</v>
      </c>
      <c r="L882" s="118">
        <f t="shared" si="276"/>
        <v>60405.983677125645</v>
      </c>
      <c r="M882" s="118">
        <f t="shared" si="265"/>
        <v>18195.222298658275</v>
      </c>
      <c r="N882" s="118">
        <f t="shared" si="273"/>
        <v>256541.86263898257</v>
      </c>
      <c r="O882" s="118">
        <f t="shared" si="274"/>
        <v>540002.11399407208</v>
      </c>
      <c r="P882" s="117">
        <f t="shared" si="275"/>
        <v>8.9395467323307312</v>
      </c>
    </row>
    <row r="883" spans="1:16" x14ac:dyDescent="0.2">
      <c r="A883" s="115" t="s">
        <v>42</v>
      </c>
      <c r="B883" s="115" t="s">
        <v>70</v>
      </c>
      <c r="C883" s="116" t="s">
        <v>133</v>
      </c>
      <c r="D883" s="115" t="str">
        <f t="shared" si="263"/>
        <v>ROFemale85-89</v>
      </c>
      <c r="E883" s="118">
        <f>VLOOKUP(D883,'Appendix 1b. Person-years 2019'!$E$3:$F$1682,2,FALSE)</f>
        <v>2432.7943</v>
      </c>
      <c r="F883" s="118">
        <f>VLOOKUP(D883,'Appendix 2b. Deaths 2019'!$E$4:$F$1683,2,FALSE)</f>
        <v>315</v>
      </c>
      <c r="G883" s="119">
        <f t="shared" si="264"/>
        <v>0.12948073743842625</v>
      </c>
      <c r="H883" s="189">
        <v>5</v>
      </c>
      <c r="I883" s="215">
        <f>VLOOKUP(D883,'Appendix 3. nax IBGE 2019'!$E$5:$O$1850,11,FALSE)</f>
        <v>2.4999999999999996</v>
      </c>
      <c r="J883" s="119">
        <f t="shared" si="272"/>
        <v>0.48908573356168095</v>
      </c>
      <c r="K883" s="119">
        <f t="shared" si="266"/>
        <v>0.51091426643831905</v>
      </c>
      <c r="L883" s="118">
        <f t="shared" si="276"/>
        <v>42210.761378467374</v>
      </c>
      <c r="M883" s="118">
        <f t="shared" si="265"/>
        <v>20644.681192984786</v>
      </c>
      <c r="N883" s="118">
        <f t="shared" si="273"/>
        <v>159442.10390987489</v>
      </c>
      <c r="O883" s="118">
        <f t="shared" si="274"/>
        <v>283460.25135508948</v>
      </c>
      <c r="P883" s="117">
        <f t="shared" si="275"/>
        <v>6.7153550918815865</v>
      </c>
    </row>
    <row r="884" spans="1:16" x14ac:dyDescent="0.2">
      <c r="A884" s="115" t="s">
        <v>42</v>
      </c>
      <c r="B884" s="115" t="s">
        <v>70</v>
      </c>
      <c r="C884" s="116" t="s">
        <v>8</v>
      </c>
      <c r="D884" s="115" t="str">
        <f t="shared" si="263"/>
        <v>ROFemale90+</v>
      </c>
      <c r="E884" s="113">
        <f>VLOOKUP(D884,'Appendix 1b. Person-years 2019'!$E$3:$F$1682,2,FALSE)</f>
        <v>1357.1442999999999</v>
      </c>
      <c r="F884" s="113">
        <f>VLOOKUP(D884,'Appendix 2b. Deaths 2019'!$E$4:$F$1683,2,FALSE)</f>
        <v>236</v>
      </c>
      <c r="G884" s="114">
        <f t="shared" si="264"/>
        <v>0.17389455196473949</v>
      </c>
      <c r="H884" s="190"/>
      <c r="I884" s="215">
        <f>VLOOKUP(D884,'Appendix 3. nax IBGE 2019'!$E$5:$O$1850,11,FALSE)</f>
        <v>5.9135784345256495</v>
      </c>
      <c r="J884" s="114">
        <v>1</v>
      </c>
      <c r="K884" s="114">
        <f t="shared" si="266"/>
        <v>0</v>
      </c>
      <c r="L884" s="113">
        <f t="shared" si="276"/>
        <v>21566.080185482588</v>
      </c>
      <c r="M884" s="113">
        <f t="shared" si="265"/>
        <v>21566.080185482588</v>
      </c>
      <c r="N884" s="113">
        <f>L884*P884</f>
        <v>124018.14744521456</v>
      </c>
      <c r="O884" s="113">
        <f>N884</f>
        <v>124018.14744521456</v>
      </c>
      <c r="P884" s="112">
        <f>1/G884</f>
        <v>5.7506114406779663</v>
      </c>
    </row>
    <row r="885" spans="1:16" x14ac:dyDescent="0.2">
      <c r="A885" s="115" t="s">
        <v>42</v>
      </c>
      <c r="B885" s="115" t="s">
        <v>71</v>
      </c>
      <c r="C885" s="116">
        <v>0</v>
      </c>
      <c r="D885" s="115" t="str">
        <f t="shared" si="263"/>
        <v>ROMale0</v>
      </c>
      <c r="E885" s="122">
        <f>VLOOKUP(D885,'Appendix 1b. Person-years 2019'!$E$3:$F$1682,2,FALSE)</f>
        <v>14440.7119</v>
      </c>
      <c r="F885" s="122">
        <f>VLOOKUP(D885,'Appendix 2b. Deaths 2019'!$E$4:$F$1683,2,FALSE)</f>
        <v>159</v>
      </c>
      <c r="G885" s="123">
        <f t="shared" si="264"/>
        <v>1.1010537506810865E-2</v>
      </c>
      <c r="H885" s="188">
        <v>1</v>
      </c>
      <c r="I885" s="215">
        <f>VLOOKUP(D885,'Appendix 3. nax IBGE 2019'!$E$5:$O$1850,11,FALSE)</f>
        <v>9.973310687529062E-2</v>
      </c>
      <c r="J885" s="123">
        <f t="shared" ref="J885:J903" si="277">(H885*G885)/(1+(H885-I885)*G885)</f>
        <v>1.090246764241444E-2</v>
      </c>
      <c r="K885" s="123">
        <f t="shared" si="266"/>
        <v>0.98909753235758557</v>
      </c>
      <c r="L885" s="122">
        <v>100000</v>
      </c>
      <c r="M885" s="122">
        <f t="shared" si="265"/>
        <v>1090.246764241444</v>
      </c>
      <c r="N885" s="122">
        <f t="shared" ref="N885:N903" si="278">L886*H885+M885*I885</f>
        <v>99018.48693281709</v>
      </c>
      <c r="O885" s="122">
        <f t="shared" ref="O885:O903" si="279">O886+N885</f>
        <v>7371289.720327056</v>
      </c>
      <c r="P885" s="121">
        <f t="shared" ref="P885:P903" si="280">O885/L885</f>
        <v>73.712897203270558</v>
      </c>
    </row>
    <row r="886" spans="1:16" x14ac:dyDescent="0.2">
      <c r="A886" s="115" t="s">
        <v>42</v>
      </c>
      <c r="B886" s="115" t="s">
        <v>71</v>
      </c>
      <c r="C886" s="120" t="s">
        <v>1657</v>
      </c>
      <c r="D886" s="115" t="str">
        <f t="shared" si="263"/>
        <v>ROMale1-4</v>
      </c>
      <c r="E886" s="118">
        <f>VLOOKUP(D886,'Appendix 1b. Person-years 2019'!$E$3:$F$1682,2,FALSE)</f>
        <v>57105.705499999996</v>
      </c>
      <c r="F886" s="118">
        <f>VLOOKUP(D886,'Appendix 2b. Deaths 2019'!$E$4:$F$1683,2,FALSE)</f>
        <v>27</v>
      </c>
      <c r="G886" s="119">
        <f t="shared" si="264"/>
        <v>4.7280739750251403E-4</v>
      </c>
      <c r="H886" s="189">
        <v>4</v>
      </c>
      <c r="I886" s="215">
        <f>VLOOKUP(D886,'Appendix 3. nax IBGE 2019'!$E$5:$O$1850,11,FALSE)</f>
        <v>1.5930197039947318</v>
      </c>
      <c r="J886" s="119">
        <f t="shared" si="277"/>
        <v>1.8890797453056179E-3</v>
      </c>
      <c r="K886" s="119">
        <f t="shared" si="266"/>
        <v>0.99811092025469439</v>
      </c>
      <c r="L886" s="118">
        <f t="shared" ref="L886:L904" si="281">L885-M885</f>
        <v>98909.753235758559</v>
      </c>
      <c r="M886" s="118">
        <f t="shared" si="265"/>
        <v>186.84841145084829</v>
      </c>
      <c r="N886" s="118">
        <f t="shared" si="278"/>
        <v>395189.27249833214</v>
      </c>
      <c r="O886" s="118">
        <f t="shared" si="279"/>
        <v>7272271.2333942391</v>
      </c>
      <c r="P886" s="117">
        <f t="shared" si="280"/>
        <v>73.524308730810944</v>
      </c>
    </row>
    <row r="887" spans="1:16" x14ac:dyDescent="0.2">
      <c r="A887" s="115" t="s">
        <v>42</v>
      </c>
      <c r="B887" s="115" t="s">
        <v>71</v>
      </c>
      <c r="C887" s="120" t="s">
        <v>1658</v>
      </c>
      <c r="D887" s="115" t="str">
        <f t="shared" si="263"/>
        <v>ROMale5-9</v>
      </c>
      <c r="E887" s="118">
        <f>VLOOKUP(D887,'Appendix 1b. Person-years 2019'!$E$3:$F$1682,2,FALSE)</f>
        <v>68761</v>
      </c>
      <c r="F887" s="118">
        <f>VLOOKUP(D887,'Appendix 2b. Deaths 2019'!$E$4:$F$1683,2,FALSE)</f>
        <v>25</v>
      </c>
      <c r="G887" s="119">
        <f t="shared" si="264"/>
        <v>3.6357819112578353E-4</v>
      </c>
      <c r="H887" s="189">
        <v>5</v>
      </c>
      <c r="I887" s="215">
        <f>VLOOKUP(D887,'Appendix 3. nax IBGE 2019'!$E$5:$O$1850,11,FALSE)</f>
        <v>2.499999999999996</v>
      </c>
      <c r="J887" s="119">
        <f t="shared" si="277"/>
        <v>1.816240092410296E-3</v>
      </c>
      <c r="K887" s="119">
        <f t="shared" si="266"/>
        <v>0.99818375990758967</v>
      </c>
      <c r="L887" s="118">
        <f t="shared" si="281"/>
        <v>98722.904824307712</v>
      </c>
      <c r="M887" s="118">
        <f t="shared" si="265"/>
        <v>179.3044977811135</v>
      </c>
      <c r="N887" s="118">
        <f t="shared" si="278"/>
        <v>493166.26287708583</v>
      </c>
      <c r="O887" s="118">
        <f t="shared" si="279"/>
        <v>6877081.9608959071</v>
      </c>
      <c r="P887" s="117">
        <f t="shared" si="280"/>
        <v>69.660449853402426</v>
      </c>
    </row>
    <row r="888" spans="1:16" x14ac:dyDescent="0.2">
      <c r="A888" s="115" t="s">
        <v>42</v>
      </c>
      <c r="B888" s="115" t="s">
        <v>71</v>
      </c>
      <c r="C888" s="120" t="s">
        <v>118</v>
      </c>
      <c r="D888" s="115" t="str">
        <f t="shared" si="263"/>
        <v>ROMale10-14</v>
      </c>
      <c r="E888" s="118">
        <f>VLOOKUP(D888,'Appendix 1b. Person-years 2019'!$E$3:$F$1682,2,FALSE)</f>
        <v>71399.216400000005</v>
      </c>
      <c r="F888" s="118">
        <f>VLOOKUP(D888,'Appendix 2b. Deaths 2019'!$E$4:$F$1683,2,FALSE)</f>
        <v>21</v>
      </c>
      <c r="G888" s="119">
        <f t="shared" si="264"/>
        <v>2.9412087497363622E-4</v>
      </c>
      <c r="H888" s="189">
        <v>5</v>
      </c>
      <c r="I888" s="215">
        <f>VLOOKUP(D888,'Appendix 3. nax IBGE 2019'!$E$5:$O$1850,11,FALSE)</f>
        <v>2.4999999999997673</v>
      </c>
      <c r="J888" s="119">
        <f t="shared" si="277"/>
        <v>1.4695238307809214E-3</v>
      </c>
      <c r="K888" s="119">
        <f t="shared" si="266"/>
        <v>0.99853047616921908</v>
      </c>
      <c r="L888" s="118">
        <f t="shared" si="281"/>
        <v>98543.600326526604</v>
      </c>
      <c r="M888" s="118">
        <f t="shared" si="265"/>
        <v>144.81216905078142</v>
      </c>
      <c r="N888" s="118">
        <f t="shared" si="278"/>
        <v>492355.97121000604</v>
      </c>
      <c r="O888" s="118">
        <f t="shared" si="279"/>
        <v>6383915.698018821</v>
      </c>
      <c r="P888" s="117">
        <f t="shared" si="280"/>
        <v>64.782651302221169</v>
      </c>
    </row>
    <row r="889" spans="1:16" x14ac:dyDescent="0.2">
      <c r="A889" s="115" t="s">
        <v>42</v>
      </c>
      <c r="B889" s="115" t="s">
        <v>71</v>
      </c>
      <c r="C889" s="116" t="s">
        <v>119</v>
      </c>
      <c r="D889" s="115" t="str">
        <f t="shared" si="263"/>
        <v>ROMale15-19</v>
      </c>
      <c r="E889" s="118">
        <f>VLOOKUP(D889,'Appendix 1b. Person-years 2019'!$E$3:$F$1682,2,FALSE)</f>
        <v>77755.758700000006</v>
      </c>
      <c r="F889" s="118">
        <f>VLOOKUP(D889,'Appendix 2b. Deaths 2019'!$E$4:$F$1683,2,FALSE)</f>
        <v>106</v>
      </c>
      <c r="G889" s="119">
        <f t="shared" si="264"/>
        <v>1.3632430802839044E-3</v>
      </c>
      <c r="H889" s="189">
        <v>5</v>
      </c>
      <c r="I889" s="215">
        <f>VLOOKUP(D889,'Appendix 3. nax IBGE 2019'!$E$5:$O$1850,11,FALSE)</f>
        <v>2.5000000000000262</v>
      </c>
      <c r="J889" s="119">
        <f t="shared" si="277"/>
        <v>6.7930639080032431E-3</v>
      </c>
      <c r="K889" s="119">
        <f t="shared" si="266"/>
        <v>0.99320693609199673</v>
      </c>
      <c r="L889" s="118">
        <f t="shared" si="281"/>
        <v>98398.788157475821</v>
      </c>
      <c r="M889" s="118">
        <f t="shared" si="265"/>
        <v>668.4292564238059</v>
      </c>
      <c r="N889" s="118">
        <f t="shared" si="278"/>
        <v>490322.86764631962</v>
      </c>
      <c r="O889" s="118">
        <f t="shared" si="279"/>
        <v>5891559.7268088153</v>
      </c>
      <c r="P889" s="117">
        <f t="shared" si="280"/>
        <v>59.874311839898461</v>
      </c>
    </row>
    <row r="890" spans="1:16" x14ac:dyDescent="0.2">
      <c r="A890" s="115" t="s">
        <v>42</v>
      </c>
      <c r="B890" s="115" t="s">
        <v>71</v>
      </c>
      <c r="C890" s="116" t="s">
        <v>120</v>
      </c>
      <c r="D890" s="115" t="str">
        <f t="shared" si="263"/>
        <v>ROMale20-24</v>
      </c>
      <c r="E890" s="118">
        <f>VLOOKUP(D890,'Appendix 1b. Person-years 2019'!$E$3:$F$1682,2,FALSE)</f>
        <v>79645.830300000001</v>
      </c>
      <c r="F890" s="118">
        <f>VLOOKUP(D890,'Appendix 2b. Deaths 2019'!$E$4:$F$1683,2,FALSE)</f>
        <v>159</v>
      </c>
      <c r="G890" s="119">
        <f t="shared" si="264"/>
        <v>1.9963380305170852E-3</v>
      </c>
      <c r="H890" s="189">
        <v>5</v>
      </c>
      <c r="I890" s="215">
        <f>VLOOKUP(D890,'Appendix 3. nax IBGE 2019'!$E$5:$O$1850,11,FALSE)</f>
        <v>2.5000000000000182</v>
      </c>
      <c r="J890" s="119">
        <f t="shared" si="277"/>
        <v>9.9321204780006504E-3</v>
      </c>
      <c r="K890" s="119">
        <f t="shared" si="266"/>
        <v>0.99006787952199937</v>
      </c>
      <c r="L890" s="118">
        <f t="shared" si="281"/>
        <v>97730.358901052008</v>
      </c>
      <c r="M890" s="118">
        <f t="shared" si="265"/>
        <v>970.66969896349178</v>
      </c>
      <c r="N890" s="118">
        <f t="shared" si="278"/>
        <v>486225.12025785132</v>
      </c>
      <c r="O890" s="118">
        <f t="shared" si="279"/>
        <v>5401236.8591624955</v>
      </c>
      <c r="P890" s="117">
        <f t="shared" si="280"/>
        <v>55.266724893858488</v>
      </c>
    </row>
    <row r="891" spans="1:16" x14ac:dyDescent="0.2">
      <c r="A891" s="115" t="s">
        <v>42</v>
      </c>
      <c r="B891" s="115" t="s">
        <v>71</v>
      </c>
      <c r="C891" s="116" t="s">
        <v>121</v>
      </c>
      <c r="D891" s="115" t="str">
        <f t="shared" si="263"/>
        <v>ROMale25-29</v>
      </c>
      <c r="E891" s="118">
        <f>VLOOKUP(D891,'Appendix 1b. Person-years 2019'!$E$3:$F$1682,2,FALSE)</f>
        <v>78681.714999999997</v>
      </c>
      <c r="F891" s="118">
        <f>VLOOKUP(D891,'Appendix 2b. Deaths 2019'!$E$4:$F$1683,2,FALSE)</f>
        <v>152</v>
      </c>
      <c r="G891" s="119">
        <f t="shared" si="264"/>
        <v>1.9318338447503337E-3</v>
      </c>
      <c r="H891" s="189">
        <v>5</v>
      </c>
      <c r="I891" s="215">
        <f>VLOOKUP(D891,'Appendix 3. nax IBGE 2019'!$E$5:$O$1850,11,FALSE)</f>
        <v>2.5000000000000067</v>
      </c>
      <c r="J891" s="119">
        <f t="shared" si="277"/>
        <v>9.6127436648699074E-3</v>
      </c>
      <c r="K891" s="119">
        <f t="shared" si="266"/>
        <v>0.99038725633513014</v>
      </c>
      <c r="L891" s="118">
        <f t="shared" si="281"/>
        <v>96759.689202088513</v>
      </c>
      <c r="M891" s="118">
        <f t="shared" si="265"/>
        <v>930.1260893921575</v>
      </c>
      <c r="N891" s="118">
        <f t="shared" si="278"/>
        <v>481473.13078696217</v>
      </c>
      <c r="O891" s="118">
        <f t="shared" si="279"/>
        <v>4915011.7389046438</v>
      </c>
      <c r="P891" s="117">
        <f t="shared" si="280"/>
        <v>50.796067860856205</v>
      </c>
    </row>
    <row r="892" spans="1:16" x14ac:dyDescent="0.2">
      <c r="A892" s="115" t="s">
        <v>42</v>
      </c>
      <c r="B892" s="115" t="s">
        <v>71</v>
      </c>
      <c r="C892" s="116" t="s">
        <v>122</v>
      </c>
      <c r="D892" s="115" t="str">
        <f t="shared" si="263"/>
        <v>ROMale30-34</v>
      </c>
      <c r="E892" s="118">
        <f>VLOOKUP(D892,'Appendix 1b. Person-years 2019'!$E$3:$F$1682,2,FALSE)</f>
        <v>78035.176000000007</v>
      </c>
      <c r="F892" s="118">
        <f>VLOOKUP(D892,'Appendix 2b. Deaths 2019'!$E$4:$F$1683,2,FALSE)</f>
        <v>172</v>
      </c>
      <c r="G892" s="119">
        <f t="shared" si="264"/>
        <v>2.2041341971215647E-3</v>
      </c>
      <c r="H892" s="189">
        <v>5</v>
      </c>
      <c r="I892" s="215">
        <f>VLOOKUP(D892,'Appendix 3. nax IBGE 2019'!$E$5:$O$1850,11,FALSE)</f>
        <v>2.4999999999999751</v>
      </c>
      <c r="J892" s="119">
        <f t="shared" si="277"/>
        <v>1.096027618672518E-2</v>
      </c>
      <c r="K892" s="119">
        <f t="shared" si="266"/>
        <v>0.98903972381327487</v>
      </c>
      <c r="L892" s="118">
        <f t="shared" si="281"/>
        <v>95829.563112696356</v>
      </c>
      <c r="M892" s="118">
        <f t="shared" si="265"/>
        <v>1050.3184785683636</v>
      </c>
      <c r="N892" s="118">
        <f t="shared" si="278"/>
        <v>476522.01936706086</v>
      </c>
      <c r="O892" s="118">
        <f t="shared" si="279"/>
        <v>4433538.6081176819</v>
      </c>
      <c r="P892" s="117">
        <f t="shared" si="280"/>
        <v>46.26483168773089</v>
      </c>
    </row>
    <row r="893" spans="1:16" x14ac:dyDescent="0.2">
      <c r="A893" s="115" t="s">
        <v>42</v>
      </c>
      <c r="B893" s="115" t="s">
        <v>71</v>
      </c>
      <c r="C893" s="116" t="s">
        <v>123</v>
      </c>
      <c r="D893" s="115" t="str">
        <f t="shared" si="263"/>
        <v>ROMale35-39</v>
      </c>
      <c r="E893" s="118">
        <f>VLOOKUP(D893,'Appendix 1b. Person-years 2019'!$E$3:$F$1682,2,FALSE)</f>
        <v>73568.660900000003</v>
      </c>
      <c r="F893" s="118">
        <f>VLOOKUP(D893,'Appendix 2b. Deaths 2019'!$E$4:$F$1683,2,FALSE)</f>
        <v>177</v>
      </c>
      <c r="G893" s="119">
        <f t="shared" si="264"/>
        <v>2.4059157504659704E-3</v>
      </c>
      <c r="H893" s="189">
        <v>5</v>
      </c>
      <c r="I893" s="215">
        <f>VLOOKUP(D893,'Appendix 3. nax IBGE 2019'!$E$5:$O$1850,11,FALSE)</f>
        <v>2.4999999999999738</v>
      </c>
      <c r="J893" s="119">
        <f t="shared" si="277"/>
        <v>1.1957655970236238E-2</v>
      </c>
      <c r="K893" s="119">
        <f t="shared" si="266"/>
        <v>0.98804234402976376</v>
      </c>
      <c r="L893" s="118">
        <f t="shared" si="281"/>
        <v>94779.244634127987</v>
      </c>
      <c r="M893" s="118">
        <f t="shared" si="265"/>
        <v>1133.3376004537615</v>
      </c>
      <c r="N893" s="118">
        <f t="shared" si="278"/>
        <v>471062.87916950556</v>
      </c>
      <c r="O893" s="118">
        <f t="shared" si="279"/>
        <v>3957016.5887506208</v>
      </c>
      <c r="P893" s="117">
        <f t="shared" si="280"/>
        <v>41.7498219575996</v>
      </c>
    </row>
    <row r="894" spans="1:16" x14ac:dyDescent="0.2">
      <c r="A894" s="115" t="s">
        <v>42</v>
      </c>
      <c r="B894" s="115" t="s">
        <v>71</v>
      </c>
      <c r="C894" s="116" t="s">
        <v>124</v>
      </c>
      <c r="D894" s="115" t="str">
        <f t="shared" si="263"/>
        <v>ROMale40-44</v>
      </c>
      <c r="E894" s="118">
        <f>VLOOKUP(D894,'Appendix 1b. Person-years 2019'!$E$3:$F$1682,2,FALSE)</f>
        <v>64655.153299999998</v>
      </c>
      <c r="F894" s="118">
        <f>VLOOKUP(D894,'Appendix 2b. Deaths 2019'!$E$4:$F$1683,2,FALSE)</f>
        <v>229</v>
      </c>
      <c r="G894" s="119">
        <f t="shared" si="264"/>
        <v>3.5418677137372128E-3</v>
      </c>
      <c r="H894" s="189">
        <v>5</v>
      </c>
      <c r="I894" s="215">
        <f>VLOOKUP(D894,'Appendix 3. nax IBGE 2019'!$E$5:$O$1850,11,FALSE)</f>
        <v>2.5000000000000022</v>
      </c>
      <c r="J894" s="119">
        <f t="shared" si="277"/>
        <v>1.7553904549253502E-2</v>
      </c>
      <c r="K894" s="119">
        <f t="shared" si="266"/>
        <v>0.98244609545074646</v>
      </c>
      <c r="L894" s="118">
        <f t="shared" si="281"/>
        <v>93645.90703367423</v>
      </c>
      <c r="M894" s="118">
        <f t="shared" si="265"/>
        <v>1643.8513134973846</v>
      </c>
      <c r="N894" s="118">
        <f t="shared" si="278"/>
        <v>464119.90688462765</v>
      </c>
      <c r="O894" s="118">
        <f t="shared" si="279"/>
        <v>3485953.7095811153</v>
      </c>
      <c r="P894" s="117">
        <f t="shared" si="280"/>
        <v>37.224837902713652</v>
      </c>
    </row>
    <row r="895" spans="1:16" x14ac:dyDescent="0.2">
      <c r="A895" s="115" t="s">
        <v>42</v>
      </c>
      <c r="B895" s="115" t="s">
        <v>71</v>
      </c>
      <c r="C895" s="116" t="s">
        <v>125</v>
      </c>
      <c r="D895" s="115" t="str">
        <f t="shared" si="263"/>
        <v>ROMale45-49</v>
      </c>
      <c r="E895" s="118">
        <f>VLOOKUP(D895,'Appendix 1b. Person-years 2019'!$E$3:$F$1682,2,FALSE)</f>
        <v>55877.554499999998</v>
      </c>
      <c r="F895" s="118">
        <f>VLOOKUP(D895,'Appendix 2b. Deaths 2019'!$E$4:$F$1683,2,FALSE)</f>
        <v>244</v>
      </c>
      <c r="G895" s="119">
        <f t="shared" si="264"/>
        <v>4.3666907434182717E-3</v>
      </c>
      <c r="H895" s="189">
        <v>5</v>
      </c>
      <c r="I895" s="215">
        <f>VLOOKUP(D895,'Appendix 3. nax IBGE 2019'!$E$5:$O$1850,11,FALSE)</f>
        <v>2.5000000000000133</v>
      </c>
      <c r="J895" s="119">
        <f t="shared" si="277"/>
        <v>2.159767776811793E-2</v>
      </c>
      <c r="K895" s="119">
        <f t="shared" si="266"/>
        <v>0.97840232223188206</v>
      </c>
      <c r="L895" s="118">
        <f t="shared" si="281"/>
        <v>92002.055720176839</v>
      </c>
      <c r="M895" s="118">
        <f t="shared" si="265"/>
        <v>1987.0307534488104</v>
      </c>
      <c r="N895" s="118">
        <f t="shared" si="278"/>
        <v>455042.70171726221</v>
      </c>
      <c r="O895" s="118">
        <f t="shared" si="279"/>
        <v>3021833.8026964874</v>
      </c>
      <c r="P895" s="117">
        <f t="shared" si="280"/>
        <v>32.845285673695805</v>
      </c>
    </row>
    <row r="896" spans="1:16" x14ac:dyDescent="0.2">
      <c r="A896" s="115" t="s">
        <v>42</v>
      </c>
      <c r="B896" s="115" t="s">
        <v>71</v>
      </c>
      <c r="C896" s="116" t="s">
        <v>126</v>
      </c>
      <c r="D896" s="115" t="str">
        <f t="shared" si="263"/>
        <v>ROMale50-54</v>
      </c>
      <c r="E896" s="118">
        <f>VLOOKUP(D896,'Appendix 1b. Person-years 2019'!$E$3:$F$1682,2,FALSE)</f>
        <v>51085.245999999999</v>
      </c>
      <c r="F896" s="118">
        <f>VLOOKUP(D896,'Appendix 2b. Deaths 2019'!$E$4:$F$1683,2,FALSE)</f>
        <v>323</v>
      </c>
      <c r="G896" s="119">
        <f t="shared" si="264"/>
        <v>6.322764893801236E-3</v>
      </c>
      <c r="H896" s="189">
        <v>5</v>
      </c>
      <c r="I896" s="215">
        <f>VLOOKUP(D896,'Appendix 3. nax IBGE 2019'!$E$5:$O$1850,11,FALSE)</f>
        <v>2.5000000000000107</v>
      </c>
      <c r="J896" s="119">
        <f t="shared" si="277"/>
        <v>3.1121883586580679E-2</v>
      </c>
      <c r="K896" s="119">
        <f t="shared" si="266"/>
        <v>0.96887811641341937</v>
      </c>
      <c r="L896" s="118">
        <f t="shared" si="281"/>
        <v>90015.02496672803</v>
      </c>
      <c r="M896" s="118">
        <f t="shared" si="265"/>
        <v>2801.4371280576629</v>
      </c>
      <c r="N896" s="118">
        <f t="shared" si="278"/>
        <v>443071.53201349603</v>
      </c>
      <c r="O896" s="118">
        <f t="shared" si="279"/>
        <v>2566791.1009792252</v>
      </c>
      <c r="P896" s="117">
        <f t="shared" si="280"/>
        <v>28.515140688212664</v>
      </c>
    </row>
    <row r="897" spans="1:16" x14ac:dyDescent="0.2">
      <c r="A897" s="115" t="s">
        <v>42</v>
      </c>
      <c r="B897" s="115" t="s">
        <v>71</v>
      </c>
      <c r="C897" s="116" t="s">
        <v>127</v>
      </c>
      <c r="D897" s="115" t="str">
        <f t="shared" si="263"/>
        <v>ROMale55-59</v>
      </c>
      <c r="E897" s="118">
        <f>VLOOKUP(D897,'Appendix 1b. Person-years 2019'!$E$3:$F$1682,2,FALSE)</f>
        <v>42432.196600000003</v>
      </c>
      <c r="F897" s="118">
        <f>VLOOKUP(D897,'Appendix 2b. Deaths 2019'!$E$4:$F$1683,2,FALSE)</f>
        <v>395</v>
      </c>
      <c r="G897" s="119">
        <f t="shared" si="264"/>
        <v>9.3089689351599572E-3</v>
      </c>
      <c r="H897" s="189">
        <v>5</v>
      </c>
      <c r="I897" s="215">
        <f>VLOOKUP(D897,'Appendix 3. nax IBGE 2019'!$E$5:$O$1850,11,FALSE)</f>
        <v>2.499999999999996</v>
      </c>
      <c r="J897" s="119">
        <f t="shared" si="277"/>
        <v>4.5486269012759518E-2</v>
      </c>
      <c r="K897" s="119">
        <f t="shared" si="266"/>
        <v>0.95451373098724046</v>
      </c>
      <c r="L897" s="118">
        <f t="shared" si="281"/>
        <v>87213.58783867037</v>
      </c>
      <c r="M897" s="118">
        <f t="shared" si="265"/>
        <v>3967.0207179976924</v>
      </c>
      <c r="N897" s="118">
        <f t="shared" si="278"/>
        <v>426150.38739835762</v>
      </c>
      <c r="O897" s="118">
        <f t="shared" si="279"/>
        <v>2123719.5689657293</v>
      </c>
      <c r="P897" s="117">
        <f t="shared" si="280"/>
        <v>24.350787779700486</v>
      </c>
    </row>
    <row r="898" spans="1:16" x14ac:dyDescent="0.2">
      <c r="A898" s="115" t="s">
        <v>42</v>
      </c>
      <c r="B898" s="115" t="s">
        <v>71</v>
      </c>
      <c r="C898" s="116" t="s">
        <v>128</v>
      </c>
      <c r="D898" s="115" t="str">
        <f t="shared" si="263"/>
        <v>ROMale60-64</v>
      </c>
      <c r="E898" s="118">
        <f>VLOOKUP(D898,'Appendix 1b. Person-years 2019'!$E$3:$F$1682,2,FALSE)</f>
        <v>31669.0288</v>
      </c>
      <c r="F898" s="118">
        <f>VLOOKUP(D898,'Appendix 2b. Deaths 2019'!$E$4:$F$1683,2,FALSE)</f>
        <v>422</v>
      </c>
      <c r="G898" s="119">
        <f t="shared" si="264"/>
        <v>1.3325321804626986E-2</v>
      </c>
      <c r="H898" s="189">
        <v>5</v>
      </c>
      <c r="I898" s="215">
        <f>VLOOKUP(D898,'Appendix 3. nax IBGE 2019'!$E$5:$O$1850,11,FALSE)</f>
        <v>2.5000000000000036</v>
      </c>
      <c r="J898" s="119">
        <f t="shared" si="277"/>
        <v>6.4478613342376714E-2</v>
      </c>
      <c r="K898" s="119">
        <f t="shared" si="266"/>
        <v>0.9355213866576233</v>
      </c>
      <c r="L898" s="118">
        <f t="shared" si="281"/>
        <v>83246.567120672684</v>
      </c>
      <c r="M898" s="118">
        <f t="shared" si="265"/>
        <v>5367.6232134540642</v>
      </c>
      <c r="N898" s="118">
        <f t="shared" si="278"/>
        <v>402813.77756972832</v>
      </c>
      <c r="O898" s="118">
        <f t="shared" si="279"/>
        <v>1697569.1815673718</v>
      </c>
      <c r="P898" s="117">
        <f t="shared" si="280"/>
        <v>20.392062282960051</v>
      </c>
    </row>
    <row r="899" spans="1:16" x14ac:dyDescent="0.2">
      <c r="A899" s="115" t="s">
        <v>42</v>
      </c>
      <c r="B899" s="115" t="s">
        <v>71</v>
      </c>
      <c r="C899" s="116" t="s">
        <v>129</v>
      </c>
      <c r="D899" s="115" t="str">
        <f t="shared" si="263"/>
        <v>ROMale65-69</v>
      </c>
      <c r="E899" s="118">
        <f>VLOOKUP(D899,'Appendix 1b. Person-years 2019'!$E$3:$F$1682,2,FALSE)</f>
        <v>21846.869900000002</v>
      </c>
      <c r="F899" s="118">
        <f>VLOOKUP(D899,'Appendix 2b. Deaths 2019'!$E$4:$F$1683,2,FALSE)</f>
        <v>465</v>
      </c>
      <c r="G899" s="119">
        <f t="shared" si="264"/>
        <v>2.1284513622704365E-2</v>
      </c>
      <c r="H899" s="189">
        <v>5</v>
      </c>
      <c r="I899" s="215">
        <f>VLOOKUP(D899,'Appendix 3. nax IBGE 2019'!$E$5:$O$1850,11,FALSE)</f>
        <v>2.4999999999999973</v>
      </c>
      <c r="J899" s="119">
        <f t="shared" si="277"/>
        <v>0.10104579178415485</v>
      </c>
      <c r="K899" s="119">
        <f t="shared" si="266"/>
        <v>0.89895420821584515</v>
      </c>
      <c r="L899" s="118">
        <f t="shared" si="281"/>
        <v>77878.943907218621</v>
      </c>
      <c r="M899" s="118">
        <f t="shared" si="265"/>
        <v>7869.3395504186874</v>
      </c>
      <c r="N899" s="118">
        <f t="shared" si="278"/>
        <v>369721.37066004635</v>
      </c>
      <c r="O899" s="118">
        <f t="shared" si="279"/>
        <v>1294755.4039976436</v>
      </c>
      <c r="P899" s="117">
        <f t="shared" si="280"/>
        <v>16.625230634099964</v>
      </c>
    </row>
    <row r="900" spans="1:16" x14ac:dyDescent="0.2">
      <c r="A900" s="115" t="s">
        <v>42</v>
      </c>
      <c r="B900" s="115" t="s">
        <v>71</v>
      </c>
      <c r="C900" s="116" t="s">
        <v>130</v>
      </c>
      <c r="D900" s="115" t="str">
        <f t="shared" si="263"/>
        <v>ROMale70-74</v>
      </c>
      <c r="E900" s="118">
        <f>VLOOKUP(D900,'Appendix 1b. Person-years 2019'!$E$3:$F$1682,2,FALSE)</f>
        <v>14307.922699999999</v>
      </c>
      <c r="F900" s="118">
        <f>VLOOKUP(D900,'Appendix 2b. Deaths 2019'!$E$4:$F$1683,2,FALSE)</f>
        <v>468</v>
      </c>
      <c r="G900" s="119">
        <f t="shared" si="264"/>
        <v>3.2709150714100521E-2</v>
      </c>
      <c r="H900" s="189">
        <v>5</v>
      </c>
      <c r="I900" s="215">
        <f>VLOOKUP(D900,'Appendix 3. nax IBGE 2019'!$E$5:$O$1850,11,FALSE)</f>
        <v>2.5000000000000036</v>
      </c>
      <c r="J900" s="119">
        <f t="shared" si="277"/>
        <v>0.15118307833389039</v>
      </c>
      <c r="K900" s="119">
        <f t="shared" si="266"/>
        <v>0.84881692166610967</v>
      </c>
      <c r="L900" s="118">
        <f t="shared" si="281"/>
        <v>70009.60435679993</v>
      </c>
      <c r="M900" s="118">
        <f t="shared" si="265"/>
        <v>10584.267499598758</v>
      </c>
      <c r="N900" s="118">
        <f t="shared" si="278"/>
        <v>323587.35303500277</v>
      </c>
      <c r="O900" s="118">
        <f t="shared" si="279"/>
        <v>925034.03333759727</v>
      </c>
      <c r="P900" s="117">
        <f t="shared" si="280"/>
        <v>13.212959019497017</v>
      </c>
    </row>
    <row r="901" spans="1:16" x14ac:dyDescent="0.2">
      <c r="A901" s="115" t="s">
        <v>42</v>
      </c>
      <c r="B901" s="115" t="s">
        <v>71</v>
      </c>
      <c r="C901" s="116" t="s">
        <v>131</v>
      </c>
      <c r="D901" s="115" t="str">
        <f t="shared" ref="D901:D964" si="282">_xlfn.CONCAT(A901,B901,C901)</f>
        <v>ROMale75-79</v>
      </c>
      <c r="E901" s="118">
        <f>VLOOKUP(D901,'Appendix 1b. Person-years 2019'!$E$3:$F$1682,2,FALSE)</f>
        <v>8755.7980000000007</v>
      </c>
      <c r="F901" s="118">
        <f>VLOOKUP(D901,'Appendix 2b. Deaths 2019'!$E$4:$F$1683,2,FALSE)</f>
        <v>521</v>
      </c>
      <c r="G901" s="119">
        <f t="shared" ref="G901:G964" si="283">F901/E901</f>
        <v>5.9503428471054262E-2</v>
      </c>
      <c r="H901" s="189">
        <v>5</v>
      </c>
      <c r="I901" s="215">
        <f>VLOOKUP(D901,'Appendix 3. nax IBGE 2019'!$E$5:$O$1850,11,FALSE)</f>
        <v>2.4999999999999987</v>
      </c>
      <c r="J901" s="119">
        <f t="shared" si="277"/>
        <v>0.25899013928599052</v>
      </c>
      <c r="K901" s="119">
        <f t="shared" si="266"/>
        <v>0.74100986071400943</v>
      </c>
      <c r="L901" s="118">
        <f t="shared" si="281"/>
        <v>59425.336857201168</v>
      </c>
      <c r="M901" s="118">
        <f t="shared" ref="M901:M964" si="284">L901*J901</f>
        <v>15390.576269763436</v>
      </c>
      <c r="N901" s="118">
        <f t="shared" si="278"/>
        <v>258650.24361159722</v>
      </c>
      <c r="O901" s="118">
        <f t="shared" si="279"/>
        <v>601446.68030259456</v>
      </c>
      <c r="P901" s="117">
        <f t="shared" si="280"/>
        <v>10.121047891539401</v>
      </c>
    </row>
    <row r="902" spans="1:16" x14ac:dyDescent="0.2">
      <c r="A902" s="115" t="s">
        <v>42</v>
      </c>
      <c r="B902" s="115" t="s">
        <v>71</v>
      </c>
      <c r="C902" s="116" t="s">
        <v>132</v>
      </c>
      <c r="D902" s="115" t="str">
        <f t="shared" si="282"/>
        <v>ROMale80-84</v>
      </c>
      <c r="E902" s="118">
        <f>VLOOKUP(D902,'Appendix 1b. Person-years 2019'!$E$3:$F$1682,2,FALSE)</f>
        <v>5083.8503000000001</v>
      </c>
      <c r="F902" s="118">
        <f>VLOOKUP(D902,'Appendix 2b. Deaths 2019'!$E$4:$F$1683,2,FALSE)</f>
        <v>435</v>
      </c>
      <c r="G902" s="119">
        <f t="shared" si="283"/>
        <v>8.5565068664590696E-2</v>
      </c>
      <c r="H902" s="189">
        <v>5</v>
      </c>
      <c r="I902" s="215">
        <f>VLOOKUP(D902,'Appendix 3. nax IBGE 2019'!$E$5:$O$1850,11,FALSE)</f>
        <v>2.5000000000000013</v>
      </c>
      <c r="J902" s="119">
        <f t="shared" si="277"/>
        <v>0.3524350254432973</v>
      </c>
      <c r="K902" s="119">
        <f t="shared" ref="K902:K965" si="285">1-J902</f>
        <v>0.6475649745567027</v>
      </c>
      <c r="L902" s="118">
        <f t="shared" si="281"/>
        <v>44034.760587437733</v>
      </c>
      <c r="M902" s="118">
        <f t="shared" si="284"/>
        <v>15519.391968023123</v>
      </c>
      <c r="N902" s="118">
        <f t="shared" si="278"/>
        <v>181375.3230171309</v>
      </c>
      <c r="O902" s="118">
        <f t="shared" si="279"/>
        <v>342796.43669099733</v>
      </c>
      <c r="P902" s="117">
        <f t="shared" si="280"/>
        <v>7.7846781069769353</v>
      </c>
    </row>
    <row r="903" spans="1:16" x14ac:dyDescent="0.2">
      <c r="A903" s="115" t="s">
        <v>42</v>
      </c>
      <c r="B903" s="115" t="s">
        <v>71</v>
      </c>
      <c r="C903" s="116" t="s">
        <v>133</v>
      </c>
      <c r="D903" s="115" t="str">
        <f t="shared" si="282"/>
        <v>ROMale85-89</v>
      </c>
      <c r="E903" s="118">
        <f>VLOOKUP(D903,'Appendix 1b. Person-years 2019'!$E$3:$F$1682,2,FALSE)</f>
        <v>2231.9054000000001</v>
      </c>
      <c r="F903" s="118">
        <f>VLOOKUP(D903,'Appendix 2b. Deaths 2019'!$E$4:$F$1683,2,FALSE)</f>
        <v>348</v>
      </c>
      <c r="G903" s="119">
        <f t="shared" si="283"/>
        <v>0.15592058695677694</v>
      </c>
      <c r="H903" s="189">
        <v>5</v>
      </c>
      <c r="I903" s="215">
        <f>VLOOKUP(D903,'Appendix 3. nax IBGE 2019'!$E$5:$O$1850,11,FALSE)</f>
        <v>2.5000000000000004</v>
      </c>
      <c r="J903" s="119">
        <f t="shared" si="277"/>
        <v>0.56094554011866382</v>
      </c>
      <c r="K903" s="119">
        <f t="shared" si="285"/>
        <v>0.43905445988133618</v>
      </c>
      <c r="L903" s="118">
        <f t="shared" si="281"/>
        <v>28515.36861941461</v>
      </c>
      <c r="M903" s="118">
        <f t="shared" si="284"/>
        <v>15995.568851900325</v>
      </c>
      <c r="N903" s="118">
        <f t="shared" si="278"/>
        <v>102587.92096732225</v>
      </c>
      <c r="O903" s="118">
        <f t="shared" si="279"/>
        <v>161421.11367386641</v>
      </c>
      <c r="P903" s="117">
        <f t="shared" si="280"/>
        <v>5.6608461152405827</v>
      </c>
    </row>
    <row r="904" spans="1:16" x14ac:dyDescent="0.2">
      <c r="A904" s="115" t="s">
        <v>42</v>
      </c>
      <c r="B904" s="115" t="s">
        <v>71</v>
      </c>
      <c r="C904" s="116" t="s">
        <v>8</v>
      </c>
      <c r="D904" s="115" t="str">
        <f t="shared" si="282"/>
        <v>ROMale90+</v>
      </c>
      <c r="E904" s="113">
        <f>VLOOKUP(D904,'Appendix 1b. Person-years 2019'!$E$3:$F$1682,2,FALSE)</f>
        <v>1179.5021999999999</v>
      </c>
      <c r="F904" s="113">
        <f>VLOOKUP(D904,'Appendix 2b. Deaths 2019'!$E$4:$F$1683,2,FALSE)</f>
        <v>251</v>
      </c>
      <c r="G904" s="114">
        <f t="shared" si="283"/>
        <v>0.21280163784349027</v>
      </c>
      <c r="H904" s="190"/>
      <c r="I904" s="215">
        <f>VLOOKUP(D904,'Appendix 3. nax IBGE 2019'!$E$5:$O$1850,11,FALSE)</f>
        <v>5.3363743448814169</v>
      </c>
      <c r="J904" s="114">
        <v>1</v>
      </c>
      <c r="K904" s="114">
        <f t="shared" si="285"/>
        <v>0</v>
      </c>
      <c r="L904" s="113">
        <f t="shared" si="281"/>
        <v>12519.799767514285</v>
      </c>
      <c r="M904" s="113">
        <f t="shared" si="284"/>
        <v>12519.799767514285</v>
      </c>
      <c r="N904" s="113">
        <f>L904*P904</f>
        <v>58833.192706544163</v>
      </c>
      <c r="O904" s="113">
        <f>N904</f>
        <v>58833.192706544163</v>
      </c>
      <c r="P904" s="112">
        <f>1/G904</f>
        <v>4.6992119521912343</v>
      </c>
    </row>
    <row r="905" spans="1:16" x14ac:dyDescent="0.2">
      <c r="A905" s="115" t="s">
        <v>43</v>
      </c>
      <c r="B905" s="115" t="s">
        <v>70</v>
      </c>
      <c r="C905" s="116">
        <v>0</v>
      </c>
      <c r="D905" s="115" t="str">
        <f t="shared" si="282"/>
        <v>RRFemale0</v>
      </c>
      <c r="E905" s="122">
        <f>VLOOKUP(D905,'Appendix 1b. Person-years 2019'!$E$3:$F$1682,2,FALSE)</f>
        <v>5868.9817999999996</v>
      </c>
      <c r="F905" s="122">
        <f>VLOOKUP(D905,'Appendix 2b. Deaths 2019'!$E$4:$F$1683,2,FALSE)</f>
        <v>118</v>
      </c>
      <c r="G905" s="123">
        <f t="shared" si="283"/>
        <v>2.0105702150925057E-2</v>
      </c>
      <c r="H905" s="188">
        <v>1</v>
      </c>
      <c r="I905" s="215">
        <f>VLOOKUP(D905,'Appendix 3. nax IBGE 2019'!$E$5:$O$1850,11,FALSE)</f>
        <v>0.10075012411333512</v>
      </c>
      <c r="J905" s="123">
        <f t="shared" ref="J905:J923" si="286">(H905*G905)/(1+(H905-I905)*G905)</f>
        <v>1.9748645646960241E-2</v>
      </c>
      <c r="K905" s="123">
        <f t="shared" si="285"/>
        <v>0.98025135435303978</v>
      </c>
      <c r="L905" s="122">
        <v>100000</v>
      </c>
      <c r="M905" s="122">
        <f t="shared" si="284"/>
        <v>1974.864564696024</v>
      </c>
      <c r="N905" s="122">
        <f t="shared" ref="N905:N923" si="287">L906*H905+M905*I905</f>
        <v>98224.103285304125</v>
      </c>
      <c r="O905" s="122">
        <f t="shared" ref="O905:O923" si="288">O906+N905</f>
        <v>7730473.0114714811</v>
      </c>
      <c r="P905" s="121">
        <f t="shared" ref="P905:P923" si="289">O905/L905</f>
        <v>77.304730114714815</v>
      </c>
    </row>
    <row r="906" spans="1:16" x14ac:dyDescent="0.2">
      <c r="A906" s="115" t="s">
        <v>43</v>
      </c>
      <c r="B906" s="115" t="s">
        <v>70</v>
      </c>
      <c r="C906" s="120" t="s">
        <v>1657</v>
      </c>
      <c r="D906" s="115" t="str">
        <f t="shared" si="282"/>
        <v>RRFemale1-4</v>
      </c>
      <c r="E906" s="118">
        <f>VLOOKUP(D906,'Appendix 1b. Person-years 2019'!$E$3:$F$1682,2,FALSE)</f>
        <v>22308.044300000001</v>
      </c>
      <c r="F906" s="118">
        <f>VLOOKUP(D906,'Appendix 2b. Deaths 2019'!$E$4:$F$1683,2,FALSE)</f>
        <v>21</v>
      </c>
      <c r="G906" s="119">
        <f t="shared" si="283"/>
        <v>9.4136445658752786E-4</v>
      </c>
      <c r="H906" s="189">
        <v>4</v>
      </c>
      <c r="I906" s="215">
        <f>VLOOKUP(D906,'Appendix 3. nax IBGE 2019'!$E$5:$O$1850,11,FALSE)</f>
        <v>1.4965103494384624</v>
      </c>
      <c r="J906" s="119">
        <f t="shared" si="286"/>
        <v>3.7566046505411719E-3</v>
      </c>
      <c r="K906" s="119">
        <f t="shared" si="285"/>
        <v>0.99624339534945883</v>
      </c>
      <c r="L906" s="118">
        <f t="shared" ref="L906:L924" si="290">L905-M905</f>
        <v>98025.135435303979</v>
      </c>
      <c r="M906" s="118">
        <f t="shared" si="284"/>
        <v>368.24167964619113</v>
      </c>
      <c r="N906" s="118">
        <f t="shared" si="287"/>
        <v>391178.65250731626</v>
      </c>
      <c r="O906" s="118">
        <f t="shared" si="288"/>
        <v>7632248.9081861768</v>
      </c>
      <c r="P906" s="117">
        <f t="shared" si="289"/>
        <v>77.860121021953773</v>
      </c>
    </row>
    <row r="907" spans="1:16" x14ac:dyDescent="0.2">
      <c r="A907" s="115" t="s">
        <v>43</v>
      </c>
      <c r="B907" s="115" t="s">
        <v>70</v>
      </c>
      <c r="C907" s="120" t="s">
        <v>1658</v>
      </c>
      <c r="D907" s="115" t="str">
        <f t="shared" si="282"/>
        <v>RRFemale5-9</v>
      </c>
      <c r="E907" s="118">
        <f>VLOOKUP(D907,'Appendix 1b. Person-years 2019'!$E$3:$F$1682,2,FALSE)</f>
        <v>26698.0628</v>
      </c>
      <c r="F907" s="118">
        <f>VLOOKUP(D907,'Appendix 2b. Deaths 2019'!$E$4:$F$1683,2,FALSE)</f>
        <v>17</v>
      </c>
      <c r="G907" s="119">
        <f t="shared" si="283"/>
        <v>6.3675031882837586E-4</v>
      </c>
      <c r="H907" s="189">
        <v>5</v>
      </c>
      <c r="I907" s="215">
        <f>VLOOKUP(D907,'Appendix 3. nax IBGE 2019'!$E$5:$O$1850,11,FALSE)</f>
        <v>2.5000000000002101</v>
      </c>
      <c r="J907" s="119">
        <f t="shared" si="286"/>
        <v>3.1786915120574806E-3</v>
      </c>
      <c r="K907" s="119">
        <f t="shared" si="285"/>
        <v>0.99682130848794248</v>
      </c>
      <c r="L907" s="118">
        <f t="shared" si="290"/>
        <v>97656.893755657788</v>
      </c>
      <c r="M907" s="118">
        <f t="shared" si="284"/>
        <v>310.42113927500861</v>
      </c>
      <c r="N907" s="118">
        <f t="shared" si="287"/>
        <v>487508.41593010142</v>
      </c>
      <c r="O907" s="118">
        <f t="shared" si="288"/>
        <v>7241070.2556788605</v>
      </c>
      <c r="P907" s="117">
        <f t="shared" si="289"/>
        <v>74.148070629774111</v>
      </c>
    </row>
    <row r="908" spans="1:16" x14ac:dyDescent="0.2">
      <c r="A908" s="115" t="s">
        <v>43</v>
      </c>
      <c r="B908" s="115" t="s">
        <v>70</v>
      </c>
      <c r="C908" s="120" t="s">
        <v>118</v>
      </c>
      <c r="D908" s="115" t="str">
        <f t="shared" si="282"/>
        <v>RRFemale10-14</v>
      </c>
      <c r="E908" s="118">
        <f>VLOOKUP(D908,'Appendix 1b. Person-years 2019'!$E$3:$F$1682,2,FALSE)</f>
        <v>25823.875100000001</v>
      </c>
      <c r="F908" s="118">
        <f>VLOOKUP(D908,'Appendix 2b. Deaths 2019'!$E$4:$F$1683,2,FALSE)</f>
        <v>11</v>
      </c>
      <c r="G908" s="119">
        <f t="shared" si="283"/>
        <v>4.2596240716793121E-4</v>
      </c>
      <c r="H908" s="189">
        <v>5</v>
      </c>
      <c r="I908" s="215">
        <f>VLOOKUP(D908,'Appendix 3. nax IBGE 2019'!$E$5:$O$1850,11,FALSE)</f>
        <v>2.4999999999999054</v>
      </c>
      <c r="J908" s="119">
        <f t="shared" si="286"/>
        <v>2.127546398876089E-3</v>
      </c>
      <c r="K908" s="119">
        <f t="shared" si="285"/>
        <v>0.99787245360112387</v>
      </c>
      <c r="L908" s="118">
        <f t="shared" si="290"/>
        <v>97346.472616382773</v>
      </c>
      <c r="M908" s="118">
        <f t="shared" si="284"/>
        <v>207.10913725827498</v>
      </c>
      <c r="N908" s="118">
        <f t="shared" si="287"/>
        <v>486214.59023876814</v>
      </c>
      <c r="O908" s="118">
        <f t="shared" si="288"/>
        <v>6753561.8397487588</v>
      </c>
      <c r="P908" s="117">
        <f t="shared" si="289"/>
        <v>69.376543990071383</v>
      </c>
    </row>
    <row r="909" spans="1:16" x14ac:dyDescent="0.2">
      <c r="A909" s="115" t="s">
        <v>43</v>
      </c>
      <c r="B909" s="115" t="s">
        <v>70</v>
      </c>
      <c r="C909" s="116" t="s">
        <v>119</v>
      </c>
      <c r="D909" s="115" t="str">
        <f t="shared" si="282"/>
        <v>RRFemale15-19</v>
      </c>
      <c r="E909" s="118">
        <f>VLOOKUP(D909,'Appendix 1b. Person-years 2019'!$E$3:$F$1682,2,FALSE)</f>
        <v>26386.5874</v>
      </c>
      <c r="F909" s="118">
        <f>VLOOKUP(D909,'Appendix 2b. Deaths 2019'!$E$4:$F$1683,2,FALSE)</f>
        <v>30</v>
      </c>
      <c r="G909" s="119">
        <f t="shared" si="283"/>
        <v>1.1369412628174874E-3</v>
      </c>
      <c r="H909" s="189">
        <v>5</v>
      </c>
      <c r="I909" s="215">
        <f>VLOOKUP(D909,'Appendix 3. nax IBGE 2019'!$E$5:$O$1850,11,FALSE)</f>
        <v>2.5000000000000067</v>
      </c>
      <c r="J909" s="119">
        <f t="shared" si="286"/>
        <v>5.6685941675592754E-3</v>
      </c>
      <c r="K909" s="119">
        <f t="shared" si="285"/>
        <v>0.99433140583244073</v>
      </c>
      <c r="L909" s="118">
        <f t="shared" si="290"/>
        <v>97139.363479124499</v>
      </c>
      <c r="M909" s="118">
        <f t="shared" si="284"/>
        <v>550.64362925818557</v>
      </c>
      <c r="N909" s="118">
        <f t="shared" si="287"/>
        <v>484320.20832247712</v>
      </c>
      <c r="O909" s="118">
        <f t="shared" si="288"/>
        <v>6267347.2495099902</v>
      </c>
      <c r="P909" s="117">
        <f t="shared" si="289"/>
        <v>64.51913029939567</v>
      </c>
    </row>
    <row r="910" spans="1:16" x14ac:dyDescent="0.2">
      <c r="A910" s="115" t="s">
        <v>43</v>
      </c>
      <c r="B910" s="115" t="s">
        <v>70</v>
      </c>
      <c r="C910" s="116" t="s">
        <v>120</v>
      </c>
      <c r="D910" s="115" t="str">
        <f t="shared" si="282"/>
        <v>RRFemale20-24</v>
      </c>
      <c r="E910" s="118">
        <f>VLOOKUP(D910,'Appendix 1b. Person-years 2019'!$E$3:$F$1682,2,FALSE)</f>
        <v>28570.868399999999</v>
      </c>
      <c r="F910" s="118">
        <f>VLOOKUP(D910,'Appendix 2b. Deaths 2019'!$E$4:$F$1683,2,FALSE)</f>
        <v>30</v>
      </c>
      <c r="G910" s="119">
        <f t="shared" si="283"/>
        <v>1.050020586703623E-3</v>
      </c>
      <c r="H910" s="189">
        <v>5</v>
      </c>
      <c r="I910" s="215">
        <f>VLOOKUP(D910,'Appendix 3. nax IBGE 2019'!$E$5:$O$1850,11,FALSE)</f>
        <v>2.5000000000000173</v>
      </c>
      <c r="J910" s="119">
        <f t="shared" si="286"/>
        <v>5.2363572263007399E-3</v>
      </c>
      <c r="K910" s="119">
        <f t="shared" si="285"/>
        <v>0.99476364277369922</v>
      </c>
      <c r="L910" s="118">
        <f t="shared" si="290"/>
        <v>96588.71984986632</v>
      </c>
      <c r="M910" s="118">
        <f t="shared" si="284"/>
        <v>505.77304116498522</v>
      </c>
      <c r="N910" s="118">
        <f t="shared" si="287"/>
        <v>481679.16664641915</v>
      </c>
      <c r="O910" s="118">
        <f t="shared" si="288"/>
        <v>5783027.0411875127</v>
      </c>
      <c r="P910" s="117">
        <f t="shared" si="289"/>
        <v>59.87269579901691</v>
      </c>
    </row>
    <row r="911" spans="1:16" x14ac:dyDescent="0.2">
      <c r="A911" s="115" t="s">
        <v>43</v>
      </c>
      <c r="B911" s="115" t="s">
        <v>70</v>
      </c>
      <c r="C911" s="116" t="s">
        <v>121</v>
      </c>
      <c r="D911" s="115" t="str">
        <f t="shared" si="282"/>
        <v>RRFemale25-29</v>
      </c>
      <c r="E911" s="118">
        <f>VLOOKUP(D911,'Appendix 1b. Person-years 2019'!$E$3:$F$1682,2,FALSE)</f>
        <v>28364.368600000002</v>
      </c>
      <c r="F911" s="118">
        <f>VLOOKUP(D911,'Appendix 2b. Deaths 2019'!$E$4:$F$1683,2,FALSE)</f>
        <v>23</v>
      </c>
      <c r="G911" s="119">
        <f t="shared" si="283"/>
        <v>8.1087650228886109E-4</v>
      </c>
      <c r="H911" s="189">
        <v>5</v>
      </c>
      <c r="I911" s="215">
        <f>VLOOKUP(D911,'Appendix 3. nax IBGE 2019'!$E$5:$O$1850,11,FALSE)</f>
        <v>2.4999999999999556</v>
      </c>
      <c r="J911" s="119">
        <f t="shared" si="286"/>
        <v>4.0461801304647509E-3</v>
      </c>
      <c r="K911" s="119">
        <f t="shared" si="285"/>
        <v>0.99595381986953524</v>
      </c>
      <c r="L911" s="118">
        <f t="shared" si="290"/>
        <v>96082.946808701337</v>
      </c>
      <c r="M911" s="118">
        <f t="shared" si="284"/>
        <v>388.76891025386891</v>
      </c>
      <c r="N911" s="118">
        <f t="shared" si="287"/>
        <v>479442.81176787202</v>
      </c>
      <c r="O911" s="118">
        <f t="shared" si="288"/>
        <v>5301347.8745410936</v>
      </c>
      <c r="P911" s="117">
        <f t="shared" si="289"/>
        <v>55.17470113709085</v>
      </c>
    </row>
    <row r="912" spans="1:16" x14ac:dyDescent="0.2">
      <c r="A912" s="115" t="s">
        <v>43</v>
      </c>
      <c r="B912" s="115" t="s">
        <v>70</v>
      </c>
      <c r="C912" s="116" t="s">
        <v>122</v>
      </c>
      <c r="D912" s="115" t="str">
        <f t="shared" si="282"/>
        <v>RRFemale30-34</v>
      </c>
      <c r="E912" s="118">
        <f>VLOOKUP(D912,'Appendix 1b. Person-years 2019'!$E$3:$F$1682,2,FALSE)</f>
        <v>26398.117699999999</v>
      </c>
      <c r="F912" s="118">
        <f>VLOOKUP(D912,'Appendix 2b. Deaths 2019'!$E$4:$F$1683,2,FALSE)</f>
        <v>23</v>
      </c>
      <c r="G912" s="119">
        <f t="shared" si="283"/>
        <v>8.7127424240554855E-4</v>
      </c>
      <c r="H912" s="189">
        <v>5</v>
      </c>
      <c r="I912" s="215">
        <f>VLOOKUP(D912,'Appendix 3. nax IBGE 2019'!$E$5:$O$1850,11,FALSE)</f>
        <v>2.4999999999999591</v>
      </c>
      <c r="J912" s="119">
        <f t="shared" si="286"/>
        <v>4.3469028508073739E-3</v>
      </c>
      <c r="K912" s="119">
        <f t="shared" si="285"/>
        <v>0.99565309714919259</v>
      </c>
      <c r="L912" s="118">
        <f t="shared" si="290"/>
        <v>95694.177898447466</v>
      </c>
      <c r="M912" s="118">
        <f t="shared" si="284"/>
        <v>415.97329471242927</v>
      </c>
      <c r="N912" s="118">
        <f t="shared" si="287"/>
        <v>477430.9562554562</v>
      </c>
      <c r="O912" s="118">
        <f t="shared" si="288"/>
        <v>4821905.0627732212</v>
      </c>
      <c r="P912" s="117">
        <f t="shared" si="289"/>
        <v>50.388698337429901</v>
      </c>
    </row>
    <row r="913" spans="1:16" x14ac:dyDescent="0.2">
      <c r="A913" s="115" t="s">
        <v>43</v>
      </c>
      <c r="B913" s="115" t="s">
        <v>70</v>
      </c>
      <c r="C913" s="116" t="s">
        <v>123</v>
      </c>
      <c r="D913" s="115" t="str">
        <f t="shared" si="282"/>
        <v>RRFemale35-39</v>
      </c>
      <c r="E913" s="118">
        <f>VLOOKUP(D913,'Appendix 1b. Person-years 2019'!$E$3:$F$1682,2,FALSE)</f>
        <v>24625.7739</v>
      </c>
      <c r="F913" s="118">
        <f>VLOOKUP(D913,'Appendix 2b. Deaths 2019'!$E$4:$F$1683,2,FALSE)</f>
        <v>37</v>
      </c>
      <c r="G913" s="119">
        <f t="shared" si="283"/>
        <v>1.502490851668219E-3</v>
      </c>
      <c r="H913" s="189">
        <v>5</v>
      </c>
      <c r="I913" s="215">
        <f>VLOOKUP(D913,'Appendix 3. nax IBGE 2019'!$E$5:$O$1850,11,FALSE)</f>
        <v>2.4999999999999711</v>
      </c>
      <c r="J913" s="119">
        <f t="shared" si="286"/>
        <v>7.4843413722347329E-3</v>
      </c>
      <c r="K913" s="119">
        <f t="shared" si="285"/>
        <v>0.99251565862776525</v>
      </c>
      <c r="L913" s="118">
        <f t="shared" si="290"/>
        <v>95278.204603735037</v>
      </c>
      <c r="M913" s="118">
        <f t="shared" si="284"/>
        <v>713.09460858797991</v>
      </c>
      <c r="N913" s="118">
        <f t="shared" si="287"/>
        <v>474608.2864972052</v>
      </c>
      <c r="O913" s="118">
        <f t="shared" si="288"/>
        <v>4344474.1065177647</v>
      </c>
      <c r="P913" s="117">
        <f t="shared" si="289"/>
        <v>45.597774691353237</v>
      </c>
    </row>
    <row r="914" spans="1:16" x14ac:dyDescent="0.2">
      <c r="A914" s="115" t="s">
        <v>43</v>
      </c>
      <c r="B914" s="115" t="s">
        <v>70</v>
      </c>
      <c r="C914" s="116" t="s">
        <v>124</v>
      </c>
      <c r="D914" s="115" t="str">
        <f t="shared" si="282"/>
        <v>RRFemale40-44</v>
      </c>
      <c r="E914" s="118">
        <f>VLOOKUP(D914,'Appendix 1b. Person-years 2019'!$E$3:$F$1682,2,FALSE)</f>
        <v>19858.703799999999</v>
      </c>
      <c r="F914" s="118">
        <f>VLOOKUP(D914,'Appendix 2b. Deaths 2019'!$E$4:$F$1683,2,FALSE)</f>
        <v>50</v>
      </c>
      <c r="G914" s="119">
        <f t="shared" si="283"/>
        <v>2.5177876916619301E-3</v>
      </c>
      <c r="H914" s="189">
        <v>5</v>
      </c>
      <c r="I914" s="215">
        <f>VLOOKUP(D914,'Appendix 3. nax IBGE 2019'!$E$5:$O$1850,11,FALSE)</f>
        <v>2.5000000000000009</v>
      </c>
      <c r="J914" s="119">
        <f t="shared" si="286"/>
        <v>1.2510193430709275E-2</v>
      </c>
      <c r="K914" s="119">
        <f t="shared" si="285"/>
        <v>0.98748980656929075</v>
      </c>
      <c r="L914" s="118">
        <f t="shared" si="290"/>
        <v>94565.109995147053</v>
      </c>
      <c r="M914" s="118">
        <f t="shared" si="284"/>
        <v>1183.0278178355886</v>
      </c>
      <c r="N914" s="118">
        <f t="shared" si="287"/>
        <v>469867.98043114628</v>
      </c>
      <c r="O914" s="118">
        <f t="shared" si="288"/>
        <v>3869865.8200205597</v>
      </c>
      <c r="P914" s="117">
        <f t="shared" si="289"/>
        <v>40.92276549161901</v>
      </c>
    </row>
    <row r="915" spans="1:16" x14ac:dyDescent="0.2">
      <c r="A915" s="115" t="s">
        <v>43</v>
      </c>
      <c r="B915" s="115" t="s">
        <v>70</v>
      </c>
      <c r="C915" s="116" t="s">
        <v>125</v>
      </c>
      <c r="D915" s="115" t="str">
        <f t="shared" si="282"/>
        <v>RRFemale45-49</v>
      </c>
      <c r="E915" s="118">
        <f>VLOOKUP(D915,'Appendix 1b. Person-years 2019'!$E$3:$F$1682,2,FALSE)</f>
        <v>15511.3385</v>
      </c>
      <c r="F915" s="118">
        <f>VLOOKUP(D915,'Appendix 2b. Deaths 2019'!$E$4:$F$1683,2,FALSE)</f>
        <v>37</v>
      </c>
      <c r="G915" s="119">
        <f t="shared" si="283"/>
        <v>2.3853518508412412E-3</v>
      </c>
      <c r="H915" s="189">
        <v>5</v>
      </c>
      <c r="I915" s="215">
        <f>VLOOKUP(D915,'Appendix 3. nax IBGE 2019'!$E$5:$O$1850,11,FALSE)</f>
        <v>2.5000000000000009</v>
      </c>
      <c r="J915" s="119">
        <f t="shared" si="286"/>
        <v>1.1856057084928175E-2</v>
      </c>
      <c r="K915" s="119">
        <f t="shared" si="285"/>
        <v>0.98814394291507179</v>
      </c>
      <c r="L915" s="118">
        <f t="shared" si="290"/>
        <v>93382.082177311459</v>
      </c>
      <c r="M915" s="118">
        <f t="shared" si="284"/>
        <v>1107.1432970036585</v>
      </c>
      <c r="N915" s="118">
        <f t="shared" si="287"/>
        <v>464142.55264404818</v>
      </c>
      <c r="O915" s="118">
        <f t="shared" si="288"/>
        <v>3399997.8395894133</v>
      </c>
      <c r="P915" s="117">
        <f t="shared" si="289"/>
        <v>36.409531253903573</v>
      </c>
    </row>
    <row r="916" spans="1:16" x14ac:dyDescent="0.2">
      <c r="A916" s="115" t="s">
        <v>43</v>
      </c>
      <c r="B916" s="115" t="s">
        <v>70</v>
      </c>
      <c r="C916" s="116" t="s">
        <v>126</v>
      </c>
      <c r="D916" s="115" t="str">
        <f t="shared" si="282"/>
        <v>RRFemale50-54</v>
      </c>
      <c r="E916" s="118">
        <f>VLOOKUP(D916,'Appendix 1b. Person-years 2019'!$E$3:$F$1682,2,FALSE)</f>
        <v>12381.3868</v>
      </c>
      <c r="F916" s="118">
        <f>VLOOKUP(D916,'Appendix 2b. Deaths 2019'!$E$4:$F$1683,2,FALSE)</f>
        <v>51</v>
      </c>
      <c r="G916" s="119">
        <f t="shared" si="283"/>
        <v>4.1190862400001908E-3</v>
      </c>
      <c r="H916" s="189">
        <v>5</v>
      </c>
      <c r="I916" s="215">
        <f>VLOOKUP(D916,'Appendix 3. nax IBGE 2019'!$E$5:$O$1850,11,FALSE)</f>
        <v>2.4999999999999938</v>
      </c>
      <c r="J916" s="119">
        <f t="shared" si="286"/>
        <v>2.0385507046078628E-2</v>
      </c>
      <c r="K916" s="119">
        <f t="shared" si="285"/>
        <v>0.97961449295392133</v>
      </c>
      <c r="L916" s="118">
        <f t="shared" si="290"/>
        <v>92274.938880307804</v>
      </c>
      <c r="M916" s="118">
        <f t="shared" si="284"/>
        <v>1881.0714167209894</v>
      </c>
      <c r="N916" s="118">
        <f t="shared" si="287"/>
        <v>456672.01585973648</v>
      </c>
      <c r="O916" s="118">
        <f t="shared" si="288"/>
        <v>2935855.2869453649</v>
      </c>
      <c r="P916" s="117">
        <f t="shared" si="289"/>
        <v>31.816388312687351</v>
      </c>
    </row>
    <row r="917" spans="1:16" x14ac:dyDescent="0.2">
      <c r="A917" s="115" t="s">
        <v>43</v>
      </c>
      <c r="B917" s="115" t="s">
        <v>70</v>
      </c>
      <c r="C917" s="116" t="s">
        <v>127</v>
      </c>
      <c r="D917" s="115" t="str">
        <f t="shared" si="282"/>
        <v>RRFemale55-59</v>
      </c>
      <c r="E917" s="118">
        <f>VLOOKUP(D917,'Appendix 1b. Person-years 2019'!$E$3:$F$1682,2,FALSE)</f>
        <v>10020.67</v>
      </c>
      <c r="F917" s="118">
        <f>VLOOKUP(D917,'Appendix 2b. Deaths 2019'!$E$4:$F$1683,2,FALSE)</f>
        <v>67</v>
      </c>
      <c r="G917" s="119">
        <f t="shared" si="283"/>
        <v>6.6861796666290779E-3</v>
      </c>
      <c r="H917" s="189">
        <v>5</v>
      </c>
      <c r="I917" s="215">
        <f>VLOOKUP(D917,'Appendix 3. nax IBGE 2019'!$E$5:$O$1850,11,FALSE)</f>
        <v>2.4999999999999933</v>
      </c>
      <c r="J917" s="119">
        <f t="shared" si="286"/>
        <v>3.288127308437138E-2</v>
      </c>
      <c r="K917" s="119">
        <f t="shared" si="285"/>
        <v>0.96711872691562861</v>
      </c>
      <c r="L917" s="118">
        <f t="shared" si="290"/>
        <v>90393.867463586808</v>
      </c>
      <c r="M917" s="118">
        <f t="shared" si="284"/>
        <v>2972.2654412226707</v>
      </c>
      <c r="N917" s="118">
        <f t="shared" si="287"/>
        <v>444538.67371487734</v>
      </c>
      <c r="O917" s="118">
        <f t="shared" si="288"/>
        <v>2479183.2710856283</v>
      </c>
      <c r="P917" s="117">
        <f t="shared" si="289"/>
        <v>27.42645425680357</v>
      </c>
    </row>
    <row r="918" spans="1:16" x14ac:dyDescent="0.2">
      <c r="A918" s="115" t="s">
        <v>43</v>
      </c>
      <c r="B918" s="115" t="s">
        <v>70</v>
      </c>
      <c r="C918" s="116" t="s">
        <v>128</v>
      </c>
      <c r="D918" s="115" t="str">
        <f t="shared" si="282"/>
        <v>RRFemale60-64</v>
      </c>
      <c r="E918" s="118">
        <f>VLOOKUP(D918,'Appendix 1b. Person-years 2019'!$E$3:$F$1682,2,FALSE)</f>
        <v>7554.3269</v>
      </c>
      <c r="F918" s="118">
        <f>VLOOKUP(D918,'Appendix 2b. Deaths 2019'!$E$4:$F$1683,2,FALSE)</f>
        <v>51</v>
      </c>
      <c r="G918" s="119">
        <f t="shared" si="283"/>
        <v>6.7510978377173488E-3</v>
      </c>
      <c r="H918" s="189">
        <v>5</v>
      </c>
      <c r="I918" s="215">
        <f>VLOOKUP(D918,'Appendix 3. nax IBGE 2019'!$E$5:$O$1850,11,FALSE)</f>
        <v>2.4999999999999956</v>
      </c>
      <c r="J918" s="119">
        <f t="shared" si="286"/>
        <v>3.3195228598551216E-2</v>
      </c>
      <c r="K918" s="119">
        <f t="shared" si="285"/>
        <v>0.96680477140144883</v>
      </c>
      <c r="L918" s="118">
        <f t="shared" si="290"/>
        <v>87421.602022364139</v>
      </c>
      <c r="M918" s="118">
        <f t="shared" si="284"/>
        <v>2901.9800635839447</v>
      </c>
      <c r="N918" s="118">
        <f t="shared" si="287"/>
        <v>429853.05995286081</v>
      </c>
      <c r="O918" s="118">
        <f t="shared" si="288"/>
        <v>2034644.5973707507</v>
      </c>
      <c r="P918" s="117">
        <f t="shared" si="289"/>
        <v>23.273934019766067</v>
      </c>
    </row>
    <row r="919" spans="1:16" x14ac:dyDescent="0.2">
      <c r="A919" s="115" t="s">
        <v>43</v>
      </c>
      <c r="B919" s="115" t="s">
        <v>70</v>
      </c>
      <c r="C919" s="116" t="s">
        <v>129</v>
      </c>
      <c r="D919" s="115" t="str">
        <f t="shared" si="282"/>
        <v>RRFemale65-69</v>
      </c>
      <c r="E919" s="118">
        <f>VLOOKUP(D919,'Appendix 1b. Person-years 2019'!$E$3:$F$1682,2,FALSE)</f>
        <v>5231.9156000000003</v>
      </c>
      <c r="F919" s="118">
        <f>VLOOKUP(D919,'Appendix 2b. Deaths 2019'!$E$4:$F$1683,2,FALSE)</f>
        <v>74</v>
      </c>
      <c r="G919" s="119">
        <f t="shared" si="283"/>
        <v>1.4143959050103943E-2</v>
      </c>
      <c r="H919" s="189">
        <v>5</v>
      </c>
      <c r="I919" s="215">
        <f>VLOOKUP(D919,'Appendix 3. nax IBGE 2019'!$E$5:$O$1850,11,FALSE)</f>
        <v>2.5000000000000036</v>
      </c>
      <c r="J919" s="119">
        <f t="shared" si="286"/>
        <v>6.830455324059323E-2</v>
      </c>
      <c r="K919" s="119">
        <f t="shared" si="285"/>
        <v>0.93169544675940674</v>
      </c>
      <c r="L919" s="118">
        <f t="shared" si="290"/>
        <v>84519.62195878019</v>
      </c>
      <c r="M919" s="118">
        <f t="shared" si="284"/>
        <v>5773.0750179583138</v>
      </c>
      <c r="N919" s="118">
        <f t="shared" si="287"/>
        <v>408165.42224900518</v>
      </c>
      <c r="O919" s="118">
        <f t="shared" si="288"/>
        <v>1604791.53741789</v>
      </c>
      <c r="P919" s="117">
        <f t="shared" si="289"/>
        <v>18.987206760112333</v>
      </c>
    </row>
    <row r="920" spans="1:16" x14ac:dyDescent="0.2">
      <c r="A920" s="115" t="s">
        <v>43</v>
      </c>
      <c r="B920" s="115" t="s">
        <v>70</v>
      </c>
      <c r="C920" s="116" t="s">
        <v>130</v>
      </c>
      <c r="D920" s="115" t="str">
        <f t="shared" si="282"/>
        <v>RRFemale70-74</v>
      </c>
      <c r="E920" s="118">
        <f>VLOOKUP(D920,'Appendix 1b. Person-years 2019'!$E$3:$F$1682,2,FALSE)</f>
        <v>3381.7132000000001</v>
      </c>
      <c r="F920" s="118">
        <f>VLOOKUP(D920,'Appendix 2b. Deaths 2019'!$E$4:$F$1683,2,FALSE)</f>
        <v>85</v>
      </c>
      <c r="G920" s="119">
        <f t="shared" si="283"/>
        <v>2.5135188874089026E-2</v>
      </c>
      <c r="H920" s="189">
        <v>5</v>
      </c>
      <c r="I920" s="215">
        <f>VLOOKUP(D920,'Appendix 3. nax IBGE 2019'!$E$5:$O$1850,11,FALSE)</f>
        <v>2.5000000000000036</v>
      </c>
      <c r="J920" s="119">
        <f t="shared" si="286"/>
        <v>0.11824562883470574</v>
      </c>
      <c r="K920" s="119">
        <f t="shared" si="285"/>
        <v>0.8817543711652942</v>
      </c>
      <c r="L920" s="118">
        <f t="shared" si="290"/>
        <v>78746.546940821878</v>
      </c>
      <c r="M920" s="118">
        <f t="shared" si="284"/>
        <v>9311.4349615791562</v>
      </c>
      <c r="N920" s="118">
        <f t="shared" si="287"/>
        <v>370454.14730016154</v>
      </c>
      <c r="O920" s="118">
        <f t="shared" si="288"/>
        <v>1196626.1151688849</v>
      </c>
      <c r="P920" s="117">
        <f t="shared" si="289"/>
        <v>15.195918572380714</v>
      </c>
    </row>
    <row r="921" spans="1:16" x14ac:dyDescent="0.2">
      <c r="A921" s="115" t="s">
        <v>43</v>
      </c>
      <c r="B921" s="115" t="s">
        <v>70</v>
      </c>
      <c r="C921" s="116" t="s">
        <v>131</v>
      </c>
      <c r="D921" s="115" t="str">
        <f t="shared" si="282"/>
        <v>RRFemale75-79</v>
      </c>
      <c r="E921" s="118">
        <f>VLOOKUP(D921,'Appendix 1b. Person-years 2019'!$E$3:$F$1682,2,FALSE)</f>
        <v>2028.7148999999999</v>
      </c>
      <c r="F921" s="118">
        <f>VLOOKUP(D921,'Appendix 2b. Deaths 2019'!$E$4:$F$1683,2,FALSE)</f>
        <v>77</v>
      </c>
      <c r="G921" s="119">
        <f t="shared" si="283"/>
        <v>3.7955062093742199E-2</v>
      </c>
      <c r="H921" s="189">
        <v>5</v>
      </c>
      <c r="I921" s="215">
        <f>VLOOKUP(D921,'Appendix 3. nax IBGE 2019'!$E$5:$O$1850,11,FALSE)</f>
        <v>2.4999999999999991</v>
      </c>
      <c r="J921" s="119">
        <f t="shared" si="286"/>
        <v>0.17332856897367288</v>
      </c>
      <c r="K921" s="119">
        <f t="shared" si="285"/>
        <v>0.82667143102632712</v>
      </c>
      <c r="L921" s="118">
        <f t="shared" si="290"/>
        <v>69435.11197924272</v>
      </c>
      <c r="M921" s="118">
        <f t="shared" si="284"/>
        <v>12035.088595888872</v>
      </c>
      <c r="N921" s="118">
        <f t="shared" si="287"/>
        <v>317087.83840649144</v>
      </c>
      <c r="O921" s="118">
        <f t="shared" si="288"/>
        <v>826171.96786872344</v>
      </c>
      <c r="P921" s="117">
        <f t="shared" si="289"/>
        <v>11.898475343651832</v>
      </c>
    </row>
    <row r="922" spans="1:16" x14ac:dyDescent="0.2">
      <c r="A922" s="115" t="s">
        <v>43</v>
      </c>
      <c r="B922" s="115" t="s">
        <v>70</v>
      </c>
      <c r="C922" s="116" t="s">
        <v>132</v>
      </c>
      <c r="D922" s="115" t="str">
        <f t="shared" si="282"/>
        <v>RRFemale80-84</v>
      </c>
      <c r="E922" s="118">
        <f>VLOOKUP(D922,'Appendix 1b. Person-years 2019'!$E$3:$F$1682,2,FALSE)</f>
        <v>1198.2612999999999</v>
      </c>
      <c r="F922" s="118">
        <f>VLOOKUP(D922,'Appendix 2b. Deaths 2019'!$E$4:$F$1683,2,FALSE)</f>
        <v>63</v>
      </c>
      <c r="G922" s="119">
        <f t="shared" si="283"/>
        <v>5.2576178501300183E-2</v>
      </c>
      <c r="H922" s="189">
        <v>5</v>
      </c>
      <c r="I922" s="215">
        <f>VLOOKUP(D922,'Appendix 3. nax IBGE 2019'!$E$5:$O$1850,11,FALSE)</f>
        <v>2.5000000000000009</v>
      </c>
      <c r="J922" s="119">
        <f t="shared" si="286"/>
        <v>0.23234178464896446</v>
      </c>
      <c r="K922" s="119">
        <f t="shared" si="285"/>
        <v>0.76765821535103551</v>
      </c>
      <c r="L922" s="118">
        <f t="shared" si="290"/>
        <v>57400.023383353851</v>
      </c>
      <c r="M922" s="118">
        <f t="shared" si="284"/>
        <v>13336.423871780726</v>
      </c>
      <c r="N922" s="118">
        <f t="shared" si="287"/>
        <v>253659.05723731747</v>
      </c>
      <c r="O922" s="118">
        <f t="shared" si="288"/>
        <v>509084.129462232</v>
      </c>
      <c r="P922" s="117">
        <f t="shared" si="289"/>
        <v>8.8690578758521497</v>
      </c>
    </row>
    <row r="923" spans="1:16" x14ac:dyDescent="0.2">
      <c r="A923" s="115" t="s">
        <v>43</v>
      </c>
      <c r="B923" s="115" t="s">
        <v>70</v>
      </c>
      <c r="C923" s="116" t="s">
        <v>133</v>
      </c>
      <c r="D923" s="115" t="str">
        <f t="shared" si="282"/>
        <v>RRFemale85-89</v>
      </c>
      <c r="E923" s="118">
        <f>VLOOKUP(D923,'Appendix 1b. Person-years 2019'!$E$3:$F$1682,2,FALSE)</f>
        <v>584.15949999999998</v>
      </c>
      <c r="F923" s="118">
        <f>VLOOKUP(D923,'Appendix 2b. Deaths 2019'!$E$4:$F$1683,2,FALSE)</f>
        <v>68</v>
      </c>
      <c r="G923" s="119">
        <f t="shared" si="283"/>
        <v>0.11640656361832685</v>
      </c>
      <c r="H923" s="189">
        <v>5</v>
      </c>
      <c r="I923" s="215">
        <f>VLOOKUP(D923,'Appendix 3. nax IBGE 2019'!$E$5:$O$1850,11,FALSE)</f>
        <v>2.5000000000000004</v>
      </c>
      <c r="J923" s="119">
        <f t="shared" si="286"/>
        <v>0.45083301344079074</v>
      </c>
      <c r="K923" s="119">
        <f t="shared" si="285"/>
        <v>0.54916698655920926</v>
      </c>
      <c r="L923" s="118">
        <f t="shared" si="290"/>
        <v>44063.599511573128</v>
      </c>
      <c r="M923" s="118">
        <f t="shared" si="284"/>
        <v>19865.325350850668</v>
      </c>
      <c r="N923" s="118">
        <f t="shared" si="287"/>
        <v>170654.68418073899</v>
      </c>
      <c r="O923" s="118">
        <f t="shared" si="288"/>
        <v>255425.07222491456</v>
      </c>
      <c r="P923" s="117">
        <f t="shared" si="289"/>
        <v>5.7967364231746021</v>
      </c>
    </row>
    <row r="924" spans="1:16" x14ac:dyDescent="0.2">
      <c r="A924" s="115" t="s">
        <v>43</v>
      </c>
      <c r="B924" s="115" t="s">
        <v>70</v>
      </c>
      <c r="C924" s="116" t="s">
        <v>8</v>
      </c>
      <c r="D924" s="115" t="str">
        <f t="shared" si="282"/>
        <v>RRFemale90+</v>
      </c>
      <c r="E924" s="113">
        <f>VLOOKUP(D924,'Appendix 1b. Person-years 2019'!$E$3:$F$1682,2,FALSE)</f>
        <v>311.78109999999998</v>
      </c>
      <c r="F924" s="113">
        <f>VLOOKUP(D924,'Appendix 2b. Deaths 2019'!$E$4:$F$1683,2,FALSE)</f>
        <v>89</v>
      </c>
      <c r="G924" s="114">
        <f t="shared" si="283"/>
        <v>0.2854566874002305</v>
      </c>
      <c r="H924" s="190"/>
      <c r="I924" s="215">
        <f>VLOOKUP(D924,'Appendix 3. nax IBGE 2019'!$E$5:$O$1850,11,FALSE)</f>
        <v>4.5211012803102468</v>
      </c>
      <c r="J924" s="114">
        <v>1</v>
      </c>
      <c r="K924" s="114">
        <f t="shared" si="285"/>
        <v>0</v>
      </c>
      <c r="L924" s="113">
        <f t="shared" si="290"/>
        <v>24198.27416072246</v>
      </c>
      <c r="M924" s="113">
        <f t="shared" si="284"/>
        <v>24198.27416072246</v>
      </c>
      <c r="N924" s="113">
        <f>L924*P924</f>
        <v>84770.388044175561</v>
      </c>
      <c r="O924" s="113">
        <f>N924</f>
        <v>84770.388044175561</v>
      </c>
      <c r="P924" s="112">
        <f>1/G924</f>
        <v>3.5031584269662921</v>
      </c>
    </row>
    <row r="925" spans="1:16" x14ac:dyDescent="0.2">
      <c r="A925" s="115" t="s">
        <v>43</v>
      </c>
      <c r="B925" s="115" t="s">
        <v>71</v>
      </c>
      <c r="C925" s="116">
        <v>0</v>
      </c>
      <c r="D925" s="115" t="str">
        <f t="shared" si="282"/>
        <v>RRMale0</v>
      </c>
      <c r="E925" s="122">
        <f>VLOOKUP(D925,'Appendix 1b. Person-years 2019'!$E$3:$F$1682,2,FALSE)</f>
        <v>6162.4843000000001</v>
      </c>
      <c r="F925" s="122">
        <f>VLOOKUP(D925,'Appendix 2b. Deaths 2019'!$E$4:$F$1683,2,FALSE)</f>
        <v>122</v>
      </c>
      <c r="G925" s="123">
        <f t="shared" si="283"/>
        <v>1.9797210680114835E-2</v>
      </c>
      <c r="H925" s="188">
        <v>1</v>
      </c>
      <c r="I925" s="215">
        <f>VLOOKUP(D925,'Appendix 3. nax IBGE 2019'!$E$5:$O$1850,11,FALSE)</f>
        <v>8.9721684994874165E-2</v>
      </c>
      <c r="J925" s="123">
        <f t="shared" ref="J925:J943" si="291">(H925*G925)/(1+(H925-I925)*G925)</f>
        <v>1.9446761150111531E-2</v>
      </c>
      <c r="K925" s="123">
        <f t="shared" si="285"/>
        <v>0.98055323884988843</v>
      </c>
      <c r="L925" s="122">
        <v>100000</v>
      </c>
      <c r="M925" s="122">
        <f t="shared" si="284"/>
        <v>1944.6761150111531</v>
      </c>
      <c r="N925" s="122">
        <f t="shared" ref="N925:N943" si="292">L926*H925+M925*I925</f>
        <v>98229.803502796931</v>
      </c>
      <c r="O925" s="122">
        <f t="shared" ref="O925:O943" si="293">O926+N925</f>
        <v>7065962.9758671504</v>
      </c>
      <c r="P925" s="121">
        <f t="shared" ref="P925:P943" si="294">O925/L925</f>
        <v>70.6596297586715</v>
      </c>
    </row>
    <row r="926" spans="1:16" x14ac:dyDescent="0.2">
      <c r="A926" s="115" t="s">
        <v>43</v>
      </c>
      <c r="B926" s="115" t="s">
        <v>71</v>
      </c>
      <c r="C926" s="120" t="s">
        <v>1657</v>
      </c>
      <c r="D926" s="115" t="str">
        <f t="shared" si="282"/>
        <v>RRMale1-4</v>
      </c>
      <c r="E926" s="118">
        <f>VLOOKUP(D926,'Appendix 1b. Person-years 2019'!$E$3:$F$1682,2,FALSE)</f>
        <v>23382.0975</v>
      </c>
      <c r="F926" s="118">
        <f>VLOOKUP(D926,'Appendix 2b. Deaths 2019'!$E$4:$F$1683,2,FALSE)</f>
        <v>38</v>
      </c>
      <c r="G926" s="119">
        <f t="shared" si="283"/>
        <v>1.6251749869745432E-3</v>
      </c>
      <c r="H926" s="189">
        <v>4</v>
      </c>
      <c r="I926" s="215">
        <f>VLOOKUP(D926,'Appendix 3. nax IBGE 2019'!$E$5:$O$1850,11,FALSE)</f>
        <v>1.6035116741254325</v>
      </c>
      <c r="J926" s="119">
        <f t="shared" si="291"/>
        <v>6.4754798132408359E-3</v>
      </c>
      <c r="K926" s="119">
        <f t="shared" si="285"/>
        <v>0.99352452018675919</v>
      </c>
      <c r="L926" s="118">
        <f t="shared" ref="L926:L944" si="295">L925-M925</f>
        <v>98055.323884988844</v>
      </c>
      <c r="M926" s="118">
        <f t="shared" si="284"/>
        <v>634.95527039803721</v>
      </c>
      <c r="N926" s="118">
        <f t="shared" si="292"/>
        <v>390699.63264699391</v>
      </c>
      <c r="O926" s="118">
        <f t="shared" si="293"/>
        <v>6967733.1723643532</v>
      </c>
      <c r="P926" s="117">
        <f t="shared" si="294"/>
        <v>71.059203073327808</v>
      </c>
    </row>
    <row r="927" spans="1:16" x14ac:dyDescent="0.2">
      <c r="A927" s="115" t="s">
        <v>43</v>
      </c>
      <c r="B927" s="115" t="s">
        <v>71</v>
      </c>
      <c r="C927" s="120" t="s">
        <v>1658</v>
      </c>
      <c r="D927" s="115" t="str">
        <f t="shared" si="282"/>
        <v>RRMale5-9</v>
      </c>
      <c r="E927" s="118">
        <f>VLOOKUP(D927,'Appendix 1b. Person-years 2019'!$E$3:$F$1682,2,FALSE)</f>
        <v>27878.1296</v>
      </c>
      <c r="F927" s="118">
        <f>VLOOKUP(D927,'Appendix 2b. Deaths 2019'!$E$4:$F$1683,2,FALSE)</f>
        <v>16</v>
      </c>
      <c r="G927" s="119">
        <f t="shared" si="283"/>
        <v>5.7392659513283851E-4</v>
      </c>
      <c r="H927" s="189">
        <v>5</v>
      </c>
      <c r="I927" s="215">
        <f>VLOOKUP(D927,'Appendix 3. nax IBGE 2019'!$E$5:$O$1850,11,FALSE)</f>
        <v>2.4999999999999791</v>
      </c>
      <c r="J927" s="119">
        <f t="shared" si="291"/>
        <v>2.8655214782010328E-3</v>
      </c>
      <c r="K927" s="119">
        <f t="shared" si="285"/>
        <v>0.99713447852179893</v>
      </c>
      <c r="L927" s="118">
        <f t="shared" si="295"/>
        <v>97420.3686145908</v>
      </c>
      <c r="M927" s="118">
        <f t="shared" si="284"/>
        <v>279.1601586793717</v>
      </c>
      <c r="N927" s="118">
        <f t="shared" si="292"/>
        <v>486403.9426762556</v>
      </c>
      <c r="O927" s="118">
        <f t="shared" si="293"/>
        <v>6577033.5397173595</v>
      </c>
      <c r="P927" s="117">
        <f t="shared" si="294"/>
        <v>67.511893387891647</v>
      </c>
    </row>
    <row r="928" spans="1:16" x14ac:dyDescent="0.2">
      <c r="A928" s="115" t="s">
        <v>43</v>
      </c>
      <c r="B928" s="115" t="s">
        <v>71</v>
      </c>
      <c r="C928" s="120" t="s">
        <v>118</v>
      </c>
      <c r="D928" s="115" t="str">
        <f t="shared" si="282"/>
        <v>RRMale10-14</v>
      </c>
      <c r="E928" s="118">
        <f>VLOOKUP(D928,'Appendix 1b. Person-years 2019'!$E$3:$F$1682,2,FALSE)</f>
        <v>26751.655500000001</v>
      </c>
      <c r="F928" s="118">
        <f>VLOOKUP(D928,'Appendix 2b. Deaths 2019'!$E$4:$F$1683,2,FALSE)</f>
        <v>13</v>
      </c>
      <c r="G928" s="119">
        <f t="shared" si="283"/>
        <v>4.8595123393391487E-4</v>
      </c>
      <c r="H928" s="189">
        <v>5</v>
      </c>
      <c r="I928" s="215">
        <f>VLOOKUP(D928,'Appendix 3. nax IBGE 2019'!$E$5:$O$1850,11,FALSE)</f>
        <v>2.5000000000000764</v>
      </c>
      <c r="J928" s="119">
        <f t="shared" si="291"/>
        <v>2.4268078939431192E-3</v>
      </c>
      <c r="K928" s="119">
        <f t="shared" si="285"/>
        <v>0.99757319210605688</v>
      </c>
      <c r="L928" s="118">
        <f t="shared" si="295"/>
        <v>97141.20845591143</v>
      </c>
      <c r="M928" s="118">
        <f t="shared" si="284"/>
        <v>235.74305150797994</v>
      </c>
      <c r="N928" s="118">
        <f t="shared" si="292"/>
        <v>485116.68465078721</v>
      </c>
      <c r="O928" s="118">
        <f t="shared" si="293"/>
        <v>6090629.597041104</v>
      </c>
      <c r="P928" s="117">
        <f t="shared" si="294"/>
        <v>62.698721725346878</v>
      </c>
    </row>
    <row r="929" spans="1:16" x14ac:dyDescent="0.2">
      <c r="A929" s="115" t="s">
        <v>43</v>
      </c>
      <c r="B929" s="115" t="s">
        <v>71</v>
      </c>
      <c r="C929" s="116" t="s">
        <v>119</v>
      </c>
      <c r="D929" s="115" t="str">
        <f t="shared" si="282"/>
        <v>RRMale15-19</v>
      </c>
      <c r="E929" s="118">
        <f>VLOOKUP(D929,'Appendix 1b. Person-years 2019'!$E$3:$F$1682,2,FALSE)</f>
        <v>27314.8158</v>
      </c>
      <c r="F929" s="118">
        <f>VLOOKUP(D929,'Appendix 2b. Deaths 2019'!$E$4:$F$1683,2,FALSE)</f>
        <v>58</v>
      </c>
      <c r="G929" s="119">
        <f t="shared" si="283"/>
        <v>2.1233897539224846E-3</v>
      </c>
      <c r="H929" s="189">
        <v>5</v>
      </c>
      <c r="I929" s="215">
        <f>VLOOKUP(D929,'Appendix 3. nax IBGE 2019'!$E$5:$O$1850,11,FALSE)</f>
        <v>2.4999999999999818</v>
      </c>
      <c r="J929" s="119">
        <f t="shared" si="291"/>
        <v>1.0560886573754803E-2</v>
      </c>
      <c r="K929" s="119">
        <f t="shared" si="285"/>
        <v>0.98943911342624524</v>
      </c>
      <c r="L929" s="118">
        <f t="shared" si="295"/>
        <v>96905.465404403454</v>
      </c>
      <c r="M929" s="118">
        <f t="shared" si="284"/>
        <v>1023.407628512825</v>
      </c>
      <c r="N929" s="118">
        <f t="shared" si="292"/>
        <v>481968.80795073521</v>
      </c>
      <c r="O929" s="118">
        <f t="shared" si="293"/>
        <v>5605512.9123903168</v>
      </c>
      <c r="P929" s="117">
        <f t="shared" si="294"/>
        <v>57.845167855058854</v>
      </c>
    </row>
    <row r="930" spans="1:16" x14ac:dyDescent="0.2">
      <c r="A930" s="115" t="s">
        <v>43</v>
      </c>
      <c r="B930" s="115" t="s">
        <v>71</v>
      </c>
      <c r="C930" s="116" t="s">
        <v>120</v>
      </c>
      <c r="D930" s="115" t="str">
        <f t="shared" si="282"/>
        <v>RRMale20-24</v>
      </c>
      <c r="E930" s="118">
        <f>VLOOKUP(D930,'Appendix 1b. Person-years 2019'!$E$3:$F$1682,2,FALSE)</f>
        <v>30915.036700000001</v>
      </c>
      <c r="F930" s="118">
        <f>VLOOKUP(D930,'Appendix 2b. Deaths 2019'!$E$4:$F$1683,2,FALSE)</f>
        <v>80</v>
      </c>
      <c r="G930" s="119">
        <f t="shared" si="283"/>
        <v>2.5877375070365032E-3</v>
      </c>
      <c r="H930" s="189">
        <v>5</v>
      </c>
      <c r="I930" s="215">
        <f>VLOOKUP(D930,'Appendix 3. nax IBGE 2019'!$E$5:$O$1850,11,FALSE)</f>
        <v>2.5000000000000195</v>
      </c>
      <c r="J930" s="119">
        <f t="shared" si="291"/>
        <v>1.2855520752125614E-2</v>
      </c>
      <c r="K930" s="119">
        <f t="shared" si="285"/>
        <v>0.98714447924787441</v>
      </c>
      <c r="L930" s="118">
        <f t="shared" si="295"/>
        <v>95882.057775890629</v>
      </c>
      <c r="M930" s="118">
        <f t="shared" si="284"/>
        <v>1232.6137834944691</v>
      </c>
      <c r="N930" s="118">
        <f t="shared" si="292"/>
        <v>476328.75442071701</v>
      </c>
      <c r="O930" s="118">
        <f t="shared" si="293"/>
        <v>5123544.1044395817</v>
      </c>
      <c r="P930" s="117">
        <f t="shared" si="294"/>
        <v>53.435900556234074</v>
      </c>
    </row>
    <row r="931" spans="1:16" x14ac:dyDescent="0.2">
      <c r="A931" s="115" t="s">
        <v>43</v>
      </c>
      <c r="B931" s="115" t="s">
        <v>71</v>
      </c>
      <c r="C931" s="116" t="s">
        <v>121</v>
      </c>
      <c r="D931" s="115" t="str">
        <f t="shared" si="282"/>
        <v>RRMale25-29</v>
      </c>
      <c r="E931" s="118">
        <f>VLOOKUP(D931,'Appendix 1b. Person-years 2019'!$E$3:$F$1682,2,FALSE)</f>
        <v>31222.031500000001</v>
      </c>
      <c r="F931" s="118">
        <f>VLOOKUP(D931,'Appendix 2b. Deaths 2019'!$E$4:$F$1683,2,FALSE)</f>
        <v>74</v>
      </c>
      <c r="G931" s="119">
        <f t="shared" si="283"/>
        <v>2.370121239548426E-3</v>
      </c>
      <c r="H931" s="189">
        <v>5</v>
      </c>
      <c r="I931" s="215">
        <f>VLOOKUP(D931,'Appendix 3. nax IBGE 2019'!$E$5:$O$1850,11,FALSE)</f>
        <v>2.4999999999999556</v>
      </c>
      <c r="J931" s="119">
        <f t="shared" si="291"/>
        <v>1.1780801378824993E-2</v>
      </c>
      <c r="K931" s="119">
        <f t="shared" si="285"/>
        <v>0.98821919862117502</v>
      </c>
      <c r="L931" s="118">
        <f t="shared" si="295"/>
        <v>94649.443992396162</v>
      </c>
      <c r="M931" s="118">
        <f t="shared" si="284"/>
        <v>1115.0463002906397</v>
      </c>
      <c r="N931" s="118">
        <f t="shared" si="292"/>
        <v>470459.60421125416</v>
      </c>
      <c r="O931" s="118">
        <f t="shared" si="293"/>
        <v>4647215.3500188645</v>
      </c>
      <c r="P931" s="117">
        <f t="shared" si="294"/>
        <v>49.099235600287386</v>
      </c>
    </row>
    <row r="932" spans="1:16" x14ac:dyDescent="0.2">
      <c r="A932" s="115" t="s">
        <v>43</v>
      </c>
      <c r="B932" s="115" t="s">
        <v>71</v>
      </c>
      <c r="C932" s="116" t="s">
        <v>122</v>
      </c>
      <c r="D932" s="115" t="str">
        <f t="shared" si="282"/>
        <v>RRMale30-34</v>
      </c>
      <c r="E932" s="118">
        <f>VLOOKUP(D932,'Appendix 1b. Person-years 2019'!$E$3:$F$1682,2,FALSE)</f>
        <v>29077.628799999999</v>
      </c>
      <c r="F932" s="118">
        <f>VLOOKUP(D932,'Appendix 2b. Deaths 2019'!$E$4:$F$1683,2,FALSE)</f>
        <v>69</v>
      </c>
      <c r="G932" s="119">
        <f t="shared" si="283"/>
        <v>2.3729582791840306E-3</v>
      </c>
      <c r="H932" s="189">
        <v>5</v>
      </c>
      <c r="I932" s="215">
        <f>VLOOKUP(D932,'Appendix 3. nax IBGE 2019'!$E$5:$O$1850,11,FALSE)</f>
        <v>2.4999999999999787</v>
      </c>
      <c r="J932" s="119">
        <f t="shared" si="291"/>
        <v>1.1794819857340252E-2</v>
      </c>
      <c r="K932" s="119">
        <f t="shared" si="285"/>
        <v>0.98820518014265979</v>
      </c>
      <c r="L932" s="118">
        <f t="shared" si="295"/>
        <v>93534.397692105529</v>
      </c>
      <c r="M932" s="118">
        <f t="shared" si="284"/>
        <v>1103.2213712432065</v>
      </c>
      <c r="N932" s="118">
        <f t="shared" si="292"/>
        <v>464913.93503241957</v>
      </c>
      <c r="O932" s="118">
        <f t="shared" si="293"/>
        <v>4176755.74580761</v>
      </c>
      <c r="P932" s="117">
        <f t="shared" si="294"/>
        <v>44.654756419735151</v>
      </c>
    </row>
    <row r="933" spans="1:16" x14ac:dyDescent="0.2">
      <c r="A933" s="115" t="s">
        <v>43</v>
      </c>
      <c r="B933" s="115" t="s">
        <v>71</v>
      </c>
      <c r="C933" s="116" t="s">
        <v>123</v>
      </c>
      <c r="D933" s="115" t="str">
        <f t="shared" si="282"/>
        <v>RRMale35-39</v>
      </c>
      <c r="E933" s="118">
        <f>VLOOKUP(D933,'Appendix 1b. Person-years 2019'!$E$3:$F$1682,2,FALSE)</f>
        <v>26057.904699999999</v>
      </c>
      <c r="F933" s="118">
        <f>VLOOKUP(D933,'Appendix 2b. Deaths 2019'!$E$4:$F$1683,2,FALSE)</f>
        <v>81</v>
      </c>
      <c r="G933" s="119">
        <f t="shared" si="283"/>
        <v>3.1084617482694224E-3</v>
      </c>
      <c r="H933" s="189">
        <v>5</v>
      </c>
      <c r="I933" s="215">
        <f>VLOOKUP(D933,'Appendix 3. nax IBGE 2019'!$E$5:$O$1850,11,FALSE)</f>
        <v>2.5000000000000098</v>
      </c>
      <c r="J933" s="119">
        <f t="shared" si="291"/>
        <v>1.5422458436065153E-2</v>
      </c>
      <c r="K933" s="119">
        <f t="shared" si="285"/>
        <v>0.98457754156393484</v>
      </c>
      <c r="L933" s="118">
        <f t="shared" si="295"/>
        <v>92431.176320862316</v>
      </c>
      <c r="M933" s="118">
        <f t="shared" si="284"/>
        <v>1425.5159750051087</v>
      </c>
      <c r="N933" s="118">
        <f t="shared" si="292"/>
        <v>458592.09166679881</v>
      </c>
      <c r="O933" s="118">
        <f t="shared" si="293"/>
        <v>3711841.8107751906</v>
      </c>
      <c r="P933" s="117">
        <f t="shared" si="294"/>
        <v>40.157898649802249</v>
      </c>
    </row>
    <row r="934" spans="1:16" x14ac:dyDescent="0.2">
      <c r="A934" s="115" t="s">
        <v>43</v>
      </c>
      <c r="B934" s="115" t="s">
        <v>71</v>
      </c>
      <c r="C934" s="116" t="s">
        <v>124</v>
      </c>
      <c r="D934" s="115" t="str">
        <f t="shared" si="282"/>
        <v>RRMale40-44</v>
      </c>
      <c r="E934" s="118">
        <f>VLOOKUP(D934,'Appendix 1b. Person-years 2019'!$E$3:$F$1682,2,FALSE)</f>
        <v>21006.806199999999</v>
      </c>
      <c r="F934" s="118">
        <f>VLOOKUP(D934,'Appendix 2b. Deaths 2019'!$E$4:$F$1683,2,FALSE)</f>
        <v>85</v>
      </c>
      <c r="G934" s="119">
        <f t="shared" si="283"/>
        <v>4.0463076200512576E-3</v>
      </c>
      <c r="H934" s="189">
        <v>5</v>
      </c>
      <c r="I934" s="215">
        <f>VLOOKUP(D934,'Appendix 3. nax IBGE 2019'!$E$5:$O$1850,11,FALSE)</f>
        <v>2.5000000000000191</v>
      </c>
      <c r="J934" s="119">
        <f t="shared" si="291"/>
        <v>2.0028930069353544E-2</v>
      </c>
      <c r="K934" s="119">
        <f t="shared" si="285"/>
        <v>0.97997106993064642</v>
      </c>
      <c r="L934" s="118">
        <f t="shared" si="295"/>
        <v>91005.660345857206</v>
      </c>
      <c r="M934" s="118">
        <f t="shared" si="284"/>
        <v>1822.7460069825149</v>
      </c>
      <c r="N934" s="118">
        <f t="shared" si="292"/>
        <v>450471.43671182974</v>
      </c>
      <c r="O934" s="118">
        <f t="shared" si="293"/>
        <v>3253249.719108392</v>
      </c>
      <c r="P934" s="117">
        <f t="shared" si="294"/>
        <v>35.747773344479533</v>
      </c>
    </row>
    <row r="935" spans="1:16" x14ac:dyDescent="0.2">
      <c r="A935" s="115" t="s">
        <v>43</v>
      </c>
      <c r="B935" s="115" t="s">
        <v>71</v>
      </c>
      <c r="C935" s="116" t="s">
        <v>125</v>
      </c>
      <c r="D935" s="115" t="str">
        <f t="shared" si="282"/>
        <v>RRMale45-49</v>
      </c>
      <c r="E935" s="118">
        <f>VLOOKUP(D935,'Appendix 1b. Person-years 2019'!$E$3:$F$1682,2,FALSE)</f>
        <v>16588.636999999999</v>
      </c>
      <c r="F935" s="118">
        <f>VLOOKUP(D935,'Appendix 2b. Deaths 2019'!$E$4:$F$1683,2,FALSE)</f>
        <v>74</v>
      </c>
      <c r="G935" s="119">
        <f t="shared" si="283"/>
        <v>4.4608848816210765E-3</v>
      </c>
      <c r="H935" s="189">
        <v>5</v>
      </c>
      <c r="I935" s="215">
        <f>VLOOKUP(D935,'Appendix 3. nax IBGE 2019'!$E$5:$O$1850,11,FALSE)</f>
        <v>2.4999999999999951</v>
      </c>
      <c r="J935" s="119">
        <f t="shared" si="291"/>
        <v>2.2058424180754602E-2</v>
      </c>
      <c r="K935" s="119">
        <f t="shared" si="285"/>
        <v>0.97794157581924535</v>
      </c>
      <c r="L935" s="118">
        <f t="shared" si="295"/>
        <v>89182.914338874689</v>
      </c>
      <c r="M935" s="118">
        <f t="shared" si="284"/>
        <v>1967.2345541627999</v>
      </c>
      <c r="N935" s="118">
        <f t="shared" si="292"/>
        <v>440996.48530896648</v>
      </c>
      <c r="O935" s="118">
        <f t="shared" si="293"/>
        <v>2802778.2823965624</v>
      </c>
      <c r="P935" s="117">
        <f t="shared" si="294"/>
        <v>31.427300881272455</v>
      </c>
    </row>
    <row r="936" spans="1:16" x14ac:dyDescent="0.2">
      <c r="A936" s="115" t="s">
        <v>43</v>
      </c>
      <c r="B936" s="115" t="s">
        <v>71</v>
      </c>
      <c r="C936" s="116" t="s">
        <v>126</v>
      </c>
      <c r="D936" s="115" t="str">
        <f t="shared" si="282"/>
        <v>RRMale50-54</v>
      </c>
      <c r="E936" s="118">
        <f>VLOOKUP(D936,'Appendix 1b. Person-years 2019'!$E$3:$F$1682,2,FALSE)</f>
        <v>13471.627699999999</v>
      </c>
      <c r="F936" s="118">
        <f>VLOOKUP(D936,'Appendix 2b. Deaths 2019'!$E$4:$F$1683,2,FALSE)</f>
        <v>98</v>
      </c>
      <c r="G936" s="119">
        <f t="shared" si="283"/>
        <v>7.274547826169514E-3</v>
      </c>
      <c r="H936" s="189">
        <v>5</v>
      </c>
      <c r="I936" s="215">
        <f>VLOOKUP(D936,'Appendix 3. nax IBGE 2019'!$E$5:$O$1850,11,FALSE)</f>
        <v>2.4999999999999973</v>
      </c>
      <c r="J936" s="119">
        <f t="shared" si="291"/>
        <v>3.5723066246086128E-2</v>
      </c>
      <c r="K936" s="119">
        <f t="shared" si="285"/>
        <v>0.96427693375391388</v>
      </c>
      <c r="L936" s="118">
        <f t="shared" si="295"/>
        <v>87215.679784711887</v>
      </c>
      <c r="M936" s="118">
        <f t="shared" si="284"/>
        <v>3115.6115066466973</v>
      </c>
      <c r="N936" s="118">
        <f t="shared" si="292"/>
        <v>428289.37015694263</v>
      </c>
      <c r="O936" s="118">
        <f t="shared" si="293"/>
        <v>2361781.7970875958</v>
      </c>
      <c r="P936" s="117">
        <f t="shared" si="294"/>
        <v>27.079784310774755</v>
      </c>
    </row>
    <row r="937" spans="1:16" x14ac:dyDescent="0.2">
      <c r="A937" s="115" t="s">
        <v>43</v>
      </c>
      <c r="B937" s="115" t="s">
        <v>71</v>
      </c>
      <c r="C937" s="116" t="s">
        <v>127</v>
      </c>
      <c r="D937" s="115" t="str">
        <f t="shared" si="282"/>
        <v>RRMale55-59</v>
      </c>
      <c r="E937" s="118">
        <f>VLOOKUP(D937,'Appendix 1b. Person-years 2019'!$E$3:$F$1682,2,FALSE)</f>
        <v>10750.383099999999</v>
      </c>
      <c r="F937" s="118">
        <f>VLOOKUP(D937,'Appendix 2b. Deaths 2019'!$E$4:$F$1683,2,FALSE)</f>
        <v>119</v>
      </c>
      <c r="G937" s="119">
        <f t="shared" si="283"/>
        <v>1.1069372960299435E-2</v>
      </c>
      <c r="H937" s="189">
        <v>5</v>
      </c>
      <c r="I937" s="215">
        <f>VLOOKUP(D937,'Appendix 3. nax IBGE 2019'!$E$5:$O$1850,11,FALSE)</f>
        <v>2.4999999999999969</v>
      </c>
      <c r="J937" s="119">
        <f t="shared" si="291"/>
        <v>5.3856471381381651E-2</v>
      </c>
      <c r="K937" s="119">
        <f t="shared" si="285"/>
        <v>0.94614352861861839</v>
      </c>
      <c r="L937" s="118">
        <f t="shared" si="295"/>
        <v>84100.068278065184</v>
      </c>
      <c r="M937" s="118">
        <f t="shared" si="284"/>
        <v>4529.3329203898602</v>
      </c>
      <c r="N937" s="118">
        <f t="shared" si="292"/>
        <v>409177.00908935128</v>
      </c>
      <c r="O937" s="118">
        <f t="shared" si="293"/>
        <v>1933492.4269306529</v>
      </c>
      <c r="P937" s="117">
        <f t="shared" si="294"/>
        <v>22.990378801332586</v>
      </c>
    </row>
    <row r="938" spans="1:16" x14ac:dyDescent="0.2">
      <c r="A938" s="115" t="s">
        <v>43</v>
      </c>
      <c r="B938" s="115" t="s">
        <v>71</v>
      </c>
      <c r="C938" s="116" t="s">
        <v>128</v>
      </c>
      <c r="D938" s="115" t="str">
        <f t="shared" si="282"/>
        <v>RRMale60-64</v>
      </c>
      <c r="E938" s="118">
        <f>VLOOKUP(D938,'Appendix 1b. Person-years 2019'!$E$3:$F$1682,2,FALSE)</f>
        <v>7867.7984999999999</v>
      </c>
      <c r="F938" s="118">
        <f>VLOOKUP(D938,'Appendix 2b. Deaths 2019'!$E$4:$F$1683,2,FALSE)</f>
        <v>138</v>
      </c>
      <c r="G938" s="119">
        <f t="shared" si="283"/>
        <v>1.753984929837743E-2</v>
      </c>
      <c r="H938" s="189">
        <v>5</v>
      </c>
      <c r="I938" s="215">
        <f>VLOOKUP(D938,'Appendix 3. nax IBGE 2019'!$E$5:$O$1850,11,FALSE)</f>
        <v>2.4999999999999982</v>
      </c>
      <c r="J938" s="119">
        <f t="shared" si="291"/>
        <v>8.4015211136618043E-2</v>
      </c>
      <c r="K938" s="119">
        <f t="shared" si="285"/>
        <v>0.91598478886338197</v>
      </c>
      <c r="L938" s="118">
        <f t="shared" si="295"/>
        <v>79570.735357675323</v>
      </c>
      <c r="M938" s="118">
        <f t="shared" si="284"/>
        <v>6685.1521313710509</v>
      </c>
      <c r="N938" s="118">
        <f t="shared" si="292"/>
        <v>381140.79645994894</v>
      </c>
      <c r="O938" s="118">
        <f t="shared" si="293"/>
        <v>1524315.4178413018</v>
      </c>
      <c r="P938" s="117">
        <f t="shared" si="294"/>
        <v>19.156734080556259</v>
      </c>
    </row>
    <row r="939" spans="1:16" x14ac:dyDescent="0.2">
      <c r="A939" s="115" t="s">
        <v>43</v>
      </c>
      <c r="B939" s="115" t="s">
        <v>71</v>
      </c>
      <c r="C939" s="116" t="s">
        <v>129</v>
      </c>
      <c r="D939" s="115" t="str">
        <f t="shared" si="282"/>
        <v>RRMale65-69</v>
      </c>
      <c r="E939" s="118">
        <f>VLOOKUP(D939,'Appendix 1b. Person-years 2019'!$E$3:$F$1682,2,FALSE)</f>
        <v>5617.3801000000003</v>
      </c>
      <c r="F939" s="118">
        <f>VLOOKUP(D939,'Appendix 2b. Deaths 2019'!$E$4:$F$1683,2,FALSE)</f>
        <v>139</v>
      </c>
      <c r="G939" s="119">
        <f t="shared" si="283"/>
        <v>2.4744631398541109E-2</v>
      </c>
      <c r="H939" s="189">
        <v>5</v>
      </c>
      <c r="I939" s="215">
        <f>VLOOKUP(D939,'Appendix 3. nax IBGE 2019'!$E$5:$O$1850,11,FALSE)</f>
        <v>2.4999999999999951</v>
      </c>
      <c r="J939" s="119">
        <f t="shared" si="291"/>
        <v>0.11651533448258244</v>
      </c>
      <c r="K939" s="119">
        <f t="shared" si="285"/>
        <v>0.88348466551741756</v>
      </c>
      <c r="L939" s="118">
        <f t="shared" si="295"/>
        <v>72885.583226304268</v>
      </c>
      <c r="M939" s="118">
        <f t="shared" si="284"/>
        <v>8492.2881085709432</v>
      </c>
      <c r="N939" s="118">
        <f t="shared" si="292"/>
        <v>343197.19586009393</v>
      </c>
      <c r="O939" s="118">
        <f t="shared" si="293"/>
        <v>1143174.6213813529</v>
      </c>
      <c r="P939" s="117">
        <f t="shared" si="294"/>
        <v>15.684509484295152</v>
      </c>
    </row>
    <row r="940" spans="1:16" x14ac:dyDescent="0.2">
      <c r="A940" s="115" t="s">
        <v>43</v>
      </c>
      <c r="B940" s="115" t="s">
        <v>71</v>
      </c>
      <c r="C940" s="116" t="s">
        <v>130</v>
      </c>
      <c r="D940" s="115" t="str">
        <f t="shared" si="282"/>
        <v>RRMale70-74</v>
      </c>
      <c r="E940" s="118">
        <f>VLOOKUP(D940,'Appendix 1b. Person-years 2019'!$E$3:$F$1682,2,FALSE)</f>
        <v>3627.6170000000002</v>
      </c>
      <c r="F940" s="118">
        <f>VLOOKUP(D940,'Appendix 2b. Deaths 2019'!$E$4:$F$1683,2,FALSE)</f>
        <v>142</v>
      </c>
      <c r="G940" s="119">
        <f t="shared" si="283"/>
        <v>3.9144154413213963E-2</v>
      </c>
      <c r="H940" s="189">
        <v>5</v>
      </c>
      <c r="I940" s="215">
        <f>VLOOKUP(D940,'Appendix 3. nax IBGE 2019'!$E$5:$O$1850,11,FALSE)</f>
        <v>2.5000000000000027</v>
      </c>
      <c r="J940" s="119">
        <f t="shared" si="291"/>
        <v>0.1782747374402309</v>
      </c>
      <c r="K940" s="119">
        <f t="shared" si="285"/>
        <v>0.82172526255976908</v>
      </c>
      <c r="L940" s="118">
        <f t="shared" si="295"/>
        <v>64393.295117733323</v>
      </c>
      <c r="M940" s="118">
        <f t="shared" si="284"/>
        <v>11479.69778002521</v>
      </c>
      <c r="N940" s="118">
        <f t="shared" si="292"/>
        <v>293267.23113860359</v>
      </c>
      <c r="O940" s="118">
        <f t="shared" si="293"/>
        <v>799977.42552125896</v>
      </c>
      <c r="P940" s="117">
        <f t="shared" si="294"/>
        <v>12.423303141400392</v>
      </c>
    </row>
    <row r="941" spans="1:16" x14ac:dyDescent="0.2">
      <c r="A941" s="115" t="s">
        <v>43</v>
      </c>
      <c r="B941" s="115" t="s">
        <v>71</v>
      </c>
      <c r="C941" s="116" t="s">
        <v>131</v>
      </c>
      <c r="D941" s="115" t="str">
        <f t="shared" si="282"/>
        <v>RRMale75-79</v>
      </c>
      <c r="E941" s="118">
        <f>VLOOKUP(D941,'Appendix 1b. Person-years 2019'!$E$3:$F$1682,2,FALSE)</f>
        <v>1978.6026999999999</v>
      </c>
      <c r="F941" s="118">
        <f>VLOOKUP(D941,'Appendix 2b. Deaths 2019'!$E$4:$F$1683,2,FALSE)</f>
        <v>127</v>
      </c>
      <c r="G941" s="119">
        <f t="shared" si="283"/>
        <v>6.4186711157323301E-2</v>
      </c>
      <c r="H941" s="189">
        <v>5</v>
      </c>
      <c r="I941" s="215">
        <f>VLOOKUP(D941,'Appendix 3. nax IBGE 2019'!$E$5:$O$1850,11,FALSE)</f>
        <v>2.4999999999999996</v>
      </c>
      <c r="J941" s="119">
        <f t="shared" si="291"/>
        <v>0.27655557392968533</v>
      </c>
      <c r="K941" s="119">
        <f t="shared" si="285"/>
        <v>0.72344442607031467</v>
      </c>
      <c r="L941" s="118">
        <f t="shared" si="295"/>
        <v>52913.59733770811</v>
      </c>
      <c r="M941" s="118">
        <f t="shared" si="284"/>
        <v>14633.550280414136</v>
      </c>
      <c r="N941" s="118">
        <f t="shared" si="292"/>
        <v>227984.11098750521</v>
      </c>
      <c r="O941" s="118">
        <f t="shared" si="293"/>
        <v>506710.19438265543</v>
      </c>
      <c r="P941" s="117">
        <f t="shared" si="294"/>
        <v>9.5761811684943918</v>
      </c>
    </row>
    <row r="942" spans="1:16" x14ac:dyDescent="0.2">
      <c r="A942" s="115" t="s">
        <v>43</v>
      </c>
      <c r="B942" s="115" t="s">
        <v>71</v>
      </c>
      <c r="C942" s="116" t="s">
        <v>132</v>
      </c>
      <c r="D942" s="115" t="str">
        <f t="shared" si="282"/>
        <v>RRMale80-84</v>
      </c>
      <c r="E942" s="118">
        <f>VLOOKUP(D942,'Appendix 1b. Person-years 2019'!$E$3:$F$1682,2,FALSE)</f>
        <v>1048.3492000000001</v>
      </c>
      <c r="F942" s="118">
        <f>VLOOKUP(D942,'Appendix 2b. Deaths 2019'!$E$4:$F$1683,2,FALSE)</f>
        <v>103</v>
      </c>
      <c r="G942" s="119">
        <f t="shared" si="283"/>
        <v>9.8249705346272018E-2</v>
      </c>
      <c r="H942" s="189">
        <v>5</v>
      </c>
      <c r="I942" s="215">
        <f>VLOOKUP(D942,'Appendix 3. nax IBGE 2019'!$E$5:$O$1850,11,FALSE)</f>
        <v>2.5</v>
      </c>
      <c r="J942" s="119">
        <f t="shared" si="291"/>
        <v>0.39437938163150843</v>
      </c>
      <c r="K942" s="119">
        <f t="shared" si="285"/>
        <v>0.60562061836849157</v>
      </c>
      <c r="L942" s="118">
        <f t="shared" si="295"/>
        <v>38280.047057293974</v>
      </c>
      <c r="M942" s="118">
        <f t="shared" si="284"/>
        <v>15096.861287280641</v>
      </c>
      <c r="N942" s="118">
        <f t="shared" si="292"/>
        <v>153658.08206826827</v>
      </c>
      <c r="O942" s="118">
        <f t="shared" si="293"/>
        <v>278726.0833951502</v>
      </c>
      <c r="P942" s="117">
        <f t="shared" si="294"/>
        <v>7.2812366969658946</v>
      </c>
    </row>
    <row r="943" spans="1:16" x14ac:dyDescent="0.2">
      <c r="A943" s="115" t="s">
        <v>43</v>
      </c>
      <c r="B943" s="115" t="s">
        <v>71</v>
      </c>
      <c r="C943" s="116" t="s">
        <v>133</v>
      </c>
      <c r="D943" s="115" t="str">
        <f t="shared" si="282"/>
        <v>RRMale85-89</v>
      </c>
      <c r="E943" s="118">
        <f>VLOOKUP(D943,'Appendix 1b. Person-years 2019'!$E$3:$F$1682,2,FALSE)</f>
        <v>440.57440000000003</v>
      </c>
      <c r="F943" s="118">
        <f>VLOOKUP(D943,'Appendix 2b. Deaths 2019'!$E$4:$F$1683,2,FALSE)</f>
        <v>68</v>
      </c>
      <c r="G943" s="119">
        <f t="shared" si="283"/>
        <v>0.15434396551411067</v>
      </c>
      <c r="H943" s="189">
        <v>5</v>
      </c>
      <c r="I943" s="215">
        <f>VLOOKUP(D943,'Appendix 3. nax IBGE 2019'!$E$5:$O$1850,11,FALSE)</f>
        <v>2.4999999999999996</v>
      </c>
      <c r="J943" s="119">
        <f t="shared" si="291"/>
        <v>0.55685269477397015</v>
      </c>
      <c r="K943" s="119">
        <f t="shared" si="285"/>
        <v>0.44314730522602985</v>
      </c>
      <c r="L943" s="118">
        <f t="shared" si="295"/>
        <v>23183.185770013333</v>
      </c>
      <c r="M943" s="118">
        <f t="shared" si="284"/>
        <v>12909.619469477482</v>
      </c>
      <c r="N943" s="118">
        <f t="shared" si="292"/>
        <v>83641.880176372957</v>
      </c>
      <c r="O943" s="118">
        <f t="shared" si="293"/>
        <v>125068.00132688193</v>
      </c>
      <c r="P943" s="117">
        <f t="shared" si="294"/>
        <v>5.3947719941343504</v>
      </c>
    </row>
    <row r="944" spans="1:16" x14ac:dyDescent="0.2">
      <c r="A944" s="115" t="s">
        <v>43</v>
      </c>
      <c r="B944" s="115" t="s">
        <v>71</v>
      </c>
      <c r="C944" s="116" t="s">
        <v>8</v>
      </c>
      <c r="D944" s="115" t="str">
        <f t="shared" si="282"/>
        <v>RRMale90+</v>
      </c>
      <c r="E944" s="113">
        <f>VLOOKUP(D944,'Appendix 1b. Person-years 2019'!$E$3:$F$1682,2,FALSE)</f>
        <v>209.6797</v>
      </c>
      <c r="F944" s="113">
        <f>VLOOKUP(D944,'Appendix 2b. Deaths 2019'!$E$4:$F$1683,2,FALSE)</f>
        <v>52</v>
      </c>
      <c r="G944" s="114">
        <f t="shared" si="283"/>
        <v>0.24799730255241687</v>
      </c>
      <c r="H944" s="190"/>
      <c r="I944" s="215">
        <f>VLOOKUP(D944,'Appendix 3. nax IBGE 2019'!$E$5:$O$1850,11,FALSE)</f>
        <v>4.0088178158027024</v>
      </c>
      <c r="J944" s="114">
        <v>1</v>
      </c>
      <c r="K944" s="114">
        <f t="shared" si="285"/>
        <v>0</v>
      </c>
      <c r="L944" s="113">
        <f t="shared" si="295"/>
        <v>10273.566300535851</v>
      </c>
      <c r="M944" s="113">
        <f t="shared" si="284"/>
        <v>10273.566300535851</v>
      </c>
      <c r="N944" s="113">
        <f>L944*P944</f>
        <v>41426.121150508981</v>
      </c>
      <c r="O944" s="113">
        <f>N944</f>
        <v>41426.121150508981</v>
      </c>
      <c r="P944" s="112">
        <f>1/G944</f>
        <v>4.0323019230769228</v>
      </c>
    </row>
    <row r="945" spans="1:16" x14ac:dyDescent="0.2">
      <c r="A945" s="115" t="s">
        <v>64</v>
      </c>
      <c r="B945" s="115" t="s">
        <v>70</v>
      </c>
      <c r="C945" s="116">
        <v>0</v>
      </c>
      <c r="D945" s="115" t="str">
        <f t="shared" si="282"/>
        <v>RSFemale0</v>
      </c>
      <c r="E945" s="122">
        <f>VLOOKUP(D945,'Appendix 1b. Person-years 2019'!$E$3:$F$1682,2,FALSE)</f>
        <v>68889.695200000002</v>
      </c>
      <c r="F945" s="122">
        <f>VLOOKUP(D945,'Appendix 2b. Deaths 2019'!$E$4:$F$1683,2,FALSE)</f>
        <v>635</v>
      </c>
      <c r="G945" s="123">
        <f t="shared" si="283"/>
        <v>9.2176340475374902E-3</v>
      </c>
      <c r="H945" s="188">
        <v>1</v>
      </c>
      <c r="I945" s="215">
        <f>VLOOKUP(D945,'Appendix 3. nax IBGE 2019'!$E$5:$O$1850,11,FALSE)</f>
        <v>7.4693374538573956E-2</v>
      </c>
      <c r="J945" s="123">
        <f t="shared" ref="J945:J963" si="296">(H945*G945)/(1+(H945-I945)*G945)</f>
        <v>9.139680453000773E-3</v>
      </c>
      <c r="K945" s="123">
        <f t="shared" si="285"/>
        <v>0.99086031954699927</v>
      </c>
      <c r="L945" s="122">
        <v>100000</v>
      </c>
      <c r="M945" s="122">
        <f t="shared" si="284"/>
        <v>913.96804530007728</v>
      </c>
      <c r="N945" s="122">
        <f t="shared" ref="N945:N963" si="297">L946*H945+M945*I945</f>
        <v>99154.299312223811</v>
      </c>
      <c r="O945" s="122">
        <f t="shared" ref="O945:O963" si="298">O946+N945</f>
        <v>8040476.5002462761</v>
      </c>
      <c r="P945" s="121">
        <f t="shared" ref="P945:P963" si="299">O945/L945</f>
        <v>80.404765002462767</v>
      </c>
    </row>
    <row r="946" spans="1:16" x14ac:dyDescent="0.2">
      <c r="A946" s="115" t="s">
        <v>64</v>
      </c>
      <c r="B946" s="115" t="s">
        <v>70</v>
      </c>
      <c r="C946" s="120" t="s">
        <v>1657</v>
      </c>
      <c r="D946" s="115" t="str">
        <f t="shared" si="282"/>
        <v>RSFemale1-4</v>
      </c>
      <c r="E946" s="118">
        <f>VLOOKUP(D946,'Appendix 1b. Person-years 2019'!$E$3:$F$1682,2,FALSE)</f>
        <v>279375.72149999999</v>
      </c>
      <c r="F946" s="118">
        <f>VLOOKUP(D946,'Appendix 2b. Deaths 2019'!$E$4:$F$1683,2,FALSE)</f>
        <v>83</v>
      </c>
      <c r="G946" s="119">
        <f t="shared" si="283"/>
        <v>2.9709095534273191E-4</v>
      </c>
      <c r="H946" s="189">
        <v>4</v>
      </c>
      <c r="I946" s="215">
        <f>VLOOKUP(D946,'Appendix 3. nax IBGE 2019'!$E$5:$O$1850,11,FALSE)</f>
        <v>1.5106244221248302</v>
      </c>
      <c r="J946" s="119">
        <f t="shared" si="296"/>
        <v>1.1874855915017773E-3</v>
      </c>
      <c r="K946" s="119">
        <f t="shared" si="285"/>
        <v>0.99881251440849828</v>
      </c>
      <c r="L946" s="118">
        <f t="shared" ref="L946:L964" si="300">L945-M945</f>
        <v>99086.031954699924</v>
      </c>
      <c r="M946" s="118">
        <f t="shared" si="284"/>
        <v>117.66323526529085</v>
      </c>
      <c r="N946" s="118">
        <f t="shared" si="297"/>
        <v>396051.21983451647</v>
      </c>
      <c r="O946" s="118">
        <f t="shared" si="298"/>
        <v>7941322.2009340525</v>
      </c>
      <c r="P946" s="117">
        <f t="shared" si="299"/>
        <v>80.145728356189096</v>
      </c>
    </row>
    <row r="947" spans="1:16" x14ac:dyDescent="0.2">
      <c r="A947" s="115" t="s">
        <v>64</v>
      </c>
      <c r="B947" s="115" t="s">
        <v>70</v>
      </c>
      <c r="C947" s="120" t="s">
        <v>1658</v>
      </c>
      <c r="D947" s="115" t="str">
        <f t="shared" si="282"/>
        <v>RSFemale5-9</v>
      </c>
      <c r="E947" s="118">
        <f>VLOOKUP(D947,'Appendix 1b. Person-years 2019'!$E$3:$F$1682,2,FALSE)</f>
        <v>332954.48959999997</v>
      </c>
      <c r="F947" s="118">
        <f>VLOOKUP(D947,'Appendix 2b. Deaths 2019'!$E$4:$F$1683,2,FALSE)</f>
        <v>53</v>
      </c>
      <c r="G947" s="119">
        <f t="shared" si="283"/>
        <v>1.591809140752911E-4</v>
      </c>
      <c r="H947" s="189">
        <v>5</v>
      </c>
      <c r="I947" s="215">
        <f>VLOOKUP(D947,'Appendix 3. nax IBGE 2019'!$E$5:$O$1850,11,FALSE)</f>
        <v>2.5000000000001443</v>
      </c>
      <c r="J947" s="119">
        <f t="shared" si="296"/>
        <v>7.9558796432798297E-4</v>
      </c>
      <c r="K947" s="119">
        <f t="shared" si="285"/>
        <v>0.99920441203567201</v>
      </c>
      <c r="L947" s="118">
        <f t="shared" si="300"/>
        <v>98968.368719434628</v>
      </c>
      <c r="M947" s="118">
        <f t="shared" si="284"/>
        <v>78.738043002356221</v>
      </c>
      <c r="N947" s="118">
        <f t="shared" si="297"/>
        <v>494644.99848966725</v>
      </c>
      <c r="O947" s="118">
        <f t="shared" si="298"/>
        <v>7545270.9810995357</v>
      </c>
      <c r="P947" s="117">
        <f t="shared" si="299"/>
        <v>76.239217426020431</v>
      </c>
    </row>
    <row r="948" spans="1:16" x14ac:dyDescent="0.2">
      <c r="A948" s="115" t="s">
        <v>64</v>
      </c>
      <c r="B948" s="115" t="s">
        <v>70</v>
      </c>
      <c r="C948" s="120" t="s">
        <v>118</v>
      </c>
      <c r="D948" s="115" t="str">
        <f t="shared" si="282"/>
        <v>RSFemale10-14</v>
      </c>
      <c r="E948" s="118">
        <f>VLOOKUP(D948,'Appendix 1b. Person-years 2019'!$E$3:$F$1682,2,FALSE)</f>
        <v>337569.83779999998</v>
      </c>
      <c r="F948" s="118">
        <f>VLOOKUP(D948,'Appendix 2b. Deaths 2019'!$E$4:$F$1683,2,FALSE)</f>
        <v>81</v>
      </c>
      <c r="G948" s="119">
        <f t="shared" si="283"/>
        <v>2.3995034783880803E-4</v>
      </c>
      <c r="H948" s="189">
        <v>5</v>
      </c>
      <c r="I948" s="215">
        <f>VLOOKUP(D948,'Appendix 3. nax IBGE 2019'!$E$5:$O$1850,11,FALSE)</f>
        <v>2.4999999999990457</v>
      </c>
      <c r="J948" s="119">
        <f t="shared" si="296"/>
        <v>1.1990324685492938E-3</v>
      </c>
      <c r="K948" s="119">
        <f t="shared" si="285"/>
        <v>0.99880096753145076</v>
      </c>
      <c r="L948" s="118">
        <f t="shared" si="300"/>
        <v>98889.630676432265</v>
      </c>
      <c r="M948" s="118">
        <f t="shared" si="284"/>
        <v>118.57187798389054</v>
      </c>
      <c r="N948" s="118">
        <f t="shared" si="297"/>
        <v>494151.72368720145</v>
      </c>
      <c r="O948" s="118">
        <f t="shared" si="298"/>
        <v>7050625.982609868</v>
      </c>
      <c r="P948" s="117">
        <f t="shared" si="299"/>
        <v>71.297930171056834</v>
      </c>
    </row>
    <row r="949" spans="1:16" x14ac:dyDescent="0.2">
      <c r="A949" s="115" t="s">
        <v>64</v>
      </c>
      <c r="B949" s="115" t="s">
        <v>70</v>
      </c>
      <c r="C949" s="116" t="s">
        <v>119</v>
      </c>
      <c r="D949" s="115" t="str">
        <f t="shared" si="282"/>
        <v>RSFemale15-19</v>
      </c>
      <c r="E949" s="118">
        <f>VLOOKUP(D949,'Appendix 1b. Person-years 2019'!$E$3:$F$1682,2,FALSE)</f>
        <v>384024.52260000003</v>
      </c>
      <c r="F949" s="118">
        <f>VLOOKUP(D949,'Appendix 2b. Deaths 2019'!$E$4:$F$1683,2,FALSE)</f>
        <v>149</v>
      </c>
      <c r="G949" s="119">
        <f t="shared" si="283"/>
        <v>3.8799605554148015E-4</v>
      </c>
      <c r="H949" s="189">
        <v>5</v>
      </c>
      <c r="I949" s="215">
        <f>VLOOKUP(D949,'Appendix 3. nax IBGE 2019'!$E$5:$O$1850,11,FALSE)</f>
        <v>2.499999999999674</v>
      </c>
      <c r="J949" s="119">
        <f t="shared" si="296"/>
        <v>1.9381003394899861E-3</v>
      </c>
      <c r="K949" s="119">
        <f t="shared" si="285"/>
        <v>0.99806189966051007</v>
      </c>
      <c r="L949" s="118">
        <f t="shared" si="300"/>
        <v>98771.058798448372</v>
      </c>
      <c r="M949" s="118">
        <f t="shared" si="284"/>
        <v>191.42822258905818</v>
      </c>
      <c r="N949" s="118">
        <f t="shared" si="297"/>
        <v>493376.72343576915</v>
      </c>
      <c r="O949" s="118">
        <f t="shared" si="298"/>
        <v>6556474.2589226663</v>
      </c>
      <c r="P949" s="117">
        <f t="shared" si="299"/>
        <v>66.380520151168653</v>
      </c>
    </row>
    <row r="950" spans="1:16" x14ac:dyDescent="0.2">
      <c r="A950" s="115" t="s">
        <v>64</v>
      </c>
      <c r="B950" s="115" t="s">
        <v>70</v>
      </c>
      <c r="C950" s="116" t="s">
        <v>120</v>
      </c>
      <c r="D950" s="115" t="str">
        <f t="shared" si="282"/>
        <v>RSFemale20-24</v>
      </c>
      <c r="E950" s="118">
        <f>VLOOKUP(D950,'Appendix 1b. Person-years 2019'!$E$3:$F$1682,2,FALSE)</f>
        <v>428005.64270000003</v>
      </c>
      <c r="F950" s="118">
        <f>VLOOKUP(D950,'Appendix 2b. Deaths 2019'!$E$4:$F$1683,2,FALSE)</f>
        <v>195</v>
      </c>
      <c r="G950" s="119">
        <f t="shared" si="283"/>
        <v>4.5560147004108643E-4</v>
      </c>
      <c r="H950" s="189">
        <v>5</v>
      </c>
      <c r="I950" s="215">
        <f>VLOOKUP(D950,'Appendix 3. nax IBGE 2019'!$E$5:$O$1850,11,FALSE)</f>
        <v>2.4999999999999187</v>
      </c>
      <c r="J950" s="119">
        <f t="shared" si="296"/>
        <v>2.2754156434251849E-3</v>
      </c>
      <c r="K950" s="119">
        <f t="shared" si="285"/>
        <v>0.99772458435657485</v>
      </c>
      <c r="L950" s="118">
        <f t="shared" si="300"/>
        <v>98579.630575859308</v>
      </c>
      <c r="M950" s="118">
        <f t="shared" si="284"/>
        <v>224.30963353538593</v>
      </c>
      <c r="N950" s="118">
        <f t="shared" si="297"/>
        <v>492337.378795458</v>
      </c>
      <c r="O950" s="118">
        <f t="shared" si="298"/>
        <v>6063097.5354868975</v>
      </c>
      <c r="P950" s="117">
        <f t="shared" si="299"/>
        <v>61.504567425024014</v>
      </c>
    </row>
    <row r="951" spans="1:16" x14ac:dyDescent="0.2">
      <c r="A951" s="115" t="s">
        <v>64</v>
      </c>
      <c r="B951" s="115" t="s">
        <v>70</v>
      </c>
      <c r="C951" s="116" t="s">
        <v>121</v>
      </c>
      <c r="D951" s="115" t="str">
        <f t="shared" si="282"/>
        <v>RSFemale25-29</v>
      </c>
      <c r="E951" s="118">
        <f>VLOOKUP(D951,'Appendix 1b. Person-years 2019'!$E$3:$F$1682,2,FALSE)</f>
        <v>429747.19660000002</v>
      </c>
      <c r="F951" s="118">
        <f>VLOOKUP(D951,'Appendix 2b. Deaths 2019'!$E$4:$F$1683,2,FALSE)</f>
        <v>252</v>
      </c>
      <c r="G951" s="119">
        <f t="shared" si="283"/>
        <v>5.8639125977721386E-4</v>
      </c>
      <c r="H951" s="189">
        <v>5</v>
      </c>
      <c r="I951" s="215">
        <f>VLOOKUP(D951,'Appendix 3. nax IBGE 2019'!$E$5:$O$1850,11,FALSE)</f>
        <v>2.5000000000001772</v>
      </c>
      <c r="J951" s="119">
        <f t="shared" si="296"/>
        <v>2.9276644068367452E-3</v>
      </c>
      <c r="K951" s="119">
        <f t="shared" si="285"/>
        <v>0.99707233559316322</v>
      </c>
      <c r="L951" s="118">
        <f t="shared" si="300"/>
        <v>98355.320942323917</v>
      </c>
      <c r="M951" s="118">
        <f t="shared" si="284"/>
        <v>287.95137234584644</v>
      </c>
      <c r="N951" s="118">
        <f t="shared" si="297"/>
        <v>491056.72628075501</v>
      </c>
      <c r="O951" s="118">
        <f t="shared" si="298"/>
        <v>5570760.1566914394</v>
      </c>
      <c r="P951" s="117">
        <f t="shared" si="299"/>
        <v>56.639133534607275</v>
      </c>
    </row>
    <row r="952" spans="1:16" x14ac:dyDescent="0.2">
      <c r="A952" s="115" t="s">
        <v>64</v>
      </c>
      <c r="B952" s="115" t="s">
        <v>70</v>
      </c>
      <c r="C952" s="116" t="s">
        <v>122</v>
      </c>
      <c r="D952" s="115" t="str">
        <f t="shared" si="282"/>
        <v>RSFemale30-34</v>
      </c>
      <c r="E952" s="118">
        <f>VLOOKUP(D952,'Appendix 1b. Person-years 2019'!$E$3:$F$1682,2,FALSE)</f>
        <v>430098.82160000002</v>
      </c>
      <c r="F952" s="118">
        <f>VLOOKUP(D952,'Appendix 2b. Deaths 2019'!$E$4:$F$1683,2,FALSE)</f>
        <v>349</v>
      </c>
      <c r="G952" s="119">
        <f t="shared" si="283"/>
        <v>8.1144142339589233E-4</v>
      </c>
      <c r="H952" s="189">
        <v>5</v>
      </c>
      <c r="I952" s="215">
        <f>VLOOKUP(D952,'Appendix 3. nax IBGE 2019'!$E$5:$O$1850,11,FALSE)</f>
        <v>2.4999999999999867</v>
      </c>
      <c r="J952" s="119">
        <f t="shared" si="296"/>
        <v>4.0489933147328933E-3</v>
      </c>
      <c r="K952" s="119">
        <f t="shared" si="285"/>
        <v>0.99595100668526715</v>
      </c>
      <c r="L952" s="118">
        <f t="shared" si="300"/>
        <v>98067.369569978066</v>
      </c>
      <c r="M952" s="118">
        <f t="shared" si="284"/>
        <v>397.07412378228116</v>
      </c>
      <c r="N952" s="118">
        <f t="shared" si="297"/>
        <v>489344.16254043457</v>
      </c>
      <c r="O952" s="118">
        <f t="shared" si="298"/>
        <v>5079703.4304106841</v>
      </c>
      <c r="P952" s="117">
        <f t="shared" si="299"/>
        <v>51.798100149774619</v>
      </c>
    </row>
    <row r="953" spans="1:16" x14ac:dyDescent="0.2">
      <c r="A953" s="115" t="s">
        <v>64</v>
      </c>
      <c r="B953" s="115" t="s">
        <v>70</v>
      </c>
      <c r="C953" s="116" t="s">
        <v>123</v>
      </c>
      <c r="D953" s="115" t="str">
        <f t="shared" si="282"/>
        <v>RSFemale35-39</v>
      </c>
      <c r="E953" s="118">
        <f>VLOOKUP(D953,'Appendix 1b. Person-years 2019'!$E$3:$F$1682,2,FALSE)</f>
        <v>439363.21769999998</v>
      </c>
      <c r="F953" s="118">
        <f>VLOOKUP(D953,'Appendix 2b. Deaths 2019'!$E$4:$F$1683,2,FALSE)</f>
        <v>557</v>
      </c>
      <c r="G953" s="119">
        <f t="shared" si="283"/>
        <v>1.2677438109539774E-3</v>
      </c>
      <c r="H953" s="189">
        <v>5</v>
      </c>
      <c r="I953" s="215">
        <f>VLOOKUP(D953,'Appendix 3. nax IBGE 2019'!$E$5:$O$1850,11,FALSE)</f>
        <v>2.5000000000000169</v>
      </c>
      <c r="J953" s="119">
        <f t="shared" si="296"/>
        <v>6.3186928453997006E-3</v>
      </c>
      <c r="K953" s="119">
        <f t="shared" si="285"/>
        <v>0.99368130715460035</v>
      </c>
      <c r="L953" s="118">
        <f t="shared" si="300"/>
        <v>97670.295446195785</v>
      </c>
      <c r="M953" s="118">
        <f t="shared" si="284"/>
        <v>617.14859704395224</v>
      </c>
      <c r="N953" s="118">
        <f t="shared" si="297"/>
        <v>486808.60573836905</v>
      </c>
      <c r="O953" s="118">
        <f t="shared" si="298"/>
        <v>4590359.2678702492</v>
      </c>
      <c r="P953" s="117">
        <f t="shared" si="299"/>
        <v>46.998519323605073</v>
      </c>
    </row>
    <row r="954" spans="1:16" x14ac:dyDescent="0.2">
      <c r="A954" s="115" t="s">
        <v>64</v>
      </c>
      <c r="B954" s="115" t="s">
        <v>70</v>
      </c>
      <c r="C954" s="116" t="s">
        <v>124</v>
      </c>
      <c r="D954" s="115" t="str">
        <f t="shared" si="282"/>
        <v>RSFemale40-44</v>
      </c>
      <c r="E954" s="118">
        <f>VLOOKUP(D954,'Appendix 1b. Person-years 2019'!$E$3:$F$1682,2,FALSE)</f>
        <v>397306.266</v>
      </c>
      <c r="F954" s="118">
        <f>VLOOKUP(D954,'Appendix 2b. Deaths 2019'!$E$4:$F$1683,2,FALSE)</f>
        <v>752</v>
      </c>
      <c r="G954" s="119">
        <f t="shared" si="283"/>
        <v>1.8927463882485054E-3</v>
      </c>
      <c r="H954" s="189">
        <v>5</v>
      </c>
      <c r="I954" s="215">
        <f>VLOOKUP(D954,'Appendix 3. nax IBGE 2019'!$E$5:$O$1850,11,FALSE)</f>
        <v>2.4999999999999867</v>
      </c>
      <c r="J954" s="119">
        <f t="shared" si="296"/>
        <v>9.4191617303787702E-3</v>
      </c>
      <c r="K954" s="119">
        <f t="shared" si="285"/>
        <v>0.99058083826962118</v>
      </c>
      <c r="L954" s="118">
        <f t="shared" si="300"/>
        <v>97053.146849151832</v>
      </c>
      <c r="M954" s="118">
        <f t="shared" si="284"/>
        <v>914.1592866143618</v>
      </c>
      <c r="N954" s="118">
        <f t="shared" si="297"/>
        <v>482980.33602922328</v>
      </c>
      <c r="O954" s="118">
        <f t="shared" si="298"/>
        <v>4103550.6621318799</v>
      </c>
      <c r="P954" s="117">
        <f t="shared" si="299"/>
        <v>42.281479739239821</v>
      </c>
    </row>
    <row r="955" spans="1:16" x14ac:dyDescent="0.2">
      <c r="A955" s="115" t="s">
        <v>64</v>
      </c>
      <c r="B955" s="115" t="s">
        <v>70</v>
      </c>
      <c r="C955" s="116" t="s">
        <v>125</v>
      </c>
      <c r="D955" s="115" t="str">
        <f t="shared" si="282"/>
        <v>RSFemale45-49</v>
      </c>
      <c r="E955" s="118">
        <f>VLOOKUP(D955,'Appendix 1b. Person-years 2019'!$E$3:$F$1682,2,FALSE)</f>
        <v>374480.59029999998</v>
      </c>
      <c r="F955" s="118">
        <f>VLOOKUP(D955,'Appendix 2b. Deaths 2019'!$E$4:$F$1683,2,FALSE)</f>
        <v>1003</v>
      </c>
      <c r="G955" s="119">
        <f t="shared" si="283"/>
        <v>2.6783764659110559E-3</v>
      </c>
      <c r="H955" s="189">
        <v>5</v>
      </c>
      <c r="I955" s="215">
        <f>VLOOKUP(D955,'Appendix 3. nax IBGE 2019'!$E$5:$O$1850,11,FALSE)</f>
        <v>2.4999999999999822</v>
      </c>
      <c r="J955" s="119">
        <f t="shared" si="296"/>
        <v>1.3302807513121058E-2</v>
      </c>
      <c r="K955" s="119">
        <f t="shared" si="285"/>
        <v>0.98669719248687893</v>
      </c>
      <c r="L955" s="118">
        <f t="shared" si="300"/>
        <v>96138.98756253747</v>
      </c>
      <c r="M955" s="118">
        <f t="shared" si="284"/>
        <v>1278.9184460507754</v>
      </c>
      <c r="N955" s="118">
        <f t="shared" si="297"/>
        <v>477497.64169756038</v>
      </c>
      <c r="O955" s="118">
        <f t="shared" si="298"/>
        <v>3620570.3261026568</v>
      </c>
      <c r="P955" s="117">
        <f t="shared" si="299"/>
        <v>37.659750928285064</v>
      </c>
    </row>
    <row r="956" spans="1:16" x14ac:dyDescent="0.2">
      <c r="A956" s="115" t="s">
        <v>64</v>
      </c>
      <c r="B956" s="115" t="s">
        <v>70</v>
      </c>
      <c r="C956" s="116" t="s">
        <v>126</v>
      </c>
      <c r="D956" s="115" t="str">
        <f t="shared" si="282"/>
        <v>RSFemale50-54</v>
      </c>
      <c r="E956" s="118">
        <f>VLOOKUP(D956,'Appendix 1b. Person-years 2019'!$E$3:$F$1682,2,FALSE)</f>
        <v>387873.45130000002</v>
      </c>
      <c r="F956" s="118">
        <f>VLOOKUP(D956,'Appendix 2b. Deaths 2019'!$E$4:$F$1683,2,FALSE)</f>
        <v>1492</v>
      </c>
      <c r="G956" s="119">
        <f t="shared" si="283"/>
        <v>3.8466154231474206E-3</v>
      </c>
      <c r="H956" s="189">
        <v>5</v>
      </c>
      <c r="I956" s="215">
        <f>VLOOKUP(D956,'Appendix 3. nax IBGE 2019'!$E$5:$O$1850,11,FALSE)</f>
        <v>2.4999999999999907</v>
      </c>
      <c r="J956" s="119">
        <f t="shared" si="296"/>
        <v>1.9049883179617418E-2</v>
      </c>
      <c r="K956" s="119">
        <f t="shared" si="285"/>
        <v>0.98095011682038258</v>
      </c>
      <c r="L956" s="118">
        <f t="shared" si="300"/>
        <v>94860.069116486688</v>
      </c>
      <c r="M956" s="118">
        <f t="shared" si="284"/>
        <v>1807.0732350795054</v>
      </c>
      <c r="N956" s="118">
        <f t="shared" si="297"/>
        <v>469782.66249473469</v>
      </c>
      <c r="O956" s="118">
        <f t="shared" si="298"/>
        <v>3143072.6844050963</v>
      </c>
      <c r="P956" s="117">
        <f t="shared" si="299"/>
        <v>33.133780247887572</v>
      </c>
    </row>
    <row r="957" spans="1:16" x14ac:dyDescent="0.2">
      <c r="A957" s="115" t="s">
        <v>64</v>
      </c>
      <c r="B957" s="115" t="s">
        <v>70</v>
      </c>
      <c r="C957" s="116" t="s">
        <v>127</v>
      </c>
      <c r="D957" s="115" t="str">
        <f t="shared" si="282"/>
        <v>RSFemale55-59</v>
      </c>
      <c r="E957" s="118">
        <f>VLOOKUP(D957,'Appendix 1b. Person-years 2019'!$E$3:$F$1682,2,FALSE)</f>
        <v>384216.98239999998</v>
      </c>
      <c r="F957" s="118">
        <f>VLOOKUP(D957,'Appendix 2b. Deaths 2019'!$E$4:$F$1683,2,FALSE)</f>
        <v>2162</v>
      </c>
      <c r="G957" s="119">
        <f t="shared" si="283"/>
        <v>5.6270287338553628E-3</v>
      </c>
      <c r="H957" s="189">
        <v>5</v>
      </c>
      <c r="I957" s="215">
        <f>VLOOKUP(D957,'Appendix 3. nax IBGE 2019'!$E$5:$O$1850,11,FALSE)</f>
        <v>2.5000000000000164</v>
      </c>
      <c r="J957" s="119">
        <f t="shared" si="296"/>
        <v>2.7744841123728142E-2</v>
      </c>
      <c r="K957" s="119">
        <f t="shared" si="285"/>
        <v>0.9722551588762719</v>
      </c>
      <c r="L957" s="118">
        <f t="shared" si="300"/>
        <v>93052.995881407187</v>
      </c>
      <c r="M957" s="118">
        <f t="shared" si="284"/>
        <v>2581.7405868165715</v>
      </c>
      <c r="N957" s="118">
        <f t="shared" si="297"/>
        <v>458810.62793999456</v>
      </c>
      <c r="O957" s="118">
        <f t="shared" si="298"/>
        <v>2673290.0219103615</v>
      </c>
      <c r="P957" s="117">
        <f t="shared" si="299"/>
        <v>28.728683011102369</v>
      </c>
    </row>
    <row r="958" spans="1:16" x14ac:dyDescent="0.2">
      <c r="A958" s="115" t="s">
        <v>64</v>
      </c>
      <c r="B958" s="115" t="s">
        <v>70</v>
      </c>
      <c r="C958" s="116" t="s">
        <v>128</v>
      </c>
      <c r="D958" s="115" t="str">
        <f t="shared" si="282"/>
        <v>RSFemale60-64</v>
      </c>
      <c r="E958" s="118">
        <f>VLOOKUP(D958,'Appendix 1b. Person-years 2019'!$E$3:$F$1682,2,FALSE)</f>
        <v>334503.71179999999</v>
      </c>
      <c r="F958" s="118">
        <f>VLOOKUP(D958,'Appendix 2b. Deaths 2019'!$E$4:$F$1683,2,FALSE)</f>
        <v>3018</v>
      </c>
      <c r="G958" s="119">
        <f t="shared" si="283"/>
        <v>9.0223214079144937E-3</v>
      </c>
      <c r="H958" s="189">
        <v>5</v>
      </c>
      <c r="I958" s="215">
        <f>VLOOKUP(D958,'Appendix 3. nax IBGE 2019'!$E$5:$O$1850,11,FALSE)</f>
        <v>2.4999999999999987</v>
      </c>
      <c r="J958" s="119">
        <f t="shared" si="296"/>
        <v>4.4116523405658394E-2</v>
      </c>
      <c r="K958" s="119">
        <f t="shared" si="285"/>
        <v>0.95588347659434159</v>
      </c>
      <c r="L958" s="118">
        <f t="shared" si="300"/>
        <v>90471.255294590621</v>
      </c>
      <c r="M958" s="118">
        <f t="shared" si="284"/>
        <v>3991.2772517431031</v>
      </c>
      <c r="N958" s="118">
        <f t="shared" si="297"/>
        <v>442378.08334359538</v>
      </c>
      <c r="O958" s="118">
        <f t="shared" si="298"/>
        <v>2214479.393970367</v>
      </c>
      <c r="P958" s="117">
        <f t="shared" si="299"/>
        <v>24.477160030107079</v>
      </c>
    </row>
    <row r="959" spans="1:16" x14ac:dyDescent="0.2">
      <c r="A959" s="115" t="s">
        <v>64</v>
      </c>
      <c r="B959" s="115" t="s">
        <v>70</v>
      </c>
      <c r="C959" s="116" t="s">
        <v>129</v>
      </c>
      <c r="D959" s="115" t="str">
        <f t="shared" si="282"/>
        <v>RSFemale65-69</v>
      </c>
      <c r="E959" s="118">
        <f>VLOOKUP(D959,'Appendix 1b. Person-years 2019'!$E$3:$F$1682,2,FALSE)</f>
        <v>274097.85200000001</v>
      </c>
      <c r="F959" s="118">
        <f>VLOOKUP(D959,'Appendix 2b. Deaths 2019'!$E$4:$F$1683,2,FALSE)</f>
        <v>3715</v>
      </c>
      <c r="G959" s="119">
        <f t="shared" si="283"/>
        <v>1.355355386002806E-2</v>
      </c>
      <c r="H959" s="189">
        <v>5</v>
      </c>
      <c r="I959" s="215">
        <f>VLOOKUP(D959,'Appendix 3. nax IBGE 2019'!$E$5:$O$1850,11,FALSE)</f>
        <v>2.4999999999999956</v>
      </c>
      <c r="J959" s="119">
        <f t="shared" si="296"/>
        <v>6.5546789447324713E-2</v>
      </c>
      <c r="K959" s="119">
        <f t="shared" si="285"/>
        <v>0.93445321055267527</v>
      </c>
      <c r="L959" s="118">
        <f t="shared" si="300"/>
        <v>86479.978042847521</v>
      </c>
      <c r="M959" s="118">
        <f t="shared" si="284"/>
        <v>5668.4849121837906</v>
      </c>
      <c r="N959" s="118">
        <f t="shared" si="297"/>
        <v>418228.67793377815</v>
      </c>
      <c r="O959" s="118">
        <f t="shared" si="298"/>
        <v>1772101.3106267718</v>
      </c>
      <c r="P959" s="117">
        <f t="shared" si="299"/>
        <v>20.491463466246064</v>
      </c>
    </row>
    <row r="960" spans="1:16" x14ac:dyDescent="0.2">
      <c r="A960" s="115" t="s">
        <v>64</v>
      </c>
      <c r="B960" s="115" t="s">
        <v>70</v>
      </c>
      <c r="C960" s="116" t="s">
        <v>130</v>
      </c>
      <c r="D960" s="115" t="str">
        <f t="shared" si="282"/>
        <v>RSFemale70-74</v>
      </c>
      <c r="E960" s="118">
        <f>VLOOKUP(D960,'Appendix 1b. Person-years 2019'!$E$3:$F$1682,2,FALSE)</f>
        <v>207822.8517</v>
      </c>
      <c r="F960" s="118">
        <f>VLOOKUP(D960,'Appendix 2b. Deaths 2019'!$E$4:$F$1683,2,FALSE)</f>
        <v>4305</v>
      </c>
      <c r="G960" s="119">
        <f t="shared" si="283"/>
        <v>2.0714757615848844E-2</v>
      </c>
      <c r="H960" s="189">
        <v>5</v>
      </c>
      <c r="I960" s="215">
        <f>VLOOKUP(D960,'Appendix 3. nax IBGE 2019'!$E$5:$O$1850,11,FALSE)</f>
        <v>2.5000000000000031</v>
      </c>
      <c r="J960" s="119">
        <f t="shared" si="296"/>
        <v>9.8474119297537549E-2</v>
      </c>
      <c r="K960" s="119">
        <f t="shared" si="285"/>
        <v>0.90152588070246242</v>
      </c>
      <c r="L960" s="118">
        <f t="shared" si="300"/>
        <v>80811.49313066373</v>
      </c>
      <c r="M960" s="118">
        <f t="shared" si="284"/>
        <v>7957.8406151611161</v>
      </c>
      <c r="N960" s="118">
        <f t="shared" si="297"/>
        <v>384162.86411541596</v>
      </c>
      <c r="O960" s="118">
        <f t="shared" si="298"/>
        <v>1353872.6326929936</v>
      </c>
      <c r="P960" s="117">
        <f t="shared" si="299"/>
        <v>16.75346637270918</v>
      </c>
    </row>
    <row r="961" spans="1:16" x14ac:dyDescent="0.2">
      <c r="A961" s="115" t="s">
        <v>64</v>
      </c>
      <c r="B961" s="115" t="s">
        <v>70</v>
      </c>
      <c r="C961" s="116" t="s">
        <v>131</v>
      </c>
      <c r="D961" s="115" t="str">
        <f t="shared" si="282"/>
        <v>RSFemale75-79</v>
      </c>
      <c r="E961" s="118">
        <f>VLOOKUP(D961,'Appendix 1b. Person-years 2019'!$E$3:$F$1682,2,FALSE)</f>
        <v>145312.2885</v>
      </c>
      <c r="F961" s="118">
        <f>VLOOKUP(D961,'Appendix 2b. Deaths 2019'!$E$4:$F$1683,2,FALSE)</f>
        <v>5005</v>
      </c>
      <c r="G961" s="119">
        <f t="shared" si="283"/>
        <v>3.4443060884007753E-2</v>
      </c>
      <c r="H961" s="189">
        <v>5</v>
      </c>
      <c r="I961" s="215">
        <f>VLOOKUP(D961,'Appendix 3. nax IBGE 2019'!$E$5:$O$1850,11,FALSE)</f>
        <v>2.4999999999999996</v>
      </c>
      <c r="J961" s="119">
        <f t="shared" si="296"/>
        <v>0.15856191057084798</v>
      </c>
      <c r="K961" s="119">
        <f t="shared" si="285"/>
        <v>0.84143808942915199</v>
      </c>
      <c r="L961" s="118">
        <f t="shared" si="300"/>
        <v>72853.652515502617</v>
      </c>
      <c r="M961" s="118">
        <f t="shared" si="284"/>
        <v>11551.814334922759</v>
      </c>
      <c r="N961" s="118">
        <f t="shared" si="297"/>
        <v>335388.72674020613</v>
      </c>
      <c r="O961" s="118">
        <f t="shared" si="298"/>
        <v>969709.76857757778</v>
      </c>
      <c r="P961" s="117">
        <f t="shared" si="299"/>
        <v>13.310379577348328</v>
      </c>
    </row>
    <row r="962" spans="1:16" x14ac:dyDescent="0.2">
      <c r="A962" s="115" t="s">
        <v>64</v>
      </c>
      <c r="B962" s="115" t="s">
        <v>70</v>
      </c>
      <c r="C962" s="116" t="s">
        <v>132</v>
      </c>
      <c r="D962" s="115" t="str">
        <f t="shared" si="282"/>
        <v>RSFemale80-84</v>
      </c>
      <c r="E962" s="118">
        <f>VLOOKUP(D962,'Appendix 1b. Person-years 2019'!$E$3:$F$1682,2,FALSE)</f>
        <v>100767.47629999999</v>
      </c>
      <c r="F962" s="118">
        <f>VLOOKUP(D962,'Appendix 2b. Deaths 2019'!$E$4:$F$1683,2,FALSE)</f>
        <v>5983</v>
      </c>
      <c r="G962" s="119">
        <f t="shared" si="283"/>
        <v>5.9374316194916954E-2</v>
      </c>
      <c r="H962" s="189">
        <v>5</v>
      </c>
      <c r="I962" s="215">
        <f>VLOOKUP(D962,'Appendix 3. nax IBGE 2019'!$E$5:$O$1850,11,FALSE)</f>
        <v>2.4999999999999982</v>
      </c>
      <c r="J962" s="119">
        <f t="shared" si="296"/>
        <v>0.25850080904272343</v>
      </c>
      <c r="K962" s="119">
        <f t="shared" si="285"/>
        <v>0.74149919095727657</v>
      </c>
      <c r="L962" s="118">
        <f t="shared" si="300"/>
        <v>61301.838180579856</v>
      </c>
      <c r="M962" s="118">
        <f t="shared" si="284"/>
        <v>15846.574765486006</v>
      </c>
      <c r="N962" s="118">
        <f t="shared" si="297"/>
        <v>266892.75398918428</v>
      </c>
      <c r="O962" s="118">
        <f t="shared" si="298"/>
        <v>634321.04183737165</v>
      </c>
      <c r="P962" s="117">
        <f t="shared" si="299"/>
        <v>10.347504425052</v>
      </c>
    </row>
    <row r="963" spans="1:16" x14ac:dyDescent="0.2">
      <c r="A963" s="115" t="s">
        <v>64</v>
      </c>
      <c r="B963" s="115" t="s">
        <v>70</v>
      </c>
      <c r="C963" s="116" t="s">
        <v>133</v>
      </c>
      <c r="D963" s="115" t="str">
        <f t="shared" si="282"/>
        <v>RSFemale85-89</v>
      </c>
      <c r="E963" s="118">
        <f>VLOOKUP(D963,'Appendix 1b. Person-years 2019'!$E$3:$F$1682,2,FALSE)</f>
        <v>59527.790399999998</v>
      </c>
      <c r="F963" s="118">
        <f>VLOOKUP(D963,'Appendix 2b. Deaths 2019'!$E$4:$F$1683,2,FALSE)</f>
        <v>5956</v>
      </c>
      <c r="G963" s="119">
        <f t="shared" si="283"/>
        <v>0.10005410850929217</v>
      </c>
      <c r="H963" s="189">
        <v>5</v>
      </c>
      <c r="I963" s="215">
        <f>VLOOKUP(D963,'Appendix 3. nax IBGE 2019'!$E$5:$O$1850,11,FALSE)</f>
        <v>2.5</v>
      </c>
      <c r="J963" s="119">
        <f t="shared" si="296"/>
        <v>0.40017312849428549</v>
      </c>
      <c r="K963" s="119">
        <f t="shared" si="285"/>
        <v>0.59982687150571445</v>
      </c>
      <c r="L963" s="118">
        <f t="shared" si="300"/>
        <v>45455.263415093854</v>
      </c>
      <c r="M963" s="118">
        <f t="shared" si="284"/>
        <v>18189.974967349946</v>
      </c>
      <c r="N963" s="118">
        <f t="shared" si="297"/>
        <v>181801.37965709443</v>
      </c>
      <c r="O963" s="118">
        <f t="shared" si="298"/>
        <v>367428.28784818738</v>
      </c>
      <c r="P963" s="117">
        <f t="shared" si="299"/>
        <v>8.0832946559535124</v>
      </c>
    </row>
    <row r="964" spans="1:16" x14ac:dyDescent="0.2">
      <c r="A964" s="115" t="s">
        <v>64</v>
      </c>
      <c r="B964" s="115" t="s">
        <v>70</v>
      </c>
      <c r="C964" s="116" t="s">
        <v>8</v>
      </c>
      <c r="D964" s="115" t="str">
        <f t="shared" si="282"/>
        <v>RSFemale90+</v>
      </c>
      <c r="E964" s="113">
        <f>VLOOKUP(D964,'Appendix 1b. Person-years 2019'!$E$3:$F$1682,2,FALSE)</f>
        <v>41843.055500000002</v>
      </c>
      <c r="F964" s="113">
        <f>VLOOKUP(D964,'Appendix 2b. Deaths 2019'!$E$4:$F$1683,2,FALSE)</f>
        <v>6146</v>
      </c>
      <c r="G964" s="114">
        <f t="shared" si="283"/>
        <v>0.14688219888722034</v>
      </c>
      <c r="H964" s="190"/>
      <c r="I964" s="215">
        <f>VLOOKUP(D964,'Appendix 3. nax IBGE 2019'!$E$5:$O$1850,11,FALSE)</f>
        <v>7.4449764451009326</v>
      </c>
      <c r="J964" s="114">
        <v>1</v>
      </c>
      <c r="K964" s="114">
        <f t="shared" si="285"/>
        <v>0</v>
      </c>
      <c r="L964" s="113">
        <f t="shared" si="300"/>
        <v>27265.288447743907</v>
      </c>
      <c r="M964" s="113">
        <f t="shared" si="284"/>
        <v>27265.288447743907</v>
      </c>
      <c r="N964" s="113">
        <f>L964*P964</f>
        <v>185626.90819109295</v>
      </c>
      <c r="O964" s="113">
        <f>N964</f>
        <v>185626.90819109295</v>
      </c>
      <c r="P964" s="112">
        <f>1/G964</f>
        <v>6.8081769443540523</v>
      </c>
    </row>
    <row r="965" spans="1:16" x14ac:dyDescent="0.2">
      <c r="A965" s="115" t="s">
        <v>64</v>
      </c>
      <c r="B965" s="115" t="s">
        <v>71</v>
      </c>
      <c r="C965" s="116">
        <v>0</v>
      </c>
      <c r="D965" s="115" t="str">
        <f t="shared" ref="D965:D1028" si="301">_xlfn.CONCAT(A965,B965,C965)</f>
        <v>RSMale0</v>
      </c>
      <c r="E965" s="122">
        <f>VLOOKUP(D965,'Appendix 1b. Person-years 2019'!$E$3:$F$1682,2,FALSE)</f>
        <v>72245.140299999999</v>
      </c>
      <c r="F965" s="122">
        <f>VLOOKUP(D965,'Appendix 2b. Deaths 2019'!$E$4:$F$1683,2,FALSE)</f>
        <v>786</v>
      </c>
      <c r="G965" s="123">
        <f t="shared" ref="G965:G1028" si="302">F965/E965</f>
        <v>1.0879624521955561E-2</v>
      </c>
      <c r="H965" s="188">
        <v>1</v>
      </c>
      <c r="I965" s="215">
        <f>VLOOKUP(D965,'Appendix 3. nax IBGE 2019'!$E$5:$O$1850,11,FALSE)</f>
        <v>6.9637351930464192E-2</v>
      </c>
      <c r="J965" s="123">
        <f t="shared" ref="J965:J983" si="303">(H965*G965)/(1+(H965-I965)*G965)</f>
        <v>1.0770604503237758E-2</v>
      </c>
      <c r="K965" s="123">
        <f t="shared" si="285"/>
        <v>0.98922939549676225</v>
      </c>
      <c r="L965" s="122">
        <v>100000</v>
      </c>
      <c r="M965" s="122">
        <f t="shared" ref="M965:M1028" si="304">L965*J965</f>
        <v>1077.0604503237757</v>
      </c>
      <c r="N965" s="122">
        <f t="shared" ref="N965:N983" si="305">L966*H965+M965*I965</f>
        <v>98997.943187305806</v>
      </c>
      <c r="O965" s="122">
        <f t="shared" ref="O965:O983" si="306">O966+N965</f>
        <v>7385565.893018703</v>
      </c>
      <c r="P965" s="121">
        <f t="shared" ref="P965:P983" si="307">O965/L965</f>
        <v>73.855658930187033</v>
      </c>
    </row>
    <row r="966" spans="1:16" x14ac:dyDescent="0.2">
      <c r="A966" s="115" t="s">
        <v>64</v>
      </c>
      <c r="B966" s="115" t="s">
        <v>71</v>
      </c>
      <c r="C966" s="120" t="s">
        <v>1657</v>
      </c>
      <c r="D966" s="115" t="str">
        <f t="shared" si="301"/>
        <v>RSMale1-4</v>
      </c>
      <c r="E966" s="118">
        <f>VLOOKUP(D966,'Appendix 1b. Person-years 2019'!$E$3:$F$1682,2,FALSE)</f>
        <v>292967.15730000002</v>
      </c>
      <c r="F966" s="118">
        <f>VLOOKUP(D966,'Appendix 2b. Deaths 2019'!$E$4:$F$1683,2,FALSE)</f>
        <v>114</v>
      </c>
      <c r="G966" s="119">
        <f t="shared" si="302"/>
        <v>3.8912211542969422E-4</v>
      </c>
      <c r="H966" s="189">
        <v>4</v>
      </c>
      <c r="I966" s="215">
        <f>VLOOKUP(D966,'Appendix 3. nax IBGE 2019'!$E$5:$O$1850,11,FALSE)</f>
        <v>1.6245600551768999</v>
      </c>
      <c r="J966" s="119">
        <f t="shared" si="303"/>
        <v>1.5550510716948488E-3</v>
      </c>
      <c r="K966" s="119">
        <f t="shared" ref="K966:K1029" si="308">1-J966</f>
        <v>0.99844494892830515</v>
      </c>
      <c r="L966" s="118">
        <f t="shared" ref="L966:L984" si="309">L965-M965</f>
        <v>98922.93954967623</v>
      </c>
      <c r="M966" s="118">
        <f t="shared" si="304"/>
        <v>153.83022316192876</v>
      </c>
      <c r="N966" s="118">
        <f t="shared" si="305"/>
        <v>395326.34374188504</v>
      </c>
      <c r="O966" s="118">
        <f t="shared" si="306"/>
        <v>7286567.9498313973</v>
      </c>
      <c r="P966" s="117">
        <f t="shared" si="307"/>
        <v>73.659031797900568</v>
      </c>
    </row>
    <row r="967" spans="1:16" x14ac:dyDescent="0.2">
      <c r="A967" s="115" t="s">
        <v>64</v>
      </c>
      <c r="B967" s="115" t="s">
        <v>71</v>
      </c>
      <c r="C967" s="120" t="s">
        <v>1658</v>
      </c>
      <c r="D967" s="115" t="str">
        <f t="shared" si="301"/>
        <v>RSMale5-9</v>
      </c>
      <c r="E967" s="118">
        <f>VLOOKUP(D967,'Appendix 1b. Person-years 2019'!$E$3:$F$1682,2,FALSE)</f>
        <v>349039.74530000001</v>
      </c>
      <c r="F967" s="118">
        <f>VLOOKUP(D967,'Appendix 2b. Deaths 2019'!$E$4:$F$1683,2,FALSE)</f>
        <v>88</v>
      </c>
      <c r="G967" s="119">
        <f t="shared" si="302"/>
        <v>2.5212028482419363E-4</v>
      </c>
      <c r="H967" s="189">
        <v>5</v>
      </c>
      <c r="I967" s="215">
        <f>VLOOKUP(D967,'Appendix 3. nax IBGE 2019'!$E$5:$O$1850,11,FALSE)</f>
        <v>2.4999999999999445</v>
      </c>
      <c r="J967" s="119">
        <f t="shared" si="303"/>
        <v>1.2598073666407153E-3</v>
      </c>
      <c r="K967" s="119">
        <f t="shared" si="308"/>
        <v>0.99874019263335934</v>
      </c>
      <c r="L967" s="118">
        <f t="shared" si="309"/>
        <v>98769.109326514299</v>
      </c>
      <c r="M967" s="118">
        <f t="shared" si="304"/>
        <v>124.4300515260849</v>
      </c>
      <c r="N967" s="118">
        <f t="shared" si="305"/>
        <v>493534.4715037563</v>
      </c>
      <c r="O967" s="118">
        <f t="shared" si="306"/>
        <v>6891241.6060895119</v>
      </c>
      <c r="P967" s="117">
        <f t="shared" si="307"/>
        <v>69.771223544278499</v>
      </c>
    </row>
    <row r="968" spans="1:16" x14ac:dyDescent="0.2">
      <c r="A968" s="115" t="s">
        <v>64</v>
      </c>
      <c r="B968" s="115" t="s">
        <v>71</v>
      </c>
      <c r="C968" s="120" t="s">
        <v>118</v>
      </c>
      <c r="D968" s="115" t="str">
        <f t="shared" si="301"/>
        <v>RSMale10-14</v>
      </c>
      <c r="E968" s="118">
        <f>VLOOKUP(D968,'Appendix 1b. Person-years 2019'!$E$3:$F$1682,2,FALSE)</f>
        <v>353814.4045</v>
      </c>
      <c r="F968" s="118">
        <f>VLOOKUP(D968,'Appendix 2b. Deaths 2019'!$E$4:$F$1683,2,FALSE)</f>
        <v>101</v>
      </c>
      <c r="G968" s="119">
        <f t="shared" si="302"/>
        <v>2.8546039594608985E-4</v>
      </c>
      <c r="H968" s="189">
        <v>5</v>
      </c>
      <c r="I968" s="215">
        <f>VLOOKUP(D968,'Appendix 3. nax IBGE 2019'!$E$5:$O$1850,11,FALSE)</f>
        <v>2.4999999999997029</v>
      </c>
      <c r="J968" s="119">
        <f t="shared" si="303"/>
        <v>1.4262841106630455E-3</v>
      </c>
      <c r="K968" s="119">
        <f t="shared" si="308"/>
        <v>0.99857371588933697</v>
      </c>
      <c r="L968" s="118">
        <f t="shared" si="309"/>
        <v>98644.679274988215</v>
      </c>
      <c r="M968" s="118">
        <f t="shared" si="304"/>
        <v>140.6953386513679</v>
      </c>
      <c r="N968" s="118">
        <f t="shared" si="305"/>
        <v>492871.65802831261</v>
      </c>
      <c r="O968" s="118">
        <f t="shared" si="306"/>
        <v>6397707.1345857559</v>
      </c>
      <c r="P968" s="117">
        <f t="shared" si="307"/>
        <v>64.856079229079327</v>
      </c>
    </row>
    <row r="969" spans="1:16" x14ac:dyDescent="0.2">
      <c r="A969" s="115" t="s">
        <v>64</v>
      </c>
      <c r="B969" s="115" t="s">
        <v>71</v>
      </c>
      <c r="C969" s="116" t="s">
        <v>119</v>
      </c>
      <c r="D969" s="115" t="str">
        <f t="shared" si="301"/>
        <v>RSMale15-19</v>
      </c>
      <c r="E969" s="118">
        <f>VLOOKUP(D969,'Appendix 1b. Person-years 2019'!$E$3:$F$1682,2,FALSE)</f>
        <v>401486.41739999998</v>
      </c>
      <c r="F969" s="118">
        <f>VLOOKUP(D969,'Appendix 2b. Deaths 2019'!$E$4:$F$1683,2,FALSE)</f>
        <v>539</v>
      </c>
      <c r="G969" s="119">
        <f t="shared" si="302"/>
        <v>1.3425111700926997E-3</v>
      </c>
      <c r="H969" s="189">
        <v>5</v>
      </c>
      <c r="I969" s="215">
        <f>VLOOKUP(D969,'Appendix 3. nax IBGE 2019'!$E$5:$O$1850,11,FALSE)</f>
        <v>2.4999999999999845</v>
      </c>
      <c r="J969" s="119">
        <f t="shared" si="303"/>
        <v>6.6901020087739016E-3</v>
      </c>
      <c r="K969" s="119">
        <f t="shared" si="308"/>
        <v>0.99330989799122604</v>
      </c>
      <c r="L969" s="118">
        <f t="shared" si="309"/>
        <v>98503.983936336852</v>
      </c>
      <c r="M969" s="118">
        <f t="shared" si="304"/>
        <v>659.00170080471935</v>
      </c>
      <c r="N969" s="118">
        <f t="shared" si="305"/>
        <v>490872.41542967246</v>
      </c>
      <c r="O969" s="118">
        <f t="shared" si="306"/>
        <v>5904835.4765574429</v>
      </c>
      <c r="P969" s="117">
        <f t="shared" si="307"/>
        <v>59.945143745391448</v>
      </c>
    </row>
    <row r="970" spans="1:16" x14ac:dyDescent="0.2">
      <c r="A970" s="115" t="s">
        <v>64</v>
      </c>
      <c r="B970" s="115" t="s">
        <v>71</v>
      </c>
      <c r="C970" s="116" t="s">
        <v>120</v>
      </c>
      <c r="D970" s="115" t="str">
        <f t="shared" si="301"/>
        <v>RSMale20-24</v>
      </c>
      <c r="E970" s="118">
        <f>VLOOKUP(D970,'Appendix 1b. Person-years 2019'!$E$3:$F$1682,2,FALSE)</f>
        <v>439799.05900000001</v>
      </c>
      <c r="F970" s="118">
        <f>VLOOKUP(D970,'Appendix 2b. Deaths 2019'!$E$4:$F$1683,2,FALSE)</f>
        <v>816</v>
      </c>
      <c r="G970" s="119">
        <f t="shared" si="302"/>
        <v>1.8553927829117979E-3</v>
      </c>
      <c r="H970" s="189">
        <v>5</v>
      </c>
      <c r="I970" s="215">
        <f>VLOOKUP(D970,'Appendix 3. nax IBGE 2019'!$E$5:$O$1850,11,FALSE)</f>
        <v>2.500000000000024</v>
      </c>
      <c r="J970" s="119">
        <f t="shared" si="303"/>
        <v>9.2341315619178903E-3</v>
      </c>
      <c r="K970" s="119">
        <f t="shared" si="308"/>
        <v>0.99076586843808212</v>
      </c>
      <c r="L970" s="118">
        <f t="shared" si="309"/>
        <v>97844.982235532138</v>
      </c>
      <c r="M970" s="118">
        <f t="shared" si="304"/>
        <v>903.51343863642262</v>
      </c>
      <c r="N970" s="118">
        <f t="shared" si="305"/>
        <v>486966.12758106965</v>
      </c>
      <c r="O970" s="118">
        <f t="shared" si="306"/>
        <v>5413963.0611277707</v>
      </c>
      <c r="P970" s="117">
        <f t="shared" si="307"/>
        <v>55.332046032726495</v>
      </c>
    </row>
    <row r="971" spans="1:16" x14ac:dyDescent="0.2">
      <c r="A971" s="115" t="s">
        <v>64</v>
      </c>
      <c r="B971" s="115" t="s">
        <v>71</v>
      </c>
      <c r="C971" s="116" t="s">
        <v>121</v>
      </c>
      <c r="D971" s="115" t="str">
        <f t="shared" si="301"/>
        <v>RSMale25-29</v>
      </c>
      <c r="E971" s="118">
        <f>VLOOKUP(D971,'Appendix 1b. Person-years 2019'!$E$3:$F$1682,2,FALSE)</f>
        <v>433733.95270000002</v>
      </c>
      <c r="F971" s="118">
        <f>VLOOKUP(D971,'Appendix 2b. Deaths 2019'!$E$4:$F$1683,2,FALSE)</f>
        <v>804</v>
      </c>
      <c r="G971" s="119">
        <f t="shared" si="302"/>
        <v>1.8536708851015435E-3</v>
      </c>
      <c r="H971" s="189">
        <v>5</v>
      </c>
      <c r="I971" s="215">
        <f>VLOOKUP(D971,'Appendix 3. nax IBGE 2019'!$E$5:$O$1850,11,FALSE)</f>
        <v>2.5000000000000009</v>
      </c>
      <c r="J971" s="119">
        <f t="shared" si="303"/>
        <v>9.2256013539393413E-3</v>
      </c>
      <c r="K971" s="119">
        <f t="shared" si="308"/>
        <v>0.99077439864606065</v>
      </c>
      <c r="L971" s="118">
        <f t="shared" si="309"/>
        <v>96941.468796895715</v>
      </c>
      <c r="M971" s="118">
        <f t="shared" si="304"/>
        <v>894.34334578550954</v>
      </c>
      <c r="N971" s="118">
        <f t="shared" si="305"/>
        <v>482471.48562001478</v>
      </c>
      <c r="O971" s="118">
        <f t="shared" si="306"/>
        <v>4926996.9335467014</v>
      </c>
      <c r="P971" s="117">
        <f t="shared" si="307"/>
        <v>50.824451028995291</v>
      </c>
    </row>
    <row r="972" spans="1:16" x14ac:dyDescent="0.2">
      <c r="A972" s="115" t="s">
        <v>64</v>
      </c>
      <c r="B972" s="115" t="s">
        <v>71</v>
      </c>
      <c r="C972" s="116" t="s">
        <v>122</v>
      </c>
      <c r="D972" s="115" t="str">
        <f t="shared" si="301"/>
        <v>RSMale30-34</v>
      </c>
      <c r="E972" s="118">
        <f>VLOOKUP(D972,'Appendix 1b. Person-years 2019'!$E$3:$F$1682,2,FALSE)</f>
        <v>429328.95929999999</v>
      </c>
      <c r="F972" s="118">
        <f>VLOOKUP(D972,'Appendix 2b. Deaths 2019'!$E$4:$F$1683,2,FALSE)</f>
        <v>884</v>
      </c>
      <c r="G972" s="119">
        <f t="shared" si="302"/>
        <v>2.0590271884787809E-3</v>
      </c>
      <c r="H972" s="189">
        <v>5</v>
      </c>
      <c r="I972" s="215">
        <f>VLOOKUP(D972,'Appendix 3. nax IBGE 2019'!$E$5:$O$1850,11,FALSE)</f>
        <v>2.4999999999999698</v>
      </c>
      <c r="J972" s="119">
        <f t="shared" si="303"/>
        <v>1.0242412428230555E-2</v>
      </c>
      <c r="K972" s="119">
        <f t="shared" si="308"/>
        <v>0.98975758757176946</v>
      </c>
      <c r="L972" s="118">
        <f t="shared" si="309"/>
        <v>96047.125451110202</v>
      </c>
      <c r="M972" s="118">
        <f t="shared" si="304"/>
        <v>983.75427141627029</v>
      </c>
      <c r="N972" s="118">
        <f t="shared" si="305"/>
        <v>477776.24157701031</v>
      </c>
      <c r="O972" s="118">
        <f t="shared" si="306"/>
        <v>4444525.4479266871</v>
      </c>
      <c r="P972" s="117">
        <f t="shared" si="307"/>
        <v>46.27442442500827</v>
      </c>
    </row>
    <row r="973" spans="1:16" x14ac:dyDescent="0.2">
      <c r="A973" s="115" t="s">
        <v>64</v>
      </c>
      <c r="B973" s="115" t="s">
        <v>71</v>
      </c>
      <c r="C973" s="116" t="s">
        <v>123</v>
      </c>
      <c r="D973" s="115" t="str">
        <f t="shared" si="301"/>
        <v>RSMale35-39</v>
      </c>
      <c r="E973" s="118">
        <f>VLOOKUP(D973,'Appendix 1b. Person-years 2019'!$E$3:$F$1682,2,FALSE)</f>
        <v>428667.27130000002</v>
      </c>
      <c r="F973" s="118">
        <f>VLOOKUP(D973,'Appendix 2b. Deaths 2019'!$E$4:$F$1683,2,FALSE)</f>
        <v>1060</v>
      </c>
      <c r="G973" s="119">
        <f t="shared" si="302"/>
        <v>2.4727803379655869E-3</v>
      </c>
      <c r="H973" s="189">
        <v>5</v>
      </c>
      <c r="I973" s="215">
        <f>VLOOKUP(D973,'Appendix 3. nax IBGE 2019'!$E$5:$O$1850,11,FALSE)</f>
        <v>2.4999999999999818</v>
      </c>
      <c r="J973" s="119">
        <f t="shared" si="303"/>
        <v>1.2287938259522232E-2</v>
      </c>
      <c r="K973" s="119">
        <f t="shared" si="308"/>
        <v>0.98771206174047776</v>
      </c>
      <c r="L973" s="118">
        <f t="shared" si="309"/>
        <v>95063.371179693931</v>
      </c>
      <c r="M973" s="118">
        <f t="shared" si="304"/>
        <v>1168.1328357981242</v>
      </c>
      <c r="N973" s="118">
        <f t="shared" si="305"/>
        <v>472396.52380897431</v>
      </c>
      <c r="O973" s="118">
        <f t="shared" si="306"/>
        <v>3966749.2063496769</v>
      </c>
      <c r="P973" s="117">
        <f t="shared" si="307"/>
        <v>41.7274199002633</v>
      </c>
    </row>
    <row r="974" spans="1:16" x14ac:dyDescent="0.2">
      <c r="A974" s="115" t="s">
        <v>64</v>
      </c>
      <c r="B974" s="115" t="s">
        <v>71</v>
      </c>
      <c r="C974" s="116" t="s">
        <v>124</v>
      </c>
      <c r="D974" s="115" t="str">
        <f t="shared" si="301"/>
        <v>RSMale40-44</v>
      </c>
      <c r="E974" s="118">
        <f>VLOOKUP(D974,'Appendix 1b. Person-years 2019'!$E$3:$F$1682,2,FALSE)</f>
        <v>379400.57669999998</v>
      </c>
      <c r="F974" s="118">
        <f>VLOOKUP(D974,'Appendix 2b. Deaths 2019'!$E$4:$F$1683,2,FALSE)</f>
        <v>1233</v>
      </c>
      <c r="G974" s="119">
        <f t="shared" si="302"/>
        <v>3.2498632730728794E-3</v>
      </c>
      <c r="H974" s="189">
        <v>5</v>
      </c>
      <c r="I974" s="215">
        <f>VLOOKUP(D974,'Appendix 3. nax IBGE 2019'!$E$5:$O$1850,11,FALSE)</f>
        <v>2.4999999999999702</v>
      </c>
      <c r="J974" s="119">
        <f t="shared" si="303"/>
        <v>1.6118360198287957E-2</v>
      </c>
      <c r="K974" s="119">
        <f t="shared" si="308"/>
        <v>0.98388163980171206</v>
      </c>
      <c r="L974" s="118">
        <f t="shared" si="309"/>
        <v>93895.238343895806</v>
      </c>
      <c r="M974" s="118">
        <f t="shared" si="304"/>
        <v>1513.4372725310113</v>
      </c>
      <c r="N974" s="118">
        <f t="shared" si="305"/>
        <v>465692.59853815148</v>
      </c>
      <c r="O974" s="118">
        <f t="shared" si="306"/>
        <v>3494352.6825407026</v>
      </c>
      <c r="P974" s="117">
        <f t="shared" si="307"/>
        <v>37.21544078457385</v>
      </c>
    </row>
    <row r="975" spans="1:16" x14ac:dyDescent="0.2">
      <c r="A975" s="115" t="s">
        <v>64</v>
      </c>
      <c r="B975" s="115" t="s">
        <v>71</v>
      </c>
      <c r="C975" s="116" t="s">
        <v>125</v>
      </c>
      <c r="D975" s="115" t="str">
        <f t="shared" si="301"/>
        <v>RSMale45-49</v>
      </c>
      <c r="E975" s="118">
        <f>VLOOKUP(D975,'Appendix 1b. Person-years 2019'!$E$3:$F$1682,2,FALSE)</f>
        <v>352632.74719999998</v>
      </c>
      <c r="F975" s="118">
        <f>VLOOKUP(D975,'Appendix 2b. Deaths 2019'!$E$4:$F$1683,2,FALSE)</f>
        <v>1574</v>
      </c>
      <c r="G975" s="119">
        <f t="shared" si="302"/>
        <v>4.4635673019536286E-3</v>
      </c>
      <c r="H975" s="189">
        <v>5</v>
      </c>
      <c r="I975" s="215">
        <f>VLOOKUP(D975,'Appendix 3. nax IBGE 2019'!$E$5:$O$1850,11,FALSE)</f>
        <v>2.5000000000000213</v>
      </c>
      <c r="J975" s="119">
        <f t="shared" si="303"/>
        <v>2.2071541977086596E-2</v>
      </c>
      <c r="K975" s="119">
        <f t="shared" si="308"/>
        <v>0.97792845802291339</v>
      </c>
      <c r="L975" s="118">
        <f t="shared" si="309"/>
        <v>92381.801071364796</v>
      </c>
      <c r="M975" s="118">
        <f t="shared" si="304"/>
        <v>2039.0088002654916</v>
      </c>
      <c r="N975" s="118">
        <f t="shared" si="305"/>
        <v>456811.48335616029</v>
      </c>
      <c r="O975" s="118">
        <f t="shared" si="306"/>
        <v>3028660.0840025512</v>
      </c>
      <c r="P975" s="117">
        <f t="shared" si="307"/>
        <v>32.784163643474713</v>
      </c>
    </row>
    <row r="976" spans="1:16" x14ac:dyDescent="0.2">
      <c r="A976" s="115" t="s">
        <v>64</v>
      </c>
      <c r="B976" s="115" t="s">
        <v>71</v>
      </c>
      <c r="C976" s="116" t="s">
        <v>126</v>
      </c>
      <c r="D976" s="115" t="str">
        <f t="shared" si="301"/>
        <v>RSMale50-54</v>
      </c>
      <c r="E976" s="118">
        <f>VLOOKUP(D976,'Appendix 1b. Person-years 2019'!$E$3:$F$1682,2,FALSE)</f>
        <v>355382.49119999999</v>
      </c>
      <c r="F976" s="118">
        <f>VLOOKUP(D976,'Appendix 2b. Deaths 2019'!$E$4:$F$1683,2,FALSE)</f>
        <v>2420</v>
      </c>
      <c r="G976" s="119">
        <f t="shared" si="302"/>
        <v>6.8095645112636882E-3</v>
      </c>
      <c r="H976" s="189">
        <v>5</v>
      </c>
      <c r="I976" s="215">
        <f>VLOOKUP(D976,'Appendix 3. nax IBGE 2019'!$E$5:$O$1850,11,FALSE)</f>
        <v>2.5000000000000013</v>
      </c>
      <c r="J976" s="119">
        <f t="shared" si="303"/>
        <v>3.3477897794485831E-2</v>
      </c>
      <c r="K976" s="119">
        <f t="shared" si="308"/>
        <v>0.96652210220551416</v>
      </c>
      <c r="L976" s="118">
        <f t="shared" si="309"/>
        <v>90342.792271099301</v>
      </c>
      <c r="M976" s="118">
        <f t="shared" si="304"/>
        <v>3024.486766120327</v>
      </c>
      <c r="N976" s="118">
        <f t="shared" si="305"/>
        <v>444152.74444019567</v>
      </c>
      <c r="O976" s="118">
        <f t="shared" si="306"/>
        <v>2571848.600646391</v>
      </c>
      <c r="P976" s="117">
        <f t="shared" si="307"/>
        <v>28.467667823779745</v>
      </c>
    </row>
    <row r="977" spans="1:16" x14ac:dyDescent="0.2">
      <c r="A977" s="115" t="s">
        <v>64</v>
      </c>
      <c r="B977" s="115" t="s">
        <v>71</v>
      </c>
      <c r="C977" s="116" t="s">
        <v>127</v>
      </c>
      <c r="D977" s="115" t="str">
        <f t="shared" si="301"/>
        <v>RSMale55-59</v>
      </c>
      <c r="E977" s="118">
        <f>VLOOKUP(D977,'Appendix 1b. Person-years 2019'!$E$3:$F$1682,2,FALSE)</f>
        <v>345449.4964</v>
      </c>
      <c r="F977" s="118">
        <f>VLOOKUP(D977,'Appendix 2b. Deaths 2019'!$E$4:$F$1683,2,FALSE)</f>
        <v>3667</v>
      </c>
      <c r="G977" s="119">
        <f t="shared" si="302"/>
        <v>1.0615155147755486E-2</v>
      </c>
      <c r="H977" s="189">
        <v>5</v>
      </c>
      <c r="I977" s="215">
        <f>VLOOKUP(D977,'Appendix 3. nax IBGE 2019'!$E$5:$O$1850,11,FALSE)</f>
        <v>2.4999999999999973</v>
      </c>
      <c r="J977" s="119">
        <f t="shared" si="303"/>
        <v>5.1703669553724761E-2</v>
      </c>
      <c r="K977" s="119">
        <f t="shared" si="308"/>
        <v>0.94829633044627526</v>
      </c>
      <c r="L977" s="118">
        <f t="shared" si="309"/>
        <v>87318.305504978969</v>
      </c>
      <c r="M977" s="118">
        <f t="shared" si="304"/>
        <v>4514.676813820618</v>
      </c>
      <c r="N977" s="118">
        <f t="shared" si="305"/>
        <v>425304.83549034328</v>
      </c>
      <c r="O977" s="118">
        <f t="shared" si="306"/>
        <v>2127695.8562061954</v>
      </c>
      <c r="P977" s="117">
        <f t="shared" si="307"/>
        <v>24.367122608498995</v>
      </c>
    </row>
    <row r="978" spans="1:16" x14ac:dyDescent="0.2">
      <c r="A978" s="115" t="s">
        <v>64</v>
      </c>
      <c r="B978" s="115" t="s">
        <v>71</v>
      </c>
      <c r="C978" s="116" t="s">
        <v>128</v>
      </c>
      <c r="D978" s="115" t="str">
        <f t="shared" si="301"/>
        <v>RSMale60-64</v>
      </c>
      <c r="E978" s="118">
        <f>VLOOKUP(D978,'Appendix 1b. Person-years 2019'!$E$3:$F$1682,2,FALSE)</f>
        <v>292886.70850000001</v>
      </c>
      <c r="F978" s="118">
        <f>VLOOKUP(D978,'Appendix 2b. Deaths 2019'!$E$4:$F$1683,2,FALSE)</f>
        <v>4732</v>
      </c>
      <c r="G978" s="119">
        <f t="shared" si="302"/>
        <v>1.6156417695547286E-2</v>
      </c>
      <c r="H978" s="189">
        <v>5</v>
      </c>
      <c r="I978" s="215">
        <f>VLOOKUP(D978,'Appendix 3. nax IBGE 2019'!$E$5:$O$1850,11,FALSE)</f>
        <v>2.4999999999999938</v>
      </c>
      <c r="J978" s="119">
        <f t="shared" si="303"/>
        <v>7.7645889903670953E-2</v>
      </c>
      <c r="K978" s="119">
        <f t="shared" si="308"/>
        <v>0.92235411009632906</v>
      </c>
      <c r="L978" s="118">
        <f t="shared" si="309"/>
        <v>82803.628691158345</v>
      </c>
      <c r="M978" s="118">
        <f t="shared" si="304"/>
        <v>6429.3614369781299</v>
      </c>
      <c r="N978" s="118">
        <f t="shared" si="305"/>
        <v>397944.73986334639</v>
      </c>
      <c r="O978" s="118">
        <f t="shared" si="306"/>
        <v>1702391.020715852</v>
      </c>
      <c r="P978" s="117">
        <f t="shared" si="307"/>
        <v>20.559377017949831</v>
      </c>
    </row>
    <row r="979" spans="1:16" x14ac:dyDescent="0.2">
      <c r="A979" s="115" t="s">
        <v>64</v>
      </c>
      <c r="B979" s="115" t="s">
        <v>71</v>
      </c>
      <c r="C979" s="116" t="s">
        <v>129</v>
      </c>
      <c r="D979" s="115" t="str">
        <f t="shared" si="301"/>
        <v>RSMale65-69</v>
      </c>
      <c r="E979" s="118">
        <f>VLOOKUP(D979,'Appendix 1b. Person-years 2019'!$E$3:$F$1682,2,FALSE)</f>
        <v>230216.9295</v>
      </c>
      <c r="F979" s="118">
        <f>VLOOKUP(D979,'Appendix 2b. Deaths 2019'!$E$4:$F$1683,2,FALSE)</f>
        <v>5470</v>
      </c>
      <c r="G979" s="119">
        <f t="shared" si="302"/>
        <v>2.3760198747677243E-2</v>
      </c>
      <c r="H979" s="189">
        <v>5</v>
      </c>
      <c r="I979" s="215">
        <f>VLOOKUP(D979,'Appendix 3. nax IBGE 2019'!$E$5:$O$1850,11,FALSE)</f>
        <v>2.5000000000000018</v>
      </c>
      <c r="J979" s="119">
        <f t="shared" si="303"/>
        <v>0.11213983199882799</v>
      </c>
      <c r="K979" s="119">
        <f t="shared" si="308"/>
        <v>0.88786016800117196</v>
      </c>
      <c r="L979" s="118">
        <f t="shared" si="309"/>
        <v>76374.267254180217</v>
      </c>
      <c r="M979" s="118">
        <f t="shared" si="304"/>
        <v>8564.5974989173592</v>
      </c>
      <c r="N979" s="118">
        <f t="shared" si="305"/>
        <v>360459.84252360772</v>
      </c>
      <c r="O979" s="118">
        <f t="shared" si="306"/>
        <v>1304446.2808525057</v>
      </c>
      <c r="P979" s="117">
        <f t="shared" si="307"/>
        <v>17.079656902123784</v>
      </c>
    </row>
    <row r="980" spans="1:16" x14ac:dyDescent="0.2">
      <c r="A980" s="115" t="s">
        <v>64</v>
      </c>
      <c r="B980" s="115" t="s">
        <v>71</v>
      </c>
      <c r="C980" s="116" t="s">
        <v>130</v>
      </c>
      <c r="D980" s="115" t="str">
        <f t="shared" si="301"/>
        <v>RSMale70-74</v>
      </c>
      <c r="E980" s="118">
        <f>VLOOKUP(D980,'Appendix 1b. Person-years 2019'!$E$3:$F$1682,2,FALSE)</f>
        <v>164104.58170000001</v>
      </c>
      <c r="F980" s="118">
        <f>VLOOKUP(D980,'Appendix 2b. Deaths 2019'!$E$4:$F$1683,2,FALSE)</f>
        <v>5765</v>
      </c>
      <c r="G980" s="119">
        <f t="shared" si="302"/>
        <v>3.5130036835528518E-2</v>
      </c>
      <c r="H980" s="189">
        <v>5</v>
      </c>
      <c r="I980" s="215">
        <f>VLOOKUP(D980,'Appendix 3. nax IBGE 2019'!$E$5:$O$1850,11,FALSE)</f>
        <v>2.4999999999999969</v>
      </c>
      <c r="J980" s="119">
        <f t="shared" si="303"/>
        <v>0.16146914191909506</v>
      </c>
      <c r="K980" s="119">
        <f t="shared" si="308"/>
        <v>0.83853085808090499</v>
      </c>
      <c r="L980" s="118">
        <f t="shared" si="309"/>
        <v>67809.669755262861</v>
      </c>
      <c r="M980" s="118">
        <f t="shared" si="304"/>
        <v>10949.169189199507</v>
      </c>
      <c r="N980" s="118">
        <f t="shared" si="305"/>
        <v>311675.42580331553</v>
      </c>
      <c r="O980" s="118">
        <f t="shared" si="306"/>
        <v>943986.43832889805</v>
      </c>
      <c r="P980" s="117">
        <f t="shared" si="307"/>
        <v>13.921118355773045</v>
      </c>
    </row>
    <row r="981" spans="1:16" x14ac:dyDescent="0.2">
      <c r="A981" s="115" t="s">
        <v>64</v>
      </c>
      <c r="B981" s="115" t="s">
        <v>71</v>
      </c>
      <c r="C981" s="116" t="s">
        <v>131</v>
      </c>
      <c r="D981" s="115" t="str">
        <f t="shared" si="301"/>
        <v>RSMale75-79</v>
      </c>
      <c r="E981" s="118">
        <f>VLOOKUP(D981,'Appendix 1b. Person-years 2019'!$E$3:$F$1682,2,FALSE)</f>
        <v>103815.5058</v>
      </c>
      <c r="F981" s="118">
        <f>VLOOKUP(D981,'Appendix 2b. Deaths 2019'!$E$4:$F$1683,2,FALSE)</f>
        <v>5713</v>
      </c>
      <c r="G981" s="119">
        <f t="shared" si="302"/>
        <v>5.5030315134292782E-2</v>
      </c>
      <c r="H981" s="189">
        <v>5</v>
      </c>
      <c r="I981" s="215">
        <f>VLOOKUP(D981,'Appendix 3. nax IBGE 2019'!$E$5:$O$1850,11,FALSE)</f>
        <v>2.5000000000000009</v>
      </c>
      <c r="J981" s="119">
        <f t="shared" si="303"/>
        <v>0.24187537974498127</v>
      </c>
      <c r="K981" s="119">
        <f t="shared" si="308"/>
        <v>0.7581246202550187</v>
      </c>
      <c r="L981" s="118">
        <f t="shared" si="309"/>
        <v>56860.500566063354</v>
      </c>
      <c r="M981" s="118">
        <f t="shared" si="304"/>
        <v>13753.155166906296</v>
      </c>
      <c r="N981" s="118">
        <f t="shared" si="305"/>
        <v>249919.61491305105</v>
      </c>
      <c r="O981" s="118">
        <f t="shared" si="306"/>
        <v>632311.01252558245</v>
      </c>
      <c r="P981" s="117">
        <f t="shared" si="307"/>
        <v>11.120391242263723</v>
      </c>
    </row>
    <row r="982" spans="1:16" x14ac:dyDescent="0.2">
      <c r="A982" s="115" t="s">
        <v>64</v>
      </c>
      <c r="B982" s="115" t="s">
        <v>71</v>
      </c>
      <c r="C982" s="116" t="s">
        <v>132</v>
      </c>
      <c r="D982" s="115" t="str">
        <f t="shared" si="301"/>
        <v>RSMale80-84</v>
      </c>
      <c r="E982" s="118">
        <f>VLOOKUP(D982,'Appendix 1b. Person-years 2019'!$E$3:$F$1682,2,FALSE)</f>
        <v>62463.564899999998</v>
      </c>
      <c r="F982" s="118">
        <f>VLOOKUP(D982,'Appendix 2b. Deaths 2019'!$E$4:$F$1683,2,FALSE)</f>
        <v>4952</v>
      </c>
      <c r="G982" s="119">
        <f t="shared" si="302"/>
        <v>7.9278216155735298E-2</v>
      </c>
      <c r="H982" s="189">
        <v>5</v>
      </c>
      <c r="I982" s="215">
        <f>VLOOKUP(D982,'Appendix 3. nax IBGE 2019'!$E$5:$O$1850,11,FALSE)</f>
        <v>2.4999999999999991</v>
      </c>
      <c r="J982" s="119">
        <f t="shared" si="303"/>
        <v>0.33082336514945987</v>
      </c>
      <c r="K982" s="119">
        <f t="shared" si="308"/>
        <v>0.66917663485054013</v>
      </c>
      <c r="L982" s="118">
        <f t="shared" si="309"/>
        <v>43107.345399157057</v>
      </c>
      <c r="M982" s="118">
        <f t="shared" si="304"/>
        <v>14260.917067609224</v>
      </c>
      <c r="N982" s="118">
        <f t="shared" si="305"/>
        <v>179884.43432676219</v>
      </c>
      <c r="O982" s="118">
        <f t="shared" si="306"/>
        <v>382391.39761253144</v>
      </c>
      <c r="P982" s="117">
        <f t="shared" si="307"/>
        <v>8.8706783976544497</v>
      </c>
    </row>
    <row r="983" spans="1:16" x14ac:dyDescent="0.2">
      <c r="A983" s="115" t="s">
        <v>64</v>
      </c>
      <c r="B983" s="115" t="s">
        <v>71</v>
      </c>
      <c r="C983" s="116" t="s">
        <v>133</v>
      </c>
      <c r="D983" s="115" t="str">
        <f t="shared" si="301"/>
        <v>RSMale85-89</v>
      </c>
      <c r="E983" s="118">
        <f>VLOOKUP(D983,'Appendix 1b. Person-years 2019'!$E$3:$F$1682,2,FALSE)</f>
        <v>30713.896400000001</v>
      </c>
      <c r="F983" s="118">
        <f>VLOOKUP(D983,'Appendix 2b. Deaths 2019'!$E$4:$F$1683,2,FALSE)</f>
        <v>3854</v>
      </c>
      <c r="G983" s="119">
        <f t="shared" si="302"/>
        <v>0.12548066027858321</v>
      </c>
      <c r="H983" s="189">
        <v>5</v>
      </c>
      <c r="I983" s="215">
        <f>VLOOKUP(D983,'Appendix 3. nax IBGE 2019'!$E$5:$O$1850,11,FALSE)</f>
        <v>2.5</v>
      </c>
      <c r="J983" s="119">
        <f t="shared" si="303"/>
        <v>0.47758431380542038</v>
      </c>
      <c r="K983" s="119">
        <f t="shared" si="308"/>
        <v>0.52241568619457968</v>
      </c>
      <c r="L983" s="118">
        <f t="shared" si="309"/>
        <v>28846.428331547831</v>
      </c>
      <c r="M983" s="118">
        <f t="shared" si="304"/>
        <v>13776.601680459509</v>
      </c>
      <c r="N983" s="118">
        <f t="shared" si="305"/>
        <v>109790.6374565904</v>
      </c>
      <c r="O983" s="118">
        <f t="shared" si="306"/>
        <v>202506.96328576928</v>
      </c>
      <c r="P983" s="117">
        <f t="shared" si="307"/>
        <v>7.0201745934798447</v>
      </c>
    </row>
    <row r="984" spans="1:16" x14ac:dyDescent="0.2">
      <c r="A984" s="115" t="s">
        <v>64</v>
      </c>
      <c r="B984" s="115" t="s">
        <v>71</v>
      </c>
      <c r="C984" s="116" t="s">
        <v>8</v>
      </c>
      <c r="D984" s="115" t="str">
        <f t="shared" si="301"/>
        <v>RSMale90+</v>
      </c>
      <c r="E984" s="113">
        <f>VLOOKUP(D984,'Appendix 1b. Person-years 2019'!$E$3:$F$1682,2,FALSE)</f>
        <v>15744.114600000001</v>
      </c>
      <c r="F984" s="113">
        <f>VLOOKUP(D984,'Appendix 2b. Deaths 2019'!$E$4:$F$1683,2,FALSE)</f>
        <v>2559</v>
      </c>
      <c r="G984" s="114">
        <f t="shared" si="302"/>
        <v>0.16253692665575489</v>
      </c>
      <c r="H984" s="190"/>
      <c r="I984" s="215">
        <f>VLOOKUP(D984,'Appendix 3. nax IBGE 2019'!$E$5:$O$1850,11,FALSE)</f>
        <v>5.6200229142576204</v>
      </c>
      <c r="J984" s="114">
        <v>1</v>
      </c>
      <c r="K984" s="114">
        <f t="shared" si="308"/>
        <v>0</v>
      </c>
      <c r="L984" s="113">
        <f t="shared" si="309"/>
        <v>15069.826651088322</v>
      </c>
      <c r="M984" s="113">
        <f t="shared" si="304"/>
        <v>15069.826651088322</v>
      </c>
      <c r="N984" s="113">
        <f>L984*P984</f>
        <v>92716.325829178895</v>
      </c>
      <c r="O984" s="113">
        <f>N984</f>
        <v>92716.325829178895</v>
      </c>
      <c r="P984" s="112">
        <f>1/G984</f>
        <v>6.1524480656506455</v>
      </c>
    </row>
    <row r="985" spans="1:16" x14ac:dyDescent="0.2">
      <c r="A985" s="115" t="s">
        <v>63</v>
      </c>
      <c r="B985" s="115" t="s">
        <v>70</v>
      </c>
      <c r="C985" s="116">
        <v>0</v>
      </c>
      <c r="D985" s="115" t="str">
        <f t="shared" si="301"/>
        <v>SCFemale0</v>
      </c>
      <c r="E985" s="122">
        <f>VLOOKUP(D985,'Appendix 1b. Person-years 2019'!$E$3:$F$1682,2,FALSE)</f>
        <v>47511.220500000003</v>
      </c>
      <c r="F985" s="122">
        <f>VLOOKUP(D985,'Appendix 2b. Deaths 2019'!$E$4:$F$1683,2,FALSE)</f>
        <v>427</v>
      </c>
      <c r="G985" s="123">
        <f t="shared" si="302"/>
        <v>8.9873506827718719E-3</v>
      </c>
      <c r="H985" s="188">
        <v>1</v>
      </c>
      <c r="I985" s="215">
        <f>VLOOKUP(D985,'Appendix 3. nax IBGE 2019'!$E$5:$O$1850,11,FALSE)</f>
        <v>7.3306858385879456E-2</v>
      </c>
      <c r="J985" s="123">
        <f t="shared" ref="J985:J1003" si="310">(H985*G985)/(1+(H985-I985)*G985)</f>
        <v>8.9131176377854077E-3</v>
      </c>
      <c r="K985" s="123">
        <f t="shared" si="308"/>
        <v>0.99108688236221454</v>
      </c>
      <c r="L985" s="122">
        <v>100000</v>
      </c>
      <c r="M985" s="122">
        <f t="shared" si="304"/>
        <v>891.31176377854081</v>
      </c>
      <c r="N985" s="122">
        <f t="shared" ref="N985:N1003" si="311">L986*H985+M985*I985</f>
        <v>99174.027501466437</v>
      </c>
      <c r="O985" s="122">
        <f t="shared" ref="O985:O1003" si="312">O986+N985</f>
        <v>8144069.0074622529</v>
      </c>
      <c r="P985" s="121">
        <f t="shared" ref="P985:P1003" si="313">O985/L985</f>
        <v>81.440690074622523</v>
      </c>
    </row>
    <row r="986" spans="1:16" x14ac:dyDescent="0.2">
      <c r="A986" s="115" t="s">
        <v>63</v>
      </c>
      <c r="B986" s="115" t="s">
        <v>70</v>
      </c>
      <c r="C986" s="120" t="s">
        <v>1657</v>
      </c>
      <c r="D986" s="115" t="str">
        <f t="shared" si="301"/>
        <v>SCFemale1-4</v>
      </c>
      <c r="E986" s="118">
        <f>VLOOKUP(D986,'Appendix 1b. Person-years 2019'!$E$3:$F$1682,2,FALSE)</f>
        <v>189122.3033</v>
      </c>
      <c r="F986" s="118">
        <f>VLOOKUP(D986,'Appendix 2b. Deaths 2019'!$E$4:$F$1683,2,FALSE)</f>
        <v>43</v>
      </c>
      <c r="G986" s="119">
        <f t="shared" si="302"/>
        <v>2.2736609722751828E-4</v>
      </c>
      <c r="H986" s="189">
        <v>4</v>
      </c>
      <c r="I986" s="215">
        <f>VLOOKUP(D986,'Appendix 3. nax IBGE 2019'!$E$5:$O$1850,11,FALSE)</f>
        <v>1.5113754517073275</v>
      </c>
      <c r="J986" s="119">
        <f t="shared" si="310"/>
        <v>9.0895007873139906E-4</v>
      </c>
      <c r="K986" s="119">
        <f t="shared" si="308"/>
        <v>0.99909104992126863</v>
      </c>
      <c r="L986" s="118">
        <f t="shared" ref="L986:L1004" si="314">L985-M985</f>
        <v>99108.688236221453</v>
      </c>
      <c r="M986" s="118">
        <f t="shared" si="304"/>
        <v>90.08484997527917</v>
      </c>
      <c r="N986" s="118">
        <f t="shared" si="311"/>
        <v>396210.56557580811</v>
      </c>
      <c r="O986" s="118">
        <f t="shared" si="312"/>
        <v>8044894.9799607862</v>
      </c>
      <c r="P986" s="117">
        <f t="shared" si="313"/>
        <v>81.172449389967838</v>
      </c>
    </row>
    <row r="987" spans="1:16" x14ac:dyDescent="0.2">
      <c r="A987" s="115" t="s">
        <v>63</v>
      </c>
      <c r="B987" s="115" t="s">
        <v>70</v>
      </c>
      <c r="C987" s="120" t="s">
        <v>1658</v>
      </c>
      <c r="D987" s="115" t="str">
        <f t="shared" si="301"/>
        <v>SCFemale5-9</v>
      </c>
      <c r="E987" s="118">
        <f>VLOOKUP(D987,'Appendix 1b. Person-years 2019'!$E$3:$F$1682,2,FALSE)</f>
        <v>222129.9</v>
      </c>
      <c r="F987" s="118">
        <f>VLOOKUP(D987,'Appendix 2b. Deaths 2019'!$E$4:$F$1683,2,FALSE)</f>
        <v>54</v>
      </c>
      <c r="G987" s="119">
        <f t="shared" si="302"/>
        <v>2.4310099630891655E-4</v>
      </c>
      <c r="H987" s="189">
        <v>5</v>
      </c>
      <c r="I987" s="215">
        <f>VLOOKUP(D987,'Appendix 3. nax IBGE 2019'!$E$5:$O$1850,11,FALSE)</f>
        <v>2.5000000000001039</v>
      </c>
      <c r="J987" s="119">
        <f t="shared" si="310"/>
        <v>1.2147667040544865E-3</v>
      </c>
      <c r="K987" s="119">
        <f t="shared" si="308"/>
        <v>0.99878523329594548</v>
      </c>
      <c r="L987" s="118">
        <f t="shared" si="314"/>
        <v>99018.603386246177</v>
      </c>
      <c r="M987" s="118">
        <f t="shared" si="304"/>
        <v>120.28450247558868</v>
      </c>
      <c r="N987" s="118">
        <f t="shared" si="311"/>
        <v>494792.30567504192</v>
      </c>
      <c r="O987" s="118">
        <f t="shared" si="312"/>
        <v>7648684.4143849779</v>
      </c>
      <c r="P987" s="117">
        <f t="shared" si="313"/>
        <v>77.244923204475242</v>
      </c>
    </row>
    <row r="988" spans="1:16" x14ac:dyDescent="0.2">
      <c r="A988" s="115" t="s">
        <v>63</v>
      </c>
      <c r="B988" s="115" t="s">
        <v>70</v>
      </c>
      <c r="C988" s="120" t="s">
        <v>118</v>
      </c>
      <c r="D988" s="115" t="str">
        <f t="shared" si="301"/>
        <v>SCFemale10-14</v>
      </c>
      <c r="E988" s="118">
        <f>VLOOKUP(D988,'Appendix 1b. Person-years 2019'!$E$3:$F$1682,2,FALSE)</f>
        <v>219500.40470000001</v>
      </c>
      <c r="F988" s="118">
        <f>VLOOKUP(D988,'Appendix 2b. Deaths 2019'!$E$4:$F$1683,2,FALSE)</f>
        <v>46</v>
      </c>
      <c r="G988" s="119">
        <f t="shared" si="302"/>
        <v>2.0956681179185087E-4</v>
      </c>
      <c r="H988" s="189">
        <v>5</v>
      </c>
      <c r="I988" s="215">
        <f>VLOOKUP(D988,'Appendix 3. nax IBGE 2019'!$E$5:$O$1850,11,FALSE)</f>
        <v>2.5000000000000031</v>
      </c>
      <c r="J988" s="119">
        <f t="shared" si="310"/>
        <v>1.0472853683200663E-3</v>
      </c>
      <c r="K988" s="119">
        <f t="shared" si="308"/>
        <v>0.99895271463167989</v>
      </c>
      <c r="L988" s="118">
        <f t="shared" si="314"/>
        <v>98898.318883770582</v>
      </c>
      <c r="M988" s="118">
        <f t="shared" si="304"/>
        <v>103.57476231842504</v>
      </c>
      <c r="N988" s="118">
        <f t="shared" si="311"/>
        <v>494232.65751305682</v>
      </c>
      <c r="O988" s="118">
        <f t="shared" si="312"/>
        <v>7153892.108709936</v>
      </c>
      <c r="P988" s="117">
        <f t="shared" si="313"/>
        <v>72.33583128058514</v>
      </c>
    </row>
    <row r="989" spans="1:16" x14ac:dyDescent="0.2">
      <c r="A989" s="115" t="s">
        <v>63</v>
      </c>
      <c r="B989" s="115" t="s">
        <v>70</v>
      </c>
      <c r="C989" s="116" t="s">
        <v>119</v>
      </c>
      <c r="D989" s="115" t="str">
        <f t="shared" si="301"/>
        <v>SCFemale15-19</v>
      </c>
      <c r="E989" s="118">
        <f>VLOOKUP(D989,'Appendix 1b. Person-years 2019'!$E$3:$F$1682,2,FALSE)</f>
        <v>235215.55360000001</v>
      </c>
      <c r="F989" s="118">
        <f>VLOOKUP(D989,'Appendix 2b. Deaths 2019'!$E$4:$F$1683,2,FALSE)</f>
        <v>96</v>
      </c>
      <c r="G989" s="119">
        <f t="shared" si="302"/>
        <v>4.0813627555962777E-4</v>
      </c>
      <c r="H989" s="189">
        <v>5</v>
      </c>
      <c r="I989" s="215">
        <f>VLOOKUP(D989,'Appendix 3. nax IBGE 2019'!$E$5:$O$1850,11,FALSE)</f>
        <v>2.4999999999999583</v>
      </c>
      <c r="J989" s="119">
        <f t="shared" si="310"/>
        <v>2.0386013099331713E-3</v>
      </c>
      <c r="K989" s="119">
        <f t="shared" si="308"/>
        <v>0.99796139869006684</v>
      </c>
      <c r="L989" s="118">
        <f t="shared" si="314"/>
        <v>98794.744121452153</v>
      </c>
      <c r="M989" s="118">
        <f t="shared" si="304"/>
        <v>201.40309478050483</v>
      </c>
      <c r="N989" s="118">
        <f t="shared" si="311"/>
        <v>493470.21287030948</v>
      </c>
      <c r="O989" s="118">
        <f t="shared" si="312"/>
        <v>6659659.4511968791</v>
      </c>
      <c r="P989" s="117">
        <f t="shared" si="313"/>
        <v>67.409046001575803</v>
      </c>
    </row>
    <row r="990" spans="1:16" x14ac:dyDescent="0.2">
      <c r="A990" s="115" t="s">
        <v>63</v>
      </c>
      <c r="B990" s="115" t="s">
        <v>70</v>
      </c>
      <c r="C990" s="116" t="s">
        <v>120</v>
      </c>
      <c r="D990" s="115" t="str">
        <f t="shared" si="301"/>
        <v>SCFemale20-24</v>
      </c>
      <c r="E990" s="118">
        <f>VLOOKUP(D990,'Appendix 1b. Person-years 2019'!$E$3:$F$1682,2,FALSE)</f>
        <v>277608.67170000001</v>
      </c>
      <c r="F990" s="118">
        <f>VLOOKUP(D990,'Appendix 2b. Deaths 2019'!$E$4:$F$1683,2,FALSE)</f>
        <v>121</v>
      </c>
      <c r="G990" s="119">
        <f t="shared" si="302"/>
        <v>4.3586534692532805E-4</v>
      </c>
      <c r="H990" s="189">
        <v>5</v>
      </c>
      <c r="I990" s="215">
        <f>VLOOKUP(D990,'Appendix 3. nax IBGE 2019'!$E$5:$O$1850,11,FALSE)</f>
        <v>2.4999999999998983</v>
      </c>
      <c r="J990" s="119">
        <f t="shared" si="310"/>
        <v>2.1769545869609244E-3</v>
      </c>
      <c r="K990" s="119">
        <f t="shared" si="308"/>
        <v>0.99782304541303912</v>
      </c>
      <c r="L990" s="118">
        <f t="shared" si="314"/>
        <v>98593.341026671653</v>
      </c>
      <c r="M990" s="118">
        <f t="shared" si="304"/>
        <v>214.63322599181555</v>
      </c>
      <c r="N990" s="118">
        <f t="shared" si="311"/>
        <v>492430.12206837873</v>
      </c>
      <c r="O990" s="118">
        <f t="shared" si="312"/>
        <v>6166189.23832657</v>
      </c>
      <c r="P990" s="117">
        <f t="shared" si="313"/>
        <v>62.541639974027063</v>
      </c>
    </row>
    <row r="991" spans="1:16" x14ac:dyDescent="0.2">
      <c r="A991" s="115" t="s">
        <v>63</v>
      </c>
      <c r="B991" s="115" t="s">
        <v>70</v>
      </c>
      <c r="C991" s="116" t="s">
        <v>121</v>
      </c>
      <c r="D991" s="115" t="str">
        <f t="shared" si="301"/>
        <v>SCFemale25-29</v>
      </c>
      <c r="E991" s="118">
        <f>VLOOKUP(D991,'Appendix 1b. Person-years 2019'!$E$3:$F$1682,2,FALSE)</f>
        <v>293326.91009999998</v>
      </c>
      <c r="F991" s="118">
        <f>VLOOKUP(D991,'Appendix 2b. Deaths 2019'!$E$4:$F$1683,2,FALSE)</f>
        <v>153</v>
      </c>
      <c r="G991" s="119">
        <f t="shared" si="302"/>
        <v>5.2160233081867521E-4</v>
      </c>
      <c r="H991" s="189">
        <v>5</v>
      </c>
      <c r="I991" s="215">
        <f>VLOOKUP(D991,'Appendix 3. nax IBGE 2019'!$E$5:$O$1850,11,FALSE)</f>
        <v>2.4999999999997256</v>
      </c>
      <c r="J991" s="119">
        <f t="shared" si="310"/>
        <v>2.6046152206684096E-3</v>
      </c>
      <c r="K991" s="119">
        <f t="shared" si="308"/>
        <v>0.99739538477933154</v>
      </c>
      <c r="L991" s="118">
        <f t="shared" si="314"/>
        <v>98378.70780067984</v>
      </c>
      <c r="M991" s="118">
        <f t="shared" si="304"/>
        <v>256.2386797273407</v>
      </c>
      <c r="N991" s="118">
        <f t="shared" si="311"/>
        <v>491252.94230408082</v>
      </c>
      <c r="O991" s="118">
        <f t="shared" si="312"/>
        <v>5673759.1162581909</v>
      </c>
      <c r="P991" s="117">
        <f t="shared" si="313"/>
        <v>57.672633063584342</v>
      </c>
    </row>
    <row r="992" spans="1:16" x14ac:dyDescent="0.2">
      <c r="A992" s="115" t="s">
        <v>63</v>
      </c>
      <c r="B992" s="115" t="s">
        <v>70</v>
      </c>
      <c r="C992" s="116" t="s">
        <v>122</v>
      </c>
      <c r="D992" s="115" t="str">
        <f t="shared" si="301"/>
        <v>SCFemale30-34</v>
      </c>
      <c r="E992" s="118">
        <f>VLOOKUP(D992,'Appendix 1b. Person-years 2019'!$E$3:$F$1682,2,FALSE)</f>
        <v>300444.05170000001</v>
      </c>
      <c r="F992" s="118">
        <f>VLOOKUP(D992,'Appendix 2b. Deaths 2019'!$E$4:$F$1683,2,FALSE)</f>
        <v>204</v>
      </c>
      <c r="G992" s="119">
        <f t="shared" si="302"/>
        <v>6.789949704302966E-4</v>
      </c>
      <c r="H992" s="189">
        <v>5</v>
      </c>
      <c r="I992" s="215">
        <f>VLOOKUP(D992,'Appendix 3. nax IBGE 2019'!$E$5:$O$1850,11,FALSE)</f>
        <v>2.4999999999998987</v>
      </c>
      <c r="J992" s="119">
        <f t="shared" si="310"/>
        <v>3.3892216909469173E-3</v>
      </c>
      <c r="K992" s="119">
        <f t="shared" si="308"/>
        <v>0.99661077830905309</v>
      </c>
      <c r="L992" s="118">
        <f t="shared" si="314"/>
        <v>98122.469120952504</v>
      </c>
      <c r="M992" s="118">
        <f t="shared" si="304"/>
        <v>332.55880071400134</v>
      </c>
      <c r="N992" s="118">
        <f t="shared" si="311"/>
        <v>489780.9486029775</v>
      </c>
      <c r="O992" s="118">
        <f t="shared" si="312"/>
        <v>5182506.1739541106</v>
      </c>
      <c r="P992" s="117">
        <f t="shared" si="313"/>
        <v>52.816711813130148</v>
      </c>
    </row>
    <row r="993" spans="1:16" x14ac:dyDescent="0.2">
      <c r="A993" s="115" t="s">
        <v>63</v>
      </c>
      <c r="B993" s="115" t="s">
        <v>70</v>
      </c>
      <c r="C993" s="116" t="s">
        <v>123</v>
      </c>
      <c r="D993" s="115" t="str">
        <f t="shared" si="301"/>
        <v>SCFemale35-39</v>
      </c>
      <c r="E993" s="118">
        <f>VLOOKUP(D993,'Appendix 1b. Person-years 2019'!$E$3:$F$1682,2,FALSE)</f>
        <v>291775.1679</v>
      </c>
      <c r="F993" s="118">
        <f>VLOOKUP(D993,'Appendix 2b. Deaths 2019'!$E$4:$F$1683,2,FALSE)</f>
        <v>304</v>
      </c>
      <c r="G993" s="119">
        <f t="shared" si="302"/>
        <v>1.0418981237779283E-3</v>
      </c>
      <c r="H993" s="189">
        <v>5</v>
      </c>
      <c r="I993" s="215">
        <f>VLOOKUP(D993,'Appendix 3. nax IBGE 2019'!$E$5:$O$1850,11,FALSE)</f>
        <v>2.5000000000000004</v>
      </c>
      <c r="J993" s="119">
        <f t="shared" si="310"/>
        <v>5.1959564756316606E-3</v>
      </c>
      <c r="K993" s="119">
        <f t="shared" si="308"/>
        <v>0.99480404352436835</v>
      </c>
      <c r="L993" s="118">
        <f t="shared" si="314"/>
        <v>97789.910320238501</v>
      </c>
      <c r="M993" s="118">
        <f t="shared" si="304"/>
        <v>508.11211777988262</v>
      </c>
      <c r="N993" s="118">
        <f t="shared" si="311"/>
        <v>487679.27130674286</v>
      </c>
      <c r="O993" s="118">
        <f t="shared" si="312"/>
        <v>4692725.2253511334</v>
      </c>
      <c r="P993" s="117">
        <f t="shared" si="313"/>
        <v>47.98782624898196</v>
      </c>
    </row>
    <row r="994" spans="1:16" x14ac:dyDescent="0.2">
      <c r="A994" s="115" t="s">
        <v>63</v>
      </c>
      <c r="B994" s="115" t="s">
        <v>70</v>
      </c>
      <c r="C994" s="116" t="s">
        <v>124</v>
      </c>
      <c r="D994" s="115" t="str">
        <f t="shared" si="301"/>
        <v>SCFemale40-44</v>
      </c>
      <c r="E994" s="118">
        <f>VLOOKUP(D994,'Appendix 1b. Person-years 2019'!$E$3:$F$1682,2,FALSE)</f>
        <v>260212.5698</v>
      </c>
      <c r="F994" s="118">
        <f>VLOOKUP(D994,'Appendix 2b. Deaths 2019'!$E$4:$F$1683,2,FALSE)</f>
        <v>396</v>
      </c>
      <c r="G994" s="119">
        <f t="shared" si="302"/>
        <v>1.5218327089439475E-3</v>
      </c>
      <c r="H994" s="189">
        <v>5</v>
      </c>
      <c r="I994" s="215">
        <f>VLOOKUP(D994,'Appendix 3. nax IBGE 2019'!$E$5:$O$1850,11,FALSE)</f>
        <v>2.4999999999999649</v>
      </c>
      <c r="J994" s="119">
        <f t="shared" si="310"/>
        <v>7.5803235837842813E-3</v>
      </c>
      <c r="K994" s="119">
        <f t="shared" si="308"/>
        <v>0.99241967641621576</v>
      </c>
      <c r="L994" s="118">
        <f t="shared" si="314"/>
        <v>97281.798202458624</v>
      </c>
      <c r="M994" s="118">
        <f t="shared" si="304"/>
        <v>737.42750918704041</v>
      </c>
      <c r="N994" s="118">
        <f t="shared" si="311"/>
        <v>484565.42223932547</v>
      </c>
      <c r="O994" s="118">
        <f t="shared" si="312"/>
        <v>4205045.9540443905</v>
      </c>
      <c r="P994" s="117">
        <f t="shared" si="313"/>
        <v>43.225413507396652</v>
      </c>
    </row>
    <row r="995" spans="1:16" x14ac:dyDescent="0.2">
      <c r="A995" s="115" t="s">
        <v>63</v>
      </c>
      <c r="B995" s="115" t="s">
        <v>70</v>
      </c>
      <c r="C995" s="116" t="s">
        <v>125</v>
      </c>
      <c r="D995" s="115" t="str">
        <f t="shared" si="301"/>
        <v>SCFemale45-49</v>
      </c>
      <c r="E995" s="118">
        <f>VLOOKUP(D995,'Appendix 1b. Person-years 2019'!$E$3:$F$1682,2,FALSE)</f>
        <v>242609.51070000001</v>
      </c>
      <c r="F995" s="118">
        <f>VLOOKUP(D995,'Appendix 2b. Deaths 2019'!$E$4:$F$1683,2,FALSE)</f>
        <v>558</v>
      </c>
      <c r="G995" s="119">
        <f t="shared" si="302"/>
        <v>2.2999922731388616E-3</v>
      </c>
      <c r="H995" s="189">
        <v>5</v>
      </c>
      <c r="I995" s="215">
        <f>VLOOKUP(D995,'Appendix 3. nax IBGE 2019'!$E$5:$O$1850,11,FALSE)</f>
        <v>2.4999999999999902</v>
      </c>
      <c r="J995" s="119">
        <f t="shared" si="310"/>
        <v>1.1434214851176518E-2</v>
      </c>
      <c r="K995" s="119">
        <f t="shared" si="308"/>
        <v>0.98856578514882343</v>
      </c>
      <c r="L995" s="118">
        <f t="shared" si="314"/>
        <v>96544.370693271587</v>
      </c>
      <c r="M995" s="118">
        <f t="shared" si="304"/>
        <v>1103.909077178497</v>
      </c>
      <c r="N995" s="118">
        <f t="shared" si="311"/>
        <v>479962.08077341167</v>
      </c>
      <c r="O995" s="118">
        <f t="shared" si="312"/>
        <v>3720480.5318050655</v>
      </c>
      <c r="P995" s="117">
        <f t="shared" si="313"/>
        <v>38.536483329776935</v>
      </c>
    </row>
    <row r="996" spans="1:16" x14ac:dyDescent="0.2">
      <c r="A996" s="115" t="s">
        <v>63</v>
      </c>
      <c r="B996" s="115" t="s">
        <v>70</v>
      </c>
      <c r="C996" s="116" t="s">
        <v>126</v>
      </c>
      <c r="D996" s="115" t="str">
        <f t="shared" si="301"/>
        <v>SCFemale50-54</v>
      </c>
      <c r="E996" s="118">
        <f>VLOOKUP(D996,'Appendix 1b. Person-years 2019'!$E$3:$F$1682,2,FALSE)</f>
        <v>237783.00640000001</v>
      </c>
      <c r="F996" s="118">
        <f>VLOOKUP(D996,'Appendix 2b. Deaths 2019'!$E$4:$F$1683,2,FALSE)</f>
        <v>857</v>
      </c>
      <c r="G996" s="119">
        <f t="shared" si="302"/>
        <v>3.6041263544222728E-3</v>
      </c>
      <c r="H996" s="189">
        <v>5</v>
      </c>
      <c r="I996" s="215">
        <f>VLOOKUP(D996,'Appendix 3. nax IBGE 2019'!$E$5:$O$1850,11,FALSE)</f>
        <v>2.4999999999999956</v>
      </c>
      <c r="J996" s="119">
        <f t="shared" si="310"/>
        <v>1.7859710142097671E-2</v>
      </c>
      <c r="K996" s="119">
        <f t="shared" si="308"/>
        <v>0.98214028985790236</v>
      </c>
      <c r="L996" s="118">
        <f t="shared" si="314"/>
        <v>95440.461616093089</v>
      </c>
      <c r="M996" s="118">
        <f t="shared" si="304"/>
        <v>1704.5389802914212</v>
      </c>
      <c r="N996" s="118">
        <f t="shared" si="311"/>
        <v>472940.96062973689</v>
      </c>
      <c r="O996" s="118">
        <f t="shared" si="312"/>
        <v>3240518.4510316537</v>
      </c>
      <c r="P996" s="117">
        <f t="shared" si="313"/>
        <v>33.95329817312242</v>
      </c>
    </row>
    <row r="997" spans="1:16" x14ac:dyDescent="0.2">
      <c r="A997" s="115" t="s">
        <v>63</v>
      </c>
      <c r="B997" s="115" t="s">
        <v>70</v>
      </c>
      <c r="C997" s="116" t="s">
        <v>127</v>
      </c>
      <c r="D997" s="115" t="str">
        <f t="shared" si="301"/>
        <v>SCFemale55-59</v>
      </c>
      <c r="E997" s="118">
        <f>VLOOKUP(D997,'Appendix 1b. Person-years 2019'!$E$3:$F$1682,2,FALSE)</f>
        <v>219894.00109999999</v>
      </c>
      <c r="F997" s="118">
        <f>VLOOKUP(D997,'Appendix 2b. Deaths 2019'!$E$4:$F$1683,2,FALSE)</f>
        <v>1103</v>
      </c>
      <c r="G997" s="119">
        <f t="shared" si="302"/>
        <v>5.0160531641715621E-3</v>
      </c>
      <c r="H997" s="189">
        <v>5</v>
      </c>
      <c r="I997" s="215">
        <f>VLOOKUP(D997,'Appendix 3. nax IBGE 2019'!$E$5:$O$1850,11,FALSE)</f>
        <v>2.4999999999999809</v>
      </c>
      <c r="J997" s="119">
        <f t="shared" si="310"/>
        <v>2.4769651103870319E-2</v>
      </c>
      <c r="K997" s="119">
        <f t="shared" si="308"/>
        <v>0.9752303488961297</v>
      </c>
      <c r="L997" s="118">
        <f t="shared" si="314"/>
        <v>93735.922635801675</v>
      </c>
      <c r="M997" s="118">
        <f t="shared" si="304"/>
        <v>2321.8060995881879</v>
      </c>
      <c r="N997" s="118">
        <f t="shared" si="311"/>
        <v>462875.09793003788</v>
      </c>
      <c r="O997" s="118">
        <f t="shared" si="312"/>
        <v>2767577.4904019167</v>
      </c>
      <c r="P997" s="117">
        <f t="shared" si="313"/>
        <v>29.525260034565051</v>
      </c>
    </row>
    <row r="998" spans="1:16" x14ac:dyDescent="0.2">
      <c r="A998" s="115" t="s">
        <v>63</v>
      </c>
      <c r="B998" s="115" t="s">
        <v>70</v>
      </c>
      <c r="C998" s="116" t="s">
        <v>128</v>
      </c>
      <c r="D998" s="115" t="str">
        <f t="shared" si="301"/>
        <v>SCFemale60-64</v>
      </c>
      <c r="E998" s="118">
        <f>VLOOKUP(D998,'Appendix 1b. Person-years 2019'!$E$3:$F$1682,2,FALSE)</f>
        <v>177148.5938</v>
      </c>
      <c r="F998" s="118">
        <f>VLOOKUP(D998,'Appendix 2b. Deaths 2019'!$E$4:$F$1683,2,FALSE)</f>
        <v>1413</v>
      </c>
      <c r="G998" s="119">
        <f t="shared" si="302"/>
        <v>7.9763545941283105E-3</v>
      </c>
      <c r="H998" s="189">
        <v>5</v>
      </c>
      <c r="I998" s="215">
        <f>VLOOKUP(D998,'Appendix 3. nax IBGE 2019'!$E$5:$O$1850,11,FALSE)</f>
        <v>2.4999999999999982</v>
      </c>
      <c r="J998" s="119">
        <f t="shared" si="310"/>
        <v>3.9102043558693574E-2</v>
      </c>
      <c r="K998" s="119">
        <f t="shared" si="308"/>
        <v>0.96089795644130638</v>
      </c>
      <c r="L998" s="118">
        <f t="shared" si="314"/>
        <v>91414.116536213493</v>
      </c>
      <c r="M998" s="118">
        <f t="shared" si="304"/>
        <v>3574.4787666785105</v>
      </c>
      <c r="N998" s="118">
        <f t="shared" si="311"/>
        <v>448134.38576437114</v>
      </c>
      <c r="O998" s="118">
        <f t="shared" si="312"/>
        <v>2304702.3924718788</v>
      </c>
      <c r="P998" s="117">
        <f t="shared" si="313"/>
        <v>25.211668392144624</v>
      </c>
    </row>
    <row r="999" spans="1:16" x14ac:dyDescent="0.2">
      <c r="A999" s="115" t="s">
        <v>63</v>
      </c>
      <c r="B999" s="115" t="s">
        <v>70</v>
      </c>
      <c r="C999" s="116" t="s">
        <v>129</v>
      </c>
      <c r="D999" s="115" t="str">
        <f t="shared" si="301"/>
        <v>SCFemale65-69</v>
      </c>
      <c r="E999" s="118">
        <f>VLOOKUP(D999,'Appendix 1b. Person-years 2019'!$E$3:$F$1682,2,FALSE)</f>
        <v>139216.67129999999</v>
      </c>
      <c r="F999" s="118">
        <f>VLOOKUP(D999,'Appendix 2b. Deaths 2019'!$E$4:$F$1683,2,FALSE)</f>
        <v>1730</v>
      </c>
      <c r="G999" s="119">
        <f t="shared" si="302"/>
        <v>1.2426672638020473E-2</v>
      </c>
      <c r="H999" s="189">
        <v>5</v>
      </c>
      <c r="I999" s="215">
        <f>VLOOKUP(D999,'Appendix 3. nax IBGE 2019'!$E$5:$O$1850,11,FALSE)</f>
        <v>2.499999999999996</v>
      </c>
      <c r="J999" s="119">
        <f t="shared" si="310"/>
        <v>6.0261246240623914E-2</v>
      </c>
      <c r="K999" s="119">
        <f t="shared" si="308"/>
        <v>0.9397387537593761</v>
      </c>
      <c r="L999" s="118">
        <f t="shared" si="314"/>
        <v>87839.63776953498</v>
      </c>
      <c r="M999" s="118">
        <f t="shared" si="304"/>
        <v>5293.3260413171565</v>
      </c>
      <c r="N999" s="118">
        <f t="shared" si="311"/>
        <v>425964.873744382</v>
      </c>
      <c r="O999" s="118">
        <f t="shared" si="312"/>
        <v>1856568.0067075074</v>
      </c>
      <c r="P999" s="117">
        <f t="shared" si="313"/>
        <v>21.135879585234498</v>
      </c>
    </row>
    <row r="1000" spans="1:16" x14ac:dyDescent="0.2">
      <c r="A1000" s="115" t="s">
        <v>63</v>
      </c>
      <c r="B1000" s="115" t="s">
        <v>70</v>
      </c>
      <c r="C1000" s="116" t="s">
        <v>130</v>
      </c>
      <c r="D1000" s="115" t="str">
        <f t="shared" si="301"/>
        <v>SCFemale70-74</v>
      </c>
      <c r="E1000" s="118">
        <f>VLOOKUP(D1000,'Appendix 1b. Person-years 2019'!$E$3:$F$1682,2,FALSE)</f>
        <v>99760.464200000002</v>
      </c>
      <c r="F1000" s="118">
        <f>VLOOKUP(D1000,'Appendix 2b. Deaths 2019'!$E$4:$F$1683,2,FALSE)</f>
        <v>1924</v>
      </c>
      <c r="G1000" s="119">
        <f t="shared" si="302"/>
        <v>1.9286197347104968E-2</v>
      </c>
      <c r="H1000" s="189">
        <v>5</v>
      </c>
      <c r="I1000" s="215">
        <f>VLOOKUP(D1000,'Appendix 3. nax IBGE 2019'!$E$5:$O$1850,11,FALSE)</f>
        <v>2.4999999999999996</v>
      </c>
      <c r="J1000" s="119">
        <f t="shared" si="310"/>
        <v>9.1995383912621076E-2</v>
      </c>
      <c r="K1000" s="119">
        <f t="shared" si="308"/>
        <v>0.90800461608737892</v>
      </c>
      <c r="L1000" s="118">
        <f t="shared" si="314"/>
        <v>82546.311728217828</v>
      </c>
      <c r="M1000" s="118">
        <f t="shared" si="304"/>
        <v>7593.8796380082949</v>
      </c>
      <c r="N1000" s="118">
        <f t="shared" si="311"/>
        <v>393746.85954606842</v>
      </c>
      <c r="O1000" s="118">
        <f t="shared" si="312"/>
        <v>1430603.1329631254</v>
      </c>
      <c r="P1000" s="117">
        <f t="shared" si="313"/>
        <v>17.330915252438643</v>
      </c>
    </row>
    <row r="1001" spans="1:16" x14ac:dyDescent="0.2">
      <c r="A1001" s="115" t="s">
        <v>63</v>
      </c>
      <c r="B1001" s="115" t="s">
        <v>70</v>
      </c>
      <c r="C1001" s="116" t="s">
        <v>131</v>
      </c>
      <c r="D1001" s="115" t="str">
        <f t="shared" si="301"/>
        <v>SCFemale75-79</v>
      </c>
      <c r="E1001" s="118">
        <f>VLOOKUP(D1001,'Appendix 1b. Person-years 2019'!$E$3:$F$1682,2,FALSE)</f>
        <v>66907.543600000005</v>
      </c>
      <c r="F1001" s="118">
        <f>VLOOKUP(D1001,'Appendix 2b. Deaths 2019'!$E$4:$F$1683,2,FALSE)</f>
        <v>2181</v>
      </c>
      <c r="G1001" s="119">
        <f t="shared" si="302"/>
        <v>3.2597221219760934E-2</v>
      </c>
      <c r="H1001" s="189">
        <v>5</v>
      </c>
      <c r="I1001" s="215">
        <f>VLOOKUP(D1001,'Appendix 3. nax IBGE 2019'!$E$5:$O$1850,11,FALSE)</f>
        <v>2.4999999999999987</v>
      </c>
      <c r="J1001" s="119">
        <f t="shared" si="310"/>
        <v>0.15070471848084954</v>
      </c>
      <c r="K1001" s="119">
        <f t="shared" si="308"/>
        <v>0.84929528151915046</v>
      </c>
      <c r="L1001" s="118">
        <f t="shared" si="314"/>
        <v>74952.432090209535</v>
      </c>
      <c r="M1001" s="118">
        <f t="shared" si="304"/>
        <v>11295.685177610021</v>
      </c>
      <c r="N1001" s="118">
        <f t="shared" si="311"/>
        <v>346522.94750702265</v>
      </c>
      <c r="O1001" s="118">
        <f t="shared" si="312"/>
        <v>1036856.2734170569</v>
      </c>
      <c r="P1001" s="117">
        <f t="shared" si="313"/>
        <v>13.833524069894638</v>
      </c>
    </row>
    <row r="1002" spans="1:16" x14ac:dyDescent="0.2">
      <c r="A1002" s="115" t="s">
        <v>63</v>
      </c>
      <c r="B1002" s="115" t="s">
        <v>70</v>
      </c>
      <c r="C1002" s="116" t="s">
        <v>132</v>
      </c>
      <c r="D1002" s="115" t="str">
        <f t="shared" si="301"/>
        <v>SCFemale80-84</v>
      </c>
      <c r="E1002" s="118">
        <f>VLOOKUP(D1002,'Appendix 1b. Person-years 2019'!$E$3:$F$1682,2,FALSE)</f>
        <v>45020.625</v>
      </c>
      <c r="F1002" s="118">
        <f>VLOOKUP(D1002,'Appendix 2b. Deaths 2019'!$E$4:$F$1683,2,FALSE)</f>
        <v>2532</v>
      </c>
      <c r="G1002" s="119">
        <f t="shared" si="302"/>
        <v>5.6240889592270207E-2</v>
      </c>
      <c r="H1002" s="189">
        <v>5</v>
      </c>
      <c r="I1002" s="215">
        <f>VLOOKUP(D1002,'Appendix 3. nax IBGE 2019'!$E$5:$O$1850,11,FALSE)</f>
        <v>2.5000000000000013</v>
      </c>
      <c r="J1002" s="119">
        <f t="shared" si="310"/>
        <v>0.24654032935334283</v>
      </c>
      <c r="K1002" s="119">
        <f t="shared" si="308"/>
        <v>0.7534596706466572</v>
      </c>
      <c r="L1002" s="118">
        <f t="shared" si="314"/>
        <v>63656.746912599512</v>
      </c>
      <c r="M1002" s="118">
        <f t="shared" si="304"/>
        <v>15693.955349394673</v>
      </c>
      <c r="N1002" s="118">
        <f t="shared" si="311"/>
        <v>279048.84618951089</v>
      </c>
      <c r="O1002" s="118">
        <f t="shared" si="312"/>
        <v>690333.32591003424</v>
      </c>
      <c r="P1002" s="117">
        <f t="shared" si="313"/>
        <v>10.844621495626527</v>
      </c>
    </row>
    <row r="1003" spans="1:16" x14ac:dyDescent="0.2">
      <c r="A1003" s="115" t="s">
        <v>63</v>
      </c>
      <c r="B1003" s="115" t="s">
        <v>70</v>
      </c>
      <c r="C1003" s="116" t="s">
        <v>133</v>
      </c>
      <c r="D1003" s="115" t="str">
        <f t="shared" si="301"/>
        <v>SCFemale85-89</v>
      </c>
      <c r="E1003" s="118">
        <f>VLOOKUP(D1003,'Appendix 1b. Person-years 2019'!$E$3:$F$1682,2,FALSE)</f>
        <v>24814.9054</v>
      </c>
      <c r="F1003" s="118">
        <f>VLOOKUP(D1003,'Appendix 2b. Deaths 2019'!$E$4:$F$1683,2,FALSE)</f>
        <v>2327</v>
      </c>
      <c r="G1003" s="119">
        <f t="shared" si="302"/>
        <v>9.3774284547544565E-2</v>
      </c>
      <c r="H1003" s="189">
        <v>5</v>
      </c>
      <c r="I1003" s="215">
        <f>VLOOKUP(D1003,'Appendix 3. nax IBGE 2019'!$E$5:$O$1850,11,FALSE)</f>
        <v>2.4999999999999996</v>
      </c>
      <c r="J1003" s="119">
        <f t="shared" si="310"/>
        <v>0.37982652188326022</v>
      </c>
      <c r="K1003" s="119">
        <f t="shared" si="308"/>
        <v>0.62017347811673984</v>
      </c>
      <c r="L1003" s="118">
        <f t="shared" si="314"/>
        <v>47962.791563204839</v>
      </c>
      <c r="M1003" s="118">
        <f t="shared" si="304"/>
        <v>18217.54029926387</v>
      </c>
      <c r="N1003" s="118">
        <f t="shared" si="311"/>
        <v>194270.1070678645</v>
      </c>
      <c r="O1003" s="118">
        <f t="shared" si="312"/>
        <v>411284.47972052335</v>
      </c>
      <c r="P1003" s="117">
        <f t="shared" si="313"/>
        <v>8.5750738502894936</v>
      </c>
    </row>
    <row r="1004" spans="1:16" x14ac:dyDescent="0.2">
      <c r="A1004" s="115" t="s">
        <v>63</v>
      </c>
      <c r="B1004" s="115" t="s">
        <v>70</v>
      </c>
      <c r="C1004" s="116" t="s">
        <v>8</v>
      </c>
      <c r="D1004" s="115" t="str">
        <f t="shared" si="301"/>
        <v>SCFemale90+</v>
      </c>
      <c r="E1004" s="113">
        <f>VLOOKUP(D1004,'Appendix 1b. Person-years 2019'!$E$3:$F$1682,2,FALSE)</f>
        <v>17356.625700000001</v>
      </c>
      <c r="F1004" s="113">
        <f>VLOOKUP(D1004,'Appendix 2b. Deaths 2019'!$E$4:$F$1683,2,FALSE)</f>
        <v>2379</v>
      </c>
      <c r="G1004" s="114">
        <f t="shared" si="302"/>
        <v>0.13706581227939943</v>
      </c>
      <c r="H1004" s="190"/>
      <c r="I1004" s="215">
        <f>VLOOKUP(D1004,'Appendix 3. nax IBGE 2019'!$E$5:$O$1850,11,FALSE)</f>
        <v>8.0882474557372213</v>
      </c>
      <c r="J1004" s="114">
        <v>1</v>
      </c>
      <c r="K1004" s="114">
        <f t="shared" si="308"/>
        <v>0</v>
      </c>
      <c r="L1004" s="113">
        <f t="shared" si="314"/>
        <v>29745.251263940969</v>
      </c>
      <c r="M1004" s="113">
        <f t="shared" si="304"/>
        <v>29745.251263940969</v>
      </c>
      <c r="N1004" s="113">
        <f>L1004*P1004</f>
        <v>217014.37265265884</v>
      </c>
      <c r="O1004" s="113">
        <f>N1004</f>
        <v>217014.37265265884</v>
      </c>
      <c r="P1004" s="112">
        <f>1/G1004</f>
        <v>7.2957653215636835</v>
      </c>
    </row>
    <row r="1005" spans="1:16" x14ac:dyDescent="0.2">
      <c r="A1005" s="115" t="s">
        <v>63</v>
      </c>
      <c r="B1005" s="115" t="s">
        <v>71</v>
      </c>
      <c r="C1005" s="116">
        <v>0</v>
      </c>
      <c r="D1005" s="115" t="str">
        <f t="shared" si="301"/>
        <v>SCMale0</v>
      </c>
      <c r="E1005" s="122">
        <f>VLOOKUP(D1005,'Appendix 1b. Person-years 2019'!$E$3:$F$1682,2,FALSE)</f>
        <v>49816.724000000002</v>
      </c>
      <c r="F1005" s="122">
        <f>VLOOKUP(D1005,'Appendix 2b. Deaths 2019'!$E$4:$F$1683,2,FALSE)</f>
        <v>512</v>
      </c>
      <c r="G1005" s="123">
        <f t="shared" si="302"/>
        <v>1.0277673015993584E-2</v>
      </c>
      <c r="H1005" s="188">
        <v>1</v>
      </c>
      <c r="I1005" s="215">
        <f>VLOOKUP(D1005,'Appendix 3. nax IBGE 2019'!$E$5:$O$1850,11,FALSE)</f>
        <v>6.8150654226197191E-2</v>
      </c>
      <c r="J1005" s="123">
        <f t="shared" ref="J1005:J1023" si="315">(H1005*G1005)/(1+(H1005-I1005)*G1005)</f>
        <v>1.0180175007426958E-2</v>
      </c>
      <c r="K1005" s="123">
        <f t="shared" si="308"/>
        <v>0.98981982499257304</v>
      </c>
      <c r="L1005" s="122">
        <v>100000</v>
      </c>
      <c r="M1005" s="122">
        <f t="shared" si="304"/>
        <v>1018.0175007426958</v>
      </c>
      <c r="N1005" s="122">
        <f t="shared" ref="N1005:N1023" si="316">L1006*H1005+M1005*I1005</f>
        <v>99051.361057946633</v>
      </c>
      <c r="O1005" s="122">
        <f t="shared" ref="O1005:O1023" si="317">O1006+N1005</f>
        <v>7524701.2124727201</v>
      </c>
      <c r="P1005" s="121">
        <f t="shared" ref="P1005:P1023" si="318">O1005/L1005</f>
        <v>75.247012124727206</v>
      </c>
    </row>
    <row r="1006" spans="1:16" x14ac:dyDescent="0.2">
      <c r="A1006" s="115" t="s">
        <v>63</v>
      </c>
      <c r="B1006" s="115" t="s">
        <v>71</v>
      </c>
      <c r="C1006" s="120" t="s">
        <v>1657</v>
      </c>
      <c r="D1006" s="115" t="str">
        <f t="shared" si="301"/>
        <v>SCMale1-4</v>
      </c>
      <c r="E1006" s="118">
        <f>VLOOKUP(D1006,'Appendix 1b. Person-years 2019'!$E$3:$F$1682,2,FALSE)</f>
        <v>198028.4068</v>
      </c>
      <c r="F1006" s="118">
        <f>VLOOKUP(D1006,'Appendix 2b. Deaths 2019'!$E$4:$F$1683,2,FALSE)</f>
        <v>83</v>
      </c>
      <c r="G1006" s="119">
        <f t="shared" si="302"/>
        <v>4.1913178690482705E-4</v>
      </c>
      <c r="H1006" s="189">
        <v>4</v>
      </c>
      <c r="I1006" s="215">
        <f>VLOOKUP(D1006,'Appendix 3. nax IBGE 2019'!$E$5:$O$1850,11,FALSE)</f>
        <v>1.6261181143710508</v>
      </c>
      <c r="J1006" s="119">
        <f t="shared" si="315"/>
        <v>1.6748607125337226E-3</v>
      </c>
      <c r="K1006" s="119">
        <f t="shared" si="308"/>
        <v>0.99832513928746625</v>
      </c>
      <c r="L1006" s="118">
        <f t="shared" ref="L1006:L1024" si="319">L1005-M1005</f>
        <v>98981.982499257298</v>
      </c>
      <c r="M1006" s="118">
        <f t="shared" si="304"/>
        <v>165.78103373670655</v>
      </c>
      <c r="N1006" s="118">
        <f t="shared" si="316"/>
        <v>395534.38540406077</v>
      </c>
      <c r="O1006" s="118">
        <f t="shared" si="317"/>
        <v>7425649.8514147736</v>
      </c>
      <c r="P1006" s="117">
        <f t="shared" si="318"/>
        <v>75.020217456954768</v>
      </c>
    </row>
    <row r="1007" spans="1:16" x14ac:dyDescent="0.2">
      <c r="A1007" s="115" t="s">
        <v>63</v>
      </c>
      <c r="B1007" s="115" t="s">
        <v>71</v>
      </c>
      <c r="C1007" s="120" t="s">
        <v>1658</v>
      </c>
      <c r="D1007" s="115" t="str">
        <f t="shared" si="301"/>
        <v>SCMale5-9</v>
      </c>
      <c r="E1007" s="118">
        <f>VLOOKUP(D1007,'Appendix 1b. Person-years 2019'!$E$3:$F$1682,2,FALSE)</f>
        <v>232038.27359999999</v>
      </c>
      <c r="F1007" s="118">
        <f>VLOOKUP(D1007,'Appendix 2b. Deaths 2019'!$E$4:$F$1683,2,FALSE)</f>
        <v>35</v>
      </c>
      <c r="G1007" s="119">
        <f t="shared" si="302"/>
        <v>1.5083718499101954E-4</v>
      </c>
      <c r="H1007" s="189">
        <v>5</v>
      </c>
      <c r="I1007" s="215">
        <f>VLOOKUP(D1007,'Appendix 3. nax IBGE 2019'!$E$5:$O$1850,11,FALSE)</f>
        <v>2.500000000000183</v>
      </c>
      <c r="J1007" s="119">
        <f t="shared" si="315"/>
        <v>7.5390163395453304E-4</v>
      </c>
      <c r="K1007" s="119">
        <f t="shared" si="308"/>
        <v>0.9992460983660455</v>
      </c>
      <c r="L1007" s="118">
        <f t="shared" si="319"/>
        <v>98816.201465520586</v>
      </c>
      <c r="M1007" s="118">
        <f t="shared" si="304"/>
        <v>74.497695746036285</v>
      </c>
      <c r="N1007" s="118">
        <f t="shared" si="316"/>
        <v>493894.76308823784</v>
      </c>
      <c r="O1007" s="118">
        <f t="shared" si="317"/>
        <v>7030115.466010713</v>
      </c>
      <c r="P1007" s="117">
        <f t="shared" si="318"/>
        <v>71.143348577952509</v>
      </c>
    </row>
    <row r="1008" spans="1:16" x14ac:dyDescent="0.2">
      <c r="A1008" s="115" t="s">
        <v>63</v>
      </c>
      <c r="B1008" s="115" t="s">
        <v>71</v>
      </c>
      <c r="C1008" s="120" t="s">
        <v>118</v>
      </c>
      <c r="D1008" s="115" t="str">
        <f t="shared" si="301"/>
        <v>SCMale10-14</v>
      </c>
      <c r="E1008" s="118">
        <f>VLOOKUP(D1008,'Appendix 1b. Person-years 2019'!$E$3:$F$1682,2,FALSE)</f>
        <v>228973.59570000001</v>
      </c>
      <c r="F1008" s="118">
        <f>VLOOKUP(D1008,'Appendix 2b. Deaths 2019'!$E$4:$F$1683,2,FALSE)</f>
        <v>64</v>
      </c>
      <c r="G1008" s="119">
        <f t="shared" si="302"/>
        <v>2.7950821056176478E-4</v>
      </c>
      <c r="H1008" s="189">
        <v>5</v>
      </c>
      <c r="I1008" s="215">
        <f>VLOOKUP(D1008,'Appendix 3. nax IBGE 2019'!$E$5:$O$1850,11,FALSE)</f>
        <v>2.5000000000001141</v>
      </c>
      <c r="J1008" s="119">
        <f t="shared" si="315"/>
        <v>1.3965651742268714E-3</v>
      </c>
      <c r="K1008" s="119">
        <f t="shared" si="308"/>
        <v>0.99860343482577307</v>
      </c>
      <c r="L1008" s="118">
        <f t="shared" si="319"/>
        <v>98741.703769774555</v>
      </c>
      <c r="M1008" s="118">
        <f t="shared" si="304"/>
        <v>137.89922472869333</v>
      </c>
      <c r="N1008" s="118">
        <f t="shared" si="316"/>
        <v>493363.77078705101</v>
      </c>
      <c r="O1008" s="118">
        <f t="shared" si="317"/>
        <v>6536220.7029224755</v>
      </c>
      <c r="P1008" s="117">
        <f t="shared" si="318"/>
        <v>66.195137954701295</v>
      </c>
    </row>
    <row r="1009" spans="1:16" x14ac:dyDescent="0.2">
      <c r="A1009" s="115" t="s">
        <v>63</v>
      </c>
      <c r="B1009" s="115" t="s">
        <v>71</v>
      </c>
      <c r="C1009" s="116" t="s">
        <v>119</v>
      </c>
      <c r="D1009" s="115" t="str">
        <f t="shared" si="301"/>
        <v>SCMale15-19</v>
      </c>
      <c r="E1009" s="118">
        <f>VLOOKUP(D1009,'Appendix 1b. Person-years 2019'!$E$3:$F$1682,2,FALSE)</f>
        <v>244734.42230000001</v>
      </c>
      <c r="F1009" s="118">
        <f>VLOOKUP(D1009,'Appendix 2b. Deaths 2019'!$E$4:$F$1683,2,FALSE)</f>
        <v>281</v>
      </c>
      <c r="G1009" s="119">
        <f t="shared" si="302"/>
        <v>1.1481833955320963E-3</v>
      </c>
      <c r="H1009" s="189">
        <v>5</v>
      </c>
      <c r="I1009" s="215">
        <f>VLOOKUP(D1009,'Appendix 3. nax IBGE 2019'!$E$5:$O$1850,11,FALSE)</f>
        <v>2.5000000000000773</v>
      </c>
      <c r="J1009" s="119">
        <f t="shared" si="315"/>
        <v>5.7244850808659282E-3</v>
      </c>
      <c r="K1009" s="119">
        <f t="shared" si="308"/>
        <v>0.99427551491913402</v>
      </c>
      <c r="L1009" s="118">
        <f t="shared" si="319"/>
        <v>98603.804545045859</v>
      </c>
      <c r="M1009" s="118">
        <f t="shared" si="304"/>
        <v>564.45600803473508</v>
      </c>
      <c r="N1009" s="118">
        <f t="shared" si="316"/>
        <v>491607.88270514255</v>
      </c>
      <c r="O1009" s="118">
        <f t="shared" si="317"/>
        <v>6042856.9321354246</v>
      </c>
      <c r="P1009" s="117">
        <f t="shared" si="318"/>
        <v>61.284216770508323</v>
      </c>
    </row>
    <row r="1010" spans="1:16" x14ac:dyDescent="0.2">
      <c r="A1010" s="115" t="s">
        <v>63</v>
      </c>
      <c r="B1010" s="115" t="s">
        <v>71</v>
      </c>
      <c r="C1010" s="116" t="s">
        <v>120</v>
      </c>
      <c r="D1010" s="115" t="str">
        <f t="shared" si="301"/>
        <v>SCMale20-24</v>
      </c>
      <c r="E1010" s="118">
        <f>VLOOKUP(D1010,'Appendix 1b. Person-years 2019'!$E$3:$F$1682,2,FALSE)</f>
        <v>287825.12030000001</v>
      </c>
      <c r="F1010" s="118">
        <f>VLOOKUP(D1010,'Appendix 2b. Deaths 2019'!$E$4:$F$1683,2,FALSE)</f>
        <v>493</v>
      </c>
      <c r="G1010" s="119">
        <f t="shared" si="302"/>
        <v>1.7128456317021471E-3</v>
      </c>
      <c r="H1010" s="189">
        <v>5</v>
      </c>
      <c r="I1010" s="215">
        <f>VLOOKUP(D1010,'Appendix 3. nax IBGE 2019'!$E$5:$O$1850,11,FALSE)</f>
        <v>2.4999999999999476</v>
      </c>
      <c r="J1010" s="119">
        <f t="shared" si="315"/>
        <v>8.5277115249260214E-3</v>
      </c>
      <c r="K1010" s="119">
        <f t="shared" si="308"/>
        <v>0.99147228847507396</v>
      </c>
      <c r="L1010" s="118">
        <f t="shared" si="319"/>
        <v>98039.34853701113</v>
      </c>
      <c r="M1010" s="118">
        <f t="shared" si="304"/>
        <v>836.05128241530883</v>
      </c>
      <c r="N1010" s="118">
        <f t="shared" si="316"/>
        <v>488106.61447901727</v>
      </c>
      <c r="O1010" s="118">
        <f t="shared" si="317"/>
        <v>5551249.0494302819</v>
      </c>
      <c r="P1010" s="117">
        <f t="shared" si="318"/>
        <v>56.622663576090709</v>
      </c>
    </row>
    <row r="1011" spans="1:16" x14ac:dyDescent="0.2">
      <c r="A1011" s="115" t="s">
        <v>63</v>
      </c>
      <c r="B1011" s="115" t="s">
        <v>71</v>
      </c>
      <c r="C1011" s="116" t="s">
        <v>121</v>
      </c>
      <c r="D1011" s="115" t="str">
        <f t="shared" si="301"/>
        <v>SCMale25-29</v>
      </c>
      <c r="E1011" s="118">
        <f>VLOOKUP(D1011,'Appendix 1b. Person-years 2019'!$E$3:$F$1682,2,FALSE)</f>
        <v>303589.9964</v>
      </c>
      <c r="F1011" s="118">
        <f>VLOOKUP(D1011,'Appendix 2b. Deaths 2019'!$E$4:$F$1683,2,FALSE)</f>
        <v>447</v>
      </c>
      <c r="G1011" s="119">
        <f t="shared" si="302"/>
        <v>1.4723805306517668E-3</v>
      </c>
      <c r="H1011" s="189">
        <v>5</v>
      </c>
      <c r="I1011" s="215">
        <f>VLOOKUP(D1011,'Appendix 3. nax IBGE 2019'!$E$5:$O$1850,11,FALSE)</f>
        <v>2.4999999999999365</v>
      </c>
      <c r="J1011" s="119">
        <f t="shared" si="315"/>
        <v>7.3349032314782249E-3</v>
      </c>
      <c r="K1011" s="119">
        <f t="shared" si="308"/>
        <v>0.99266509676852177</v>
      </c>
      <c r="L1011" s="118">
        <f t="shared" si="319"/>
        <v>97203.297254595818</v>
      </c>
      <c r="M1011" s="118">
        <f t="shared" si="304"/>
        <v>712.97677914307337</v>
      </c>
      <c r="N1011" s="118">
        <f t="shared" si="316"/>
        <v>484234.04432512133</v>
      </c>
      <c r="O1011" s="118">
        <f t="shared" si="317"/>
        <v>5063142.4349512644</v>
      </c>
      <c r="P1011" s="117">
        <f t="shared" si="318"/>
        <v>52.088175791916122</v>
      </c>
    </row>
    <row r="1012" spans="1:16" x14ac:dyDescent="0.2">
      <c r="A1012" s="115" t="s">
        <v>63</v>
      </c>
      <c r="B1012" s="115" t="s">
        <v>71</v>
      </c>
      <c r="C1012" s="116" t="s">
        <v>122</v>
      </c>
      <c r="D1012" s="115" t="str">
        <f t="shared" si="301"/>
        <v>SCMale30-34</v>
      </c>
      <c r="E1012" s="118">
        <f>VLOOKUP(D1012,'Appendix 1b. Person-years 2019'!$E$3:$F$1682,2,FALSE)</f>
        <v>311455.70740000001</v>
      </c>
      <c r="F1012" s="118">
        <f>VLOOKUP(D1012,'Appendix 2b. Deaths 2019'!$E$4:$F$1683,2,FALSE)</f>
        <v>527</v>
      </c>
      <c r="G1012" s="119">
        <f t="shared" si="302"/>
        <v>1.6920543996427017E-3</v>
      </c>
      <c r="H1012" s="189">
        <v>5</v>
      </c>
      <c r="I1012" s="215">
        <f>VLOOKUP(D1012,'Appendix 3. nax IBGE 2019'!$E$5:$O$1850,11,FALSE)</f>
        <v>2.5000000000000262</v>
      </c>
      <c r="J1012" s="119">
        <f t="shared" si="315"/>
        <v>8.424634647910061E-3</v>
      </c>
      <c r="K1012" s="119">
        <f t="shared" si="308"/>
        <v>0.9915753653520899</v>
      </c>
      <c r="L1012" s="118">
        <f t="shared" si="319"/>
        <v>96490.32047545274</v>
      </c>
      <c r="M1012" s="118">
        <f t="shared" si="304"/>
        <v>812.89569706544478</v>
      </c>
      <c r="N1012" s="118">
        <f t="shared" si="316"/>
        <v>480419.36313460011</v>
      </c>
      <c r="O1012" s="118">
        <f t="shared" si="317"/>
        <v>4578908.3906261427</v>
      </c>
      <c r="P1012" s="117">
        <f t="shared" si="318"/>
        <v>47.454587859836394</v>
      </c>
    </row>
    <row r="1013" spans="1:16" x14ac:dyDescent="0.2">
      <c r="A1013" s="115" t="s">
        <v>63</v>
      </c>
      <c r="B1013" s="115" t="s">
        <v>71</v>
      </c>
      <c r="C1013" s="116" t="s">
        <v>123</v>
      </c>
      <c r="D1013" s="115" t="str">
        <f t="shared" si="301"/>
        <v>SCMale35-39</v>
      </c>
      <c r="E1013" s="118">
        <f>VLOOKUP(D1013,'Appendix 1b. Person-years 2019'!$E$3:$F$1682,2,FALSE)</f>
        <v>296806.63900000002</v>
      </c>
      <c r="F1013" s="118">
        <f>VLOOKUP(D1013,'Appendix 2b. Deaths 2019'!$E$4:$F$1683,2,FALSE)</f>
        <v>543</v>
      </c>
      <c r="G1013" s="119">
        <f t="shared" si="302"/>
        <v>1.8294739020308772E-3</v>
      </c>
      <c r="H1013" s="189">
        <v>5</v>
      </c>
      <c r="I1013" s="215">
        <f>VLOOKUP(D1013,'Appendix 3. nax IBGE 2019'!$E$5:$O$1850,11,FALSE)</f>
        <v>2.5000000000000173</v>
      </c>
      <c r="J1013" s="119">
        <f t="shared" si="315"/>
        <v>9.1057228045791239E-3</v>
      </c>
      <c r="K1013" s="119">
        <f t="shared" si="308"/>
        <v>0.99089427719542089</v>
      </c>
      <c r="L1013" s="118">
        <f t="shared" si="319"/>
        <v>95677.4247783873</v>
      </c>
      <c r="M1013" s="118">
        <f t="shared" si="304"/>
        <v>871.21210868796493</v>
      </c>
      <c r="N1013" s="118">
        <f t="shared" si="316"/>
        <v>476209.09362021659</v>
      </c>
      <c r="O1013" s="118">
        <f t="shared" si="317"/>
        <v>4098489.027491543</v>
      </c>
      <c r="P1013" s="117">
        <f t="shared" si="318"/>
        <v>42.836531574555465</v>
      </c>
    </row>
    <row r="1014" spans="1:16" x14ac:dyDescent="0.2">
      <c r="A1014" s="115" t="s">
        <v>63</v>
      </c>
      <c r="B1014" s="115" t="s">
        <v>71</v>
      </c>
      <c r="C1014" s="116" t="s">
        <v>124</v>
      </c>
      <c r="D1014" s="115" t="str">
        <f t="shared" si="301"/>
        <v>SCMale40-44</v>
      </c>
      <c r="E1014" s="118">
        <f>VLOOKUP(D1014,'Appendix 1b. Person-years 2019'!$E$3:$F$1682,2,FALSE)</f>
        <v>258862.0287</v>
      </c>
      <c r="F1014" s="118">
        <f>VLOOKUP(D1014,'Appendix 2b. Deaths 2019'!$E$4:$F$1683,2,FALSE)</f>
        <v>766</v>
      </c>
      <c r="G1014" s="119">
        <f t="shared" si="302"/>
        <v>2.9591052957702482E-3</v>
      </c>
      <c r="H1014" s="189">
        <v>5</v>
      </c>
      <c r="I1014" s="215">
        <f>VLOOKUP(D1014,'Appendix 3. nax IBGE 2019'!$E$5:$O$1850,11,FALSE)</f>
        <v>2.5000000000000222</v>
      </c>
      <c r="J1014" s="119">
        <f t="shared" si="315"/>
        <v>1.4686876444190426E-2</v>
      </c>
      <c r="K1014" s="119">
        <f t="shared" si="308"/>
        <v>0.98531312355580958</v>
      </c>
      <c r="L1014" s="118">
        <f t="shared" si="319"/>
        <v>94806.212669699336</v>
      </c>
      <c r="M1014" s="118">
        <f t="shared" si="304"/>
        <v>1392.407131621515</v>
      </c>
      <c r="N1014" s="118">
        <f t="shared" si="316"/>
        <v>470550.04551944294</v>
      </c>
      <c r="O1014" s="118">
        <f t="shared" si="317"/>
        <v>3622279.9338713265</v>
      </c>
      <c r="P1014" s="117">
        <f t="shared" si="318"/>
        <v>38.20720005440139</v>
      </c>
    </row>
    <row r="1015" spans="1:16" x14ac:dyDescent="0.2">
      <c r="A1015" s="115" t="s">
        <v>63</v>
      </c>
      <c r="B1015" s="115" t="s">
        <v>71</v>
      </c>
      <c r="C1015" s="116" t="s">
        <v>125</v>
      </c>
      <c r="D1015" s="115" t="str">
        <f t="shared" si="301"/>
        <v>SCMale45-49</v>
      </c>
      <c r="E1015" s="118">
        <f>VLOOKUP(D1015,'Appendix 1b. Person-years 2019'!$E$3:$F$1682,2,FALSE)</f>
        <v>236836.9577</v>
      </c>
      <c r="F1015" s="118">
        <f>VLOOKUP(D1015,'Appendix 2b. Deaths 2019'!$E$4:$F$1683,2,FALSE)</f>
        <v>960</v>
      </c>
      <c r="G1015" s="119">
        <f t="shared" si="302"/>
        <v>4.0534214310252474E-3</v>
      </c>
      <c r="H1015" s="189">
        <v>5</v>
      </c>
      <c r="I1015" s="215">
        <f>VLOOKUP(D1015,'Appendix 3. nax IBGE 2019'!$E$5:$O$1850,11,FALSE)</f>
        <v>2.4999999999999956</v>
      </c>
      <c r="J1015" s="119">
        <f t="shared" si="315"/>
        <v>2.006378966756105E-2</v>
      </c>
      <c r="K1015" s="119">
        <f t="shared" si="308"/>
        <v>0.97993621033243894</v>
      </c>
      <c r="L1015" s="118">
        <f t="shared" si="319"/>
        <v>93413.805538077824</v>
      </c>
      <c r="M1015" s="118">
        <f t="shared" si="304"/>
        <v>1874.234946362443</v>
      </c>
      <c r="N1015" s="118">
        <f t="shared" si="316"/>
        <v>462383.44032448303</v>
      </c>
      <c r="O1015" s="118">
        <f t="shared" si="317"/>
        <v>3151729.8883518837</v>
      </c>
      <c r="P1015" s="117">
        <f t="shared" si="318"/>
        <v>33.739444295170685</v>
      </c>
    </row>
    <row r="1016" spans="1:16" x14ac:dyDescent="0.2">
      <c r="A1016" s="115" t="s">
        <v>63</v>
      </c>
      <c r="B1016" s="115" t="s">
        <v>71</v>
      </c>
      <c r="C1016" s="116" t="s">
        <v>126</v>
      </c>
      <c r="D1016" s="115" t="str">
        <f t="shared" si="301"/>
        <v>SCMale50-54</v>
      </c>
      <c r="E1016" s="118">
        <f>VLOOKUP(D1016,'Appendix 1b. Person-years 2019'!$E$3:$F$1682,2,FALSE)</f>
        <v>228283.55360000001</v>
      </c>
      <c r="F1016" s="118">
        <f>VLOOKUP(D1016,'Appendix 2b. Deaths 2019'!$E$4:$F$1683,2,FALSE)</f>
        <v>1436</v>
      </c>
      <c r="G1016" s="119">
        <f t="shared" si="302"/>
        <v>6.2904224914781589E-3</v>
      </c>
      <c r="H1016" s="189">
        <v>5</v>
      </c>
      <c r="I1016" s="215">
        <f>VLOOKUP(D1016,'Appendix 3. nax IBGE 2019'!$E$5:$O$1850,11,FALSE)</f>
        <v>2.5000000000000009</v>
      </c>
      <c r="J1016" s="119">
        <f t="shared" si="315"/>
        <v>3.0965152724514933E-2</v>
      </c>
      <c r="K1016" s="119">
        <f t="shared" si="308"/>
        <v>0.96903484727548506</v>
      </c>
      <c r="L1016" s="118">
        <f t="shared" si="319"/>
        <v>91539.570591715383</v>
      </c>
      <c r="M1016" s="118">
        <f t="shared" si="304"/>
        <v>2834.5367837089825</v>
      </c>
      <c r="N1016" s="118">
        <f t="shared" si="316"/>
        <v>450611.51099930442</v>
      </c>
      <c r="O1016" s="118">
        <f t="shared" si="317"/>
        <v>2689346.4480274008</v>
      </c>
      <c r="P1016" s="117">
        <f t="shared" si="318"/>
        <v>29.379059030355503</v>
      </c>
    </row>
    <row r="1017" spans="1:16" x14ac:dyDescent="0.2">
      <c r="A1017" s="115" t="s">
        <v>63</v>
      </c>
      <c r="B1017" s="115" t="s">
        <v>71</v>
      </c>
      <c r="C1017" s="116" t="s">
        <v>127</v>
      </c>
      <c r="D1017" s="115" t="str">
        <f t="shared" si="301"/>
        <v>SCMale55-59</v>
      </c>
      <c r="E1017" s="118">
        <f>VLOOKUP(D1017,'Appendix 1b. Person-years 2019'!$E$3:$F$1682,2,FALSE)</f>
        <v>205032.32190000001</v>
      </c>
      <c r="F1017" s="118">
        <f>VLOOKUP(D1017,'Appendix 2b. Deaths 2019'!$E$4:$F$1683,2,FALSE)</f>
        <v>1895</v>
      </c>
      <c r="G1017" s="119">
        <f t="shared" si="302"/>
        <v>9.2424452029775308E-3</v>
      </c>
      <c r="H1017" s="189">
        <v>5</v>
      </c>
      <c r="I1017" s="215">
        <f>VLOOKUP(D1017,'Appendix 3. nax IBGE 2019'!$E$5:$O$1850,11,FALSE)</f>
        <v>2.4999999999999947</v>
      </c>
      <c r="J1017" s="119">
        <f t="shared" si="315"/>
        <v>4.5168556249796765E-2</v>
      </c>
      <c r="K1017" s="119">
        <f t="shared" si="308"/>
        <v>0.95483144375020323</v>
      </c>
      <c r="L1017" s="118">
        <f t="shared" si="319"/>
        <v>88705.033808006396</v>
      </c>
      <c r="M1017" s="118">
        <f t="shared" si="304"/>
        <v>4006.6783091970606</v>
      </c>
      <c r="N1017" s="118">
        <f t="shared" si="316"/>
        <v>433508.47326703934</v>
      </c>
      <c r="O1017" s="118">
        <f t="shared" si="317"/>
        <v>2238734.9370280965</v>
      </c>
      <c r="P1017" s="117">
        <f t="shared" si="318"/>
        <v>25.237969491941406</v>
      </c>
    </row>
    <row r="1018" spans="1:16" x14ac:dyDescent="0.2">
      <c r="A1018" s="115" t="s">
        <v>63</v>
      </c>
      <c r="B1018" s="115" t="s">
        <v>71</v>
      </c>
      <c r="C1018" s="116" t="s">
        <v>128</v>
      </c>
      <c r="D1018" s="115" t="str">
        <f t="shared" si="301"/>
        <v>SCMale60-64</v>
      </c>
      <c r="E1018" s="118">
        <f>VLOOKUP(D1018,'Appendix 1b. Person-years 2019'!$E$3:$F$1682,2,FALSE)</f>
        <v>162041.15150000001</v>
      </c>
      <c r="F1018" s="118">
        <f>VLOOKUP(D1018,'Appendix 2b. Deaths 2019'!$E$4:$F$1683,2,FALSE)</f>
        <v>2294</v>
      </c>
      <c r="G1018" s="119">
        <f t="shared" si="302"/>
        <v>1.4156897669293593E-2</v>
      </c>
      <c r="H1018" s="189">
        <v>5</v>
      </c>
      <c r="I1018" s="215">
        <f>VLOOKUP(D1018,'Appendix 3. nax IBGE 2019'!$E$5:$O$1850,11,FALSE)</f>
        <v>2.5000000000000022</v>
      </c>
      <c r="J1018" s="119">
        <f t="shared" si="315"/>
        <v>6.8364901074751377E-2</v>
      </c>
      <c r="K1018" s="119">
        <f t="shared" si="308"/>
        <v>0.93163509892524865</v>
      </c>
      <c r="L1018" s="118">
        <f t="shared" si="319"/>
        <v>84698.355498809338</v>
      </c>
      <c r="M1018" s="118">
        <f t="shared" si="304"/>
        <v>5790.3946948702251</v>
      </c>
      <c r="N1018" s="118">
        <f t="shared" si="316"/>
        <v>409015.79075687117</v>
      </c>
      <c r="O1018" s="118">
        <f t="shared" si="317"/>
        <v>1805226.4637610572</v>
      </c>
      <c r="P1018" s="117">
        <f t="shared" si="318"/>
        <v>21.313595206537801</v>
      </c>
    </row>
    <row r="1019" spans="1:16" x14ac:dyDescent="0.2">
      <c r="A1019" s="115" t="s">
        <v>63</v>
      </c>
      <c r="B1019" s="115" t="s">
        <v>71</v>
      </c>
      <c r="C1019" s="116" t="s">
        <v>129</v>
      </c>
      <c r="D1019" s="115" t="str">
        <f t="shared" si="301"/>
        <v>SCMale65-69</v>
      </c>
      <c r="E1019" s="118">
        <f>VLOOKUP(D1019,'Appendix 1b. Person-years 2019'!$E$3:$F$1682,2,FALSE)</f>
        <v>122637.2139</v>
      </c>
      <c r="F1019" s="118">
        <f>VLOOKUP(D1019,'Appendix 2b. Deaths 2019'!$E$4:$F$1683,2,FALSE)</f>
        <v>2624</v>
      </c>
      <c r="G1019" s="119">
        <f t="shared" si="302"/>
        <v>2.1396441720696983E-2</v>
      </c>
      <c r="H1019" s="189">
        <v>5</v>
      </c>
      <c r="I1019" s="215">
        <f>VLOOKUP(D1019,'Appendix 3. nax IBGE 2019'!$E$5:$O$1850,11,FALSE)</f>
        <v>2.5000000000000018</v>
      </c>
      <c r="J1019" s="119">
        <f t="shared" si="315"/>
        <v>0.10155017746864896</v>
      </c>
      <c r="K1019" s="119">
        <f t="shared" si="308"/>
        <v>0.89844982253135108</v>
      </c>
      <c r="L1019" s="118">
        <f t="shared" si="319"/>
        <v>78907.960803939117</v>
      </c>
      <c r="M1019" s="118">
        <f t="shared" si="304"/>
        <v>8013.1174233292131</v>
      </c>
      <c r="N1019" s="118">
        <f t="shared" si="316"/>
        <v>374507.01046137256</v>
      </c>
      <c r="O1019" s="118">
        <f t="shared" si="317"/>
        <v>1396210.673004186</v>
      </c>
      <c r="P1019" s="117">
        <f t="shared" si="318"/>
        <v>17.694167467758039</v>
      </c>
    </row>
    <row r="1020" spans="1:16" x14ac:dyDescent="0.2">
      <c r="A1020" s="115" t="s">
        <v>63</v>
      </c>
      <c r="B1020" s="115" t="s">
        <v>71</v>
      </c>
      <c r="C1020" s="116" t="s">
        <v>130</v>
      </c>
      <c r="D1020" s="115" t="str">
        <f t="shared" si="301"/>
        <v>SCMale70-74</v>
      </c>
      <c r="E1020" s="118">
        <f>VLOOKUP(D1020,'Appendix 1b. Person-years 2019'!$E$3:$F$1682,2,FALSE)</f>
        <v>83024.9571</v>
      </c>
      <c r="F1020" s="118">
        <f>VLOOKUP(D1020,'Appendix 2b. Deaths 2019'!$E$4:$F$1683,2,FALSE)</f>
        <v>2683</v>
      </c>
      <c r="G1020" s="119">
        <f t="shared" si="302"/>
        <v>3.2315584297965265E-2</v>
      </c>
      <c r="H1020" s="189">
        <v>5</v>
      </c>
      <c r="I1020" s="215">
        <f>VLOOKUP(D1020,'Appendix 3. nax IBGE 2019'!$E$5:$O$1850,11,FALSE)</f>
        <v>2.4999999999999956</v>
      </c>
      <c r="J1020" s="119">
        <f t="shared" si="315"/>
        <v>0.1494999739620414</v>
      </c>
      <c r="K1020" s="119">
        <f t="shared" si="308"/>
        <v>0.8505000260379586</v>
      </c>
      <c r="L1020" s="118">
        <f t="shared" si="319"/>
        <v>70894.843380609906</v>
      </c>
      <c r="M1020" s="118">
        <f t="shared" si="304"/>
        <v>10598.777239444184</v>
      </c>
      <c r="N1020" s="118">
        <f t="shared" si="316"/>
        <v>327977.273804439</v>
      </c>
      <c r="O1020" s="118">
        <f t="shared" si="317"/>
        <v>1021703.6625428135</v>
      </c>
      <c r="P1020" s="117">
        <f t="shared" si="318"/>
        <v>14.411537057182562</v>
      </c>
    </row>
    <row r="1021" spans="1:16" x14ac:dyDescent="0.2">
      <c r="A1021" s="115" t="s">
        <v>63</v>
      </c>
      <c r="B1021" s="115" t="s">
        <v>71</v>
      </c>
      <c r="C1021" s="116" t="s">
        <v>131</v>
      </c>
      <c r="D1021" s="115" t="str">
        <f t="shared" si="301"/>
        <v>SCMale75-79</v>
      </c>
      <c r="E1021" s="118">
        <f>VLOOKUP(D1021,'Appendix 1b. Person-years 2019'!$E$3:$F$1682,2,FALSE)</f>
        <v>50495.419699999999</v>
      </c>
      <c r="F1021" s="118">
        <f>VLOOKUP(D1021,'Appendix 2b. Deaths 2019'!$E$4:$F$1683,2,FALSE)</f>
        <v>2536</v>
      </c>
      <c r="G1021" s="119">
        <f t="shared" si="302"/>
        <v>5.022237690203811E-2</v>
      </c>
      <c r="H1021" s="189">
        <v>5</v>
      </c>
      <c r="I1021" s="215">
        <f>VLOOKUP(D1021,'Appendix 3. nax IBGE 2019'!$E$5:$O$1850,11,FALSE)</f>
        <v>2.5000000000000004</v>
      </c>
      <c r="J1021" s="119">
        <f t="shared" si="315"/>
        <v>0.22310031432740529</v>
      </c>
      <c r="K1021" s="119">
        <f t="shared" si="308"/>
        <v>0.77689968567259471</v>
      </c>
      <c r="L1021" s="118">
        <f t="shared" si="319"/>
        <v>60296.06614116572</v>
      </c>
      <c r="M1021" s="118">
        <f t="shared" si="304"/>
        <v>13452.071308800092</v>
      </c>
      <c r="N1021" s="118">
        <f t="shared" si="316"/>
        <v>267850.15243382839</v>
      </c>
      <c r="O1021" s="118">
        <f t="shared" si="317"/>
        <v>693726.38873837446</v>
      </c>
      <c r="P1021" s="117">
        <f t="shared" si="318"/>
        <v>11.505334147574663</v>
      </c>
    </row>
    <row r="1022" spans="1:16" x14ac:dyDescent="0.2">
      <c r="A1022" s="115" t="s">
        <v>63</v>
      </c>
      <c r="B1022" s="115" t="s">
        <v>71</v>
      </c>
      <c r="C1022" s="116" t="s">
        <v>132</v>
      </c>
      <c r="D1022" s="115" t="str">
        <f t="shared" si="301"/>
        <v>SCMale80-84</v>
      </c>
      <c r="E1022" s="118">
        <f>VLOOKUP(D1022,'Appendix 1b. Person-years 2019'!$E$3:$F$1682,2,FALSE)</f>
        <v>29874.3995</v>
      </c>
      <c r="F1022" s="118">
        <f>VLOOKUP(D1022,'Appendix 2b. Deaths 2019'!$E$4:$F$1683,2,FALSE)</f>
        <v>2318</v>
      </c>
      <c r="G1022" s="119">
        <f t="shared" si="302"/>
        <v>7.7591517780968289E-2</v>
      </c>
      <c r="H1022" s="189">
        <v>5</v>
      </c>
      <c r="I1022" s="215">
        <f>VLOOKUP(D1022,'Appendix 3. nax IBGE 2019'!$E$5:$O$1850,11,FALSE)</f>
        <v>2.4999999999999996</v>
      </c>
      <c r="J1022" s="119">
        <f t="shared" si="315"/>
        <v>0.3249283745301067</v>
      </c>
      <c r="K1022" s="119">
        <f t="shared" si="308"/>
        <v>0.6750716254698933</v>
      </c>
      <c r="L1022" s="118">
        <f t="shared" si="319"/>
        <v>46843.994832365628</v>
      </c>
      <c r="M1022" s="118">
        <f t="shared" si="304"/>
        <v>15220.943097377281</v>
      </c>
      <c r="N1022" s="118">
        <f t="shared" si="316"/>
        <v>196167.61641838492</v>
      </c>
      <c r="O1022" s="118">
        <f t="shared" si="317"/>
        <v>425876.23630454612</v>
      </c>
      <c r="P1022" s="117">
        <f t="shared" si="318"/>
        <v>9.0913731381914111</v>
      </c>
    </row>
    <row r="1023" spans="1:16" x14ac:dyDescent="0.2">
      <c r="A1023" s="115" t="s">
        <v>63</v>
      </c>
      <c r="B1023" s="115" t="s">
        <v>71</v>
      </c>
      <c r="C1023" s="116" t="s">
        <v>133</v>
      </c>
      <c r="D1023" s="115" t="str">
        <f t="shared" si="301"/>
        <v>SCMale85-89</v>
      </c>
      <c r="E1023" s="118">
        <f>VLOOKUP(D1023,'Appendix 1b. Person-years 2019'!$E$3:$F$1682,2,FALSE)</f>
        <v>14117.8503</v>
      </c>
      <c r="F1023" s="118">
        <f>VLOOKUP(D1023,'Appendix 2b. Deaths 2019'!$E$4:$F$1683,2,FALSE)</f>
        <v>1714</v>
      </c>
      <c r="G1023" s="119">
        <f t="shared" si="302"/>
        <v>0.12140658553377634</v>
      </c>
      <c r="H1023" s="189">
        <v>5</v>
      </c>
      <c r="I1023" s="215">
        <f>VLOOKUP(D1023,'Appendix 3. nax IBGE 2019'!$E$5:$O$1850,11,FALSE)</f>
        <v>2.5</v>
      </c>
      <c r="J1023" s="119">
        <f t="shared" si="315"/>
        <v>0.46568873083752688</v>
      </c>
      <c r="K1023" s="119">
        <f t="shared" si="308"/>
        <v>0.53431126916247318</v>
      </c>
      <c r="L1023" s="118">
        <f t="shared" si="319"/>
        <v>31623.051734988345</v>
      </c>
      <c r="M1023" s="118">
        <f t="shared" si="304"/>
        <v>14726.498827676174</v>
      </c>
      <c r="N1023" s="118">
        <f t="shared" si="316"/>
        <v>121299.01160575129</v>
      </c>
      <c r="O1023" s="118">
        <f t="shared" si="317"/>
        <v>229708.61988616124</v>
      </c>
      <c r="P1023" s="117">
        <f t="shared" si="318"/>
        <v>7.2639611701993729</v>
      </c>
    </row>
    <row r="1024" spans="1:16" x14ac:dyDescent="0.2">
      <c r="A1024" s="115" t="s">
        <v>63</v>
      </c>
      <c r="B1024" s="115" t="s">
        <v>71</v>
      </c>
      <c r="C1024" s="116" t="s">
        <v>8</v>
      </c>
      <c r="D1024" s="115" t="str">
        <f t="shared" si="301"/>
        <v>SCMale90+</v>
      </c>
      <c r="E1024" s="113">
        <f>VLOOKUP(D1024,'Appendix 1b. Person-years 2019'!$E$3:$F$1682,2,FALSE)</f>
        <v>7577.3886000000002</v>
      </c>
      <c r="F1024" s="113">
        <f>VLOOKUP(D1024,'Appendix 2b. Deaths 2019'!$E$4:$F$1683,2,FALSE)</f>
        <v>1181</v>
      </c>
      <c r="G1024" s="114">
        <f t="shared" si="302"/>
        <v>0.15585844442503582</v>
      </c>
      <c r="H1024" s="190"/>
      <c r="I1024" s="215">
        <f>VLOOKUP(D1024,'Appendix 3. nax IBGE 2019'!$E$5:$O$1850,11,FALSE)</f>
        <v>6.0997199216507445</v>
      </c>
      <c r="J1024" s="114">
        <v>1</v>
      </c>
      <c r="K1024" s="114">
        <f t="shared" si="308"/>
        <v>0</v>
      </c>
      <c r="L1024" s="113">
        <f t="shared" si="319"/>
        <v>16896.552907312172</v>
      </c>
      <c r="M1024" s="113">
        <f t="shared" si="304"/>
        <v>16896.552907312172</v>
      </c>
      <c r="N1024" s="113">
        <f>L1024*P1024</f>
        <v>108409.60828040993</v>
      </c>
      <c r="O1024" s="113">
        <f>N1024</f>
        <v>108409.60828040993</v>
      </c>
      <c r="P1024" s="112">
        <f>1/G1024</f>
        <v>6.4160784081287048</v>
      </c>
    </row>
    <row r="1025" spans="1:16" x14ac:dyDescent="0.2">
      <c r="A1025" s="115" t="s">
        <v>55</v>
      </c>
      <c r="B1025" s="115" t="s">
        <v>70</v>
      </c>
      <c r="C1025" s="116">
        <v>0</v>
      </c>
      <c r="D1025" s="115" t="str">
        <f t="shared" si="301"/>
        <v>SEFemale0</v>
      </c>
      <c r="E1025" s="122">
        <f>VLOOKUP(D1025,'Appendix 1b. Person-years 2019'!$E$3:$F$1682,2,FALSE)</f>
        <v>16764.4578</v>
      </c>
      <c r="F1025" s="122">
        <f>VLOOKUP(D1025,'Appendix 2b. Deaths 2019'!$E$4:$F$1683,2,FALSE)</f>
        <v>248</v>
      </c>
      <c r="G1025" s="123">
        <f t="shared" si="302"/>
        <v>1.4793201364376962E-2</v>
      </c>
      <c r="H1025" s="188">
        <v>1</v>
      </c>
      <c r="I1025" s="215">
        <f>VLOOKUP(D1025,'Appendix 3. nax IBGE 2019'!$E$5:$O$1850,11,FALSE)</f>
        <v>8.9074176618847922E-2</v>
      </c>
      <c r="J1025" s="123">
        <f t="shared" ref="J1025:J1043" si="320">(H1025*G1025)/(1+(H1025-I1025)*G1025)</f>
        <v>1.4596506014267601E-2</v>
      </c>
      <c r="K1025" s="123">
        <f t="shared" si="308"/>
        <v>0.98540349398573235</v>
      </c>
      <c r="L1025" s="122">
        <v>100000</v>
      </c>
      <c r="M1025" s="122">
        <f t="shared" si="304"/>
        <v>1459.6506014267602</v>
      </c>
      <c r="N1025" s="122">
        <f t="shared" ref="N1025:N1043" si="321">L1026*H1025+M1025*I1025</f>
        <v>98670.366574046537</v>
      </c>
      <c r="O1025" s="122">
        <f t="shared" ref="O1025:O1043" si="322">O1026+N1025</f>
        <v>7917539.0369606018</v>
      </c>
      <c r="P1025" s="121">
        <f t="shared" ref="P1025:P1043" si="323">O1025/L1025</f>
        <v>79.175390369606021</v>
      </c>
    </row>
    <row r="1026" spans="1:16" x14ac:dyDescent="0.2">
      <c r="A1026" s="115" t="s">
        <v>55</v>
      </c>
      <c r="B1026" s="115" t="s">
        <v>70</v>
      </c>
      <c r="C1026" s="120" t="s">
        <v>1657</v>
      </c>
      <c r="D1026" s="115" t="str">
        <f t="shared" si="301"/>
        <v>SEFemale1-4</v>
      </c>
      <c r="E1026" s="118">
        <f>VLOOKUP(D1026,'Appendix 1b. Person-years 2019'!$E$3:$F$1682,2,FALSE)</f>
        <v>66333.515299999999</v>
      </c>
      <c r="F1026" s="118">
        <f>VLOOKUP(D1026,'Appendix 2b. Deaths 2019'!$E$4:$F$1683,2,FALSE)</f>
        <v>23</v>
      </c>
      <c r="G1026" s="119">
        <f t="shared" si="302"/>
        <v>3.4673271717894317E-4</v>
      </c>
      <c r="H1026" s="189">
        <v>4</v>
      </c>
      <c r="I1026" s="215">
        <f>VLOOKUP(D1026,'Appendix 3. nax IBGE 2019'!$E$5:$O$1850,11,FALSE)</f>
        <v>1.5028348209981177</v>
      </c>
      <c r="J1026" s="119">
        <f t="shared" si="320"/>
        <v>1.3857310350680393E-3</v>
      </c>
      <c r="K1026" s="119">
        <f t="shared" si="308"/>
        <v>0.99861426896493199</v>
      </c>
      <c r="L1026" s="118">
        <f t="shared" ref="L1026:L1044" si="324">L1025-M1025</f>
        <v>98540.349398573235</v>
      </c>
      <c r="M1026" s="118">
        <f t="shared" si="304"/>
        <v>136.55042036805114</v>
      </c>
      <c r="N1026" s="118">
        <f t="shared" si="321"/>
        <v>393820.4086393718</v>
      </c>
      <c r="O1026" s="118">
        <f t="shared" si="322"/>
        <v>7818868.6703865556</v>
      </c>
      <c r="P1026" s="117">
        <f t="shared" si="323"/>
        <v>79.346873824863508</v>
      </c>
    </row>
    <row r="1027" spans="1:16" x14ac:dyDescent="0.2">
      <c r="A1027" s="115" t="s">
        <v>55</v>
      </c>
      <c r="B1027" s="115" t="s">
        <v>70</v>
      </c>
      <c r="C1027" s="120" t="s">
        <v>1658</v>
      </c>
      <c r="D1027" s="115" t="str">
        <f t="shared" si="301"/>
        <v>SEFemale5-9</v>
      </c>
      <c r="E1027" s="118">
        <f>VLOOKUP(D1027,'Appendix 1b. Person-years 2019'!$E$3:$F$1682,2,FALSE)</f>
        <v>83758.185200000007</v>
      </c>
      <c r="F1027" s="118">
        <f>VLOOKUP(D1027,'Appendix 2b. Deaths 2019'!$E$4:$F$1683,2,FALSE)</f>
        <v>15</v>
      </c>
      <c r="G1027" s="119">
        <f t="shared" si="302"/>
        <v>1.7908697477366067E-4</v>
      </c>
      <c r="H1027" s="189">
        <v>5</v>
      </c>
      <c r="I1027" s="215">
        <f>VLOOKUP(D1027,'Appendix 3. nax IBGE 2019'!$E$5:$O$1850,11,FALSE)</f>
        <v>2.499999999999742</v>
      </c>
      <c r="J1027" s="119">
        <f t="shared" si="320"/>
        <v>8.9503415147203767E-4</v>
      </c>
      <c r="K1027" s="119">
        <f t="shared" si="308"/>
        <v>0.99910496584852793</v>
      </c>
      <c r="L1027" s="118">
        <f t="shared" si="324"/>
        <v>98403.798978205188</v>
      </c>
      <c r="M1027" s="118">
        <f t="shared" si="304"/>
        <v>88.07476072008285</v>
      </c>
      <c r="N1027" s="118">
        <f t="shared" si="321"/>
        <v>491798.80798922572</v>
      </c>
      <c r="O1027" s="118">
        <f t="shared" si="322"/>
        <v>7425048.2617471842</v>
      </c>
      <c r="P1027" s="117">
        <f t="shared" si="323"/>
        <v>75.454894413087743</v>
      </c>
    </row>
    <row r="1028" spans="1:16" x14ac:dyDescent="0.2">
      <c r="A1028" s="115" t="s">
        <v>55</v>
      </c>
      <c r="B1028" s="115" t="s">
        <v>70</v>
      </c>
      <c r="C1028" s="120" t="s">
        <v>118</v>
      </c>
      <c r="D1028" s="115" t="str">
        <f t="shared" si="301"/>
        <v>SEFemale10-14</v>
      </c>
      <c r="E1028" s="118">
        <f>VLOOKUP(D1028,'Appendix 1b. Person-years 2019'!$E$3:$F$1682,2,FALSE)</f>
        <v>88990.685599999997</v>
      </c>
      <c r="F1028" s="118">
        <f>VLOOKUP(D1028,'Appendix 2b. Deaths 2019'!$E$4:$F$1683,2,FALSE)</f>
        <v>22</v>
      </c>
      <c r="G1028" s="119">
        <f t="shared" si="302"/>
        <v>2.4721688401061154E-4</v>
      </c>
      <c r="H1028" s="189">
        <v>5</v>
      </c>
      <c r="I1028" s="215">
        <f>VLOOKUP(D1028,'Appendix 3. nax IBGE 2019'!$E$5:$O$1850,11,FALSE)</f>
        <v>2.5000000000002367</v>
      </c>
      <c r="J1028" s="119">
        <f t="shared" si="320"/>
        <v>1.2353209395694741E-3</v>
      </c>
      <c r="K1028" s="119">
        <f t="shared" si="308"/>
        <v>0.99876467906043054</v>
      </c>
      <c r="L1028" s="118">
        <f t="shared" si="324"/>
        <v>98315.724217485113</v>
      </c>
      <c r="M1028" s="118">
        <f t="shared" si="304"/>
        <v>121.45147281479701</v>
      </c>
      <c r="N1028" s="118">
        <f t="shared" si="321"/>
        <v>491274.99240538862</v>
      </c>
      <c r="O1028" s="118">
        <f t="shared" si="322"/>
        <v>6933249.4537579585</v>
      </c>
      <c r="P1028" s="117">
        <f t="shared" si="323"/>
        <v>70.520250030614164</v>
      </c>
    </row>
    <row r="1029" spans="1:16" x14ac:dyDescent="0.2">
      <c r="A1029" s="115" t="s">
        <v>55</v>
      </c>
      <c r="B1029" s="115" t="s">
        <v>70</v>
      </c>
      <c r="C1029" s="116" t="s">
        <v>119</v>
      </c>
      <c r="D1029" s="115" t="str">
        <f t="shared" ref="D1029:D1092" si="325">_xlfn.CONCAT(A1029,B1029,C1029)</f>
        <v>SEFemale15-19</v>
      </c>
      <c r="E1029" s="118">
        <f>VLOOKUP(D1029,'Appendix 1b. Person-years 2019'!$E$3:$F$1682,2,FALSE)</f>
        <v>94822.573499999999</v>
      </c>
      <c r="F1029" s="118">
        <f>VLOOKUP(D1029,'Appendix 2b. Deaths 2019'!$E$4:$F$1683,2,FALSE)</f>
        <v>39</v>
      </c>
      <c r="G1029" s="119">
        <f t="shared" ref="G1029:G1092" si="326">F1029/E1029</f>
        <v>4.112944688218149E-4</v>
      </c>
      <c r="H1029" s="189">
        <v>5</v>
      </c>
      <c r="I1029" s="215">
        <f>VLOOKUP(D1029,'Appendix 3. nax IBGE 2019'!$E$5:$O$1850,11,FALSE)</f>
        <v>2.499999999999861</v>
      </c>
      <c r="J1029" s="119">
        <f t="shared" si="320"/>
        <v>2.0543599768704352E-3</v>
      </c>
      <c r="K1029" s="119">
        <f t="shared" si="308"/>
        <v>0.99794564002312958</v>
      </c>
      <c r="L1029" s="118">
        <f t="shared" si="324"/>
        <v>98194.272744670321</v>
      </c>
      <c r="M1029" s="118">
        <f t="shared" ref="M1029:M1092" si="327">L1029*J1029</f>
        <v>201.72638388455013</v>
      </c>
      <c r="N1029" s="118">
        <f t="shared" si="321"/>
        <v>490467.04776364018</v>
      </c>
      <c r="O1029" s="118">
        <f t="shared" si="322"/>
        <v>6441974.46135257</v>
      </c>
      <c r="P1029" s="117">
        <f t="shared" si="323"/>
        <v>65.604380798290705</v>
      </c>
    </row>
    <row r="1030" spans="1:16" x14ac:dyDescent="0.2">
      <c r="A1030" s="115" t="s">
        <v>55</v>
      </c>
      <c r="B1030" s="115" t="s">
        <v>70</v>
      </c>
      <c r="C1030" s="116" t="s">
        <v>120</v>
      </c>
      <c r="D1030" s="115" t="str">
        <f t="shared" si="325"/>
        <v>SEFemale20-24</v>
      </c>
      <c r="E1030" s="118">
        <f>VLOOKUP(D1030,'Appendix 1b. Person-years 2019'!$E$3:$F$1682,2,FALSE)</f>
        <v>104861.0803</v>
      </c>
      <c r="F1030" s="118">
        <f>VLOOKUP(D1030,'Appendix 2b. Deaths 2019'!$E$4:$F$1683,2,FALSE)</f>
        <v>53</v>
      </c>
      <c r="G1030" s="119">
        <f t="shared" si="326"/>
        <v>5.0543061208573113E-4</v>
      </c>
      <c r="H1030" s="189">
        <v>5</v>
      </c>
      <c r="I1030" s="215">
        <f>VLOOKUP(D1030,'Appendix 3. nax IBGE 2019'!$E$5:$O$1850,11,FALSE)</f>
        <v>2.4999999999998681</v>
      </c>
      <c r="J1030" s="119">
        <f t="shared" si="320"/>
        <v>2.5239638389586375E-3</v>
      </c>
      <c r="K1030" s="119">
        <f t="shared" ref="K1030:K1093" si="328">1-J1030</f>
        <v>0.99747603616104141</v>
      </c>
      <c r="L1030" s="118">
        <f t="shared" si="324"/>
        <v>97992.546360785767</v>
      </c>
      <c r="M1030" s="118">
        <f t="shared" si="327"/>
        <v>247.32964350210111</v>
      </c>
      <c r="N1030" s="118">
        <f t="shared" si="321"/>
        <v>489344.40769517352</v>
      </c>
      <c r="O1030" s="118">
        <f t="shared" si="322"/>
        <v>5951507.4135889299</v>
      </c>
      <c r="P1030" s="117">
        <f t="shared" si="323"/>
        <v>60.734286786230285</v>
      </c>
    </row>
    <row r="1031" spans="1:16" x14ac:dyDescent="0.2">
      <c r="A1031" s="115" t="s">
        <v>55</v>
      </c>
      <c r="B1031" s="115" t="s">
        <v>70</v>
      </c>
      <c r="C1031" s="116" t="s">
        <v>121</v>
      </c>
      <c r="D1031" s="115" t="str">
        <f t="shared" si="325"/>
        <v>SEFemale25-29</v>
      </c>
      <c r="E1031" s="118">
        <f>VLOOKUP(D1031,'Appendix 1b. Person-years 2019'!$E$3:$F$1682,2,FALSE)</f>
        <v>101775.56269999999</v>
      </c>
      <c r="F1031" s="118">
        <f>VLOOKUP(D1031,'Appendix 2b. Deaths 2019'!$E$4:$F$1683,2,FALSE)</f>
        <v>50</v>
      </c>
      <c r="G1031" s="119">
        <f t="shared" si="326"/>
        <v>4.9127706763344673E-4</v>
      </c>
      <c r="H1031" s="189">
        <v>5</v>
      </c>
      <c r="I1031" s="215">
        <f>VLOOKUP(D1031,'Appendix 3. nax IBGE 2019'!$E$5:$O$1850,11,FALSE)</f>
        <v>2.499999999999877</v>
      </c>
      <c r="J1031" s="119">
        <f t="shared" si="320"/>
        <v>2.4533721245093773E-3</v>
      </c>
      <c r="K1031" s="119">
        <f t="shared" si="328"/>
        <v>0.99754662787549064</v>
      </c>
      <c r="L1031" s="118">
        <f t="shared" si="324"/>
        <v>97745.216717283663</v>
      </c>
      <c r="M1031" s="118">
        <f t="shared" si="327"/>
        <v>239.80538999831171</v>
      </c>
      <c r="N1031" s="118">
        <f t="shared" si="321"/>
        <v>488126.57011142251</v>
      </c>
      <c r="O1031" s="118">
        <f t="shared" si="322"/>
        <v>5462163.0058937566</v>
      </c>
      <c r="P1031" s="117">
        <f t="shared" si="323"/>
        <v>55.881639934283527</v>
      </c>
    </row>
    <row r="1032" spans="1:16" x14ac:dyDescent="0.2">
      <c r="A1032" s="115" t="s">
        <v>55</v>
      </c>
      <c r="B1032" s="115" t="s">
        <v>70</v>
      </c>
      <c r="C1032" s="116" t="s">
        <v>122</v>
      </c>
      <c r="D1032" s="115" t="str">
        <f t="shared" si="325"/>
        <v>SEFemale30-34</v>
      </c>
      <c r="E1032" s="118">
        <f>VLOOKUP(D1032,'Appendix 1b. Person-years 2019'!$E$3:$F$1682,2,FALSE)</f>
        <v>102357.2911</v>
      </c>
      <c r="F1032" s="118">
        <f>VLOOKUP(D1032,'Appendix 2b. Deaths 2019'!$E$4:$F$1683,2,FALSE)</f>
        <v>80</v>
      </c>
      <c r="G1032" s="119">
        <f t="shared" si="326"/>
        <v>7.8157597900712706E-4</v>
      </c>
      <c r="H1032" s="189">
        <v>5</v>
      </c>
      <c r="I1032" s="215">
        <f>VLOOKUP(D1032,'Appendix 3. nax IBGE 2019'!$E$5:$O$1850,11,FALSE)</f>
        <v>2.5000000000000675</v>
      </c>
      <c r="J1032" s="119">
        <f t="shared" si="320"/>
        <v>3.9002590231246859E-3</v>
      </c>
      <c r="K1032" s="119">
        <f t="shared" si="328"/>
        <v>0.99609974097687526</v>
      </c>
      <c r="L1032" s="118">
        <f t="shared" si="324"/>
        <v>97505.411327285357</v>
      </c>
      <c r="M1032" s="118">
        <f t="shared" si="327"/>
        <v>380.29636033272868</v>
      </c>
      <c r="N1032" s="118">
        <f t="shared" si="321"/>
        <v>486576.31573559501</v>
      </c>
      <c r="O1032" s="118">
        <f t="shared" si="322"/>
        <v>4974036.4357823338</v>
      </c>
      <c r="P1032" s="117">
        <f t="shared" si="323"/>
        <v>51.012927057828101</v>
      </c>
    </row>
    <row r="1033" spans="1:16" x14ac:dyDescent="0.2">
      <c r="A1033" s="115" t="s">
        <v>55</v>
      </c>
      <c r="B1033" s="115" t="s">
        <v>70</v>
      </c>
      <c r="C1033" s="116" t="s">
        <v>123</v>
      </c>
      <c r="D1033" s="115" t="str">
        <f t="shared" si="325"/>
        <v>SEFemale35-39</v>
      </c>
      <c r="E1033" s="118">
        <f>VLOOKUP(D1033,'Appendix 1b. Person-years 2019'!$E$3:$F$1682,2,FALSE)</f>
        <v>97080.394899999999</v>
      </c>
      <c r="F1033" s="118">
        <f>VLOOKUP(D1033,'Appendix 2b. Deaths 2019'!$E$4:$F$1683,2,FALSE)</f>
        <v>115</v>
      </c>
      <c r="G1033" s="119">
        <f t="shared" si="326"/>
        <v>1.1845852102111711E-3</v>
      </c>
      <c r="H1033" s="189">
        <v>5</v>
      </c>
      <c r="I1033" s="215">
        <f>VLOOKUP(D1033,'Appendix 3. nax IBGE 2019'!$E$5:$O$1850,11,FALSE)</f>
        <v>2.5000000000000528</v>
      </c>
      <c r="J1033" s="119">
        <f t="shared" si="320"/>
        <v>5.9054373167926021E-3</v>
      </c>
      <c r="K1033" s="119">
        <f t="shared" si="328"/>
        <v>0.99409456268320739</v>
      </c>
      <c r="L1033" s="118">
        <f t="shared" si="324"/>
        <v>97125.114966952635</v>
      </c>
      <c r="M1033" s="118">
        <f t="shared" si="327"/>
        <v>573.5662783236138</v>
      </c>
      <c r="N1033" s="118">
        <f t="shared" si="321"/>
        <v>484191.65913895413</v>
      </c>
      <c r="O1033" s="118">
        <f t="shared" si="322"/>
        <v>4487460.1200467385</v>
      </c>
      <c r="P1033" s="117">
        <f t="shared" si="323"/>
        <v>46.202880908543811</v>
      </c>
    </row>
    <row r="1034" spans="1:16" x14ac:dyDescent="0.2">
      <c r="A1034" s="115" t="s">
        <v>55</v>
      </c>
      <c r="B1034" s="115" t="s">
        <v>70</v>
      </c>
      <c r="C1034" s="116" t="s">
        <v>124</v>
      </c>
      <c r="D1034" s="115" t="str">
        <f t="shared" si="325"/>
        <v>SEFemale40-44</v>
      </c>
      <c r="E1034" s="118">
        <f>VLOOKUP(D1034,'Appendix 1b. Person-years 2019'!$E$3:$F$1682,2,FALSE)</f>
        <v>86983.363599999997</v>
      </c>
      <c r="F1034" s="118">
        <f>VLOOKUP(D1034,'Appendix 2b. Deaths 2019'!$E$4:$F$1683,2,FALSE)</f>
        <v>137</v>
      </c>
      <c r="G1034" s="119">
        <f t="shared" si="326"/>
        <v>1.5750138225282427E-3</v>
      </c>
      <c r="H1034" s="189">
        <v>5</v>
      </c>
      <c r="I1034" s="215">
        <f>VLOOKUP(D1034,'Appendix 3. nax IBGE 2019'!$E$5:$O$1850,11,FALSE)</f>
        <v>2.499999999999968</v>
      </c>
      <c r="J1034" s="119">
        <f t="shared" si="320"/>
        <v>7.8441823734795579E-3</v>
      </c>
      <c r="K1034" s="119">
        <f t="shared" si="328"/>
        <v>0.99215581762652039</v>
      </c>
      <c r="L1034" s="118">
        <f t="shared" si="324"/>
        <v>96551.548688629016</v>
      </c>
      <c r="M1034" s="118">
        <f t="shared" si="327"/>
        <v>757.36795635549709</v>
      </c>
      <c r="N1034" s="118">
        <f t="shared" si="321"/>
        <v>480864.32355225633</v>
      </c>
      <c r="O1034" s="118">
        <f t="shared" si="322"/>
        <v>4003268.4609077843</v>
      </c>
      <c r="P1034" s="117">
        <f t="shared" si="323"/>
        <v>41.462498688840334</v>
      </c>
    </row>
    <row r="1035" spans="1:16" x14ac:dyDescent="0.2">
      <c r="A1035" s="115" t="s">
        <v>55</v>
      </c>
      <c r="B1035" s="115" t="s">
        <v>70</v>
      </c>
      <c r="C1035" s="116" t="s">
        <v>125</v>
      </c>
      <c r="D1035" s="115" t="str">
        <f t="shared" si="325"/>
        <v>SEFemale45-49</v>
      </c>
      <c r="E1035" s="118">
        <f>VLOOKUP(D1035,'Appendix 1b. Person-years 2019'!$E$3:$F$1682,2,FALSE)</f>
        <v>76284.854300000006</v>
      </c>
      <c r="F1035" s="118">
        <f>VLOOKUP(D1035,'Appendix 2b. Deaths 2019'!$E$4:$F$1683,2,FALSE)</f>
        <v>186</v>
      </c>
      <c r="G1035" s="119">
        <f t="shared" si="326"/>
        <v>2.4382297338935862E-3</v>
      </c>
      <c r="H1035" s="189">
        <v>5</v>
      </c>
      <c r="I1035" s="215">
        <f>VLOOKUP(D1035,'Appendix 3. nax IBGE 2019'!$E$5:$O$1850,11,FALSE)</f>
        <v>2.5000000000000169</v>
      </c>
      <c r="J1035" s="119">
        <f t="shared" si="320"/>
        <v>1.2117286846758222E-2</v>
      </c>
      <c r="K1035" s="119">
        <f t="shared" si="328"/>
        <v>0.98788271315324183</v>
      </c>
      <c r="L1035" s="118">
        <f t="shared" si="324"/>
        <v>95794.180732273526</v>
      </c>
      <c r="M1035" s="118">
        <f t="shared" si="327"/>
        <v>1160.7655661831579</v>
      </c>
      <c r="N1035" s="118">
        <f t="shared" si="321"/>
        <v>476068.98974590976</v>
      </c>
      <c r="O1035" s="118">
        <f t="shared" si="322"/>
        <v>3522404.1373555278</v>
      </c>
      <c r="P1035" s="117">
        <f t="shared" si="323"/>
        <v>36.770543997865339</v>
      </c>
    </row>
    <row r="1036" spans="1:16" x14ac:dyDescent="0.2">
      <c r="A1036" s="115" t="s">
        <v>55</v>
      </c>
      <c r="B1036" s="115" t="s">
        <v>70</v>
      </c>
      <c r="C1036" s="116" t="s">
        <v>126</v>
      </c>
      <c r="D1036" s="115" t="str">
        <f t="shared" si="325"/>
        <v>SEFemale50-54</v>
      </c>
      <c r="E1036" s="118">
        <f>VLOOKUP(D1036,'Appendix 1b. Person-years 2019'!$E$3:$F$1682,2,FALSE)</f>
        <v>68396.709700000007</v>
      </c>
      <c r="F1036" s="118">
        <f>VLOOKUP(D1036,'Appendix 2b. Deaths 2019'!$E$4:$F$1683,2,FALSE)</f>
        <v>288</v>
      </c>
      <c r="G1036" s="119">
        <f t="shared" si="326"/>
        <v>4.2107288678537112E-3</v>
      </c>
      <c r="H1036" s="189">
        <v>5</v>
      </c>
      <c r="I1036" s="215">
        <f>VLOOKUP(D1036,'Appendix 3. nax IBGE 2019'!$E$5:$O$1850,11,FALSE)</f>
        <v>2.4999999999999876</v>
      </c>
      <c r="J1036" s="119">
        <f t="shared" si="320"/>
        <v>2.0834325103875704E-2</v>
      </c>
      <c r="K1036" s="119">
        <f t="shared" si="328"/>
        <v>0.97916567489612427</v>
      </c>
      <c r="L1036" s="118">
        <f t="shared" si="324"/>
        <v>94633.415166090374</v>
      </c>
      <c r="M1036" s="118">
        <f t="shared" si="327"/>
        <v>1971.6233372603685</v>
      </c>
      <c r="N1036" s="118">
        <f t="shared" si="321"/>
        <v>468238.01748730091</v>
      </c>
      <c r="O1036" s="118">
        <f t="shared" si="322"/>
        <v>3046335.147609618</v>
      </c>
      <c r="P1036" s="117">
        <f t="shared" si="323"/>
        <v>32.190903628100273</v>
      </c>
    </row>
    <row r="1037" spans="1:16" x14ac:dyDescent="0.2">
      <c r="A1037" s="115" t="s">
        <v>55</v>
      </c>
      <c r="B1037" s="115" t="s">
        <v>70</v>
      </c>
      <c r="C1037" s="116" t="s">
        <v>127</v>
      </c>
      <c r="D1037" s="115" t="str">
        <f t="shared" si="325"/>
        <v>SEFemale55-59</v>
      </c>
      <c r="E1037" s="118">
        <f>VLOOKUP(D1037,'Appendix 1b. Person-years 2019'!$E$3:$F$1682,2,FALSE)</f>
        <v>56008.048999999999</v>
      </c>
      <c r="F1037" s="118">
        <f>VLOOKUP(D1037,'Appendix 2b. Deaths 2019'!$E$4:$F$1683,2,FALSE)</f>
        <v>300</v>
      </c>
      <c r="G1037" s="119">
        <f t="shared" si="326"/>
        <v>5.3563729741773368E-3</v>
      </c>
      <c r="H1037" s="189">
        <v>5</v>
      </c>
      <c r="I1037" s="215">
        <f>VLOOKUP(D1037,'Appendix 3. nax IBGE 2019'!$E$5:$O$1850,11,FALSE)</f>
        <v>2.4999999999999942</v>
      </c>
      <c r="J1037" s="119">
        <f t="shared" si="320"/>
        <v>2.6427969714040031E-2</v>
      </c>
      <c r="K1037" s="119">
        <f t="shared" si="328"/>
        <v>0.97357203028595996</v>
      </c>
      <c r="L1037" s="118">
        <f t="shared" si="324"/>
        <v>92661.791828829999</v>
      </c>
      <c r="M1037" s="118">
        <f t="shared" si="327"/>
        <v>2448.8630281010014</v>
      </c>
      <c r="N1037" s="118">
        <f t="shared" si="321"/>
        <v>457186.80157389748</v>
      </c>
      <c r="O1037" s="118">
        <f t="shared" si="322"/>
        <v>2578097.130122317</v>
      </c>
      <c r="P1037" s="117">
        <f t="shared" si="323"/>
        <v>27.822655694859872</v>
      </c>
    </row>
    <row r="1038" spans="1:16" x14ac:dyDescent="0.2">
      <c r="A1038" s="115" t="s">
        <v>55</v>
      </c>
      <c r="B1038" s="115" t="s">
        <v>70</v>
      </c>
      <c r="C1038" s="116" t="s">
        <v>128</v>
      </c>
      <c r="D1038" s="115" t="str">
        <f t="shared" si="325"/>
        <v>SEFemale60-64</v>
      </c>
      <c r="E1038" s="118">
        <f>VLOOKUP(D1038,'Appendix 1b. Person-years 2019'!$E$3:$F$1682,2,FALSE)</f>
        <v>43863.178699999997</v>
      </c>
      <c r="F1038" s="118">
        <f>VLOOKUP(D1038,'Appendix 2b. Deaths 2019'!$E$4:$F$1683,2,FALSE)</f>
        <v>403</v>
      </c>
      <c r="G1038" s="119">
        <f t="shared" si="326"/>
        <v>9.1876606288909934E-3</v>
      </c>
      <c r="H1038" s="189">
        <v>5</v>
      </c>
      <c r="I1038" s="215">
        <f>VLOOKUP(D1038,'Appendix 3. nax IBGE 2019'!$E$5:$O$1850,11,FALSE)</f>
        <v>2.4999999999999951</v>
      </c>
      <c r="J1038" s="119">
        <f t="shared" si="320"/>
        <v>4.4906831329030027E-2</v>
      </c>
      <c r="K1038" s="119">
        <f t="shared" si="328"/>
        <v>0.95509316867096994</v>
      </c>
      <c r="L1038" s="118">
        <f t="shared" si="324"/>
        <v>90212.928800729002</v>
      </c>
      <c r="M1038" s="118">
        <f t="shared" si="327"/>
        <v>4051.1767773521324</v>
      </c>
      <c r="N1038" s="118">
        <f t="shared" si="321"/>
        <v>440936.70206026465</v>
      </c>
      <c r="O1038" s="118">
        <f t="shared" si="322"/>
        <v>2120910.3285484193</v>
      </c>
      <c r="P1038" s="117">
        <f t="shared" si="323"/>
        <v>23.51004846803378</v>
      </c>
    </row>
    <row r="1039" spans="1:16" x14ac:dyDescent="0.2">
      <c r="A1039" s="115" t="s">
        <v>55</v>
      </c>
      <c r="B1039" s="115" t="s">
        <v>70</v>
      </c>
      <c r="C1039" s="116" t="s">
        <v>129</v>
      </c>
      <c r="D1039" s="115" t="str">
        <f t="shared" si="325"/>
        <v>SEFemale65-69</v>
      </c>
      <c r="E1039" s="118">
        <f>VLOOKUP(D1039,'Appendix 1b. Person-years 2019'!$E$3:$F$1682,2,FALSE)</f>
        <v>34738.289799999999</v>
      </c>
      <c r="F1039" s="118">
        <f>VLOOKUP(D1039,'Appendix 2b. Deaths 2019'!$E$4:$F$1683,2,FALSE)</f>
        <v>498</v>
      </c>
      <c r="G1039" s="119">
        <f t="shared" si="326"/>
        <v>1.4335766178103565E-2</v>
      </c>
      <c r="H1039" s="189">
        <v>5</v>
      </c>
      <c r="I1039" s="215">
        <f>VLOOKUP(D1039,'Appendix 3. nax IBGE 2019'!$E$5:$O$1850,11,FALSE)</f>
        <v>2.4999999999999933</v>
      </c>
      <c r="J1039" s="119">
        <f t="shared" si="320"/>
        <v>6.9198786821320593E-2</v>
      </c>
      <c r="K1039" s="119">
        <f t="shared" si="328"/>
        <v>0.93080121317867937</v>
      </c>
      <c r="L1039" s="118">
        <f t="shared" si="324"/>
        <v>86161.752023376874</v>
      </c>
      <c r="M1039" s="118">
        <f t="shared" si="327"/>
        <v>5962.2887104171441</v>
      </c>
      <c r="N1039" s="118">
        <f t="shared" si="321"/>
        <v>415903.03834084154</v>
      </c>
      <c r="O1039" s="118">
        <f t="shared" si="322"/>
        <v>1679973.6264881548</v>
      </c>
      <c r="P1039" s="117">
        <f t="shared" si="323"/>
        <v>19.497904662295571</v>
      </c>
    </row>
    <row r="1040" spans="1:16" x14ac:dyDescent="0.2">
      <c r="A1040" s="115" t="s">
        <v>55</v>
      </c>
      <c r="B1040" s="115" t="s">
        <v>70</v>
      </c>
      <c r="C1040" s="116" t="s">
        <v>130</v>
      </c>
      <c r="D1040" s="115" t="str">
        <f t="shared" si="325"/>
        <v>SEFemale70-74</v>
      </c>
      <c r="E1040" s="118">
        <f>VLOOKUP(D1040,'Appendix 1b. Person-years 2019'!$E$3:$F$1682,2,FALSE)</f>
        <v>25643.844099999998</v>
      </c>
      <c r="F1040" s="118">
        <f>VLOOKUP(D1040,'Appendix 2b. Deaths 2019'!$E$4:$F$1683,2,FALSE)</f>
        <v>524</v>
      </c>
      <c r="G1040" s="119">
        <f t="shared" si="326"/>
        <v>2.0433753923812071E-2</v>
      </c>
      <c r="H1040" s="189">
        <v>5</v>
      </c>
      <c r="I1040" s="215">
        <f>VLOOKUP(D1040,'Appendix 3. nax IBGE 2019'!$E$5:$O$1850,11,FALSE)</f>
        <v>2.5</v>
      </c>
      <c r="J1040" s="119">
        <f t="shared" si="320"/>
        <v>9.7203203753782941E-2</v>
      </c>
      <c r="K1040" s="119">
        <f t="shared" si="328"/>
        <v>0.90279679624621711</v>
      </c>
      <c r="L1040" s="118">
        <f t="shared" si="324"/>
        <v>80199.463312959735</v>
      </c>
      <c r="M1040" s="118">
        <f t="shared" si="327"/>
        <v>7795.6447733536652</v>
      </c>
      <c r="N1040" s="118">
        <f t="shared" si="321"/>
        <v>381508.2046314145</v>
      </c>
      <c r="O1040" s="118">
        <f t="shared" si="322"/>
        <v>1264070.5881473131</v>
      </c>
      <c r="P1040" s="117">
        <f t="shared" si="323"/>
        <v>15.761584129491888</v>
      </c>
    </row>
    <row r="1041" spans="1:16" x14ac:dyDescent="0.2">
      <c r="A1041" s="115" t="s">
        <v>55</v>
      </c>
      <c r="B1041" s="115" t="s">
        <v>70</v>
      </c>
      <c r="C1041" s="116" t="s">
        <v>131</v>
      </c>
      <c r="D1041" s="115" t="str">
        <f t="shared" si="325"/>
        <v>SEFemale75-79</v>
      </c>
      <c r="E1041" s="118">
        <f>VLOOKUP(D1041,'Appendix 1b. Person-years 2019'!$E$3:$F$1682,2,FALSE)</f>
        <v>17716.999500000002</v>
      </c>
      <c r="F1041" s="118">
        <f>VLOOKUP(D1041,'Appendix 2b. Deaths 2019'!$E$4:$F$1683,2,FALSE)</f>
        <v>682</v>
      </c>
      <c r="G1041" s="119">
        <f t="shared" si="326"/>
        <v>3.8494102796582455E-2</v>
      </c>
      <c r="H1041" s="189">
        <v>5</v>
      </c>
      <c r="I1041" s="215">
        <f>VLOOKUP(D1041,'Appendix 3. nax IBGE 2019'!$E$5:$O$1850,11,FALSE)</f>
        <v>2.5000000000000009</v>
      </c>
      <c r="J1041" s="119">
        <f t="shared" si="320"/>
        <v>0.17557409575672162</v>
      </c>
      <c r="K1041" s="119">
        <f t="shared" si="328"/>
        <v>0.82442590424327844</v>
      </c>
      <c r="L1041" s="118">
        <f t="shared" si="324"/>
        <v>72403.818539606073</v>
      </c>
      <c r="M1041" s="118">
        <f t="shared" si="327"/>
        <v>12712.234969425092</v>
      </c>
      <c r="N1041" s="118">
        <f t="shared" si="321"/>
        <v>330238.50527446764</v>
      </c>
      <c r="O1041" s="118">
        <f t="shared" si="322"/>
        <v>882562.3835158986</v>
      </c>
      <c r="P1041" s="117">
        <f t="shared" si="323"/>
        <v>12.189445271220364</v>
      </c>
    </row>
    <row r="1042" spans="1:16" x14ac:dyDescent="0.2">
      <c r="A1042" s="115" t="s">
        <v>55</v>
      </c>
      <c r="B1042" s="115" t="s">
        <v>70</v>
      </c>
      <c r="C1042" s="116" t="s">
        <v>132</v>
      </c>
      <c r="D1042" s="115" t="str">
        <f t="shared" si="325"/>
        <v>SEFemale80-84</v>
      </c>
      <c r="E1042" s="118">
        <f>VLOOKUP(D1042,'Appendix 1b. Person-years 2019'!$E$3:$F$1682,2,FALSE)</f>
        <v>11671.7889</v>
      </c>
      <c r="F1042" s="118">
        <f>VLOOKUP(D1042,'Appendix 2b. Deaths 2019'!$E$4:$F$1683,2,FALSE)</f>
        <v>675</v>
      </c>
      <c r="G1042" s="119">
        <f t="shared" si="326"/>
        <v>5.7831751909083962E-2</v>
      </c>
      <c r="H1042" s="189">
        <v>5</v>
      </c>
      <c r="I1042" s="215">
        <f>VLOOKUP(D1042,'Appendix 3. nax IBGE 2019'!$E$5:$O$1850,11,FALSE)</f>
        <v>2.4999999999999996</v>
      </c>
      <c r="J1042" s="119">
        <f t="shared" si="320"/>
        <v>0.25263320714622767</v>
      </c>
      <c r="K1042" s="119">
        <f t="shared" si="328"/>
        <v>0.74736679285377239</v>
      </c>
      <c r="L1042" s="118">
        <f t="shared" si="324"/>
        <v>59691.583570180985</v>
      </c>
      <c r="M1042" s="118">
        <f t="shared" si="327"/>
        <v>15080.076196971893</v>
      </c>
      <c r="N1042" s="118">
        <f t="shared" si="321"/>
        <v>260757.72735847515</v>
      </c>
      <c r="O1042" s="118">
        <f t="shared" si="322"/>
        <v>552323.87824143097</v>
      </c>
      <c r="P1042" s="117">
        <f t="shared" si="323"/>
        <v>9.2529607225455681</v>
      </c>
    </row>
    <row r="1043" spans="1:16" x14ac:dyDescent="0.2">
      <c r="A1043" s="115" t="s">
        <v>55</v>
      </c>
      <c r="B1043" s="115" t="s">
        <v>70</v>
      </c>
      <c r="C1043" s="116" t="s">
        <v>133</v>
      </c>
      <c r="D1043" s="115" t="str">
        <f t="shared" si="325"/>
        <v>SEFemale85-89</v>
      </c>
      <c r="E1043" s="118">
        <f>VLOOKUP(D1043,'Appendix 1b. Person-years 2019'!$E$3:$F$1682,2,FALSE)</f>
        <v>6249.7170999999998</v>
      </c>
      <c r="F1043" s="118">
        <f>VLOOKUP(D1043,'Appendix 2b. Deaths 2019'!$E$4:$F$1683,2,FALSE)</f>
        <v>636</v>
      </c>
      <c r="G1043" s="119">
        <f t="shared" si="326"/>
        <v>0.10176460627313835</v>
      </c>
      <c r="H1043" s="189">
        <v>5</v>
      </c>
      <c r="I1043" s="215">
        <f>VLOOKUP(D1043,'Appendix 3. nax IBGE 2019'!$E$5:$O$1850,11,FALSE)</f>
        <v>2.5</v>
      </c>
      <c r="J1043" s="119">
        <f t="shared" si="320"/>
        <v>0.4056268816128582</v>
      </c>
      <c r="K1043" s="119">
        <f t="shared" si="328"/>
        <v>0.5943731183871418</v>
      </c>
      <c r="L1043" s="118">
        <f t="shared" si="324"/>
        <v>44611.50737320909</v>
      </c>
      <c r="M1043" s="118">
        <f t="shared" si="327"/>
        <v>18095.626619843835</v>
      </c>
      <c r="N1043" s="118">
        <f t="shared" si="321"/>
        <v>177818.47031643585</v>
      </c>
      <c r="O1043" s="118">
        <f t="shared" si="322"/>
        <v>291566.15088295587</v>
      </c>
      <c r="P1043" s="117">
        <f t="shared" si="323"/>
        <v>6.5356713559078807</v>
      </c>
    </row>
    <row r="1044" spans="1:16" x14ac:dyDescent="0.2">
      <c r="A1044" s="115" t="s">
        <v>55</v>
      </c>
      <c r="B1044" s="115" t="s">
        <v>70</v>
      </c>
      <c r="C1044" s="116" t="s">
        <v>8</v>
      </c>
      <c r="D1044" s="115" t="str">
        <f t="shared" si="325"/>
        <v>SEFemale90+</v>
      </c>
      <c r="E1044" s="113">
        <f>VLOOKUP(D1044,'Appendix 1b. Person-years 2019'!$E$3:$F$1682,2,FALSE)</f>
        <v>3616.2968000000001</v>
      </c>
      <c r="F1044" s="113">
        <f>VLOOKUP(D1044,'Appendix 2b. Deaths 2019'!$E$4:$F$1683,2,FALSE)</f>
        <v>843</v>
      </c>
      <c r="G1044" s="114">
        <f t="shared" si="326"/>
        <v>0.23311139727248051</v>
      </c>
      <c r="H1044" s="190"/>
      <c r="I1044" s="215">
        <f>VLOOKUP(D1044,'Appendix 3. nax IBGE 2019'!$E$5:$O$1850,11,FALSE)</f>
        <v>5.0411307954020739</v>
      </c>
      <c r="J1044" s="114">
        <v>1</v>
      </c>
      <c r="K1044" s="114">
        <f t="shared" si="328"/>
        <v>0</v>
      </c>
      <c r="L1044" s="113">
        <f t="shared" si="324"/>
        <v>26515.880753365254</v>
      </c>
      <c r="M1044" s="113">
        <f t="shared" si="327"/>
        <v>26515.880753365254</v>
      </c>
      <c r="N1044" s="113">
        <f>L1044*P1044</f>
        <v>113747.68056651999</v>
      </c>
      <c r="O1044" s="113">
        <f>N1044</f>
        <v>113747.68056651999</v>
      </c>
      <c r="P1044" s="112">
        <f>1/G1044</f>
        <v>4.289794543297746</v>
      </c>
    </row>
    <row r="1045" spans="1:16" x14ac:dyDescent="0.2">
      <c r="A1045" s="115" t="s">
        <v>55</v>
      </c>
      <c r="B1045" s="115" t="s">
        <v>71</v>
      </c>
      <c r="C1045" s="116">
        <v>0</v>
      </c>
      <c r="D1045" s="115" t="str">
        <f t="shared" si="325"/>
        <v>SEMale0</v>
      </c>
      <c r="E1045" s="122">
        <f>VLOOKUP(D1045,'Appendix 1b. Person-years 2019'!$E$3:$F$1682,2,FALSE)</f>
        <v>17564.227200000001</v>
      </c>
      <c r="F1045" s="122">
        <f>VLOOKUP(D1045,'Appendix 2b. Deaths 2019'!$E$4:$F$1683,2,FALSE)</f>
        <v>306</v>
      </c>
      <c r="G1045" s="123">
        <f t="shared" si="326"/>
        <v>1.7421774184292034E-2</v>
      </c>
      <c r="H1045" s="188">
        <v>1</v>
      </c>
      <c r="I1045" s="215">
        <f>VLOOKUP(D1045,'Appendix 3. nax IBGE 2019'!$E$5:$O$1850,11,FALSE)</f>
        <v>8.6165301961305327E-2</v>
      </c>
      <c r="J1045" s="123">
        <f t="shared" ref="J1045:J1063" si="329">(H1045*G1045)/(1+(H1045-I1045)*G1045)</f>
        <v>1.7148755337070085E-2</v>
      </c>
      <c r="K1045" s="123">
        <f t="shared" si="328"/>
        <v>0.98285124466292995</v>
      </c>
      <c r="L1045" s="122">
        <v>100000</v>
      </c>
      <c r="M1045" s="122">
        <f t="shared" si="327"/>
        <v>1714.8755337070086</v>
      </c>
      <c r="N1045" s="122">
        <f t="shared" ref="N1045:N1063" si="330">L1046*H1045+M1045*I1045</f>
        <v>98432.887234480921</v>
      </c>
      <c r="O1045" s="122">
        <f t="shared" ref="O1045:O1063" si="331">O1046+N1045</f>
        <v>7134078.7433859874</v>
      </c>
      <c r="P1045" s="121">
        <f t="shared" ref="P1045:P1063" si="332">O1045/L1045</f>
        <v>71.340787433859873</v>
      </c>
    </row>
    <row r="1046" spans="1:16" x14ac:dyDescent="0.2">
      <c r="A1046" s="115" t="s">
        <v>55</v>
      </c>
      <c r="B1046" s="115" t="s">
        <v>71</v>
      </c>
      <c r="C1046" s="120" t="s">
        <v>1657</v>
      </c>
      <c r="D1046" s="115" t="str">
        <f t="shared" si="325"/>
        <v>SEMale1-4</v>
      </c>
      <c r="E1046" s="118">
        <f>VLOOKUP(D1046,'Appendix 1b. Person-years 2019'!$E$3:$F$1682,2,FALSE)</f>
        <v>69441.778699999995</v>
      </c>
      <c r="F1046" s="118">
        <f>VLOOKUP(D1046,'Appendix 2b. Deaths 2019'!$E$4:$F$1683,2,FALSE)</f>
        <v>40</v>
      </c>
      <c r="G1046" s="119">
        <f t="shared" si="326"/>
        <v>5.7602211159951179E-4</v>
      </c>
      <c r="H1046" s="189">
        <v>4</v>
      </c>
      <c r="I1046" s="215">
        <f>VLOOKUP(D1046,'Appendix 3. nax IBGE 2019'!$E$5:$O$1850,11,FALSE)</f>
        <v>1.6072387635446144</v>
      </c>
      <c r="J1046" s="119">
        <f t="shared" si="329"/>
        <v>2.3009171305582955E-3</v>
      </c>
      <c r="K1046" s="119">
        <f t="shared" si="328"/>
        <v>0.99769908286944176</v>
      </c>
      <c r="L1046" s="118">
        <f t="shared" ref="L1046:L1064" si="333">L1045-M1045</f>
        <v>98285.124466292997</v>
      </c>
      <c r="M1046" s="118">
        <f t="shared" si="327"/>
        <v>226.14592656354782</v>
      </c>
      <c r="N1046" s="118">
        <f t="shared" si="330"/>
        <v>392599.38465830841</v>
      </c>
      <c r="O1046" s="118">
        <f t="shared" si="331"/>
        <v>7035645.8561515063</v>
      </c>
      <c r="P1046" s="117">
        <f t="shared" si="332"/>
        <v>71.584035675351757</v>
      </c>
    </row>
    <row r="1047" spans="1:16" x14ac:dyDescent="0.2">
      <c r="A1047" s="115" t="s">
        <v>55</v>
      </c>
      <c r="B1047" s="115" t="s">
        <v>71</v>
      </c>
      <c r="C1047" s="120" t="s">
        <v>1658</v>
      </c>
      <c r="D1047" s="115" t="str">
        <f t="shared" si="325"/>
        <v>SEMale5-9</v>
      </c>
      <c r="E1047" s="118">
        <f>VLOOKUP(D1047,'Appendix 1b. Person-years 2019'!$E$3:$F$1682,2,FALSE)</f>
        <v>87458.047099999996</v>
      </c>
      <c r="F1047" s="118">
        <f>VLOOKUP(D1047,'Appendix 2b. Deaths 2019'!$E$4:$F$1683,2,FALSE)</f>
        <v>24</v>
      </c>
      <c r="G1047" s="119">
        <f t="shared" si="326"/>
        <v>2.7441728686850589E-4</v>
      </c>
      <c r="H1047" s="189">
        <v>5</v>
      </c>
      <c r="I1047" s="215">
        <f>VLOOKUP(D1047,'Appendix 3. nax IBGE 2019'!$E$5:$O$1850,11,FALSE)</f>
        <v>2.4999999999998819</v>
      </c>
      <c r="J1047" s="119">
        <f t="shared" si="329"/>
        <v>1.3711457690878935E-3</v>
      </c>
      <c r="K1047" s="119">
        <f t="shared" si="328"/>
        <v>0.99862885423091208</v>
      </c>
      <c r="L1047" s="118">
        <f t="shared" si="333"/>
        <v>98058.978539729447</v>
      </c>
      <c r="M1047" s="118">
        <f t="shared" si="327"/>
        <v>134.45315354583056</v>
      </c>
      <c r="N1047" s="118">
        <f t="shared" si="330"/>
        <v>489958.75981478265</v>
      </c>
      <c r="O1047" s="118">
        <f t="shared" si="331"/>
        <v>6643046.4714931976</v>
      </c>
      <c r="P1047" s="117">
        <f t="shared" si="332"/>
        <v>67.745417813032901</v>
      </c>
    </row>
    <row r="1048" spans="1:16" x14ac:dyDescent="0.2">
      <c r="A1048" s="115" t="s">
        <v>55</v>
      </c>
      <c r="B1048" s="115" t="s">
        <v>71</v>
      </c>
      <c r="C1048" s="120" t="s">
        <v>118</v>
      </c>
      <c r="D1048" s="115" t="str">
        <f t="shared" si="325"/>
        <v>SEMale10-14</v>
      </c>
      <c r="E1048" s="118">
        <f>VLOOKUP(D1048,'Appendix 1b. Person-years 2019'!$E$3:$F$1682,2,FALSE)</f>
        <v>92223.319799999997</v>
      </c>
      <c r="F1048" s="118">
        <f>VLOOKUP(D1048,'Appendix 2b. Deaths 2019'!$E$4:$F$1683,2,FALSE)</f>
        <v>35</v>
      </c>
      <c r="G1048" s="119">
        <f t="shared" si="326"/>
        <v>3.7951355552915154E-4</v>
      </c>
      <c r="H1048" s="189">
        <v>5</v>
      </c>
      <c r="I1048" s="215">
        <f>VLOOKUP(D1048,'Appendix 3. nax IBGE 2019'!$E$5:$O$1850,11,FALSE)</f>
        <v>2.5000000000000413</v>
      </c>
      <c r="J1048" s="119">
        <f t="shared" si="329"/>
        <v>1.8957691024644111E-3</v>
      </c>
      <c r="K1048" s="119">
        <f t="shared" si="328"/>
        <v>0.99810423089753564</v>
      </c>
      <c r="L1048" s="118">
        <f t="shared" si="333"/>
        <v>97924.52538618361</v>
      </c>
      <c r="M1048" s="118">
        <f t="shared" si="327"/>
        <v>185.64228960061874</v>
      </c>
      <c r="N1048" s="118">
        <f t="shared" si="330"/>
        <v>489158.52120691654</v>
      </c>
      <c r="O1048" s="118">
        <f t="shared" si="331"/>
        <v>6153087.7116784146</v>
      </c>
      <c r="P1048" s="117">
        <f t="shared" si="332"/>
        <v>62.835001624083105</v>
      </c>
    </row>
    <row r="1049" spans="1:16" x14ac:dyDescent="0.2">
      <c r="A1049" s="115" t="s">
        <v>55</v>
      </c>
      <c r="B1049" s="115" t="s">
        <v>71</v>
      </c>
      <c r="C1049" s="116" t="s">
        <v>119</v>
      </c>
      <c r="D1049" s="115" t="str">
        <f t="shared" si="325"/>
        <v>SEMale15-19</v>
      </c>
      <c r="E1049" s="118">
        <f>VLOOKUP(D1049,'Appendix 1b. Person-years 2019'!$E$3:$F$1682,2,FALSE)</f>
        <v>96703.53</v>
      </c>
      <c r="F1049" s="118">
        <f>VLOOKUP(D1049,'Appendix 2b. Deaths 2019'!$E$4:$F$1683,2,FALSE)</f>
        <v>205</v>
      </c>
      <c r="G1049" s="119">
        <f t="shared" si="326"/>
        <v>2.1198812494228492E-3</v>
      </c>
      <c r="H1049" s="189">
        <v>5</v>
      </c>
      <c r="I1049" s="215">
        <f>VLOOKUP(D1049,'Appendix 3. nax IBGE 2019'!$E$5:$O$1850,11,FALSE)</f>
        <v>2.4999999999999658</v>
      </c>
      <c r="J1049" s="119">
        <f t="shared" si="329"/>
        <v>1.0543528675260653E-2</v>
      </c>
      <c r="K1049" s="119">
        <f t="shared" si="328"/>
        <v>0.98945647132473935</v>
      </c>
      <c r="L1049" s="118">
        <f t="shared" si="333"/>
        <v>97738.883096582998</v>
      </c>
      <c r="M1049" s="118">
        <f t="shared" si="327"/>
        <v>1030.5127166167715</v>
      </c>
      <c r="N1049" s="118">
        <f t="shared" si="330"/>
        <v>486118.13369137305</v>
      </c>
      <c r="O1049" s="118">
        <f t="shared" si="331"/>
        <v>5663929.1904714983</v>
      </c>
      <c r="P1049" s="117">
        <f t="shared" si="332"/>
        <v>57.949600108224608</v>
      </c>
    </row>
    <row r="1050" spans="1:16" x14ac:dyDescent="0.2">
      <c r="A1050" s="115" t="s">
        <v>55</v>
      </c>
      <c r="B1050" s="115" t="s">
        <v>71</v>
      </c>
      <c r="C1050" s="116" t="s">
        <v>120</v>
      </c>
      <c r="D1050" s="115" t="str">
        <f t="shared" si="325"/>
        <v>SEMale20-24</v>
      </c>
      <c r="E1050" s="118">
        <f>VLOOKUP(D1050,'Appendix 1b. Person-years 2019'!$E$3:$F$1682,2,FALSE)</f>
        <v>105013.5205</v>
      </c>
      <c r="F1050" s="118">
        <f>VLOOKUP(D1050,'Appendix 2b. Deaths 2019'!$E$4:$F$1683,2,FALSE)</f>
        <v>347</v>
      </c>
      <c r="G1050" s="119">
        <f t="shared" si="326"/>
        <v>3.3043364163760228E-3</v>
      </c>
      <c r="H1050" s="189">
        <v>5</v>
      </c>
      <c r="I1050" s="215">
        <f>VLOOKUP(D1050,'Appendix 3. nax IBGE 2019'!$E$5:$O$1850,11,FALSE)</f>
        <v>2.4999999999999885</v>
      </c>
      <c r="J1050" s="119">
        <f t="shared" si="329"/>
        <v>1.6386317319259307E-2</v>
      </c>
      <c r="K1050" s="119">
        <f t="shared" si="328"/>
        <v>0.98361368268074068</v>
      </c>
      <c r="L1050" s="118">
        <f t="shared" si="333"/>
        <v>96708.370379966233</v>
      </c>
      <c r="M1050" s="118">
        <f t="shared" si="327"/>
        <v>1584.6940444745844</v>
      </c>
      <c r="N1050" s="118">
        <f t="shared" si="330"/>
        <v>479580.11678864469</v>
      </c>
      <c r="O1050" s="118">
        <f t="shared" si="331"/>
        <v>5177811.056780125</v>
      </c>
      <c r="P1050" s="117">
        <f t="shared" si="332"/>
        <v>53.540464351085191</v>
      </c>
    </row>
    <row r="1051" spans="1:16" x14ac:dyDescent="0.2">
      <c r="A1051" s="115" t="s">
        <v>55</v>
      </c>
      <c r="B1051" s="115" t="s">
        <v>71</v>
      </c>
      <c r="C1051" s="116" t="s">
        <v>121</v>
      </c>
      <c r="D1051" s="115" t="str">
        <f t="shared" si="325"/>
        <v>SEMale25-29</v>
      </c>
      <c r="E1051" s="118">
        <f>VLOOKUP(D1051,'Appendix 1b. Person-years 2019'!$E$3:$F$1682,2,FALSE)</f>
        <v>96988.637300000002</v>
      </c>
      <c r="F1051" s="118">
        <f>VLOOKUP(D1051,'Appendix 2b. Deaths 2019'!$E$4:$F$1683,2,FALSE)</f>
        <v>285</v>
      </c>
      <c r="G1051" s="119">
        <f t="shared" si="326"/>
        <v>2.9384885480806728E-3</v>
      </c>
      <c r="H1051" s="189">
        <v>5</v>
      </c>
      <c r="I1051" s="215">
        <f>VLOOKUP(D1051,'Appendix 3. nax IBGE 2019'!$E$5:$O$1850,11,FALSE)</f>
        <v>2.4999999999999942</v>
      </c>
      <c r="J1051" s="119">
        <f t="shared" si="329"/>
        <v>1.4585295927768076E-2</v>
      </c>
      <c r="K1051" s="119">
        <f t="shared" si="328"/>
        <v>0.98541470407223197</v>
      </c>
      <c r="L1051" s="118">
        <f t="shared" si="333"/>
        <v>95123.676335491647</v>
      </c>
      <c r="M1051" s="118">
        <f t="shared" si="327"/>
        <v>1387.4069690903748</v>
      </c>
      <c r="N1051" s="118">
        <f t="shared" si="330"/>
        <v>472149.86425473227</v>
      </c>
      <c r="O1051" s="118">
        <f t="shared" si="331"/>
        <v>4698230.9399914807</v>
      </c>
      <c r="P1051" s="117">
        <f t="shared" si="332"/>
        <v>49.390762857201736</v>
      </c>
    </row>
    <row r="1052" spans="1:16" x14ac:dyDescent="0.2">
      <c r="A1052" s="115" t="s">
        <v>55</v>
      </c>
      <c r="B1052" s="115" t="s">
        <v>71</v>
      </c>
      <c r="C1052" s="116" t="s">
        <v>122</v>
      </c>
      <c r="D1052" s="115" t="str">
        <f t="shared" si="325"/>
        <v>SEMale30-34</v>
      </c>
      <c r="E1052" s="118">
        <f>VLOOKUP(D1052,'Appendix 1b. Person-years 2019'!$E$3:$F$1682,2,FALSE)</f>
        <v>94761.054900000003</v>
      </c>
      <c r="F1052" s="118">
        <f>VLOOKUP(D1052,'Appendix 2b. Deaths 2019'!$E$4:$F$1683,2,FALSE)</f>
        <v>258</v>
      </c>
      <c r="G1052" s="119">
        <f t="shared" si="326"/>
        <v>2.7226374830067453E-3</v>
      </c>
      <c r="H1052" s="189">
        <v>5</v>
      </c>
      <c r="I1052" s="215">
        <f>VLOOKUP(D1052,'Appendix 3. nax IBGE 2019'!$E$5:$O$1850,11,FALSE)</f>
        <v>2.4999999999999747</v>
      </c>
      <c r="J1052" s="119">
        <f t="shared" si="329"/>
        <v>1.3521154410504818E-2</v>
      </c>
      <c r="K1052" s="119">
        <f t="shared" si="328"/>
        <v>0.98647884558949517</v>
      </c>
      <c r="L1052" s="118">
        <f t="shared" si="333"/>
        <v>93736.269366401277</v>
      </c>
      <c r="M1052" s="118">
        <f t="shared" si="327"/>
        <v>1267.4225719677843</v>
      </c>
      <c r="N1052" s="118">
        <f t="shared" si="330"/>
        <v>465512.79040208692</v>
      </c>
      <c r="O1052" s="118">
        <f t="shared" si="331"/>
        <v>4226081.0757367481</v>
      </c>
      <c r="P1052" s="117">
        <f t="shared" si="332"/>
        <v>45.084801265320465</v>
      </c>
    </row>
    <row r="1053" spans="1:16" x14ac:dyDescent="0.2">
      <c r="A1053" s="115" t="s">
        <v>55</v>
      </c>
      <c r="B1053" s="115" t="s">
        <v>71</v>
      </c>
      <c r="C1053" s="116" t="s">
        <v>123</v>
      </c>
      <c r="D1053" s="115" t="str">
        <f t="shared" si="325"/>
        <v>SEMale35-39</v>
      </c>
      <c r="E1053" s="118">
        <f>VLOOKUP(D1053,'Appendix 1b. Person-years 2019'!$E$3:$F$1682,2,FALSE)</f>
        <v>87985.462599999999</v>
      </c>
      <c r="F1053" s="118">
        <f>VLOOKUP(D1053,'Appendix 2b. Deaths 2019'!$E$4:$F$1683,2,FALSE)</f>
        <v>329</v>
      </c>
      <c r="G1053" s="119">
        <f t="shared" si="326"/>
        <v>3.7392540799120605E-3</v>
      </c>
      <c r="H1053" s="189">
        <v>5</v>
      </c>
      <c r="I1053" s="215">
        <f>VLOOKUP(D1053,'Appendix 3. nax IBGE 2019'!$E$5:$O$1850,11,FALSE)</f>
        <v>2.5000000000000013</v>
      </c>
      <c r="J1053" s="119">
        <f t="shared" si="329"/>
        <v>1.8523113827182879E-2</v>
      </c>
      <c r="K1053" s="119">
        <f t="shared" si="328"/>
        <v>0.98147688617281714</v>
      </c>
      <c r="L1053" s="118">
        <f t="shared" si="333"/>
        <v>92468.846794433499</v>
      </c>
      <c r="M1053" s="118">
        <f t="shared" si="327"/>
        <v>1712.8109746416264</v>
      </c>
      <c r="N1053" s="118">
        <f t="shared" si="330"/>
        <v>458062.2065355634</v>
      </c>
      <c r="O1053" s="118">
        <f t="shared" si="331"/>
        <v>3760568.2853346616</v>
      </c>
      <c r="P1053" s="117">
        <f t="shared" si="332"/>
        <v>40.668489071727485</v>
      </c>
    </row>
    <row r="1054" spans="1:16" x14ac:dyDescent="0.2">
      <c r="A1054" s="115" t="s">
        <v>55</v>
      </c>
      <c r="B1054" s="115" t="s">
        <v>71</v>
      </c>
      <c r="C1054" s="116" t="s">
        <v>124</v>
      </c>
      <c r="D1054" s="115" t="str">
        <f t="shared" si="325"/>
        <v>SEMale40-44</v>
      </c>
      <c r="E1054" s="118">
        <f>VLOOKUP(D1054,'Appendix 1b. Person-years 2019'!$E$3:$F$1682,2,FALSE)</f>
        <v>77428.7644</v>
      </c>
      <c r="F1054" s="118">
        <f>VLOOKUP(D1054,'Appendix 2b. Deaths 2019'!$E$4:$F$1683,2,FALSE)</f>
        <v>329</v>
      </c>
      <c r="G1054" s="119">
        <f t="shared" si="326"/>
        <v>4.2490669010340036E-3</v>
      </c>
      <c r="H1054" s="189">
        <v>5</v>
      </c>
      <c r="I1054" s="215">
        <f>VLOOKUP(D1054,'Appendix 3. nax IBGE 2019'!$E$5:$O$1850,11,FALSE)</f>
        <v>2.4999999999999956</v>
      </c>
      <c r="J1054" s="119">
        <f t="shared" si="329"/>
        <v>2.1022024533574178E-2</v>
      </c>
      <c r="K1054" s="119">
        <f t="shared" si="328"/>
        <v>0.97897797546642584</v>
      </c>
      <c r="L1054" s="118">
        <f t="shared" si="333"/>
        <v>90756.035819791869</v>
      </c>
      <c r="M1054" s="118">
        <f t="shared" si="327"/>
        <v>1907.8756115736016</v>
      </c>
      <c r="N1054" s="118">
        <f t="shared" si="330"/>
        <v>449010.49007002532</v>
      </c>
      <c r="O1054" s="118">
        <f t="shared" si="331"/>
        <v>3302506.0787990983</v>
      </c>
      <c r="P1054" s="117">
        <f t="shared" si="332"/>
        <v>36.388831320890453</v>
      </c>
    </row>
    <row r="1055" spans="1:16" x14ac:dyDescent="0.2">
      <c r="A1055" s="115" t="s">
        <v>55</v>
      </c>
      <c r="B1055" s="115" t="s">
        <v>71</v>
      </c>
      <c r="C1055" s="116" t="s">
        <v>125</v>
      </c>
      <c r="D1055" s="115" t="str">
        <f t="shared" si="325"/>
        <v>SEMale45-49</v>
      </c>
      <c r="E1055" s="118">
        <f>VLOOKUP(D1055,'Appendix 1b. Person-years 2019'!$E$3:$F$1682,2,FALSE)</f>
        <v>67142.907999999996</v>
      </c>
      <c r="F1055" s="118">
        <f>VLOOKUP(D1055,'Appendix 2b. Deaths 2019'!$E$4:$F$1683,2,FALSE)</f>
        <v>335</v>
      </c>
      <c r="G1055" s="119">
        <f t="shared" si="326"/>
        <v>4.9893579229544245E-3</v>
      </c>
      <c r="H1055" s="189">
        <v>5</v>
      </c>
      <c r="I1055" s="215">
        <f>VLOOKUP(D1055,'Appendix 3. nax IBGE 2019'!$E$5:$O$1850,11,FALSE)</f>
        <v>2.4999999999999987</v>
      </c>
      <c r="J1055" s="119">
        <f t="shared" si="329"/>
        <v>2.463945200211214E-2</v>
      </c>
      <c r="K1055" s="119">
        <f t="shared" si="328"/>
        <v>0.97536054799788785</v>
      </c>
      <c r="L1055" s="118">
        <f t="shared" si="333"/>
        <v>88848.160208218265</v>
      </c>
      <c r="M1055" s="118">
        <f t="shared" si="327"/>
        <v>2189.1699789263635</v>
      </c>
      <c r="N1055" s="118">
        <f t="shared" si="330"/>
        <v>438767.87609377538</v>
      </c>
      <c r="O1055" s="118">
        <f t="shared" si="331"/>
        <v>2853495.5887290728</v>
      </c>
      <c r="P1055" s="117">
        <f t="shared" si="332"/>
        <v>32.116541097101191</v>
      </c>
    </row>
    <row r="1056" spans="1:16" x14ac:dyDescent="0.2">
      <c r="A1056" s="115" t="s">
        <v>55</v>
      </c>
      <c r="B1056" s="115" t="s">
        <v>71</v>
      </c>
      <c r="C1056" s="116" t="s">
        <v>126</v>
      </c>
      <c r="D1056" s="115" t="str">
        <f t="shared" si="325"/>
        <v>SEMale50-54</v>
      </c>
      <c r="E1056" s="118">
        <f>VLOOKUP(D1056,'Appendix 1b. Person-years 2019'!$E$3:$F$1682,2,FALSE)</f>
        <v>60078.430899999999</v>
      </c>
      <c r="F1056" s="118">
        <f>VLOOKUP(D1056,'Appendix 2b. Deaths 2019'!$E$4:$F$1683,2,FALSE)</f>
        <v>427</v>
      </c>
      <c r="G1056" s="119">
        <f t="shared" si="326"/>
        <v>7.107376035015588E-3</v>
      </c>
      <c r="H1056" s="189">
        <v>5</v>
      </c>
      <c r="I1056" s="215">
        <f>VLOOKUP(D1056,'Appendix 3. nax IBGE 2019'!$E$5:$O$1850,11,FALSE)</f>
        <v>2.5000000000000031</v>
      </c>
      <c r="J1056" s="119">
        <f t="shared" si="329"/>
        <v>3.4916468987799806E-2</v>
      </c>
      <c r="K1056" s="119">
        <f t="shared" si="328"/>
        <v>0.96508353101220024</v>
      </c>
      <c r="L1056" s="118">
        <f t="shared" si="333"/>
        <v>86658.9902292919</v>
      </c>
      <c r="M1056" s="118">
        <f t="shared" si="327"/>
        <v>3025.8259448551171</v>
      </c>
      <c r="N1056" s="118">
        <f t="shared" si="330"/>
        <v>425730.38628432172</v>
      </c>
      <c r="O1056" s="118">
        <f t="shared" si="331"/>
        <v>2414727.7126352973</v>
      </c>
      <c r="P1056" s="117">
        <f t="shared" si="332"/>
        <v>27.864710934735619</v>
      </c>
    </row>
    <row r="1057" spans="1:16" x14ac:dyDescent="0.2">
      <c r="A1057" s="115" t="s">
        <v>55</v>
      </c>
      <c r="B1057" s="115" t="s">
        <v>71</v>
      </c>
      <c r="C1057" s="116" t="s">
        <v>127</v>
      </c>
      <c r="D1057" s="115" t="str">
        <f t="shared" si="325"/>
        <v>SEMale55-59</v>
      </c>
      <c r="E1057" s="118">
        <f>VLOOKUP(D1057,'Appendix 1b. Person-years 2019'!$E$3:$F$1682,2,FALSE)</f>
        <v>47881.840300000003</v>
      </c>
      <c r="F1057" s="118">
        <f>VLOOKUP(D1057,'Appendix 2b. Deaths 2019'!$E$4:$F$1683,2,FALSE)</f>
        <v>500</v>
      </c>
      <c r="G1057" s="119">
        <f t="shared" si="326"/>
        <v>1.0442372241068603E-2</v>
      </c>
      <c r="H1057" s="189">
        <v>5</v>
      </c>
      <c r="I1057" s="215">
        <f>VLOOKUP(D1057,'Appendix 3. nax IBGE 2019'!$E$5:$O$1850,11,FALSE)</f>
        <v>2.4999999999999978</v>
      </c>
      <c r="J1057" s="119">
        <f t="shared" si="329"/>
        <v>5.0883500083346141E-2</v>
      </c>
      <c r="K1057" s="119">
        <f t="shared" si="328"/>
        <v>0.94911649991665381</v>
      </c>
      <c r="L1057" s="118">
        <f t="shared" si="333"/>
        <v>83633.164284436789</v>
      </c>
      <c r="M1057" s="118">
        <f t="shared" si="327"/>
        <v>4255.5481218376408</v>
      </c>
      <c r="N1057" s="118">
        <f t="shared" si="330"/>
        <v>407526.9511175899</v>
      </c>
      <c r="O1057" s="118">
        <f t="shared" si="331"/>
        <v>1988997.3263509755</v>
      </c>
      <c r="P1057" s="117">
        <f t="shared" si="332"/>
        <v>23.782399522591135</v>
      </c>
    </row>
    <row r="1058" spans="1:16" x14ac:dyDescent="0.2">
      <c r="A1058" s="115" t="s">
        <v>55</v>
      </c>
      <c r="B1058" s="115" t="s">
        <v>71</v>
      </c>
      <c r="C1058" s="116" t="s">
        <v>128</v>
      </c>
      <c r="D1058" s="115" t="str">
        <f t="shared" si="325"/>
        <v>SEMale60-64</v>
      </c>
      <c r="E1058" s="118">
        <f>VLOOKUP(D1058,'Appendix 1b. Person-years 2019'!$E$3:$F$1682,2,FALSE)</f>
        <v>36570.952599999997</v>
      </c>
      <c r="F1058" s="118">
        <f>VLOOKUP(D1058,'Appendix 2b. Deaths 2019'!$E$4:$F$1683,2,FALSE)</f>
        <v>573</v>
      </c>
      <c r="G1058" s="119">
        <f t="shared" si="326"/>
        <v>1.5668172668819133E-2</v>
      </c>
      <c r="H1058" s="189">
        <v>5</v>
      </c>
      <c r="I1058" s="215">
        <f>VLOOKUP(D1058,'Appendix 3. nax IBGE 2019'!$E$5:$O$1850,11,FALSE)</f>
        <v>2.5000000000000062</v>
      </c>
      <c r="J1058" s="119">
        <f t="shared" si="329"/>
        <v>7.5387887257380409E-2</v>
      </c>
      <c r="K1058" s="119">
        <f t="shared" si="328"/>
        <v>0.92461211274261956</v>
      </c>
      <c r="L1058" s="118">
        <f t="shared" si="333"/>
        <v>79377.616162599152</v>
      </c>
      <c r="M1058" s="118">
        <f t="shared" si="327"/>
        <v>5984.1107780256416</v>
      </c>
      <c r="N1058" s="118">
        <f t="shared" si="330"/>
        <v>381927.80386793165</v>
      </c>
      <c r="O1058" s="118">
        <f t="shared" si="331"/>
        <v>1581470.3752333857</v>
      </c>
      <c r="P1058" s="117">
        <f t="shared" si="332"/>
        <v>19.923379558210229</v>
      </c>
    </row>
    <row r="1059" spans="1:16" x14ac:dyDescent="0.2">
      <c r="A1059" s="115" t="s">
        <v>55</v>
      </c>
      <c r="B1059" s="115" t="s">
        <v>71</v>
      </c>
      <c r="C1059" s="116" t="s">
        <v>129</v>
      </c>
      <c r="D1059" s="115" t="str">
        <f t="shared" si="325"/>
        <v>SEMale65-69</v>
      </c>
      <c r="E1059" s="118">
        <f>VLOOKUP(D1059,'Appendix 1b. Person-years 2019'!$E$3:$F$1682,2,FALSE)</f>
        <v>27782.392199999998</v>
      </c>
      <c r="F1059" s="118">
        <f>VLOOKUP(D1059,'Appendix 2b. Deaths 2019'!$E$4:$F$1683,2,FALSE)</f>
        <v>665</v>
      </c>
      <c r="G1059" s="119">
        <f t="shared" si="326"/>
        <v>2.3936023766880667E-2</v>
      </c>
      <c r="H1059" s="189">
        <v>5</v>
      </c>
      <c r="I1059" s="215">
        <f>VLOOKUP(D1059,'Appendix 3. nax IBGE 2019'!$E$5:$O$1850,11,FALSE)</f>
        <v>2.4999999999999996</v>
      </c>
      <c r="J1059" s="119">
        <f t="shared" si="329"/>
        <v>0.1129228111081351</v>
      </c>
      <c r="K1059" s="119">
        <f t="shared" si="328"/>
        <v>0.88707718889186493</v>
      </c>
      <c r="L1059" s="118">
        <f t="shared" si="333"/>
        <v>73393.505384573509</v>
      </c>
      <c r="M1059" s="118">
        <f t="shared" si="327"/>
        <v>8287.8009451060898</v>
      </c>
      <c r="N1059" s="118">
        <f t="shared" si="330"/>
        <v>346248.02456010226</v>
      </c>
      <c r="O1059" s="118">
        <f t="shared" si="331"/>
        <v>1199542.571365454</v>
      </c>
      <c r="P1059" s="117">
        <f t="shared" si="332"/>
        <v>16.343988001117935</v>
      </c>
    </row>
    <row r="1060" spans="1:16" x14ac:dyDescent="0.2">
      <c r="A1060" s="115" t="s">
        <v>55</v>
      </c>
      <c r="B1060" s="115" t="s">
        <v>71</v>
      </c>
      <c r="C1060" s="116" t="s">
        <v>130</v>
      </c>
      <c r="D1060" s="115" t="str">
        <f t="shared" si="325"/>
        <v>SEMale70-74</v>
      </c>
      <c r="E1060" s="118">
        <f>VLOOKUP(D1060,'Appendix 1b. Person-years 2019'!$E$3:$F$1682,2,FALSE)</f>
        <v>20095.402300000002</v>
      </c>
      <c r="F1060" s="118">
        <f>VLOOKUP(D1060,'Appendix 2b. Deaths 2019'!$E$4:$F$1683,2,FALSE)</f>
        <v>660</v>
      </c>
      <c r="G1060" s="119">
        <f t="shared" si="326"/>
        <v>3.2843333522116151E-2</v>
      </c>
      <c r="H1060" s="189">
        <v>5</v>
      </c>
      <c r="I1060" s="215">
        <f>VLOOKUP(D1060,'Appendix 3. nax IBGE 2019'!$E$5:$O$1850,11,FALSE)</f>
        <v>2.4999999999999987</v>
      </c>
      <c r="J1060" s="119">
        <f t="shared" si="329"/>
        <v>0.15175621745107931</v>
      </c>
      <c r="K1060" s="119">
        <f t="shared" si="328"/>
        <v>0.84824378254892063</v>
      </c>
      <c r="L1060" s="118">
        <f t="shared" si="333"/>
        <v>65105.704439467416</v>
      </c>
      <c r="M1060" s="118">
        <f t="shared" si="327"/>
        <v>9880.195440221516</v>
      </c>
      <c r="N1060" s="118">
        <f t="shared" si="330"/>
        <v>300828.03359678324</v>
      </c>
      <c r="O1060" s="118">
        <f t="shared" si="331"/>
        <v>853294.54680535174</v>
      </c>
      <c r="P1060" s="117">
        <f t="shared" si="332"/>
        <v>13.106294665757124</v>
      </c>
    </row>
    <row r="1061" spans="1:16" x14ac:dyDescent="0.2">
      <c r="A1061" s="115" t="s">
        <v>55</v>
      </c>
      <c r="B1061" s="115" t="s">
        <v>71</v>
      </c>
      <c r="C1061" s="116" t="s">
        <v>131</v>
      </c>
      <c r="D1061" s="115" t="str">
        <f t="shared" si="325"/>
        <v>SEMale75-79</v>
      </c>
      <c r="E1061" s="118">
        <f>VLOOKUP(D1061,'Appendix 1b. Person-years 2019'!$E$3:$F$1682,2,FALSE)</f>
        <v>12345.427</v>
      </c>
      <c r="F1061" s="118">
        <f>VLOOKUP(D1061,'Appendix 2b. Deaths 2019'!$E$4:$F$1683,2,FALSE)</f>
        <v>684</v>
      </c>
      <c r="G1061" s="119">
        <f t="shared" si="326"/>
        <v>5.5405130984938794E-2</v>
      </c>
      <c r="H1061" s="189">
        <v>5</v>
      </c>
      <c r="I1061" s="215">
        <f>VLOOKUP(D1061,'Appendix 3. nax IBGE 2019'!$E$5:$O$1850,11,FALSE)</f>
        <v>2.5000000000000004</v>
      </c>
      <c r="J1061" s="119">
        <f t="shared" si="329"/>
        <v>0.2433223835889155</v>
      </c>
      <c r="K1061" s="119">
        <f t="shared" si="328"/>
        <v>0.75667761641108444</v>
      </c>
      <c r="L1061" s="118">
        <f t="shared" si="333"/>
        <v>55225.508999245896</v>
      </c>
      <c r="M1061" s="118">
        <f t="shared" si="327"/>
        <v>13437.602484607614</v>
      </c>
      <c r="N1061" s="118">
        <f t="shared" si="330"/>
        <v>242533.53878471043</v>
      </c>
      <c r="O1061" s="118">
        <f t="shared" si="331"/>
        <v>552466.51320856845</v>
      </c>
      <c r="P1061" s="117">
        <f t="shared" si="332"/>
        <v>10.003828361565891</v>
      </c>
    </row>
    <row r="1062" spans="1:16" x14ac:dyDescent="0.2">
      <c r="A1062" s="115" t="s">
        <v>55</v>
      </c>
      <c r="B1062" s="115" t="s">
        <v>71</v>
      </c>
      <c r="C1062" s="116" t="s">
        <v>132</v>
      </c>
      <c r="D1062" s="115" t="str">
        <f t="shared" si="325"/>
        <v>SEMale80-84</v>
      </c>
      <c r="E1062" s="118">
        <f>VLOOKUP(D1062,'Appendix 1b. Person-years 2019'!$E$3:$F$1682,2,FALSE)</f>
        <v>7139.8010999999997</v>
      </c>
      <c r="F1062" s="118">
        <f>VLOOKUP(D1062,'Appendix 2b. Deaths 2019'!$E$4:$F$1683,2,FALSE)</f>
        <v>618</v>
      </c>
      <c r="G1062" s="119">
        <f t="shared" si="326"/>
        <v>8.6557033080375309E-2</v>
      </c>
      <c r="H1062" s="189">
        <v>5</v>
      </c>
      <c r="I1062" s="215">
        <f>VLOOKUP(D1062,'Appendix 3. nax IBGE 2019'!$E$5:$O$1850,11,FALSE)</f>
        <v>2.5</v>
      </c>
      <c r="J1062" s="119">
        <f t="shared" si="329"/>
        <v>0.35579398588644706</v>
      </c>
      <c r="K1062" s="119">
        <f t="shared" si="328"/>
        <v>0.64420601411355294</v>
      </c>
      <c r="L1062" s="118">
        <f t="shared" si="333"/>
        <v>41787.906514638278</v>
      </c>
      <c r="M1062" s="118">
        <f t="shared" si="327"/>
        <v>14867.88582069338</v>
      </c>
      <c r="N1062" s="118">
        <f t="shared" si="330"/>
        <v>171769.81802145793</v>
      </c>
      <c r="O1062" s="118">
        <f t="shared" si="331"/>
        <v>309932.97442385805</v>
      </c>
      <c r="P1062" s="117">
        <f t="shared" si="332"/>
        <v>7.4168102753673173</v>
      </c>
    </row>
    <row r="1063" spans="1:16" x14ac:dyDescent="0.2">
      <c r="A1063" s="115" t="s">
        <v>55</v>
      </c>
      <c r="B1063" s="115" t="s">
        <v>71</v>
      </c>
      <c r="C1063" s="116" t="s">
        <v>133</v>
      </c>
      <c r="D1063" s="115" t="str">
        <f t="shared" si="325"/>
        <v>SEMale85-89</v>
      </c>
      <c r="E1063" s="118">
        <f>VLOOKUP(D1063,'Appendix 1b. Person-years 2019'!$E$3:$F$1682,2,FALSE)</f>
        <v>3316.6131</v>
      </c>
      <c r="F1063" s="118">
        <f>VLOOKUP(D1063,'Appendix 2b. Deaths 2019'!$E$4:$F$1683,2,FALSE)</f>
        <v>475</v>
      </c>
      <c r="G1063" s="119">
        <f t="shared" si="326"/>
        <v>0.14321839348701842</v>
      </c>
      <c r="H1063" s="189">
        <v>5</v>
      </c>
      <c r="I1063" s="215">
        <f>VLOOKUP(D1063,'Appendix 3. nax IBGE 2019'!$E$5:$O$1850,11,FALSE)</f>
        <v>2.5000000000000004</v>
      </c>
      <c r="J1063" s="119">
        <f t="shared" si="329"/>
        <v>0.52729581768273093</v>
      </c>
      <c r="K1063" s="119">
        <f t="shared" si="328"/>
        <v>0.47270418231726907</v>
      </c>
      <c r="L1063" s="118">
        <f t="shared" si="333"/>
        <v>26920.020693944898</v>
      </c>
      <c r="M1063" s="118">
        <f t="shared" si="327"/>
        <v>14194.814323849712</v>
      </c>
      <c r="N1063" s="118">
        <f t="shared" si="330"/>
        <v>99113.067660100205</v>
      </c>
      <c r="O1063" s="118">
        <f t="shared" si="331"/>
        <v>138163.15640240011</v>
      </c>
      <c r="P1063" s="117">
        <f t="shared" si="332"/>
        <v>5.1323569908501989</v>
      </c>
    </row>
    <row r="1064" spans="1:16" x14ac:dyDescent="0.2">
      <c r="A1064" s="115" t="s">
        <v>55</v>
      </c>
      <c r="B1064" s="115" t="s">
        <v>71</v>
      </c>
      <c r="C1064" s="116" t="s">
        <v>8</v>
      </c>
      <c r="D1064" s="115" t="str">
        <f t="shared" si="325"/>
        <v>SEMale90+</v>
      </c>
      <c r="E1064" s="113">
        <f>VLOOKUP(D1064,'Appendix 1b. Person-years 2019'!$E$3:$F$1682,2,FALSE)</f>
        <v>1669.3833999999999</v>
      </c>
      <c r="F1064" s="113">
        <f>VLOOKUP(D1064,'Appendix 2b. Deaths 2019'!$E$4:$F$1683,2,FALSE)</f>
        <v>544</v>
      </c>
      <c r="G1064" s="114">
        <f t="shared" si="326"/>
        <v>0.32586882078736379</v>
      </c>
      <c r="H1064" s="190"/>
      <c r="I1064" s="215">
        <f>VLOOKUP(D1064,'Appendix 3. nax IBGE 2019'!$E$5:$O$1850,11,FALSE)</f>
        <v>3.9148366182883594</v>
      </c>
      <c r="J1064" s="114">
        <v>1</v>
      </c>
      <c r="K1064" s="114">
        <f t="shared" si="328"/>
        <v>0</v>
      </c>
      <c r="L1064" s="113">
        <f t="shared" si="333"/>
        <v>12725.206370095186</v>
      </c>
      <c r="M1064" s="113">
        <f t="shared" si="327"/>
        <v>12725.206370095186</v>
      </c>
      <c r="N1064" s="113">
        <f>L1064*P1064</f>
        <v>39050.088742299922</v>
      </c>
      <c r="O1064" s="113">
        <f>N1064</f>
        <v>39050.088742299922</v>
      </c>
      <c r="P1064" s="112">
        <f>1/G1064</f>
        <v>3.0687194852941175</v>
      </c>
    </row>
    <row r="1065" spans="1:16" x14ac:dyDescent="0.2">
      <c r="A1065" s="115" t="s">
        <v>13</v>
      </c>
      <c r="B1065" s="115" t="s">
        <v>70</v>
      </c>
      <c r="C1065" s="116">
        <v>0</v>
      </c>
      <c r="D1065" s="115" t="str">
        <f t="shared" si="325"/>
        <v>SPFemale0</v>
      </c>
      <c r="E1065" s="122">
        <f>VLOOKUP(D1065,'Appendix 1b. Person-years 2019'!$E$3:$F$1682,2,FALSE)</f>
        <v>296110.8737</v>
      </c>
      <c r="F1065" s="122">
        <f>VLOOKUP(D1065,'Appendix 2b. Deaths 2019'!$E$4:$F$1683,2,FALSE)</f>
        <v>2888</v>
      </c>
      <c r="G1065" s="123">
        <f t="shared" si="326"/>
        <v>9.7531035044864014E-3</v>
      </c>
      <c r="H1065" s="188">
        <v>1</v>
      </c>
      <c r="I1065" s="215">
        <f>VLOOKUP(D1065,'Appendix 3. nax IBGE 2019'!$E$5:$O$1850,11,FALSE)</f>
        <v>7.453091898219634E-2</v>
      </c>
      <c r="J1065" s="123">
        <f t="shared" ref="J1065:J1083" si="334">(H1065*G1065)/(1+(H1065-I1065)*G1065)</f>
        <v>9.6658575819819053E-3</v>
      </c>
      <c r="K1065" s="123">
        <f t="shared" si="328"/>
        <v>0.99033414241801809</v>
      </c>
      <c r="L1065" s="122">
        <v>100000</v>
      </c>
      <c r="M1065" s="122">
        <f t="shared" si="327"/>
        <v>966.58575819819055</v>
      </c>
      <c r="N1065" s="122">
        <f t="shared" ref="N1065:N1083" si="335">L1066*H1065+M1065*I1065</f>
        <v>99105.454766635434</v>
      </c>
      <c r="O1065" s="122">
        <f t="shared" ref="O1065:O1083" si="336">O1066+N1065</f>
        <v>8058785.8189597614</v>
      </c>
      <c r="P1065" s="121">
        <f t="shared" ref="P1065:P1083" si="337">O1065/L1065</f>
        <v>80.587858189597611</v>
      </c>
    </row>
    <row r="1066" spans="1:16" x14ac:dyDescent="0.2">
      <c r="A1066" s="115" t="s">
        <v>13</v>
      </c>
      <c r="B1066" s="115" t="s">
        <v>70</v>
      </c>
      <c r="C1066" s="120" t="s">
        <v>1657</v>
      </c>
      <c r="D1066" s="115" t="str">
        <f t="shared" si="325"/>
        <v>SPFemale1-4</v>
      </c>
      <c r="E1066" s="118">
        <f>VLOOKUP(D1066,'Appendix 1b. Person-years 2019'!$E$3:$F$1682,2,FALSE)</f>
        <v>1198304.1333999999</v>
      </c>
      <c r="F1066" s="118">
        <f>VLOOKUP(D1066,'Appendix 2b. Deaths 2019'!$E$4:$F$1683,2,FALSE)</f>
        <v>440</v>
      </c>
      <c r="G1066" s="119">
        <f t="shared" si="326"/>
        <v>3.6718558146968004E-4</v>
      </c>
      <c r="H1066" s="189">
        <v>4</v>
      </c>
      <c r="I1066" s="215">
        <f>VLOOKUP(D1066,'Appendix 3. nax IBGE 2019'!$E$5:$O$1850,11,FALSE)</f>
        <v>1.5107124188844894</v>
      </c>
      <c r="J1066" s="119">
        <f t="shared" si="334"/>
        <v>1.4674010765274236E-3</v>
      </c>
      <c r="K1066" s="119">
        <f t="shared" si="328"/>
        <v>0.99853259892347257</v>
      </c>
      <c r="L1066" s="118">
        <f t="shared" ref="L1066:L1084" si="338">L1065-M1065</f>
        <v>99033.414241801816</v>
      </c>
      <c r="M1066" s="118">
        <f t="shared" si="327"/>
        <v>145.32173867060627</v>
      </c>
      <c r="N1066" s="118">
        <f t="shared" si="335"/>
        <v>395771.90936786839</v>
      </c>
      <c r="O1066" s="118">
        <f t="shared" si="336"/>
        <v>7959680.3641931256</v>
      </c>
      <c r="P1066" s="117">
        <f t="shared" si="337"/>
        <v>80.373684227008695</v>
      </c>
    </row>
    <row r="1067" spans="1:16" x14ac:dyDescent="0.2">
      <c r="A1067" s="115" t="s">
        <v>13</v>
      </c>
      <c r="B1067" s="115" t="s">
        <v>70</v>
      </c>
      <c r="C1067" s="120" t="s">
        <v>1658</v>
      </c>
      <c r="D1067" s="115" t="str">
        <f t="shared" si="325"/>
        <v>SPFemale5-9</v>
      </c>
      <c r="E1067" s="118">
        <f>VLOOKUP(D1067,'Appendix 1b. Person-years 2019'!$E$3:$F$1682,2,FALSE)</f>
        <v>1470279.3532</v>
      </c>
      <c r="F1067" s="118">
        <f>VLOOKUP(D1067,'Appendix 2b. Deaths 2019'!$E$4:$F$1683,2,FALSE)</f>
        <v>224</v>
      </c>
      <c r="G1067" s="119">
        <f t="shared" si="326"/>
        <v>1.5235199998726338E-4</v>
      </c>
      <c r="H1067" s="189">
        <v>5</v>
      </c>
      <c r="I1067" s="215">
        <f>VLOOKUP(D1067,'Appendix 3. nax IBGE 2019'!$E$5:$O$1850,11,FALSE)</f>
        <v>2.5000000000007239</v>
      </c>
      <c r="J1067" s="119">
        <f t="shared" si="334"/>
        <v>7.6146997125369007E-4</v>
      </c>
      <c r="K1067" s="119">
        <f t="shared" si="328"/>
        <v>0.9992385300287463</v>
      </c>
      <c r="L1067" s="118">
        <f t="shared" si="338"/>
        <v>98888.092503131207</v>
      </c>
      <c r="M1067" s="118">
        <f t="shared" si="327"/>
        <v>75.300312955691567</v>
      </c>
      <c r="N1067" s="118">
        <f t="shared" si="335"/>
        <v>494252.21173326689</v>
      </c>
      <c r="O1067" s="118">
        <f t="shared" si="336"/>
        <v>7563908.454825257</v>
      </c>
      <c r="P1067" s="117">
        <f t="shared" si="337"/>
        <v>76.489577899237489</v>
      </c>
    </row>
    <row r="1068" spans="1:16" x14ac:dyDescent="0.2">
      <c r="A1068" s="115" t="s">
        <v>13</v>
      </c>
      <c r="B1068" s="115" t="s">
        <v>70</v>
      </c>
      <c r="C1068" s="120" t="s">
        <v>118</v>
      </c>
      <c r="D1068" s="115" t="str">
        <f t="shared" si="325"/>
        <v>SPFemale10-14</v>
      </c>
      <c r="E1068" s="118">
        <f>VLOOKUP(D1068,'Appendix 1b. Person-years 2019'!$E$3:$F$1682,2,FALSE)</f>
        <v>1456773.6129999999</v>
      </c>
      <c r="F1068" s="118">
        <f>VLOOKUP(D1068,'Appendix 2b. Deaths 2019'!$E$4:$F$1683,2,FALSE)</f>
        <v>259</v>
      </c>
      <c r="G1068" s="119">
        <f t="shared" si="326"/>
        <v>1.7779015056885165E-4</v>
      </c>
      <c r="H1068" s="189">
        <v>5</v>
      </c>
      <c r="I1068" s="215">
        <f>VLOOKUP(D1068,'Appendix 3. nax IBGE 2019'!$E$5:$O$1850,11,FALSE)</f>
        <v>2.4999999999996332</v>
      </c>
      <c r="J1068" s="119">
        <f t="shared" si="334"/>
        <v>8.885558116653961E-4</v>
      </c>
      <c r="K1068" s="119">
        <f t="shared" si="328"/>
        <v>0.99911144418833464</v>
      </c>
      <c r="L1068" s="118">
        <f t="shared" si="338"/>
        <v>98812.792190175518</v>
      </c>
      <c r="M1068" s="118">
        <f t="shared" si="327"/>
        <v>87.800680767465522</v>
      </c>
      <c r="N1068" s="118">
        <f t="shared" si="335"/>
        <v>493844.45924895885</v>
      </c>
      <c r="O1068" s="118">
        <f t="shared" si="336"/>
        <v>7069656.2430919902</v>
      </c>
      <c r="P1068" s="117">
        <f t="shared" si="337"/>
        <v>71.54596167554601</v>
      </c>
    </row>
    <row r="1069" spans="1:16" x14ac:dyDescent="0.2">
      <c r="A1069" s="115" t="s">
        <v>13</v>
      </c>
      <c r="B1069" s="115" t="s">
        <v>70</v>
      </c>
      <c r="C1069" s="116" t="s">
        <v>119</v>
      </c>
      <c r="D1069" s="115" t="str">
        <f t="shared" si="325"/>
        <v>SPFemale15-19</v>
      </c>
      <c r="E1069" s="118">
        <f>VLOOKUP(D1069,'Appendix 1b. Person-years 2019'!$E$3:$F$1682,2,FALSE)</f>
        <v>1557695.5658</v>
      </c>
      <c r="F1069" s="118">
        <f>VLOOKUP(D1069,'Appendix 2b. Deaths 2019'!$E$4:$F$1683,2,FALSE)</f>
        <v>597</v>
      </c>
      <c r="G1069" s="119">
        <f t="shared" si="326"/>
        <v>3.832584576264061E-4</v>
      </c>
      <c r="H1069" s="189">
        <v>5</v>
      </c>
      <c r="I1069" s="215">
        <f>VLOOKUP(D1069,'Appendix 3. nax IBGE 2019'!$E$5:$O$1850,11,FALSE)</f>
        <v>2.499999999999901</v>
      </c>
      <c r="J1069" s="119">
        <f t="shared" si="334"/>
        <v>1.9144579576219586E-3</v>
      </c>
      <c r="K1069" s="119">
        <f t="shared" si="328"/>
        <v>0.99808554204237809</v>
      </c>
      <c r="L1069" s="118">
        <f t="shared" si="338"/>
        <v>98724.99150940805</v>
      </c>
      <c r="M1069" s="118">
        <f t="shared" si="327"/>
        <v>189.00484561134652</v>
      </c>
      <c r="N1069" s="118">
        <f t="shared" si="335"/>
        <v>493152.44543301186</v>
      </c>
      <c r="O1069" s="118">
        <f t="shared" si="336"/>
        <v>6575811.7838430312</v>
      </c>
      <c r="P1069" s="117">
        <f t="shared" si="337"/>
        <v>66.607367428503508</v>
      </c>
    </row>
    <row r="1070" spans="1:16" x14ac:dyDescent="0.2">
      <c r="A1070" s="115" t="s">
        <v>13</v>
      </c>
      <c r="B1070" s="115" t="s">
        <v>70</v>
      </c>
      <c r="C1070" s="116" t="s">
        <v>120</v>
      </c>
      <c r="D1070" s="115" t="str">
        <f t="shared" si="325"/>
        <v>SPFemale20-24</v>
      </c>
      <c r="E1070" s="118">
        <f>VLOOKUP(D1070,'Appendix 1b. Person-years 2019'!$E$3:$F$1682,2,FALSE)</f>
        <v>1708806.7863</v>
      </c>
      <c r="F1070" s="118">
        <f>VLOOKUP(D1070,'Appendix 2b. Deaths 2019'!$E$4:$F$1683,2,FALSE)</f>
        <v>898</v>
      </c>
      <c r="G1070" s="119">
        <f t="shared" si="326"/>
        <v>5.2551289426020929E-4</v>
      </c>
      <c r="H1070" s="189">
        <v>5</v>
      </c>
      <c r="I1070" s="215">
        <f>VLOOKUP(D1070,'Appendix 3. nax IBGE 2019'!$E$5:$O$1850,11,FALSE)</f>
        <v>2.4999999999998628</v>
      </c>
      <c r="J1070" s="119">
        <f t="shared" si="334"/>
        <v>2.6241169530638415E-3</v>
      </c>
      <c r="K1070" s="119">
        <f t="shared" si="328"/>
        <v>0.99737588304693614</v>
      </c>
      <c r="L1070" s="118">
        <f t="shared" si="338"/>
        <v>98535.986663796706</v>
      </c>
      <c r="M1070" s="118">
        <f t="shared" si="327"/>
        <v>258.56995309134152</v>
      </c>
      <c r="N1070" s="118">
        <f t="shared" si="335"/>
        <v>492033.50843625516</v>
      </c>
      <c r="O1070" s="118">
        <f t="shared" si="336"/>
        <v>6082659.3384100189</v>
      </c>
      <c r="P1070" s="117">
        <f t="shared" si="337"/>
        <v>61.730333701979973</v>
      </c>
    </row>
    <row r="1071" spans="1:16" x14ac:dyDescent="0.2">
      <c r="A1071" s="115" t="s">
        <v>13</v>
      </c>
      <c r="B1071" s="115" t="s">
        <v>70</v>
      </c>
      <c r="C1071" s="116" t="s">
        <v>121</v>
      </c>
      <c r="D1071" s="115" t="str">
        <f t="shared" si="325"/>
        <v>SPFemale25-29</v>
      </c>
      <c r="E1071" s="118">
        <f>VLOOKUP(D1071,'Appendix 1b. Person-years 2019'!$E$3:$F$1682,2,FALSE)</f>
        <v>1757099.6547999999</v>
      </c>
      <c r="F1071" s="118">
        <f>VLOOKUP(D1071,'Appendix 2b. Deaths 2019'!$E$4:$F$1683,2,FALSE)</f>
        <v>1007</v>
      </c>
      <c r="G1071" s="119">
        <f t="shared" si="326"/>
        <v>5.7310352161819801E-4</v>
      </c>
      <c r="H1071" s="189">
        <v>5</v>
      </c>
      <c r="I1071" s="215">
        <f>VLOOKUP(D1071,'Appendix 3. nax IBGE 2019'!$E$5:$O$1850,11,FALSE)</f>
        <v>2.5000000000000822</v>
      </c>
      <c r="J1071" s="119">
        <f t="shared" si="334"/>
        <v>2.8614178864221655E-3</v>
      </c>
      <c r="K1071" s="119">
        <f t="shared" si="328"/>
        <v>0.99713858211357786</v>
      </c>
      <c r="L1071" s="118">
        <f t="shared" si="338"/>
        <v>98277.416710705365</v>
      </c>
      <c r="M1071" s="118">
        <f t="shared" si="327"/>
        <v>281.21275800737698</v>
      </c>
      <c r="N1071" s="118">
        <f t="shared" si="335"/>
        <v>490684.05165850843</v>
      </c>
      <c r="O1071" s="118">
        <f t="shared" si="336"/>
        <v>5590625.8299737638</v>
      </c>
      <c r="P1071" s="117">
        <f t="shared" si="337"/>
        <v>56.886169957342567</v>
      </c>
    </row>
    <row r="1072" spans="1:16" x14ac:dyDescent="0.2">
      <c r="A1072" s="115" t="s">
        <v>13</v>
      </c>
      <c r="B1072" s="115" t="s">
        <v>70</v>
      </c>
      <c r="C1072" s="116" t="s">
        <v>122</v>
      </c>
      <c r="D1072" s="115" t="str">
        <f t="shared" si="325"/>
        <v>SPFemale30-34</v>
      </c>
      <c r="E1072" s="118">
        <f>VLOOKUP(D1072,'Appendix 1b. Person-years 2019'!$E$3:$F$1682,2,FALSE)</f>
        <v>1911399.1144000001</v>
      </c>
      <c r="F1072" s="118">
        <f>VLOOKUP(D1072,'Appendix 2b. Deaths 2019'!$E$4:$F$1683,2,FALSE)</f>
        <v>1456</v>
      </c>
      <c r="G1072" s="119">
        <f t="shared" si="326"/>
        <v>7.6174567050432446E-4</v>
      </c>
      <c r="H1072" s="189">
        <v>5</v>
      </c>
      <c r="I1072" s="215">
        <f>VLOOKUP(D1072,'Appendix 3. nax IBGE 2019'!$E$5:$O$1850,11,FALSE)</f>
        <v>2.500000000000083</v>
      </c>
      <c r="J1072" s="119">
        <f t="shared" si="334"/>
        <v>3.8014889331808204E-3</v>
      </c>
      <c r="K1072" s="119">
        <f t="shared" si="328"/>
        <v>0.99619851106681923</v>
      </c>
      <c r="L1072" s="118">
        <f t="shared" si="338"/>
        <v>97996.203952697993</v>
      </c>
      <c r="M1072" s="118">
        <f t="shared" si="327"/>
        <v>372.53148481991201</v>
      </c>
      <c r="N1072" s="118">
        <f t="shared" si="335"/>
        <v>489049.69105144026</v>
      </c>
      <c r="O1072" s="118">
        <f t="shared" si="336"/>
        <v>5099941.7783152554</v>
      </c>
      <c r="P1072" s="117">
        <f t="shared" si="337"/>
        <v>52.042238092987333</v>
      </c>
    </row>
    <row r="1073" spans="1:16" x14ac:dyDescent="0.2">
      <c r="A1073" s="115" t="s">
        <v>13</v>
      </c>
      <c r="B1073" s="115" t="s">
        <v>70</v>
      </c>
      <c r="C1073" s="116" t="s">
        <v>123</v>
      </c>
      <c r="D1073" s="115" t="str">
        <f t="shared" si="325"/>
        <v>SPFemale35-39</v>
      </c>
      <c r="E1073" s="118">
        <f>VLOOKUP(D1073,'Appendix 1b. Person-years 2019'!$E$3:$F$1682,2,FALSE)</f>
        <v>1936134.5105000001</v>
      </c>
      <c r="F1073" s="118">
        <f>VLOOKUP(D1073,'Appendix 2b. Deaths 2019'!$E$4:$F$1683,2,FALSE)</f>
        <v>2028</v>
      </c>
      <c r="G1073" s="119">
        <f t="shared" si="326"/>
        <v>1.04744788598199E-3</v>
      </c>
      <c r="H1073" s="189">
        <v>5</v>
      </c>
      <c r="I1073" s="215">
        <f>VLOOKUP(D1073,'Appendix 3. nax IBGE 2019'!$E$5:$O$1850,11,FALSE)</f>
        <v>2.499999999999988</v>
      </c>
      <c r="J1073" s="119">
        <f t="shared" si="334"/>
        <v>5.2235609103278976E-3</v>
      </c>
      <c r="K1073" s="119">
        <f t="shared" si="328"/>
        <v>0.99477643908967206</v>
      </c>
      <c r="L1073" s="118">
        <f t="shared" si="338"/>
        <v>97623.672467878088</v>
      </c>
      <c r="M1073" s="118">
        <f t="shared" si="327"/>
        <v>509.94319942586179</v>
      </c>
      <c r="N1073" s="118">
        <f t="shared" si="335"/>
        <v>486843.50434082578</v>
      </c>
      <c r="O1073" s="118">
        <f t="shared" si="336"/>
        <v>4610892.0872638151</v>
      </c>
      <c r="P1073" s="117">
        <f t="shared" si="337"/>
        <v>47.231291045529701</v>
      </c>
    </row>
    <row r="1074" spans="1:16" x14ac:dyDescent="0.2">
      <c r="A1074" s="115" t="s">
        <v>13</v>
      </c>
      <c r="B1074" s="115" t="s">
        <v>70</v>
      </c>
      <c r="C1074" s="116" t="s">
        <v>124</v>
      </c>
      <c r="D1074" s="115" t="str">
        <f t="shared" si="325"/>
        <v>SPFemale40-44</v>
      </c>
      <c r="E1074" s="118">
        <f>VLOOKUP(D1074,'Appendix 1b. Person-years 2019'!$E$3:$F$1682,2,FALSE)</f>
        <v>1785920.3181</v>
      </c>
      <c r="F1074" s="118">
        <f>VLOOKUP(D1074,'Appendix 2b. Deaths 2019'!$E$4:$F$1683,2,FALSE)</f>
        <v>2929</v>
      </c>
      <c r="G1074" s="119">
        <f t="shared" si="326"/>
        <v>1.6400507739987506E-3</v>
      </c>
      <c r="H1074" s="189">
        <v>5</v>
      </c>
      <c r="I1074" s="215">
        <f>VLOOKUP(D1074,'Appendix 3. nax IBGE 2019'!$E$5:$O$1850,11,FALSE)</f>
        <v>2.49999999999998</v>
      </c>
      <c r="J1074" s="119">
        <f t="shared" si="334"/>
        <v>8.1667690801164681E-3</v>
      </c>
      <c r="K1074" s="119">
        <f t="shared" si="328"/>
        <v>0.99183323091988351</v>
      </c>
      <c r="L1074" s="118">
        <f t="shared" si="338"/>
        <v>97113.729268452225</v>
      </c>
      <c r="M1074" s="118">
        <f t="shared" si="327"/>
        <v>793.10540144439733</v>
      </c>
      <c r="N1074" s="118">
        <f t="shared" si="335"/>
        <v>483585.88283865014</v>
      </c>
      <c r="O1074" s="118">
        <f t="shared" si="336"/>
        <v>4124048.5829229895</v>
      </c>
      <c r="P1074" s="117">
        <f t="shared" si="337"/>
        <v>42.466174597443896</v>
      </c>
    </row>
    <row r="1075" spans="1:16" x14ac:dyDescent="0.2">
      <c r="A1075" s="115" t="s">
        <v>13</v>
      </c>
      <c r="B1075" s="115" t="s">
        <v>70</v>
      </c>
      <c r="C1075" s="116" t="s">
        <v>125</v>
      </c>
      <c r="D1075" s="115" t="str">
        <f t="shared" si="325"/>
        <v>SPFemale45-49</v>
      </c>
      <c r="E1075" s="118">
        <f>VLOOKUP(D1075,'Appendix 1b. Person-years 2019'!$E$3:$F$1682,2,FALSE)</f>
        <v>1601791.5651</v>
      </c>
      <c r="F1075" s="118">
        <f>VLOOKUP(D1075,'Appendix 2b. Deaths 2019'!$E$4:$F$1683,2,FALSE)</f>
        <v>3845</v>
      </c>
      <c r="G1075" s="119">
        <f t="shared" si="326"/>
        <v>2.4004371628464382E-3</v>
      </c>
      <c r="H1075" s="189">
        <v>5</v>
      </c>
      <c r="I1075" s="215">
        <f>VLOOKUP(D1075,'Appendix 3. nax IBGE 2019'!$E$5:$O$1850,11,FALSE)</f>
        <v>2.4999999999999774</v>
      </c>
      <c r="J1075" s="119">
        <f t="shared" si="334"/>
        <v>1.1930589239767704E-2</v>
      </c>
      <c r="K1075" s="119">
        <f t="shared" si="328"/>
        <v>0.98806941076023225</v>
      </c>
      <c r="L1075" s="118">
        <f t="shared" si="338"/>
        <v>96320.623867007831</v>
      </c>
      <c r="M1075" s="118">
        <f t="shared" si="327"/>
        <v>1149.1617986754359</v>
      </c>
      <c r="N1075" s="118">
        <f t="shared" si="335"/>
        <v>478730.21483835048</v>
      </c>
      <c r="O1075" s="118">
        <f t="shared" si="336"/>
        <v>3640462.7000843394</v>
      </c>
      <c r="P1075" s="117">
        <f t="shared" si="337"/>
        <v>37.795256653557523</v>
      </c>
    </row>
    <row r="1076" spans="1:16" x14ac:dyDescent="0.2">
      <c r="A1076" s="115" t="s">
        <v>13</v>
      </c>
      <c r="B1076" s="115" t="s">
        <v>70</v>
      </c>
      <c r="C1076" s="116" t="s">
        <v>126</v>
      </c>
      <c r="D1076" s="115" t="str">
        <f t="shared" si="325"/>
        <v>SPFemale50-54</v>
      </c>
      <c r="E1076" s="118">
        <f>VLOOKUP(D1076,'Appendix 1b. Person-years 2019'!$E$3:$F$1682,2,FALSE)</f>
        <v>1502352.9881</v>
      </c>
      <c r="F1076" s="118">
        <f>VLOOKUP(D1076,'Appendix 2b. Deaths 2019'!$E$4:$F$1683,2,FALSE)</f>
        <v>5371</v>
      </c>
      <c r="G1076" s="119">
        <f t="shared" si="326"/>
        <v>3.575058619740632E-3</v>
      </c>
      <c r="H1076" s="189">
        <v>5</v>
      </c>
      <c r="I1076" s="215">
        <f>VLOOKUP(D1076,'Appendix 3. nax IBGE 2019'!$E$5:$O$1850,11,FALSE)</f>
        <v>2.4999999999999827</v>
      </c>
      <c r="J1076" s="119">
        <f t="shared" si="334"/>
        <v>1.7716945303644989E-2</v>
      </c>
      <c r="K1076" s="119">
        <f t="shared" si="328"/>
        <v>0.98228305469635502</v>
      </c>
      <c r="L1076" s="118">
        <f t="shared" si="338"/>
        <v>95171.462068332388</v>
      </c>
      <c r="M1076" s="118">
        <f t="shared" si="327"/>
        <v>1686.1475879325687</v>
      </c>
      <c r="N1076" s="118">
        <f t="shared" si="335"/>
        <v>471641.94137183047</v>
      </c>
      <c r="O1076" s="118">
        <f t="shared" si="336"/>
        <v>3161732.4852459887</v>
      </c>
      <c r="P1076" s="117">
        <f t="shared" si="337"/>
        <v>33.221434414613583</v>
      </c>
    </row>
    <row r="1077" spans="1:16" x14ac:dyDescent="0.2">
      <c r="A1077" s="115" t="s">
        <v>13</v>
      </c>
      <c r="B1077" s="115" t="s">
        <v>70</v>
      </c>
      <c r="C1077" s="116" t="s">
        <v>127</v>
      </c>
      <c r="D1077" s="115" t="str">
        <f t="shared" si="325"/>
        <v>SPFemale55-59</v>
      </c>
      <c r="E1077" s="118">
        <f>VLOOKUP(D1077,'Appendix 1b. Person-years 2019'!$E$3:$F$1682,2,FALSE)</f>
        <v>1384278.8026999999</v>
      </c>
      <c r="F1077" s="118">
        <f>VLOOKUP(D1077,'Appendix 2b. Deaths 2019'!$E$4:$F$1683,2,FALSE)</f>
        <v>7753</v>
      </c>
      <c r="G1077" s="119">
        <f t="shared" si="326"/>
        <v>5.6007503581489322E-3</v>
      </c>
      <c r="H1077" s="189">
        <v>5</v>
      </c>
      <c r="I1077" s="215">
        <f>VLOOKUP(D1077,'Appendix 3. nax IBGE 2019'!$E$5:$O$1850,11,FALSE)</f>
        <v>2.5000000000000169</v>
      </c>
      <c r="J1077" s="119">
        <f t="shared" si="334"/>
        <v>2.7617061128232246E-2</v>
      </c>
      <c r="K1077" s="119">
        <f t="shared" si="328"/>
        <v>0.97238293887176774</v>
      </c>
      <c r="L1077" s="118">
        <f t="shared" si="338"/>
        <v>93485.314480399815</v>
      </c>
      <c r="M1077" s="118">
        <f t="shared" si="327"/>
        <v>2581.7896445972169</v>
      </c>
      <c r="N1077" s="118">
        <f t="shared" si="335"/>
        <v>460972.09829050611</v>
      </c>
      <c r="O1077" s="118">
        <f t="shared" si="336"/>
        <v>2690090.5438741581</v>
      </c>
      <c r="P1077" s="117">
        <f t="shared" si="337"/>
        <v>28.775541472218762</v>
      </c>
    </row>
    <row r="1078" spans="1:16" x14ac:dyDescent="0.2">
      <c r="A1078" s="115" t="s">
        <v>13</v>
      </c>
      <c r="B1078" s="115" t="s">
        <v>70</v>
      </c>
      <c r="C1078" s="116" t="s">
        <v>128</v>
      </c>
      <c r="D1078" s="115" t="str">
        <f t="shared" si="325"/>
        <v>SPFemale60-64</v>
      </c>
      <c r="E1078" s="118">
        <f>VLOOKUP(D1078,'Appendix 1b. Person-years 2019'!$E$3:$F$1682,2,FALSE)</f>
        <v>1190480.0255</v>
      </c>
      <c r="F1078" s="118">
        <f>VLOOKUP(D1078,'Appendix 2b. Deaths 2019'!$E$4:$F$1683,2,FALSE)</f>
        <v>10435</v>
      </c>
      <c r="G1078" s="119">
        <f t="shared" si="326"/>
        <v>8.765371763056095E-3</v>
      </c>
      <c r="H1078" s="189">
        <v>5</v>
      </c>
      <c r="I1078" s="215">
        <f>VLOOKUP(D1078,'Appendix 3. nax IBGE 2019'!$E$5:$O$1850,11,FALSE)</f>
        <v>2.4999999999999907</v>
      </c>
      <c r="J1078" s="119">
        <f t="shared" si="334"/>
        <v>4.2887056333808078E-2</v>
      </c>
      <c r="K1078" s="119">
        <f t="shared" si="328"/>
        <v>0.95711294366619193</v>
      </c>
      <c r="L1078" s="118">
        <f t="shared" si="338"/>
        <v>90903.5248358026</v>
      </c>
      <c r="M1078" s="118">
        <f t="shared" si="327"/>
        <v>3898.5845905747879</v>
      </c>
      <c r="N1078" s="118">
        <f t="shared" si="335"/>
        <v>444771.16270257602</v>
      </c>
      <c r="O1078" s="118">
        <f t="shared" si="336"/>
        <v>2229118.4455836518</v>
      </c>
      <c r="P1078" s="117">
        <f t="shared" si="337"/>
        <v>24.521804293178601</v>
      </c>
    </row>
    <row r="1079" spans="1:16" x14ac:dyDescent="0.2">
      <c r="A1079" s="115" t="s">
        <v>13</v>
      </c>
      <c r="B1079" s="115" t="s">
        <v>70</v>
      </c>
      <c r="C1079" s="116" t="s">
        <v>129</v>
      </c>
      <c r="D1079" s="115" t="str">
        <f t="shared" si="325"/>
        <v>SPFemale65-69</v>
      </c>
      <c r="E1079" s="118">
        <f>VLOOKUP(D1079,'Appendix 1b. Person-years 2019'!$E$3:$F$1682,2,FALSE)</f>
        <v>939317.52209999994</v>
      </c>
      <c r="F1079" s="118">
        <f>VLOOKUP(D1079,'Appendix 2b. Deaths 2019'!$E$4:$F$1683,2,FALSE)</f>
        <v>12705</v>
      </c>
      <c r="G1079" s="119">
        <f t="shared" si="326"/>
        <v>1.3525777706771474E-2</v>
      </c>
      <c r="H1079" s="189">
        <v>5</v>
      </c>
      <c r="I1079" s="215">
        <f>VLOOKUP(D1079,'Appendix 3. nax IBGE 2019'!$E$5:$O$1850,11,FALSE)</f>
        <v>2.4999999999999978</v>
      </c>
      <c r="J1079" s="119">
        <f t="shared" si="334"/>
        <v>6.5416853971132685E-2</v>
      </c>
      <c r="K1079" s="119">
        <f t="shared" si="328"/>
        <v>0.93458314602886727</v>
      </c>
      <c r="L1079" s="118">
        <f t="shared" si="338"/>
        <v>87004.940245227815</v>
      </c>
      <c r="M1079" s="118">
        <f t="shared" si="327"/>
        <v>5691.589470789193</v>
      </c>
      <c r="N1079" s="118">
        <f t="shared" si="335"/>
        <v>420795.72754916601</v>
      </c>
      <c r="O1079" s="118">
        <f t="shared" si="336"/>
        <v>1784347.282881076</v>
      </c>
      <c r="P1079" s="117">
        <f t="shared" si="337"/>
        <v>20.508574316030828</v>
      </c>
    </row>
    <row r="1080" spans="1:16" x14ac:dyDescent="0.2">
      <c r="A1080" s="115" t="s">
        <v>13</v>
      </c>
      <c r="B1080" s="115" t="s">
        <v>70</v>
      </c>
      <c r="C1080" s="116" t="s">
        <v>130</v>
      </c>
      <c r="D1080" s="115" t="str">
        <f t="shared" si="325"/>
        <v>SPFemale70-74</v>
      </c>
      <c r="E1080" s="118">
        <f>VLOOKUP(D1080,'Appendix 1b. Person-years 2019'!$E$3:$F$1682,2,FALSE)</f>
        <v>694946.92740000004</v>
      </c>
      <c r="F1080" s="118">
        <f>VLOOKUP(D1080,'Appendix 2b. Deaths 2019'!$E$4:$F$1683,2,FALSE)</f>
        <v>14133</v>
      </c>
      <c r="G1080" s="119">
        <f t="shared" si="326"/>
        <v>2.0336804787202515E-2</v>
      </c>
      <c r="H1080" s="189">
        <v>5</v>
      </c>
      <c r="I1080" s="215">
        <f>VLOOKUP(D1080,'Appendix 3. nax IBGE 2019'!$E$5:$O$1850,11,FALSE)</f>
        <v>2.4999999999999973</v>
      </c>
      <c r="J1080" s="119">
        <f t="shared" si="334"/>
        <v>9.6764330677624646E-2</v>
      </c>
      <c r="K1080" s="119">
        <f t="shared" si="328"/>
        <v>0.90323566932237531</v>
      </c>
      <c r="L1080" s="118">
        <f t="shared" si="338"/>
        <v>81313.350774438615</v>
      </c>
      <c r="M1080" s="118">
        <f t="shared" si="327"/>
        <v>7868.2319628434643</v>
      </c>
      <c r="N1080" s="118">
        <f t="shared" si="335"/>
        <v>386896.17396508437</v>
      </c>
      <c r="O1080" s="118">
        <f t="shared" si="336"/>
        <v>1363551.55533191</v>
      </c>
      <c r="P1080" s="117">
        <f t="shared" si="337"/>
        <v>16.76909809207557</v>
      </c>
    </row>
    <row r="1081" spans="1:16" x14ac:dyDescent="0.2">
      <c r="A1081" s="115" t="s">
        <v>13</v>
      </c>
      <c r="B1081" s="115" t="s">
        <v>70</v>
      </c>
      <c r="C1081" s="116" t="s">
        <v>131</v>
      </c>
      <c r="D1081" s="115" t="str">
        <f t="shared" si="325"/>
        <v>SPFemale75-79</v>
      </c>
      <c r="E1081" s="118">
        <f>VLOOKUP(D1081,'Appendix 1b. Person-years 2019'!$E$3:$F$1682,2,FALSE)</f>
        <v>473537.77669999999</v>
      </c>
      <c r="F1081" s="118">
        <f>VLOOKUP(D1081,'Appendix 2b. Deaths 2019'!$E$4:$F$1683,2,FALSE)</f>
        <v>16064</v>
      </c>
      <c r="G1081" s="119">
        <f t="shared" si="326"/>
        <v>3.3923375896105147E-2</v>
      </c>
      <c r="H1081" s="189">
        <v>5</v>
      </c>
      <c r="I1081" s="215">
        <f>VLOOKUP(D1081,'Appendix 3. nax IBGE 2019'!$E$5:$O$1850,11,FALSE)</f>
        <v>2.4999999999999964</v>
      </c>
      <c r="J1081" s="119">
        <f t="shared" si="334"/>
        <v>0.15635652643072845</v>
      </c>
      <c r="K1081" s="119">
        <f t="shared" si="328"/>
        <v>0.8436434735692715</v>
      </c>
      <c r="L1081" s="118">
        <f t="shared" si="338"/>
        <v>73445.118811595152</v>
      </c>
      <c r="M1081" s="118">
        <f t="shared" si="327"/>
        <v>11483.623660673169</v>
      </c>
      <c r="N1081" s="118">
        <f t="shared" si="335"/>
        <v>338516.5349062928</v>
      </c>
      <c r="O1081" s="118">
        <f t="shared" si="336"/>
        <v>976655.38136682566</v>
      </c>
      <c r="P1081" s="117">
        <f t="shared" si="337"/>
        <v>13.297757525209914</v>
      </c>
    </row>
    <row r="1082" spans="1:16" x14ac:dyDescent="0.2">
      <c r="A1082" s="115" t="s">
        <v>13</v>
      </c>
      <c r="B1082" s="115" t="s">
        <v>70</v>
      </c>
      <c r="C1082" s="116" t="s">
        <v>132</v>
      </c>
      <c r="D1082" s="115" t="str">
        <f t="shared" si="325"/>
        <v>SPFemale80-84</v>
      </c>
      <c r="E1082" s="118">
        <f>VLOOKUP(D1082,'Appendix 1b. Person-years 2019'!$E$3:$F$1682,2,FALSE)</f>
        <v>329008.1274</v>
      </c>
      <c r="F1082" s="118">
        <f>VLOOKUP(D1082,'Appendix 2b. Deaths 2019'!$E$4:$F$1683,2,FALSE)</f>
        <v>19033</v>
      </c>
      <c r="G1082" s="119">
        <f t="shared" si="326"/>
        <v>5.784963475039067E-2</v>
      </c>
      <c r="H1082" s="189">
        <v>5</v>
      </c>
      <c r="I1082" s="215">
        <f>VLOOKUP(D1082,'Appendix 3. nax IBGE 2019'!$E$5:$O$1850,11,FALSE)</f>
        <v>2.4999999999999996</v>
      </c>
      <c r="J1082" s="119">
        <f t="shared" si="334"/>
        <v>0.25270145637193303</v>
      </c>
      <c r="K1082" s="119">
        <f t="shared" si="328"/>
        <v>0.74729854362806702</v>
      </c>
      <c r="L1082" s="118">
        <f t="shared" si="338"/>
        <v>61961.495150921983</v>
      </c>
      <c r="M1082" s="118">
        <f t="shared" si="327"/>
        <v>15657.760063620452</v>
      </c>
      <c r="N1082" s="118">
        <f t="shared" si="335"/>
        <v>270663.0755955588</v>
      </c>
      <c r="O1082" s="118">
        <f t="shared" si="336"/>
        <v>638138.84646053286</v>
      </c>
      <c r="P1082" s="117">
        <f t="shared" si="337"/>
        <v>10.298958165973783</v>
      </c>
    </row>
    <row r="1083" spans="1:16" x14ac:dyDescent="0.2">
      <c r="A1083" s="115" t="s">
        <v>13</v>
      </c>
      <c r="B1083" s="115" t="s">
        <v>70</v>
      </c>
      <c r="C1083" s="116" t="s">
        <v>133</v>
      </c>
      <c r="D1083" s="115" t="str">
        <f t="shared" si="325"/>
        <v>SPFemale85-89</v>
      </c>
      <c r="E1083" s="118">
        <f>VLOOKUP(D1083,'Appendix 1b. Person-years 2019'!$E$3:$F$1682,2,FALSE)</f>
        <v>188901.49770000001</v>
      </c>
      <c r="F1083" s="118">
        <f>VLOOKUP(D1083,'Appendix 2b. Deaths 2019'!$E$4:$F$1683,2,FALSE)</f>
        <v>18747</v>
      </c>
      <c r="G1083" s="119">
        <f t="shared" si="326"/>
        <v>9.9242198861613368E-2</v>
      </c>
      <c r="H1083" s="189">
        <v>5</v>
      </c>
      <c r="I1083" s="215">
        <f>VLOOKUP(D1083,'Appendix 3. nax IBGE 2019'!$E$5:$O$1850,11,FALSE)</f>
        <v>2.5000000000000004</v>
      </c>
      <c r="J1083" s="119">
        <f t="shared" si="334"/>
        <v>0.39757135549802614</v>
      </c>
      <c r="K1083" s="119">
        <f t="shared" si="328"/>
        <v>0.60242864450197386</v>
      </c>
      <c r="L1083" s="118">
        <f t="shared" si="338"/>
        <v>46303.735087301531</v>
      </c>
      <c r="M1083" s="118">
        <f t="shared" si="327"/>
        <v>18409.038723279984</v>
      </c>
      <c r="N1083" s="118">
        <f t="shared" si="335"/>
        <v>185496.0786283077</v>
      </c>
      <c r="O1083" s="118">
        <f t="shared" si="336"/>
        <v>367475.77086497401</v>
      </c>
      <c r="P1083" s="117">
        <f t="shared" si="337"/>
        <v>7.9362014786092629</v>
      </c>
    </row>
    <row r="1084" spans="1:16" x14ac:dyDescent="0.2">
      <c r="A1084" s="115" t="s">
        <v>13</v>
      </c>
      <c r="B1084" s="115" t="s">
        <v>70</v>
      </c>
      <c r="C1084" s="116" t="s">
        <v>8</v>
      </c>
      <c r="D1084" s="115" t="str">
        <f t="shared" si="325"/>
        <v>SPFemale90+</v>
      </c>
      <c r="E1084" s="113">
        <f>VLOOKUP(D1084,'Appendix 1b. Person-years 2019'!$E$3:$F$1682,2,FALSE)</f>
        <v>134162.1476</v>
      </c>
      <c r="F1084" s="113">
        <f>VLOOKUP(D1084,'Appendix 2b. Deaths 2019'!$E$4:$F$1683,2,FALSE)</f>
        <v>20565</v>
      </c>
      <c r="G1084" s="114">
        <f t="shared" si="326"/>
        <v>0.15328466611397626</v>
      </c>
      <c r="H1084" s="190"/>
      <c r="I1084" s="215">
        <f>VLOOKUP(D1084,'Appendix 3. nax IBGE 2019'!$E$5:$O$1850,11,FALSE)</f>
        <v>7.2817406997401628</v>
      </c>
      <c r="J1084" s="114">
        <v>1</v>
      </c>
      <c r="K1084" s="114">
        <f t="shared" si="328"/>
        <v>0</v>
      </c>
      <c r="L1084" s="113">
        <f t="shared" si="338"/>
        <v>27894.696364021547</v>
      </c>
      <c r="M1084" s="113">
        <f t="shared" si="327"/>
        <v>27894.696364021547</v>
      </c>
      <c r="N1084" s="113">
        <f>L1084*P1084</f>
        <v>181979.69223666628</v>
      </c>
      <c r="O1084" s="113">
        <f>N1084</f>
        <v>181979.69223666628</v>
      </c>
      <c r="P1084" s="112">
        <f>1/G1084</f>
        <v>6.5238097544371501</v>
      </c>
    </row>
    <row r="1085" spans="1:16" x14ac:dyDescent="0.2">
      <c r="A1085" s="115" t="s">
        <v>13</v>
      </c>
      <c r="B1085" s="115" t="s">
        <v>71</v>
      </c>
      <c r="C1085" s="116">
        <v>0</v>
      </c>
      <c r="D1085" s="115" t="str">
        <f t="shared" si="325"/>
        <v>SPMale0</v>
      </c>
      <c r="E1085" s="122">
        <f>VLOOKUP(D1085,'Appendix 1b. Person-years 2019'!$E$3:$F$1682,2,FALSE)</f>
        <v>310373.03940000001</v>
      </c>
      <c r="F1085" s="122">
        <f>VLOOKUP(D1085,'Appendix 2b. Deaths 2019'!$E$4:$F$1683,2,FALSE)</f>
        <v>3538</v>
      </c>
      <c r="G1085" s="123">
        <f t="shared" si="326"/>
        <v>1.1399185982260288E-2</v>
      </c>
      <c r="H1085" s="188">
        <v>1</v>
      </c>
      <c r="I1085" s="215">
        <f>VLOOKUP(D1085,'Appendix 3. nax IBGE 2019'!$E$5:$O$1850,11,FALSE)</f>
        <v>7.0716064490565403E-2</v>
      </c>
      <c r="J1085" s="123">
        <f t="shared" ref="J1085:J1103" si="339">(H1085*G1085)/(1+(H1085-I1085)*G1085)</f>
        <v>1.1279699221393925E-2</v>
      </c>
      <c r="K1085" s="123">
        <f t="shared" si="328"/>
        <v>0.98872030077860606</v>
      </c>
      <c r="L1085" s="122">
        <v>100000</v>
      </c>
      <c r="M1085" s="122">
        <f t="shared" si="327"/>
        <v>1127.9699221393926</v>
      </c>
      <c r="N1085" s="122">
        <f t="shared" ref="N1085:N1103" si="340">L1086*H1085+M1085*I1085</f>
        <v>98951.795671618034</v>
      </c>
      <c r="O1085" s="122">
        <f t="shared" ref="O1085:O1103" si="341">O1086+N1085</f>
        <v>7425781.381158662</v>
      </c>
      <c r="P1085" s="121">
        <f t="shared" ref="P1085:P1103" si="342">O1085/L1085</f>
        <v>74.257813811586615</v>
      </c>
    </row>
    <row r="1086" spans="1:16" x14ac:dyDescent="0.2">
      <c r="A1086" s="115" t="s">
        <v>13</v>
      </c>
      <c r="B1086" s="115" t="s">
        <v>71</v>
      </c>
      <c r="C1086" s="120" t="s">
        <v>1657</v>
      </c>
      <c r="D1086" s="115" t="str">
        <f t="shared" si="325"/>
        <v>SPMale1-4</v>
      </c>
      <c r="E1086" s="118">
        <f>VLOOKUP(D1086,'Appendix 1b. Person-years 2019'!$E$3:$F$1682,2,FALSE)</f>
        <v>1255217.9143999999</v>
      </c>
      <c r="F1086" s="118">
        <f>VLOOKUP(D1086,'Appendix 2b. Deaths 2019'!$E$4:$F$1683,2,FALSE)</f>
        <v>581</v>
      </c>
      <c r="G1086" s="119">
        <f t="shared" si="326"/>
        <v>4.628678362017489E-4</v>
      </c>
      <c r="H1086" s="189">
        <v>4</v>
      </c>
      <c r="I1086" s="215">
        <f>VLOOKUP(D1086,'Appendix 3. nax IBGE 2019'!$E$5:$O$1850,11,FALSE)</f>
        <v>1.6234295644138261</v>
      </c>
      <c r="J1086" s="119">
        <f t="shared" si="339"/>
        <v>1.849436893917157E-3</v>
      </c>
      <c r="K1086" s="119">
        <f t="shared" si="328"/>
        <v>0.99815056310608286</v>
      </c>
      <c r="L1086" s="118">
        <f t="shared" ref="L1086:L1104" si="343">L1085-M1085</f>
        <v>98872.030077860603</v>
      </c>
      <c r="M1086" s="118">
        <f t="shared" si="327"/>
        <v>182.85758020248224</v>
      </c>
      <c r="N1086" s="118">
        <f t="shared" si="340"/>
        <v>395053.54639241035</v>
      </c>
      <c r="O1086" s="118">
        <f t="shared" si="341"/>
        <v>7326829.5854870444</v>
      </c>
      <c r="P1086" s="117">
        <f t="shared" si="342"/>
        <v>74.104168587589925</v>
      </c>
    </row>
    <row r="1087" spans="1:16" x14ac:dyDescent="0.2">
      <c r="A1087" s="115" t="s">
        <v>13</v>
      </c>
      <c r="B1087" s="115" t="s">
        <v>71</v>
      </c>
      <c r="C1087" s="120" t="s">
        <v>1658</v>
      </c>
      <c r="D1087" s="115" t="str">
        <f t="shared" si="325"/>
        <v>SPMale5-9</v>
      </c>
      <c r="E1087" s="118">
        <f>VLOOKUP(D1087,'Appendix 1b. Person-years 2019'!$E$3:$F$1682,2,FALSE)</f>
        <v>1538733.9757000001</v>
      </c>
      <c r="F1087" s="118">
        <f>VLOOKUP(D1087,'Appendix 2b. Deaths 2019'!$E$4:$F$1683,2,FALSE)</f>
        <v>271</v>
      </c>
      <c r="G1087" s="119">
        <f t="shared" si="326"/>
        <v>1.761188121401666E-4</v>
      </c>
      <c r="H1087" s="189">
        <v>5</v>
      </c>
      <c r="I1087" s="215">
        <f>VLOOKUP(D1087,'Appendix 3. nax IBGE 2019'!$E$5:$O$1850,11,FALSE)</f>
        <v>2.4999999999997886</v>
      </c>
      <c r="J1087" s="119">
        <f t="shared" si="339"/>
        <v>8.8020650838909408E-4</v>
      </c>
      <c r="K1087" s="119">
        <f t="shared" si="328"/>
        <v>0.99911979349161095</v>
      </c>
      <c r="L1087" s="118">
        <f t="shared" si="343"/>
        <v>98689.172497658117</v>
      </c>
      <c r="M1087" s="118">
        <f t="shared" si="327"/>
        <v>86.866851939972662</v>
      </c>
      <c r="N1087" s="118">
        <f t="shared" si="340"/>
        <v>493228.69535844057</v>
      </c>
      <c r="O1087" s="118">
        <f t="shared" si="341"/>
        <v>6931776.0390946344</v>
      </c>
      <c r="P1087" s="117">
        <f t="shared" si="342"/>
        <v>70.238465514128464</v>
      </c>
    </row>
    <row r="1088" spans="1:16" x14ac:dyDescent="0.2">
      <c r="A1088" s="115" t="s">
        <v>13</v>
      </c>
      <c r="B1088" s="115" t="s">
        <v>71</v>
      </c>
      <c r="C1088" s="120" t="s">
        <v>118</v>
      </c>
      <c r="D1088" s="115" t="str">
        <f t="shared" si="325"/>
        <v>SPMale10-14</v>
      </c>
      <c r="E1088" s="118">
        <f>VLOOKUP(D1088,'Appendix 1b. Person-years 2019'!$E$3:$F$1682,2,FALSE)</f>
        <v>1522864.2514</v>
      </c>
      <c r="F1088" s="118">
        <f>VLOOKUP(D1088,'Appendix 2b. Deaths 2019'!$E$4:$F$1683,2,FALSE)</f>
        <v>364</v>
      </c>
      <c r="G1088" s="119">
        <f t="shared" si="326"/>
        <v>2.3902327450747328E-4</v>
      </c>
      <c r="H1088" s="189">
        <v>5</v>
      </c>
      <c r="I1088" s="215">
        <f>VLOOKUP(D1088,'Appendix 3. nax IBGE 2019'!$E$5:$O$1850,11,FALSE)</f>
        <v>2.5000000000000249</v>
      </c>
      <c r="J1088" s="119">
        <f t="shared" si="339"/>
        <v>1.1944026474576771E-3</v>
      </c>
      <c r="K1088" s="119">
        <f t="shared" si="328"/>
        <v>0.99880559735254237</v>
      </c>
      <c r="L1088" s="118">
        <f t="shared" si="343"/>
        <v>98602.305645718137</v>
      </c>
      <c r="M1088" s="118">
        <f t="shared" si="327"/>
        <v>117.77085490867681</v>
      </c>
      <c r="N1088" s="118">
        <f t="shared" si="340"/>
        <v>492717.10109131894</v>
      </c>
      <c r="O1088" s="118">
        <f t="shared" si="341"/>
        <v>6438547.3437361941</v>
      </c>
      <c r="P1088" s="117">
        <f t="shared" si="342"/>
        <v>65.298141879867813</v>
      </c>
    </row>
    <row r="1089" spans="1:16" x14ac:dyDescent="0.2">
      <c r="A1089" s="115" t="s">
        <v>13</v>
      </c>
      <c r="B1089" s="115" t="s">
        <v>71</v>
      </c>
      <c r="C1089" s="116" t="s">
        <v>119</v>
      </c>
      <c r="D1089" s="115" t="str">
        <f t="shared" si="325"/>
        <v>SPMale15-19</v>
      </c>
      <c r="E1089" s="118">
        <f>VLOOKUP(D1089,'Appendix 1b. Person-years 2019'!$E$3:$F$1682,2,FALSE)</f>
        <v>1619310.307</v>
      </c>
      <c r="F1089" s="118">
        <f>VLOOKUP(D1089,'Appendix 2b. Deaths 2019'!$E$4:$F$1683,2,FALSE)</f>
        <v>1544</v>
      </c>
      <c r="G1089" s="119">
        <f t="shared" si="326"/>
        <v>9.5349235617506634E-4</v>
      </c>
      <c r="H1089" s="189">
        <v>5</v>
      </c>
      <c r="I1089" s="215">
        <f>VLOOKUP(D1089,'Appendix 3. nax IBGE 2019'!$E$5:$O$1850,11,FALSE)</f>
        <v>2.5000000000001075</v>
      </c>
      <c r="J1089" s="119">
        <f t="shared" si="339"/>
        <v>4.7561244600810709E-3</v>
      </c>
      <c r="K1089" s="119">
        <f t="shared" si="328"/>
        <v>0.99524387553991889</v>
      </c>
      <c r="L1089" s="118">
        <f t="shared" si="343"/>
        <v>98484.534790809455</v>
      </c>
      <c r="M1089" s="118">
        <f t="shared" si="327"/>
        <v>468.40470485827404</v>
      </c>
      <c r="N1089" s="118">
        <f t="shared" si="340"/>
        <v>491251.66219190165</v>
      </c>
      <c r="O1089" s="118">
        <f t="shared" si="341"/>
        <v>5945830.2426448753</v>
      </c>
      <c r="P1089" s="117">
        <f t="shared" si="342"/>
        <v>60.373237841600066</v>
      </c>
    </row>
    <row r="1090" spans="1:16" x14ac:dyDescent="0.2">
      <c r="A1090" s="115" t="s">
        <v>13</v>
      </c>
      <c r="B1090" s="115" t="s">
        <v>71</v>
      </c>
      <c r="C1090" s="116" t="s">
        <v>120</v>
      </c>
      <c r="D1090" s="115" t="str">
        <f t="shared" si="325"/>
        <v>SPMale20-24</v>
      </c>
      <c r="E1090" s="118">
        <f>VLOOKUP(D1090,'Appendix 1b. Person-years 2019'!$E$3:$F$1682,2,FALSE)</f>
        <v>1749075.4361</v>
      </c>
      <c r="F1090" s="118">
        <f>VLOOKUP(D1090,'Appendix 2b. Deaths 2019'!$E$4:$F$1683,2,FALSE)</f>
        <v>2701</v>
      </c>
      <c r="G1090" s="119">
        <f t="shared" si="326"/>
        <v>1.5442444300873342E-3</v>
      </c>
      <c r="H1090" s="189">
        <v>5</v>
      </c>
      <c r="I1090" s="215">
        <f>VLOOKUP(D1090,'Appendix 3. nax IBGE 2019'!$E$5:$O$1850,11,FALSE)</f>
        <v>2.4999999999999916</v>
      </c>
      <c r="J1090" s="119">
        <f t="shared" si="339"/>
        <v>7.6915281516689834E-3</v>
      </c>
      <c r="K1090" s="119">
        <f t="shared" si="328"/>
        <v>0.99230847184833104</v>
      </c>
      <c r="L1090" s="118">
        <f t="shared" si="343"/>
        <v>98016.130085951183</v>
      </c>
      <c r="M1090" s="118">
        <f t="shared" si="327"/>
        <v>753.89382387374269</v>
      </c>
      <c r="N1090" s="118">
        <f t="shared" si="340"/>
        <v>488195.91587007156</v>
      </c>
      <c r="O1090" s="118">
        <f t="shared" si="341"/>
        <v>5454578.580452974</v>
      </c>
      <c r="P1090" s="117">
        <f t="shared" si="342"/>
        <v>55.64980555414509</v>
      </c>
    </row>
    <row r="1091" spans="1:16" x14ac:dyDescent="0.2">
      <c r="A1091" s="115" t="s">
        <v>13</v>
      </c>
      <c r="B1091" s="115" t="s">
        <v>71</v>
      </c>
      <c r="C1091" s="116" t="s">
        <v>121</v>
      </c>
      <c r="D1091" s="115" t="str">
        <f t="shared" si="325"/>
        <v>SPMale25-29</v>
      </c>
      <c r="E1091" s="118">
        <f>VLOOKUP(D1091,'Appendix 1b. Person-years 2019'!$E$3:$F$1682,2,FALSE)</f>
        <v>1791803.5822999999</v>
      </c>
      <c r="F1091" s="118">
        <f>VLOOKUP(D1091,'Appendix 2b. Deaths 2019'!$E$4:$F$1683,2,FALSE)</f>
        <v>2651</v>
      </c>
      <c r="G1091" s="119">
        <f t="shared" si="326"/>
        <v>1.479514845370002E-3</v>
      </c>
      <c r="H1091" s="189">
        <v>5</v>
      </c>
      <c r="I1091" s="215">
        <f>VLOOKUP(D1091,'Appendix 3. nax IBGE 2019'!$E$5:$O$1850,11,FALSE)</f>
        <v>2.4999999999999414</v>
      </c>
      <c r="J1091" s="119">
        <f t="shared" si="339"/>
        <v>7.3703130080738366E-3</v>
      </c>
      <c r="K1091" s="119">
        <f t="shared" si="328"/>
        <v>0.99262968699192622</v>
      </c>
      <c r="L1091" s="118">
        <f t="shared" si="343"/>
        <v>97262.236262077437</v>
      </c>
      <c r="M1091" s="118">
        <f t="shared" si="327"/>
        <v>716.8531251167401</v>
      </c>
      <c r="N1091" s="118">
        <f t="shared" si="340"/>
        <v>484519.04849759524</v>
      </c>
      <c r="O1091" s="118">
        <f t="shared" si="341"/>
        <v>4966382.6645829026</v>
      </c>
      <c r="P1091" s="117">
        <f t="shared" si="342"/>
        <v>51.061777473435455</v>
      </c>
    </row>
    <row r="1092" spans="1:16" x14ac:dyDescent="0.2">
      <c r="A1092" s="115" t="s">
        <v>13</v>
      </c>
      <c r="B1092" s="115" t="s">
        <v>71</v>
      </c>
      <c r="C1092" s="116" t="s">
        <v>122</v>
      </c>
      <c r="D1092" s="115" t="str">
        <f t="shared" si="325"/>
        <v>SPMale30-34</v>
      </c>
      <c r="E1092" s="118">
        <f>VLOOKUP(D1092,'Appendix 1b. Person-years 2019'!$E$3:$F$1682,2,FALSE)</f>
        <v>1934256.8574999999</v>
      </c>
      <c r="F1092" s="118">
        <f>VLOOKUP(D1092,'Appendix 2b. Deaths 2019'!$E$4:$F$1683,2,FALSE)</f>
        <v>3231</v>
      </c>
      <c r="G1092" s="119">
        <f t="shared" si="326"/>
        <v>1.6704089673881381E-3</v>
      </c>
      <c r="H1092" s="189">
        <v>5</v>
      </c>
      <c r="I1092" s="215">
        <f>VLOOKUP(D1092,'Appendix 3. nax IBGE 2019'!$E$5:$O$1850,11,FALSE)</f>
        <v>2.499999999999996</v>
      </c>
      <c r="J1092" s="119">
        <f t="shared" si="339"/>
        <v>8.3173115574155191E-3</v>
      </c>
      <c r="K1092" s="119">
        <f t="shared" si="328"/>
        <v>0.99168268844258445</v>
      </c>
      <c r="L1092" s="118">
        <f t="shared" si="343"/>
        <v>96545.383136960692</v>
      </c>
      <c r="M1092" s="118">
        <f t="shared" si="327"/>
        <v>802.99803098015252</v>
      </c>
      <c r="N1092" s="118">
        <f t="shared" si="340"/>
        <v>480719.42060735309</v>
      </c>
      <c r="O1092" s="118">
        <f t="shared" si="341"/>
        <v>4481863.6160853077</v>
      </c>
      <c r="P1092" s="117">
        <f t="shared" si="342"/>
        <v>46.422350509783264</v>
      </c>
    </row>
    <row r="1093" spans="1:16" x14ac:dyDescent="0.2">
      <c r="A1093" s="115" t="s">
        <v>13</v>
      </c>
      <c r="B1093" s="115" t="s">
        <v>71</v>
      </c>
      <c r="C1093" s="116" t="s">
        <v>123</v>
      </c>
      <c r="D1093" s="115" t="str">
        <f t="shared" ref="D1093:D1156" si="344">_xlfn.CONCAT(A1093,B1093,C1093)</f>
        <v>SPMale35-39</v>
      </c>
      <c r="E1093" s="118">
        <f>VLOOKUP(D1093,'Appendix 1b. Person-years 2019'!$E$3:$F$1682,2,FALSE)</f>
        <v>1885206.3027999999</v>
      </c>
      <c r="F1093" s="118">
        <f>VLOOKUP(D1093,'Appendix 2b. Deaths 2019'!$E$4:$F$1683,2,FALSE)</f>
        <v>4137</v>
      </c>
      <c r="G1093" s="119">
        <f t="shared" ref="G1093:G1156" si="345">F1093/E1093</f>
        <v>2.1944547893010579E-3</v>
      </c>
      <c r="H1093" s="189">
        <v>5</v>
      </c>
      <c r="I1093" s="215">
        <f>VLOOKUP(D1093,'Appendix 3. nax IBGE 2019'!$E$5:$O$1850,11,FALSE)</f>
        <v>2.5000000000000018</v>
      </c>
      <c r="J1093" s="119">
        <f t="shared" si="339"/>
        <v>1.0912406987066364E-2</v>
      </c>
      <c r="K1093" s="119">
        <f t="shared" si="328"/>
        <v>0.98908759301293359</v>
      </c>
      <c r="L1093" s="118">
        <f t="shared" si="343"/>
        <v>95742.385105980546</v>
      </c>
      <c r="M1093" s="118">
        <f t="shared" ref="M1093:M1156" si="346">L1093*J1093</f>
        <v>1044.7798721889008</v>
      </c>
      <c r="N1093" s="118">
        <f t="shared" si="340"/>
        <v>476099.97584943048</v>
      </c>
      <c r="O1093" s="118">
        <f t="shared" si="341"/>
        <v>4001144.1954779546</v>
      </c>
      <c r="P1093" s="117">
        <f t="shared" si="342"/>
        <v>41.790730312901125</v>
      </c>
    </row>
    <row r="1094" spans="1:16" x14ac:dyDescent="0.2">
      <c r="A1094" s="115" t="s">
        <v>13</v>
      </c>
      <c r="B1094" s="115" t="s">
        <v>71</v>
      </c>
      <c r="C1094" s="116" t="s">
        <v>124</v>
      </c>
      <c r="D1094" s="115" t="str">
        <f t="shared" si="344"/>
        <v>SPMale40-44</v>
      </c>
      <c r="E1094" s="118">
        <f>VLOOKUP(D1094,'Appendix 1b. Person-years 2019'!$E$3:$F$1682,2,FALSE)</f>
        <v>1686239.5122</v>
      </c>
      <c r="F1094" s="118">
        <f>VLOOKUP(D1094,'Appendix 2b. Deaths 2019'!$E$4:$F$1683,2,FALSE)</f>
        <v>5197</v>
      </c>
      <c r="G1094" s="119">
        <f t="shared" si="345"/>
        <v>3.0820058256253212E-3</v>
      </c>
      <c r="H1094" s="189">
        <v>5</v>
      </c>
      <c r="I1094" s="215">
        <f>VLOOKUP(D1094,'Appendix 3. nax IBGE 2019'!$E$5:$O$1850,11,FALSE)</f>
        <v>2.5000000000000071</v>
      </c>
      <c r="J1094" s="119">
        <f t="shared" si="339"/>
        <v>1.5292202485261064E-2</v>
      </c>
      <c r="K1094" s="119">
        <f t="shared" ref="K1094:K1157" si="347">1-J1094</f>
        <v>0.98470779751473891</v>
      </c>
      <c r="L1094" s="118">
        <f t="shared" si="343"/>
        <v>94697.605233791648</v>
      </c>
      <c r="M1094" s="118">
        <f t="shared" si="346"/>
        <v>1448.1349541044597</v>
      </c>
      <c r="N1094" s="118">
        <f t="shared" si="340"/>
        <v>469867.68878369709</v>
      </c>
      <c r="O1094" s="118">
        <f t="shared" si="341"/>
        <v>3525044.219628524</v>
      </c>
      <c r="P1094" s="117">
        <f t="shared" si="342"/>
        <v>37.224217137548649</v>
      </c>
    </row>
    <row r="1095" spans="1:16" x14ac:dyDescent="0.2">
      <c r="A1095" s="115" t="s">
        <v>13</v>
      </c>
      <c r="B1095" s="115" t="s">
        <v>71</v>
      </c>
      <c r="C1095" s="116" t="s">
        <v>125</v>
      </c>
      <c r="D1095" s="115" t="str">
        <f t="shared" si="344"/>
        <v>SPMale45-49</v>
      </c>
      <c r="E1095" s="118">
        <f>VLOOKUP(D1095,'Appendix 1b. Person-years 2019'!$E$3:$F$1682,2,FALSE)</f>
        <v>1488601.3178000001</v>
      </c>
      <c r="F1095" s="118">
        <f>VLOOKUP(D1095,'Appendix 2b. Deaths 2019'!$E$4:$F$1683,2,FALSE)</f>
        <v>6836</v>
      </c>
      <c r="G1095" s="119">
        <f t="shared" si="345"/>
        <v>4.5922302487968409E-3</v>
      </c>
      <c r="H1095" s="189">
        <v>5</v>
      </c>
      <c r="I1095" s="215">
        <f>VLOOKUP(D1095,'Appendix 3. nax IBGE 2019'!$E$5:$O$1850,11,FALSE)</f>
        <v>2.4999999999999969</v>
      </c>
      <c r="J1095" s="119">
        <f t="shared" si="339"/>
        <v>2.2700536023506582E-2</v>
      </c>
      <c r="K1095" s="119">
        <f t="shared" si="347"/>
        <v>0.97729946397649337</v>
      </c>
      <c r="L1095" s="118">
        <f t="shared" si="343"/>
        <v>93249.470279687186</v>
      </c>
      <c r="M1095" s="118">
        <f t="shared" si="346"/>
        <v>2116.8129592569453</v>
      </c>
      <c r="N1095" s="118">
        <f t="shared" si="340"/>
        <v>460955.31900029362</v>
      </c>
      <c r="O1095" s="118">
        <f t="shared" si="341"/>
        <v>3055176.5308448272</v>
      </c>
      <c r="P1095" s="117">
        <f t="shared" si="342"/>
        <v>32.763473311765779</v>
      </c>
    </row>
    <row r="1096" spans="1:16" x14ac:dyDescent="0.2">
      <c r="A1096" s="115" t="s">
        <v>13</v>
      </c>
      <c r="B1096" s="115" t="s">
        <v>71</v>
      </c>
      <c r="C1096" s="116" t="s">
        <v>126</v>
      </c>
      <c r="D1096" s="115" t="str">
        <f t="shared" si="344"/>
        <v>SPMale50-54</v>
      </c>
      <c r="E1096" s="118">
        <f>VLOOKUP(D1096,'Appendix 1b. Person-years 2019'!$E$3:$F$1682,2,FALSE)</f>
        <v>1367824.4617999999</v>
      </c>
      <c r="F1096" s="118">
        <f>VLOOKUP(D1096,'Appendix 2b. Deaths 2019'!$E$4:$F$1683,2,FALSE)</f>
        <v>9784</v>
      </c>
      <c r="G1096" s="119">
        <f t="shared" si="345"/>
        <v>7.1529646334330538E-3</v>
      </c>
      <c r="H1096" s="189">
        <v>5</v>
      </c>
      <c r="I1096" s="215">
        <f>VLOOKUP(D1096,'Appendix 3. nax IBGE 2019'!$E$5:$O$1850,11,FALSE)</f>
        <v>2.4999999999999947</v>
      </c>
      <c r="J1096" s="119">
        <f t="shared" si="339"/>
        <v>3.5136497850988227E-2</v>
      </c>
      <c r="K1096" s="119">
        <f t="shared" si="347"/>
        <v>0.96486350214901173</v>
      </c>
      <c r="L1096" s="118">
        <f t="shared" si="343"/>
        <v>91132.65732043024</v>
      </c>
      <c r="M1096" s="118">
        <f t="shared" si="346"/>
        <v>3202.0824180941436</v>
      </c>
      <c r="N1096" s="118">
        <f t="shared" si="340"/>
        <v>447658.08055691584</v>
      </c>
      <c r="O1096" s="118">
        <f t="shared" si="341"/>
        <v>2594221.2118445337</v>
      </c>
      <c r="P1096" s="117">
        <f t="shared" si="342"/>
        <v>28.466427822059764</v>
      </c>
    </row>
    <row r="1097" spans="1:16" x14ac:dyDescent="0.2">
      <c r="A1097" s="115" t="s">
        <v>13</v>
      </c>
      <c r="B1097" s="115" t="s">
        <v>71</v>
      </c>
      <c r="C1097" s="116" t="s">
        <v>127</v>
      </c>
      <c r="D1097" s="115" t="str">
        <f t="shared" si="344"/>
        <v>SPMale55-59</v>
      </c>
      <c r="E1097" s="118">
        <f>VLOOKUP(D1097,'Appendix 1b. Person-years 2019'!$E$3:$F$1682,2,FALSE)</f>
        <v>1200944.4066000001</v>
      </c>
      <c r="F1097" s="118">
        <f>VLOOKUP(D1097,'Appendix 2b. Deaths 2019'!$E$4:$F$1683,2,FALSE)</f>
        <v>13114</v>
      </c>
      <c r="G1097" s="119">
        <f t="shared" si="345"/>
        <v>1.0919739438336795E-2</v>
      </c>
      <c r="H1097" s="189">
        <v>5</v>
      </c>
      <c r="I1097" s="215">
        <f>VLOOKUP(D1097,'Appendix 3. nax IBGE 2019'!$E$5:$O$1850,11,FALSE)</f>
        <v>2.5000000000000004</v>
      </c>
      <c r="J1097" s="119">
        <f t="shared" si="339"/>
        <v>5.3147796955494896E-2</v>
      </c>
      <c r="K1097" s="119">
        <f t="shared" si="347"/>
        <v>0.94685220304450513</v>
      </c>
      <c r="L1097" s="118">
        <f t="shared" si="343"/>
        <v>87930.574902336099</v>
      </c>
      <c r="M1097" s="118">
        <f t="shared" si="346"/>
        <v>4673.3163410892939</v>
      </c>
      <c r="N1097" s="118">
        <f t="shared" si="340"/>
        <v>427969.58365895727</v>
      </c>
      <c r="O1097" s="118">
        <f t="shared" si="341"/>
        <v>2146563.1312876181</v>
      </c>
      <c r="P1097" s="117">
        <f t="shared" si="342"/>
        <v>24.412022026147234</v>
      </c>
    </row>
    <row r="1098" spans="1:16" x14ac:dyDescent="0.2">
      <c r="A1098" s="115" t="s">
        <v>13</v>
      </c>
      <c r="B1098" s="115" t="s">
        <v>71</v>
      </c>
      <c r="C1098" s="116" t="s">
        <v>128</v>
      </c>
      <c r="D1098" s="115" t="str">
        <f t="shared" si="344"/>
        <v>SPMale60-64</v>
      </c>
      <c r="E1098" s="118">
        <f>VLOOKUP(D1098,'Appendix 1b. Person-years 2019'!$E$3:$F$1682,2,FALSE)</f>
        <v>1007453.4001</v>
      </c>
      <c r="F1098" s="118">
        <f>VLOOKUP(D1098,'Appendix 2b. Deaths 2019'!$E$4:$F$1683,2,FALSE)</f>
        <v>16555</v>
      </c>
      <c r="G1098" s="119">
        <f t="shared" si="345"/>
        <v>1.643252184007394E-2</v>
      </c>
      <c r="H1098" s="189">
        <v>5</v>
      </c>
      <c r="I1098" s="215">
        <f>VLOOKUP(D1098,'Appendix 3. nax IBGE 2019'!$E$5:$O$1850,11,FALSE)</f>
        <v>2.5000000000000058</v>
      </c>
      <c r="J1098" s="119">
        <f t="shared" si="339"/>
        <v>7.8920453990789216E-2</v>
      </c>
      <c r="K1098" s="119">
        <f t="shared" si="347"/>
        <v>0.92107954600921083</v>
      </c>
      <c r="L1098" s="118">
        <f t="shared" si="343"/>
        <v>83257.25856124681</v>
      </c>
      <c r="M1098" s="118">
        <f t="shared" si="346"/>
        <v>6570.7006436821202</v>
      </c>
      <c r="N1098" s="118">
        <f t="shared" si="340"/>
        <v>399859.54119702877</v>
      </c>
      <c r="O1098" s="118">
        <f t="shared" si="341"/>
        <v>1718593.5476286607</v>
      </c>
      <c r="P1098" s="117">
        <f t="shared" si="342"/>
        <v>20.641966566367376</v>
      </c>
    </row>
    <row r="1099" spans="1:16" x14ac:dyDescent="0.2">
      <c r="A1099" s="115" t="s">
        <v>13</v>
      </c>
      <c r="B1099" s="115" t="s">
        <v>71</v>
      </c>
      <c r="C1099" s="116" t="s">
        <v>129</v>
      </c>
      <c r="D1099" s="115" t="str">
        <f t="shared" si="344"/>
        <v>SPMale65-69</v>
      </c>
      <c r="E1099" s="118">
        <f>VLOOKUP(D1099,'Appendix 1b. Person-years 2019'!$E$3:$F$1682,2,FALSE)</f>
        <v>767359.33959999995</v>
      </c>
      <c r="F1099" s="118">
        <f>VLOOKUP(D1099,'Appendix 2b. Deaths 2019'!$E$4:$F$1683,2,FALSE)</f>
        <v>17832</v>
      </c>
      <c r="G1099" s="119">
        <f t="shared" si="345"/>
        <v>2.3238135094954673E-2</v>
      </c>
      <c r="H1099" s="189">
        <v>5</v>
      </c>
      <c r="I1099" s="215">
        <f>VLOOKUP(D1099,'Appendix 3. nax IBGE 2019'!$E$5:$O$1850,11,FALSE)</f>
        <v>2.4999999999999996</v>
      </c>
      <c r="J1099" s="119">
        <f t="shared" si="339"/>
        <v>0.10981115909955104</v>
      </c>
      <c r="K1099" s="119">
        <f t="shared" si="347"/>
        <v>0.89018884090044892</v>
      </c>
      <c r="L1099" s="118">
        <f t="shared" si="343"/>
        <v>76686.557917564685</v>
      </c>
      <c r="M1099" s="118">
        <f t="shared" si="346"/>
        <v>8421.0398122826318</v>
      </c>
      <c r="N1099" s="118">
        <f t="shared" si="340"/>
        <v>362380.19005711685</v>
      </c>
      <c r="O1099" s="118">
        <f t="shared" si="341"/>
        <v>1318734.006431632</v>
      </c>
      <c r="P1099" s="117">
        <f t="shared" si="342"/>
        <v>17.196416715550384</v>
      </c>
    </row>
    <row r="1100" spans="1:16" x14ac:dyDescent="0.2">
      <c r="A1100" s="115" t="s">
        <v>13</v>
      </c>
      <c r="B1100" s="115" t="s">
        <v>71</v>
      </c>
      <c r="C1100" s="116" t="s">
        <v>130</v>
      </c>
      <c r="D1100" s="115" t="str">
        <f t="shared" si="344"/>
        <v>SPMale70-74</v>
      </c>
      <c r="E1100" s="118">
        <f>VLOOKUP(D1100,'Appendix 1b. Person-years 2019'!$E$3:$F$1682,2,FALSE)</f>
        <v>534599.63170000003</v>
      </c>
      <c r="F1100" s="118">
        <f>VLOOKUP(D1100,'Appendix 2b. Deaths 2019'!$E$4:$F$1683,2,FALSE)</f>
        <v>18074</v>
      </c>
      <c r="G1100" s="119">
        <f t="shared" si="345"/>
        <v>3.3808478211115836E-2</v>
      </c>
      <c r="H1100" s="189">
        <v>5</v>
      </c>
      <c r="I1100" s="215">
        <f>VLOOKUP(D1100,'Appendix 3. nax IBGE 2019'!$E$5:$O$1850,11,FALSE)</f>
        <v>2.4999999999999969</v>
      </c>
      <c r="J1100" s="119">
        <f t="shared" si="339"/>
        <v>0.15586822254157379</v>
      </c>
      <c r="K1100" s="119">
        <f t="shared" si="347"/>
        <v>0.84413177745842627</v>
      </c>
      <c r="L1100" s="118">
        <f t="shared" si="343"/>
        <v>68265.518105282055</v>
      </c>
      <c r="M1100" s="118">
        <f t="shared" si="346"/>
        <v>10640.424967949937</v>
      </c>
      <c r="N1100" s="118">
        <f t="shared" si="340"/>
        <v>314726.52810653544</v>
      </c>
      <c r="O1100" s="118">
        <f t="shared" si="341"/>
        <v>956353.81637451507</v>
      </c>
      <c r="P1100" s="117">
        <f t="shared" si="342"/>
        <v>14.009324808750218</v>
      </c>
    </row>
    <row r="1101" spans="1:16" x14ac:dyDescent="0.2">
      <c r="A1101" s="115" t="s">
        <v>13</v>
      </c>
      <c r="B1101" s="115" t="s">
        <v>71</v>
      </c>
      <c r="C1101" s="116" t="s">
        <v>131</v>
      </c>
      <c r="D1101" s="115" t="str">
        <f t="shared" si="344"/>
        <v>SPMale75-79</v>
      </c>
      <c r="E1101" s="118">
        <f>VLOOKUP(D1101,'Appendix 1b. Person-years 2019'!$E$3:$F$1682,2,FALSE)</f>
        <v>338617.41279999999</v>
      </c>
      <c r="F1101" s="118">
        <f>VLOOKUP(D1101,'Appendix 2b. Deaths 2019'!$E$4:$F$1683,2,FALSE)</f>
        <v>17781</v>
      </c>
      <c r="G1101" s="119">
        <f t="shared" si="345"/>
        <v>5.2510589614900044E-2</v>
      </c>
      <c r="H1101" s="189">
        <v>5</v>
      </c>
      <c r="I1101" s="215">
        <f>VLOOKUP(D1101,'Appendix 3. nax IBGE 2019'!$E$5:$O$1850,11,FALSE)</f>
        <v>2.5000000000000018</v>
      </c>
      <c r="J1101" s="119">
        <f t="shared" si="339"/>
        <v>0.23208557244853925</v>
      </c>
      <c r="K1101" s="119">
        <f t="shared" si="347"/>
        <v>0.76791442755146078</v>
      </c>
      <c r="L1101" s="118">
        <f t="shared" si="343"/>
        <v>57625.093137332122</v>
      </c>
      <c r="M1101" s="118">
        <f t="shared" si="346"/>
        <v>13373.952728178116</v>
      </c>
      <c r="N1101" s="118">
        <f t="shared" si="340"/>
        <v>254690.58386621531</v>
      </c>
      <c r="O1101" s="118">
        <f t="shared" si="341"/>
        <v>641627.28826797963</v>
      </c>
      <c r="P1101" s="117">
        <f t="shared" si="342"/>
        <v>11.13451195191743</v>
      </c>
    </row>
    <row r="1102" spans="1:16" x14ac:dyDescent="0.2">
      <c r="A1102" s="115" t="s">
        <v>13</v>
      </c>
      <c r="B1102" s="115" t="s">
        <v>71</v>
      </c>
      <c r="C1102" s="116" t="s">
        <v>132</v>
      </c>
      <c r="D1102" s="115" t="str">
        <f t="shared" si="344"/>
        <v>SPMale80-84</v>
      </c>
      <c r="E1102" s="118">
        <f>VLOOKUP(D1102,'Appendix 1b. Person-years 2019'!$E$3:$F$1682,2,FALSE)</f>
        <v>211373.3363</v>
      </c>
      <c r="F1102" s="118">
        <f>VLOOKUP(D1102,'Appendix 2b. Deaths 2019'!$E$4:$F$1683,2,FALSE)</f>
        <v>17015</v>
      </c>
      <c r="G1102" s="119">
        <f t="shared" si="345"/>
        <v>8.0497381069156174E-2</v>
      </c>
      <c r="H1102" s="189">
        <v>5</v>
      </c>
      <c r="I1102" s="215">
        <f>VLOOKUP(D1102,'Appendix 3. nax IBGE 2019'!$E$5:$O$1850,11,FALSE)</f>
        <v>2.4999999999999991</v>
      </c>
      <c r="J1102" s="119">
        <f t="shared" si="339"/>
        <v>0.3350585632331281</v>
      </c>
      <c r="K1102" s="119">
        <f t="shared" si="347"/>
        <v>0.6649414367668719</v>
      </c>
      <c r="L1102" s="118">
        <f t="shared" si="343"/>
        <v>44251.140409154003</v>
      </c>
      <c r="M1102" s="118">
        <f t="shared" si="346"/>
        <v>14826.723526918557</v>
      </c>
      <c r="N1102" s="118">
        <f t="shared" si="340"/>
        <v>184188.89322847361</v>
      </c>
      <c r="O1102" s="118">
        <f t="shared" si="341"/>
        <v>386936.70440176432</v>
      </c>
      <c r="P1102" s="117">
        <f t="shared" si="342"/>
        <v>8.7441069501051949</v>
      </c>
    </row>
    <row r="1103" spans="1:16" x14ac:dyDescent="0.2">
      <c r="A1103" s="115" t="s">
        <v>13</v>
      </c>
      <c r="B1103" s="115" t="s">
        <v>71</v>
      </c>
      <c r="C1103" s="116" t="s">
        <v>133</v>
      </c>
      <c r="D1103" s="115" t="str">
        <f t="shared" si="344"/>
        <v>SPMale85-89</v>
      </c>
      <c r="E1103" s="118">
        <f>VLOOKUP(D1103,'Appendix 1b. Person-years 2019'!$E$3:$F$1682,2,FALSE)</f>
        <v>106413.5653</v>
      </c>
      <c r="F1103" s="118">
        <f>VLOOKUP(D1103,'Appendix 2b. Deaths 2019'!$E$4:$F$1683,2,FALSE)</f>
        <v>13192</v>
      </c>
      <c r="G1103" s="119">
        <f t="shared" si="345"/>
        <v>0.12396915715406445</v>
      </c>
      <c r="H1103" s="189">
        <v>5</v>
      </c>
      <c r="I1103" s="215">
        <f>VLOOKUP(D1103,'Appendix 3. nax IBGE 2019'!$E$5:$O$1850,11,FALSE)</f>
        <v>2.5000000000000004</v>
      </c>
      <c r="J1103" s="119">
        <f t="shared" si="339"/>
        <v>0.47319257426296701</v>
      </c>
      <c r="K1103" s="119">
        <f t="shared" si="347"/>
        <v>0.52680742573703299</v>
      </c>
      <c r="L1103" s="118">
        <f t="shared" si="343"/>
        <v>29424.416882235448</v>
      </c>
      <c r="M1103" s="118">
        <f t="shared" si="346"/>
        <v>13923.415570691697</v>
      </c>
      <c r="N1103" s="118">
        <f t="shared" si="340"/>
        <v>112313.545484448</v>
      </c>
      <c r="O1103" s="118">
        <f t="shared" si="341"/>
        <v>202747.81117329071</v>
      </c>
      <c r="P1103" s="117">
        <f t="shared" si="342"/>
        <v>6.8904614825416193</v>
      </c>
    </row>
    <row r="1104" spans="1:16" x14ac:dyDescent="0.2">
      <c r="A1104" s="115" t="s">
        <v>13</v>
      </c>
      <c r="B1104" s="115" t="s">
        <v>71</v>
      </c>
      <c r="C1104" s="116" t="s">
        <v>8</v>
      </c>
      <c r="D1104" s="115" t="str">
        <f t="shared" si="344"/>
        <v>SPMale90+</v>
      </c>
      <c r="E1104" s="113">
        <f>VLOOKUP(D1104,'Appendix 1b. Person-years 2019'!$E$3:$F$1682,2,FALSE)</f>
        <v>57389.9617</v>
      </c>
      <c r="F1104" s="113">
        <f>VLOOKUP(D1104,'Appendix 2b. Deaths 2019'!$E$4:$F$1683,2,FALSE)</f>
        <v>9837</v>
      </c>
      <c r="G1104" s="114">
        <f t="shared" si="345"/>
        <v>0.17140628271233016</v>
      </c>
      <c r="H1104" s="190"/>
      <c r="I1104" s="215">
        <f>VLOOKUP(D1104,'Appendix 3. nax IBGE 2019'!$E$5:$O$1850,11,FALSE)</f>
        <v>5.6255350108522357</v>
      </c>
      <c r="J1104" s="114">
        <v>1</v>
      </c>
      <c r="K1104" s="114">
        <f t="shared" si="347"/>
        <v>0</v>
      </c>
      <c r="L1104" s="113">
        <f t="shared" si="343"/>
        <v>15501.00131154375</v>
      </c>
      <c r="M1104" s="113">
        <f t="shared" si="346"/>
        <v>15501.00131154375</v>
      </c>
      <c r="N1104" s="113">
        <f>L1104*P1104</f>
        <v>90434.265688842701</v>
      </c>
      <c r="O1104" s="113">
        <f>N1104</f>
        <v>90434.265688842701</v>
      </c>
      <c r="P1104" s="112">
        <f>1/G1104</f>
        <v>5.8340918674392599</v>
      </c>
    </row>
    <row r="1105" spans="1:16" x14ac:dyDescent="0.2">
      <c r="A1105" s="115" t="s">
        <v>46</v>
      </c>
      <c r="B1105" s="115" t="s">
        <v>70</v>
      </c>
      <c r="C1105" s="116">
        <v>0</v>
      </c>
      <c r="D1105" s="115" t="str">
        <f t="shared" si="344"/>
        <v>TOFemale0</v>
      </c>
      <c r="E1105" s="122">
        <f>VLOOKUP(D1105,'Appendix 1b. Person-years 2019'!$E$3:$F$1682,2,FALSE)</f>
        <v>12509.8225</v>
      </c>
      <c r="F1105" s="122">
        <f>VLOOKUP(D1105,'Appendix 2b. Deaths 2019'!$E$4:$F$1683,2,FALSE)</f>
        <v>137</v>
      </c>
      <c r="G1105" s="123">
        <f t="shared" si="345"/>
        <v>1.0951394394284971E-2</v>
      </c>
      <c r="H1105" s="188">
        <v>1</v>
      </c>
      <c r="I1105" s="215">
        <f>VLOOKUP(D1105,'Appendix 3. nax IBGE 2019'!$E$5:$O$1850,11,FALSE)</f>
        <v>9.285592735803179E-2</v>
      </c>
      <c r="J1105" s="123">
        <f t="shared" ref="J1105:J1123" si="348">(H1105*G1105)/(1+(H1105-I1105)*G1105)</f>
        <v>1.0843668055188735E-2</v>
      </c>
      <c r="K1105" s="123">
        <f t="shared" si="347"/>
        <v>0.98915633194481123</v>
      </c>
      <c r="L1105" s="122">
        <v>100000</v>
      </c>
      <c r="M1105" s="122">
        <f t="shared" si="346"/>
        <v>1084.3668055188734</v>
      </c>
      <c r="N1105" s="122">
        <f t="shared" ref="N1105:N1123" si="349">L1106*H1105+M1105*I1105</f>
        <v>99016.323079803842</v>
      </c>
      <c r="O1105" s="122">
        <f t="shared" ref="O1105:O1123" si="350">O1106+N1105</f>
        <v>8015977.2292321231</v>
      </c>
      <c r="P1105" s="121">
        <f t="shared" ref="P1105:P1123" si="351">O1105/L1105</f>
        <v>80.159772292321236</v>
      </c>
    </row>
    <row r="1106" spans="1:16" x14ac:dyDescent="0.2">
      <c r="A1106" s="115" t="s">
        <v>46</v>
      </c>
      <c r="B1106" s="115" t="s">
        <v>70</v>
      </c>
      <c r="C1106" s="120" t="s">
        <v>1657</v>
      </c>
      <c r="D1106" s="115" t="str">
        <f t="shared" si="344"/>
        <v>TOFemale1-4</v>
      </c>
      <c r="E1106" s="118">
        <f>VLOOKUP(D1106,'Appendix 1b. Person-years 2019'!$E$3:$F$1682,2,FALSE)</f>
        <v>48753.120600000002</v>
      </c>
      <c r="F1106" s="118">
        <f>VLOOKUP(D1106,'Appendix 2b. Deaths 2019'!$E$4:$F$1683,2,FALSE)</f>
        <v>21</v>
      </c>
      <c r="G1106" s="119">
        <f t="shared" si="345"/>
        <v>4.3074165800168287E-4</v>
      </c>
      <c r="H1106" s="189">
        <v>4</v>
      </c>
      <c r="I1106" s="215">
        <f>VLOOKUP(D1106,'Appendix 3. nax IBGE 2019'!$E$5:$O$1850,11,FALSE)</f>
        <v>1.5007863726809696</v>
      </c>
      <c r="J1106" s="119">
        <f t="shared" si="348"/>
        <v>1.7211138264303677E-3</v>
      </c>
      <c r="K1106" s="119">
        <f t="shared" si="347"/>
        <v>0.99827888617356964</v>
      </c>
      <c r="L1106" s="118">
        <f t="shared" ref="L1106:L1124" si="352">L1105-M1105</f>
        <v>98915.633194481125</v>
      </c>
      <c r="M1106" s="118">
        <f t="shared" si="346"/>
        <v>170.2450639411361</v>
      </c>
      <c r="N1106" s="118">
        <f t="shared" si="349"/>
        <v>395237.05399413902</v>
      </c>
      <c r="O1106" s="118">
        <f t="shared" si="350"/>
        <v>7916960.9061523192</v>
      </c>
      <c r="P1106" s="117">
        <f t="shared" si="351"/>
        <v>80.037509243726262</v>
      </c>
    </row>
    <row r="1107" spans="1:16" x14ac:dyDescent="0.2">
      <c r="A1107" s="115" t="s">
        <v>46</v>
      </c>
      <c r="B1107" s="115" t="s">
        <v>70</v>
      </c>
      <c r="C1107" s="120" t="s">
        <v>1658</v>
      </c>
      <c r="D1107" s="115" t="str">
        <f t="shared" si="344"/>
        <v>TOFemale5-9</v>
      </c>
      <c r="E1107" s="118">
        <f>VLOOKUP(D1107,'Appendix 1b. Person-years 2019'!$E$3:$F$1682,2,FALSE)</f>
        <v>61380.115400000002</v>
      </c>
      <c r="F1107" s="118">
        <f>VLOOKUP(D1107,'Appendix 2b. Deaths 2019'!$E$4:$F$1683,2,FALSE)</f>
        <v>13</v>
      </c>
      <c r="G1107" s="119">
        <f t="shared" si="345"/>
        <v>2.1179497489181976E-4</v>
      </c>
      <c r="H1107" s="189">
        <v>5</v>
      </c>
      <c r="I1107" s="215">
        <f>VLOOKUP(D1107,'Appendix 3. nax IBGE 2019'!$E$5:$O$1850,11,FALSE)</f>
        <v>2.5000000000000169</v>
      </c>
      <c r="J1107" s="119">
        <f t="shared" si="348"/>
        <v>1.058414457300576E-3</v>
      </c>
      <c r="K1107" s="119">
        <f t="shared" si="347"/>
        <v>0.99894158554269941</v>
      </c>
      <c r="L1107" s="118">
        <f t="shared" si="352"/>
        <v>98745.388130539985</v>
      </c>
      <c r="M1107" s="118">
        <f t="shared" si="346"/>
        <v>104.51354638912022</v>
      </c>
      <c r="N1107" s="118">
        <f t="shared" si="349"/>
        <v>493465.65678672714</v>
      </c>
      <c r="O1107" s="118">
        <f t="shared" si="350"/>
        <v>7521723.8521581804</v>
      </c>
      <c r="P1107" s="117">
        <f t="shared" si="351"/>
        <v>76.17291292849616</v>
      </c>
    </row>
    <row r="1108" spans="1:16" x14ac:dyDescent="0.2">
      <c r="A1108" s="115" t="s">
        <v>46</v>
      </c>
      <c r="B1108" s="115" t="s">
        <v>70</v>
      </c>
      <c r="C1108" s="120" t="s">
        <v>118</v>
      </c>
      <c r="D1108" s="115" t="str">
        <f t="shared" si="344"/>
        <v>TOFemale10-14</v>
      </c>
      <c r="E1108" s="118">
        <f>VLOOKUP(D1108,'Appendix 1b. Person-years 2019'!$E$3:$F$1682,2,FALSE)</f>
        <v>65606.390700000004</v>
      </c>
      <c r="F1108" s="118">
        <f>VLOOKUP(D1108,'Appendix 2b. Deaths 2019'!$E$4:$F$1683,2,FALSE)</f>
        <v>22</v>
      </c>
      <c r="G1108" s="119">
        <f t="shared" si="345"/>
        <v>3.3533318576539221E-4</v>
      </c>
      <c r="H1108" s="189">
        <v>5</v>
      </c>
      <c r="I1108" s="215">
        <f>VLOOKUP(D1108,'Appendix 3. nax IBGE 2019'!$E$5:$O$1850,11,FALSE)</f>
        <v>2.5000000000004055</v>
      </c>
      <c r="J1108" s="119">
        <f t="shared" si="348"/>
        <v>1.6752615018859175E-3</v>
      </c>
      <c r="K1108" s="119">
        <f t="shared" si="347"/>
        <v>0.99832473849811409</v>
      </c>
      <c r="L1108" s="118">
        <f t="shared" si="352"/>
        <v>98640.874584150864</v>
      </c>
      <c r="M1108" s="118">
        <f t="shared" si="346"/>
        <v>165.249259703185</v>
      </c>
      <c r="N1108" s="118">
        <f t="shared" si="349"/>
        <v>492791.24977149646</v>
      </c>
      <c r="O1108" s="118">
        <f t="shared" si="350"/>
        <v>7028258.1953714537</v>
      </c>
      <c r="P1108" s="117">
        <f t="shared" si="351"/>
        <v>71.250972023525833</v>
      </c>
    </row>
    <row r="1109" spans="1:16" x14ac:dyDescent="0.2">
      <c r="A1109" s="115" t="s">
        <v>46</v>
      </c>
      <c r="B1109" s="115" t="s">
        <v>70</v>
      </c>
      <c r="C1109" s="116" t="s">
        <v>119</v>
      </c>
      <c r="D1109" s="115" t="str">
        <f t="shared" si="344"/>
        <v>TOFemale15-19</v>
      </c>
      <c r="E1109" s="118">
        <f>VLOOKUP(D1109,'Appendix 1b. Person-years 2019'!$E$3:$F$1682,2,FALSE)</f>
        <v>68150.769400000005</v>
      </c>
      <c r="F1109" s="118">
        <f>VLOOKUP(D1109,'Appendix 2b. Deaths 2019'!$E$4:$F$1683,2,FALSE)</f>
        <v>25</v>
      </c>
      <c r="G1109" s="119">
        <f t="shared" si="345"/>
        <v>3.6683371618692243E-4</v>
      </c>
      <c r="H1109" s="189">
        <v>5</v>
      </c>
      <c r="I1109" s="215">
        <f>VLOOKUP(D1109,'Appendix 3. nax IBGE 2019'!$E$5:$O$1850,11,FALSE)</f>
        <v>2.5000000000000968</v>
      </c>
      <c r="J1109" s="119">
        <f t="shared" si="348"/>
        <v>1.8324880349452944E-3</v>
      </c>
      <c r="K1109" s="119">
        <f t="shared" si="347"/>
        <v>0.99816751196505471</v>
      </c>
      <c r="L1109" s="118">
        <f t="shared" si="352"/>
        <v>98475.625324447683</v>
      </c>
      <c r="M1109" s="118">
        <f t="shared" si="346"/>
        <v>180.45540514080622</v>
      </c>
      <c r="N1109" s="118">
        <f t="shared" si="349"/>
        <v>491926.98810938641</v>
      </c>
      <c r="O1109" s="118">
        <f t="shared" si="350"/>
        <v>6535466.9455999574</v>
      </c>
      <c r="P1109" s="117">
        <f t="shared" si="351"/>
        <v>66.366341153636256</v>
      </c>
    </row>
    <row r="1110" spans="1:16" x14ac:dyDescent="0.2">
      <c r="A1110" s="115" t="s">
        <v>46</v>
      </c>
      <c r="B1110" s="115" t="s">
        <v>70</v>
      </c>
      <c r="C1110" s="116" t="s">
        <v>120</v>
      </c>
      <c r="D1110" s="115" t="str">
        <f t="shared" si="344"/>
        <v>TOFemale20-24</v>
      </c>
      <c r="E1110" s="118">
        <f>VLOOKUP(D1110,'Appendix 1b. Person-years 2019'!$E$3:$F$1682,2,FALSE)</f>
        <v>70927.241800000003</v>
      </c>
      <c r="F1110" s="118">
        <f>VLOOKUP(D1110,'Appendix 2b. Deaths 2019'!$E$4:$F$1683,2,FALSE)</f>
        <v>23</v>
      </c>
      <c r="G1110" s="119">
        <f t="shared" si="345"/>
        <v>3.2427596810905452E-4</v>
      </c>
      <c r="H1110" s="189">
        <v>5</v>
      </c>
      <c r="I1110" s="215">
        <f>VLOOKUP(D1110,'Appendix 3. nax IBGE 2019'!$E$5:$O$1850,11,FALSE)</f>
        <v>2.5000000000000697</v>
      </c>
      <c r="J1110" s="119">
        <f t="shared" si="348"/>
        <v>1.6200664689886917E-3</v>
      </c>
      <c r="K1110" s="119">
        <f t="shared" si="347"/>
        <v>0.99837993353101129</v>
      </c>
      <c r="L1110" s="118">
        <f t="shared" si="352"/>
        <v>98295.169919306878</v>
      </c>
      <c r="M1110" s="118">
        <f t="shared" si="346"/>
        <v>159.24470884981497</v>
      </c>
      <c r="N1110" s="118">
        <f t="shared" si="349"/>
        <v>491077.73782440985</v>
      </c>
      <c r="O1110" s="118">
        <f t="shared" si="350"/>
        <v>6043539.9574905708</v>
      </c>
      <c r="P1110" s="117">
        <f t="shared" si="351"/>
        <v>61.4835903173256</v>
      </c>
    </row>
    <row r="1111" spans="1:16" x14ac:dyDescent="0.2">
      <c r="A1111" s="115" t="s">
        <v>46</v>
      </c>
      <c r="B1111" s="115" t="s">
        <v>70</v>
      </c>
      <c r="C1111" s="116" t="s">
        <v>121</v>
      </c>
      <c r="D1111" s="115" t="str">
        <f t="shared" si="344"/>
        <v>TOFemale25-29</v>
      </c>
      <c r="E1111" s="118">
        <f>VLOOKUP(D1111,'Appendix 1b. Person-years 2019'!$E$3:$F$1682,2,FALSE)</f>
        <v>67959.363299999997</v>
      </c>
      <c r="F1111" s="118">
        <f>VLOOKUP(D1111,'Appendix 2b. Deaths 2019'!$E$4:$F$1683,2,FALSE)</f>
        <v>55</v>
      </c>
      <c r="G1111" s="119">
        <f t="shared" si="345"/>
        <v>8.093071701865106E-4</v>
      </c>
      <c r="H1111" s="189">
        <v>5</v>
      </c>
      <c r="I1111" s="215">
        <f>VLOOKUP(D1111,'Appendix 3. nax IBGE 2019'!$E$5:$O$1850,11,FALSE)</f>
        <v>2.4999999999999787</v>
      </c>
      <c r="J1111" s="119">
        <f t="shared" si="348"/>
        <v>4.0383651562406102E-3</v>
      </c>
      <c r="K1111" s="119">
        <f t="shared" si="347"/>
        <v>0.99596163484375944</v>
      </c>
      <c r="L1111" s="118">
        <f t="shared" si="352"/>
        <v>98135.925210457062</v>
      </c>
      <c r="M1111" s="118">
        <f t="shared" si="346"/>
        <v>396.3087009453443</v>
      </c>
      <c r="N1111" s="118">
        <f t="shared" si="349"/>
        <v>489688.85429992195</v>
      </c>
      <c r="O1111" s="118">
        <f t="shared" si="350"/>
        <v>5552462.2196661606</v>
      </c>
      <c r="P1111" s="117">
        <f t="shared" si="351"/>
        <v>56.579302714664856</v>
      </c>
    </row>
    <row r="1112" spans="1:16" x14ac:dyDescent="0.2">
      <c r="A1112" s="115" t="s">
        <v>46</v>
      </c>
      <c r="B1112" s="115" t="s">
        <v>70</v>
      </c>
      <c r="C1112" s="116" t="s">
        <v>122</v>
      </c>
      <c r="D1112" s="115" t="str">
        <f t="shared" si="344"/>
        <v>TOFemale30-34</v>
      </c>
      <c r="E1112" s="118">
        <f>VLOOKUP(D1112,'Appendix 1b. Person-years 2019'!$E$3:$F$1682,2,FALSE)</f>
        <v>65543.030700000003</v>
      </c>
      <c r="F1112" s="118">
        <f>VLOOKUP(D1112,'Appendix 2b. Deaths 2019'!$E$4:$F$1683,2,FALSE)</f>
        <v>71</v>
      </c>
      <c r="G1112" s="119">
        <f t="shared" si="345"/>
        <v>1.083257811573855E-3</v>
      </c>
      <c r="H1112" s="189">
        <v>5</v>
      </c>
      <c r="I1112" s="215">
        <f>VLOOKUP(D1112,'Appendix 3. nax IBGE 2019'!$E$5:$O$1850,11,FALSE)</f>
        <v>2.4999999999999547</v>
      </c>
      <c r="J1112" s="119">
        <f t="shared" si="348"/>
        <v>5.4016605803215148E-3</v>
      </c>
      <c r="K1112" s="119">
        <f t="shared" si="347"/>
        <v>0.99459833941967846</v>
      </c>
      <c r="L1112" s="118">
        <f t="shared" si="352"/>
        <v>97739.616509511718</v>
      </c>
      <c r="M1112" s="118">
        <f t="shared" si="346"/>
        <v>527.95623363517132</v>
      </c>
      <c r="N1112" s="118">
        <f t="shared" si="349"/>
        <v>487378.19196347066</v>
      </c>
      <c r="O1112" s="118">
        <f t="shared" si="350"/>
        <v>5062773.3653662391</v>
      </c>
      <c r="P1112" s="117">
        <f t="shared" si="351"/>
        <v>51.798580209014283</v>
      </c>
    </row>
    <row r="1113" spans="1:16" x14ac:dyDescent="0.2">
      <c r="A1113" s="115" t="s">
        <v>46</v>
      </c>
      <c r="B1113" s="115" t="s">
        <v>70</v>
      </c>
      <c r="C1113" s="116" t="s">
        <v>123</v>
      </c>
      <c r="D1113" s="115" t="str">
        <f t="shared" si="344"/>
        <v>TOFemale35-39</v>
      </c>
      <c r="E1113" s="118">
        <f>VLOOKUP(D1113,'Appendix 1b. Person-years 2019'!$E$3:$F$1682,2,FALSE)</f>
        <v>62968.092900000003</v>
      </c>
      <c r="F1113" s="118">
        <f>VLOOKUP(D1113,'Appendix 2b. Deaths 2019'!$E$4:$F$1683,2,FALSE)</f>
        <v>65</v>
      </c>
      <c r="G1113" s="119">
        <f t="shared" si="345"/>
        <v>1.0322688365872359E-3</v>
      </c>
      <c r="H1113" s="189">
        <v>5</v>
      </c>
      <c r="I1113" s="215">
        <f>VLOOKUP(D1113,'Appendix 3. nax IBGE 2019'!$E$5:$O$1850,11,FALSE)</f>
        <v>2.5000000000000218</v>
      </c>
      <c r="J1113" s="119">
        <f t="shared" si="348"/>
        <v>5.1480587314427072E-3</v>
      </c>
      <c r="K1113" s="119">
        <f t="shared" si="347"/>
        <v>0.99485194126855725</v>
      </c>
      <c r="L1113" s="118">
        <f t="shared" si="352"/>
        <v>97211.660275876551</v>
      </c>
      <c r="M1113" s="118">
        <f t="shared" si="346"/>
        <v>500.45133648126847</v>
      </c>
      <c r="N1113" s="118">
        <f t="shared" si="349"/>
        <v>484807.17303817958</v>
      </c>
      <c r="O1113" s="118">
        <f t="shared" si="350"/>
        <v>4575395.1734027686</v>
      </c>
      <c r="P1113" s="117">
        <f t="shared" si="351"/>
        <v>47.066320649377602</v>
      </c>
    </row>
    <row r="1114" spans="1:16" x14ac:dyDescent="0.2">
      <c r="A1114" s="115" t="s">
        <v>46</v>
      </c>
      <c r="B1114" s="115" t="s">
        <v>70</v>
      </c>
      <c r="C1114" s="116" t="s">
        <v>124</v>
      </c>
      <c r="D1114" s="115" t="str">
        <f t="shared" si="344"/>
        <v>TOFemale40-44</v>
      </c>
      <c r="E1114" s="118">
        <f>VLOOKUP(D1114,'Appendix 1b. Person-years 2019'!$E$3:$F$1682,2,FALSE)</f>
        <v>56161.071600000003</v>
      </c>
      <c r="F1114" s="118">
        <f>VLOOKUP(D1114,'Appendix 2b. Deaths 2019'!$E$4:$F$1683,2,FALSE)</f>
        <v>92</v>
      </c>
      <c r="G1114" s="119">
        <f t="shared" si="345"/>
        <v>1.638145380402606E-3</v>
      </c>
      <c r="H1114" s="189">
        <v>5</v>
      </c>
      <c r="I1114" s="215">
        <f>VLOOKUP(D1114,'Appendix 3. nax IBGE 2019'!$E$5:$O$1850,11,FALSE)</f>
        <v>2.5000000000000102</v>
      </c>
      <c r="J1114" s="119">
        <f t="shared" si="348"/>
        <v>8.1573197130022264E-3</v>
      </c>
      <c r="K1114" s="119">
        <f t="shared" si="347"/>
        <v>0.99184268028699774</v>
      </c>
      <c r="L1114" s="118">
        <f t="shared" si="352"/>
        <v>96711.208939395277</v>
      </c>
      <c r="M1114" s="118">
        <f t="shared" si="346"/>
        <v>788.90425114960624</v>
      </c>
      <c r="N1114" s="118">
        <f t="shared" si="349"/>
        <v>481583.78406910232</v>
      </c>
      <c r="O1114" s="118">
        <f t="shared" si="350"/>
        <v>4090588.0003645886</v>
      </c>
      <c r="P1114" s="117">
        <f t="shared" si="351"/>
        <v>42.296937916761877</v>
      </c>
    </row>
    <row r="1115" spans="1:16" x14ac:dyDescent="0.2">
      <c r="A1115" s="115" t="s">
        <v>46</v>
      </c>
      <c r="B1115" s="115" t="s">
        <v>70</v>
      </c>
      <c r="C1115" s="116" t="s">
        <v>125</v>
      </c>
      <c r="D1115" s="115" t="str">
        <f t="shared" si="344"/>
        <v>TOFemale45-49</v>
      </c>
      <c r="E1115" s="118">
        <f>VLOOKUP(D1115,'Appendix 1b. Person-years 2019'!$E$3:$F$1682,2,FALSE)</f>
        <v>45339.950100000002</v>
      </c>
      <c r="F1115" s="118">
        <f>VLOOKUP(D1115,'Appendix 2b. Deaths 2019'!$E$4:$F$1683,2,FALSE)</f>
        <v>111</v>
      </c>
      <c r="G1115" s="119">
        <f t="shared" si="345"/>
        <v>2.4481720812480558E-3</v>
      </c>
      <c r="H1115" s="189">
        <v>5</v>
      </c>
      <c r="I1115" s="215">
        <f>VLOOKUP(D1115,'Appendix 3. nax IBGE 2019'!$E$5:$O$1850,11,FALSE)</f>
        <v>2.5000000000000213</v>
      </c>
      <c r="J1115" s="119">
        <f t="shared" si="348"/>
        <v>1.2166396823657619E-2</v>
      </c>
      <c r="K1115" s="119">
        <f t="shared" si="347"/>
        <v>0.98783360317634239</v>
      </c>
      <c r="L1115" s="118">
        <f t="shared" si="352"/>
        <v>95922.304688245669</v>
      </c>
      <c r="M1115" s="118">
        <f t="shared" si="346"/>
        <v>1167.0288230769904</v>
      </c>
      <c r="N1115" s="118">
        <f t="shared" si="349"/>
        <v>476693.95138353587</v>
      </c>
      <c r="O1115" s="118">
        <f t="shared" si="350"/>
        <v>3609004.2162954863</v>
      </c>
      <c r="P1115" s="117">
        <f t="shared" si="351"/>
        <v>37.624244204984514</v>
      </c>
    </row>
    <row r="1116" spans="1:16" x14ac:dyDescent="0.2">
      <c r="A1116" s="115" t="s">
        <v>46</v>
      </c>
      <c r="B1116" s="115" t="s">
        <v>70</v>
      </c>
      <c r="C1116" s="116" t="s">
        <v>126</v>
      </c>
      <c r="D1116" s="115" t="str">
        <f t="shared" si="344"/>
        <v>TOFemale50-54</v>
      </c>
      <c r="E1116" s="118">
        <f>VLOOKUP(D1116,'Appendix 1b. Person-years 2019'!$E$3:$F$1682,2,FALSE)</f>
        <v>40060.162100000001</v>
      </c>
      <c r="F1116" s="118">
        <f>VLOOKUP(D1116,'Appendix 2b. Deaths 2019'!$E$4:$F$1683,2,FALSE)</f>
        <v>123</v>
      </c>
      <c r="G1116" s="119">
        <f t="shared" si="345"/>
        <v>3.0703819843005578E-3</v>
      </c>
      <c r="H1116" s="189">
        <v>5</v>
      </c>
      <c r="I1116" s="215">
        <f>VLOOKUP(D1116,'Appendix 3. nax IBGE 2019'!$E$5:$O$1850,11,FALSE)</f>
        <v>2.5000000000000013</v>
      </c>
      <c r="J1116" s="119">
        <f t="shared" si="348"/>
        <v>1.5234967000974773E-2</v>
      </c>
      <c r="K1116" s="119">
        <f t="shared" si="347"/>
        <v>0.98476503299902518</v>
      </c>
      <c r="L1116" s="118">
        <f t="shared" si="352"/>
        <v>94755.275865168674</v>
      </c>
      <c r="M1116" s="118">
        <f t="shared" si="346"/>
        <v>1443.5935009741061</v>
      </c>
      <c r="N1116" s="118">
        <f t="shared" si="349"/>
        <v>470167.39557340805</v>
      </c>
      <c r="O1116" s="118">
        <f t="shared" si="350"/>
        <v>3132310.2649119506</v>
      </c>
      <c r="P1116" s="117">
        <f t="shared" si="351"/>
        <v>33.056842865077492</v>
      </c>
    </row>
    <row r="1117" spans="1:16" x14ac:dyDescent="0.2">
      <c r="A1117" s="115" t="s">
        <v>46</v>
      </c>
      <c r="B1117" s="115" t="s">
        <v>70</v>
      </c>
      <c r="C1117" s="116" t="s">
        <v>127</v>
      </c>
      <c r="D1117" s="115" t="str">
        <f t="shared" si="344"/>
        <v>TOFemale55-59</v>
      </c>
      <c r="E1117" s="118">
        <f>VLOOKUP(D1117,'Appendix 1b. Person-years 2019'!$E$3:$F$1682,2,FALSE)</f>
        <v>32358.457200000001</v>
      </c>
      <c r="F1117" s="118">
        <f>VLOOKUP(D1117,'Appendix 2b. Deaths 2019'!$E$4:$F$1683,2,FALSE)</f>
        <v>171</v>
      </c>
      <c r="G1117" s="119">
        <f t="shared" si="345"/>
        <v>5.2845535540551047E-3</v>
      </c>
      <c r="H1117" s="189">
        <v>5</v>
      </c>
      <c r="I1117" s="215">
        <f>VLOOKUP(D1117,'Appendix 3. nax IBGE 2019'!$E$5:$O$1850,11,FALSE)</f>
        <v>2.5000000000000036</v>
      </c>
      <c r="J1117" s="119">
        <f t="shared" si="348"/>
        <v>2.6078238154962269E-2</v>
      </c>
      <c r="K1117" s="119">
        <f t="shared" si="347"/>
        <v>0.97392176184503776</v>
      </c>
      <c r="L1117" s="118">
        <f t="shared" si="352"/>
        <v>93311.682364194567</v>
      </c>
      <c r="M1117" s="118">
        <f t="shared" si="346"/>
        <v>2433.4042753336585</v>
      </c>
      <c r="N1117" s="118">
        <f t="shared" si="349"/>
        <v>460474.90113263874</v>
      </c>
      <c r="O1117" s="118">
        <f t="shared" si="350"/>
        <v>2662142.8693385427</v>
      </c>
      <c r="P1117" s="117">
        <f t="shared" si="351"/>
        <v>28.529577453637859</v>
      </c>
    </row>
    <row r="1118" spans="1:16" x14ac:dyDescent="0.2">
      <c r="A1118" s="115" t="s">
        <v>46</v>
      </c>
      <c r="B1118" s="115" t="s">
        <v>70</v>
      </c>
      <c r="C1118" s="116" t="s">
        <v>128</v>
      </c>
      <c r="D1118" s="115" t="str">
        <f t="shared" si="344"/>
        <v>TOFemale60-64</v>
      </c>
      <c r="E1118" s="118">
        <f>VLOOKUP(D1118,'Appendix 1b. Person-years 2019'!$E$3:$F$1682,2,FALSE)</f>
        <v>25891.128499999999</v>
      </c>
      <c r="F1118" s="118">
        <f>VLOOKUP(D1118,'Appendix 2b. Deaths 2019'!$E$4:$F$1683,2,FALSE)</f>
        <v>225</v>
      </c>
      <c r="G1118" s="119">
        <f t="shared" si="345"/>
        <v>8.6902353445119252E-3</v>
      </c>
      <c r="H1118" s="189">
        <v>5</v>
      </c>
      <c r="I1118" s="215">
        <f>VLOOKUP(D1118,'Appendix 3. nax IBGE 2019'!$E$5:$O$1850,11,FALSE)</f>
        <v>2.5000000000000107</v>
      </c>
      <c r="J1118" s="119">
        <f t="shared" si="348"/>
        <v>4.2527247254568509E-2</v>
      </c>
      <c r="K1118" s="119">
        <f t="shared" si="347"/>
        <v>0.95747275274543153</v>
      </c>
      <c r="L1118" s="118">
        <f t="shared" si="352"/>
        <v>90878.278088860912</v>
      </c>
      <c r="M1118" s="118">
        <f t="shared" si="346"/>
        <v>3864.8030023544238</v>
      </c>
      <c r="N1118" s="118">
        <f t="shared" si="349"/>
        <v>444729.38293841848</v>
      </c>
      <c r="O1118" s="118">
        <f t="shared" si="350"/>
        <v>2201667.9682059041</v>
      </c>
      <c r="P1118" s="117">
        <f t="shared" si="351"/>
        <v>24.226559024953247</v>
      </c>
    </row>
    <row r="1119" spans="1:16" x14ac:dyDescent="0.2">
      <c r="A1119" s="115" t="s">
        <v>46</v>
      </c>
      <c r="B1119" s="115" t="s">
        <v>70</v>
      </c>
      <c r="C1119" s="116" t="s">
        <v>129</v>
      </c>
      <c r="D1119" s="115" t="str">
        <f t="shared" si="344"/>
        <v>TOFemale65-69</v>
      </c>
      <c r="E1119" s="118">
        <f>VLOOKUP(D1119,'Appendix 1b. Person-years 2019'!$E$3:$F$1682,2,FALSE)</f>
        <v>20120.752799999998</v>
      </c>
      <c r="F1119" s="118">
        <f>VLOOKUP(D1119,'Appendix 2b. Deaths 2019'!$E$4:$F$1683,2,FALSE)</f>
        <v>252</v>
      </c>
      <c r="G1119" s="119">
        <f t="shared" si="345"/>
        <v>1.2524382288519544E-2</v>
      </c>
      <c r="H1119" s="189">
        <v>5</v>
      </c>
      <c r="I1119" s="215">
        <f>VLOOKUP(D1119,'Appendix 3. nax IBGE 2019'!$E$5:$O$1850,11,FALSE)</f>
        <v>2.5000000000000004</v>
      </c>
      <c r="J1119" s="119">
        <f t="shared" si="348"/>
        <v>6.0720688648943866E-2</v>
      </c>
      <c r="K1119" s="119">
        <f t="shared" si="347"/>
        <v>0.93927931135105613</v>
      </c>
      <c r="L1119" s="118">
        <f t="shared" si="352"/>
        <v>87013.475086506485</v>
      </c>
      <c r="M1119" s="118">
        <f t="shared" si="346"/>
        <v>5283.518128990394</v>
      </c>
      <c r="N1119" s="118">
        <f t="shared" si="349"/>
        <v>421858.58011005644</v>
      </c>
      <c r="O1119" s="118">
        <f t="shared" si="350"/>
        <v>1756938.5852674856</v>
      </c>
      <c r="P1119" s="117">
        <f t="shared" si="351"/>
        <v>20.191568989984411</v>
      </c>
    </row>
    <row r="1120" spans="1:16" x14ac:dyDescent="0.2">
      <c r="A1120" s="115" t="s">
        <v>46</v>
      </c>
      <c r="B1120" s="115" t="s">
        <v>70</v>
      </c>
      <c r="C1120" s="116" t="s">
        <v>130</v>
      </c>
      <c r="D1120" s="115" t="str">
        <f t="shared" si="344"/>
        <v>TOFemale70-74</v>
      </c>
      <c r="E1120" s="118">
        <f>VLOOKUP(D1120,'Appendix 1b. Person-years 2019'!$E$3:$F$1682,2,FALSE)</f>
        <v>14609.4521</v>
      </c>
      <c r="F1120" s="118">
        <f>VLOOKUP(D1120,'Appendix 2b. Deaths 2019'!$E$4:$F$1683,2,FALSE)</f>
        <v>253</v>
      </c>
      <c r="G1120" s="119">
        <f t="shared" si="345"/>
        <v>1.7317555666581091E-2</v>
      </c>
      <c r="H1120" s="189">
        <v>5</v>
      </c>
      <c r="I1120" s="215">
        <f>VLOOKUP(D1120,'Appendix 3. nax IBGE 2019'!$E$5:$O$1850,11,FALSE)</f>
        <v>2.4999999999999991</v>
      </c>
      <c r="J1120" s="119">
        <f t="shared" si="348"/>
        <v>8.2994618517401073E-2</v>
      </c>
      <c r="K1120" s="119">
        <f t="shared" si="347"/>
        <v>0.91700538148259891</v>
      </c>
      <c r="L1120" s="118">
        <f t="shared" si="352"/>
        <v>81729.956957516086</v>
      </c>
      <c r="M1120" s="118">
        <f t="shared" si="346"/>
        <v>6783.1465991326568</v>
      </c>
      <c r="N1120" s="118">
        <f t="shared" si="349"/>
        <v>391691.91828974884</v>
      </c>
      <c r="O1120" s="118">
        <f t="shared" si="350"/>
        <v>1335080.0051574293</v>
      </c>
      <c r="P1120" s="117">
        <f t="shared" si="351"/>
        <v>16.335258880062973</v>
      </c>
    </row>
    <row r="1121" spans="1:16" x14ac:dyDescent="0.2">
      <c r="A1121" s="115" t="s">
        <v>46</v>
      </c>
      <c r="B1121" s="115" t="s">
        <v>70</v>
      </c>
      <c r="C1121" s="116" t="s">
        <v>131</v>
      </c>
      <c r="D1121" s="115" t="str">
        <f t="shared" si="344"/>
        <v>TOFemale75-79</v>
      </c>
      <c r="E1121" s="118">
        <f>VLOOKUP(D1121,'Appendix 1b. Person-years 2019'!$E$3:$F$1682,2,FALSE)</f>
        <v>9940.3971000000001</v>
      </c>
      <c r="F1121" s="118">
        <f>VLOOKUP(D1121,'Appendix 2b. Deaths 2019'!$E$4:$F$1683,2,FALSE)</f>
        <v>364</v>
      </c>
      <c r="G1121" s="119">
        <f t="shared" si="345"/>
        <v>3.6618255421606849E-2</v>
      </c>
      <c r="H1121" s="189">
        <v>5</v>
      </c>
      <c r="I1121" s="215">
        <f>VLOOKUP(D1121,'Appendix 3. nax IBGE 2019'!$E$5:$O$1850,11,FALSE)</f>
        <v>2.5000000000000018</v>
      </c>
      <c r="J1121" s="119">
        <f t="shared" si="348"/>
        <v>0.16773579650831399</v>
      </c>
      <c r="K1121" s="119">
        <f t="shared" si="347"/>
        <v>0.83226420349168606</v>
      </c>
      <c r="L1121" s="118">
        <f t="shared" si="352"/>
        <v>74946.810358383431</v>
      </c>
      <c r="M1121" s="118">
        <f t="shared" si="346"/>
        <v>12571.262931221003</v>
      </c>
      <c r="N1121" s="118">
        <f t="shared" si="349"/>
        <v>343305.89446386462</v>
      </c>
      <c r="O1121" s="118">
        <f t="shared" si="350"/>
        <v>943388.08686768031</v>
      </c>
      <c r="P1121" s="117">
        <f t="shared" si="351"/>
        <v>12.587434773495392</v>
      </c>
    </row>
    <row r="1122" spans="1:16" x14ac:dyDescent="0.2">
      <c r="A1122" s="115" t="s">
        <v>46</v>
      </c>
      <c r="B1122" s="115" t="s">
        <v>70</v>
      </c>
      <c r="C1122" s="116" t="s">
        <v>132</v>
      </c>
      <c r="D1122" s="115" t="str">
        <f t="shared" si="344"/>
        <v>TOFemale80-84</v>
      </c>
      <c r="E1122" s="118">
        <f>VLOOKUP(D1122,'Appendix 1b. Person-years 2019'!$E$3:$F$1682,2,FALSE)</f>
        <v>6610.1569</v>
      </c>
      <c r="F1122" s="118">
        <f>VLOOKUP(D1122,'Appendix 2b. Deaths 2019'!$E$4:$F$1683,2,FALSE)</f>
        <v>379</v>
      </c>
      <c r="G1122" s="119">
        <f t="shared" si="345"/>
        <v>5.7336006653639339E-2</v>
      </c>
      <c r="H1122" s="189">
        <v>5</v>
      </c>
      <c r="I1122" s="215">
        <f>VLOOKUP(D1122,'Appendix 3. nax IBGE 2019'!$E$5:$O$1850,11,FALSE)</f>
        <v>2.4999999999999987</v>
      </c>
      <c r="J1122" s="119">
        <f t="shared" si="348"/>
        <v>0.25073908819544322</v>
      </c>
      <c r="K1122" s="119">
        <f t="shared" si="347"/>
        <v>0.74926091180455678</v>
      </c>
      <c r="L1122" s="118">
        <f t="shared" si="352"/>
        <v>62375.547427162426</v>
      </c>
      <c r="M1122" s="118">
        <f t="shared" si="346"/>
        <v>15639.987887578331</v>
      </c>
      <c r="N1122" s="118">
        <f t="shared" si="349"/>
        <v>272777.76741686626</v>
      </c>
      <c r="O1122" s="118">
        <f t="shared" si="350"/>
        <v>600082.19240381569</v>
      </c>
      <c r="P1122" s="117">
        <f t="shared" si="351"/>
        <v>9.6204717578558725</v>
      </c>
    </row>
    <row r="1123" spans="1:16" x14ac:dyDescent="0.2">
      <c r="A1123" s="115" t="s">
        <v>46</v>
      </c>
      <c r="B1123" s="115" t="s">
        <v>70</v>
      </c>
      <c r="C1123" s="116" t="s">
        <v>133</v>
      </c>
      <c r="D1123" s="115" t="str">
        <f t="shared" si="344"/>
        <v>TOFemale85-89</v>
      </c>
      <c r="E1123" s="118">
        <f>VLOOKUP(D1123,'Appendix 1b. Person-years 2019'!$E$3:$F$1682,2,FALSE)</f>
        <v>3318.9234999999999</v>
      </c>
      <c r="F1123" s="118">
        <f>VLOOKUP(D1123,'Appendix 2b. Deaths 2019'!$E$4:$F$1683,2,FALSE)</f>
        <v>332</v>
      </c>
      <c r="G1123" s="119">
        <f t="shared" si="345"/>
        <v>0.10003243521581622</v>
      </c>
      <c r="H1123" s="189">
        <v>5</v>
      </c>
      <c r="I1123" s="215">
        <f>VLOOKUP(D1123,'Appendix 3. nax IBGE 2019'!$E$5:$O$1850,11,FALSE)</f>
        <v>2.5000000000000004</v>
      </c>
      <c r="J1123" s="119">
        <f t="shared" si="348"/>
        <v>0.40010378595797202</v>
      </c>
      <c r="K1123" s="119">
        <f t="shared" si="347"/>
        <v>0.59989621404202798</v>
      </c>
      <c r="L1123" s="118">
        <f t="shared" si="352"/>
        <v>46735.559539584094</v>
      </c>
      <c r="M1123" s="118">
        <f t="shared" si="346"/>
        <v>18699.074310651813</v>
      </c>
      <c r="N1123" s="118">
        <f t="shared" si="349"/>
        <v>186930.11192129095</v>
      </c>
      <c r="O1123" s="118">
        <f t="shared" si="350"/>
        <v>327304.42498694942</v>
      </c>
      <c r="P1123" s="117">
        <f t="shared" si="351"/>
        <v>7.0033274066127111</v>
      </c>
    </row>
    <row r="1124" spans="1:16" x14ac:dyDescent="0.2">
      <c r="A1124" s="115" t="s">
        <v>46</v>
      </c>
      <c r="B1124" s="115" t="s">
        <v>70</v>
      </c>
      <c r="C1124" s="116" t="s">
        <v>8</v>
      </c>
      <c r="D1124" s="115" t="str">
        <f t="shared" si="344"/>
        <v>TOFemale90+</v>
      </c>
      <c r="E1124" s="113">
        <f>VLOOKUP(D1124,'Appendix 1b. Person-years 2019'!$E$3:$F$1682,2,FALSE)</f>
        <v>1722.3543999999999</v>
      </c>
      <c r="F1124" s="113">
        <f>VLOOKUP(D1124,'Appendix 2b. Deaths 2019'!$E$4:$F$1683,2,FALSE)</f>
        <v>344</v>
      </c>
      <c r="G1124" s="114">
        <f t="shared" si="345"/>
        <v>0.19972660678893961</v>
      </c>
      <c r="H1124" s="190"/>
      <c r="I1124" s="215">
        <f>VLOOKUP(D1124,'Appendix 3. nax IBGE 2019'!$E$5:$O$1850,11,FALSE)</f>
        <v>5.2440520088033136</v>
      </c>
      <c r="J1124" s="114">
        <v>1</v>
      </c>
      <c r="K1124" s="114">
        <f t="shared" si="347"/>
        <v>0</v>
      </c>
      <c r="L1124" s="113">
        <f t="shared" si="352"/>
        <v>28036.485228932281</v>
      </c>
      <c r="M1124" s="113">
        <f t="shared" si="346"/>
        <v>28036.485228932281</v>
      </c>
      <c r="N1124" s="113">
        <f>L1124*P1124</f>
        <v>140374.3130656585</v>
      </c>
      <c r="O1124" s="113">
        <f>N1124</f>
        <v>140374.3130656585</v>
      </c>
      <c r="P1124" s="112">
        <f>1/G1124</f>
        <v>5.0068441860465116</v>
      </c>
    </row>
    <row r="1125" spans="1:16" x14ac:dyDescent="0.2">
      <c r="A1125" s="115" t="s">
        <v>46</v>
      </c>
      <c r="B1125" s="115" t="s">
        <v>71</v>
      </c>
      <c r="C1125" s="116">
        <v>0</v>
      </c>
      <c r="D1125" s="115" t="str">
        <f t="shared" si="344"/>
        <v>TOMale0</v>
      </c>
      <c r="E1125" s="122">
        <f>VLOOKUP(D1125,'Appendix 1b. Person-years 2019'!$E$3:$F$1682,2,FALSE)</f>
        <v>13122.5731</v>
      </c>
      <c r="F1125" s="122">
        <f>VLOOKUP(D1125,'Appendix 2b. Deaths 2019'!$E$4:$F$1683,2,FALSE)</f>
        <v>146</v>
      </c>
      <c r="G1125" s="123">
        <f t="shared" si="345"/>
        <v>1.112586677074788E-2</v>
      </c>
      <c r="H1125" s="188">
        <v>1</v>
      </c>
      <c r="I1125" s="215">
        <f>VLOOKUP(D1125,'Appendix 3. nax IBGE 2019'!$E$5:$O$1850,11,FALSE)</f>
        <v>8.4722575268595335E-2</v>
      </c>
      <c r="J1125" s="123">
        <f t="shared" ref="J1125:J1143" si="353">(H1125*G1125)/(1+(H1125-I1125)*G1125)</f>
        <v>1.1013711343104776E-2</v>
      </c>
      <c r="K1125" s="123">
        <f t="shared" si="347"/>
        <v>0.9889862886568952</v>
      </c>
      <c r="L1125" s="122">
        <v>100000</v>
      </c>
      <c r="M1125" s="122">
        <f t="shared" si="346"/>
        <v>1101.3711343104776</v>
      </c>
      <c r="N1125" s="122">
        <f t="shared" ref="N1125:N1143" si="354">L1126*H1125+M1125*I1125</f>
        <v>98991.939864514803</v>
      </c>
      <c r="O1125" s="122">
        <f t="shared" ref="O1125:O1143" si="355">O1126+N1125</f>
        <v>7381147.425681415</v>
      </c>
      <c r="P1125" s="121">
        <f t="shared" ref="P1125:P1143" si="356">O1125/L1125</f>
        <v>73.811474256814151</v>
      </c>
    </row>
    <row r="1126" spans="1:16" x14ac:dyDescent="0.2">
      <c r="A1126" s="115" t="s">
        <v>46</v>
      </c>
      <c r="B1126" s="115" t="s">
        <v>71</v>
      </c>
      <c r="C1126" s="120" t="s">
        <v>1657</v>
      </c>
      <c r="D1126" s="115" t="str">
        <f t="shared" si="344"/>
        <v>TOMale1-4</v>
      </c>
      <c r="E1126" s="118">
        <f>VLOOKUP(D1126,'Appendix 1b. Person-years 2019'!$E$3:$F$1682,2,FALSE)</f>
        <v>51011.634599999998</v>
      </c>
      <c r="F1126" s="118">
        <f>VLOOKUP(D1126,'Appendix 2b. Deaths 2019'!$E$4:$F$1683,2,FALSE)</f>
        <v>38</v>
      </c>
      <c r="G1126" s="119">
        <f t="shared" si="345"/>
        <v>7.4492809920660729E-4</v>
      </c>
      <c r="H1126" s="189">
        <v>4</v>
      </c>
      <c r="I1126" s="215">
        <f>VLOOKUP(D1126,'Appendix 3. nax IBGE 2019'!$E$5:$O$1850,11,FALSE)</f>
        <v>1.6087507411184931</v>
      </c>
      <c r="J1126" s="119">
        <f t="shared" si="353"/>
        <v>2.9744140470133059E-3</v>
      </c>
      <c r="K1126" s="119">
        <f t="shared" si="347"/>
        <v>0.99702558595298674</v>
      </c>
      <c r="L1126" s="118">
        <f t="shared" ref="L1126:L1144" si="357">L1125-M1125</f>
        <v>98898.628865689519</v>
      </c>
      <c r="M1126" s="118">
        <f t="shared" si="346"/>
        <v>294.16547092846253</v>
      </c>
      <c r="N1126" s="118">
        <f t="shared" si="354"/>
        <v>394891.09249841183</v>
      </c>
      <c r="O1126" s="118">
        <f t="shared" si="355"/>
        <v>7282155.4858169006</v>
      </c>
      <c r="P1126" s="117">
        <f t="shared" si="356"/>
        <v>73.632522203179576</v>
      </c>
    </row>
    <row r="1127" spans="1:16" x14ac:dyDescent="0.2">
      <c r="A1127" s="115" t="s">
        <v>46</v>
      </c>
      <c r="B1127" s="115" t="s">
        <v>71</v>
      </c>
      <c r="C1127" s="120" t="s">
        <v>1658</v>
      </c>
      <c r="D1127" s="115" t="str">
        <f t="shared" si="344"/>
        <v>TOMale5-9</v>
      </c>
      <c r="E1127" s="118">
        <f>VLOOKUP(D1127,'Appendix 1b. Person-years 2019'!$E$3:$F$1682,2,FALSE)</f>
        <v>64132.336000000003</v>
      </c>
      <c r="F1127" s="118">
        <f>VLOOKUP(D1127,'Appendix 2b. Deaths 2019'!$E$4:$F$1683,2,FALSE)</f>
        <v>20</v>
      </c>
      <c r="G1127" s="119">
        <f t="shared" si="345"/>
        <v>3.1185516148982936E-4</v>
      </c>
      <c r="H1127" s="189">
        <v>5</v>
      </c>
      <c r="I1127" s="215">
        <f>VLOOKUP(D1127,'Appendix 3. nax IBGE 2019'!$E$5:$O$1850,11,FALSE)</f>
        <v>2.5000000000000449</v>
      </c>
      <c r="J1127" s="119">
        <f t="shared" si="353"/>
        <v>1.5580610839717641E-3</v>
      </c>
      <c r="K1127" s="119">
        <f t="shared" si="347"/>
        <v>0.99844193891602828</v>
      </c>
      <c r="L1127" s="118">
        <f t="shared" si="357"/>
        <v>98604.463394761056</v>
      </c>
      <c r="M1127" s="118">
        <f t="shared" si="346"/>
        <v>153.63177712129556</v>
      </c>
      <c r="N1127" s="118">
        <f t="shared" si="354"/>
        <v>492638.23753100203</v>
      </c>
      <c r="O1127" s="118">
        <f t="shared" si="355"/>
        <v>6887264.3933184892</v>
      </c>
      <c r="P1127" s="117">
        <f t="shared" si="356"/>
        <v>69.847389826010811</v>
      </c>
    </row>
    <row r="1128" spans="1:16" x14ac:dyDescent="0.2">
      <c r="A1128" s="115" t="s">
        <v>46</v>
      </c>
      <c r="B1128" s="115" t="s">
        <v>71</v>
      </c>
      <c r="C1128" s="120" t="s">
        <v>118</v>
      </c>
      <c r="D1128" s="115" t="str">
        <f t="shared" si="344"/>
        <v>TOMale10-14</v>
      </c>
      <c r="E1128" s="118">
        <f>VLOOKUP(D1128,'Appendix 1b. Person-years 2019'!$E$3:$F$1682,2,FALSE)</f>
        <v>68417.679999999993</v>
      </c>
      <c r="F1128" s="118">
        <f>VLOOKUP(D1128,'Appendix 2b. Deaths 2019'!$E$4:$F$1683,2,FALSE)</f>
        <v>37</v>
      </c>
      <c r="G1128" s="119">
        <f t="shared" si="345"/>
        <v>5.4079588784653333E-4</v>
      </c>
      <c r="H1128" s="189">
        <v>5</v>
      </c>
      <c r="I1128" s="215">
        <f>VLOOKUP(D1128,'Appendix 3. nax IBGE 2019'!$E$5:$O$1850,11,FALSE)</f>
        <v>2.5000000000000417</v>
      </c>
      <c r="J1128" s="119">
        <f t="shared" si="353"/>
        <v>2.7003286226951972E-3</v>
      </c>
      <c r="K1128" s="119">
        <f t="shared" si="347"/>
        <v>0.9972996713773048</v>
      </c>
      <c r="L1128" s="118">
        <f t="shared" si="357"/>
        <v>98450.831617639764</v>
      </c>
      <c r="M1128" s="118">
        <f t="shared" si="346"/>
        <v>265.84959854525795</v>
      </c>
      <c r="N1128" s="118">
        <f t="shared" si="354"/>
        <v>491589.53409183567</v>
      </c>
      <c r="O1128" s="118">
        <f t="shared" si="355"/>
        <v>6394626.1557874875</v>
      </c>
      <c r="P1128" s="117">
        <f t="shared" si="356"/>
        <v>64.952484917778392</v>
      </c>
    </row>
    <row r="1129" spans="1:16" x14ac:dyDescent="0.2">
      <c r="A1129" s="115" t="s">
        <v>46</v>
      </c>
      <c r="B1129" s="115" t="s">
        <v>71</v>
      </c>
      <c r="C1129" s="116" t="s">
        <v>119</v>
      </c>
      <c r="D1129" s="115" t="str">
        <f t="shared" si="344"/>
        <v>TOMale15-19</v>
      </c>
      <c r="E1129" s="118">
        <f>VLOOKUP(D1129,'Appendix 1b. Person-years 2019'!$E$3:$F$1682,2,FALSE)</f>
        <v>70322.304999999993</v>
      </c>
      <c r="F1129" s="118">
        <f>VLOOKUP(D1129,'Appendix 2b. Deaths 2019'!$E$4:$F$1683,2,FALSE)</f>
        <v>141</v>
      </c>
      <c r="G1129" s="119">
        <f t="shared" si="345"/>
        <v>2.0050537308184085E-3</v>
      </c>
      <c r="H1129" s="189">
        <v>5</v>
      </c>
      <c r="I1129" s="215">
        <f>VLOOKUP(D1129,'Appendix 3. nax IBGE 2019'!$E$5:$O$1850,11,FALSE)</f>
        <v>2.4999999999999325</v>
      </c>
      <c r="J1129" s="119">
        <f t="shared" si="353"/>
        <v>9.9752662918560584E-3</v>
      </c>
      <c r="K1129" s="119">
        <f t="shared" si="347"/>
        <v>0.99002473370814392</v>
      </c>
      <c r="L1129" s="118">
        <f t="shared" si="357"/>
        <v>98184.982019094503</v>
      </c>
      <c r="M1129" s="118">
        <f t="shared" si="346"/>
        <v>979.42134150156664</v>
      </c>
      <c r="N1129" s="118">
        <f t="shared" si="354"/>
        <v>488476.35674171854</v>
      </c>
      <c r="O1129" s="118">
        <f t="shared" si="355"/>
        <v>5903036.6216956517</v>
      </c>
      <c r="P1129" s="117">
        <f t="shared" si="356"/>
        <v>60.121583772838697</v>
      </c>
    </row>
    <row r="1130" spans="1:16" x14ac:dyDescent="0.2">
      <c r="A1130" s="115" t="s">
        <v>46</v>
      </c>
      <c r="B1130" s="115" t="s">
        <v>71</v>
      </c>
      <c r="C1130" s="116" t="s">
        <v>120</v>
      </c>
      <c r="D1130" s="115" t="str">
        <f t="shared" si="344"/>
        <v>TOMale20-24</v>
      </c>
      <c r="E1130" s="118">
        <f>VLOOKUP(D1130,'Appendix 1b. Person-years 2019'!$E$3:$F$1682,2,FALSE)</f>
        <v>73164.878899999996</v>
      </c>
      <c r="F1130" s="118">
        <f>VLOOKUP(D1130,'Appendix 2b. Deaths 2019'!$E$4:$F$1683,2,FALSE)</f>
        <v>168</v>
      </c>
      <c r="G1130" s="119">
        <f t="shared" si="345"/>
        <v>2.2961836679811685E-3</v>
      </c>
      <c r="H1130" s="189">
        <v>5</v>
      </c>
      <c r="I1130" s="215">
        <f>VLOOKUP(D1130,'Appendix 3. nax IBGE 2019'!$E$5:$O$1850,11,FALSE)</f>
        <v>2.4999999999999534</v>
      </c>
      <c r="J1130" s="119">
        <f t="shared" si="353"/>
        <v>1.1415388766780997E-2</v>
      </c>
      <c r="K1130" s="119">
        <f t="shared" si="347"/>
        <v>0.98858461123321906</v>
      </c>
      <c r="L1130" s="118">
        <f t="shared" si="357"/>
        <v>97205.560677592934</v>
      </c>
      <c r="M1130" s="118">
        <f t="shared" si="346"/>
        <v>1109.6392654276428</v>
      </c>
      <c r="N1130" s="118">
        <f t="shared" si="354"/>
        <v>483253.7052243955</v>
      </c>
      <c r="O1130" s="118">
        <f t="shared" si="355"/>
        <v>5414560.2649539327</v>
      </c>
      <c r="P1130" s="117">
        <f t="shared" si="356"/>
        <v>55.702165876216739</v>
      </c>
    </row>
    <row r="1131" spans="1:16" x14ac:dyDescent="0.2">
      <c r="A1131" s="115" t="s">
        <v>46</v>
      </c>
      <c r="B1131" s="115" t="s">
        <v>71</v>
      </c>
      <c r="C1131" s="116" t="s">
        <v>121</v>
      </c>
      <c r="D1131" s="115" t="str">
        <f t="shared" si="344"/>
        <v>TOMale25-29</v>
      </c>
      <c r="E1131" s="118">
        <f>VLOOKUP(D1131,'Appendix 1b. Person-years 2019'!$E$3:$F$1682,2,FALSE)</f>
        <v>68321.828899999993</v>
      </c>
      <c r="F1131" s="118">
        <f>VLOOKUP(D1131,'Appendix 2b. Deaths 2019'!$E$4:$F$1683,2,FALSE)</f>
        <v>159</v>
      </c>
      <c r="G1131" s="119">
        <f t="shared" si="345"/>
        <v>2.3272210735564782E-3</v>
      </c>
      <c r="H1131" s="189">
        <v>5</v>
      </c>
      <c r="I1131" s="215">
        <f>VLOOKUP(D1131,'Appendix 3. nax IBGE 2019'!$E$5:$O$1850,11,FALSE)</f>
        <v>2.5000000000000022</v>
      </c>
      <c r="J1131" s="119">
        <f t="shared" si="353"/>
        <v>1.1568797494470295E-2</v>
      </c>
      <c r="K1131" s="119">
        <f t="shared" si="347"/>
        <v>0.98843120250552974</v>
      </c>
      <c r="L1131" s="118">
        <f t="shared" si="357"/>
        <v>96095.921412165291</v>
      </c>
      <c r="M1131" s="118">
        <f t="shared" si="346"/>
        <v>1111.7142548618722</v>
      </c>
      <c r="N1131" s="118">
        <f t="shared" si="354"/>
        <v>477700.32142367179</v>
      </c>
      <c r="O1131" s="118">
        <f t="shared" si="355"/>
        <v>4931306.559729537</v>
      </c>
      <c r="P1131" s="117">
        <f t="shared" si="356"/>
        <v>51.316502170562018</v>
      </c>
    </row>
    <row r="1132" spans="1:16" x14ac:dyDescent="0.2">
      <c r="A1132" s="115" t="s">
        <v>46</v>
      </c>
      <c r="B1132" s="115" t="s">
        <v>71</v>
      </c>
      <c r="C1132" s="116" t="s">
        <v>122</v>
      </c>
      <c r="D1132" s="115" t="str">
        <f t="shared" si="344"/>
        <v>TOMale30-34</v>
      </c>
      <c r="E1132" s="118">
        <f>VLOOKUP(D1132,'Appendix 1b. Person-years 2019'!$E$3:$F$1682,2,FALSE)</f>
        <v>64837.423900000002</v>
      </c>
      <c r="F1132" s="118">
        <f>VLOOKUP(D1132,'Appendix 2b. Deaths 2019'!$E$4:$F$1683,2,FALSE)</f>
        <v>174</v>
      </c>
      <c r="G1132" s="119">
        <f t="shared" si="345"/>
        <v>2.6836353071084925E-3</v>
      </c>
      <c r="H1132" s="189">
        <v>5</v>
      </c>
      <c r="I1132" s="215">
        <f>VLOOKUP(D1132,'Appendix 3. nax IBGE 2019'!$E$5:$O$1850,11,FALSE)</f>
        <v>2.4999999999999796</v>
      </c>
      <c r="J1132" s="119">
        <f t="shared" si="353"/>
        <v>1.3328752756797804E-2</v>
      </c>
      <c r="K1132" s="119">
        <f t="shared" si="347"/>
        <v>0.98667124724320221</v>
      </c>
      <c r="L1132" s="118">
        <f t="shared" si="357"/>
        <v>94984.207157303419</v>
      </c>
      <c r="M1132" s="118">
        <f t="shared" si="346"/>
        <v>1266.0210130001617</v>
      </c>
      <c r="N1132" s="118">
        <f t="shared" si="354"/>
        <v>471755.98325401661</v>
      </c>
      <c r="O1132" s="118">
        <f t="shared" si="355"/>
        <v>4453606.2383058649</v>
      </c>
      <c r="P1132" s="117">
        <f t="shared" si="356"/>
        <v>46.887860325351184</v>
      </c>
    </row>
    <row r="1133" spans="1:16" x14ac:dyDescent="0.2">
      <c r="A1133" s="115" t="s">
        <v>46</v>
      </c>
      <c r="B1133" s="115" t="s">
        <v>71</v>
      </c>
      <c r="C1133" s="116" t="s">
        <v>123</v>
      </c>
      <c r="D1133" s="115" t="str">
        <f t="shared" si="344"/>
        <v>TOMale35-39</v>
      </c>
      <c r="E1133" s="118">
        <f>VLOOKUP(D1133,'Appendix 1b. Person-years 2019'!$E$3:$F$1682,2,FALSE)</f>
        <v>61483.408900000002</v>
      </c>
      <c r="F1133" s="118">
        <f>VLOOKUP(D1133,'Appendix 2b. Deaths 2019'!$E$4:$F$1683,2,FALSE)</f>
        <v>196</v>
      </c>
      <c r="G1133" s="119">
        <f t="shared" si="345"/>
        <v>3.1878518694170841E-3</v>
      </c>
      <c r="H1133" s="189">
        <v>5</v>
      </c>
      <c r="I1133" s="215">
        <f>VLOOKUP(D1133,'Appendix 3. nax IBGE 2019'!$E$5:$O$1850,11,FALSE)</f>
        <v>2.5000000000000084</v>
      </c>
      <c r="J1133" s="119">
        <f t="shared" si="353"/>
        <v>1.5813233730313646E-2</v>
      </c>
      <c r="K1133" s="119">
        <f t="shared" si="347"/>
        <v>0.98418676626968637</v>
      </c>
      <c r="L1133" s="118">
        <f t="shared" si="357"/>
        <v>93718.186144303254</v>
      </c>
      <c r="M1133" s="118">
        <f t="shared" si="346"/>
        <v>1481.9875822809092</v>
      </c>
      <c r="N1133" s="118">
        <f t="shared" si="354"/>
        <v>464885.96176581399</v>
      </c>
      <c r="O1133" s="118">
        <f t="shared" si="355"/>
        <v>3981850.2550518485</v>
      </c>
      <c r="P1133" s="117">
        <f t="shared" si="356"/>
        <v>42.487487422353283</v>
      </c>
    </row>
    <row r="1134" spans="1:16" x14ac:dyDescent="0.2">
      <c r="A1134" s="115" t="s">
        <v>46</v>
      </c>
      <c r="B1134" s="115" t="s">
        <v>71</v>
      </c>
      <c r="C1134" s="116" t="s">
        <v>124</v>
      </c>
      <c r="D1134" s="115" t="str">
        <f t="shared" si="344"/>
        <v>TOMale40-44</v>
      </c>
      <c r="E1134" s="118">
        <f>VLOOKUP(D1134,'Appendix 1b. Person-years 2019'!$E$3:$F$1682,2,FALSE)</f>
        <v>55215.568500000001</v>
      </c>
      <c r="F1134" s="118">
        <f>VLOOKUP(D1134,'Appendix 2b. Deaths 2019'!$E$4:$F$1683,2,FALSE)</f>
        <v>194</v>
      </c>
      <c r="G1134" s="119">
        <f t="shared" si="345"/>
        <v>3.5135018124462488E-3</v>
      </c>
      <c r="H1134" s="189">
        <v>5</v>
      </c>
      <c r="I1134" s="215">
        <f>VLOOKUP(D1134,'Appendix 3. nax IBGE 2019'!$E$5:$O$1850,11,FALSE)</f>
        <v>2.5000000000000009</v>
      </c>
      <c r="J1134" s="119">
        <f t="shared" si="353"/>
        <v>1.7414543982616621E-2</v>
      </c>
      <c r="K1134" s="119">
        <f t="shared" si="347"/>
        <v>0.98258545601738334</v>
      </c>
      <c r="L1134" s="118">
        <f t="shared" si="357"/>
        <v>92236.198562022342</v>
      </c>
      <c r="M1134" s="118">
        <f t="shared" si="346"/>
        <v>1606.2513366476981</v>
      </c>
      <c r="N1134" s="118">
        <f t="shared" si="354"/>
        <v>457165.36446849251</v>
      </c>
      <c r="O1134" s="118">
        <f t="shared" si="355"/>
        <v>3516964.2932860344</v>
      </c>
      <c r="P1134" s="117">
        <f t="shared" si="356"/>
        <v>38.129978773150803</v>
      </c>
    </row>
    <row r="1135" spans="1:16" x14ac:dyDescent="0.2">
      <c r="A1135" s="115" t="s">
        <v>46</v>
      </c>
      <c r="B1135" s="115" t="s">
        <v>71</v>
      </c>
      <c r="C1135" s="116" t="s">
        <v>125</v>
      </c>
      <c r="D1135" s="115" t="str">
        <f t="shared" si="344"/>
        <v>TOMale45-49</v>
      </c>
      <c r="E1135" s="118">
        <f>VLOOKUP(D1135,'Appendix 1b. Person-years 2019'!$E$3:$F$1682,2,FALSE)</f>
        <v>46515.121500000001</v>
      </c>
      <c r="F1135" s="118">
        <f>VLOOKUP(D1135,'Appendix 2b. Deaths 2019'!$E$4:$F$1683,2,FALSE)</f>
        <v>218</v>
      </c>
      <c r="G1135" s="119">
        <f t="shared" si="345"/>
        <v>4.6866479753256149E-3</v>
      </c>
      <c r="H1135" s="189">
        <v>5</v>
      </c>
      <c r="I1135" s="215">
        <f>VLOOKUP(D1135,'Appendix 3. nax IBGE 2019'!$E$5:$O$1850,11,FALSE)</f>
        <v>2.4999999999999987</v>
      </c>
      <c r="J1135" s="119">
        <f t="shared" si="353"/>
        <v>2.3161861152440923E-2</v>
      </c>
      <c r="K1135" s="119">
        <f t="shared" si="347"/>
        <v>0.9768381388475591</v>
      </c>
      <c r="L1135" s="118">
        <f t="shared" si="357"/>
        <v>90629.94722537465</v>
      </c>
      <c r="M1135" s="118">
        <f t="shared" si="346"/>
        <v>2099.1582538871762</v>
      </c>
      <c r="N1135" s="118">
        <f t="shared" si="354"/>
        <v>447901.84049215534</v>
      </c>
      <c r="O1135" s="118">
        <f t="shared" si="355"/>
        <v>3059798.9288175418</v>
      </c>
      <c r="P1135" s="117">
        <f t="shared" si="356"/>
        <v>33.761455484560372</v>
      </c>
    </row>
    <row r="1136" spans="1:16" x14ac:dyDescent="0.2">
      <c r="A1136" s="115" t="s">
        <v>46</v>
      </c>
      <c r="B1136" s="115" t="s">
        <v>71</v>
      </c>
      <c r="C1136" s="116" t="s">
        <v>126</v>
      </c>
      <c r="D1136" s="115" t="str">
        <f t="shared" si="344"/>
        <v>TOMale50-54</v>
      </c>
      <c r="E1136" s="118">
        <f>VLOOKUP(D1136,'Appendix 1b. Person-years 2019'!$E$3:$F$1682,2,FALSE)</f>
        <v>40179.572999999997</v>
      </c>
      <c r="F1136" s="118">
        <f>VLOOKUP(D1136,'Appendix 2b. Deaths 2019'!$E$4:$F$1683,2,FALSE)</f>
        <v>275</v>
      </c>
      <c r="G1136" s="119">
        <f t="shared" si="345"/>
        <v>6.8442738303864008E-3</v>
      </c>
      <c r="H1136" s="189">
        <v>5</v>
      </c>
      <c r="I1136" s="215">
        <f>VLOOKUP(D1136,'Appendix 3. nax IBGE 2019'!$E$5:$O$1850,11,FALSE)</f>
        <v>2.500000000000012</v>
      </c>
      <c r="J1136" s="119">
        <f t="shared" si="353"/>
        <v>3.3645668726996918E-2</v>
      </c>
      <c r="K1136" s="119">
        <f t="shared" si="347"/>
        <v>0.96635433127300308</v>
      </c>
      <c r="L1136" s="118">
        <f t="shared" si="357"/>
        <v>88530.788971487476</v>
      </c>
      <c r="M1136" s="118">
        <f t="shared" si="346"/>
        <v>2978.6775978743399</v>
      </c>
      <c r="N1136" s="118">
        <f t="shared" si="354"/>
        <v>435207.25086275156</v>
      </c>
      <c r="O1136" s="118">
        <f t="shared" si="355"/>
        <v>2611897.0883253864</v>
      </c>
      <c r="P1136" s="117">
        <f t="shared" si="356"/>
        <v>29.502697521046411</v>
      </c>
    </row>
    <row r="1137" spans="1:16" x14ac:dyDescent="0.2">
      <c r="A1137" s="115" t="s">
        <v>46</v>
      </c>
      <c r="B1137" s="115" t="s">
        <v>71</v>
      </c>
      <c r="C1137" s="116" t="s">
        <v>127</v>
      </c>
      <c r="D1137" s="115" t="str">
        <f t="shared" si="344"/>
        <v>TOMale55-59</v>
      </c>
      <c r="E1137" s="118">
        <f>VLOOKUP(D1137,'Appendix 1b. Person-years 2019'!$E$3:$F$1682,2,FALSE)</f>
        <v>32890.0602</v>
      </c>
      <c r="F1137" s="118">
        <f>VLOOKUP(D1137,'Appendix 2b. Deaths 2019'!$E$4:$F$1683,2,FALSE)</f>
        <v>294</v>
      </c>
      <c r="G1137" s="119">
        <f t="shared" si="345"/>
        <v>8.9388708385520071E-3</v>
      </c>
      <c r="H1137" s="189">
        <v>5</v>
      </c>
      <c r="I1137" s="215">
        <f>VLOOKUP(D1137,'Appendix 3. nax IBGE 2019'!$E$5:$O$1850,11,FALSE)</f>
        <v>2.5000000000000107</v>
      </c>
      <c r="J1137" s="119">
        <f t="shared" si="353"/>
        <v>4.3717393850197482E-2</v>
      </c>
      <c r="K1137" s="119">
        <f t="shared" si="347"/>
        <v>0.95628260614980254</v>
      </c>
      <c r="L1137" s="118">
        <f t="shared" si="357"/>
        <v>85552.111373613137</v>
      </c>
      <c r="M1137" s="118">
        <f t="shared" si="346"/>
        <v>3740.1153476362051</v>
      </c>
      <c r="N1137" s="118">
        <f t="shared" si="354"/>
        <v>418410.2684989752</v>
      </c>
      <c r="O1137" s="118">
        <f t="shared" si="355"/>
        <v>2176689.8374626348</v>
      </c>
      <c r="P1137" s="117">
        <f t="shared" si="356"/>
        <v>25.442853513653805</v>
      </c>
    </row>
    <row r="1138" spans="1:16" x14ac:dyDescent="0.2">
      <c r="A1138" s="115" t="s">
        <v>46</v>
      </c>
      <c r="B1138" s="115" t="s">
        <v>71</v>
      </c>
      <c r="C1138" s="116" t="s">
        <v>128</v>
      </c>
      <c r="D1138" s="115" t="str">
        <f t="shared" si="344"/>
        <v>TOMale60-64</v>
      </c>
      <c r="E1138" s="118">
        <f>VLOOKUP(D1138,'Appendix 1b. Person-years 2019'!$E$3:$F$1682,2,FALSE)</f>
        <v>25985.286700000001</v>
      </c>
      <c r="F1138" s="118">
        <f>VLOOKUP(D1138,'Appendix 2b. Deaths 2019'!$E$4:$F$1683,2,FALSE)</f>
        <v>372</v>
      </c>
      <c r="G1138" s="119">
        <f t="shared" si="345"/>
        <v>1.4315793560207284E-2</v>
      </c>
      <c r="H1138" s="189">
        <v>5</v>
      </c>
      <c r="I1138" s="215">
        <f>VLOOKUP(D1138,'Appendix 3. nax IBGE 2019'!$E$5:$O$1850,11,FALSE)</f>
        <v>2.5000000000000049</v>
      </c>
      <c r="J1138" s="119">
        <f t="shared" si="353"/>
        <v>6.9105710101910231E-2</v>
      </c>
      <c r="K1138" s="119">
        <f t="shared" si="347"/>
        <v>0.93089428989808976</v>
      </c>
      <c r="L1138" s="118">
        <f t="shared" si="357"/>
        <v>81811.996025976929</v>
      </c>
      <c r="M1138" s="118">
        <f t="shared" si="346"/>
        <v>5653.6760802297931</v>
      </c>
      <c r="N1138" s="118">
        <f t="shared" si="354"/>
        <v>394925.78992931021</v>
      </c>
      <c r="O1138" s="118">
        <f t="shared" si="355"/>
        <v>1758279.5689636595</v>
      </c>
      <c r="P1138" s="117">
        <f t="shared" si="356"/>
        <v>21.491708482523403</v>
      </c>
    </row>
    <row r="1139" spans="1:16" x14ac:dyDescent="0.2">
      <c r="A1139" s="115" t="s">
        <v>46</v>
      </c>
      <c r="B1139" s="115" t="s">
        <v>71</v>
      </c>
      <c r="C1139" s="116" t="s">
        <v>129</v>
      </c>
      <c r="D1139" s="115" t="str">
        <f t="shared" si="344"/>
        <v>TOMale65-69</v>
      </c>
      <c r="E1139" s="118">
        <f>VLOOKUP(D1139,'Appendix 1b. Person-years 2019'!$E$3:$F$1682,2,FALSE)</f>
        <v>20321.114399999999</v>
      </c>
      <c r="F1139" s="118">
        <f>VLOOKUP(D1139,'Appendix 2b. Deaths 2019'!$E$4:$F$1683,2,FALSE)</f>
        <v>390</v>
      </c>
      <c r="G1139" s="119">
        <f t="shared" si="345"/>
        <v>1.9191860855819996E-2</v>
      </c>
      <c r="H1139" s="189">
        <v>5</v>
      </c>
      <c r="I1139" s="215">
        <f>VLOOKUP(D1139,'Appendix 3. nax IBGE 2019'!$E$5:$O$1850,11,FALSE)</f>
        <v>2.4999999999999987</v>
      </c>
      <c r="J1139" s="119">
        <f t="shared" si="353"/>
        <v>9.1565999476411558E-2</v>
      </c>
      <c r="K1139" s="119">
        <f t="shared" si="347"/>
        <v>0.90843400052358847</v>
      </c>
      <c r="L1139" s="118">
        <f t="shared" si="357"/>
        <v>76158.319945747135</v>
      </c>
      <c r="M1139" s="118">
        <f t="shared" si="346"/>
        <v>6973.5126842766658</v>
      </c>
      <c r="N1139" s="118">
        <f t="shared" si="354"/>
        <v>363357.818018044</v>
      </c>
      <c r="O1139" s="118">
        <f t="shared" si="355"/>
        <v>1363353.7790343491</v>
      </c>
      <c r="P1139" s="117">
        <f t="shared" si="356"/>
        <v>17.901573721762254</v>
      </c>
    </row>
    <row r="1140" spans="1:16" x14ac:dyDescent="0.2">
      <c r="A1140" s="115" t="s">
        <v>46</v>
      </c>
      <c r="B1140" s="115" t="s">
        <v>71</v>
      </c>
      <c r="C1140" s="116" t="s">
        <v>130</v>
      </c>
      <c r="D1140" s="115" t="str">
        <f t="shared" si="344"/>
        <v>TOMale70-74</v>
      </c>
      <c r="E1140" s="118">
        <f>VLOOKUP(D1140,'Appendix 1b. Person-years 2019'!$E$3:$F$1682,2,FALSE)</f>
        <v>14665.355600000001</v>
      </c>
      <c r="F1140" s="118">
        <f>VLOOKUP(D1140,'Appendix 2b. Deaths 2019'!$E$4:$F$1683,2,FALSE)</f>
        <v>409</v>
      </c>
      <c r="G1140" s="119">
        <f t="shared" si="345"/>
        <v>2.7888856646612781E-2</v>
      </c>
      <c r="H1140" s="189">
        <v>5</v>
      </c>
      <c r="I1140" s="215">
        <f>VLOOKUP(D1140,'Appendix 3. nax IBGE 2019'!$E$5:$O$1850,11,FALSE)</f>
        <v>2.5000000000000036</v>
      </c>
      <c r="J1140" s="119">
        <f t="shared" si="353"/>
        <v>0.13035561087138003</v>
      </c>
      <c r="K1140" s="119">
        <f t="shared" si="347"/>
        <v>0.86964438912861997</v>
      </c>
      <c r="L1140" s="118">
        <f t="shared" si="357"/>
        <v>69184.807261470472</v>
      </c>
      <c r="M1140" s="118">
        <f t="shared" si="346"/>
        <v>9018.6278135876728</v>
      </c>
      <c r="N1140" s="118">
        <f t="shared" si="354"/>
        <v>323377.4667733832</v>
      </c>
      <c r="O1140" s="118">
        <f t="shared" si="355"/>
        <v>999995.96101630514</v>
      </c>
      <c r="P1140" s="117">
        <f t="shared" si="356"/>
        <v>14.453982031589907</v>
      </c>
    </row>
    <row r="1141" spans="1:16" x14ac:dyDescent="0.2">
      <c r="A1141" s="115" t="s">
        <v>46</v>
      </c>
      <c r="B1141" s="115" t="s">
        <v>71</v>
      </c>
      <c r="C1141" s="116" t="s">
        <v>131</v>
      </c>
      <c r="D1141" s="115" t="str">
        <f t="shared" si="344"/>
        <v>TOMale75-79</v>
      </c>
      <c r="E1141" s="118">
        <f>VLOOKUP(D1141,'Appendix 1b. Person-years 2019'!$E$3:$F$1682,2,FALSE)</f>
        <v>10096.016799999999</v>
      </c>
      <c r="F1141" s="118">
        <f>VLOOKUP(D1141,'Appendix 2b. Deaths 2019'!$E$4:$F$1683,2,FALSE)</f>
        <v>462</v>
      </c>
      <c r="G1141" s="119">
        <f t="shared" si="345"/>
        <v>4.576062115902977E-2</v>
      </c>
      <c r="H1141" s="189">
        <v>5</v>
      </c>
      <c r="I1141" s="215">
        <f>VLOOKUP(D1141,'Appendix 3. nax IBGE 2019'!$E$5:$O$1850,11,FALSE)</f>
        <v>2.4999999999999991</v>
      </c>
      <c r="J1141" s="119">
        <f t="shared" si="353"/>
        <v>0.20531477652757574</v>
      </c>
      <c r="K1141" s="119">
        <f t="shared" si="347"/>
        <v>0.79468522347242421</v>
      </c>
      <c r="L1141" s="118">
        <f t="shared" si="357"/>
        <v>60166.179447882801</v>
      </c>
      <c r="M1141" s="118">
        <f t="shared" si="346"/>
        <v>12353.005687860077</v>
      </c>
      <c r="N1141" s="118">
        <f t="shared" si="354"/>
        <v>269948.3830197638</v>
      </c>
      <c r="O1141" s="118">
        <f t="shared" si="355"/>
        <v>676618.49424292194</v>
      </c>
      <c r="P1141" s="117">
        <f t="shared" si="356"/>
        <v>11.245827813099268</v>
      </c>
    </row>
    <row r="1142" spans="1:16" x14ac:dyDescent="0.2">
      <c r="A1142" s="115" t="s">
        <v>46</v>
      </c>
      <c r="B1142" s="115" t="s">
        <v>71</v>
      </c>
      <c r="C1142" s="116" t="s">
        <v>132</v>
      </c>
      <c r="D1142" s="115" t="str">
        <f t="shared" si="344"/>
        <v>TOMale80-84</v>
      </c>
      <c r="E1142" s="118">
        <f>VLOOKUP(D1142,'Appendix 1b. Person-years 2019'!$E$3:$F$1682,2,FALSE)</f>
        <v>6470.1352999999999</v>
      </c>
      <c r="F1142" s="118">
        <f>VLOOKUP(D1142,'Appendix 2b. Deaths 2019'!$E$4:$F$1683,2,FALSE)</f>
        <v>497</v>
      </c>
      <c r="G1142" s="119">
        <f t="shared" si="345"/>
        <v>7.6814467852009211E-2</v>
      </c>
      <c r="H1142" s="189">
        <v>5</v>
      </c>
      <c r="I1142" s="215">
        <f>VLOOKUP(D1142,'Appendix 3. nax IBGE 2019'!$E$5:$O$1850,11,FALSE)</f>
        <v>2.4999999999999982</v>
      </c>
      <c r="J1142" s="119">
        <f t="shared" si="353"/>
        <v>0.32219856162523325</v>
      </c>
      <c r="K1142" s="119">
        <f t="shared" si="347"/>
        <v>0.67780143837476681</v>
      </c>
      <c r="L1142" s="118">
        <f t="shared" si="357"/>
        <v>47813.173760022721</v>
      </c>
      <c r="M1142" s="118">
        <f t="shared" si="346"/>
        <v>15405.335812216666</v>
      </c>
      <c r="N1142" s="118">
        <f t="shared" si="354"/>
        <v>200552.52926957191</v>
      </c>
      <c r="O1142" s="118">
        <f t="shared" si="355"/>
        <v>406670.11122315808</v>
      </c>
      <c r="P1142" s="117">
        <f t="shared" si="356"/>
        <v>8.5053988104671845</v>
      </c>
    </row>
    <row r="1143" spans="1:16" x14ac:dyDescent="0.2">
      <c r="A1143" s="115" t="s">
        <v>46</v>
      </c>
      <c r="B1143" s="115" t="s">
        <v>71</v>
      </c>
      <c r="C1143" s="116" t="s">
        <v>133</v>
      </c>
      <c r="D1143" s="115" t="str">
        <f t="shared" si="344"/>
        <v>TOMale85-89</v>
      </c>
      <c r="E1143" s="118">
        <f>VLOOKUP(D1143,'Appendix 1b. Person-years 2019'!$E$3:$F$1682,2,FALSE)</f>
        <v>3169.8867</v>
      </c>
      <c r="F1143" s="118">
        <f>VLOOKUP(D1143,'Appendix 2b. Deaths 2019'!$E$4:$F$1683,2,FALSE)</f>
        <v>380</v>
      </c>
      <c r="G1143" s="119">
        <f t="shared" si="345"/>
        <v>0.11987810163688185</v>
      </c>
      <c r="H1143" s="189">
        <v>5</v>
      </c>
      <c r="I1143" s="215">
        <f>VLOOKUP(D1143,'Appendix 3. nax IBGE 2019'!$E$5:$O$1850,11,FALSE)</f>
        <v>2.5000000000000009</v>
      </c>
      <c r="J1143" s="119">
        <f t="shared" si="353"/>
        <v>0.46117773093129005</v>
      </c>
      <c r="K1143" s="119">
        <f t="shared" si="347"/>
        <v>0.53882226906870989</v>
      </c>
      <c r="L1143" s="118">
        <f t="shared" si="357"/>
        <v>32407.837947806052</v>
      </c>
      <c r="M1143" s="118">
        <f t="shared" si="346"/>
        <v>14945.77316915815</v>
      </c>
      <c r="N1143" s="118">
        <f t="shared" si="354"/>
        <v>124674.7568161349</v>
      </c>
      <c r="O1143" s="118">
        <f t="shared" si="355"/>
        <v>206117.58195358617</v>
      </c>
      <c r="P1143" s="117">
        <f t="shared" si="356"/>
        <v>6.3601151760122256</v>
      </c>
    </row>
    <row r="1144" spans="1:16" x14ac:dyDescent="0.2">
      <c r="A1144" s="115" t="s">
        <v>46</v>
      </c>
      <c r="B1144" s="115" t="s">
        <v>71</v>
      </c>
      <c r="C1144" s="116" t="s">
        <v>8</v>
      </c>
      <c r="D1144" s="115" t="str">
        <f t="shared" si="344"/>
        <v>TOMale90+</v>
      </c>
      <c r="E1144" s="113">
        <f>VLOOKUP(D1144,'Appendix 1b. Person-years 2019'!$E$3:$F$1682,2,FALSE)</f>
        <v>1562.4353000000001</v>
      </c>
      <c r="F1144" s="113">
        <f>VLOOKUP(D1144,'Appendix 2b. Deaths 2019'!$E$4:$F$1683,2,FALSE)</f>
        <v>335</v>
      </c>
      <c r="G1144" s="114">
        <f t="shared" si="345"/>
        <v>0.21440887824283025</v>
      </c>
      <c r="H1144" s="190"/>
      <c r="I1144" s="215">
        <f>VLOOKUP(D1144,'Appendix 3. nax IBGE 2019'!$E$5:$O$1850,11,FALSE)</f>
        <v>4.6620532693503041</v>
      </c>
      <c r="J1144" s="114">
        <v>1</v>
      </c>
      <c r="K1144" s="114">
        <f t="shared" si="347"/>
        <v>0</v>
      </c>
      <c r="L1144" s="113">
        <f t="shared" si="357"/>
        <v>17462.064778647902</v>
      </c>
      <c r="M1144" s="113">
        <f t="shared" si="346"/>
        <v>17462.064778647902</v>
      </c>
      <c r="N1144" s="113">
        <f>L1144*P1144</f>
        <v>81442.825137451262</v>
      </c>
      <c r="O1144" s="113">
        <f>N1144</f>
        <v>81442.825137451262</v>
      </c>
      <c r="P1144" s="112">
        <f>1/G1144</f>
        <v>4.6639859701492545</v>
      </c>
    </row>
    <row r="1145" spans="1:16" x14ac:dyDescent="0.2">
      <c r="A1145" s="115" t="s">
        <v>12</v>
      </c>
      <c r="B1145" s="115" t="s">
        <v>18</v>
      </c>
      <c r="C1145" s="116">
        <v>0</v>
      </c>
      <c r="D1145" s="115" t="str">
        <f t="shared" si="344"/>
        <v>ACTotal0</v>
      </c>
      <c r="E1145" s="122">
        <f>VLOOKUP(D1145,'Appendix 1b. Person-years 2019'!$E$3:$F$1682,2,FALSE)</f>
        <v>16832.627</v>
      </c>
      <c r="F1145" s="122">
        <f>VLOOKUP(D1145,'Appendix 2b. Deaths 2019'!$E$4:$F$1683,2,FALSE)</f>
        <v>258</v>
      </c>
      <c r="G1145" s="123">
        <f t="shared" si="345"/>
        <v>1.5327375816026815E-2</v>
      </c>
      <c r="H1145" s="188">
        <v>1</v>
      </c>
      <c r="I1145" s="215">
        <f>VLOOKUP(D1145,'Appendix 3. nax IBGE 2019'!$E$5:$O$1850,11,FALSE)</f>
        <v>9.5819283071955225E-2</v>
      </c>
      <c r="J1145" s="123">
        <f t="shared" ref="J1145:J1163" si="358">(H1145*G1145)/(1+(H1145-I1145)*G1145)</f>
        <v>1.5117861640026051E-2</v>
      </c>
      <c r="K1145" s="123">
        <f t="shared" si="347"/>
        <v>0.98488213835997396</v>
      </c>
      <c r="L1145" s="122">
        <v>100000</v>
      </c>
      <c r="M1145" s="122">
        <f t="shared" si="346"/>
        <v>1511.7861640026051</v>
      </c>
      <c r="N1145" s="122">
        <f t="shared" ref="N1145:N1163" si="359">L1146*H1145+M1145*I1145</f>
        <v>98633.072102390215</v>
      </c>
      <c r="O1145" s="122">
        <f t="shared" ref="O1145:O1163" si="360">O1146+N1145</f>
        <v>7507780.6859566523</v>
      </c>
      <c r="P1145" s="121">
        <f t="shared" ref="P1145:P1163" si="361">O1145/L1145</f>
        <v>75.077806859566522</v>
      </c>
    </row>
    <row r="1146" spans="1:16" x14ac:dyDescent="0.2">
      <c r="A1146" s="115" t="s">
        <v>12</v>
      </c>
      <c r="B1146" s="115" t="s">
        <v>18</v>
      </c>
      <c r="C1146" s="120" t="s">
        <v>1657</v>
      </c>
      <c r="D1146" s="115" t="str">
        <f t="shared" si="344"/>
        <v>ACTotal1-4</v>
      </c>
      <c r="E1146" s="118">
        <f>VLOOKUP(D1146,'Appendix 1b. Person-years 2019'!$E$3:$F$1682,2,FALSE)</f>
        <v>66736.535799999998</v>
      </c>
      <c r="F1146" s="118">
        <f>VLOOKUP(D1146,'Appendix 2b. Deaths 2019'!$E$4:$F$1683,2,FALSE)</f>
        <v>57</v>
      </c>
      <c r="G1146" s="119">
        <f t="shared" si="345"/>
        <v>8.5410486649803007E-4</v>
      </c>
      <c r="H1146" s="189">
        <v>4</v>
      </c>
      <c r="I1146" s="215">
        <f>VLOOKUP(D1146,'Appendix 3. nax IBGE 2019'!$E$5:$O$1850,11,FALSE)</f>
        <v>1.4991812216692604</v>
      </c>
      <c r="J1146" s="119">
        <f t="shared" si="358"/>
        <v>3.409137679199327E-3</v>
      </c>
      <c r="K1146" s="119">
        <f t="shared" si="347"/>
        <v>0.99659086232080063</v>
      </c>
      <c r="L1146" s="118">
        <f t="shared" ref="L1146:L1164" si="362">L1145-M1145</f>
        <v>98488.213835997391</v>
      </c>
      <c r="M1146" s="118">
        <f t="shared" si="346"/>
        <v>335.75988074533922</v>
      </c>
      <c r="N1146" s="118">
        <f t="shared" si="359"/>
        <v>393113.18072921154</v>
      </c>
      <c r="O1146" s="118">
        <f t="shared" si="360"/>
        <v>7409147.613854262</v>
      </c>
      <c r="P1146" s="117">
        <f t="shared" si="361"/>
        <v>75.228774340369071</v>
      </c>
    </row>
    <row r="1147" spans="1:16" x14ac:dyDescent="0.2">
      <c r="A1147" s="115" t="s">
        <v>12</v>
      </c>
      <c r="B1147" s="115" t="s">
        <v>18</v>
      </c>
      <c r="C1147" s="120" t="s">
        <v>1658</v>
      </c>
      <c r="D1147" s="115" t="str">
        <f t="shared" si="344"/>
        <v>ACTotal5-9</v>
      </c>
      <c r="E1147" s="118">
        <f>VLOOKUP(D1147,'Appendix 1b. Person-years 2019'!$E$3:$F$1682,2,FALSE)</f>
        <v>84336.462299999999</v>
      </c>
      <c r="F1147" s="118">
        <f>VLOOKUP(D1147,'Appendix 2b. Deaths 2019'!$E$4:$F$1683,2,FALSE)</f>
        <v>38</v>
      </c>
      <c r="G1147" s="119">
        <f t="shared" si="345"/>
        <v>4.5057616793110376E-4</v>
      </c>
      <c r="H1147" s="189">
        <v>5</v>
      </c>
      <c r="I1147" s="215">
        <f>VLOOKUP(D1147,'Appendix 3. nax IBGE 2019'!$E$5:$O$1850,11,FALSE)</f>
        <v>2.4999999999998179</v>
      </c>
      <c r="J1147" s="119">
        <f t="shared" si="358"/>
        <v>2.2503459590086949E-3</v>
      </c>
      <c r="K1147" s="119">
        <f t="shared" si="347"/>
        <v>0.99774965404099125</v>
      </c>
      <c r="L1147" s="118">
        <f t="shared" si="362"/>
        <v>98152.453955252058</v>
      </c>
      <c r="M1147" s="118">
        <f t="shared" si="346"/>
        <v>220.87697812498845</v>
      </c>
      <c r="N1147" s="118">
        <f t="shared" si="359"/>
        <v>490210.0773309478</v>
      </c>
      <c r="O1147" s="118">
        <f t="shared" si="360"/>
        <v>7016034.4331250507</v>
      </c>
      <c r="P1147" s="117">
        <f t="shared" si="361"/>
        <v>71.4809885071613</v>
      </c>
    </row>
    <row r="1148" spans="1:16" x14ac:dyDescent="0.2">
      <c r="A1148" s="115" t="s">
        <v>12</v>
      </c>
      <c r="B1148" s="115" t="s">
        <v>18</v>
      </c>
      <c r="C1148" s="120" t="s">
        <v>118</v>
      </c>
      <c r="D1148" s="115" t="str">
        <f t="shared" si="344"/>
        <v>ACTotal10-14</v>
      </c>
      <c r="E1148" s="118">
        <f>VLOOKUP(D1148,'Appendix 1b. Person-years 2019'!$E$3:$F$1682,2,FALSE)</f>
        <v>91520.391799999998</v>
      </c>
      <c r="F1148" s="118">
        <f>VLOOKUP(D1148,'Appendix 2b. Deaths 2019'!$E$4:$F$1683,2,FALSE)</f>
        <v>27</v>
      </c>
      <c r="G1148" s="119">
        <f t="shared" si="345"/>
        <v>2.9501621954376294E-4</v>
      </c>
      <c r="H1148" s="189">
        <v>5</v>
      </c>
      <c r="I1148" s="215">
        <f>VLOOKUP(D1148,'Appendix 3. nax IBGE 2019'!$E$5:$O$1850,11,FALSE)</f>
        <v>2.5000000000000311</v>
      </c>
      <c r="J1148" s="119">
        <f t="shared" si="358"/>
        <v>1.4739939673990836E-3</v>
      </c>
      <c r="K1148" s="119">
        <f t="shared" si="347"/>
        <v>0.99852600603260089</v>
      </c>
      <c r="L1148" s="118">
        <f t="shared" si="362"/>
        <v>97931.576977127072</v>
      </c>
      <c r="M1148" s="118">
        <f t="shared" si="346"/>
        <v>144.3505536821643</v>
      </c>
      <c r="N1148" s="118">
        <f t="shared" si="359"/>
        <v>489297.00850142998</v>
      </c>
      <c r="O1148" s="118">
        <f t="shared" si="360"/>
        <v>6525824.3557941029</v>
      </c>
      <c r="P1148" s="117">
        <f t="shared" si="361"/>
        <v>66.636569707422112</v>
      </c>
    </row>
    <row r="1149" spans="1:16" x14ac:dyDescent="0.2">
      <c r="A1149" s="115" t="s">
        <v>12</v>
      </c>
      <c r="B1149" s="115" t="s">
        <v>18</v>
      </c>
      <c r="C1149" s="116" t="s">
        <v>119</v>
      </c>
      <c r="D1149" s="115" t="str">
        <f t="shared" si="344"/>
        <v>ACTotal15-19</v>
      </c>
      <c r="E1149" s="118">
        <f>VLOOKUP(D1149,'Appendix 1b. Person-years 2019'!$E$3:$F$1682,2,FALSE)</f>
        <v>92302.077099999995</v>
      </c>
      <c r="F1149" s="118">
        <f>VLOOKUP(D1149,'Appendix 2b. Deaths 2019'!$E$4:$F$1683,2,FALSE)</f>
        <v>103</v>
      </c>
      <c r="G1149" s="119">
        <f t="shared" si="345"/>
        <v>1.1159012151851131E-3</v>
      </c>
      <c r="H1149" s="189">
        <v>5</v>
      </c>
      <c r="I1149" s="215">
        <f>VLOOKUP(D1149,'Appendix 3. nax IBGE 2019'!$E$5:$O$1850,11,FALSE)</f>
        <v>2.4999999999999685</v>
      </c>
      <c r="J1149" s="119">
        <f t="shared" si="358"/>
        <v>5.5639839348401695E-3</v>
      </c>
      <c r="K1149" s="119">
        <f t="shared" si="347"/>
        <v>0.99443601606515986</v>
      </c>
      <c r="L1149" s="118">
        <f t="shared" si="362"/>
        <v>97787.22642344491</v>
      </c>
      <c r="M1149" s="118">
        <f t="shared" si="346"/>
        <v>544.08655685262556</v>
      </c>
      <c r="N1149" s="118">
        <f t="shared" si="359"/>
        <v>487575.91572509299</v>
      </c>
      <c r="O1149" s="118">
        <f t="shared" si="360"/>
        <v>6036527.3472926728</v>
      </c>
      <c r="P1149" s="117">
        <f t="shared" si="361"/>
        <v>61.73124617680525</v>
      </c>
    </row>
    <row r="1150" spans="1:16" x14ac:dyDescent="0.2">
      <c r="A1150" s="115" t="s">
        <v>12</v>
      </c>
      <c r="B1150" s="115" t="s">
        <v>18</v>
      </c>
      <c r="C1150" s="116" t="s">
        <v>120</v>
      </c>
      <c r="D1150" s="115" t="str">
        <f t="shared" si="344"/>
        <v>ACTotal20-24</v>
      </c>
      <c r="E1150" s="118">
        <f>VLOOKUP(D1150,'Appendix 1b. Person-years 2019'!$E$3:$F$1682,2,FALSE)</f>
        <v>85568.405400000003</v>
      </c>
      <c r="F1150" s="118">
        <f>VLOOKUP(D1150,'Appendix 2b. Deaths 2019'!$E$4:$F$1683,2,FALSE)</f>
        <v>129</v>
      </c>
      <c r="G1150" s="119">
        <f t="shared" si="345"/>
        <v>1.5075657819842928E-3</v>
      </c>
      <c r="H1150" s="189">
        <v>5</v>
      </c>
      <c r="I1150" s="215">
        <f>VLOOKUP(D1150,'Appendix 3. nax IBGE 2019'!$E$5:$O$1850,11,FALSE)</f>
        <v>2.4999999999999893</v>
      </c>
      <c r="J1150" s="119">
        <f t="shared" si="358"/>
        <v>7.5095261482713378E-3</v>
      </c>
      <c r="K1150" s="119">
        <f t="shared" si="347"/>
        <v>0.99249047385172862</v>
      </c>
      <c r="L1150" s="118">
        <f t="shared" si="362"/>
        <v>97243.13986659229</v>
      </c>
      <c r="M1150" s="118">
        <f t="shared" si="346"/>
        <v>730.24990156818183</v>
      </c>
      <c r="N1150" s="118">
        <f t="shared" si="359"/>
        <v>484390.07457904093</v>
      </c>
      <c r="O1150" s="118">
        <f t="shared" si="360"/>
        <v>5548951.4315675795</v>
      </c>
      <c r="P1150" s="117">
        <f t="shared" si="361"/>
        <v>57.062651814618256</v>
      </c>
    </row>
    <row r="1151" spans="1:16" x14ac:dyDescent="0.2">
      <c r="A1151" s="115" t="s">
        <v>12</v>
      </c>
      <c r="B1151" s="115" t="s">
        <v>18</v>
      </c>
      <c r="C1151" s="116" t="s">
        <v>121</v>
      </c>
      <c r="D1151" s="115" t="str">
        <f t="shared" si="344"/>
        <v>ACTotal25-29</v>
      </c>
      <c r="E1151" s="118">
        <f>VLOOKUP(D1151,'Appendix 1b. Person-years 2019'!$E$3:$F$1682,2,FALSE)</f>
        <v>74725.232199999999</v>
      </c>
      <c r="F1151" s="118">
        <f>VLOOKUP(D1151,'Appendix 2b. Deaths 2019'!$E$4:$F$1683,2,FALSE)</f>
        <v>132</v>
      </c>
      <c r="G1151" s="119">
        <f t="shared" si="345"/>
        <v>1.7664715935134961E-3</v>
      </c>
      <c r="H1151" s="189">
        <v>5</v>
      </c>
      <c r="I1151" s="215">
        <f>VLOOKUP(D1151,'Appendix 3. nax IBGE 2019'!$E$5:$O$1850,11,FALSE)</f>
        <v>2.5000000000000417</v>
      </c>
      <c r="J1151" s="119">
        <f t="shared" si="358"/>
        <v>8.7935241908424864E-3</v>
      </c>
      <c r="K1151" s="119">
        <f t="shared" si="347"/>
        <v>0.99120647580915755</v>
      </c>
      <c r="L1151" s="118">
        <f t="shared" si="362"/>
        <v>96512.889965024107</v>
      </c>
      <c r="M1151" s="118">
        <f t="shared" si="346"/>
        <v>848.68843263555857</v>
      </c>
      <c r="N1151" s="118">
        <f t="shared" si="359"/>
        <v>480442.72874353168</v>
      </c>
      <c r="O1151" s="118">
        <f t="shared" si="360"/>
        <v>5064561.356988539</v>
      </c>
      <c r="P1151" s="117">
        <f t="shared" si="361"/>
        <v>52.475491707106855</v>
      </c>
    </row>
    <row r="1152" spans="1:16" x14ac:dyDescent="0.2">
      <c r="A1152" s="115" t="s">
        <v>12</v>
      </c>
      <c r="B1152" s="115" t="s">
        <v>18</v>
      </c>
      <c r="C1152" s="116" t="s">
        <v>122</v>
      </c>
      <c r="D1152" s="115" t="str">
        <f t="shared" si="344"/>
        <v>ACTotal30-34</v>
      </c>
      <c r="E1152" s="118">
        <f>VLOOKUP(D1152,'Appendix 1b. Person-years 2019'!$E$3:$F$1682,2,FALSE)</f>
        <v>69277.355200000005</v>
      </c>
      <c r="F1152" s="118">
        <f>VLOOKUP(D1152,'Appendix 2b. Deaths 2019'!$E$4:$F$1683,2,FALSE)</f>
        <v>131</v>
      </c>
      <c r="G1152" s="119">
        <f t="shared" si="345"/>
        <v>1.890949786143106E-3</v>
      </c>
      <c r="H1152" s="189">
        <v>5</v>
      </c>
      <c r="I1152" s="215">
        <f>VLOOKUP(D1152,'Appendix 3. nax IBGE 2019'!$E$5:$O$1850,11,FALSE)</f>
        <v>2.5000000000000027</v>
      </c>
      <c r="J1152" s="119">
        <f t="shared" si="358"/>
        <v>9.4102630932561722E-3</v>
      </c>
      <c r="K1152" s="119">
        <f t="shared" si="347"/>
        <v>0.99058973690674379</v>
      </c>
      <c r="L1152" s="118">
        <f t="shared" si="362"/>
        <v>95664.201532388543</v>
      </c>
      <c r="M1152" s="118">
        <f t="shared" si="346"/>
        <v>900.2253050260565</v>
      </c>
      <c r="N1152" s="118">
        <f t="shared" si="359"/>
        <v>476070.44439937751</v>
      </c>
      <c r="O1152" s="118">
        <f t="shared" si="360"/>
        <v>4584118.6282450072</v>
      </c>
      <c r="P1152" s="117">
        <f t="shared" si="361"/>
        <v>47.918851093875332</v>
      </c>
    </row>
    <row r="1153" spans="1:16" x14ac:dyDescent="0.2">
      <c r="A1153" s="115" t="s">
        <v>12</v>
      </c>
      <c r="B1153" s="115" t="s">
        <v>18</v>
      </c>
      <c r="C1153" s="116" t="s">
        <v>123</v>
      </c>
      <c r="D1153" s="115" t="str">
        <f t="shared" si="344"/>
        <v>ACTotal35-39</v>
      </c>
      <c r="E1153" s="118">
        <f>VLOOKUP(D1153,'Appendix 1b. Person-years 2019'!$E$3:$F$1682,2,FALSE)</f>
        <v>65592.365000000005</v>
      </c>
      <c r="F1153" s="118">
        <f>VLOOKUP(D1153,'Appendix 2b. Deaths 2019'!$E$4:$F$1683,2,FALSE)</f>
        <v>147</v>
      </c>
      <c r="G1153" s="119">
        <f t="shared" si="345"/>
        <v>2.2411144955666712E-3</v>
      </c>
      <c r="H1153" s="189">
        <v>5</v>
      </c>
      <c r="I1153" s="215">
        <f>VLOOKUP(D1153,'Appendix 3. nax IBGE 2019'!$E$5:$O$1850,11,FALSE)</f>
        <v>2.5000000000000107</v>
      </c>
      <c r="J1153" s="119">
        <f t="shared" si="358"/>
        <v>1.1143139847238921E-2</v>
      </c>
      <c r="K1153" s="119">
        <f t="shared" si="347"/>
        <v>0.98885686015276109</v>
      </c>
      <c r="L1153" s="118">
        <f t="shared" si="362"/>
        <v>94763.97622736248</v>
      </c>
      <c r="M1153" s="118">
        <f t="shared" si="346"/>
        <v>1055.9682395819248</v>
      </c>
      <c r="N1153" s="118">
        <f t="shared" si="359"/>
        <v>471179.96053785761</v>
      </c>
      <c r="O1153" s="118">
        <f t="shared" si="360"/>
        <v>4108048.1838456299</v>
      </c>
      <c r="P1153" s="117">
        <f t="shared" si="361"/>
        <v>43.350314617333012</v>
      </c>
    </row>
    <row r="1154" spans="1:16" x14ac:dyDescent="0.2">
      <c r="A1154" s="115" t="s">
        <v>12</v>
      </c>
      <c r="B1154" s="115" t="s">
        <v>18</v>
      </c>
      <c r="C1154" s="116" t="s">
        <v>124</v>
      </c>
      <c r="D1154" s="115" t="str">
        <f t="shared" si="344"/>
        <v>ACTotal40-44</v>
      </c>
      <c r="E1154" s="118">
        <f>VLOOKUP(D1154,'Appendix 1b. Person-years 2019'!$E$3:$F$1682,2,FALSE)</f>
        <v>55974.154300000002</v>
      </c>
      <c r="F1154" s="118">
        <f>VLOOKUP(D1154,'Appendix 2b. Deaths 2019'!$E$4:$F$1683,2,FALSE)</f>
        <v>132</v>
      </c>
      <c r="G1154" s="119">
        <f t="shared" si="345"/>
        <v>2.3582312524550279E-3</v>
      </c>
      <c r="H1154" s="189">
        <v>5</v>
      </c>
      <c r="I1154" s="215">
        <f>VLOOKUP(D1154,'Appendix 3. nax IBGE 2019'!$E$5:$O$1850,11,FALSE)</f>
        <v>2.4999999999999822</v>
      </c>
      <c r="J1154" s="119">
        <f t="shared" si="358"/>
        <v>1.1722048012361317E-2</v>
      </c>
      <c r="K1154" s="119">
        <f t="shared" si="347"/>
        <v>0.98827795198763868</v>
      </c>
      <c r="L1154" s="118">
        <f t="shared" si="362"/>
        <v>93708.007987780555</v>
      </c>
      <c r="M1154" s="118">
        <f t="shared" si="346"/>
        <v>1098.4497687755015</v>
      </c>
      <c r="N1154" s="118">
        <f t="shared" si="359"/>
        <v>465793.91551696399</v>
      </c>
      <c r="O1154" s="118">
        <f t="shared" si="360"/>
        <v>3636868.2233077725</v>
      </c>
      <c r="P1154" s="117">
        <f t="shared" si="361"/>
        <v>38.810644910753169</v>
      </c>
    </row>
    <row r="1155" spans="1:16" x14ac:dyDescent="0.2">
      <c r="A1155" s="115" t="s">
        <v>12</v>
      </c>
      <c r="B1155" s="115" t="s">
        <v>18</v>
      </c>
      <c r="C1155" s="116" t="s">
        <v>125</v>
      </c>
      <c r="D1155" s="115" t="str">
        <f t="shared" si="344"/>
        <v>ACTotal45-49</v>
      </c>
      <c r="E1155" s="118">
        <f>VLOOKUP(D1155,'Appendix 1b. Person-years 2019'!$E$3:$F$1682,2,FALSE)</f>
        <v>44939.206700000002</v>
      </c>
      <c r="F1155" s="118">
        <f>VLOOKUP(D1155,'Appendix 2b. Deaths 2019'!$E$4:$F$1683,2,FALSE)</f>
        <v>190</v>
      </c>
      <c r="G1155" s="119">
        <f t="shared" si="345"/>
        <v>4.2279340013360762E-3</v>
      </c>
      <c r="H1155" s="189">
        <v>5</v>
      </c>
      <c r="I1155" s="215">
        <f>VLOOKUP(D1155,'Appendix 3. nax IBGE 2019'!$E$5:$O$1850,11,FALSE)</f>
        <v>2.5000000000000164</v>
      </c>
      <c r="J1155" s="119">
        <f t="shared" si="358"/>
        <v>2.0918564234217927E-2</v>
      </c>
      <c r="K1155" s="119">
        <f t="shared" si="347"/>
        <v>0.9790814357657821</v>
      </c>
      <c r="L1155" s="118">
        <f t="shared" si="362"/>
        <v>92609.558219005048</v>
      </c>
      <c r="M1155" s="118">
        <f t="shared" si="346"/>
        <v>1937.2589923068019</v>
      </c>
      <c r="N1155" s="118">
        <f t="shared" si="359"/>
        <v>458204.64361425827</v>
      </c>
      <c r="O1155" s="118">
        <f t="shared" si="360"/>
        <v>3171074.3077908084</v>
      </c>
      <c r="P1155" s="117">
        <f t="shared" si="361"/>
        <v>34.241328527793911</v>
      </c>
    </row>
    <row r="1156" spans="1:16" x14ac:dyDescent="0.2">
      <c r="A1156" s="115" t="s">
        <v>12</v>
      </c>
      <c r="B1156" s="115" t="s">
        <v>18</v>
      </c>
      <c r="C1156" s="116" t="s">
        <v>126</v>
      </c>
      <c r="D1156" s="115" t="str">
        <f t="shared" si="344"/>
        <v>ACTotal50-54</v>
      </c>
      <c r="E1156" s="118">
        <f>VLOOKUP(D1156,'Appendix 1b. Person-years 2019'!$E$3:$F$1682,2,FALSE)</f>
        <v>36946.459300000002</v>
      </c>
      <c r="F1156" s="118">
        <f>VLOOKUP(D1156,'Appendix 2b. Deaths 2019'!$E$4:$F$1683,2,FALSE)</f>
        <v>213</v>
      </c>
      <c r="G1156" s="119">
        <f t="shared" si="345"/>
        <v>5.7650991200664248E-3</v>
      </c>
      <c r="H1156" s="189">
        <v>5</v>
      </c>
      <c r="I1156" s="215">
        <f>VLOOKUP(D1156,'Appendix 3. nax IBGE 2019'!$E$5:$O$1850,11,FALSE)</f>
        <v>2.4999999999999907</v>
      </c>
      <c r="J1156" s="119">
        <f t="shared" si="358"/>
        <v>2.8415943769281766E-2</v>
      </c>
      <c r="K1156" s="119">
        <f t="shared" si="347"/>
        <v>0.9715840562307182</v>
      </c>
      <c r="L1156" s="118">
        <f t="shared" si="362"/>
        <v>90672.299226698247</v>
      </c>
      <c r="M1156" s="118">
        <f t="shared" si="346"/>
        <v>2576.5389562573478</v>
      </c>
      <c r="N1156" s="118">
        <f t="shared" si="359"/>
        <v>446920.14874284778</v>
      </c>
      <c r="O1156" s="118">
        <f t="shared" si="360"/>
        <v>2712869.6641765502</v>
      </c>
      <c r="P1156" s="117">
        <f t="shared" si="361"/>
        <v>29.919497876565945</v>
      </c>
    </row>
    <row r="1157" spans="1:16" x14ac:dyDescent="0.2">
      <c r="A1157" s="115" t="s">
        <v>12</v>
      </c>
      <c r="B1157" s="115" t="s">
        <v>18</v>
      </c>
      <c r="C1157" s="116" t="s">
        <v>127</v>
      </c>
      <c r="D1157" s="115" t="str">
        <f t="shared" ref="D1157:D1220" si="363">_xlfn.CONCAT(A1157,B1157,C1157)</f>
        <v>ACTotal55-59</v>
      </c>
      <c r="E1157" s="118">
        <f>VLOOKUP(D1157,'Appendix 1b. Person-years 2019'!$E$3:$F$1682,2,FALSE)</f>
        <v>28443.771700000001</v>
      </c>
      <c r="F1157" s="118">
        <f>VLOOKUP(D1157,'Appendix 2b. Deaths 2019'!$E$4:$F$1683,2,FALSE)</f>
        <v>244</v>
      </c>
      <c r="G1157" s="119">
        <f t="shared" ref="G1157:G1220" si="364">F1157/E1157</f>
        <v>8.5783278875072675E-3</v>
      </c>
      <c r="H1157" s="189">
        <v>5</v>
      </c>
      <c r="I1157" s="215">
        <f>VLOOKUP(D1157,'Appendix 3. nax IBGE 2019'!$E$5:$O$1850,11,FALSE)</f>
        <v>2.5000000000000147</v>
      </c>
      <c r="J1157" s="119">
        <f t="shared" si="358"/>
        <v>4.1991105753749695E-2</v>
      </c>
      <c r="K1157" s="119">
        <f t="shared" si="347"/>
        <v>0.95800889424625035</v>
      </c>
      <c r="L1157" s="118">
        <f t="shared" si="362"/>
        <v>88095.760270440893</v>
      </c>
      <c r="M1157" s="118">
        <f t="shared" ref="M1157:M1220" si="365">L1157*J1157</f>
        <v>3699.2383859730644</v>
      </c>
      <c r="N1157" s="118">
        <f t="shared" si="359"/>
        <v>431230.70538727182</v>
      </c>
      <c r="O1157" s="118">
        <f t="shared" si="360"/>
        <v>2265949.5154337026</v>
      </c>
      <c r="P1157" s="117">
        <f t="shared" si="361"/>
        <v>25.721436633018143</v>
      </c>
    </row>
    <row r="1158" spans="1:16" x14ac:dyDescent="0.2">
      <c r="A1158" s="115" t="s">
        <v>12</v>
      </c>
      <c r="B1158" s="115" t="s">
        <v>18</v>
      </c>
      <c r="C1158" s="116" t="s">
        <v>128</v>
      </c>
      <c r="D1158" s="115" t="str">
        <f t="shared" si="363"/>
        <v>ACTotal60-64</v>
      </c>
      <c r="E1158" s="118">
        <f>VLOOKUP(D1158,'Appendix 1b. Person-years 2019'!$E$3:$F$1682,2,FALSE)</f>
        <v>22502.757699999998</v>
      </c>
      <c r="F1158" s="118">
        <f>VLOOKUP(D1158,'Appendix 2b. Deaths 2019'!$E$4:$F$1683,2,FALSE)</f>
        <v>305</v>
      </c>
      <c r="G1158" s="119">
        <f t="shared" si="364"/>
        <v>1.3553894330026938E-2</v>
      </c>
      <c r="H1158" s="189">
        <v>5</v>
      </c>
      <c r="I1158" s="215">
        <f>VLOOKUP(D1158,'Appendix 3. nax IBGE 2019'!$E$5:$O$1850,11,FALSE)</f>
        <v>2.5000000000000031</v>
      </c>
      <c r="J1158" s="119">
        <f t="shared" si="358"/>
        <v>6.5548382040917605E-2</v>
      </c>
      <c r="K1158" s="119">
        <f t="shared" ref="K1158:K1221" si="366">1-J1158</f>
        <v>0.93445161795908238</v>
      </c>
      <c r="L1158" s="118">
        <f t="shared" si="362"/>
        <v>84396.521884467831</v>
      </c>
      <c r="M1158" s="118">
        <f t="shared" si="365"/>
        <v>5532.0554594077612</v>
      </c>
      <c r="N1158" s="118">
        <f t="shared" si="359"/>
        <v>408152.47077381978</v>
      </c>
      <c r="O1158" s="118">
        <f t="shared" si="360"/>
        <v>1834718.8100464307</v>
      </c>
      <c r="P1158" s="117">
        <f t="shared" si="361"/>
        <v>21.739270399768557</v>
      </c>
    </row>
    <row r="1159" spans="1:16" x14ac:dyDescent="0.2">
      <c r="A1159" s="115" t="s">
        <v>12</v>
      </c>
      <c r="B1159" s="115" t="s">
        <v>18</v>
      </c>
      <c r="C1159" s="116" t="s">
        <v>129</v>
      </c>
      <c r="D1159" s="115" t="str">
        <f t="shared" si="363"/>
        <v>ACTotal65-69</v>
      </c>
      <c r="E1159" s="118">
        <f>VLOOKUP(D1159,'Appendix 1b. Person-years 2019'!$E$3:$F$1682,2,FALSE)</f>
        <v>16821.991000000002</v>
      </c>
      <c r="F1159" s="118">
        <f>VLOOKUP(D1159,'Appendix 2b. Deaths 2019'!$E$4:$F$1683,2,FALSE)</f>
        <v>325</v>
      </c>
      <c r="G1159" s="119">
        <f t="shared" si="364"/>
        <v>1.9319948512634442E-2</v>
      </c>
      <c r="H1159" s="189">
        <v>5</v>
      </c>
      <c r="I1159" s="215">
        <f>VLOOKUP(D1159,'Appendix 3. nax IBGE 2019'!$E$5:$O$1850,11,FALSE)</f>
        <v>2.5000000000000009</v>
      </c>
      <c r="J1159" s="119">
        <f t="shared" si="358"/>
        <v>9.214895967226952E-2</v>
      </c>
      <c r="K1159" s="119">
        <f t="shared" si="366"/>
        <v>0.90785104032773045</v>
      </c>
      <c r="L1159" s="118">
        <f t="shared" si="362"/>
        <v>78864.466425060076</v>
      </c>
      <c r="M1159" s="118">
        <f t="shared" si="365"/>
        <v>7267.2785361779142</v>
      </c>
      <c r="N1159" s="118">
        <f t="shared" si="359"/>
        <v>376154.13578485564</v>
      </c>
      <c r="O1159" s="118">
        <f t="shared" si="360"/>
        <v>1426566.3392726108</v>
      </c>
      <c r="P1159" s="117">
        <f t="shared" si="361"/>
        <v>18.088835237707297</v>
      </c>
    </row>
    <row r="1160" spans="1:16" x14ac:dyDescent="0.2">
      <c r="A1160" s="115" t="s">
        <v>12</v>
      </c>
      <c r="B1160" s="115" t="s">
        <v>18</v>
      </c>
      <c r="C1160" s="116" t="s">
        <v>130</v>
      </c>
      <c r="D1160" s="115" t="str">
        <f t="shared" si="363"/>
        <v>ACTotal70-74</v>
      </c>
      <c r="E1160" s="118">
        <f>VLOOKUP(D1160,'Appendix 1b. Person-years 2019'!$E$3:$F$1682,2,FALSE)</f>
        <v>11873.692499999999</v>
      </c>
      <c r="F1160" s="118">
        <f>VLOOKUP(D1160,'Appendix 2b. Deaths 2019'!$E$4:$F$1683,2,FALSE)</f>
        <v>338</v>
      </c>
      <c r="G1160" s="119">
        <f t="shared" si="364"/>
        <v>2.8466292183328818E-2</v>
      </c>
      <c r="H1160" s="189">
        <v>5</v>
      </c>
      <c r="I1160" s="215">
        <f>VLOOKUP(D1160,'Appendix 3. nax IBGE 2019'!$E$5:$O$1850,11,FALSE)</f>
        <v>2.4999999999999987</v>
      </c>
      <c r="J1160" s="119">
        <f t="shared" si="358"/>
        <v>0.13287529358855088</v>
      </c>
      <c r="K1160" s="119">
        <f t="shared" si="366"/>
        <v>0.86712470641144912</v>
      </c>
      <c r="L1160" s="118">
        <f t="shared" si="362"/>
        <v>71597.187888882167</v>
      </c>
      <c r="M1160" s="118">
        <f t="shared" si="365"/>
        <v>9513.4973608498567</v>
      </c>
      <c r="N1160" s="118">
        <f t="shared" si="359"/>
        <v>334202.19604228617</v>
      </c>
      <c r="O1160" s="118">
        <f t="shared" si="360"/>
        <v>1050412.2034877553</v>
      </c>
      <c r="P1160" s="117">
        <f t="shared" si="361"/>
        <v>14.6711377144865</v>
      </c>
    </row>
    <row r="1161" spans="1:16" x14ac:dyDescent="0.2">
      <c r="A1161" s="115" t="s">
        <v>12</v>
      </c>
      <c r="B1161" s="115" t="s">
        <v>18</v>
      </c>
      <c r="C1161" s="116" t="s">
        <v>131</v>
      </c>
      <c r="D1161" s="115" t="str">
        <f t="shared" si="363"/>
        <v>ACTotal75-79</v>
      </c>
      <c r="E1161" s="118">
        <f>VLOOKUP(D1161,'Appendix 1b. Person-years 2019'!$E$3:$F$1682,2,FALSE)</f>
        <v>8083.6846999999998</v>
      </c>
      <c r="F1161" s="118">
        <f>VLOOKUP(D1161,'Appendix 2b. Deaths 2019'!$E$4:$F$1683,2,FALSE)</f>
        <v>392</v>
      </c>
      <c r="G1161" s="119">
        <f t="shared" si="364"/>
        <v>4.8492737476512414E-2</v>
      </c>
      <c r="H1161" s="189">
        <v>5</v>
      </c>
      <c r="I1161" s="215">
        <f>VLOOKUP(D1161,'Appendix 3. nax IBGE 2019'!$E$5:$O$1850,11,FALSE)</f>
        <v>2.5000000000000018</v>
      </c>
      <c r="J1161" s="119">
        <f t="shared" si="358"/>
        <v>0.21624759299051965</v>
      </c>
      <c r="K1161" s="119">
        <f t="shared" si="366"/>
        <v>0.78375240700948035</v>
      </c>
      <c r="L1161" s="118">
        <f t="shared" si="362"/>
        <v>62083.690528032312</v>
      </c>
      <c r="M1161" s="118">
        <f t="shared" si="365"/>
        <v>13425.448640655311</v>
      </c>
      <c r="N1161" s="118">
        <f t="shared" si="359"/>
        <v>276854.83103852329</v>
      </c>
      <c r="O1161" s="118">
        <f t="shared" si="360"/>
        <v>716210.00744546915</v>
      </c>
      <c r="P1161" s="117">
        <f t="shared" si="361"/>
        <v>11.536202203090403</v>
      </c>
    </row>
    <row r="1162" spans="1:16" x14ac:dyDescent="0.2">
      <c r="A1162" s="115" t="s">
        <v>12</v>
      </c>
      <c r="B1162" s="115" t="s">
        <v>18</v>
      </c>
      <c r="C1162" s="116" t="s">
        <v>132</v>
      </c>
      <c r="D1162" s="115" t="str">
        <f t="shared" si="363"/>
        <v>ACTotal80-84</v>
      </c>
      <c r="E1162" s="118">
        <f>VLOOKUP(D1162,'Appendix 1b. Person-years 2019'!$E$3:$F$1682,2,FALSE)</f>
        <v>4704.0149000000001</v>
      </c>
      <c r="F1162" s="118">
        <f>VLOOKUP(D1162,'Appendix 2b. Deaths 2019'!$E$4:$F$1683,2,FALSE)</f>
        <v>334</v>
      </c>
      <c r="G1162" s="119">
        <f t="shared" si="364"/>
        <v>7.1003176456775258E-2</v>
      </c>
      <c r="H1162" s="189">
        <v>5</v>
      </c>
      <c r="I1162" s="215">
        <f>VLOOKUP(D1162,'Appendix 3. nax IBGE 2019'!$E$5:$O$1850,11,FALSE)</f>
        <v>2.4999999999999982</v>
      </c>
      <c r="J1162" s="119">
        <f t="shared" si="358"/>
        <v>0.30149765439338316</v>
      </c>
      <c r="K1162" s="119">
        <f t="shared" si="366"/>
        <v>0.69850234560661684</v>
      </c>
      <c r="L1162" s="118">
        <f t="shared" si="362"/>
        <v>48658.241887377</v>
      </c>
      <c r="M1162" s="118">
        <f t="shared" si="365"/>
        <v>14670.34579595003</v>
      </c>
      <c r="N1162" s="118">
        <f t="shared" si="359"/>
        <v>206615.34494700987</v>
      </c>
      <c r="O1162" s="118">
        <f t="shared" si="360"/>
        <v>439355.17640694586</v>
      </c>
      <c r="P1162" s="117">
        <f t="shared" si="361"/>
        <v>9.029409188763232</v>
      </c>
    </row>
    <row r="1163" spans="1:16" x14ac:dyDescent="0.2">
      <c r="A1163" s="115" t="s">
        <v>12</v>
      </c>
      <c r="B1163" s="115" t="s">
        <v>18</v>
      </c>
      <c r="C1163" s="116" t="s">
        <v>133</v>
      </c>
      <c r="D1163" s="115" t="str">
        <f t="shared" si="363"/>
        <v>ACTotal85-89</v>
      </c>
      <c r="E1163" s="118">
        <f>VLOOKUP(D1163,'Appendix 1b. Person-years 2019'!$E$3:$F$1682,2,FALSE)</f>
        <v>2484.4911999999999</v>
      </c>
      <c r="F1163" s="118">
        <f>VLOOKUP(D1163,'Appendix 2b. Deaths 2019'!$E$4:$F$1683,2,FALSE)</f>
        <v>267</v>
      </c>
      <c r="G1163" s="119">
        <f t="shared" si="364"/>
        <v>0.10746667164689495</v>
      </c>
      <c r="H1163" s="189">
        <v>5</v>
      </c>
      <c r="I1163" s="215">
        <f>VLOOKUP(D1163,'Appendix 3. nax IBGE 2019'!$E$5:$O$1850,11,FALSE)</f>
        <v>2.4999999999999996</v>
      </c>
      <c r="J1163" s="119">
        <f t="shared" si="358"/>
        <v>0.42354179161413907</v>
      </c>
      <c r="K1163" s="119">
        <f t="shared" si="366"/>
        <v>0.57645820838586093</v>
      </c>
      <c r="L1163" s="118">
        <f t="shared" si="362"/>
        <v>33987.89609142697</v>
      </c>
      <c r="M1163" s="118">
        <f t="shared" si="365"/>
        <v>14395.294403758173</v>
      </c>
      <c r="N1163" s="118">
        <f t="shared" si="359"/>
        <v>133951.24444773942</v>
      </c>
      <c r="O1163" s="118">
        <f t="shared" si="360"/>
        <v>232739.83145993599</v>
      </c>
      <c r="P1163" s="117">
        <f t="shared" si="361"/>
        <v>6.8477269329607537</v>
      </c>
    </row>
    <row r="1164" spans="1:16" x14ac:dyDescent="0.2">
      <c r="A1164" s="115" t="s">
        <v>12</v>
      </c>
      <c r="B1164" s="115" t="s">
        <v>18</v>
      </c>
      <c r="C1164" s="116" t="s">
        <v>8</v>
      </c>
      <c r="D1164" s="115" t="str">
        <f t="shared" si="363"/>
        <v>ACTotal90+</v>
      </c>
      <c r="E1164" s="113">
        <f>VLOOKUP(D1164,'Appendix 1b. Person-years 2019'!$E$3:$F$1682,2,FALSE)</f>
        <v>1583.2311</v>
      </c>
      <c r="F1164" s="113">
        <f>VLOOKUP(D1164,'Appendix 2b. Deaths 2019'!$E$4:$F$1683,2,FALSE)</f>
        <v>314</v>
      </c>
      <c r="G1164" s="114">
        <f t="shared" si="364"/>
        <v>0.19832859523792831</v>
      </c>
      <c r="H1164" s="190"/>
      <c r="I1164" s="215">
        <f>VLOOKUP(D1164,'Appendix 3. nax IBGE 2019'!$E$5:$O$1850,11,FALSE)</f>
        <v>5.9399975458059311</v>
      </c>
      <c r="J1164" s="114">
        <v>1</v>
      </c>
      <c r="K1164" s="114">
        <f t="shared" si="366"/>
        <v>0</v>
      </c>
      <c r="L1164" s="113">
        <f t="shared" si="362"/>
        <v>19592.601687668797</v>
      </c>
      <c r="M1164" s="113">
        <f t="shared" si="365"/>
        <v>19592.601687668797</v>
      </c>
      <c r="N1164" s="113">
        <f>L1164*P1164</f>
        <v>98788.587012196585</v>
      </c>
      <c r="O1164" s="113">
        <f>N1164</f>
        <v>98788.587012196585</v>
      </c>
      <c r="P1164" s="112">
        <f>1/G1164</f>
        <v>5.0421372611464967</v>
      </c>
    </row>
    <row r="1165" spans="1:16" x14ac:dyDescent="0.2">
      <c r="A1165" s="115" t="s">
        <v>54</v>
      </c>
      <c r="B1165" s="115" t="s">
        <v>18</v>
      </c>
      <c r="C1165" s="116">
        <v>0</v>
      </c>
      <c r="D1165" s="115" t="str">
        <f t="shared" si="363"/>
        <v>ALTotal0</v>
      </c>
      <c r="E1165" s="122">
        <f>VLOOKUP(D1165,'Appendix 1b. Person-years 2019'!$E$3:$F$1682,2,FALSE)</f>
        <v>50874.464200000002</v>
      </c>
      <c r="F1165" s="122">
        <f>VLOOKUP(D1165,'Appendix 2b. Deaths 2019'!$E$4:$F$1683,2,FALSE)</f>
        <v>653</v>
      </c>
      <c r="G1165" s="123">
        <f t="shared" si="364"/>
        <v>1.2835516015124931E-2</v>
      </c>
      <c r="H1165" s="188">
        <v>1</v>
      </c>
      <c r="I1165" s="215">
        <f>VLOOKUP(D1165,'Appendix 3. nax IBGE 2019'!$E$5:$O$1850,11,FALSE)</f>
        <v>9.9108624863499112E-2</v>
      </c>
      <c r="J1165" s="123">
        <f t="shared" ref="J1165:J1183" si="367">(H1165*G1165)/(1+(H1165-I1165)*G1165)</f>
        <v>1.2688790384404658E-2</v>
      </c>
      <c r="K1165" s="123">
        <f t="shared" si="366"/>
        <v>0.98731120961559538</v>
      </c>
      <c r="L1165" s="122">
        <v>100000</v>
      </c>
      <c r="M1165" s="122">
        <f t="shared" si="365"/>
        <v>1268.8790384404658</v>
      </c>
      <c r="N1165" s="122">
        <f t="shared" ref="N1165:N1183" si="368">L1166*H1165+M1165*I1165</f>
        <v>98856.877818177483</v>
      </c>
      <c r="O1165" s="122">
        <f t="shared" ref="O1165:O1183" si="369">O1166+N1165</f>
        <v>7485737.5135223679</v>
      </c>
      <c r="P1165" s="121">
        <f t="shared" ref="P1165:P1183" si="370">O1165/L1165</f>
        <v>74.857375135223677</v>
      </c>
    </row>
    <row r="1166" spans="1:16" x14ac:dyDescent="0.2">
      <c r="A1166" s="115" t="s">
        <v>54</v>
      </c>
      <c r="B1166" s="115" t="s">
        <v>18</v>
      </c>
      <c r="C1166" s="120" t="s">
        <v>1657</v>
      </c>
      <c r="D1166" s="115" t="str">
        <f t="shared" si="363"/>
        <v>ALTotal1-4</v>
      </c>
      <c r="E1166" s="118">
        <f>VLOOKUP(D1166,'Appendix 1b. Person-years 2019'!$E$3:$F$1682,2,FALSE)</f>
        <v>202992.5968</v>
      </c>
      <c r="F1166" s="118">
        <f>VLOOKUP(D1166,'Appendix 2b. Deaths 2019'!$E$4:$F$1683,2,FALSE)</f>
        <v>122</v>
      </c>
      <c r="G1166" s="119">
        <f t="shared" si="364"/>
        <v>6.0100713978353325E-4</v>
      </c>
      <c r="H1166" s="189">
        <v>4</v>
      </c>
      <c r="I1166" s="215">
        <f>VLOOKUP(D1166,'Appendix 3. nax IBGE 2019'!$E$5:$O$1850,11,FALSE)</f>
        <v>1.4973994948656173</v>
      </c>
      <c r="J1166" s="119">
        <f t="shared" si="367"/>
        <v>2.4004181363713891E-3</v>
      </c>
      <c r="K1166" s="119">
        <f t="shared" si="366"/>
        <v>0.99759958186362863</v>
      </c>
      <c r="L1166" s="118">
        <f t="shared" ref="L1166:L1184" si="371">L1165-M1165</f>
        <v>98731.120961559529</v>
      </c>
      <c r="M1166" s="118">
        <f t="shared" si="365"/>
        <v>236.99597338040491</v>
      </c>
      <c r="N1166" s="118">
        <f t="shared" si="368"/>
        <v>394331.37760354154</v>
      </c>
      <c r="O1166" s="118">
        <f t="shared" si="369"/>
        <v>7386880.6357041905</v>
      </c>
      <c r="P1166" s="117">
        <f t="shared" si="370"/>
        <v>74.818158284460637</v>
      </c>
    </row>
    <row r="1167" spans="1:16" x14ac:dyDescent="0.2">
      <c r="A1167" s="115" t="s">
        <v>54</v>
      </c>
      <c r="B1167" s="115" t="s">
        <v>18</v>
      </c>
      <c r="C1167" s="120" t="s">
        <v>1658</v>
      </c>
      <c r="D1167" s="115" t="str">
        <f t="shared" si="363"/>
        <v>ALTotal5-9</v>
      </c>
      <c r="E1167" s="118">
        <f>VLOOKUP(D1167,'Appendix 1b. Person-years 2019'!$E$3:$F$1682,2,FALSE)</f>
        <v>264390.1152</v>
      </c>
      <c r="F1167" s="118">
        <f>VLOOKUP(D1167,'Appendix 2b. Deaths 2019'!$E$4:$F$1683,2,FALSE)</f>
        <v>73</v>
      </c>
      <c r="G1167" s="119">
        <f t="shared" si="364"/>
        <v>2.7610714547621635E-4</v>
      </c>
      <c r="H1167" s="189">
        <v>5</v>
      </c>
      <c r="I1167" s="215">
        <f>VLOOKUP(D1167,'Appendix 3. nax IBGE 2019'!$E$5:$O$1850,11,FALSE)</f>
        <v>2.4999999999998064</v>
      </c>
      <c r="J1167" s="119">
        <f t="shared" si="367"/>
        <v>1.3795834452635367E-3</v>
      </c>
      <c r="K1167" s="119">
        <f t="shared" si="366"/>
        <v>0.99862041655473643</v>
      </c>
      <c r="L1167" s="118">
        <f t="shared" si="371"/>
        <v>98494.12498817913</v>
      </c>
      <c r="M1167" s="118">
        <f t="shared" si="365"/>
        <v>135.88086428940957</v>
      </c>
      <c r="N1167" s="118">
        <f t="shared" si="368"/>
        <v>492130.92278017208</v>
      </c>
      <c r="O1167" s="118">
        <f t="shared" si="369"/>
        <v>6992549.2581006493</v>
      </c>
      <c r="P1167" s="117">
        <f t="shared" si="370"/>
        <v>70.994582254930094</v>
      </c>
    </row>
    <row r="1168" spans="1:16" x14ac:dyDescent="0.2">
      <c r="A1168" s="115" t="s">
        <v>54</v>
      </c>
      <c r="B1168" s="115" t="s">
        <v>18</v>
      </c>
      <c r="C1168" s="120" t="s">
        <v>118</v>
      </c>
      <c r="D1168" s="115" t="str">
        <f t="shared" si="363"/>
        <v>ALTotal10-14</v>
      </c>
      <c r="E1168" s="118">
        <f>VLOOKUP(D1168,'Appendix 1b. Person-years 2019'!$E$3:$F$1682,2,FALSE)</f>
        <v>287397.95010000002</v>
      </c>
      <c r="F1168" s="118">
        <f>VLOOKUP(D1168,'Appendix 2b. Deaths 2019'!$E$4:$F$1683,2,FALSE)</f>
        <v>94</v>
      </c>
      <c r="G1168" s="119">
        <f t="shared" si="364"/>
        <v>3.2707261818427284E-4</v>
      </c>
      <c r="H1168" s="189">
        <v>5</v>
      </c>
      <c r="I1168" s="215">
        <f>VLOOKUP(D1168,'Appendix 3. nax IBGE 2019'!$E$5:$O$1850,11,FALSE)</f>
        <v>2.500000000000318</v>
      </c>
      <c r="J1168" s="119">
        <f t="shared" si="367"/>
        <v>1.6340269772173088E-3</v>
      </c>
      <c r="K1168" s="119">
        <f t="shared" si="366"/>
        <v>0.99836597302278274</v>
      </c>
      <c r="L1168" s="118">
        <f t="shared" si="371"/>
        <v>98358.244123889715</v>
      </c>
      <c r="M1168" s="118">
        <f t="shared" si="365"/>
        <v>160.72002433016164</v>
      </c>
      <c r="N1168" s="118">
        <f t="shared" si="368"/>
        <v>491389.42055862321</v>
      </c>
      <c r="O1168" s="118">
        <f t="shared" si="369"/>
        <v>6500418.3353204774</v>
      </c>
      <c r="P1168" s="117">
        <f t="shared" si="370"/>
        <v>66.089206789140164</v>
      </c>
    </row>
    <row r="1169" spans="1:16" x14ac:dyDescent="0.2">
      <c r="A1169" s="115" t="s">
        <v>54</v>
      </c>
      <c r="B1169" s="115" t="s">
        <v>18</v>
      </c>
      <c r="C1169" s="116" t="s">
        <v>119</v>
      </c>
      <c r="D1169" s="115" t="str">
        <f t="shared" si="363"/>
        <v>ALTotal15-19</v>
      </c>
      <c r="E1169" s="118">
        <f>VLOOKUP(D1169,'Appendix 1b. Person-years 2019'!$E$3:$F$1682,2,FALSE)</f>
        <v>313040.4559</v>
      </c>
      <c r="F1169" s="118">
        <f>VLOOKUP(D1169,'Appendix 2b. Deaths 2019'!$E$4:$F$1683,2,FALSE)</f>
        <v>381</v>
      </c>
      <c r="G1169" s="119">
        <f t="shared" si="364"/>
        <v>1.2170950840990006E-3</v>
      </c>
      <c r="H1169" s="189">
        <v>5</v>
      </c>
      <c r="I1169" s="215">
        <f>VLOOKUP(D1169,'Appendix 3. nax IBGE 2019'!$E$5:$O$1850,11,FALSE)</f>
        <v>2.499999999999968</v>
      </c>
      <c r="J1169" s="119">
        <f t="shared" si="367"/>
        <v>6.0670150849075144E-3</v>
      </c>
      <c r="K1169" s="119">
        <f t="shared" si="366"/>
        <v>0.99393298491509252</v>
      </c>
      <c r="L1169" s="118">
        <f t="shared" si="371"/>
        <v>98197.524099559552</v>
      </c>
      <c r="M1169" s="118">
        <f t="shared" si="365"/>
        <v>595.76586001259705</v>
      </c>
      <c r="N1169" s="118">
        <f t="shared" si="368"/>
        <v>489498.20584776625</v>
      </c>
      <c r="O1169" s="118">
        <f t="shared" si="369"/>
        <v>6009028.9147618543</v>
      </c>
      <c r="P1169" s="117">
        <f t="shared" si="370"/>
        <v>61.193283332372808</v>
      </c>
    </row>
    <row r="1170" spans="1:16" x14ac:dyDescent="0.2">
      <c r="A1170" s="115" t="s">
        <v>54</v>
      </c>
      <c r="B1170" s="115" t="s">
        <v>18</v>
      </c>
      <c r="C1170" s="116" t="s">
        <v>120</v>
      </c>
      <c r="D1170" s="115" t="str">
        <f t="shared" si="363"/>
        <v>ALTotal20-24</v>
      </c>
      <c r="E1170" s="118">
        <f>VLOOKUP(D1170,'Appendix 1b. Person-years 2019'!$E$3:$F$1682,2,FALSE)</f>
        <v>314149.85239999997</v>
      </c>
      <c r="F1170" s="118">
        <f>VLOOKUP(D1170,'Appendix 2b. Deaths 2019'!$E$4:$F$1683,2,FALSE)</f>
        <v>542</v>
      </c>
      <c r="G1170" s="119">
        <f t="shared" si="364"/>
        <v>1.7252912769472944E-3</v>
      </c>
      <c r="H1170" s="189">
        <v>5</v>
      </c>
      <c r="I1170" s="215">
        <f>VLOOKUP(D1170,'Appendix 3. nax IBGE 2019'!$E$5:$O$1850,11,FALSE)</f>
        <v>2.5000000000000129</v>
      </c>
      <c r="J1170" s="119">
        <f t="shared" si="367"/>
        <v>8.589408306672373E-3</v>
      </c>
      <c r="K1170" s="119">
        <f t="shared" si="366"/>
        <v>0.99141059169332768</v>
      </c>
      <c r="L1170" s="118">
        <f t="shared" si="371"/>
        <v>97601.758239546951</v>
      </c>
      <c r="M1170" s="118">
        <f t="shared" si="365"/>
        <v>838.34135296859336</v>
      </c>
      <c r="N1170" s="118">
        <f t="shared" si="368"/>
        <v>485912.93781531329</v>
      </c>
      <c r="O1170" s="118">
        <f t="shared" si="369"/>
        <v>5519530.7089140881</v>
      </c>
      <c r="P1170" s="117">
        <f t="shared" si="370"/>
        <v>56.551549976869644</v>
      </c>
    </row>
    <row r="1171" spans="1:16" x14ac:dyDescent="0.2">
      <c r="A1171" s="115" t="s">
        <v>54</v>
      </c>
      <c r="B1171" s="115" t="s">
        <v>18</v>
      </c>
      <c r="C1171" s="116" t="s">
        <v>121</v>
      </c>
      <c r="D1171" s="115" t="str">
        <f t="shared" si="363"/>
        <v>ALTotal25-29</v>
      </c>
      <c r="E1171" s="118">
        <f>VLOOKUP(D1171,'Appendix 1b. Person-years 2019'!$E$3:$F$1682,2,FALSE)</f>
        <v>274443.48489999998</v>
      </c>
      <c r="F1171" s="118">
        <f>VLOOKUP(D1171,'Appendix 2b. Deaths 2019'!$E$4:$F$1683,2,FALSE)</f>
        <v>440</v>
      </c>
      <c r="G1171" s="119">
        <f t="shared" si="364"/>
        <v>1.6032444718457226E-3</v>
      </c>
      <c r="H1171" s="189">
        <v>5</v>
      </c>
      <c r="I1171" s="215">
        <f>VLOOKUP(D1171,'Appendix 3. nax IBGE 2019'!$E$5:$O$1850,11,FALSE)</f>
        <v>2.500000000000032</v>
      </c>
      <c r="J1171" s="119">
        <f t="shared" si="367"/>
        <v>7.9842207149206333E-3</v>
      </c>
      <c r="K1171" s="119">
        <f t="shared" si="366"/>
        <v>0.99201577928507934</v>
      </c>
      <c r="L1171" s="118">
        <f t="shared" si="371"/>
        <v>96763.416886578358</v>
      </c>
      <c r="M1171" s="118">
        <f t="shared" si="365"/>
        <v>772.58047755231996</v>
      </c>
      <c r="N1171" s="118">
        <f t="shared" si="368"/>
        <v>481885.63323901105</v>
      </c>
      <c r="O1171" s="118">
        <f t="shared" si="369"/>
        <v>5033617.7710987749</v>
      </c>
      <c r="P1171" s="117">
        <f t="shared" si="370"/>
        <v>52.019843170678342</v>
      </c>
    </row>
    <row r="1172" spans="1:16" x14ac:dyDescent="0.2">
      <c r="A1172" s="115" t="s">
        <v>54</v>
      </c>
      <c r="B1172" s="115" t="s">
        <v>18</v>
      </c>
      <c r="C1172" s="116" t="s">
        <v>122</v>
      </c>
      <c r="D1172" s="115" t="str">
        <f t="shared" si="363"/>
        <v>ALTotal30-34</v>
      </c>
      <c r="E1172" s="118">
        <f>VLOOKUP(D1172,'Appendix 1b. Person-years 2019'!$E$3:$F$1682,2,FALSE)</f>
        <v>260031.18520000001</v>
      </c>
      <c r="F1172" s="118">
        <f>VLOOKUP(D1172,'Appendix 2b. Deaths 2019'!$E$4:$F$1683,2,FALSE)</f>
        <v>453</v>
      </c>
      <c r="G1172" s="119">
        <f t="shared" si="364"/>
        <v>1.7420987396245579E-3</v>
      </c>
      <c r="H1172" s="189">
        <v>5</v>
      </c>
      <c r="I1172" s="215">
        <f>VLOOKUP(D1172,'Appendix 3. nax IBGE 2019'!$E$5:$O$1850,11,FALSE)</f>
        <v>2.5000000000000084</v>
      </c>
      <c r="J1172" s="119">
        <f t="shared" si="367"/>
        <v>8.6727218535971248E-3</v>
      </c>
      <c r="K1172" s="119">
        <f t="shared" si="366"/>
        <v>0.99132727814640287</v>
      </c>
      <c r="L1172" s="118">
        <f t="shared" si="371"/>
        <v>95990.836409026044</v>
      </c>
      <c r="M1172" s="118">
        <f t="shared" si="365"/>
        <v>832.50182466962679</v>
      </c>
      <c r="N1172" s="118">
        <f t="shared" si="368"/>
        <v>477872.92748345615</v>
      </c>
      <c r="O1172" s="118">
        <f t="shared" si="369"/>
        <v>4551732.1378597636</v>
      </c>
      <c r="P1172" s="117">
        <f t="shared" si="370"/>
        <v>47.418402715696757</v>
      </c>
    </row>
    <row r="1173" spans="1:16" x14ac:dyDescent="0.2">
      <c r="A1173" s="115" t="s">
        <v>54</v>
      </c>
      <c r="B1173" s="115" t="s">
        <v>18</v>
      </c>
      <c r="C1173" s="116" t="s">
        <v>123</v>
      </c>
      <c r="D1173" s="115" t="str">
        <f t="shared" si="363"/>
        <v>ALTotal35-39</v>
      </c>
      <c r="E1173" s="118">
        <f>VLOOKUP(D1173,'Appendix 1b. Person-years 2019'!$E$3:$F$1682,2,FALSE)</f>
        <v>252222.75539999999</v>
      </c>
      <c r="F1173" s="118">
        <f>VLOOKUP(D1173,'Appendix 2b. Deaths 2019'!$E$4:$F$1683,2,FALSE)</f>
        <v>558</v>
      </c>
      <c r="G1173" s="119">
        <f t="shared" si="364"/>
        <v>2.2123301250716572E-3</v>
      </c>
      <c r="H1173" s="189">
        <v>5</v>
      </c>
      <c r="I1173" s="215">
        <f>VLOOKUP(D1173,'Appendix 3. nax IBGE 2019'!$E$5:$O$1850,11,FALSE)</f>
        <v>2.500000000000004</v>
      </c>
      <c r="J1173" s="119">
        <f t="shared" si="367"/>
        <v>1.1000807083083269E-2</v>
      </c>
      <c r="K1173" s="119">
        <f t="shared" si="366"/>
        <v>0.98899919291691674</v>
      </c>
      <c r="L1173" s="118">
        <f t="shared" si="371"/>
        <v>95158.334584356417</v>
      </c>
      <c r="M1173" s="118">
        <f t="shared" si="365"/>
        <v>1046.8184811099957</v>
      </c>
      <c r="N1173" s="118">
        <f t="shared" si="368"/>
        <v>473174.62671900709</v>
      </c>
      <c r="O1173" s="118">
        <f t="shared" si="369"/>
        <v>4073859.2103763074</v>
      </c>
      <c r="P1173" s="117">
        <f t="shared" si="370"/>
        <v>42.811375673718764</v>
      </c>
    </row>
    <row r="1174" spans="1:16" x14ac:dyDescent="0.2">
      <c r="A1174" s="115" t="s">
        <v>54</v>
      </c>
      <c r="B1174" s="115" t="s">
        <v>18</v>
      </c>
      <c r="C1174" s="116" t="s">
        <v>124</v>
      </c>
      <c r="D1174" s="115" t="str">
        <f t="shared" si="363"/>
        <v>ALTotal40-44</v>
      </c>
      <c r="E1174" s="118">
        <f>VLOOKUP(D1174,'Appendix 1b. Person-years 2019'!$E$3:$F$1682,2,FALSE)</f>
        <v>228698.68909999999</v>
      </c>
      <c r="F1174" s="118">
        <f>VLOOKUP(D1174,'Appendix 2b. Deaths 2019'!$E$4:$F$1683,2,FALSE)</f>
        <v>677</v>
      </c>
      <c r="G1174" s="119">
        <f t="shared" si="364"/>
        <v>2.9602268498529843E-3</v>
      </c>
      <c r="H1174" s="189">
        <v>5</v>
      </c>
      <c r="I1174" s="215">
        <f>VLOOKUP(D1174,'Appendix 3. nax IBGE 2019'!$E$5:$O$1850,11,FALSE)</f>
        <v>2.4999999999999942</v>
      </c>
      <c r="J1174" s="119">
        <f t="shared" si="367"/>
        <v>1.4692402140998369E-2</v>
      </c>
      <c r="K1174" s="119">
        <f t="shared" si="366"/>
        <v>0.98530759785900168</v>
      </c>
      <c r="L1174" s="118">
        <f t="shared" si="371"/>
        <v>94111.516103246424</v>
      </c>
      <c r="M1174" s="118">
        <f t="shared" si="365"/>
        <v>1382.7242406879402</v>
      </c>
      <c r="N1174" s="118">
        <f t="shared" si="368"/>
        <v>467100.76991451223</v>
      </c>
      <c r="O1174" s="118">
        <f t="shared" si="369"/>
        <v>3600684.5836573001</v>
      </c>
      <c r="P1174" s="117">
        <f t="shared" si="370"/>
        <v>38.259765996194517</v>
      </c>
    </row>
    <row r="1175" spans="1:16" x14ac:dyDescent="0.2">
      <c r="A1175" s="115" t="s">
        <v>54</v>
      </c>
      <c r="B1175" s="115" t="s">
        <v>18</v>
      </c>
      <c r="C1175" s="116" t="s">
        <v>125</v>
      </c>
      <c r="D1175" s="115" t="str">
        <f t="shared" si="363"/>
        <v>ALTotal45-49</v>
      </c>
      <c r="E1175" s="118">
        <f>VLOOKUP(D1175,'Appendix 1b. Person-years 2019'!$E$3:$F$1682,2,FALSE)</f>
        <v>196812.3327</v>
      </c>
      <c r="F1175" s="118">
        <f>VLOOKUP(D1175,'Appendix 2b. Deaths 2019'!$E$4:$F$1683,2,FALSE)</f>
        <v>821</v>
      </c>
      <c r="G1175" s="119">
        <f t="shared" si="364"/>
        <v>4.1714865564417957E-3</v>
      </c>
      <c r="H1175" s="189">
        <v>5</v>
      </c>
      <c r="I1175" s="215">
        <f>VLOOKUP(D1175,'Appendix 3. nax IBGE 2019'!$E$5:$O$1850,11,FALSE)</f>
        <v>2.5000000000000262</v>
      </c>
      <c r="J1175" s="119">
        <f t="shared" si="367"/>
        <v>2.0642161533872858E-2</v>
      </c>
      <c r="K1175" s="119">
        <f t="shared" si="366"/>
        <v>0.97935783846612712</v>
      </c>
      <c r="L1175" s="118">
        <f t="shared" si="371"/>
        <v>92728.791862558486</v>
      </c>
      <c r="M1175" s="118">
        <f t="shared" si="365"/>
        <v>1914.1227004678074</v>
      </c>
      <c r="N1175" s="118">
        <f t="shared" si="368"/>
        <v>458858.65256162296</v>
      </c>
      <c r="O1175" s="118">
        <f t="shared" si="369"/>
        <v>3133583.813742788</v>
      </c>
      <c r="P1175" s="117">
        <f t="shared" si="370"/>
        <v>33.792997307539054</v>
      </c>
    </row>
    <row r="1176" spans="1:16" x14ac:dyDescent="0.2">
      <c r="A1176" s="115" t="s">
        <v>54</v>
      </c>
      <c r="B1176" s="115" t="s">
        <v>18</v>
      </c>
      <c r="C1176" s="116" t="s">
        <v>126</v>
      </c>
      <c r="D1176" s="115" t="str">
        <f t="shared" si="363"/>
        <v>ALTotal50-54</v>
      </c>
      <c r="E1176" s="118">
        <f>VLOOKUP(D1176,'Appendix 1b. Person-years 2019'!$E$3:$F$1682,2,FALSE)</f>
        <v>176833.05249999999</v>
      </c>
      <c r="F1176" s="118">
        <f>VLOOKUP(D1176,'Appendix 2b. Deaths 2019'!$E$4:$F$1683,2,FALSE)</f>
        <v>1120</v>
      </c>
      <c r="G1176" s="119">
        <f t="shared" si="364"/>
        <v>6.3336575609924508E-3</v>
      </c>
      <c r="H1176" s="189">
        <v>5</v>
      </c>
      <c r="I1176" s="215">
        <f>VLOOKUP(D1176,'Appendix 3. nax IBGE 2019'!$E$5:$O$1850,11,FALSE)</f>
        <v>2.4999999999999893</v>
      </c>
      <c r="J1176" s="119">
        <f t="shared" si="367"/>
        <v>3.1174663693921249E-2</v>
      </c>
      <c r="K1176" s="119">
        <f t="shared" si="366"/>
        <v>0.9688253363060787</v>
      </c>
      <c r="L1176" s="118">
        <f t="shared" si="371"/>
        <v>90814.669162090679</v>
      </c>
      <c r="M1176" s="118">
        <f t="shared" si="365"/>
        <v>2831.1167696028979</v>
      </c>
      <c r="N1176" s="118">
        <f t="shared" si="368"/>
        <v>446995.55388644611</v>
      </c>
      <c r="O1176" s="118">
        <f t="shared" si="369"/>
        <v>2674725.1611811649</v>
      </c>
      <c r="P1176" s="117">
        <f t="shared" si="370"/>
        <v>29.452567364498993</v>
      </c>
    </row>
    <row r="1177" spans="1:16" x14ac:dyDescent="0.2">
      <c r="A1177" s="115" t="s">
        <v>54</v>
      </c>
      <c r="B1177" s="115" t="s">
        <v>18</v>
      </c>
      <c r="C1177" s="116" t="s">
        <v>127</v>
      </c>
      <c r="D1177" s="115" t="str">
        <f t="shared" si="363"/>
        <v>ALTotal55-59</v>
      </c>
      <c r="E1177" s="118">
        <f>VLOOKUP(D1177,'Appendix 1b. Person-years 2019'!$E$3:$F$1682,2,FALSE)</f>
        <v>143881.01990000001</v>
      </c>
      <c r="F1177" s="118">
        <f>VLOOKUP(D1177,'Appendix 2b. Deaths 2019'!$E$4:$F$1683,2,FALSE)</f>
        <v>1320</v>
      </c>
      <c r="G1177" s="119">
        <f t="shared" si="364"/>
        <v>9.1742468945342787E-3</v>
      </c>
      <c r="H1177" s="189">
        <v>5</v>
      </c>
      <c r="I1177" s="215">
        <f>VLOOKUP(D1177,'Appendix 3. nax IBGE 2019'!$E$5:$O$1850,11,FALSE)</f>
        <v>2.5000000000000049</v>
      </c>
      <c r="J1177" s="119">
        <f t="shared" si="367"/>
        <v>4.4842738584664463E-2</v>
      </c>
      <c r="K1177" s="119">
        <f t="shared" si="366"/>
        <v>0.95515726141533552</v>
      </c>
      <c r="L1177" s="118">
        <f t="shared" si="371"/>
        <v>87983.552392487778</v>
      </c>
      <c r="M1177" s="118">
        <f t="shared" si="365"/>
        <v>3945.423439686459</v>
      </c>
      <c r="N1177" s="118">
        <f t="shared" si="368"/>
        <v>430054.20336322277</v>
      </c>
      <c r="O1177" s="118">
        <f t="shared" si="369"/>
        <v>2227729.6072947187</v>
      </c>
      <c r="P1177" s="117">
        <f t="shared" si="370"/>
        <v>25.319841569444598</v>
      </c>
    </row>
    <row r="1178" spans="1:16" x14ac:dyDescent="0.2">
      <c r="A1178" s="115" t="s">
        <v>54</v>
      </c>
      <c r="B1178" s="115" t="s">
        <v>18</v>
      </c>
      <c r="C1178" s="116" t="s">
        <v>128</v>
      </c>
      <c r="D1178" s="115" t="str">
        <f t="shared" si="363"/>
        <v>ALTotal60-64</v>
      </c>
      <c r="E1178" s="118">
        <f>VLOOKUP(D1178,'Appendix 1b. Person-years 2019'!$E$3:$F$1682,2,FALSE)</f>
        <v>115895.0528</v>
      </c>
      <c r="F1178" s="118">
        <f>VLOOKUP(D1178,'Appendix 2b. Deaths 2019'!$E$4:$F$1683,2,FALSE)</f>
        <v>1579</v>
      </c>
      <c r="G1178" s="119">
        <f t="shared" si="364"/>
        <v>1.3624395190749677E-2</v>
      </c>
      <c r="H1178" s="189">
        <v>5</v>
      </c>
      <c r="I1178" s="215">
        <f>VLOOKUP(D1178,'Appendix 3. nax IBGE 2019'!$E$5:$O$1850,11,FALSE)</f>
        <v>2.4999999999999987</v>
      </c>
      <c r="J1178" s="119">
        <f t="shared" si="367"/>
        <v>6.5878102690082208E-2</v>
      </c>
      <c r="K1178" s="119">
        <f t="shared" si="366"/>
        <v>0.93412189730991779</v>
      </c>
      <c r="L1178" s="118">
        <f t="shared" si="371"/>
        <v>84038.128952801315</v>
      </c>
      <c r="M1178" s="118">
        <f t="shared" si="365"/>
        <v>5536.2724890350155</v>
      </c>
      <c r="N1178" s="118">
        <f t="shared" si="368"/>
        <v>406349.96354141901</v>
      </c>
      <c r="O1178" s="118">
        <f t="shared" si="369"/>
        <v>1797675.4039314957</v>
      </c>
      <c r="P1178" s="117">
        <f t="shared" si="370"/>
        <v>21.391187861180626</v>
      </c>
    </row>
    <row r="1179" spans="1:16" x14ac:dyDescent="0.2">
      <c r="A1179" s="115" t="s">
        <v>54</v>
      </c>
      <c r="B1179" s="115" t="s">
        <v>18</v>
      </c>
      <c r="C1179" s="116" t="s">
        <v>129</v>
      </c>
      <c r="D1179" s="115" t="str">
        <f t="shared" si="363"/>
        <v>ALTotal65-69</v>
      </c>
      <c r="E1179" s="118">
        <f>VLOOKUP(D1179,'Appendix 1b. Person-years 2019'!$E$3:$F$1682,2,FALSE)</f>
        <v>92093.082699999999</v>
      </c>
      <c r="F1179" s="118">
        <f>VLOOKUP(D1179,'Appendix 2b. Deaths 2019'!$E$4:$F$1683,2,FALSE)</f>
        <v>1916</v>
      </c>
      <c r="G1179" s="119">
        <f t="shared" si="364"/>
        <v>2.0805037075819377E-2</v>
      </c>
      <c r="H1179" s="189">
        <v>5</v>
      </c>
      <c r="I1179" s="215">
        <f>VLOOKUP(D1179,'Appendix 3. nax IBGE 2019'!$E$5:$O$1850,11,FALSE)</f>
        <v>2.4999999999999978</v>
      </c>
      <c r="J1179" s="119">
        <f t="shared" si="367"/>
        <v>9.8882072421917266E-2</v>
      </c>
      <c r="K1179" s="119">
        <f t="shared" si="366"/>
        <v>0.90111792757808273</v>
      </c>
      <c r="L1179" s="118">
        <f t="shared" si="371"/>
        <v>78501.856463766293</v>
      </c>
      <c r="M1179" s="118">
        <f t="shared" si="365"/>
        <v>7762.4262561050928</v>
      </c>
      <c r="N1179" s="118">
        <f t="shared" si="368"/>
        <v>373103.2166785688</v>
      </c>
      <c r="O1179" s="118">
        <f t="shared" si="369"/>
        <v>1391325.4403900767</v>
      </c>
      <c r="P1179" s="117">
        <f t="shared" si="370"/>
        <v>17.723471814099884</v>
      </c>
    </row>
    <row r="1180" spans="1:16" x14ac:dyDescent="0.2">
      <c r="A1180" s="115" t="s">
        <v>54</v>
      </c>
      <c r="B1180" s="115" t="s">
        <v>18</v>
      </c>
      <c r="C1180" s="116" t="s">
        <v>130</v>
      </c>
      <c r="D1180" s="115" t="str">
        <f t="shared" si="363"/>
        <v>ALTotal70-74</v>
      </c>
      <c r="E1180" s="118">
        <f>VLOOKUP(D1180,'Appendix 1b. Person-years 2019'!$E$3:$F$1682,2,FALSE)</f>
        <v>67228.369300000006</v>
      </c>
      <c r="F1180" s="118">
        <f>VLOOKUP(D1180,'Appendix 2b. Deaths 2019'!$E$4:$F$1683,2,FALSE)</f>
        <v>2085</v>
      </c>
      <c r="G1180" s="119">
        <f t="shared" si="364"/>
        <v>3.1013692905384808E-2</v>
      </c>
      <c r="H1180" s="189">
        <v>5</v>
      </c>
      <c r="I1180" s="215">
        <f>VLOOKUP(D1180,'Appendix 3. nax IBGE 2019'!$E$5:$O$1850,11,FALSE)</f>
        <v>2.5000000000000013</v>
      </c>
      <c r="J1180" s="119">
        <f t="shared" si="367"/>
        <v>0.14391047623720329</v>
      </c>
      <c r="K1180" s="119">
        <f t="shared" si="366"/>
        <v>0.85608952376279668</v>
      </c>
      <c r="L1180" s="118">
        <f t="shared" si="371"/>
        <v>70739.430207661208</v>
      </c>
      <c r="M1180" s="118">
        <f t="shared" si="365"/>
        <v>10180.145089932928</v>
      </c>
      <c r="N1180" s="118">
        <f t="shared" si="368"/>
        <v>328246.78831347369</v>
      </c>
      <c r="O1180" s="118">
        <f t="shared" si="369"/>
        <v>1018222.223711508</v>
      </c>
      <c r="P1180" s="117">
        <f t="shared" si="370"/>
        <v>14.393983959475442</v>
      </c>
    </row>
    <row r="1181" spans="1:16" x14ac:dyDescent="0.2">
      <c r="A1181" s="115" t="s">
        <v>54</v>
      </c>
      <c r="B1181" s="115" t="s">
        <v>18</v>
      </c>
      <c r="C1181" s="116" t="s">
        <v>131</v>
      </c>
      <c r="D1181" s="115" t="str">
        <f t="shared" si="363"/>
        <v>ALTotal75-79</v>
      </c>
      <c r="E1181" s="118">
        <f>VLOOKUP(D1181,'Appendix 1b. Person-years 2019'!$E$3:$F$1682,2,FALSE)</f>
        <v>45156.092900000003</v>
      </c>
      <c r="F1181" s="118">
        <f>VLOOKUP(D1181,'Appendix 2b. Deaths 2019'!$E$4:$F$1683,2,FALSE)</f>
        <v>2120</v>
      </c>
      <c r="G1181" s="119">
        <f t="shared" si="364"/>
        <v>4.6948260220272507E-2</v>
      </c>
      <c r="H1181" s="189">
        <v>5</v>
      </c>
      <c r="I1181" s="215">
        <f>VLOOKUP(D1181,'Appendix 3. nax IBGE 2019'!$E$5:$O$1850,11,FALSE)</f>
        <v>2.4999999999999987</v>
      </c>
      <c r="J1181" s="119">
        <f t="shared" si="367"/>
        <v>0.21008364680571609</v>
      </c>
      <c r="K1181" s="119">
        <f t="shared" si="366"/>
        <v>0.78991635319428388</v>
      </c>
      <c r="L1181" s="118">
        <f t="shared" si="371"/>
        <v>60559.285117728279</v>
      </c>
      <c r="M1181" s="118">
        <f t="shared" si="365"/>
        <v>12722.515465479486</v>
      </c>
      <c r="N1181" s="118">
        <f t="shared" si="368"/>
        <v>270990.13692494266</v>
      </c>
      <c r="O1181" s="118">
        <f t="shared" si="369"/>
        <v>689975.43539803429</v>
      </c>
      <c r="P1181" s="117">
        <f t="shared" si="370"/>
        <v>11.393388050349509</v>
      </c>
    </row>
    <row r="1182" spans="1:16" x14ac:dyDescent="0.2">
      <c r="A1182" s="115" t="s">
        <v>54</v>
      </c>
      <c r="B1182" s="115" t="s">
        <v>18</v>
      </c>
      <c r="C1182" s="116" t="s">
        <v>132</v>
      </c>
      <c r="D1182" s="115" t="str">
        <f t="shared" si="363"/>
        <v>ALTotal80-84</v>
      </c>
      <c r="E1182" s="118">
        <f>VLOOKUP(D1182,'Appendix 1b. Person-years 2019'!$E$3:$F$1682,2,FALSE)</f>
        <v>27363.6037</v>
      </c>
      <c r="F1182" s="118">
        <f>VLOOKUP(D1182,'Appendix 2b. Deaths 2019'!$E$4:$F$1683,2,FALSE)</f>
        <v>2029</v>
      </c>
      <c r="G1182" s="119">
        <f t="shared" si="364"/>
        <v>7.4149590172583879E-2</v>
      </c>
      <c r="H1182" s="189">
        <v>5</v>
      </c>
      <c r="I1182" s="215">
        <f>VLOOKUP(D1182,'Appendix 3. nax IBGE 2019'!$E$5:$O$1850,11,FALSE)</f>
        <v>2.4999999999999987</v>
      </c>
      <c r="J1182" s="119">
        <f t="shared" si="367"/>
        <v>0.31276876205078841</v>
      </c>
      <c r="K1182" s="119">
        <f t="shared" si="366"/>
        <v>0.68723123794921159</v>
      </c>
      <c r="L1182" s="118">
        <f t="shared" si="371"/>
        <v>47836.769652248797</v>
      </c>
      <c r="M1182" s="118">
        <f t="shared" si="365"/>
        <v>14961.847224642581</v>
      </c>
      <c r="N1182" s="118">
        <f t="shared" si="368"/>
        <v>201779.2301996375</v>
      </c>
      <c r="O1182" s="118">
        <f t="shared" si="369"/>
        <v>418985.29847309156</v>
      </c>
      <c r="P1182" s="117">
        <f t="shared" si="370"/>
        <v>8.7586453165404148</v>
      </c>
    </row>
    <row r="1183" spans="1:16" x14ac:dyDescent="0.2">
      <c r="A1183" s="115" t="s">
        <v>54</v>
      </c>
      <c r="B1183" s="115" t="s">
        <v>18</v>
      </c>
      <c r="C1183" s="116" t="s">
        <v>133</v>
      </c>
      <c r="D1183" s="115" t="str">
        <f t="shared" si="363"/>
        <v>ALTotal85-89</v>
      </c>
      <c r="E1183" s="118">
        <f>VLOOKUP(D1183,'Appendix 1b. Person-years 2019'!$E$3:$F$1682,2,FALSE)</f>
        <v>13594.883900000001</v>
      </c>
      <c r="F1183" s="118">
        <f>VLOOKUP(D1183,'Appendix 2b. Deaths 2019'!$E$4:$F$1683,2,FALSE)</f>
        <v>1640</v>
      </c>
      <c r="G1183" s="119">
        <f t="shared" si="364"/>
        <v>0.1206336157089212</v>
      </c>
      <c r="H1183" s="189">
        <v>5</v>
      </c>
      <c r="I1183" s="215">
        <f>VLOOKUP(D1183,'Appendix 3. nax IBGE 2019'!$E$5:$O$1850,11,FALSE)</f>
        <v>2.5000000000000004</v>
      </c>
      <c r="J1183" s="119">
        <f t="shared" si="367"/>
        <v>0.46341078281954706</v>
      </c>
      <c r="K1183" s="119">
        <f t="shared" si="366"/>
        <v>0.53658921718045294</v>
      </c>
      <c r="L1183" s="118">
        <f t="shared" si="371"/>
        <v>32874.922427606216</v>
      </c>
      <c r="M1183" s="118">
        <f t="shared" si="365"/>
        <v>15234.593537308881</v>
      </c>
      <c r="N1183" s="118">
        <f t="shared" si="368"/>
        <v>126288.12829475888</v>
      </c>
      <c r="O1183" s="118">
        <f t="shared" si="369"/>
        <v>217206.06827345403</v>
      </c>
      <c r="P1183" s="117">
        <f t="shared" si="370"/>
        <v>6.6070442828196168</v>
      </c>
    </row>
    <row r="1184" spans="1:16" x14ac:dyDescent="0.2">
      <c r="A1184" s="115" t="s">
        <v>54</v>
      </c>
      <c r="B1184" s="115" t="s">
        <v>18</v>
      </c>
      <c r="C1184" s="116" t="s">
        <v>8</v>
      </c>
      <c r="D1184" s="115" t="str">
        <f t="shared" si="363"/>
        <v>ALTotal90+</v>
      </c>
      <c r="E1184" s="113">
        <f>VLOOKUP(D1184,'Appendix 1b. Person-years 2019'!$E$3:$F$1682,2,FALSE)</f>
        <v>8395.8369000000002</v>
      </c>
      <c r="F1184" s="113">
        <f>VLOOKUP(D1184,'Appendix 2b. Deaths 2019'!$E$4:$F$1683,2,FALSE)</f>
        <v>1629</v>
      </c>
      <c r="G1184" s="114">
        <f t="shared" si="364"/>
        <v>0.19402473147137958</v>
      </c>
      <c r="H1184" s="190"/>
      <c r="I1184" s="215">
        <f>VLOOKUP(D1184,'Appendix 3. nax IBGE 2019'!$E$5:$O$1850,11,FALSE)</f>
        <v>5.4560842904673761</v>
      </c>
      <c r="J1184" s="114">
        <v>1</v>
      </c>
      <c r="K1184" s="114">
        <f t="shared" si="366"/>
        <v>0</v>
      </c>
      <c r="L1184" s="113">
        <f t="shared" si="371"/>
        <v>17640.328890297336</v>
      </c>
      <c r="M1184" s="113">
        <f t="shared" si="365"/>
        <v>17640.328890297336</v>
      </c>
      <c r="N1184" s="113">
        <f>L1184*P1184</f>
        <v>90917.939978695169</v>
      </c>
      <c r="O1184" s="113">
        <f>N1184</f>
        <v>90917.939978695169</v>
      </c>
      <c r="P1184" s="112">
        <f>1/G1184</f>
        <v>5.1539821362799261</v>
      </c>
    </row>
    <row r="1185" spans="1:16" x14ac:dyDescent="0.2">
      <c r="A1185" s="115" t="s">
        <v>15</v>
      </c>
      <c r="B1185" s="115" t="s">
        <v>18</v>
      </c>
      <c r="C1185" s="116">
        <v>0</v>
      </c>
      <c r="D1185" s="115" t="str">
        <f t="shared" si="363"/>
        <v>AMTotal0</v>
      </c>
      <c r="E1185" s="122">
        <f>VLOOKUP(D1185,'Appendix 1b. Person-years 2019'!$E$3:$F$1682,2,FALSE)</f>
        <v>81384.531499999997</v>
      </c>
      <c r="F1185" s="122">
        <f>VLOOKUP(D1185,'Appendix 2b. Deaths 2019'!$E$4:$F$1683,2,FALSE)</f>
        <v>1232</v>
      </c>
      <c r="G1185" s="123">
        <f t="shared" si="364"/>
        <v>1.5138011822308027E-2</v>
      </c>
      <c r="H1185" s="188">
        <v>1</v>
      </c>
      <c r="I1185" s="215">
        <f>VLOOKUP(D1185,'Appendix 3. nax IBGE 2019'!$E$5:$O$1850,11,FALSE)</f>
        <v>0.10009025646693963</v>
      </c>
      <c r="J1185" s="123">
        <f t="shared" ref="J1185:J1203" si="372">(H1185*G1185)/(1+(H1185-I1185)*G1185)</f>
        <v>1.493456062764194E-2</v>
      </c>
      <c r="K1185" s="123">
        <f t="shared" si="366"/>
        <v>0.98506543937235802</v>
      </c>
      <c r="L1185" s="122">
        <v>100000</v>
      </c>
      <c r="M1185" s="122">
        <f t="shared" si="365"/>
        <v>1493.456062764194</v>
      </c>
      <c r="N1185" s="122">
        <f t="shared" ref="N1185:N1203" si="373">L1186*H1185+M1185*I1185</f>
        <v>98656.024337579976</v>
      </c>
      <c r="O1185" s="122">
        <f t="shared" ref="O1185:O1203" si="374">O1186+N1185</f>
        <v>7536654.7886185786</v>
      </c>
      <c r="P1185" s="121">
        <f t="shared" ref="P1185:P1203" si="375">O1185/L1185</f>
        <v>75.366547886185785</v>
      </c>
    </row>
    <row r="1186" spans="1:16" x14ac:dyDescent="0.2">
      <c r="A1186" s="115" t="s">
        <v>15</v>
      </c>
      <c r="B1186" s="115" t="s">
        <v>18</v>
      </c>
      <c r="C1186" s="120" t="s">
        <v>1657</v>
      </c>
      <c r="D1186" s="115" t="str">
        <f t="shared" si="363"/>
        <v>AMTotal1-4</v>
      </c>
      <c r="E1186" s="118">
        <f>VLOOKUP(D1186,'Appendix 1b. Person-years 2019'!$E$3:$F$1682,2,FALSE)</f>
        <v>325193.11119999998</v>
      </c>
      <c r="F1186" s="118">
        <f>VLOOKUP(D1186,'Appendix 2b. Deaths 2019'!$E$4:$F$1683,2,FALSE)</f>
        <v>242</v>
      </c>
      <c r="G1186" s="119">
        <f t="shared" si="364"/>
        <v>7.4417320559772059E-4</v>
      </c>
      <c r="H1186" s="189">
        <v>4</v>
      </c>
      <c r="I1186" s="215">
        <f>VLOOKUP(D1186,'Appendix 3. nax IBGE 2019'!$E$5:$O$1850,11,FALSE)</f>
        <v>1.4968677777470143</v>
      </c>
      <c r="J1186" s="119">
        <f t="shared" si="372"/>
        <v>2.9711582559617446E-3</v>
      </c>
      <c r="K1186" s="119">
        <f t="shared" si="366"/>
        <v>0.99702884174403827</v>
      </c>
      <c r="L1186" s="118">
        <f t="shared" ref="L1186:L1204" si="376">L1185-M1185</f>
        <v>98506.543937235809</v>
      </c>
      <c r="M1186" s="118">
        <f t="shared" si="365"/>
        <v>292.67853128537649</v>
      </c>
      <c r="N1186" s="118">
        <f t="shared" si="373"/>
        <v>393293.56268652115</v>
      </c>
      <c r="O1186" s="118">
        <f t="shared" si="374"/>
        <v>7437998.7642809981</v>
      </c>
      <c r="P1186" s="117">
        <f t="shared" si="375"/>
        <v>75.507661389685694</v>
      </c>
    </row>
    <row r="1187" spans="1:16" x14ac:dyDescent="0.2">
      <c r="A1187" s="115" t="s">
        <v>15</v>
      </c>
      <c r="B1187" s="115" t="s">
        <v>18</v>
      </c>
      <c r="C1187" s="120" t="s">
        <v>1658</v>
      </c>
      <c r="D1187" s="115" t="str">
        <f t="shared" si="363"/>
        <v>AMTotal5-9</v>
      </c>
      <c r="E1187" s="118">
        <f>VLOOKUP(D1187,'Appendix 1b. Person-years 2019'!$E$3:$F$1682,2,FALSE)</f>
        <v>402894.48249999998</v>
      </c>
      <c r="F1187" s="118">
        <f>VLOOKUP(D1187,'Appendix 2b. Deaths 2019'!$E$4:$F$1683,2,FALSE)</f>
        <v>110</v>
      </c>
      <c r="G1187" s="119">
        <f t="shared" si="364"/>
        <v>2.7302433956761867E-4</v>
      </c>
      <c r="H1187" s="189">
        <v>5</v>
      </c>
      <c r="I1187" s="215">
        <f>VLOOKUP(D1187,'Appendix 3. nax IBGE 2019'!$E$5:$O$1850,11,FALSE)</f>
        <v>2.5000000000000702</v>
      </c>
      <c r="J1187" s="119">
        <f t="shared" si="372"/>
        <v>1.3641905547749388E-3</v>
      </c>
      <c r="K1187" s="119">
        <f t="shared" si="366"/>
        <v>0.99863580944522501</v>
      </c>
      <c r="L1187" s="118">
        <f t="shared" si="376"/>
        <v>98213.865405950433</v>
      </c>
      <c r="M1187" s="118">
        <f t="shared" si="365"/>
        <v>133.98242753473468</v>
      </c>
      <c r="N1187" s="118">
        <f t="shared" si="373"/>
        <v>490734.37096091534</v>
      </c>
      <c r="O1187" s="118">
        <f t="shared" si="374"/>
        <v>7044705.2015944766</v>
      </c>
      <c r="P1187" s="117">
        <f t="shared" si="375"/>
        <v>71.728214468256354</v>
      </c>
    </row>
    <row r="1188" spans="1:16" x14ac:dyDescent="0.2">
      <c r="A1188" s="115" t="s">
        <v>15</v>
      </c>
      <c r="B1188" s="115" t="s">
        <v>18</v>
      </c>
      <c r="C1188" s="120" t="s">
        <v>118</v>
      </c>
      <c r="D1188" s="115" t="str">
        <f t="shared" si="363"/>
        <v>AMTotal10-14</v>
      </c>
      <c r="E1188" s="118">
        <f>VLOOKUP(D1188,'Appendix 1b. Person-years 2019'!$E$3:$F$1682,2,FALSE)</f>
        <v>396519.81060000003</v>
      </c>
      <c r="F1188" s="118">
        <f>VLOOKUP(D1188,'Appendix 2b. Deaths 2019'!$E$4:$F$1683,2,FALSE)</f>
        <v>157</v>
      </c>
      <c r="G1188" s="119">
        <f t="shared" si="364"/>
        <v>3.9594490818108948E-4</v>
      </c>
      <c r="H1188" s="189">
        <v>5</v>
      </c>
      <c r="I1188" s="215">
        <f>VLOOKUP(D1188,'Appendix 3. nax IBGE 2019'!$E$5:$O$1850,11,FALSE)</f>
        <v>2.4999999999997127</v>
      </c>
      <c r="J1188" s="119">
        <f t="shared" si="372"/>
        <v>1.9777668241464713E-3</v>
      </c>
      <c r="K1188" s="119">
        <f t="shared" si="366"/>
        <v>0.99802223317585348</v>
      </c>
      <c r="L1188" s="118">
        <f t="shared" si="376"/>
        <v>98079.882978415699</v>
      </c>
      <c r="M1188" s="118">
        <f t="shared" si="365"/>
        <v>193.97913867087877</v>
      </c>
      <c r="N1188" s="118">
        <f t="shared" si="373"/>
        <v>489914.46704540122</v>
      </c>
      <c r="O1188" s="118">
        <f t="shared" si="374"/>
        <v>6553970.8306335611</v>
      </c>
      <c r="P1188" s="117">
        <f t="shared" si="375"/>
        <v>66.822783955358958</v>
      </c>
    </row>
    <row r="1189" spans="1:16" x14ac:dyDescent="0.2">
      <c r="A1189" s="115" t="s">
        <v>15</v>
      </c>
      <c r="B1189" s="115" t="s">
        <v>18</v>
      </c>
      <c r="C1189" s="116" t="s">
        <v>119</v>
      </c>
      <c r="D1189" s="115" t="str">
        <f t="shared" si="363"/>
        <v>AMTotal15-19</v>
      </c>
      <c r="E1189" s="118">
        <f>VLOOKUP(D1189,'Appendix 1b. Person-years 2019'!$E$3:$F$1682,2,FALSE)</f>
        <v>392116.12530000001</v>
      </c>
      <c r="F1189" s="118">
        <f>VLOOKUP(D1189,'Appendix 2b. Deaths 2019'!$E$4:$F$1683,2,FALSE)</f>
        <v>507</v>
      </c>
      <c r="G1189" s="119">
        <f t="shared" si="364"/>
        <v>1.2929843158378267E-3</v>
      </c>
      <c r="H1189" s="189">
        <v>5</v>
      </c>
      <c r="I1189" s="215">
        <f>VLOOKUP(D1189,'Appendix 3. nax IBGE 2019'!$E$5:$O$1850,11,FALSE)</f>
        <v>2.5000000000000213</v>
      </c>
      <c r="J1189" s="119">
        <f t="shared" si="372"/>
        <v>6.4440913067156077E-3</v>
      </c>
      <c r="K1189" s="119">
        <f t="shared" si="366"/>
        <v>0.99355590869328436</v>
      </c>
      <c r="L1189" s="118">
        <f t="shared" si="376"/>
        <v>97885.903839744817</v>
      </c>
      <c r="M1189" s="118">
        <f t="shared" si="365"/>
        <v>630.78570198369948</v>
      </c>
      <c r="N1189" s="118">
        <f t="shared" si="373"/>
        <v>487852.55494376487</v>
      </c>
      <c r="O1189" s="118">
        <f t="shared" si="374"/>
        <v>6064056.3635881599</v>
      </c>
      <c r="P1189" s="117">
        <f t="shared" si="375"/>
        <v>61.950251524632279</v>
      </c>
    </row>
    <row r="1190" spans="1:16" x14ac:dyDescent="0.2">
      <c r="A1190" s="115" t="s">
        <v>15</v>
      </c>
      <c r="B1190" s="115" t="s">
        <v>18</v>
      </c>
      <c r="C1190" s="116" t="s">
        <v>120</v>
      </c>
      <c r="D1190" s="115" t="str">
        <f t="shared" si="363"/>
        <v>AMTotal20-24</v>
      </c>
      <c r="E1190" s="118">
        <f>VLOOKUP(D1190,'Appendix 1b. Person-years 2019'!$E$3:$F$1682,2,FALSE)</f>
        <v>401756.79609999998</v>
      </c>
      <c r="F1190" s="118">
        <f>VLOOKUP(D1190,'Appendix 2b. Deaths 2019'!$E$4:$F$1683,2,FALSE)</f>
        <v>754</v>
      </c>
      <c r="G1190" s="119">
        <f t="shared" si="364"/>
        <v>1.8767573002357483E-3</v>
      </c>
      <c r="H1190" s="189">
        <v>5</v>
      </c>
      <c r="I1190" s="215">
        <f>VLOOKUP(D1190,'Appendix 3. nax IBGE 2019'!$E$5:$O$1850,11,FALSE)</f>
        <v>2.4999999999999822</v>
      </c>
      <c r="J1190" s="119">
        <f t="shared" si="372"/>
        <v>9.3399643853185211E-3</v>
      </c>
      <c r="K1190" s="119">
        <f t="shared" si="366"/>
        <v>0.99066003561468152</v>
      </c>
      <c r="L1190" s="118">
        <f t="shared" si="376"/>
        <v>97255.118137761121</v>
      </c>
      <c r="M1190" s="118">
        <f t="shared" si="365"/>
        <v>908.35933969663415</v>
      </c>
      <c r="N1190" s="118">
        <f t="shared" si="373"/>
        <v>484004.69233956403</v>
      </c>
      <c r="O1190" s="118">
        <f t="shared" si="374"/>
        <v>5576203.8086443953</v>
      </c>
      <c r="P1190" s="117">
        <f t="shared" si="375"/>
        <v>57.335839135434966</v>
      </c>
    </row>
    <row r="1191" spans="1:16" x14ac:dyDescent="0.2">
      <c r="A1191" s="115" t="s">
        <v>15</v>
      </c>
      <c r="B1191" s="115" t="s">
        <v>18</v>
      </c>
      <c r="C1191" s="116" t="s">
        <v>121</v>
      </c>
      <c r="D1191" s="115" t="str">
        <f t="shared" si="363"/>
        <v>AMTotal25-29</v>
      </c>
      <c r="E1191" s="118">
        <f>VLOOKUP(D1191,'Appendix 1b. Person-years 2019'!$E$3:$F$1682,2,FALSE)</f>
        <v>363351.913</v>
      </c>
      <c r="F1191" s="118">
        <f>VLOOKUP(D1191,'Appendix 2b. Deaths 2019'!$E$4:$F$1683,2,FALSE)</f>
        <v>715</v>
      </c>
      <c r="G1191" s="119">
        <f t="shared" si="364"/>
        <v>1.9677892820121191E-3</v>
      </c>
      <c r="H1191" s="189">
        <v>5</v>
      </c>
      <c r="I1191" s="215">
        <f>VLOOKUP(D1191,'Appendix 3. nax IBGE 2019'!$E$5:$O$1850,11,FALSE)</f>
        <v>2.4999999999999876</v>
      </c>
      <c r="J1191" s="119">
        <f t="shared" si="372"/>
        <v>9.7907809256405839E-3</v>
      </c>
      <c r="K1191" s="119">
        <f t="shared" si="366"/>
        <v>0.99020921907435944</v>
      </c>
      <c r="L1191" s="118">
        <f t="shared" si="376"/>
        <v>96346.758798064489</v>
      </c>
      <c r="M1191" s="118">
        <f t="shared" si="365"/>
        <v>943.31000828738388</v>
      </c>
      <c r="N1191" s="118">
        <f t="shared" si="373"/>
        <v>479375.51896960399</v>
      </c>
      <c r="O1191" s="118">
        <f t="shared" si="374"/>
        <v>5092199.1163048316</v>
      </c>
      <c r="P1191" s="117">
        <f t="shared" si="375"/>
        <v>52.852832620739171</v>
      </c>
    </row>
    <row r="1192" spans="1:16" x14ac:dyDescent="0.2">
      <c r="A1192" s="115" t="s">
        <v>15</v>
      </c>
      <c r="B1192" s="115" t="s">
        <v>18</v>
      </c>
      <c r="C1192" s="116" t="s">
        <v>122</v>
      </c>
      <c r="D1192" s="115" t="str">
        <f t="shared" si="363"/>
        <v>AMTotal30-34</v>
      </c>
      <c r="E1192" s="118">
        <f>VLOOKUP(D1192,'Appendix 1b. Person-years 2019'!$E$3:$F$1682,2,FALSE)</f>
        <v>338807.56589999999</v>
      </c>
      <c r="F1192" s="118">
        <f>VLOOKUP(D1192,'Appendix 2b. Deaths 2019'!$E$4:$F$1683,2,FALSE)</f>
        <v>643</v>
      </c>
      <c r="G1192" s="119">
        <f t="shared" si="364"/>
        <v>1.8978324710428199E-3</v>
      </c>
      <c r="H1192" s="189">
        <v>5</v>
      </c>
      <c r="I1192" s="215">
        <f>VLOOKUP(D1192,'Appendix 3. nax IBGE 2019'!$E$5:$O$1850,11,FALSE)</f>
        <v>2.499999999999976</v>
      </c>
      <c r="J1192" s="119">
        <f t="shared" si="372"/>
        <v>9.4443528564168659E-3</v>
      </c>
      <c r="K1192" s="119">
        <f t="shared" si="366"/>
        <v>0.99055564714358313</v>
      </c>
      <c r="L1192" s="118">
        <f t="shared" si="376"/>
        <v>95403.448789777103</v>
      </c>
      <c r="M1192" s="118">
        <f t="shared" si="365"/>
        <v>901.02383408975152</v>
      </c>
      <c r="N1192" s="118">
        <f t="shared" si="373"/>
        <v>474764.68436366116</v>
      </c>
      <c r="O1192" s="118">
        <f t="shared" si="374"/>
        <v>4612823.5973352278</v>
      </c>
      <c r="P1192" s="117">
        <f t="shared" si="375"/>
        <v>48.350700691121261</v>
      </c>
    </row>
    <row r="1193" spans="1:16" x14ac:dyDescent="0.2">
      <c r="A1193" s="115" t="s">
        <v>15</v>
      </c>
      <c r="B1193" s="115" t="s">
        <v>18</v>
      </c>
      <c r="C1193" s="116" t="s">
        <v>123</v>
      </c>
      <c r="D1193" s="115" t="str">
        <f t="shared" si="363"/>
        <v>AMTotal35-39</v>
      </c>
      <c r="E1193" s="118">
        <f>VLOOKUP(D1193,'Appendix 1b. Person-years 2019'!$E$3:$F$1682,2,FALSE)</f>
        <v>316205.54489999998</v>
      </c>
      <c r="F1193" s="118">
        <f>VLOOKUP(D1193,'Appendix 2b. Deaths 2019'!$E$4:$F$1683,2,FALSE)</f>
        <v>648</v>
      </c>
      <c r="G1193" s="119">
        <f t="shared" si="364"/>
        <v>2.0492999267452128E-3</v>
      </c>
      <c r="H1193" s="189">
        <v>5</v>
      </c>
      <c r="I1193" s="215">
        <f>VLOOKUP(D1193,'Appendix 3. nax IBGE 2019'!$E$5:$O$1850,11,FALSE)</f>
        <v>2.5000000000000124</v>
      </c>
      <c r="J1193" s="119">
        <f t="shared" si="372"/>
        <v>1.0194271832427527E-2</v>
      </c>
      <c r="K1193" s="119">
        <f t="shared" si="366"/>
        <v>0.98980572816757251</v>
      </c>
      <c r="L1193" s="118">
        <f t="shared" si="376"/>
        <v>94502.424955687355</v>
      </c>
      <c r="M1193" s="118">
        <f t="shared" si="365"/>
        <v>963.3834088218598</v>
      </c>
      <c r="N1193" s="118">
        <f t="shared" si="373"/>
        <v>470103.66625638213</v>
      </c>
      <c r="O1193" s="118">
        <f t="shared" si="374"/>
        <v>4138058.9129715669</v>
      </c>
      <c r="P1193" s="117">
        <f t="shared" si="375"/>
        <v>43.787859569867365</v>
      </c>
    </row>
    <row r="1194" spans="1:16" x14ac:dyDescent="0.2">
      <c r="A1194" s="115" t="s">
        <v>15</v>
      </c>
      <c r="B1194" s="115" t="s">
        <v>18</v>
      </c>
      <c r="C1194" s="116" t="s">
        <v>124</v>
      </c>
      <c r="D1194" s="115" t="str">
        <f t="shared" si="363"/>
        <v>AMTotal40-44</v>
      </c>
      <c r="E1194" s="118">
        <f>VLOOKUP(D1194,'Appendix 1b. Person-years 2019'!$E$3:$F$1682,2,FALSE)</f>
        <v>271720.38630000001</v>
      </c>
      <c r="F1194" s="118">
        <f>VLOOKUP(D1194,'Appendix 2b. Deaths 2019'!$E$4:$F$1683,2,FALSE)</f>
        <v>728</v>
      </c>
      <c r="G1194" s="119">
        <f t="shared" si="364"/>
        <v>2.6792248086834106E-3</v>
      </c>
      <c r="H1194" s="189">
        <v>5</v>
      </c>
      <c r="I1194" s="215">
        <f>VLOOKUP(D1194,'Appendix 3. nax IBGE 2019'!$E$5:$O$1850,11,FALSE)</f>
        <v>2.5000000000000027</v>
      </c>
      <c r="J1194" s="119">
        <f t="shared" si="372"/>
        <v>1.3306992979120465E-2</v>
      </c>
      <c r="K1194" s="119">
        <f t="shared" si="366"/>
        <v>0.98669300702087959</v>
      </c>
      <c r="L1194" s="118">
        <f t="shared" si="376"/>
        <v>93539.041546865497</v>
      </c>
      <c r="M1194" s="118">
        <f t="shared" si="365"/>
        <v>1244.7233691377967</v>
      </c>
      <c r="N1194" s="118">
        <f t="shared" si="373"/>
        <v>464583.39931148302</v>
      </c>
      <c r="O1194" s="118">
        <f t="shared" si="374"/>
        <v>3667955.2467151848</v>
      </c>
      <c r="P1194" s="117">
        <f t="shared" si="375"/>
        <v>39.2130941910223</v>
      </c>
    </row>
    <row r="1195" spans="1:16" x14ac:dyDescent="0.2">
      <c r="A1195" s="115" t="s">
        <v>15</v>
      </c>
      <c r="B1195" s="115" t="s">
        <v>18</v>
      </c>
      <c r="C1195" s="116" t="s">
        <v>125</v>
      </c>
      <c r="D1195" s="115" t="str">
        <f t="shared" si="363"/>
        <v>AMTotal45-49</v>
      </c>
      <c r="E1195" s="118">
        <f>VLOOKUP(D1195,'Appendix 1b. Person-years 2019'!$E$3:$F$1682,2,FALSE)</f>
        <v>219285.0373</v>
      </c>
      <c r="F1195" s="118">
        <f>VLOOKUP(D1195,'Appendix 2b. Deaths 2019'!$E$4:$F$1683,2,FALSE)</f>
        <v>745</v>
      </c>
      <c r="G1195" s="119">
        <f t="shared" si="364"/>
        <v>3.3974046253816151E-3</v>
      </c>
      <c r="H1195" s="189">
        <v>5</v>
      </c>
      <c r="I1195" s="215">
        <f>VLOOKUP(D1195,'Appendix 3. nax IBGE 2019'!$E$5:$O$1850,11,FALSE)</f>
        <v>2.5000000000000084</v>
      </c>
      <c r="J1195" s="119">
        <f t="shared" si="372"/>
        <v>1.6843958768334881E-2</v>
      </c>
      <c r="K1195" s="119">
        <f t="shared" si="366"/>
        <v>0.98315604123166511</v>
      </c>
      <c r="L1195" s="118">
        <f t="shared" si="376"/>
        <v>92294.318177727706</v>
      </c>
      <c r="M1195" s="118">
        <f t="shared" si="365"/>
        <v>1554.601689937226</v>
      </c>
      <c r="N1195" s="118">
        <f t="shared" si="373"/>
        <v>457585.08666379546</v>
      </c>
      <c r="O1195" s="118">
        <f t="shared" si="374"/>
        <v>3203371.8474037019</v>
      </c>
      <c r="P1195" s="117">
        <f t="shared" si="375"/>
        <v>34.708223763407503</v>
      </c>
    </row>
    <row r="1196" spans="1:16" x14ac:dyDescent="0.2">
      <c r="A1196" s="115" t="s">
        <v>15</v>
      </c>
      <c r="B1196" s="115" t="s">
        <v>18</v>
      </c>
      <c r="C1196" s="116" t="s">
        <v>126</v>
      </c>
      <c r="D1196" s="115" t="str">
        <f t="shared" si="363"/>
        <v>AMTotal50-54</v>
      </c>
      <c r="E1196" s="118">
        <f>VLOOKUP(D1196,'Appendix 1b. Person-years 2019'!$E$3:$F$1682,2,FALSE)</f>
        <v>178945.54949999999</v>
      </c>
      <c r="F1196" s="118">
        <f>VLOOKUP(D1196,'Appendix 2b. Deaths 2019'!$E$4:$F$1683,2,FALSE)</f>
        <v>875</v>
      </c>
      <c r="G1196" s="119">
        <f t="shared" si="364"/>
        <v>4.8897555845612136E-3</v>
      </c>
      <c r="H1196" s="189">
        <v>5</v>
      </c>
      <c r="I1196" s="215">
        <f>VLOOKUP(D1196,'Appendix 3. nax IBGE 2019'!$E$5:$O$1850,11,FALSE)</f>
        <v>2.5000000000000004</v>
      </c>
      <c r="J1196" s="119">
        <f t="shared" si="372"/>
        <v>2.4153515949059314E-2</v>
      </c>
      <c r="K1196" s="119">
        <f t="shared" si="366"/>
        <v>0.97584648405094065</v>
      </c>
      <c r="L1196" s="118">
        <f t="shared" si="376"/>
        <v>90739.716487790487</v>
      </c>
      <c r="M1196" s="118">
        <f t="shared" si="365"/>
        <v>2191.6831894009679</v>
      </c>
      <c r="N1196" s="118">
        <f t="shared" si="373"/>
        <v>448219.37446545</v>
      </c>
      <c r="O1196" s="118">
        <f t="shared" si="374"/>
        <v>2745786.7607399062</v>
      </c>
      <c r="P1196" s="117">
        <f t="shared" si="375"/>
        <v>30.260032398375042</v>
      </c>
    </row>
    <row r="1197" spans="1:16" x14ac:dyDescent="0.2">
      <c r="A1197" s="115" t="s">
        <v>15</v>
      </c>
      <c r="B1197" s="115" t="s">
        <v>18</v>
      </c>
      <c r="C1197" s="116" t="s">
        <v>127</v>
      </c>
      <c r="D1197" s="115" t="str">
        <f t="shared" si="363"/>
        <v>AMTotal55-59</v>
      </c>
      <c r="E1197" s="118">
        <f>VLOOKUP(D1197,'Appendix 1b. Person-years 2019'!$E$3:$F$1682,2,FALSE)</f>
        <v>142535.07079999999</v>
      </c>
      <c r="F1197" s="118">
        <f>VLOOKUP(D1197,'Appendix 2b. Deaths 2019'!$E$4:$F$1683,2,FALSE)</f>
        <v>1105</v>
      </c>
      <c r="G1197" s="119">
        <f t="shared" si="364"/>
        <v>7.7524779957523276E-3</v>
      </c>
      <c r="H1197" s="189">
        <v>5</v>
      </c>
      <c r="I1197" s="215">
        <f>VLOOKUP(D1197,'Appendix 3. nax IBGE 2019'!$E$5:$O$1850,11,FALSE)</f>
        <v>2.5000000000000071</v>
      </c>
      <c r="J1197" s="119">
        <f t="shared" si="372"/>
        <v>3.8025412053206885E-2</v>
      </c>
      <c r="K1197" s="119">
        <f t="shared" si="366"/>
        <v>0.96197458794679314</v>
      </c>
      <c r="L1197" s="118">
        <f t="shared" si="376"/>
        <v>88548.03329838952</v>
      </c>
      <c r="M1197" s="118">
        <f t="shared" si="365"/>
        <v>3367.0754526723454</v>
      </c>
      <c r="N1197" s="118">
        <f t="shared" si="373"/>
        <v>434322.47786026681</v>
      </c>
      <c r="O1197" s="118">
        <f t="shared" si="374"/>
        <v>2297567.386274456</v>
      </c>
      <c r="P1197" s="117">
        <f t="shared" si="375"/>
        <v>25.947130621547565</v>
      </c>
    </row>
    <row r="1198" spans="1:16" x14ac:dyDescent="0.2">
      <c r="A1198" s="115" t="s">
        <v>15</v>
      </c>
      <c r="B1198" s="115" t="s">
        <v>18</v>
      </c>
      <c r="C1198" s="116" t="s">
        <v>128</v>
      </c>
      <c r="D1198" s="115" t="str">
        <f t="shared" si="363"/>
        <v>AMTotal60-64</v>
      </c>
      <c r="E1198" s="118">
        <f>VLOOKUP(D1198,'Appendix 1b. Person-years 2019'!$E$3:$F$1682,2,FALSE)</f>
        <v>108762.383</v>
      </c>
      <c r="F1198" s="118">
        <f>VLOOKUP(D1198,'Appendix 2b. Deaths 2019'!$E$4:$F$1683,2,FALSE)</f>
        <v>1305</v>
      </c>
      <c r="G1198" s="119">
        <f t="shared" si="364"/>
        <v>1.1998633755569699E-2</v>
      </c>
      <c r="H1198" s="189">
        <v>5</v>
      </c>
      <c r="I1198" s="215">
        <f>VLOOKUP(D1198,'Appendix 3. nax IBGE 2019'!$E$5:$O$1850,11,FALSE)</f>
        <v>2.5000000000000036</v>
      </c>
      <c r="J1198" s="119">
        <f t="shared" si="372"/>
        <v>5.8245988081058735E-2</v>
      </c>
      <c r="K1198" s="119">
        <f t="shared" si="366"/>
        <v>0.94175401191894126</v>
      </c>
      <c r="L1198" s="118">
        <f t="shared" si="376"/>
        <v>85180.957845717174</v>
      </c>
      <c r="M1198" s="118">
        <f t="shared" si="365"/>
        <v>4961.4490554148088</v>
      </c>
      <c r="N1198" s="118">
        <f t="shared" si="373"/>
        <v>413501.16659004887</v>
      </c>
      <c r="O1198" s="118">
        <f t="shared" si="374"/>
        <v>1863244.9084141895</v>
      </c>
      <c r="P1198" s="117">
        <f t="shared" si="375"/>
        <v>21.873960513439705</v>
      </c>
    </row>
    <row r="1199" spans="1:16" x14ac:dyDescent="0.2">
      <c r="A1199" s="115" t="s">
        <v>15</v>
      </c>
      <c r="B1199" s="115" t="s">
        <v>18</v>
      </c>
      <c r="C1199" s="116" t="s">
        <v>129</v>
      </c>
      <c r="D1199" s="115" t="str">
        <f t="shared" si="363"/>
        <v>AMTotal65-69</v>
      </c>
      <c r="E1199" s="118">
        <f>VLOOKUP(D1199,'Appendix 1b. Person-years 2019'!$E$3:$F$1682,2,FALSE)</f>
        <v>78075.884900000005</v>
      </c>
      <c r="F1199" s="118">
        <f>VLOOKUP(D1199,'Appendix 2b. Deaths 2019'!$E$4:$F$1683,2,FALSE)</f>
        <v>1507</v>
      </c>
      <c r="G1199" s="119">
        <f t="shared" si="364"/>
        <v>1.9301734484728203E-2</v>
      </c>
      <c r="H1199" s="189">
        <v>5</v>
      </c>
      <c r="I1199" s="215">
        <f>VLOOKUP(D1199,'Appendix 3. nax IBGE 2019'!$E$5:$O$1850,11,FALSE)</f>
        <v>2.4999999999999956</v>
      </c>
      <c r="J1199" s="119">
        <f t="shared" si="372"/>
        <v>9.2066084622558164E-2</v>
      </c>
      <c r="K1199" s="119">
        <f t="shared" si="366"/>
        <v>0.90793391537744184</v>
      </c>
      <c r="L1199" s="118">
        <f t="shared" si="376"/>
        <v>80219.508790302367</v>
      </c>
      <c r="M1199" s="118">
        <f t="shared" si="365"/>
        <v>7385.496084668026</v>
      </c>
      <c r="N1199" s="118">
        <f t="shared" si="373"/>
        <v>382633.80373984179</v>
      </c>
      <c r="O1199" s="118">
        <f t="shared" si="374"/>
        <v>1449743.7418241405</v>
      </c>
      <c r="P1199" s="117">
        <f t="shared" si="375"/>
        <v>18.072209163158053</v>
      </c>
    </row>
    <row r="1200" spans="1:16" x14ac:dyDescent="0.2">
      <c r="A1200" s="115" t="s">
        <v>15</v>
      </c>
      <c r="B1200" s="115" t="s">
        <v>18</v>
      </c>
      <c r="C1200" s="116" t="s">
        <v>130</v>
      </c>
      <c r="D1200" s="115" t="str">
        <f t="shared" si="363"/>
        <v>AMTotal70-74</v>
      </c>
      <c r="E1200" s="118">
        <f>VLOOKUP(D1200,'Appendix 1b. Person-years 2019'!$E$3:$F$1682,2,FALSE)</f>
        <v>52160.093699999998</v>
      </c>
      <c r="F1200" s="118">
        <f>VLOOKUP(D1200,'Appendix 2b. Deaths 2019'!$E$4:$F$1683,2,FALSE)</f>
        <v>1518</v>
      </c>
      <c r="G1200" s="119">
        <f t="shared" si="364"/>
        <v>2.910270845621583E-2</v>
      </c>
      <c r="H1200" s="189">
        <v>5</v>
      </c>
      <c r="I1200" s="215">
        <f>VLOOKUP(D1200,'Appendix 3. nax IBGE 2019'!$E$5:$O$1850,11,FALSE)</f>
        <v>2.5000000000000022</v>
      </c>
      <c r="J1200" s="119">
        <f t="shared" si="372"/>
        <v>0.13564448735790433</v>
      </c>
      <c r="K1200" s="119">
        <f t="shared" si="366"/>
        <v>0.86435551264209565</v>
      </c>
      <c r="L1200" s="118">
        <f t="shared" si="376"/>
        <v>72834.012705634348</v>
      </c>
      <c r="M1200" s="118">
        <f t="shared" si="365"/>
        <v>9879.5323156748618</v>
      </c>
      <c r="N1200" s="118">
        <f t="shared" si="373"/>
        <v>339471.23273898457</v>
      </c>
      <c r="O1200" s="118">
        <f t="shared" si="374"/>
        <v>1067109.9380842987</v>
      </c>
      <c r="P1200" s="117">
        <f t="shared" si="375"/>
        <v>14.651258367393899</v>
      </c>
    </row>
    <row r="1201" spans="1:16" x14ac:dyDescent="0.2">
      <c r="A1201" s="115" t="s">
        <v>15</v>
      </c>
      <c r="B1201" s="115" t="s">
        <v>18</v>
      </c>
      <c r="C1201" s="116" t="s">
        <v>131</v>
      </c>
      <c r="D1201" s="115" t="str">
        <f t="shared" si="363"/>
        <v>AMTotal75-79</v>
      </c>
      <c r="E1201" s="118">
        <f>VLOOKUP(D1201,'Appendix 1b. Person-years 2019'!$E$3:$F$1682,2,FALSE)</f>
        <v>34510.733699999997</v>
      </c>
      <c r="F1201" s="118">
        <f>VLOOKUP(D1201,'Appendix 2b. Deaths 2019'!$E$4:$F$1683,2,FALSE)</f>
        <v>1573</v>
      </c>
      <c r="G1201" s="119">
        <f t="shared" si="364"/>
        <v>4.5580021962848043E-2</v>
      </c>
      <c r="H1201" s="189">
        <v>5</v>
      </c>
      <c r="I1201" s="215">
        <f>VLOOKUP(D1201,'Appendix 3. nax IBGE 2019'!$E$5:$O$1850,11,FALSE)</f>
        <v>2.4999999999999991</v>
      </c>
      <c r="J1201" s="119">
        <f t="shared" si="372"/>
        <v>0.20458736799760943</v>
      </c>
      <c r="K1201" s="119">
        <f t="shared" si="366"/>
        <v>0.79541263200239054</v>
      </c>
      <c r="L1201" s="118">
        <f t="shared" si="376"/>
        <v>62954.480389959484</v>
      </c>
      <c r="M1201" s="118">
        <f t="shared" si="365"/>
        <v>12879.691446638928</v>
      </c>
      <c r="N1201" s="118">
        <f t="shared" si="373"/>
        <v>282573.1733332001</v>
      </c>
      <c r="O1201" s="118">
        <f t="shared" si="374"/>
        <v>727638.70534531423</v>
      </c>
      <c r="P1201" s="117">
        <f t="shared" si="375"/>
        <v>11.558171886069037</v>
      </c>
    </row>
    <row r="1202" spans="1:16" x14ac:dyDescent="0.2">
      <c r="A1202" s="115" t="s">
        <v>15</v>
      </c>
      <c r="B1202" s="115" t="s">
        <v>18</v>
      </c>
      <c r="C1202" s="116" t="s">
        <v>132</v>
      </c>
      <c r="D1202" s="115" t="str">
        <f t="shared" si="363"/>
        <v>AMTotal80-84</v>
      </c>
      <c r="E1202" s="118">
        <f>VLOOKUP(D1202,'Appendix 1b. Person-years 2019'!$E$3:$F$1682,2,FALSE)</f>
        <v>20346.483199999999</v>
      </c>
      <c r="F1202" s="118">
        <f>VLOOKUP(D1202,'Appendix 2b. Deaths 2019'!$E$4:$F$1683,2,FALSE)</f>
        <v>1508</v>
      </c>
      <c r="G1202" s="119">
        <f t="shared" si="364"/>
        <v>7.4116002513888987E-2</v>
      </c>
      <c r="H1202" s="189">
        <v>5</v>
      </c>
      <c r="I1202" s="215">
        <f>VLOOKUP(D1202,'Appendix 3. nax IBGE 2019'!$E$5:$O$1850,11,FALSE)</f>
        <v>2.5000000000000009</v>
      </c>
      <c r="J1202" s="119">
        <f t="shared" si="372"/>
        <v>0.31264923403093864</v>
      </c>
      <c r="K1202" s="119">
        <f t="shared" si="366"/>
        <v>0.68735076596906142</v>
      </c>
      <c r="L1202" s="118">
        <f t="shared" si="376"/>
        <v>50074.788943320556</v>
      </c>
      <c r="M1202" s="118">
        <f t="shared" si="365"/>
        <v>15655.844407390086</v>
      </c>
      <c r="N1202" s="118">
        <f t="shared" si="373"/>
        <v>211234.33369812756</v>
      </c>
      <c r="O1202" s="118">
        <f t="shared" si="374"/>
        <v>445065.53201211418</v>
      </c>
      <c r="P1202" s="117">
        <f t="shared" si="375"/>
        <v>8.8880161335454062</v>
      </c>
    </row>
    <row r="1203" spans="1:16" x14ac:dyDescent="0.2">
      <c r="A1203" s="115" t="s">
        <v>15</v>
      </c>
      <c r="B1203" s="115" t="s">
        <v>18</v>
      </c>
      <c r="C1203" s="116" t="s">
        <v>133</v>
      </c>
      <c r="D1203" s="115" t="str">
        <f t="shared" si="363"/>
        <v>AMTotal85-89</v>
      </c>
      <c r="E1203" s="118">
        <f>VLOOKUP(D1203,'Appendix 1b. Person-years 2019'!$E$3:$F$1682,2,FALSE)</f>
        <v>10399.158100000001</v>
      </c>
      <c r="F1203" s="118">
        <f>VLOOKUP(D1203,'Appendix 2b. Deaths 2019'!$E$4:$F$1683,2,FALSE)</f>
        <v>1161</v>
      </c>
      <c r="G1203" s="119">
        <f t="shared" si="364"/>
        <v>0.11164365315303745</v>
      </c>
      <c r="H1203" s="189">
        <v>5</v>
      </c>
      <c r="I1203" s="215">
        <f>VLOOKUP(D1203,'Appendix 3. nax IBGE 2019'!$E$5:$O$1850,11,FALSE)</f>
        <v>2.5</v>
      </c>
      <c r="J1203" s="119">
        <f t="shared" si="372"/>
        <v>0.43641175832056606</v>
      </c>
      <c r="K1203" s="119">
        <f t="shared" si="366"/>
        <v>0.563588241679434</v>
      </c>
      <c r="L1203" s="118">
        <f t="shared" si="376"/>
        <v>34418.944535930466</v>
      </c>
      <c r="M1203" s="118">
        <f t="shared" si="365"/>
        <v>15020.832104463454</v>
      </c>
      <c r="N1203" s="118">
        <f t="shared" si="373"/>
        <v>134542.64241849369</v>
      </c>
      <c r="O1203" s="118">
        <f t="shared" si="374"/>
        <v>233831.19831398659</v>
      </c>
      <c r="P1203" s="117">
        <f t="shared" si="375"/>
        <v>6.793677187569962</v>
      </c>
    </row>
    <row r="1204" spans="1:16" x14ac:dyDescent="0.2">
      <c r="A1204" s="115" t="s">
        <v>15</v>
      </c>
      <c r="B1204" s="115" t="s">
        <v>18</v>
      </c>
      <c r="C1204" s="116" t="s">
        <v>8</v>
      </c>
      <c r="D1204" s="115" t="str">
        <f t="shared" si="363"/>
        <v>AMTotal90+</v>
      </c>
      <c r="E1204" s="113">
        <f>VLOOKUP(D1204,'Appendix 1b. Person-years 2019'!$E$3:$F$1682,2,FALSE)</f>
        <v>6254.7640000000001</v>
      </c>
      <c r="F1204" s="113">
        <f>VLOOKUP(D1204,'Appendix 2b. Deaths 2019'!$E$4:$F$1683,2,FALSE)</f>
        <v>1222</v>
      </c>
      <c r="G1204" s="114">
        <f t="shared" si="364"/>
        <v>0.19537108034771575</v>
      </c>
      <c r="H1204" s="190"/>
      <c r="I1204" s="215">
        <f>VLOOKUP(D1204,'Appendix 3. nax IBGE 2019'!$E$5:$O$1850,11,FALSE)</f>
        <v>5.489212773234982</v>
      </c>
      <c r="J1204" s="114">
        <v>1</v>
      </c>
      <c r="K1204" s="114">
        <f t="shared" si="366"/>
        <v>0</v>
      </c>
      <c r="L1204" s="113">
        <f t="shared" si="376"/>
        <v>19398.112431467012</v>
      </c>
      <c r="M1204" s="113">
        <f t="shared" si="365"/>
        <v>19398.112431467012</v>
      </c>
      <c r="N1204" s="113">
        <f>L1204*P1204</f>
        <v>99288.555895492915</v>
      </c>
      <c r="O1204" s="113">
        <f>N1204</f>
        <v>99288.555895492915</v>
      </c>
      <c r="P1204" s="112">
        <f>1/G1204</f>
        <v>5.1184648117839613</v>
      </c>
    </row>
    <row r="1205" spans="1:16" x14ac:dyDescent="0.2">
      <c r="A1205" s="115" t="s">
        <v>45</v>
      </c>
      <c r="B1205" s="115" t="s">
        <v>18</v>
      </c>
      <c r="C1205" s="116">
        <v>0</v>
      </c>
      <c r="D1205" s="115" t="str">
        <f t="shared" si="363"/>
        <v>APTotal0</v>
      </c>
      <c r="E1205" s="122">
        <f>VLOOKUP(D1205,'Appendix 1b. Person-years 2019'!$E$3:$F$1682,2,FALSE)</f>
        <v>15903.236199999999</v>
      </c>
      <c r="F1205" s="122">
        <f>VLOOKUP(D1205,'Appendix 2b. Deaths 2019'!$E$4:$F$1683,2,FALSE)</f>
        <v>288</v>
      </c>
      <c r="G1205" s="123">
        <f t="shared" si="364"/>
        <v>1.8109521633087485E-2</v>
      </c>
      <c r="H1205" s="188">
        <v>1</v>
      </c>
      <c r="I1205" s="215">
        <f>VLOOKUP(D1205,'Appendix 3. nax IBGE 2019'!$E$5:$O$1850,11,FALSE)</f>
        <v>0.11784234507279656</v>
      </c>
      <c r="J1205" s="123">
        <f t="shared" ref="J1205:J1223" si="377">(H1205*G1205)/(1+(H1205-I1205)*G1205)</f>
        <v>1.7824762967642981E-2</v>
      </c>
      <c r="K1205" s="123">
        <f t="shared" si="366"/>
        <v>0.98217523703235698</v>
      </c>
      <c r="L1205" s="122">
        <v>100000</v>
      </c>
      <c r="M1205" s="122">
        <f t="shared" si="365"/>
        <v>1782.476296764298</v>
      </c>
      <c r="N1205" s="122">
        <f t="shared" ref="N1205:N1223" si="378">L1206*H1205+M1205*I1205</f>
        <v>98427.57489008308</v>
      </c>
      <c r="O1205" s="122">
        <f t="shared" ref="O1205:O1223" si="379">O1206+N1205</f>
        <v>7542010.3897302663</v>
      </c>
      <c r="P1205" s="121">
        <f t="shared" ref="P1205:P1223" si="380">O1205/L1205</f>
        <v>75.420103897302667</v>
      </c>
    </row>
    <row r="1206" spans="1:16" x14ac:dyDescent="0.2">
      <c r="A1206" s="115" t="s">
        <v>45</v>
      </c>
      <c r="B1206" s="115" t="s">
        <v>18</v>
      </c>
      <c r="C1206" s="120" t="s">
        <v>1657</v>
      </c>
      <c r="D1206" s="115" t="str">
        <f t="shared" si="363"/>
        <v>APTotal1-4</v>
      </c>
      <c r="E1206" s="118">
        <f>VLOOKUP(D1206,'Appendix 1b. Person-years 2019'!$E$3:$F$1682,2,FALSE)</f>
        <v>64798.441700000003</v>
      </c>
      <c r="F1206" s="118">
        <f>VLOOKUP(D1206,'Appendix 2b. Deaths 2019'!$E$4:$F$1683,2,FALSE)</f>
        <v>58</v>
      </c>
      <c r="G1206" s="119">
        <f t="shared" si="364"/>
        <v>8.9508325321347967E-4</v>
      </c>
      <c r="H1206" s="189">
        <v>4</v>
      </c>
      <c r="I1206" s="215">
        <f>VLOOKUP(D1206,'Appendix 3. nax IBGE 2019'!$E$5:$O$1850,11,FALSE)</f>
        <v>1.4872520630855777</v>
      </c>
      <c r="J1206" s="119">
        <f t="shared" si="377"/>
        <v>3.5722984898831482E-3</v>
      </c>
      <c r="K1206" s="119">
        <f t="shared" si="366"/>
        <v>0.99642770151011684</v>
      </c>
      <c r="L1206" s="118">
        <f t="shared" ref="L1206:L1224" si="381">L1205-M1205</f>
        <v>98217.523703235696</v>
      </c>
      <c r="M1206" s="118">
        <f t="shared" si="365"/>
        <v>350.8623116051312</v>
      </c>
      <c r="N1206" s="118">
        <f t="shared" si="378"/>
        <v>391988.46626331599</v>
      </c>
      <c r="O1206" s="118">
        <f t="shared" si="379"/>
        <v>7443582.8148401836</v>
      </c>
      <c r="P1206" s="117">
        <f t="shared" si="380"/>
        <v>75.786708259220347</v>
      </c>
    </row>
    <row r="1207" spans="1:16" x14ac:dyDescent="0.2">
      <c r="A1207" s="115" t="s">
        <v>45</v>
      </c>
      <c r="B1207" s="115" t="s">
        <v>18</v>
      </c>
      <c r="C1207" s="120" t="s">
        <v>1658</v>
      </c>
      <c r="D1207" s="115" t="str">
        <f t="shared" si="363"/>
        <v>APTotal5-9</v>
      </c>
      <c r="E1207" s="118">
        <f>VLOOKUP(D1207,'Appendix 1b. Person-years 2019'!$E$3:$F$1682,2,FALSE)</f>
        <v>80257.645799999998</v>
      </c>
      <c r="F1207" s="118">
        <f>VLOOKUP(D1207,'Appendix 2b. Deaths 2019'!$E$4:$F$1683,2,FALSE)</f>
        <v>29</v>
      </c>
      <c r="G1207" s="119">
        <f t="shared" si="364"/>
        <v>3.6133629028027136E-4</v>
      </c>
      <c r="H1207" s="189">
        <v>5</v>
      </c>
      <c r="I1207" s="215">
        <f>VLOOKUP(D1207,'Appendix 3. nax IBGE 2019'!$E$5:$O$1850,11,FALSE)</f>
        <v>2.5000000000001257</v>
      </c>
      <c r="J1207" s="119">
        <f t="shared" si="377"/>
        <v>1.8050508754336161E-3</v>
      </c>
      <c r="K1207" s="119">
        <f t="shared" si="366"/>
        <v>0.99819494912456641</v>
      </c>
      <c r="L1207" s="118">
        <f t="shared" si="381"/>
        <v>97866.661391630565</v>
      </c>
      <c r="M1207" s="118">
        <f t="shared" si="365"/>
        <v>176.65430282072802</v>
      </c>
      <c r="N1207" s="118">
        <f t="shared" si="378"/>
        <v>488891.67120110104</v>
      </c>
      <c r="O1207" s="118">
        <f t="shared" si="379"/>
        <v>7051594.348576868</v>
      </c>
      <c r="P1207" s="117">
        <f t="shared" si="380"/>
        <v>72.053079652514967</v>
      </c>
    </row>
    <row r="1208" spans="1:16" x14ac:dyDescent="0.2">
      <c r="A1208" s="115" t="s">
        <v>45</v>
      </c>
      <c r="B1208" s="115" t="s">
        <v>18</v>
      </c>
      <c r="C1208" s="120" t="s">
        <v>118</v>
      </c>
      <c r="D1208" s="115" t="str">
        <f t="shared" si="363"/>
        <v>APTotal10-14</v>
      </c>
      <c r="E1208" s="118">
        <f>VLOOKUP(D1208,'Appendix 1b. Person-years 2019'!$E$3:$F$1682,2,FALSE)</f>
        <v>80349.425199999998</v>
      </c>
      <c r="F1208" s="118">
        <f>VLOOKUP(D1208,'Appendix 2b. Deaths 2019'!$E$4:$F$1683,2,FALSE)</f>
        <v>31</v>
      </c>
      <c r="G1208" s="119">
        <f t="shared" si="364"/>
        <v>3.8581483218874354E-4</v>
      </c>
      <c r="H1208" s="189">
        <v>5</v>
      </c>
      <c r="I1208" s="215">
        <f>VLOOKUP(D1208,'Appendix 3. nax IBGE 2019'!$E$5:$O$1850,11,FALSE)</f>
        <v>2.5000000000000568</v>
      </c>
      <c r="J1208" s="119">
        <f t="shared" si="377"/>
        <v>1.9272152903341382E-3</v>
      </c>
      <c r="K1208" s="119">
        <f t="shared" si="366"/>
        <v>0.99807278470966587</v>
      </c>
      <c r="L1208" s="118">
        <f t="shared" si="381"/>
        <v>97690.007088809842</v>
      </c>
      <c r="M1208" s="118">
        <f t="shared" si="365"/>
        <v>188.26967537440467</v>
      </c>
      <c r="N1208" s="118">
        <f t="shared" si="378"/>
        <v>487979.36125561316</v>
      </c>
      <c r="O1208" s="118">
        <f t="shared" si="379"/>
        <v>6562702.6773757674</v>
      </c>
      <c r="P1208" s="117">
        <f t="shared" si="380"/>
        <v>67.178853528075024</v>
      </c>
    </row>
    <row r="1209" spans="1:16" x14ac:dyDescent="0.2">
      <c r="A1209" s="115" t="s">
        <v>45</v>
      </c>
      <c r="B1209" s="115" t="s">
        <v>18</v>
      </c>
      <c r="C1209" s="116" t="s">
        <v>119</v>
      </c>
      <c r="D1209" s="115" t="str">
        <f t="shared" si="363"/>
        <v>APTotal15-19</v>
      </c>
      <c r="E1209" s="118">
        <f>VLOOKUP(D1209,'Appendix 1b. Person-years 2019'!$E$3:$F$1682,2,FALSE)</f>
        <v>85055.357999999993</v>
      </c>
      <c r="F1209" s="118">
        <f>VLOOKUP(D1209,'Appendix 2b. Deaths 2019'!$E$4:$F$1683,2,FALSE)</f>
        <v>156</v>
      </c>
      <c r="G1209" s="119">
        <f t="shared" si="364"/>
        <v>1.8340996225070267E-3</v>
      </c>
      <c r="H1209" s="189">
        <v>5</v>
      </c>
      <c r="I1209" s="215">
        <f>VLOOKUP(D1209,'Appendix 3. nax IBGE 2019'!$E$5:$O$1850,11,FALSE)</f>
        <v>2.5000000000000133</v>
      </c>
      <c r="J1209" s="119">
        <f t="shared" si="377"/>
        <v>9.1286410199135706E-3</v>
      </c>
      <c r="K1209" s="119">
        <f t="shared" si="366"/>
        <v>0.99087135898008638</v>
      </c>
      <c r="L1209" s="118">
        <f t="shared" si="381"/>
        <v>97501.737413435432</v>
      </c>
      <c r="M1209" s="118">
        <f t="shared" si="365"/>
        <v>890.05835966512836</v>
      </c>
      <c r="N1209" s="118">
        <f t="shared" si="378"/>
        <v>485283.5411680144</v>
      </c>
      <c r="O1209" s="118">
        <f t="shared" si="379"/>
        <v>6074723.3161201542</v>
      </c>
      <c r="P1209" s="117">
        <f t="shared" si="380"/>
        <v>62.303744294951166</v>
      </c>
    </row>
    <row r="1210" spans="1:16" x14ac:dyDescent="0.2">
      <c r="A1210" s="115" t="s">
        <v>45</v>
      </c>
      <c r="B1210" s="115" t="s">
        <v>18</v>
      </c>
      <c r="C1210" s="116" t="s">
        <v>120</v>
      </c>
      <c r="D1210" s="115" t="str">
        <f t="shared" si="363"/>
        <v>APTotal20-24</v>
      </c>
      <c r="E1210" s="118">
        <f>VLOOKUP(D1210,'Appendix 1b. Person-years 2019'!$E$3:$F$1682,2,FALSE)</f>
        <v>83045.882199999993</v>
      </c>
      <c r="F1210" s="118">
        <f>VLOOKUP(D1210,'Appendix 2b. Deaths 2019'!$E$4:$F$1683,2,FALSE)</f>
        <v>183</v>
      </c>
      <c r="G1210" s="119">
        <f t="shared" si="364"/>
        <v>2.2036011317127053E-3</v>
      </c>
      <c r="H1210" s="189">
        <v>5</v>
      </c>
      <c r="I1210" s="215">
        <f>VLOOKUP(D1210,'Appendix 3. nax IBGE 2019'!$E$5:$O$1850,11,FALSE)</f>
        <v>2.4999999999999316</v>
      </c>
      <c r="J1210" s="119">
        <f t="shared" si="377"/>
        <v>1.0957639988862631E-2</v>
      </c>
      <c r="K1210" s="119">
        <f t="shared" si="366"/>
        <v>0.98904236001113732</v>
      </c>
      <c r="L1210" s="118">
        <f t="shared" si="381"/>
        <v>96611.679053770305</v>
      </c>
      <c r="M1210" s="118">
        <f t="shared" si="365"/>
        <v>1058.6359977907557</v>
      </c>
      <c r="N1210" s="118">
        <f t="shared" si="378"/>
        <v>480411.80527437455</v>
      </c>
      <c r="O1210" s="118">
        <f t="shared" si="379"/>
        <v>5589439.7749521397</v>
      </c>
      <c r="P1210" s="117">
        <f t="shared" si="380"/>
        <v>57.854700691427531</v>
      </c>
    </row>
    <row r="1211" spans="1:16" x14ac:dyDescent="0.2">
      <c r="A1211" s="115" t="s">
        <v>45</v>
      </c>
      <c r="B1211" s="115" t="s">
        <v>18</v>
      </c>
      <c r="C1211" s="116" t="s">
        <v>121</v>
      </c>
      <c r="D1211" s="115" t="str">
        <f t="shared" si="363"/>
        <v>APTotal25-29</v>
      </c>
      <c r="E1211" s="118">
        <f>VLOOKUP(D1211,'Appendix 1b. Person-years 2019'!$E$3:$F$1682,2,FALSE)</f>
        <v>78001.568599999999</v>
      </c>
      <c r="F1211" s="118">
        <f>VLOOKUP(D1211,'Appendix 2b. Deaths 2019'!$E$4:$F$1683,2,FALSE)</f>
        <v>120</v>
      </c>
      <c r="G1211" s="119">
        <f t="shared" si="364"/>
        <v>1.5384306002276986E-3</v>
      </c>
      <c r="H1211" s="189">
        <v>5</v>
      </c>
      <c r="I1211" s="215">
        <f>VLOOKUP(D1211,'Appendix 3. nax IBGE 2019'!$E$5:$O$1850,11,FALSE)</f>
        <v>2.5000000000000102</v>
      </c>
      <c r="J1211" s="119">
        <f t="shared" si="377"/>
        <v>7.6626817409632337E-3</v>
      </c>
      <c r="K1211" s="119">
        <f t="shared" si="366"/>
        <v>0.99233731825903682</v>
      </c>
      <c r="L1211" s="118">
        <f t="shared" si="381"/>
        <v>95553.04305597955</v>
      </c>
      <c r="M1211" s="118">
        <f t="shared" si="365"/>
        <v>732.1925583185282</v>
      </c>
      <c r="N1211" s="118">
        <f t="shared" si="378"/>
        <v>475934.7338841015</v>
      </c>
      <c r="O1211" s="118">
        <f t="shared" si="379"/>
        <v>5109027.9696777649</v>
      </c>
      <c r="P1211" s="117">
        <f t="shared" si="380"/>
        <v>53.467977641325895</v>
      </c>
    </row>
    <row r="1212" spans="1:16" x14ac:dyDescent="0.2">
      <c r="A1212" s="115" t="s">
        <v>45</v>
      </c>
      <c r="B1212" s="115" t="s">
        <v>18</v>
      </c>
      <c r="C1212" s="116" t="s">
        <v>122</v>
      </c>
      <c r="D1212" s="115" t="str">
        <f t="shared" si="363"/>
        <v>APTotal30-34</v>
      </c>
      <c r="E1212" s="118">
        <f>VLOOKUP(D1212,'Appendix 1b. Person-years 2019'!$E$3:$F$1682,2,FALSE)</f>
        <v>72583.619500000001</v>
      </c>
      <c r="F1212" s="118">
        <f>VLOOKUP(D1212,'Appendix 2b. Deaths 2019'!$E$4:$F$1683,2,FALSE)</f>
        <v>115</v>
      </c>
      <c r="G1212" s="119">
        <f t="shared" si="364"/>
        <v>1.5843795169239252E-3</v>
      </c>
      <c r="H1212" s="189">
        <v>5</v>
      </c>
      <c r="I1212" s="215">
        <f>VLOOKUP(D1212,'Appendix 3. nax IBGE 2019'!$E$5:$O$1850,11,FALSE)</f>
        <v>2.4999999999999907</v>
      </c>
      <c r="J1212" s="119">
        <f t="shared" si="377"/>
        <v>7.8906431511594939E-3</v>
      </c>
      <c r="K1212" s="119">
        <f t="shared" si="366"/>
        <v>0.9921093568488405</v>
      </c>
      <c r="L1212" s="118">
        <f t="shared" si="381"/>
        <v>94820.850497661027</v>
      </c>
      <c r="M1212" s="118">
        <f t="shared" si="365"/>
        <v>748.19749456648731</v>
      </c>
      <c r="N1212" s="118">
        <f t="shared" si="378"/>
        <v>472233.75875188893</v>
      </c>
      <c r="O1212" s="118">
        <f t="shared" si="379"/>
        <v>4633093.2357936632</v>
      </c>
      <c r="P1212" s="117">
        <f t="shared" si="380"/>
        <v>48.861544812951756</v>
      </c>
    </row>
    <row r="1213" spans="1:16" x14ac:dyDescent="0.2">
      <c r="A1213" s="115" t="s">
        <v>45</v>
      </c>
      <c r="B1213" s="115" t="s">
        <v>18</v>
      </c>
      <c r="C1213" s="116" t="s">
        <v>123</v>
      </c>
      <c r="D1213" s="115" t="str">
        <f t="shared" si="363"/>
        <v>APTotal35-39</v>
      </c>
      <c r="E1213" s="118">
        <f>VLOOKUP(D1213,'Appendix 1b. Person-years 2019'!$E$3:$F$1682,2,FALSE)</f>
        <v>65508.284099999997</v>
      </c>
      <c r="F1213" s="118">
        <f>VLOOKUP(D1213,'Appendix 2b. Deaths 2019'!$E$4:$F$1683,2,FALSE)</f>
        <v>111</v>
      </c>
      <c r="G1213" s="119">
        <f t="shared" si="364"/>
        <v>1.6944421842977262E-3</v>
      </c>
      <c r="H1213" s="189">
        <v>5</v>
      </c>
      <c r="I1213" s="215">
        <f>VLOOKUP(D1213,'Appendix 3. nax IBGE 2019'!$E$5:$O$1850,11,FALSE)</f>
        <v>2.500000000000024</v>
      </c>
      <c r="J1213" s="119">
        <f t="shared" si="377"/>
        <v>8.4364731315864951E-3</v>
      </c>
      <c r="K1213" s="119">
        <f t="shared" si="366"/>
        <v>0.99156352686841354</v>
      </c>
      <c r="L1213" s="118">
        <f t="shared" si="381"/>
        <v>94072.653003094543</v>
      </c>
      <c r="M1213" s="118">
        <f t="shared" si="365"/>
        <v>793.64140947766668</v>
      </c>
      <c r="N1213" s="118">
        <f t="shared" si="378"/>
        <v>468379.16149177856</v>
      </c>
      <c r="O1213" s="118">
        <f t="shared" si="379"/>
        <v>4160859.4770417744</v>
      </c>
      <c r="P1213" s="117">
        <f t="shared" si="380"/>
        <v>44.230276751150008</v>
      </c>
    </row>
    <row r="1214" spans="1:16" x14ac:dyDescent="0.2">
      <c r="A1214" s="115" t="s">
        <v>45</v>
      </c>
      <c r="B1214" s="115" t="s">
        <v>18</v>
      </c>
      <c r="C1214" s="116" t="s">
        <v>124</v>
      </c>
      <c r="D1214" s="115" t="str">
        <f t="shared" si="363"/>
        <v>APTotal40-44</v>
      </c>
      <c r="E1214" s="118">
        <f>VLOOKUP(D1214,'Appendix 1b. Person-years 2019'!$E$3:$F$1682,2,FALSE)</f>
        <v>55101.198499999999</v>
      </c>
      <c r="F1214" s="118">
        <f>VLOOKUP(D1214,'Appendix 2b. Deaths 2019'!$E$4:$F$1683,2,FALSE)</f>
        <v>132</v>
      </c>
      <c r="G1214" s="119">
        <f t="shared" si="364"/>
        <v>2.3955921757309873E-3</v>
      </c>
      <c r="H1214" s="189">
        <v>5</v>
      </c>
      <c r="I1214" s="215">
        <f>VLOOKUP(D1214,'Appendix 3. nax IBGE 2019'!$E$5:$O$1850,11,FALSE)</f>
        <v>2.5000000000000169</v>
      </c>
      <c r="J1214" s="119">
        <f t="shared" si="377"/>
        <v>1.1906652171700746E-2</v>
      </c>
      <c r="K1214" s="119">
        <f t="shared" si="366"/>
        <v>0.98809334782829927</v>
      </c>
      <c r="L1214" s="118">
        <f t="shared" si="381"/>
        <v>93279.011593616873</v>
      </c>
      <c r="M1214" s="118">
        <f t="shared" si="365"/>
        <v>1110.6407459652373</v>
      </c>
      <c r="N1214" s="118">
        <f t="shared" si="378"/>
        <v>463618.45610317128</v>
      </c>
      <c r="O1214" s="118">
        <f t="shared" si="379"/>
        <v>3692480.3155499958</v>
      </c>
      <c r="P1214" s="117">
        <f t="shared" si="380"/>
        <v>39.585328494225529</v>
      </c>
    </row>
    <row r="1215" spans="1:16" x14ac:dyDescent="0.2">
      <c r="A1215" s="115" t="s">
        <v>45</v>
      </c>
      <c r="B1215" s="115" t="s">
        <v>18</v>
      </c>
      <c r="C1215" s="116" t="s">
        <v>125</v>
      </c>
      <c r="D1215" s="115" t="str">
        <f t="shared" si="363"/>
        <v>APTotal45-49</v>
      </c>
      <c r="E1215" s="118">
        <f>VLOOKUP(D1215,'Appendix 1b. Person-years 2019'!$E$3:$F$1682,2,FALSE)</f>
        <v>45391.418899999997</v>
      </c>
      <c r="F1215" s="118">
        <f>VLOOKUP(D1215,'Appendix 2b. Deaths 2019'!$E$4:$F$1683,2,FALSE)</f>
        <v>144</v>
      </c>
      <c r="G1215" s="119">
        <f t="shared" si="364"/>
        <v>3.17240578703302E-3</v>
      </c>
      <c r="H1215" s="189">
        <v>5</v>
      </c>
      <c r="I1215" s="215">
        <f>VLOOKUP(D1215,'Appendix 3. nax IBGE 2019'!$E$5:$O$1850,11,FALSE)</f>
        <v>2.5000000000000107</v>
      </c>
      <c r="J1215" s="119">
        <f t="shared" si="377"/>
        <v>1.5737216840721848E-2</v>
      </c>
      <c r="K1215" s="119">
        <f t="shared" si="366"/>
        <v>0.98426278315927818</v>
      </c>
      <c r="L1215" s="118">
        <f t="shared" si="381"/>
        <v>92168.370847651633</v>
      </c>
      <c r="M1215" s="118">
        <f t="shared" si="365"/>
        <v>1450.4736378855598</v>
      </c>
      <c r="N1215" s="118">
        <f t="shared" si="378"/>
        <v>457215.67014354432</v>
      </c>
      <c r="O1215" s="118">
        <f t="shared" si="379"/>
        <v>3228861.8594468245</v>
      </c>
      <c r="P1215" s="117">
        <f t="shared" si="380"/>
        <v>35.032211481571316</v>
      </c>
    </row>
    <row r="1216" spans="1:16" x14ac:dyDescent="0.2">
      <c r="A1216" s="115" t="s">
        <v>45</v>
      </c>
      <c r="B1216" s="115" t="s">
        <v>18</v>
      </c>
      <c r="C1216" s="116" t="s">
        <v>126</v>
      </c>
      <c r="D1216" s="115" t="str">
        <f t="shared" si="363"/>
        <v>APTotal50-54</v>
      </c>
      <c r="E1216" s="118">
        <f>VLOOKUP(D1216,'Appendix 1b. Person-years 2019'!$E$3:$F$1682,2,FALSE)</f>
        <v>35372.504200000003</v>
      </c>
      <c r="F1216" s="118">
        <f>VLOOKUP(D1216,'Appendix 2b. Deaths 2019'!$E$4:$F$1683,2,FALSE)</f>
        <v>181</v>
      </c>
      <c r="G1216" s="119">
        <f t="shared" si="364"/>
        <v>5.1169687895605649E-3</v>
      </c>
      <c r="H1216" s="189">
        <v>5</v>
      </c>
      <c r="I1216" s="215">
        <f>VLOOKUP(D1216,'Appendix 3. nax IBGE 2019'!$E$5:$O$1850,11,FALSE)</f>
        <v>2.5000000000000053</v>
      </c>
      <c r="J1216" s="119">
        <f t="shared" si="377"/>
        <v>2.5261685803235723E-2</v>
      </c>
      <c r="K1216" s="119">
        <f t="shared" si="366"/>
        <v>0.97473831419676427</v>
      </c>
      <c r="L1216" s="118">
        <f t="shared" si="381"/>
        <v>90717.897209766074</v>
      </c>
      <c r="M1216" s="118">
        <f t="shared" si="365"/>
        <v>2291.6870160433455</v>
      </c>
      <c r="N1216" s="118">
        <f t="shared" si="378"/>
        <v>447860.26850872202</v>
      </c>
      <c r="O1216" s="118">
        <f t="shared" si="379"/>
        <v>2771646.1893032803</v>
      </c>
      <c r="P1216" s="117">
        <f t="shared" si="380"/>
        <v>30.552363696156128</v>
      </c>
    </row>
    <row r="1217" spans="1:16" x14ac:dyDescent="0.2">
      <c r="A1217" s="115" t="s">
        <v>45</v>
      </c>
      <c r="B1217" s="115" t="s">
        <v>18</v>
      </c>
      <c r="C1217" s="116" t="s">
        <v>127</v>
      </c>
      <c r="D1217" s="115" t="str">
        <f t="shared" si="363"/>
        <v>APTotal55-59</v>
      </c>
      <c r="E1217" s="118">
        <f>VLOOKUP(D1217,'Appendix 1b. Person-years 2019'!$E$3:$F$1682,2,FALSE)</f>
        <v>27027.674599999998</v>
      </c>
      <c r="F1217" s="118">
        <f>VLOOKUP(D1217,'Appendix 2b. Deaths 2019'!$E$4:$F$1683,2,FALSE)</f>
        <v>221</v>
      </c>
      <c r="G1217" s="119">
        <f t="shared" si="364"/>
        <v>8.1768040821388315E-3</v>
      </c>
      <c r="H1217" s="189">
        <v>5</v>
      </c>
      <c r="I1217" s="215">
        <f>VLOOKUP(D1217,'Appendix 3. nax IBGE 2019'!$E$5:$O$1850,11,FALSE)</f>
        <v>2.4999999999999902</v>
      </c>
      <c r="J1217" s="119">
        <f t="shared" si="377"/>
        <v>4.0065011046014197E-2</v>
      </c>
      <c r="K1217" s="119">
        <f t="shared" si="366"/>
        <v>0.95993498895398577</v>
      </c>
      <c r="L1217" s="118">
        <f t="shared" si="381"/>
        <v>88426.210193722727</v>
      </c>
      <c r="M1217" s="118">
        <f t="shared" si="365"/>
        <v>3542.7970881686742</v>
      </c>
      <c r="N1217" s="118">
        <f t="shared" si="378"/>
        <v>433274.0582481919</v>
      </c>
      <c r="O1217" s="118">
        <f t="shared" si="379"/>
        <v>2323785.9207945582</v>
      </c>
      <c r="P1217" s="117">
        <f t="shared" si="380"/>
        <v>26.279379334516829</v>
      </c>
    </row>
    <row r="1218" spans="1:16" x14ac:dyDescent="0.2">
      <c r="A1218" s="115" t="s">
        <v>45</v>
      </c>
      <c r="B1218" s="115" t="s">
        <v>18</v>
      </c>
      <c r="C1218" s="116" t="s">
        <v>128</v>
      </c>
      <c r="D1218" s="115" t="str">
        <f t="shared" si="363"/>
        <v>APTotal60-64</v>
      </c>
      <c r="E1218" s="118">
        <f>VLOOKUP(D1218,'Appendix 1b. Person-years 2019'!$E$3:$F$1682,2,FALSE)</f>
        <v>20583.750400000001</v>
      </c>
      <c r="F1218" s="118">
        <f>VLOOKUP(D1218,'Appendix 2b. Deaths 2019'!$E$4:$F$1683,2,FALSE)</f>
        <v>255</v>
      </c>
      <c r="G1218" s="119">
        <f t="shared" si="364"/>
        <v>1.2388412949274783E-2</v>
      </c>
      <c r="H1218" s="189">
        <v>5</v>
      </c>
      <c r="I1218" s="215">
        <f>VLOOKUP(D1218,'Appendix 3. nax IBGE 2019'!$E$5:$O$1850,11,FALSE)</f>
        <v>2.4999999999999982</v>
      </c>
      <c r="J1218" s="119">
        <f t="shared" si="377"/>
        <v>6.008128531389461E-2</v>
      </c>
      <c r="K1218" s="119">
        <f t="shared" si="366"/>
        <v>0.93991871468610544</v>
      </c>
      <c r="L1218" s="118">
        <f t="shared" si="381"/>
        <v>84883.413105554049</v>
      </c>
      <c r="M1218" s="118">
        <f t="shared" si="365"/>
        <v>5099.9045612119735</v>
      </c>
      <c r="N1218" s="118">
        <f t="shared" si="378"/>
        <v>411667.30412474024</v>
      </c>
      <c r="O1218" s="118">
        <f t="shared" si="379"/>
        <v>1890511.8625463662</v>
      </c>
      <c r="P1218" s="117">
        <f t="shared" si="380"/>
        <v>22.271864353468924</v>
      </c>
    </row>
    <row r="1219" spans="1:16" x14ac:dyDescent="0.2">
      <c r="A1219" s="115" t="s">
        <v>45</v>
      </c>
      <c r="B1219" s="115" t="s">
        <v>18</v>
      </c>
      <c r="C1219" s="116" t="s">
        <v>129</v>
      </c>
      <c r="D1219" s="115" t="str">
        <f t="shared" si="363"/>
        <v>APTotal65-69</v>
      </c>
      <c r="E1219" s="118">
        <f>VLOOKUP(D1219,'Appendix 1b. Person-years 2019'!$E$3:$F$1682,2,FALSE)</f>
        <v>13909.3038</v>
      </c>
      <c r="F1219" s="118">
        <f>VLOOKUP(D1219,'Appendix 2b. Deaths 2019'!$E$4:$F$1683,2,FALSE)</f>
        <v>266</v>
      </c>
      <c r="G1219" s="119">
        <f t="shared" si="364"/>
        <v>1.9123890298520907E-2</v>
      </c>
      <c r="H1219" s="189">
        <v>5</v>
      </c>
      <c r="I1219" s="215">
        <f>VLOOKUP(D1219,'Appendix 3. nax IBGE 2019'!$E$5:$O$1850,11,FALSE)</f>
        <v>2.4999999999999969</v>
      </c>
      <c r="J1219" s="119">
        <f t="shared" si="377"/>
        <v>9.1256503106515438E-2</v>
      </c>
      <c r="K1219" s="119">
        <f t="shared" si="366"/>
        <v>0.90874349689348455</v>
      </c>
      <c r="L1219" s="118">
        <f t="shared" si="381"/>
        <v>79783.508544342068</v>
      </c>
      <c r="M1219" s="118">
        <f t="shared" si="365"/>
        <v>7280.7639953254529</v>
      </c>
      <c r="N1219" s="118">
        <f t="shared" si="378"/>
        <v>380715.63273339666</v>
      </c>
      <c r="O1219" s="118">
        <f t="shared" si="379"/>
        <v>1478844.558421626</v>
      </c>
      <c r="P1219" s="117">
        <f t="shared" si="380"/>
        <v>18.535717285480295</v>
      </c>
    </row>
    <row r="1220" spans="1:16" x14ac:dyDescent="0.2">
      <c r="A1220" s="115" t="s">
        <v>45</v>
      </c>
      <c r="B1220" s="115" t="s">
        <v>18</v>
      </c>
      <c r="C1220" s="116" t="s">
        <v>130</v>
      </c>
      <c r="D1220" s="115" t="str">
        <f t="shared" si="363"/>
        <v>APTotal70-74</v>
      </c>
      <c r="E1220" s="118">
        <f>VLOOKUP(D1220,'Appendix 1b. Person-years 2019'!$E$3:$F$1682,2,FALSE)</f>
        <v>8807.0262000000002</v>
      </c>
      <c r="F1220" s="118">
        <f>VLOOKUP(D1220,'Appendix 2b. Deaths 2019'!$E$4:$F$1683,2,FALSE)</f>
        <v>273</v>
      </c>
      <c r="G1220" s="119">
        <f t="shared" si="364"/>
        <v>3.0997977501191036E-2</v>
      </c>
      <c r="H1220" s="189">
        <v>5</v>
      </c>
      <c r="I1220" s="215">
        <f>VLOOKUP(D1220,'Appendix 3. nax IBGE 2019'!$E$5:$O$1850,11,FALSE)</f>
        <v>2.4999999999999978</v>
      </c>
      <c r="J1220" s="119">
        <f t="shared" si="377"/>
        <v>0.143842797968143</v>
      </c>
      <c r="K1220" s="119">
        <f t="shared" si="366"/>
        <v>0.85615720203185697</v>
      </c>
      <c r="L1220" s="118">
        <f t="shared" si="381"/>
        <v>72502.744549016614</v>
      </c>
      <c r="M1220" s="118">
        <f t="shared" si="365"/>
        <v>10428.997636300079</v>
      </c>
      <c r="N1220" s="118">
        <f t="shared" si="378"/>
        <v>336441.22865433287</v>
      </c>
      <c r="O1220" s="118">
        <f t="shared" si="379"/>
        <v>1098128.9256882293</v>
      </c>
      <c r="P1220" s="117">
        <f t="shared" si="380"/>
        <v>15.146032505649798</v>
      </c>
    </row>
    <row r="1221" spans="1:16" x14ac:dyDescent="0.2">
      <c r="A1221" s="115" t="s">
        <v>45</v>
      </c>
      <c r="B1221" s="115" t="s">
        <v>18</v>
      </c>
      <c r="C1221" s="116" t="s">
        <v>131</v>
      </c>
      <c r="D1221" s="115" t="str">
        <f t="shared" ref="D1221:D1284" si="382">_xlfn.CONCAT(A1221,B1221,C1221)</f>
        <v>APTotal75-79</v>
      </c>
      <c r="E1221" s="118">
        <f>VLOOKUP(D1221,'Appendix 1b. Person-years 2019'!$E$3:$F$1682,2,FALSE)</f>
        <v>6312.1369999999997</v>
      </c>
      <c r="F1221" s="118">
        <f>VLOOKUP(D1221,'Appendix 2b. Deaths 2019'!$E$4:$F$1683,2,FALSE)</f>
        <v>269</v>
      </c>
      <c r="G1221" s="119">
        <f t="shared" ref="G1221:G1284" si="383">F1221/E1221</f>
        <v>4.2616312035052471E-2</v>
      </c>
      <c r="H1221" s="189">
        <v>5</v>
      </c>
      <c r="I1221" s="215">
        <f>VLOOKUP(D1221,'Appendix 3. nax IBGE 2019'!$E$5:$O$1850,11,FALSE)</f>
        <v>2.5000000000000022</v>
      </c>
      <c r="J1221" s="119">
        <f t="shared" si="377"/>
        <v>0.19256548336012311</v>
      </c>
      <c r="K1221" s="119">
        <f t="shared" si="366"/>
        <v>0.80743451663987686</v>
      </c>
      <c r="L1221" s="118">
        <f t="shared" si="381"/>
        <v>62073.746912716539</v>
      </c>
      <c r="M1221" s="118">
        <f t="shared" ref="M1221:M1284" si="384">L1221*J1221</f>
        <v>11953.26107822121</v>
      </c>
      <c r="N1221" s="118">
        <f t="shared" si="378"/>
        <v>280485.58186802967</v>
      </c>
      <c r="O1221" s="118">
        <f t="shared" si="379"/>
        <v>761687.69703389634</v>
      </c>
      <c r="P1221" s="117">
        <f t="shared" si="380"/>
        <v>12.270689863541259</v>
      </c>
    </row>
    <row r="1222" spans="1:16" x14ac:dyDescent="0.2">
      <c r="A1222" s="115" t="s">
        <v>45</v>
      </c>
      <c r="B1222" s="115" t="s">
        <v>18</v>
      </c>
      <c r="C1222" s="116" t="s">
        <v>132</v>
      </c>
      <c r="D1222" s="115" t="str">
        <f t="shared" si="382"/>
        <v>APTotal80-84</v>
      </c>
      <c r="E1222" s="118">
        <f>VLOOKUP(D1222,'Appendix 1b. Person-years 2019'!$E$3:$F$1682,2,FALSE)</f>
        <v>3652.3625999999999</v>
      </c>
      <c r="F1222" s="118">
        <f>VLOOKUP(D1222,'Appendix 2b. Deaths 2019'!$E$4:$F$1683,2,FALSE)</f>
        <v>248</v>
      </c>
      <c r="G1222" s="119">
        <f t="shared" si="383"/>
        <v>6.790125383498341E-2</v>
      </c>
      <c r="H1222" s="189">
        <v>5</v>
      </c>
      <c r="I1222" s="215">
        <f>VLOOKUP(D1222,'Appendix 3. nax IBGE 2019'!$E$5:$O$1850,11,FALSE)</f>
        <v>2.5000000000000004</v>
      </c>
      <c r="J1222" s="119">
        <f t="shared" si="377"/>
        <v>0.29023753742250247</v>
      </c>
      <c r="K1222" s="119">
        <f t="shared" ref="K1222:K1285" si="385">1-J1222</f>
        <v>0.70976246257749753</v>
      </c>
      <c r="L1222" s="118">
        <f t="shared" si="381"/>
        <v>50120.485834495325</v>
      </c>
      <c r="M1222" s="118">
        <f t="shared" si="384"/>
        <v>14546.846383023341</v>
      </c>
      <c r="N1222" s="118">
        <f t="shared" si="378"/>
        <v>214235.31321491828</v>
      </c>
      <c r="O1222" s="118">
        <f t="shared" si="379"/>
        <v>481202.11516586668</v>
      </c>
      <c r="P1222" s="117">
        <f t="shared" si="380"/>
        <v>9.6009068378718769</v>
      </c>
    </row>
    <row r="1223" spans="1:16" x14ac:dyDescent="0.2">
      <c r="A1223" s="115" t="s">
        <v>45</v>
      </c>
      <c r="B1223" s="115" t="s">
        <v>18</v>
      </c>
      <c r="C1223" s="116" t="s">
        <v>133</v>
      </c>
      <c r="D1223" s="115" t="str">
        <f t="shared" si="382"/>
        <v>APTotal85-89</v>
      </c>
      <c r="E1223" s="118">
        <f>VLOOKUP(D1223,'Appendix 1b. Person-years 2019'!$E$3:$F$1682,2,FALSE)</f>
        <v>1912.7428</v>
      </c>
      <c r="F1223" s="118">
        <f>VLOOKUP(D1223,'Appendix 2b. Deaths 2019'!$E$4:$F$1683,2,FALSE)</f>
        <v>213</v>
      </c>
      <c r="G1223" s="119">
        <f t="shared" si="383"/>
        <v>0.11135841159616441</v>
      </c>
      <c r="H1223" s="189">
        <v>5</v>
      </c>
      <c r="I1223" s="215">
        <f>VLOOKUP(D1223,'Appendix 3. nax IBGE 2019'!$E$5:$O$1850,11,FALSE)</f>
        <v>2.5000000000000013</v>
      </c>
      <c r="J1223" s="119">
        <f t="shared" si="377"/>
        <v>0.43553957095794338</v>
      </c>
      <c r="K1223" s="119">
        <f t="shared" si="385"/>
        <v>0.56446042904205662</v>
      </c>
      <c r="L1223" s="118">
        <f t="shared" si="381"/>
        <v>35573.639451471987</v>
      </c>
      <c r="M1223" s="118">
        <f t="shared" si="384"/>
        <v>15493.727664106676</v>
      </c>
      <c r="N1223" s="118">
        <f t="shared" si="378"/>
        <v>139133.87809709326</v>
      </c>
      <c r="O1223" s="118">
        <f t="shared" si="379"/>
        <v>266966.80195094837</v>
      </c>
      <c r="P1223" s="117">
        <f t="shared" si="380"/>
        <v>7.5046243810710704</v>
      </c>
    </row>
    <row r="1224" spans="1:16" x14ac:dyDescent="0.2">
      <c r="A1224" s="115" t="s">
        <v>45</v>
      </c>
      <c r="B1224" s="115" t="s">
        <v>18</v>
      </c>
      <c r="C1224" s="116" t="s">
        <v>8</v>
      </c>
      <c r="D1224" s="115" t="str">
        <f t="shared" si="382"/>
        <v>APTotal90+</v>
      </c>
      <c r="E1224" s="113">
        <f>VLOOKUP(D1224,'Appendix 1b. Person-years 2019'!$E$3:$F$1682,2,FALSE)</f>
        <v>1349.6364000000001</v>
      </c>
      <c r="F1224" s="113">
        <f>VLOOKUP(D1224,'Appendix 2b. Deaths 2019'!$E$4:$F$1683,2,FALSE)</f>
        <v>212</v>
      </c>
      <c r="G1224" s="114">
        <f t="shared" si="383"/>
        <v>0.1570793437402844</v>
      </c>
      <c r="H1224" s="190"/>
      <c r="I1224" s="215">
        <f>VLOOKUP(D1224,'Appendix 3. nax IBGE 2019'!$E$5:$O$1850,11,FALSE)</f>
        <v>6.7661978255423394</v>
      </c>
      <c r="J1224" s="114">
        <v>1</v>
      </c>
      <c r="K1224" s="114">
        <f t="shared" si="385"/>
        <v>0</v>
      </c>
      <c r="L1224" s="113">
        <f t="shared" si="381"/>
        <v>20079.911787365309</v>
      </c>
      <c r="M1224" s="113">
        <f t="shared" si="384"/>
        <v>20079.911787365309</v>
      </c>
      <c r="N1224" s="113">
        <f>L1224*P1224</f>
        <v>127832.92385385511</v>
      </c>
      <c r="O1224" s="113">
        <f>N1224</f>
        <v>127832.92385385511</v>
      </c>
      <c r="P1224" s="112">
        <f>1/G1224</f>
        <v>6.3662094339622648</v>
      </c>
    </row>
    <row r="1225" spans="1:16" x14ac:dyDescent="0.2">
      <c r="A1225" s="115" t="s">
        <v>56</v>
      </c>
      <c r="B1225" s="115" t="s">
        <v>18</v>
      </c>
      <c r="C1225" s="116">
        <v>0</v>
      </c>
      <c r="D1225" s="115" t="str">
        <f t="shared" si="382"/>
        <v>BATotal0</v>
      </c>
      <c r="E1225" s="122">
        <f>VLOOKUP(D1225,'Appendix 1b. Person-years 2019'!$E$3:$F$1682,2,FALSE)</f>
        <v>206773.28820000001</v>
      </c>
      <c r="F1225" s="122">
        <f>VLOOKUP(D1225,'Appendix 2b. Deaths 2019'!$E$4:$F$1683,2,FALSE)</f>
        <v>2935</v>
      </c>
      <c r="G1225" s="123">
        <f t="shared" si="383"/>
        <v>1.4194289917956626E-2</v>
      </c>
      <c r="H1225" s="188">
        <v>1</v>
      </c>
      <c r="I1225" s="215">
        <f>VLOOKUP(D1225,'Appendix 3. nax IBGE 2019'!$E$5:$O$1850,11,FALSE)</f>
        <v>9.6277736477525147E-2</v>
      </c>
      <c r="J1225" s="123">
        <f t="shared" ref="J1225:J1243" si="386">(H1225*G1225)/(1+(H1225-I1225)*G1225)</f>
        <v>1.4014515970115047E-2</v>
      </c>
      <c r="K1225" s="123">
        <f t="shared" si="385"/>
        <v>0.98598548402988495</v>
      </c>
      <c r="L1225" s="122">
        <v>100000</v>
      </c>
      <c r="M1225" s="122">
        <f t="shared" si="384"/>
        <v>1401.4515970115046</v>
      </c>
      <c r="N1225" s="122">
        <f t="shared" ref="N1225:N1243" si="387">L1226*H1225+M1225*I1225</f>
        <v>98733.476990531577</v>
      </c>
      <c r="O1225" s="122">
        <f t="shared" ref="O1225:O1243" si="388">O1226+N1225</f>
        <v>7622332.4803524455</v>
      </c>
      <c r="P1225" s="121">
        <f t="shared" ref="P1225:P1243" si="389">O1225/L1225</f>
        <v>76.223324803524449</v>
      </c>
    </row>
    <row r="1226" spans="1:16" x14ac:dyDescent="0.2">
      <c r="A1226" s="115" t="s">
        <v>56</v>
      </c>
      <c r="B1226" s="115" t="s">
        <v>18</v>
      </c>
      <c r="C1226" s="120" t="s">
        <v>1657</v>
      </c>
      <c r="D1226" s="115" t="str">
        <f t="shared" si="382"/>
        <v>BATotal1-4</v>
      </c>
      <c r="E1226" s="118">
        <f>VLOOKUP(D1226,'Appendix 1b. Person-years 2019'!$E$3:$F$1682,2,FALSE)</f>
        <v>822277.38289999997</v>
      </c>
      <c r="F1226" s="118">
        <f>VLOOKUP(D1226,'Appendix 2b. Deaths 2019'!$E$4:$F$1683,2,FALSE)</f>
        <v>410</v>
      </c>
      <c r="G1226" s="119">
        <f t="shared" si="383"/>
        <v>4.9861519789589249E-4</v>
      </c>
      <c r="H1226" s="189">
        <v>4</v>
      </c>
      <c r="I1226" s="215">
        <f>VLOOKUP(D1226,'Appendix 3. nax IBGE 2019'!$E$5:$O$1850,11,FALSE)</f>
        <v>1.4989328927413175</v>
      </c>
      <c r="J1226" s="119">
        <f t="shared" si="386"/>
        <v>1.9919766571130774E-3</v>
      </c>
      <c r="K1226" s="119">
        <f t="shared" si="385"/>
        <v>0.99800802334288696</v>
      </c>
      <c r="L1226" s="118">
        <f t="shared" ref="L1226:L1244" si="390">L1225-M1225</f>
        <v>98598.548402988497</v>
      </c>
      <c r="M1226" s="118">
        <f t="shared" si="384"/>
        <v>196.40600684398697</v>
      </c>
      <c r="N1226" s="118">
        <f t="shared" si="387"/>
        <v>393902.9690085685</v>
      </c>
      <c r="O1226" s="118">
        <f t="shared" si="388"/>
        <v>7523599.0033619143</v>
      </c>
      <c r="P1226" s="117">
        <f t="shared" si="389"/>
        <v>76.305372900742171</v>
      </c>
    </row>
    <row r="1227" spans="1:16" x14ac:dyDescent="0.2">
      <c r="A1227" s="115" t="s">
        <v>56</v>
      </c>
      <c r="B1227" s="115" t="s">
        <v>18</v>
      </c>
      <c r="C1227" s="120" t="s">
        <v>1658</v>
      </c>
      <c r="D1227" s="115" t="str">
        <f t="shared" si="382"/>
        <v>BATotal5-9</v>
      </c>
      <c r="E1227" s="118">
        <f>VLOOKUP(D1227,'Appendix 1b. Person-years 2019'!$E$3:$F$1682,2,FALSE)</f>
        <v>1043550.7489</v>
      </c>
      <c r="F1227" s="118">
        <f>VLOOKUP(D1227,'Appendix 2b. Deaths 2019'!$E$4:$F$1683,2,FALSE)</f>
        <v>251</v>
      </c>
      <c r="G1227" s="119">
        <f t="shared" si="383"/>
        <v>2.4052495795204732E-4</v>
      </c>
      <c r="H1227" s="189">
        <v>5</v>
      </c>
      <c r="I1227" s="215">
        <f>VLOOKUP(D1227,'Appendix 3. nax IBGE 2019'!$E$5:$O$1850,11,FALSE)</f>
        <v>2.5000000000000688</v>
      </c>
      <c r="J1227" s="119">
        <f t="shared" si="386"/>
        <v>1.2019020711474236E-3</v>
      </c>
      <c r="K1227" s="119">
        <f t="shared" si="385"/>
        <v>0.99879809792885255</v>
      </c>
      <c r="L1227" s="118">
        <f t="shared" si="390"/>
        <v>98402.142396144511</v>
      </c>
      <c r="M1227" s="118">
        <f t="shared" si="384"/>
        <v>118.26973875126978</v>
      </c>
      <c r="N1227" s="118">
        <f t="shared" si="387"/>
        <v>491715.03763384436</v>
      </c>
      <c r="O1227" s="118">
        <f t="shared" si="388"/>
        <v>7129696.0343533456</v>
      </c>
      <c r="P1227" s="117">
        <f t="shared" si="389"/>
        <v>72.45468300528276</v>
      </c>
    </row>
    <row r="1228" spans="1:16" x14ac:dyDescent="0.2">
      <c r="A1228" s="115" t="s">
        <v>56</v>
      </c>
      <c r="B1228" s="115" t="s">
        <v>18</v>
      </c>
      <c r="C1228" s="120" t="s">
        <v>118</v>
      </c>
      <c r="D1228" s="115" t="str">
        <f t="shared" si="382"/>
        <v>BATotal10-14</v>
      </c>
      <c r="E1228" s="118">
        <f>VLOOKUP(D1228,'Appendix 1b. Person-years 2019'!$E$3:$F$1682,2,FALSE)</f>
        <v>1136370.4467</v>
      </c>
      <c r="F1228" s="118">
        <f>VLOOKUP(D1228,'Appendix 2b. Deaths 2019'!$E$4:$F$1683,2,FALSE)</f>
        <v>378</v>
      </c>
      <c r="G1228" s="119">
        <f t="shared" si="383"/>
        <v>3.3263800646849399E-4</v>
      </c>
      <c r="H1228" s="189">
        <v>5</v>
      </c>
      <c r="I1228" s="215">
        <f>VLOOKUP(D1228,'Appendix 3. nax IBGE 2019'!$E$5:$O$1850,11,FALSE)</f>
        <v>2.4999999999999529</v>
      </c>
      <c r="J1228" s="119">
        <f t="shared" si="386"/>
        <v>1.661808081024457E-3</v>
      </c>
      <c r="K1228" s="119">
        <f t="shared" si="385"/>
        <v>0.99833819191897555</v>
      </c>
      <c r="L1228" s="118">
        <f t="shared" si="390"/>
        <v>98283.872657393236</v>
      </c>
      <c r="M1228" s="118">
        <f t="shared" si="384"/>
        <v>163.32893381643476</v>
      </c>
      <c r="N1228" s="118">
        <f t="shared" si="387"/>
        <v>491011.0409524251</v>
      </c>
      <c r="O1228" s="118">
        <f t="shared" si="388"/>
        <v>6637980.996719501</v>
      </c>
      <c r="P1228" s="117">
        <f t="shared" si="389"/>
        <v>67.53886285961454</v>
      </c>
    </row>
    <row r="1229" spans="1:16" x14ac:dyDescent="0.2">
      <c r="A1229" s="115" t="s">
        <v>56</v>
      </c>
      <c r="B1229" s="115" t="s">
        <v>18</v>
      </c>
      <c r="C1229" s="116" t="s">
        <v>119</v>
      </c>
      <c r="D1229" s="115" t="str">
        <f t="shared" si="382"/>
        <v>BATotal15-19</v>
      </c>
      <c r="E1229" s="118">
        <f>VLOOKUP(D1229,'Appendix 1b. Person-years 2019'!$E$3:$F$1682,2,FALSE)</f>
        <v>1230051.8269</v>
      </c>
      <c r="F1229" s="118">
        <f>VLOOKUP(D1229,'Appendix 2b. Deaths 2019'!$E$4:$F$1683,2,FALSE)</f>
        <v>1830</v>
      </c>
      <c r="G1229" s="119">
        <f t="shared" si="383"/>
        <v>1.4877421910034481E-3</v>
      </c>
      <c r="H1229" s="189">
        <v>5</v>
      </c>
      <c r="I1229" s="215">
        <f>VLOOKUP(D1229,'Appendix 3. nax IBGE 2019'!$E$5:$O$1850,11,FALSE)</f>
        <v>2.4999999999999649</v>
      </c>
      <c r="J1229" s="119">
        <f t="shared" si="386"/>
        <v>7.4111462675524016E-3</v>
      </c>
      <c r="K1229" s="119">
        <f t="shared" si="385"/>
        <v>0.99258885373244765</v>
      </c>
      <c r="L1229" s="118">
        <f t="shared" si="390"/>
        <v>98120.543723576804</v>
      </c>
      <c r="M1229" s="118">
        <f t="shared" si="384"/>
        <v>727.18570138719849</v>
      </c>
      <c r="N1229" s="118">
        <f t="shared" si="387"/>
        <v>488784.754364416</v>
      </c>
      <c r="O1229" s="118">
        <f t="shared" si="388"/>
        <v>6146969.9557670755</v>
      </c>
      <c r="P1229" s="117">
        <f t="shared" si="389"/>
        <v>62.647124878192621</v>
      </c>
    </row>
    <row r="1230" spans="1:16" x14ac:dyDescent="0.2">
      <c r="A1230" s="115" t="s">
        <v>56</v>
      </c>
      <c r="B1230" s="115" t="s">
        <v>18</v>
      </c>
      <c r="C1230" s="116" t="s">
        <v>120</v>
      </c>
      <c r="D1230" s="115" t="str">
        <f t="shared" si="382"/>
        <v>BATotal20-24</v>
      </c>
      <c r="E1230" s="118">
        <f>VLOOKUP(D1230,'Appendix 1b. Person-years 2019'!$E$3:$F$1682,2,FALSE)</f>
        <v>1272724.3498</v>
      </c>
      <c r="F1230" s="118">
        <f>VLOOKUP(D1230,'Appendix 2b. Deaths 2019'!$E$4:$F$1683,2,FALSE)</f>
        <v>2669</v>
      </c>
      <c r="G1230" s="119">
        <f t="shared" si="383"/>
        <v>2.0970762446867741E-3</v>
      </c>
      <c r="H1230" s="189">
        <v>5</v>
      </c>
      <c r="I1230" s="215">
        <f>VLOOKUP(D1230,'Appendix 3. nax IBGE 2019'!$E$5:$O$1850,11,FALSE)</f>
        <v>2.4999999999999925</v>
      </c>
      <c r="J1230" s="119">
        <f t="shared" si="386"/>
        <v>1.0430696309816724E-2</v>
      </c>
      <c r="K1230" s="119">
        <f t="shared" si="385"/>
        <v>0.98956930369018326</v>
      </c>
      <c r="L1230" s="118">
        <f t="shared" si="390"/>
        <v>97393.358022189612</v>
      </c>
      <c r="M1230" s="118">
        <f t="shared" si="384"/>
        <v>1015.8805401227122</v>
      </c>
      <c r="N1230" s="118">
        <f t="shared" si="387"/>
        <v>484427.08876064129</v>
      </c>
      <c r="O1230" s="118">
        <f t="shared" si="388"/>
        <v>5658185.2014026595</v>
      </c>
      <c r="P1230" s="117">
        <f t="shared" si="389"/>
        <v>58.096212270589611</v>
      </c>
    </row>
    <row r="1231" spans="1:16" x14ac:dyDescent="0.2">
      <c r="A1231" s="115" t="s">
        <v>56</v>
      </c>
      <c r="B1231" s="115" t="s">
        <v>18</v>
      </c>
      <c r="C1231" s="116" t="s">
        <v>121</v>
      </c>
      <c r="D1231" s="115" t="str">
        <f t="shared" si="382"/>
        <v>BATotal25-29</v>
      </c>
      <c r="E1231" s="118">
        <f>VLOOKUP(D1231,'Appendix 1b. Person-years 2019'!$E$3:$F$1682,2,FALSE)</f>
        <v>1204944.5438999999</v>
      </c>
      <c r="F1231" s="118">
        <f>VLOOKUP(D1231,'Appendix 2b. Deaths 2019'!$E$4:$F$1683,2,FALSE)</f>
        <v>2238</v>
      </c>
      <c r="G1231" s="119">
        <f t="shared" si="383"/>
        <v>1.8573468889749459E-3</v>
      </c>
      <c r="H1231" s="189">
        <v>5</v>
      </c>
      <c r="I1231" s="215">
        <f>VLOOKUP(D1231,'Appendix 3. nax IBGE 2019'!$E$5:$O$1850,11,FALSE)</f>
        <v>2.5000000000000386</v>
      </c>
      <c r="J1231" s="119">
        <f t="shared" si="386"/>
        <v>9.2438120310792439E-3</v>
      </c>
      <c r="K1231" s="119">
        <f t="shared" si="385"/>
        <v>0.99075618796892073</v>
      </c>
      <c r="L1231" s="118">
        <f t="shared" si="390"/>
        <v>96377.477482066897</v>
      </c>
      <c r="M1231" s="118">
        <f t="shared" si="384"/>
        <v>890.89528587379891</v>
      </c>
      <c r="N1231" s="118">
        <f t="shared" si="387"/>
        <v>479660.14919565001</v>
      </c>
      <c r="O1231" s="118">
        <f t="shared" si="388"/>
        <v>5173758.1126420181</v>
      </c>
      <c r="P1231" s="117">
        <f t="shared" si="389"/>
        <v>53.682232071333338</v>
      </c>
    </row>
    <row r="1232" spans="1:16" x14ac:dyDescent="0.2">
      <c r="A1232" s="115" t="s">
        <v>56</v>
      </c>
      <c r="B1232" s="115" t="s">
        <v>18</v>
      </c>
      <c r="C1232" s="116" t="s">
        <v>122</v>
      </c>
      <c r="D1232" s="115" t="str">
        <f t="shared" si="382"/>
        <v>BATotal30-34</v>
      </c>
      <c r="E1232" s="118">
        <f>VLOOKUP(D1232,'Appendix 1b. Person-years 2019'!$E$3:$F$1682,2,FALSE)</f>
        <v>1216759.8906</v>
      </c>
      <c r="F1232" s="118">
        <f>VLOOKUP(D1232,'Appendix 2b. Deaths 2019'!$E$4:$F$1683,2,FALSE)</f>
        <v>2414</v>
      </c>
      <c r="G1232" s="119">
        <f t="shared" si="383"/>
        <v>1.9839575734285795E-3</v>
      </c>
      <c r="H1232" s="189">
        <v>5</v>
      </c>
      <c r="I1232" s="215">
        <f>VLOOKUP(D1232,'Appendix 3. nax IBGE 2019'!$E$5:$O$1850,11,FALSE)</f>
        <v>2.499999999999988</v>
      </c>
      <c r="J1232" s="119">
        <f t="shared" si="386"/>
        <v>9.8708295992940408E-3</v>
      </c>
      <c r="K1232" s="119">
        <f t="shared" si="385"/>
        <v>0.99012917040070592</v>
      </c>
      <c r="L1232" s="118">
        <f t="shared" si="390"/>
        <v>95486.582196193092</v>
      </c>
      <c r="M1232" s="118">
        <f t="shared" si="384"/>
        <v>942.53178187760614</v>
      </c>
      <c r="N1232" s="118">
        <f t="shared" si="387"/>
        <v>475076.58152627142</v>
      </c>
      <c r="O1232" s="118">
        <f t="shared" si="388"/>
        <v>4694097.9634463685</v>
      </c>
      <c r="P1232" s="117">
        <f t="shared" si="389"/>
        <v>49.159765230695577</v>
      </c>
    </row>
    <row r="1233" spans="1:16" x14ac:dyDescent="0.2">
      <c r="A1233" s="115" t="s">
        <v>56</v>
      </c>
      <c r="B1233" s="115" t="s">
        <v>18</v>
      </c>
      <c r="C1233" s="116" t="s">
        <v>123</v>
      </c>
      <c r="D1233" s="115" t="str">
        <f t="shared" si="382"/>
        <v>BATotal35-39</v>
      </c>
      <c r="E1233" s="118">
        <f>VLOOKUP(D1233,'Appendix 1b. Person-years 2019'!$E$3:$F$1682,2,FALSE)</f>
        <v>1241285.7771999999</v>
      </c>
      <c r="F1233" s="118">
        <f>VLOOKUP(D1233,'Appendix 2b. Deaths 2019'!$E$4:$F$1683,2,FALSE)</f>
        <v>2829</v>
      </c>
      <c r="G1233" s="119">
        <f t="shared" si="383"/>
        <v>2.2790883871894895E-3</v>
      </c>
      <c r="H1233" s="189">
        <v>5</v>
      </c>
      <c r="I1233" s="215">
        <f>VLOOKUP(D1233,'Appendix 3. nax IBGE 2019'!$E$5:$O$1850,11,FALSE)</f>
        <v>2.5000000000000249</v>
      </c>
      <c r="J1233" s="119">
        <f t="shared" si="386"/>
        <v>1.1330881733508805E-2</v>
      </c>
      <c r="K1233" s="119">
        <f t="shared" si="385"/>
        <v>0.98866911826649118</v>
      </c>
      <c r="L1233" s="118">
        <f t="shared" si="390"/>
        <v>94544.050414315483</v>
      </c>
      <c r="M1233" s="118">
        <f t="shared" si="384"/>
        <v>1071.267453851503</v>
      </c>
      <c r="N1233" s="118">
        <f t="shared" si="387"/>
        <v>470042.08343694871</v>
      </c>
      <c r="O1233" s="118">
        <f t="shared" si="388"/>
        <v>4219021.3819200974</v>
      </c>
      <c r="P1233" s="117">
        <f t="shared" si="389"/>
        <v>44.624927358530748</v>
      </c>
    </row>
    <row r="1234" spans="1:16" x14ac:dyDescent="0.2">
      <c r="A1234" s="115" t="s">
        <v>56</v>
      </c>
      <c r="B1234" s="115" t="s">
        <v>18</v>
      </c>
      <c r="C1234" s="116" t="s">
        <v>124</v>
      </c>
      <c r="D1234" s="115" t="str">
        <f t="shared" si="382"/>
        <v>BATotal40-44</v>
      </c>
      <c r="E1234" s="118">
        <f>VLOOKUP(D1234,'Appendix 1b. Person-years 2019'!$E$3:$F$1682,2,FALSE)</f>
        <v>1098198.1195</v>
      </c>
      <c r="F1234" s="118">
        <f>VLOOKUP(D1234,'Appendix 2b. Deaths 2019'!$E$4:$F$1683,2,FALSE)</f>
        <v>3234</v>
      </c>
      <c r="G1234" s="119">
        <f t="shared" si="383"/>
        <v>2.9448238369524909E-3</v>
      </c>
      <c r="H1234" s="189">
        <v>5</v>
      </c>
      <c r="I1234" s="215">
        <f>VLOOKUP(D1234,'Appendix 3. nax IBGE 2019'!$E$5:$O$1850,11,FALSE)</f>
        <v>2.500000000000004</v>
      </c>
      <c r="J1234" s="119">
        <f t="shared" si="386"/>
        <v>1.4616511555656981E-2</v>
      </c>
      <c r="K1234" s="119">
        <f t="shared" si="385"/>
        <v>0.98538348844434298</v>
      </c>
      <c r="L1234" s="118">
        <f t="shared" si="390"/>
        <v>93472.782960463985</v>
      </c>
      <c r="M1234" s="118">
        <f t="shared" si="384"/>
        <v>1366.2460122810387</v>
      </c>
      <c r="N1234" s="118">
        <f t="shared" si="387"/>
        <v>463948.29977161734</v>
      </c>
      <c r="O1234" s="118">
        <f t="shared" si="388"/>
        <v>3748979.2984831482</v>
      </c>
      <c r="P1234" s="117">
        <f t="shared" si="389"/>
        <v>40.107710284702307</v>
      </c>
    </row>
    <row r="1235" spans="1:16" x14ac:dyDescent="0.2">
      <c r="A1235" s="115" t="s">
        <v>56</v>
      </c>
      <c r="B1235" s="115" t="s">
        <v>18</v>
      </c>
      <c r="C1235" s="116" t="s">
        <v>125</v>
      </c>
      <c r="D1235" s="115" t="str">
        <f t="shared" si="382"/>
        <v>BATotal45-49</v>
      </c>
      <c r="E1235" s="118">
        <f>VLOOKUP(D1235,'Appendix 1b. Person-years 2019'!$E$3:$F$1682,2,FALSE)</f>
        <v>926789.41480000003</v>
      </c>
      <c r="F1235" s="118">
        <f>VLOOKUP(D1235,'Appendix 2b. Deaths 2019'!$E$4:$F$1683,2,FALSE)</f>
        <v>3571</v>
      </c>
      <c r="G1235" s="119">
        <f t="shared" si="383"/>
        <v>3.8530867346716698E-3</v>
      </c>
      <c r="H1235" s="189">
        <v>5</v>
      </c>
      <c r="I1235" s="215">
        <f>VLOOKUP(D1235,'Appendix 3. nax IBGE 2019'!$E$5:$O$1850,11,FALSE)</f>
        <v>2.4999999999999853</v>
      </c>
      <c r="J1235" s="119">
        <f t="shared" si="386"/>
        <v>1.9081625775479675E-2</v>
      </c>
      <c r="K1235" s="119">
        <f t="shared" si="385"/>
        <v>0.98091837422452033</v>
      </c>
      <c r="L1235" s="118">
        <f t="shared" si="390"/>
        <v>92106.53694818294</v>
      </c>
      <c r="M1235" s="118">
        <f t="shared" si="384"/>
        <v>1757.5424695206186</v>
      </c>
      <c r="N1235" s="118">
        <f t="shared" si="387"/>
        <v>456138.82856711315</v>
      </c>
      <c r="O1235" s="118">
        <f t="shared" si="388"/>
        <v>3285030.9987115311</v>
      </c>
      <c r="P1235" s="117">
        <f t="shared" si="389"/>
        <v>35.665557598366938</v>
      </c>
    </row>
    <row r="1236" spans="1:16" x14ac:dyDescent="0.2">
      <c r="A1236" s="115" t="s">
        <v>56</v>
      </c>
      <c r="B1236" s="115" t="s">
        <v>18</v>
      </c>
      <c r="C1236" s="116" t="s">
        <v>126</v>
      </c>
      <c r="D1236" s="115" t="str">
        <f t="shared" si="382"/>
        <v>BATotal50-54</v>
      </c>
      <c r="E1236" s="118">
        <f>VLOOKUP(D1236,'Appendix 1b. Person-years 2019'!$E$3:$F$1682,2,FALSE)</f>
        <v>842977.06640000001</v>
      </c>
      <c r="F1236" s="118">
        <f>VLOOKUP(D1236,'Appendix 2b. Deaths 2019'!$E$4:$F$1683,2,FALSE)</f>
        <v>4758</v>
      </c>
      <c r="G1236" s="119">
        <f t="shared" si="383"/>
        <v>5.6442816651221771E-3</v>
      </c>
      <c r="H1236" s="189">
        <v>5</v>
      </c>
      <c r="I1236" s="215">
        <f>VLOOKUP(D1236,'Appendix 3. nax IBGE 2019'!$E$5:$O$1850,11,FALSE)</f>
        <v>2.5000000000000155</v>
      </c>
      <c r="J1236" s="119">
        <f t="shared" si="386"/>
        <v>2.7828725414065066E-2</v>
      </c>
      <c r="K1236" s="119">
        <f t="shared" si="385"/>
        <v>0.97217127458593489</v>
      </c>
      <c r="L1236" s="118">
        <f t="shared" si="390"/>
        <v>90348.994478662324</v>
      </c>
      <c r="M1236" s="118">
        <f t="shared" si="384"/>
        <v>2514.2973587835745</v>
      </c>
      <c r="N1236" s="118">
        <f t="shared" si="387"/>
        <v>445459.2289963527</v>
      </c>
      <c r="O1236" s="118">
        <f t="shared" si="388"/>
        <v>2828892.1701444178</v>
      </c>
      <c r="P1236" s="117">
        <f t="shared" si="389"/>
        <v>31.310721126094169</v>
      </c>
    </row>
    <row r="1237" spans="1:16" x14ac:dyDescent="0.2">
      <c r="A1237" s="115" t="s">
        <v>56</v>
      </c>
      <c r="B1237" s="115" t="s">
        <v>18</v>
      </c>
      <c r="C1237" s="116" t="s">
        <v>127</v>
      </c>
      <c r="D1237" s="115" t="str">
        <f t="shared" si="382"/>
        <v>BATotal55-59</v>
      </c>
      <c r="E1237" s="118">
        <f>VLOOKUP(D1237,'Appendix 1b. Person-years 2019'!$E$3:$F$1682,2,FALSE)</f>
        <v>709628.37450000003</v>
      </c>
      <c r="F1237" s="118">
        <f>VLOOKUP(D1237,'Appendix 2b. Deaths 2019'!$E$4:$F$1683,2,FALSE)</f>
        <v>5729</v>
      </c>
      <c r="G1237" s="119">
        <f t="shared" si="383"/>
        <v>8.0732397489553867E-3</v>
      </c>
      <c r="H1237" s="189">
        <v>5</v>
      </c>
      <c r="I1237" s="215">
        <f>VLOOKUP(D1237,'Appendix 3. nax IBGE 2019'!$E$5:$O$1850,11,FALSE)</f>
        <v>2.4999999999999938</v>
      </c>
      <c r="J1237" s="119">
        <f t="shared" si="386"/>
        <v>3.9567601903628881E-2</v>
      </c>
      <c r="K1237" s="119">
        <f t="shared" si="385"/>
        <v>0.96043239809637115</v>
      </c>
      <c r="L1237" s="118">
        <f t="shared" si="390"/>
        <v>87834.697119878751</v>
      </c>
      <c r="M1237" s="118">
        <f t="shared" si="384"/>
        <v>3475.4083289651808</v>
      </c>
      <c r="N1237" s="118">
        <f t="shared" si="387"/>
        <v>430484.96477698081</v>
      </c>
      <c r="O1237" s="118">
        <f t="shared" si="388"/>
        <v>2383432.941148065</v>
      </c>
      <c r="P1237" s="117">
        <f t="shared" si="389"/>
        <v>27.13543758106324</v>
      </c>
    </row>
    <row r="1238" spans="1:16" x14ac:dyDescent="0.2">
      <c r="A1238" s="115" t="s">
        <v>56</v>
      </c>
      <c r="B1238" s="115" t="s">
        <v>18</v>
      </c>
      <c r="C1238" s="116" t="s">
        <v>128</v>
      </c>
      <c r="D1238" s="115" t="str">
        <f t="shared" si="382"/>
        <v>BATotal60-64</v>
      </c>
      <c r="E1238" s="118">
        <f>VLOOKUP(D1238,'Appendix 1b. Person-years 2019'!$E$3:$F$1682,2,FALSE)</f>
        <v>583130.30929999996</v>
      </c>
      <c r="F1238" s="118">
        <f>VLOOKUP(D1238,'Appendix 2b. Deaths 2019'!$E$4:$F$1683,2,FALSE)</f>
        <v>6841</v>
      </c>
      <c r="G1238" s="119">
        <f t="shared" si="383"/>
        <v>1.1731511620810892E-2</v>
      </c>
      <c r="H1238" s="189">
        <v>5</v>
      </c>
      <c r="I1238" s="215">
        <f>VLOOKUP(D1238,'Appendix 3. nax IBGE 2019'!$E$5:$O$1850,11,FALSE)</f>
        <v>2.499999999999996</v>
      </c>
      <c r="J1238" s="119">
        <f t="shared" si="386"/>
        <v>5.6986221795990041E-2</v>
      </c>
      <c r="K1238" s="119">
        <f t="shared" si="385"/>
        <v>0.94301377820401</v>
      </c>
      <c r="L1238" s="118">
        <f t="shared" si="390"/>
        <v>84359.288790913575</v>
      </c>
      <c r="M1238" s="118">
        <f t="shared" si="384"/>
        <v>4807.3171415909774</v>
      </c>
      <c r="N1238" s="118">
        <f t="shared" si="387"/>
        <v>409778.15110059042</v>
      </c>
      <c r="O1238" s="118">
        <f t="shared" si="388"/>
        <v>1952947.9763710841</v>
      </c>
      <c r="P1238" s="117">
        <f t="shared" si="389"/>
        <v>23.150360847772323</v>
      </c>
    </row>
    <row r="1239" spans="1:16" x14ac:dyDescent="0.2">
      <c r="A1239" s="115" t="s">
        <v>56</v>
      </c>
      <c r="B1239" s="115" t="s">
        <v>18</v>
      </c>
      <c r="C1239" s="116" t="s">
        <v>129</v>
      </c>
      <c r="D1239" s="115" t="str">
        <f t="shared" si="382"/>
        <v>BATotal65-69</v>
      </c>
      <c r="E1239" s="118">
        <f>VLOOKUP(D1239,'Appendix 1b. Person-years 2019'!$E$3:$F$1682,2,FALSE)</f>
        <v>450199.00790000003</v>
      </c>
      <c r="F1239" s="118">
        <f>VLOOKUP(D1239,'Appendix 2b. Deaths 2019'!$E$4:$F$1683,2,FALSE)</f>
        <v>7675</v>
      </c>
      <c r="G1239" s="119">
        <f t="shared" si="383"/>
        <v>1.7048016244639974E-2</v>
      </c>
      <c r="H1239" s="189">
        <v>5</v>
      </c>
      <c r="I1239" s="215">
        <f>VLOOKUP(D1239,'Appendix 3. nax IBGE 2019'!$E$5:$O$1850,11,FALSE)</f>
        <v>2.4999999999999942</v>
      </c>
      <c r="J1239" s="119">
        <f t="shared" si="386"/>
        <v>8.175565201412982E-2</v>
      </c>
      <c r="K1239" s="119">
        <f t="shared" si="385"/>
        <v>0.91824434798587018</v>
      </c>
      <c r="L1239" s="118">
        <f t="shared" si="390"/>
        <v>79551.971649322601</v>
      </c>
      <c r="M1239" s="118">
        <f t="shared" si="384"/>
        <v>6503.8233111999398</v>
      </c>
      <c r="N1239" s="118">
        <f t="shared" si="387"/>
        <v>381500.29996861308</v>
      </c>
      <c r="O1239" s="118">
        <f t="shared" si="388"/>
        <v>1543169.8252704937</v>
      </c>
      <c r="P1239" s="117">
        <f t="shared" si="389"/>
        <v>19.398259946001403</v>
      </c>
    </row>
    <row r="1240" spans="1:16" x14ac:dyDescent="0.2">
      <c r="A1240" s="115" t="s">
        <v>56</v>
      </c>
      <c r="B1240" s="115" t="s">
        <v>18</v>
      </c>
      <c r="C1240" s="116" t="s">
        <v>130</v>
      </c>
      <c r="D1240" s="115" t="str">
        <f t="shared" si="382"/>
        <v>BATotal70-74</v>
      </c>
      <c r="E1240" s="118">
        <f>VLOOKUP(D1240,'Appendix 1b. Person-years 2019'!$E$3:$F$1682,2,FALSE)</f>
        <v>345202.4719</v>
      </c>
      <c r="F1240" s="118">
        <f>VLOOKUP(D1240,'Appendix 2b. Deaths 2019'!$E$4:$F$1683,2,FALSE)</f>
        <v>8237</v>
      </c>
      <c r="G1240" s="119">
        <f t="shared" si="383"/>
        <v>2.3861358682234858E-2</v>
      </c>
      <c r="H1240" s="189">
        <v>5</v>
      </c>
      <c r="I1240" s="215">
        <f>VLOOKUP(D1240,'Appendix 3. nax IBGE 2019'!$E$5:$O$1850,11,FALSE)</f>
        <v>2.5000000000000004</v>
      </c>
      <c r="J1240" s="119">
        <f t="shared" si="386"/>
        <v>0.11259039397419338</v>
      </c>
      <c r="K1240" s="119">
        <f t="shared" si="385"/>
        <v>0.88740960602580665</v>
      </c>
      <c r="L1240" s="118">
        <f t="shared" si="390"/>
        <v>73048.148338122657</v>
      </c>
      <c r="M1240" s="118">
        <f t="shared" si="384"/>
        <v>8224.5198004745489</v>
      </c>
      <c r="N1240" s="118">
        <f t="shared" si="387"/>
        <v>344679.44218942692</v>
      </c>
      <c r="O1240" s="118">
        <f t="shared" si="388"/>
        <v>1161669.5253018807</v>
      </c>
      <c r="P1240" s="117">
        <f t="shared" si="389"/>
        <v>15.902792223079855</v>
      </c>
    </row>
    <row r="1241" spans="1:16" x14ac:dyDescent="0.2">
      <c r="A1241" s="115" t="s">
        <v>56</v>
      </c>
      <c r="B1241" s="115" t="s">
        <v>18</v>
      </c>
      <c r="C1241" s="116" t="s">
        <v>131</v>
      </c>
      <c r="D1241" s="115" t="str">
        <f t="shared" si="382"/>
        <v>BATotal75-79</v>
      </c>
      <c r="E1241" s="118">
        <f>VLOOKUP(D1241,'Appendix 1b. Person-years 2019'!$E$3:$F$1682,2,FALSE)</f>
        <v>241116.05619999999</v>
      </c>
      <c r="F1241" s="118">
        <f>VLOOKUP(D1241,'Appendix 2b. Deaths 2019'!$E$4:$F$1683,2,FALSE)</f>
        <v>9362</v>
      </c>
      <c r="G1241" s="119">
        <f t="shared" si="383"/>
        <v>3.8827775087008083E-2</v>
      </c>
      <c r="H1241" s="189">
        <v>5</v>
      </c>
      <c r="I1241" s="215">
        <f>VLOOKUP(D1241,'Appendix 3. nax IBGE 2019'!$E$5:$O$1850,11,FALSE)</f>
        <v>2.4999999999999973</v>
      </c>
      <c r="J1241" s="119">
        <f t="shared" si="386"/>
        <v>0.17696133787023643</v>
      </c>
      <c r="K1241" s="119">
        <f t="shared" si="385"/>
        <v>0.82303866212976362</v>
      </c>
      <c r="L1241" s="118">
        <f t="shared" si="390"/>
        <v>64823.62853764811</v>
      </c>
      <c r="M1241" s="118">
        <f t="shared" si="384"/>
        <v>11471.276031625448</v>
      </c>
      <c r="N1241" s="118">
        <f t="shared" si="387"/>
        <v>295439.95260917686</v>
      </c>
      <c r="O1241" s="118">
        <f t="shared" si="388"/>
        <v>816990.08311245381</v>
      </c>
      <c r="P1241" s="117">
        <f t="shared" si="389"/>
        <v>12.60327602053261</v>
      </c>
    </row>
    <row r="1242" spans="1:16" x14ac:dyDescent="0.2">
      <c r="A1242" s="115" t="s">
        <v>56</v>
      </c>
      <c r="B1242" s="115" t="s">
        <v>18</v>
      </c>
      <c r="C1242" s="116" t="s">
        <v>132</v>
      </c>
      <c r="D1242" s="115" t="str">
        <f t="shared" si="382"/>
        <v>BATotal80-84</v>
      </c>
      <c r="E1242" s="118">
        <f>VLOOKUP(D1242,'Appendix 1b. Person-years 2019'!$E$3:$F$1682,2,FALSE)</f>
        <v>156073.5411</v>
      </c>
      <c r="F1242" s="118">
        <f>VLOOKUP(D1242,'Appendix 2b. Deaths 2019'!$E$4:$F$1683,2,FALSE)</f>
        <v>9141</v>
      </c>
      <c r="G1242" s="119">
        <f t="shared" si="383"/>
        <v>5.8568543621004575E-2</v>
      </c>
      <c r="H1242" s="189">
        <v>5</v>
      </c>
      <c r="I1242" s="215">
        <f>VLOOKUP(D1242,'Appendix 3. nax IBGE 2019'!$E$5:$O$1850,11,FALSE)</f>
        <v>2.4999999999999996</v>
      </c>
      <c r="J1242" s="119">
        <f t="shared" si="386"/>
        <v>0.25544073807823159</v>
      </c>
      <c r="K1242" s="119">
        <f t="shared" si="385"/>
        <v>0.74455926192176847</v>
      </c>
      <c r="L1242" s="118">
        <f t="shared" si="390"/>
        <v>53352.35250602266</v>
      </c>
      <c r="M1242" s="118">
        <f t="shared" si="384"/>
        <v>13628.364302348416</v>
      </c>
      <c r="N1242" s="118">
        <f t="shared" si="387"/>
        <v>232690.85177424224</v>
      </c>
      <c r="O1242" s="118">
        <f t="shared" si="388"/>
        <v>521550.13050327695</v>
      </c>
      <c r="P1242" s="117">
        <f t="shared" si="389"/>
        <v>9.7755788827568928</v>
      </c>
    </row>
    <row r="1243" spans="1:16" x14ac:dyDescent="0.2">
      <c r="A1243" s="115" t="s">
        <v>56</v>
      </c>
      <c r="B1243" s="115" t="s">
        <v>18</v>
      </c>
      <c r="C1243" s="116" t="s">
        <v>133</v>
      </c>
      <c r="D1243" s="115" t="str">
        <f t="shared" si="382"/>
        <v>BATotal85-89</v>
      </c>
      <c r="E1243" s="118">
        <f>VLOOKUP(D1243,'Appendix 1b. Person-years 2019'!$E$3:$F$1682,2,FALSE)</f>
        <v>82443.718900000007</v>
      </c>
      <c r="F1243" s="118">
        <f>VLOOKUP(D1243,'Appendix 2b. Deaths 2019'!$E$4:$F$1683,2,FALSE)</f>
        <v>8242</v>
      </c>
      <c r="G1243" s="119">
        <f t="shared" si="383"/>
        <v>9.9971230191557986E-2</v>
      </c>
      <c r="H1243" s="189">
        <v>5</v>
      </c>
      <c r="I1243" s="215">
        <f>VLOOKUP(D1243,'Appendix 3. nax IBGE 2019'!$E$5:$O$1850,11,FALSE)</f>
        <v>2.5</v>
      </c>
      <c r="J1243" s="119">
        <f t="shared" si="386"/>
        <v>0.39990793131538871</v>
      </c>
      <c r="K1243" s="119">
        <f t="shared" si="385"/>
        <v>0.60009206868461129</v>
      </c>
      <c r="L1243" s="118">
        <f t="shared" si="390"/>
        <v>39723.988203674242</v>
      </c>
      <c r="M1243" s="118">
        <f t="shared" si="384"/>
        <v>15885.93794612827</v>
      </c>
      <c r="N1243" s="118">
        <f t="shared" si="387"/>
        <v>158905.09615305054</v>
      </c>
      <c r="O1243" s="118">
        <f t="shared" si="388"/>
        <v>288859.2787290347</v>
      </c>
      <c r="P1243" s="117">
        <f t="shared" si="389"/>
        <v>7.2716585567386929</v>
      </c>
    </row>
    <row r="1244" spans="1:16" x14ac:dyDescent="0.2">
      <c r="A1244" s="115" t="s">
        <v>56</v>
      </c>
      <c r="B1244" s="115" t="s">
        <v>18</v>
      </c>
      <c r="C1244" s="116" t="s">
        <v>8</v>
      </c>
      <c r="D1244" s="115" t="str">
        <f t="shared" si="382"/>
        <v>BATotal90+</v>
      </c>
      <c r="E1244" s="113">
        <f>VLOOKUP(D1244,'Appendix 1b. Person-years 2019'!$E$3:$F$1682,2,FALSE)</f>
        <v>56129.0982</v>
      </c>
      <c r="F1244" s="113">
        <f>VLOOKUP(D1244,'Appendix 2b. Deaths 2019'!$E$4:$F$1683,2,FALSE)</f>
        <v>10296</v>
      </c>
      <c r="G1244" s="114">
        <f t="shared" si="383"/>
        <v>0.18343426725498327</v>
      </c>
      <c r="H1244" s="190"/>
      <c r="I1244" s="215">
        <f>VLOOKUP(D1244,'Appendix 3. nax IBGE 2019'!$E$5:$O$1850,11,FALSE)</f>
        <v>5.5488400162453457</v>
      </c>
      <c r="J1244" s="114">
        <v>1</v>
      </c>
      <c r="K1244" s="114">
        <f t="shared" si="385"/>
        <v>0</v>
      </c>
      <c r="L1244" s="113">
        <f t="shared" si="390"/>
        <v>23838.050257545972</v>
      </c>
      <c r="M1244" s="113">
        <f t="shared" si="384"/>
        <v>23838.050257545972</v>
      </c>
      <c r="N1244" s="113">
        <f>L1244*P1244</f>
        <v>129954.18257598419</v>
      </c>
      <c r="O1244" s="113">
        <f>N1244</f>
        <v>129954.18257598419</v>
      </c>
      <c r="P1244" s="112">
        <f>1/G1244</f>
        <v>5.4515441142191143</v>
      </c>
    </row>
    <row r="1245" spans="1:16" x14ac:dyDescent="0.2">
      <c r="A1245" s="115" t="s">
        <v>50</v>
      </c>
      <c r="B1245" s="115" t="s">
        <v>18</v>
      </c>
      <c r="C1245" s="116">
        <v>0</v>
      </c>
      <c r="D1245" s="115" t="str">
        <f t="shared" si="382"/>
        <v>CETotal0</v>
      </c>
      <c r="E1245" s="122">
        <f>VLOOKUP(D1245,'Appendix 1b. Person-years 2019'!$E$3:$F$1682,2,FALSE)</f>
        <v>132150.73180000001</v>
      </c>
      <c r="F1245" s="122">
        <f>VLOOKUP(D1245,'Appendix 2b. Deaths 2019'!$E$4:$F$1683,2,FALSE)</f>
        <v>1569</v>
      </c>
      <c r="G1245" s="123">
        <f t="shared" si="383"/>
        <v>1.1872805989259001E-2</v>
      </c>
      <c r="H1245" s="188">
        <v>1</v>
      </c>
      <c r="I1245" s="215">
        <f>VLOOKUP(D1245,'Appendix 3. nax IBGE 2019'!$E$5:$O$1850,11,FALSE)</f>
        <v>8.8259685401728821E-2</v>
      </c>
      <c r="J1245" s="123">
        <f t="shared" ref="J1245:J1263" si="391">(H1245*G1245)/(1+(H1245-I1245)*G1245)</f>
        <v>1.174566020572018E-2</v>
      </c>
      <c r="K1245" s="123">
        <f t="shared" si="385"/>
        <v>0.98825433979427979</v>
      </c>
      <c r="L1245" s="122">
        <v>100000</v>
      </c>
      <c r="M1245" s="122">
        <f t="shared" si="384"/>
        <v>1174.566020572018</v>
      </c>
      <c r="N1245" s="122">
        <f t="shared" ref="N1245:N1263" si="392">L1246*H1245+M1245*I1245</f>
        <v>98929.100806887232</v>
      </c>
      <c r="O1245" s="122">
        <f t="shared" ref="O1245:O1263" si="393">O1246+N1245</f>
        <v>7665936.0553803798</v>
      </c>
      <c r="P1245" s="121">
        <f t="shared" ref="P1245:P1263" si="394">O1245/L1245</f>
        <v>76.659360553803793</v>
      </c>
    </row>
    <row r="1246" spans="1:16" x14ac:dyDescent="0.2">
      <c r="A1246" s="115" t="s">
        <v>50</v>
      </c>
      <c r="B1246" s="115" t="s">
        <v>18</v>
      </c>
      <c r="C1246" s="120" t="s">
        <v>1657</v>
      </c>
      <c r="D1246" s="115" t="str">
        <f t="shared" si="382"/>
        <v>CETotal1-4</v>
      </c>
      <c r="E1246" s="118">
        <f>VLOOKUP(D1246,'Appendix 1b. Person-years 2019'!$E$3:$F$1682,2,FALSE)</f>
        <v>525642.66220000002</v>
      </c>
      <c r="F1246" s="118">
        <f>VLOOKUP(D1246,'Appendix 2b. Deaths 2019'!$E$4:$F$1683,2,FALSE)</f>
        <v>255</v>
      </c>
      <c r="G1246" s="119">
        <f t="shared" si="383"/>
        <v>4.8512044081950087E-4</v>
      </c>
      <c r="H1246" s="189">
        <v>4</v>
      </c>
      <c r="I1246" s="215">
        <f>VLOOKUP(D1246,'Appendix 3. nax IBGE 2019'!$E$5:$O$1850,11,FALSE)</f>
        <v>1.5032760037407131</v>
      </c>
      <c r="J1246" s="119">
        <f t="shared" si="391"/>
        <v>1.9381342720891502E-3</v>
      </c>
      <c r="K1246" s="119">
        <f t="shared" si="385"/>
        <v>0.99806186572791089</v>
      </c>
      <c r="L1246" s="118">
        <f t="shared" ref="L1246:L1264" si="395">L1245-M1245</f>
        <v>98825.43397942798</v>
      </c>
      <c r="M1246" s="118">
        <f t="shared" si="384"/>
        <v>191.53696054961301</v>
      </c>
      <c r="N1246" s="118">
        <f t="shared" si="392"/>
        <v>394823.52099213714</v>
      </c>
      <c r="O1246" s="118">
        <f t="shared" si="393"/>
        <v>7567006.9545734925</v>
      </c>
      <c r="P1246" s="117">
        <f t="shared" si="394"/>
        <v>76.569428029515961</v>
      </c>
    </row>
    <row r="1247" spans="1:16" x14ac:dyDescent="0.2">
      <c r="A1247" s="115" t="s">
        <v>50</v>
      </c>
      <c r="B1247" s="115" t="s">
        <v>18</v>
      </c>
      <c r="C1247" s="120" t="s">
        <v>1658</v>
      </c>
      <c r="D1247" s="115" t="str">
        <f t="shared" si="382"/>
        <v>CETotal5-9</v>
      </c>
      <c r="E1247" s="118">
        <f>VLOOKUP(D1247,'Appendix 1b. Person-years 2019'!$E$3:$F$1682,2,FALSE)</f>
        <v>643300.64410000003</v>
      </c>
      <c r="F1247" s="118">
        <f>VLOOKUP(D1247,'Appendix 2b. Deaths 2019'!$E$4:$F$1683,2,FALSE)</f>
        <v>179</v>
      </c>
      <c r="G1247" s="119">
        <f t="shared" si="383"/>
        <v>2.7825248061180978E-4</v>
      </c>
      <c r="H1247" s="189">
        <v>5</v>
      </c>
      <c r="I1247" s="215">
        <f>VLOOKUP(D1247,'Appendix 3. nax IBGE 2019'!$E$5:$O$1850,11,FALSE)</f>
        <v>2.4999999999997131</v>
      </c>
      <c r="J1247" s="119">
        <f t="shared" si="391"/>
        <v>1.3902952702896964E-3</v>
      </c>
      <c r="K1247" s="119">
        <f t="shared" si="385"/>
        <v>0.99860970472971033</v>
      </c>
      <c r="L1247" s="118">
        <f t="shared" si="395"/>
        <v>98633.897018878371</v>
      </c>
      <c r="M1247" s="118">
        <f t="shared" si="384"/>
        <v>137.13024051558759</v>
      </c>
      <c r="N1247" s="118">
        <f t="shared" si="392"/>
        <v>492826.65949310287</v>
      </c>
      <c r="O1247" s="118">
        <f t="shared" si="393"/>
        <v>7172183.433581355</v>
      </c>
      <c r="P1247" s="117">
        <f t="shared" si="394"/>
        <v>72.715198834824605</v>
      </c>
    </row>
    <row r="1248" spans="1:16" x14ac:dyDescent="0.2">
      <c r="A1248" s="115" t="s">
        <v>50</v>
      </c>
      <c r="B1248" s="115" t="s">
        <v>18</v>
      </c>
      <c r="C1248" s="120" t="s">
        <v>118</v>
      </c>
      <c r="D1248" s="115" t="str">
        <f t="shared" si="382"/>
        <v>CETotal10-14</v>
      </c>
      <c r="E1248" s="118">
        <f>VLOOKUP(D1248,'Appendix 1b. Person-years 2019'!$E$3:$F$1682,2,FALSE)</f>
        <v>688047.80940000003</v>
      </c>
      <c r="F1248" s="118">
        <f>VLOOKUP(D1248,'Appendix 2b. Deaths 2019'!$E$4:$F$1683,2,FALSE)</f>
        <v>219</v>
      </c>
      <c r="G1248" s="119">
        <f t="shared" si="383"/>
        <v>3.1829183525920252E-4</v>
      </c>
      <c r="H1248" s="189">
        <v>5</v>
      </c>
      <c r="I1248" s="215">
        <f>VLOOKUP(D1248,'Appendix 3. nax IBGE 2019'!$E$5:$O$1850,11,FALSE)</f>
        <v>2.4999999999998272</v>
      </c>
      <c r="J1248" s="119">
        <f t="shared" si="391"/>
        <v>1.5901938120288913E-3</v>
      </c>
      <c r="K1248" s="119">
        <f t="shared" si="385"/>
        <v>0.99840980618797115</v>
      </c>
      <c r="L1248" s="118">
        <f t="shared" si="395"/>
        <v>98496.766778362784</v>
      </c>
      <c r="M1248" s="118">
        <f t="shared" si="384"/>
        <v>156.62894903580539</v>
      </c>
      <c r="N1248" s="118">
        <f t="shared" si="392"/>
        <v>492092.26151922438</v>
      </c>
      <c r="O1248" s="118">
        <f t="shared" si="393"/>
        <v>6679356.7740882523</v>
      </c>
      <c r="P1248" s="117">
        <f t="shared" si="394"/>
        <v>67.81295460304932</v>
      </c>
    </row>
    <row r="1249" spans="1:16" x14ac:dyDescent="0.2">
      <c r="A1249" s="115" t="s">
        <v>50</v>
      </c>
      <c r="B1249" s="115" t="s">
        <v>18</v>
      </c>
      <c r="C1249" s="116" t="s">
        <v>119</v>
      </c>
      <c r="D1249" s="115" t="str">
        <f t="shared" si="382"/>
        <v>CETotal15-19</v>
      </c>
      <c r="E1249" s="118">
        <f>VLOOKUP(D1249,'Appendix 1b. Person-years 2019'!$E$3:$F$1682,2,FALSE)</f>
        <v>744310.3358</v>
      </c>
      <c r="F1249" s="118">
        <f>VLOOKUP(D1249,'Appendix 2b. Deaths 2019'!$E$4:$F$1683,2,FALSE)</f>
        <v>809</v>
      </c>
      <c r="G1249" s="119">
        <f t="shared" si="383"/>
        <v>1.0869122207344739E-3</v>
      </c>
      <c r="H1249" s="189">
        <v>5</v>
      </c>
      <c r="I1249" s="215">
        <f>VLOOKUP(D1249,'Appendix 3. nax IBGE 2019'!$E$5:$O$1850,11,FALSE)</f>
        <v>2.4999999999999973</v>
      </c>
      <c r="J1249" s="119">
        <f t="shared" si="391"/>
        <v>5.4198338944368334E-3</v>
      </c>
      <c r="K1249" s="119">
        <f t="shared" si="385"/>
        <v>0.99458016610556321</v>
      </c>
      <c r="L1249" s="118">
        <f t="shared" si="395"/>
        <v>98340.137829326981</v>
      </c>
      <c r="M1249" s="118">
        <f t="shared" si="384"/>
        <v>532.98721219097627</v>
      </c>
      <c r="N1249" s="118">
        <f t="shared" si="392"/>
        <v>490368.22111615754</v>
      </c>
      <c r="O1249" s="118">
        <f t="shared" si="393"/>
        <v>6187264.512569028</v>
      </c>
      <c r="P1249" s="117">
        <f t="shared" si="394"/>
        <v>62.916980280292663</v>
      </c>
    </row>
    <row r="1250" spans="1:16" x14ac:dyDescent="0.2">
      <c r="A1250" s="115" t="s">
        <v>50</v>
      </c>
      <c r="B1250" s="115" t="s">
        <v>18</v>
      </c>
      <c r="C1250" s="116" t="s">
        <v>120</v>
      </c>
      <c r="D1250" s="115" t="str">
        <f t="shared" si="382"/>
        <v>CETotal20-24</v>
      </c>
      <c r="E1250" s="118">
        <f>VLOOKUP(D1250,'Appendix 1b. Person-years 2019'!$E$3:$F$1682,2,FALSE)</f>
        <v>835300.11640000006</v>
      </c>
      <c r="F1250" s="118">
        <f>VLOOKUP(D1250,'Appendix 2b. Deaths 2019'!$E$4:$F$1683,2,FALSE)</f>
        <v>1207</v>
      </c>
      <c r="G1250" s="119">
        <f t="shared" si="383"/>
        <v>1.4449896226543851E-3</v>
      </c>
      <c r="H1250" s="189">
        <v>5</v>
      </c>
      <c r="I1250" s="215">
        <f>VLOOKUP(D1250,'Appendix 3. nax IBGE 2019'!$E$5:$O$1850,11,FALSE)</f>
        <v>2.5000000000000284</v>
      </c>
      <c r="J1250" s="119">
        <f t="shared" si="391"/>
        <v>7.1989421216223414E-3</v>
      </c>
      <c r="K1250" s="119">
        <f t="shared" si="385"/>
        <v>0.99280105787837769</v>
      </c>
      <c r="L1250" s="118">
        <f t="shared" si="395"/>
        <v>97807.150617136009</v>
      </c>
      <c r="M1250" s="118">
        <f t="shared" si="384"/>
        <v>704.10801637356099</v>
      </c>
      <c r="N1250" s="118">
        <f t="shared" si="392"/>
        <v>487275.48304474616</v>
      </c>
      <c r="O1250" s="118">
        <f t="shared" si="393"/>
        <v>5696896.2914528707</v>
      </c>
      <c r="P1250" s="117">
        <f t="shared" si="394"/>
        <v>58.246214673539043</v>
      </c>
    </row>
    <row r="1251" spans="1:16" x14ac:dyDescent="0.2">
      <c r="A1251" s="115" t="s">
        <v>50</v>
      </c>
      <c r="B1251" s="115" t="s">
        <v>18</v>
      </c>
      <c r="C1251" s="116" t="s">
        <v>121</v>
      </c>
      <c r="D1251" s="115" t="str">
        <f t="shared" si="382"/>
        <v>CETotal25-29</v>
      </c>
      <c r="E1251" s="118">
        <f>VLOOKUP(D1251,'Appendix 1b. Person-years 2019'!$E$3:$F$1682,2,FALSE)</f>
        <v>803137.03619999997</v>
      </c>
      <c r="F1251" s="118">
        <f>VLOOKUP(D1251,'Appendix 2b. Deaths 2019'!$E$4:$F$1683,2,FALSE)</f>
        <v>1119</v>
      </c>
      <c r="G1251" s="119">
        <f t="shared" si="383"/>
        <v>1.3932865122177516E-3</v>
      </c>
      <c r="H1251" s="189">
        <v>5</v>
      </c>
      <c r="I1251" s="215">
        <f>VLOOKUP(D1251,'Appendix 3. nax IBGE 2019'!$E$5:$O$1850,11,FALSE)</f>
        <v>2.5000000000000573</v>
      </c>
      <c r="J1251" s="119">
        <f t="shared" si="391"/>
        <v>6.9422511986898536E-3</v>
      </c>
      <c r="K1251" s="119">
        <f t="shared" si="385"/>
        <v>0.99305774880131015</v>
      </c>
      <c r="L1251" s="118">
        <f t="shared" si="395"/>
        <v>97103.042600762448</v>
      </c>
      <c r="M1251" s="118">
        <f t="shared" si="384"/>
        <v>674.113713891575</v>
      </c>
      <c r="N1251" s="118">
        <f t="shared" si="392"/>
        <v>483829.92871908331</v>
      </c>
      <c r="O1251" s="118">
        <f t="shared" si="393"/>
        <v>5209620.8084081244</v>
      </c>
      <c r="P1251" s="117">
        <f t="shared" si="394"/>
        <v>53.650438429899609</v>
      </c>
    </row>
    <row r="1252" spans="1:16" x14ac:dyDescent="0.2">
      <c r="A1252" s="115" t="s">
        <v>50</v>
      </c>
      <c r="B1252" s="115" t="s">
        <v>18</v>
      </c>
      <c r="C1252" s="116" t="s">
        <v>122</v>
      </c>
      <c r="D1252" s="115" t="str">
        <f t="shared" si="382"/>
        <v>CETotal30-34</v>
      </c>
      <c r="E1252" s="118">
        <f>VLOOKUP(D1252,'Appendix 1b. Person-years 2019'!$E$3:$F$1682,2,FALSE)</f>
        <v>778794.12840000005</v>
      </c>
      <c r="F1252" s="118">
        <f>VLOOKUP(D1252,'Appendix 2b. Deaths 2019'!$E$4:$F$1683,2,FALSE)</f>
        <v>1314</v>
      </c>
      <c r="G1252" s="119">
        <f t="shared" si="383"/>
        <v>1.6872238144624409E-3</v>
      </c>
      <c r="H1252" s="189">
        <v>5</v>
      </c>
      <c r="I1252" s="215">
        <f>VLOOKUP(D1252,'Appendix 3. nax IBGE 2019'!$E$5:$O$1850,11,FALSE)</f>
        <v>2.4999999999999991</v>
      </c>
      <c r="J1252" s="119">
        <f t="shared" si="391"/>
        <v>8.40068448500997E-3</v>
      </c>
      <c r="K1252" s="119">
        <f t="shared" si="385"/>
        <v>0.99159931551499003</v>
      </c>
      <c r="L1252" s="118">
        <f t="shared" si="395"/>
        <v>96428.928886870868</v>
      </c>
      <c r="M1252" s="118">
        <f t="shared" si="384"/>
        <v>810.06900680606577</v>
      </c>
      <c r="N1252" s="118">
        <f t="shared" si="392"/>
        <v>480119.47191733919</v>
      </c>
      <c r="O1252" s="118">
        <f t="shared" si="393"/>
        <v>4725790.8796890415</v>
      </c>
      <c r="P1252" s="117">
        <f t="shared" si="394"/>
        <v>49.008020043790765</v>
      </c>
    </row>
    <row r="1253" spans="1:16" x14ac:dyDescent="0.2">
      <c r="A1253" s="115" t="s">
        <v>50</v>
      </c>
      <c r="B1253" s="115" t="s">
        <v>18</v>
      </c>
      <c r="C1253" s="116" t="s">
        <v>123</v>
      </c>
      <c r="D1253" s="115" t="str">
        <f t="shared" si="382"/>
        <v>CETotal35-39</v>
      </c>
      <c r="E1253" s="118">
        <f>VLOOKUP(D1253,'Appendix 1b. Person-years 2019'!$E$3:$F$1682,2,FALSE)</f>
        <v>707175.83160000003</v>
      </c>
      <c r="F1253" s="118">
        <f>VLOOKUP(D1253,'Appendix 2b. Deaths 2019'!$E$4:$F$1683,2,FALSE)</f>
        <v>1452</v>
      </c>
      <c r="G1253" s="119">
        <f t="shared" si="383"/>
        <v>2.0532375897445755E-3</v>
      </c>
      <c r="H1253" s="189">
        <v>5</v>
      </c>
      <c r="I1253" s="215">
        <f>VLOOKUP(D1253,'Appendix 3. nax IBGE 2019'!$E$5:$O$1850,11,FALSE)</f>
        <v>2.5000000000000253</v>
      </c>
      <c r="J1253" s="119">
        <f t="shared" si="391"/>
        <v>1.0213759760043024E-2</v>
      </c>
      <c r="K1253" s="119">
        <f t="shared" si="385"/>
        <v>0.98978624023995698</v>
      </c>
      <c r="L1253" s="118">
        <f t="shared" si="395"/>
        <v>95618.859880064803</v>
      </c>
      <c r="M1253" s="118">
        <f t="shared" si="384"/>
        <v>976.62806334419827</v>
      </c>
      <c r="N1253" s="118">
        <f t="shared" si="392"/>
        <v>475652.72924196359</v>
      </c>
      <c r="O1253" s="118">
        <f t="shared" si="393"/>
        <v>4245671.4077717019</v>
      </c>
      <c r="P1253" s="117">
        <f t="shared" si="394"/>
        <v>44.402029192745744</v>
      </c>
    </row>
    <row r="1254" spans="1:16" x14ac:dyDescent="0.2">
      <c r="A1254" s="115" t="s">
        <v>50</v>
      </c>
      <c r="B1254" s="115" t="s">
        <v>18</v>
      </c>
      <c r="C1254" s="116" t="s">
        <v>124</v>
      </c>
      <c r="D1254" s="115" t="str">
        <f t="shared" si="382"/>
        <v>CETotal40-44</v>
      </c>
      <c r="E1254" s="118">
        <f>VLOOKUP(D1254,'Appendix 1b. Person-years 2019'!$E$3:$F$1682,2,FALSE)</f>
        <v>626849.56460000004</v>
      </c>
      <c r="F1254" s="118">
        <f>VLOOKUP(D1254,'Appendix 2b. Deaths 2019'!$E$4:$F$1683,2,FALSE)</f>
        <v>1679</v>
      </c>
      <c r="G1254" s="119">
        <f t="shared" si="383"/>
        <v>2.6784735841228337E-3</v>
      </c>
      <c r="H1254" s="189">
        <v>5</v>
      </c>
      <c r="I1254" s="215">
        <f>VLOOKUP(D1254,'Appendix 3. nax IBGE 2019'!$E$5:$O$1850,11,FALSE)</f>
        <v>2.5000000000000031</v>
      </c>
      <c r="J1254" s="119">
        <f t="shared" si="391"/>
        <v>1.3303286665823118E-2</v>
      </c>
      <c r="K1254" s="119">
        <f t="shared" si="385"/>
        <v>0.98669671333417686</v>
      </c>
      <c r="L1254" s="118">
        <f t="shared" si="395"/>
        <v>94642.23181672061</v>
      </c>
      <c r="M1254" s="118">
        <f t="shared" si="384"/>
        <v>1259.0527405511198</v>
      </c>
      <c r="N1254" s="118">
        <f t="shared" si="392"/>
        <v>470063.52723222523</v>
      </c>
      <c r="O1254" s="118">
        <f t="shared" si="393"/>
        <v>3770018.678529738</v>
      </c>
      <c r="P1254" s="117">
        <f t="shared" si="394"/>
        <v>39.834422816978439</v>
      </c>
    </row>
    <row r="1255" spans="1:16" x14ac:dyDescent="0.2">
      <c r="A1255" s="115" t="s">
        <v>50</v>
      </c>
      <c r="B1255" s="115" t="s">
        <v>18</v>
      </c>
      <c r="C1255" s="116" t="s">
        <v>125</v>
      </c>
      <c r="D1255" s="115" t="str">
        <f t="shared" si="382"/>
        <v>CETotal45-49</v>
      </c>
      <c r="E1255" s="118">
        <f>VLOOKUP(D1255,'Appendix 1b. Person-years 2019'!$E$3:$F$1682,2,FALSE)</f>
        <v>551208.86510000005</v>
      </c>
      <c r="F1255" s="118">
        <f>VLOOKUP(D1255,'Appendix 2b. Deaths 2019'!$E$4:$F$1683,2,FALSE)</f>
        <v>2048</v>
      </c>
      <c r="G1255" s="119">
        <f t="shared" si="383"/>
        <v>3.7154699963478505E-3</v>
      </c>
      <c r="H1255" s="189">
        <v>5</v>
      </c>
      <c r="I1255" s="215">
        <f>VLOOKUP(D1255,'Appendix 3. nax IBGE 2019'!$E$5:$O$1850,11,FALSE)</f>
        <v>2.5000000000000036</v>
      </c>
      <c r="J1255" s="119">
        <f t="shared" si="391"/>
        <v>1.84063791084422E-2</v>
      </c>
      <c r="K1255" s="119">
        <f t="shared" si="385"/>
        <v>0.98159362089155777</v>
      </c>
      <c r="L1255" s="118">
        <f t="shared" si="395"/>
        <v>93383.179076169487</v>
      </c>
      <c r="M1255" s="118">
        <f t="shared" si="384"/>
        <v>1718.8461964275227</v>
      </c>
      <c r="N1255" s="118">
        <f t="shared" si="392"/>
        <v>462618.77988977864</v>
      </c>
      <c r="O1255" s="118">
        <f t="shared" si="393"/>
        <v>3299955.1512975129</v>
      </c>
      <c r="P1255" s="117">
        <f t="shared" si="394"/>
        <v>35.337789781239422</v>
      </c>
    </row>
    <row r="1256" spans="1:16" x14ac:dyDescent="0.2">
      <c r="A1256" s="115" t="s">
        <v>50</v>
      </c>
      <c r="B1256" s="115" t="s">
        <v>18</v>
      </c>
      <c r="C1256" s="116" t="s">
        <v>126</v>
      </c>
      <c r="D1256" s="115" t="str">
        <f t="shared" si="382"/>
        <v>CETotal50-54</v>
      </c>
      <c r="E1256" s="118">
        <f>VLOOKUP(D1256,'Appendix 1b. Person-years 2019'!$E$3:$F$1682,2,FALSE)</f>
        <v>511520.6924</v>
      </c>
      <c r="F1256" s="118">
        <f>VLOOKUP(D1256,'Appendix 2b. Deaths 2019'!$E$4:$F$1683,2,FALSE)</f>
        <v>2682</v>
      </c>
      <c r="G1256" s="119">
        <f t="shared" si="383"/>
        <v>5.2431896497018423E-3</v>
      </c>
      <c r="H1256" s="189">
        <v>5</v>
      </c>
      <c r="I1256" s="215">
        <f>VLOOKUP(D1256,'Appendix 3. nax IBGE 2019'!$E$5:$O$1850,11,FALSE)</f>
        <v>2.5000000000000058</v>
      </c>
      <c r="J1256" s="119">
        <f t="shared" si="391"/>
        <v>2.5876756395260499E-2</v>
      </c>
      <c r="K1256" s="119">
        <f t="shared" si="385"/>
        <v>0.97412324360473945</v>
      </c>
      <c r="L1256" s="118">
        <f t="shared" si="395"/>
        <v>91664.332879741967</v>
      </c>
      <c r="M1256" s="118">
        <f t="shared" si="384"/>
        <v>2371.97561206315</v>
      </c>
      <c r="N1256" s="118">
        <f t="shared" si="392"/>
        <v>452391.72536855197</v>
      </c>
      <c r="O1256" s="118">
        <f t="shared" si="393"/>
        <v>2837336.3714077342</v>
      </c>
      <c r="P1256" s="117">
        <f t="shared" si="394"/>
        <v>30.953548477030289</v>
      </c>
    </row>
    <row r="1257" spans="1:16" x14ac:dyDescent="0.2">
      <c r="A1257" s="115" t="s">
        <v>50</v>
      </c>
      <c r="B1257" s="115" t="s">
        <v>18</v>
      </c>
      <c r="C1257" s="116" t="s">
        <v>127</v>
      </c>
      <c r="D1257" s="115" t="str">
        <f t="shared" si="382"/>
        <v>CETotal55-59</v>
      </c>
      <c r="E1257" s="118">
        <f>VLOOKUP(D1257,'Appendix 1b. Person-years 2019'!$E$3:$F$1682,2,FALSE)</f>
        <v>435272.11930000002</v>
      </c>
      <c r="F1257" s="118">
        <f>VLOOKUP(D1257,'Appendix 2b. Deaths 2019'!$E$4:$F$1683,2,FALSE)</f>
        <v>3214</v>
      </c>
      <c r="G1257" s="119">
        <f t="shared" si="383"/>
        <v>7.383886671098348E-3</v>
      </c>
      <c r="H1257" s="189">
        <v>5</v>
      </c>
      <c r="I1257" s="215">
        <f>VLOOKUP(D1257,'Appendix 3. nax IBGE 2019'!$E$5:$O$1850,11,FALSE)</f>
        <v>2.5000000000000004</v>
      </c>
      <c r="J1257" s="119">
        <f t="shared" si="391"/>
        <v>3.6250263757043169E-2</v>
      </c>
      <c r="K1257" s="119">
        <f t="shared" si="385"/>
        <v>0.96374973624295679</v>
      </c>
      <c r="L1257" s="118">
        <f t="shared" si="395"/>
        <v>89292.357267678817</v>
      </c>
      <c r="M1257" s="118">
        <f t="shared" si="384"/>
        <v>3236.8715024414878</v>
      </c>
      <c r="N1257" s="118">
        <f t="shared" si="392"/>
        <v>438369.60758229042</v>
      </c>
      <c r="O1257" s="118">
        <f t="shared" si="393"/>
        <v>2384944.6460391823</v>
      </c>
      <c r="P1257" s="117">
        <f t="shared" si="394"/>
        <v>26.709392819473269</v>
      </c>
    </row>
    <row r="1258" spans="1:16" x14ac:dyDescent="0.2">
      <c r="A1258" s="115" t="s">
        <v>50</v>
      </c>
      <c r="B1258" s="115" t="s">
        <v>18</v>
      </c>
      <c r="C1258" s="116" t="s">
        <v>128</v>
      </c>
      <c r="D1258" s="115" t="str">
        <f t="shared" si="382"/>
        <v>CETotal60-64</v>
      </c>
      <c r="E1258" s="118">
        <f>VLOOKUP(D1258,'Appendix 1b. Person-years 2019'!$E$3:$F$1682,2,FALSE)</f>
        <v>330920.18979999999</v>
      </c>
      <c r="F1258" s="118">
        <f>VLOOKUP(D1258,'Appendix 2b. Deaths 2019'!$E$4:$F$1683,2,FALSE)</f>
        <v>3734</v>
      </c>
      <c r="G1258" s="119">
        <f t="shared" si="383"/>
        <v>1.12836874723683E-2</v>
      </c>
      <c r="H1258" s="189">
        <v>5</v>
      </c>
      <c r="I1258" s="215">
        <f>VLOOKUP(D1258,'Appendix 3. nax IBGE 2019'!$E$5:$O$1850,11,FALSE)</f>
        <v>2.5000000000000031</v>
      </c>
      <c r="J1258" s="119">
        <f t="shared" si="391"/>
        <v>5.4870581139332859E-2</v>
      </c>
      <c r="K1258" s="119">
        <f t="shared" si="385"/>
        <v>0.94512941886066715</v>
      </c>
      <c r="L1258" s="118">
        <f t="shared" si="395"/>
        <v>86055.485765237332</v>
      </c>
      <c r="M1258" s="118">
        <f t="shared" si="384"/>
        <v>4721.9145141661593</v>
      </c>
      <c r="N1258" s="118">
        <f t="shared" si="392"/>
        <v>418472.64254077128</v>
      </c>
      <c r="O1258" s="118">
        <f t="shared" si="393"/>
        <v>1946575.0384568919</v>
      </c>
      <c r="P1258" s="117">
        <f t="shared" si="394"/>
        <v>22.619999424176434</v>
      </c>
    </row>
    <row r="1259" spans="1:16" x14ac:dyDescent="0.2">
      <c r="A1259" s="115" t="s">
        <v>50</v>
      </c>
      <c r="B1259" s="115" t="s">
        <v>18</v>
      </c>
      <c r="C1259" s="116" t="s">
        <v>129</v>
      </c>
      <c r="D1259" s="115" t="str">
        <f t="shared" si="382"/>
        <v>CETotal65-69</v>
      </c>
      <c r="E1259" s="118">
        <f>VLOOKUP(D1259,'Appendix 1b. Person-years 2019'!$E$3:$F$1682,2,FALSE)</f>
        <v>269863.17709999997</v>
      </c>
      <c r="F1259" s="118">
        <f>VLOOKUP(D1259,'Appendix 2b. Deaths 2019'!$E$4:$F$1683,2,FALSE)</f>
        <v>4512</v>
      </c>
      <c r="G1259" s="119">
        <f t="shared" si="383"/>
        <v>1.6719583784963896E-2</v>
      </c>
      <c r="H1259" s="189">
        <v>5</v>
      </c>
      <c r="I1259" s="215">
        <f>VLOOKUP(D1259,'Appendix 3. nax IBGE 2019'!$E$5:$O$1850,11,FALSE)</f>
        <v>2.5000000000000031</v>
      </c>
      <c r="J1259" s="119">
        <f t="shared" si="391"/>
        <v>8.0243811116837524E-2</v>
      </c>
      <c r="K1259" s="119">
        <f t="shared" si="385"/>
        <v>0.91975618888316246</v>
      </c>
      <c r="L1259" s="118">
        <f t="shared" si="395"/>
        <v>81333.571251071175</v>
      </c>
      <c r="M1259" s="118">
        <f t="shared" si="384"/>
        <v>6526.5157289288018</v>
      </c>
      <c r="N1259" s="118">
        <f t="shared" si="392"/>
        <v>390351.56693303387</v>
      </c>
      <c r="O1259" s="118">
        <f t="shared" si="393"/>
        <v>1528102.3959161206</v>
      </c>
      <c r="P1259" s="117">
        <f t="shared" si="394"/>
        <v>18.788089252824925</v>
      </c>
    </row>
    <row r="1260" spans="1:16" x14ac:dyDescent="0.2">
      <c r="A1260" s="115" t="s">
        <v>50</v>
      </c>
      <c r="B1260" s="115" t="s">
        <v>18</v>
      </c>
      <c r="C1260" s="116" t="s">
        <v>130</v>
      </c>
      <c r="D1260" s="115" t="str">
        <f t="shared" si="382"/>
        <v>CETotal70-74</v>
      </c>
      <c r="E1260" s="118">
        <f>VLOOKUP(D1260,'Appendix 1b. Person-years 2019'!$E$3:$F$1682,2,FALSE)</f>
        <v>213454.03159999999</v>
      </c>
      <c r="F1260" s="118">
        <f>VLOOKUP(D1260,'Appendix 2b. Deaths 2019'!$E$4:$F$1683,2,FALSE)</f>
        <v>5176</v>
      </c>
      <c r="G1260" s="119">
        <f t="shared" si="383"/>
        <v>2.4248780691570691E-2</v>
      </c>
      <c r="H1260" s="189">
        <v>5</v>
      </c>
      <c r="I1260" s="215">
        <f>VLOOKUP(D1260,'Appendix 3. nax IBGE 2019'!$E$5:$O$1850,11,FALSE)</f>
        <v>2.4999999999999969</v>
      </c>
      <c r="J1260" s="119">
        <f t="shared" si="391"/>
        <v>0.11431396763023145</v>
      </c>
      <c r="K1260" s="119">
        <f t="shared" si="385"/>
        <v>0.88568603236976851</v>
      </c>
      <c r="L1260" s="118">
        <f t="shared" si="395"/>
        <v>74807.055522142371</v>
      </c>
      <c r="M1260" s="118">
        <f t="shared" si="384"/>
        <v>8551.4913234711094</v>
      </c>
      <c r="N1260" s="118">
        <f t="shared" si="392"/>
        <v>352656.54930203402</v>
      </c>
      <c r="O1260" s="118">
        <f t="shared" si="393"/>
        <v>1137750.8289830869</v>
      </c>
      <c r="P1260" s="117">
        <f t="shared" si="394"/>
        <v>15.209137975579329</v>
      </c>
    </row>
    <row r="1261" spans="1:16" x14ac:dyDescent="0.2">
      <c r="A1261" s="115" t="s">
        <v>50</v>
      </c>
      <c r="B1261" s="115" t="s">
        <v>18</v>
      </c>
      <c r="C1261" s="116" t="s">
        <v>131</v>
      </c>
      <c r="D1261" s="115" t="str">
        <f t="shared" si="382"/>
        <v>CETotal75-79</v>
      </c>
      <c r="E1261" s="118">
        <f>VLOOKUP(D1261,'Appendix 1b. Person-years 2019'!$E$3:$F$1682,2,FALSE)</f>
        <v>147344.03950000001</v>
      </c>
      <c r="F1261" s="118">
        <f>VLOOKUP(D1261,'Appendix 2b. Deaths 2019'!$E$4:$F$1683,2,FALSE)</f>
        <v>6018</v>
      </c>
      <c r="G1261" s="119">
        <f t="shared" si="383"/>
        <v>4.0843185923377642E-2</v>
      </c>
      <c r="H1261" s="189">
        <v>5</v>
      </c>
      <c r="I1261" s="215">
        <f>VLOOKUP(D1261,'Appendix 3. nax IBGE 2019'!$E$5:$O$1850,11,FALSE)</f>
        <v>2.5000000000000027</v>
      </c>
      <c r="J1261" s="119">
        <f t="shared" si="391"/>
        <v>0.18529575698364792</v>
      </c>
      <c r="K1261" s="119">
        <f t="shared" si="385"/>
        <v>0.81470424301635203</v>
      </c>
      <c r="L1261" s="118">
        <f t="shared" si="395"/>
        <v>66255.564198671258</v>
      </c>
      <c r="M1261" s="118">
        <f t="shared" si="384"/>
        <v>12276.874922571473</v>
      </c>
      <c r="N1261" s="118">
        <f t="shared" si="392"/>
        <v>300585.63368692767</v>
      </c>
      <c r="O1261" s="118">
        <f t="shared" si="393"/>
        <v>785094.27968105278</v>
      </c>
      <c r="P1261" s="117">
        <f t="shared" si="394"/>
        <v>11.849484479928369</v>
      </c>
    </row>
    <row r="1262" spans="1:16" x14ac:dyDescent="0.2">
      <c r="A1262" s="115" t="s">
        <v>50</v>
      </c>
      <c r="B1262" s="115" t="s">
        <v>18</v>
      </c>
      <c r="C1262" s="116" t="s">
        <v>132</v>
      </c>
      <c r="D1262" s="115" t="str">
        <f t="shared" si="382"/>
        <v>CETotal80-84</v>
      </c>
      <c r="E1262" s="118">
        <f>VLOOKUP(D1262,'Appendix 1b. Person-years 2019'!$E$3:$F$1682,2,FALSE)</f>
        <v>101560.5246</v>
      </c>
      <c r="F1262" s="118">
        <f>VLOOKUP(D1262,'Appendix 2b. Deaths 2019'!$E$4:$F$1683,2,FALSE)</f>
        <v>6513</v>
      </c>
      <c r="G1262" s="119">
        <f t="shared" si="383"/>
        <v>6.4129247319779994E-2</v>
      </c>
      <c r="H1262" s="189">
        <v>5</v>
      </c>
      <c r="I1262" s="215">
        <f>VLOOKUP(D1262,'Appendix 3. nax IBGE 2019'!$E$5:$O$1850,11,FALSE)</f>
        <v>2.5000000000000018</v>
      </c>
      <c r="J1262" s="119">
        <f t="shared" si="391"/>
        <v>0.27634219429225348</v>
      </c>
      <c r="K1262" s="119">
        <f t="shared" si="385"/>
        <v>0.72365780570774652</v>
      </c>
      <c r="L1262" s="118">
        <f t="shared" si="395"/>
        <v>53978.689276099787</v>
      </c>
      <c r="M1262" s="118">
        <f t="shared" si="384"/>
        <v>14916.589439577147</v>
      </c>
      <c r="N1262" s="118">
        <f t="shared" si="392"/>
        <v>232601.97278155611</v>
      </c>
      <c r="O1262" s="118">
        <f t="shared" si="393"/>
        <v>484508.64599412517</v>
      </c>
      <c r="P1262" s="117">
        <f t="shared" si="394"/>
        <v>8.9759246193599527</v>
      </c>
    </row>
    <row r="1263" spans="1:16" x14ac:dyDescent="0.2">
      <c r="A1263" s="115" t="s">
        <v>50</v>
      </c>
      <c r="B1263" s="115" t="s">
        <v>18</v>
      </c>
      <c r="C1263" s="116" t="s">
        <v>133</v>
      </c>
      <c r="D1263" s="115" t="str">
        <f t="shared" si="382"/>
        <v>CETotal85-89</v>
      </c>
      <c r="E1263" s="118">
        <f>VLOOKUP(D1263,'Appendix 1b. Person-years 2019'!$E$3:$F$1682,2,FALSE)</f>
        <v>50059.119200000001</v>
      </c>
      <c r="F1263" s="118">
        <f>VLOOKUP(D1263,'Appendix 2b. Deaths 2019'!$E$4:$F$1683,2,FALSE)</f>
        <v>5425</v>
      </c>
      <c r="G1263" s="119">
        <f t="shared" si="383"/>
        <v>0.10837186284332385</v>
      </c>
      <c r="H1263" s="189">
        <v>5</v>
      </c>
      <c r="I1263" s="215">
        <f>VLOOKUP(D1263,'Appendix 3. nax IBGE 2019'!$E$5:$O$1850,11,FALSE)</f>
        <v>2.5</v>
      </c>
      <c r="J1263" s="119">
        <f t="shared" si="391"/>
        <v>0.42634878428243456</v>
      </c>
      <c r="K1263" s="119">
        <f t="shared" si="385"/>
        <v>0.5736512157175655</v>
      </c>
      <c r="L1263" s="118">
        <f t="shared" si="395"/>
        <v>39062.099836522641</v>
      </c>
      <c r="M1263" s="118">
        <f t="shared" si="384"/>
        <v>16654.078776820512</v>
      </c>
      <c r="N1263" s="118">
        <f t="shared" si="392"/>
        <v>153675.30224056193</v>
      </c>
      <c r="O1263" s="118">
        <f t="shared" si="393"/>
        <v>251906.67321256903</v>
      </c>
      <c r="P1263" s="117">
        <f t="shared" si="394"/>
        <v>6.4488768977298809</v>
      </c>
    </row>
    <row r="1264" spans="1:16" x14ac:dyDescent="0.2">
      <c r="A1264" s="115" t="s">
        <v>50</v>
      </c>
      <c r="B1264" s="115" t="s">
        <v>18</v>
      </c>
      <c r="C1264" s="116" t="s">
        <v>8</v>
      </c>
      <c r="D1264" s="115" t="str">
        <f t="shared" si="382"/>
        <v>CETotal90+</v>
      </c>
      <c r="E1264" s="113">
        <f>VLOOKUP(D1264,'Appendix 1b. Person-years 2019'!$E$3:$F$1682,2,FALSE)</f>
        <v>32343.376199999999</v>
      </c>
      <c r="F1264" s="113">
        <f>VLOOKUP(D1264,'Appendix 2b. Deaths 2019'!$E$4:$F$1683,2,FALSE)</f>
        <v>7378</v>
      </c>
      <c r="G1264" s="114">
        <f t="shared" si="383"/>
        <v>0.22811471363957361</v>
      </c>
      <c r="H1264" s="190"/>
      <c r="I1264" s="215">
        <f>VLOOKUP(D1264,'Appendix 3. nax IBGE 2019'!$E$5:$O$1850,11,FALSE)</f>
        <v>4.7899623214386944</v>
      </c>
      <c r="J1264" s="114">
        <v>1</v>
      </c>
      <c r="K1264" s="114">
        <f t="shared" si="385"/>
        <v>0</v>
      </c>
      <c r="L1264" s="113">
        <f t="shared" si="395"/>
        <v>22408.021059702129</v>
      </c>
      <c r="M1264" s="113">
        <f t="shared" si="384"/>
        <v>22408.021059702129</v>
      </c>
      <c r="N1264" s="113">
        <f>L1264*P1264</f>
        <v>98231.37097200712</v>
      </c>
      <c r="O1264" s="113">
        <f>N1264</f>
        <v>98231.37097200712</v>
      </c>
      <c r="P1264" s="112">
        <f>1/G1264</f>
        <v>4.3837593114665214</v>
      </c>
    </row>
    <row r="1265" spans="1:16" x14ac:dyDescent="0.2">
      <c r="A1265" s="115" t="s">
        <v>69</v>
      </c>
      <c r="B1265" s="115" t="s">
        <v>18</v>
      </c>
      <c r="C1265" s="116">
        <v>0</v>
      </c>
      <c r="D1265" s="115" t="str">
        <f t="shared" si="382"/>
        <v>DFTotal0</v>
      </c>
      <c r="E1265" s="122">
        <f>VLOOKUP(D1265,'Appendix 1b. Person-years 2019'!$E$3:$F$1682,2,FALSE)</f>
        <v>43390.3053</v>
      </c>
      <c r="F1265" s="122">
        <f>VLOOKUP(D1265,'Appendix 2b. Deaths 2019'!$E$4:$F$1683,2,FALSE)</f>
        <v>361</v>
      </c>
      <c r="G1265" s="123">
        <f t="shared" si="383"/>
        <v>8.3198308355760756E-3</v>
      </c>
      <c r="H1265" s="188">
        <v>1</v>
      </c>
      <c r="I1265" s="215">
        <f>VLOOKUP(D1265,'Appendix 3. nax IBGE 2019'!$E$5:$O$1850,11,FALSE)</f>
        <v>7.9719520704995245E-2</v>
      </c>
      <c r="J1265" s="123">
        <f t="shared" ref="J1265:J1283" si="396">(H1265*G1265)/(1+(H1265-I1265)*G1265)</f>
        <v>8.2566134315726E-3</v>
      </c>
      <c r="K1265" s="123">
        <f t="shared" si="385"/>
        <v>0.99174338656842742</v>
      </c>
      <c r="L1265" s="122">
        <v>100000</v>
      </c>
      <c r="M1265" s="122">
        <f t="shared" si="384"/>
        <v>825.66134315726003</v>
      </c>
      <c r="N1265" s="122">
        <f t="shared" ref="N1265:N1283" si="397">L1266*H1265+M1265*I1265</f>
        <v>99240.15998338387</v>
      </c>
      <c r="O1265" s="122">
        <f t="shared" ref="O1265:O1283" si="398">O1266+N1265</f>
        <v>7926081.8510782123</v>
      </c>
      <c r="P1265" s="121">
        <f t="shared" ref="P1265:P1283" si="399">O1265/L1265</f>
        <v>79.260818510782116</v>
      </c>
    </row>
    <row r="1266" spans="1:16" x14ac:dyDescent="0.2">
      <c r="A1266" s="115" t="s">
        <v>69</v>
      </c>
      <c r="B1266" s="115" t="s">
        <v>18</v>
      </c>
      <c r="C1266" s="120" t="s">
        <v>1657</v>
      </c>
      <c r="D1266" s="115" t="str">
        <f t="shared" si="382"/>
        <v>DFTotal1-4</v>
      </c>
      <c r="E1266" s="118">
        <f>VLOOKUP(D1266,'Appendix 1b. Person-years 2019'!$E$3:$F$1682,2,FALSE)</f>
        <v>162841.951</v>
      </c>
      <c r="F1266" s="118">
        <f>VLOOKUP(D1266,'Appendix 2b. Deaths 2019'!$E$4:$F$1683,2,FALSE)</f>
        <v>74</v>
      </c>
      <c r="G1266" s="119">
        <f t="shared" si="383"/>
        <v>4.544283555040433E-4</v>
      </c>
      <c r="H1266" s="189">
        <v>4</v>
      </c>
      <c r="I1266" s="215">
        <f>VLOOKUP(D1266,'Appendix 3. nax IBGE 2019'!$E$5:$O$1850,11,FALSE)</f>
        <v>1.5079019262848874</v>
      </c>
      <c r="J1266" s="119">
        <f t="shared" si="396"/>
        <v>1.8156572264669758E-3</v>
      </c>
      <c r="K1266" s="119">
        <f t="shared" si="385"/>
        <v>0.99818434277353307</v>
      </c>
      <c r="L1266" s="118">
        <f t="shared" ref="L1266:L1284" si="400">L1265-M1265</f>
        <v>99174.338656842738</v>
      </c>
      <c r="M1266" s="118">
        <f t="shared" si="384"/>
        <v>180.06660466237966</v>
      </c>
      <c r="N1266" s="118">
        <f t="shared" si="397"/>
        <v>396248.6109887514</v>
      </c>
      <c r="O1266" s="118">
        <f t="shared" si="398"/>
        <v>7826841.6910948288</v>
      </c>
      <c r="P1266" s="117">
        <f t="shared" si="399"/>
        <v>78.920029083095883</v>
      </c>
    </row>
    <row r="1267" spans="1:16" x14ac:dyDescent="0.2">
      <c r="A1267" s="115" t="s">
        <v>69</v>
      </c>
      <c r="B1267" s="115" t="s">
        <v>18</v>
      </c>
      <c r="C1267" s="120" t="s">
        <v>1658</v>
      </c>
      <c r="D1267" s="115" t="str">
        <f t="shared" si="382"/>
        <v>DFTotal5-9</v>
      </c>
      <c r="E1267" s="118">
        <f>VLOOKUP(D1267,'Appendix 1b. Person-years 2019'!$E$3:$F$1682,2,FALSE)</f>
        <v>186587.84529999999</v>
      </c>
      <c r="F1267" s="118">
        <f>VLOOKUP(D1267,'Appendix 2b. Deaths 2019'!$E$4:$F$1683,2,FALSE)</f>
        <v>35</v>
      </c>
      <c r="G1267" s="119">
        <f t="shared" si="383"/>
        <v>1.8757920669337406E-4</v>
      </c>
      <c r="H1267" s="189">
        <v>5</v>
      </c>
      <c r="I1267" s="215">
        <f>VLOOKUP(D1267,'Appendix 3. nax IBGE 2019'!$E$5:$O$1850,11,FALSE)</f>
        <v>2.4999999999994458</v>
      </c>
      <c r="J1267" s="119">
        <f t="shared" si="396"/>
        <v>9.3745641514021618E-4</v>
      </c>
      <c r="K1267" s="119">
        <f t="shared" si="385"/>
        <v>0.9990625435848598</v>
      </c>
      <c r="L1267" s="118">
        <f t="shared" si="400"/>
        <v>98994.272052180357</v>
      </c>
      <c r="M1267" s="118">
        <f t="shared" si="384"/>
        <v>92.802815397452292</v>
      </c>
      <c r="N1267" s="118">
        <f t="shared" si="397"/>
        <v>494739.35322240804</v>
      </c>
      <c r="O1267" s="118">
        <f t="shared" si="398"/>
        <v>7430593.0801060777</v>
      </c>
      <c r="P1267" s="117">
        <f t="shared" si="399"/>
        <v>75.06083863306128</v>
      </c>
    </row>
    <row r="1268" spans="1:16" x14ac:dyDescent="0.2">
      <c r="A1268" s="115" t="s">
        <v>69</v>
      </c>
      <c r="B1268" s="115" t="s">
        <v>18</v>
      </c>
      <c r="C1268" s="120" t="s">
        <v>118</v>
      </c>
      <c r="D1268" s="115" t="str">
        <f t="shared" si="382"/>
        <v>DFTotal10-14</v>
      </c>
      <c r="E1268" s="118">
        <f>VLOOKUP(D1268,'Appendix 1b. Person-years 2019'!$E$3:$F$1682,2,FALSE)</f>
        <v>213353.889</v>
      </c>
      <c r="F1268" s="118">
        <f>VLOOKUP(D1268,'Appendix 2b. Deaths 2019'!$E$4:$F$1683,2,FALSE)</f>
        <v>38</v>
      </c>
      <c r="G1268" s="119">
        <f t="shared" si="383"/>
        <v>1.7810783847488246E-4</v>
      </c>
      <c r="H1268" s="189">
        <v>5</v>
      </c>
      <c r="I1268" s="215">
        <f>VLOOKUP(D1268,'Appendix 3. nax IBGE 2019'!$E$5:$O$1850,11,FALSE)</f>
        <v>2.5000000000000719</v>
      </c>
      <c r="J1268" s="119">
        <f t="shared" si="396"/>
        <v>8.9014283883201667E-4</v>
      </c>
      <c r="K1268" s="119">
        <f t="shared" si="385"/>
        <v>0.99910985716116796</v>
      </c>
      <c r="L1268" s="118">
        <f t="shared" si="400"/>
        <v>98901.469236782897</v>
      </c>
      <c r="M1268" s="118">
        <f t="shared" si="384"/>
        <v>88.0364345910873</v>
      </c>
      <c r="N1268" s="118">
        <f t="shared" si="397"/>
        <v>494287.25509743678</v>
      </c>
      <c r="O1268" s="118">
        <f t="shared" si="398"/>
        <v>6935853.7268836694</v>
      </c>
      <c r="P1268" s="117">
        <f t="shared" si="399"/>
        <v>70.128925084806767</v>
      </c>
    </row>
    <row r="1269" spans="1:16" x14ac:dyDescent="0.2">
      <c r="A1269" s="115" t="s">
        <v>69</v>
      </c>
      <c r="B1269" s="115" t="s">
        <v>18</v>
      </c>
      <c r="C1269" s="116" t="s">
        <v>119</v>
      </c>
      <c r="D1269" s="115" t="str">
        <f t="shared" si="382"/>
        <v>DFTotal15-19</v>
      </c>
      <c r="E1269" s="118">
        <f>VLOOKUP(D1269,'Appendix 1b. Person-years 2019'!$E$3:$F$1682,2,FALSE)</f>
        <v>239659.1771</v>
      </c>
      <c r="F1269" s="118">
        <f>VLOOKUP(D1269,'Appendix 2b. Deaths 2019'!$E$4:$F$1683,2,FALSE)</f>
        <v>164</v>
      </c>
      <c r="G1269" s="119">
        <f t="shared" si="383"/>
        <v>6.8430511188632471E-4</v>
      </c>
      <c r="H1269" s="189">
        <v>5</v>
      </c>
      <c r="I1269" s="215">
        <f>VLOOKUP(D1269,'Appendix 3. nax IBGE 2019'!$E$5:$O$1850,11,FALSE)</f>
        <v>2.5000000000000586</v>
      </c>
      <c r="J1269" s="119">
        <f t="shared" si="396"/>
        <v>3.4156821375633402E-3</v>
      </c>
      <c r="K1269" s="119">
        <f t="shared" si="385"/>
        <v>0.99658431786243662</v>
      </c>
      <c r="L1269" s="118">
        <f t="shared" si="400"/>
        <v>98813.432802191805</v>
      </c>
      <c r="M1269" s="118">
        <f t="shared" si="384"/>
        <v>337.51527737376199</v>
      </c>
      <c r="N1269" s="118">
        <f t="shared" si="397"/>
        <v>493223.37581752462</v>
      </c>
      <c r="O1269" s="118">
        <f t="shared" si="398"/>
        <v>6441566.4717862327</v>
      </c>
      <c r="P1269" s="117">
        <f t="shared" si="399"/>
        <v>65.189178121978486</v>
      </c>
    </row>
    <row r="1270" spans="1:16" x14ac:dyDescent="0.2">
      <c r="A1270" s="115" t="s">
        <v>69</v>
      </c>
      <c r="B1270" s="115" t="s">
        <v>18</v>
      </c>
      <c r="C1270" s="116" t="s">
        <v>120</v>
      </c>
      <c r="D1270" s="115" t="str">
        <f t="shared" si="382"/>
        <v>DFTotal20-24</v>
      </c>
      <c r="E1270" s="118">
        <f>VLOOKUP(D1270,'Appendix 1b. Person-years 2019'!$E$3:$F$1682,2,FALSE)</f>
        <v>251032.4062</v>
      </c>
      <c r="F1270" s="118">
        <f>VLOOKUP(D1270,'Appendix 2b. Deaths 2019'!$E$4:$F$1683,2,FALSE)</f>
        <v>236</v>
      </c>
      <c r="G1270" s="119">
        <f t="shared" si="383"/>
        <v>9.4011766676839513E-4</v>
      </c>
      <c r="H1270" s="189">
        <v>5</v>
      </c>
      <c r="I1270" s="215">
        <f>VLOOKUP(D1270,'Appendix 3. nax IBGE 2019'!$E$5:$O$1850,11,FALSE)</f>
        <v>2.5000000000000351</v>
      </c>
      <c r="J1270" s="119">
        <f t="shared" si="396"/>
        <v>4.689566473114826E-3</v>
      </c>
      <c r="K1270" s="119">
        <f t="shared" si="385"/>
        <v>0.9953104335268852</v>
      </c>
      <c r="L1270" s="118">
        <f t="shared" si="400"/>
        <v>98475.91752481804</v>
      </c>
      <c r="M1270" s="118">
        <f t="shared" si="384"/>
        <v>461.80936123360743</v>
      </c>
      <c r="N1270" s="118">
        <f t="shared" si="397"/>
        <v>491225.06422100618</v>
      </c>
      <c r="O1270" s="118">
        <f t="shared" si="398"/>
        <v>5948343.0959687084</v>
      </c>
      <c r="P1270" s="117">
        <f t="shared" si="399"/>
        <v>60.404038322055733</v>
      </c>
    </row>
    <row r="1271" spans="1:16" x14ac:dyDescent="0.2">
      <c r="A1271" s="115" t="s">
        <v>69</v>
      </c>
      <c r="B1271" s="115" t="s">
        <v>18</v>
      </c>
      <c r="C1271" s="116" t="s">
        <v>121</v>
      </c>
      <c r="D1271" s="115" t="str">
        <f t="shared" si="382"/>
        <v>DFTotal25-29</v>
      </c>
      <c r="E1271" s="118">
        <f>VLOOKUP(D1271,'Appendix 1b. Person-years 2019'!$E$3:$F$1682,2,FALSE)</f>
        <v>253834.601</v>
      </c>
      <c r="F1271" s="118">
        <f>VLOOKUP(D1271,'Appendix 2b. Deaths 2019'!$E$4:$F$1683,2,FALSE)</f>
        <v>252</v>
      </c>
      <c r="G1271" s="119">
        <f t="shared" si="383"/>
        <v>9.9277245500506059E-4</v>
      </c>
      <c r="H1271" s="189">
        <v>5</v>
      </c>
      <c r="I1271" s="215">
        <f>VLOOKUP(D1271,'Appendix 3. nax IBGE 2019'!$E$5:$O$1850,11,FALSE)</f>
        <v>2.4999999999999227</v>
      </c>
      <c r="J1271" s="119">
        <f t="shared" si="396"/>
        <v>4.9515728122828361E-3</v>
      </c>
      <c r="K1271" s="119">
        <f t="shared" si="385"/>
        <v>0.99504842718771713</v>
      </c>
      <c r="L1271" s="118">
        <f t="shared" si="400"/>
        <v>98014.108163584431</v>
      </c>
      <c r="M1271" s="118">
        <f t="shared" si="384"/>
        <v>485.32399320295383</v>
      </c>
      <c r="N1271" s="118">
        <f t="shared" si="397"/>
        <v>488857.23083491472</v>
      </c>
      <c r="O1271" s="118">
        <f t="shared" si="398"/>
        <v>5457118.0317477025</v>
      </c>
      <c r="P1271" s="117">
        <f t="shared" si="399"/>
        <v>55.676862586351696</v>
      </c>
    </row>
    <row r="1272" spans="1:16" x14ac:dyDescent="0.2">
      <c r="A1272" s="115" t="s">
        <v>69</v>
      </c>
      <c r="B1272" s="115" t="s">
        <v>18</v>
      </c>
      <c r="C1272" s="116" t="s">
        <v>122</v>
      </c>
      <c r="D1272" s="115" t="str">
        <f t="shared" si="382"/>
        <v>DFTotal30-34</v>
      </c>
      <c r="E1272" s="118">
        <f>VLOOKUP(D1272,'Appendix 1b. Person-years 2019'!$E$3:$F$1682,2,FALSE)</f>
        <v>269660.59529999999</v>
      </c>
      <c r="F1272" s="118">
        <f>VLOOKUP(D1272,'Appendix 2b. Deaths 2019'!$E$4:$F$1683,2,FALSE)</f>
        <v>266</v>
      </c>
      <c r="G1272" s="119">
        <f t="shared" si="383"/>
        <v>9.864251753359532E-4</v>
      </c>
      <c r="H1272" s="189">
        <v>5</v>
      </c>
      <c r="I1272" s="215">
        <f>VLOOKUP(D1272,'Appendix 3. nax IBGE 2019'!$E$5:$O$1850,11,FALSE)</f>
        <v>2.5000000000000959</v>
      </c>
      <c r="J1272" s="119">
        <f t="shared" si="396"/>
        <v>4.9199928646194322E-3</v>
      </c>
      <c r="K1272" s="119">
        <f t="shared" si="385"/>
        <v>0.99508000713538058</v>
      </c>
      <c r="L1272" s="118">
        <f t="shared" si="400"/>
        <v>97528.784170381477</v>
      </c>
      <c r="M1272" s="118">
        <f t="shared" si="384"/>
        <v>479.84092221328552</v>
      </c>
      <c r="N1272" s="118">
        <f t="shared" si="397"/>
        <v>486444.31854637421</v>
      </c>
      <c r="O1272" s="118">
        <f t="shared" si="398"/>
        <v>4968260.8009127881</v>
      </c>
      <c r="P1272" s="117">
        <f t="shared" si="399"/>
        <v>50.941481975549941</v>
      </c>
    </row>
    <row r="1273" spans="1:16" x14ac:dyDescent="0.2">
      <c r="A1273" s="115" t="s">
        <v>69</v>
      </c>
      <c r="B1273" s="115" t="s">
        <v>18</v>
      </c>
      <c r="C1273" s="116" t="s">
        <v>123</v>
      </c>
      <c r="D1273" s="115" t="str">
        <f t="shared" si="382"/>
        <v>DFTotal35-39</v>
      </c>
      <c r="E1273" s="118">
        <f>VLOOKUP(D1273,'Appendix 1b. Person-years 2019'!$E$3:$F$1682,2,FALSE)</f>
        <v>278456.158</v>
      </c>
      <c r="F1273" s="118">
        <f>VLOOKUP(D1273,'Appendix 2b. Deaths 2019'!$E$4:$F$1683,2,FALSE)</f>
        <v>417</v>
      </c>
      <c r="G1273" s="119">
        <f t="shared" si="383"/>
        <v>1.4975427478245964E-3</v>
      </c>
      <c r="H1273" s="189">
        <v>5</v>
      </c>
      <c r="I1273" s="215">
        <f>VLOOKUP(D1273,'Appendix 3. nax IBGE 2019'!$E$5:$O$1850,11,FALSE)</f>
        <v>2.4999999999999449</v>
      </c>
      <c r="J1273" s="119">
        <f t="shared" si="396"/>
        <v>7.4597853704184858E-3</v>
      </c>
      <c r="K1273" s="119">
        <f t="shared" si="385"/>
        <v>0.99254021462958153</v>
      </c>
      <c r="L1273" s="118">
        <f t="shared" si="400"/>
        <v>97048.943248168187</v>
      </c>
      <c r="M1273" s="118">
        <f t="shared" si="384"/>
        <v>723.96428705725896</v>
      </c>
      <c r="N1273" s="118">
        <f t="shared" si="397"/>
        <v>483434.80552319775</v>
      </c>
      <c r="O1273" s="118">
        <f t="shared" si="398"/>
        <v>4481816.4823664138</v>
      </c>
      <c r="P1273" s="117">
        <f t="shared" si="399"/>
        <v>46.180992109370635</v>
      </c>
    </row>
    <row r="1274" spans="1:16" x14ac:dyDescent="0.2">
      <c r="A1274" s="115" t="s">
        <v>69</v>
      </c>
      <c r="B1274" s="115" t="s">
        <v>18</v>
      </c>
      <c r="C1274" s="116" t="s">
        <v>124</v>
      </c>
      <c r="D1274" s="115" t="str">
        <f t="shared" si="382"/>
        <v>DFTotal40-44</v>
      </c>
      <c r="E1274" s="118">
        <f>VLOOKUP(D1274,'Appendix 1b. Person-years 2019'!$E$3:$F$1682,2,FALSE)</f>
        <v>250935.13279999999</v>
      </c>
      <c r="F1274" s="118">
        <f>VLOOKUP(D1274,'Appendix 2b. Deaths 2019'!$E$4:$F$1683,2,FALSE)</f>
        <v>451</v>
      </c>
      <c r="G1274" s="119">
        <f t="shared" si="383"/>
        <v>1.7972772284519261E-3</v>
      </c>
      <c r="H1274" s="189">
        <v>5</v>
      </c>
      <c r="I1274" s="215">
        <f>VLOOKUP(D1274,'Appendix 3. nax IBGE 2019'!$E$5:$O$1850,11,FALSE)</f>
        <v>2.4999999999999902</v>
      </c>
      <c r="J1274" s="119">
        <f t="shared" si="396"/>
        <v>8.9461891869916221E-3</v>
      </c>
      <c r="K1274" s="119">
        <f t="shared" si="385"/>
        <v>0.99105381081300836</v>
      </c>
      <c r="L1274" s="118">
        <f t="shared" si="400"/>
        <v>96324.97896111093</v>
      </c>
      <c r="M1274" s="118">
        <f t="shared" si="384"/>
        <v>861.74148521908614</v>
      </c>
      <c r="N1274" s="118">
        <f t="shared" si="397"/>
        <v>479470.5410925069</v>
      </c>
      <c r="O1274" s="118">
        <f t="shared" si="398"/>
        <v>3998381.6768432157</v>
      </c>
      <c r="P1274" s="117">
        <f t="shared" si="399"/>
        <v>41.509291981859384</v>
      </c>
    </row>
    <row r="1275" spans="1:16" x14ac:dyDescent="0.2">
      <c r="A1275" s="115" t="s">
        <v>69</v>
      </c>
      <c r="B1275" s="115" t="s">
        <v>18</v>
      </c>
      <c r="C1275" s="116" t="s">
        <v>125</v>
      </c>
      <c r="D1275" s="115" t="str">
        <f t="shared" si="382"/>
        <v>DFTotal45-49</v>
      </c>
      <c r="E1275" s="118">
        <f>VLOOKUP(D1275,'Appendix 1b. Person-years 2019'!$E$3:$F$1682,2,FALSE)</f>
        <v>207822.7795</v>
      </c>
      <c r="F1275" s="118">
        <f>VLOOKUP(D1275,'Appendix 2b. Deaths 2019'!$E$4:$F$1683,2,FALSE)</f>
        <v>556</v>
      </c>
      <c r="G1275" s="119">
        <f t="shared" si="383"/>
        <v>2.6753563845969058E-3</v>
      </c>
      <c r="H1275" s="189">
        <v>5</v>
      </c>
      <c r="I1275" s="215">
        <f>VLOOKUP(D1275,'Appendix 3. nax IBGE 2019'!$E$5:$O$1850,11,FALSE)</f>
        <v>2.5000000000000084</v>
      </c>
      <c r="J1275" s="119">
        <f t="shared" si="396"/>
        <v>1.3287907204540532E-2</v>
      </c>
      <c r="K1275" s="119">
        <f t="shared" si="385"/>
        <v>0.98671209279545946</v>
      </c>
      <c r="L1275" s="118">
        <f t="shared" si="400"/>
        <v>95463.237475891845</v>
      </c>
      <c r="M1275" s="118">
        <f t="shared" si="384"/>
        <v>1268.506641024667</v>
      </c>
      <c r="N1275" s="118">
        <f t="shared" si="397"/>
        <v>474144.92077689758</v>
      </c>
      <c r="O1275" s="118">
        <f t="shared" si="398"/>
        <v>3518911.1357507086</v>
      </c>
      <c r="P1275" s="117">
        <f t="shared" si="399"/>
        <v>36.861426752254971</v>
      </c>
    </row>
    <row r="1276" spans="1:16" x14ac:dyDescent="0.2">
      <c r="A1276" s="115" t="s">
        <v>69</v>
      </c>
      <c r="B1276" s="115" t="s">
        <v>18</v>
      </c>
      <c r="C1276" s="116" t="s">
        <v>126</v>
      </c>
      <c r="D1276" s="115" t="str">
        <f t="shared" si="382"/>
        <v>DFTotal50-54</v>
      </c>
      <c r="E1276" s="118">
        <f>VLOOKUP(D1276,'Appendix 1b. Person-years 2019'!$E$3:$F$1682,2,FALSE)</f>
        <v>180189.91829999999</v>
      </c>
      <c r="F1276" s="118">
        <f>VLOOKUP(D1276,'Appendix 2b. Deaths 2019'!$E$4:$F$1683,2,FALSE)</f>
        <v>732</v>
      </c>
      <c r="G1276" s="119">
        <f t="shared" si="383"/>
        <v>4.062380442291371E-3</v>
      </c>
      <c r="H1276" s="189">
        <v>5</v>
      </c>
      <c r="I1276" s="215">
        <f>VLOOKUP(D1276,'Appendix 3. nax IBGE 2019'!$E$5:$O$1850,11,FALSE)</f>
        <v>2.5000000000000124</v>
      </c>
      <c r="J1276" s="119">
        <f t="shared" si="396"/>
        <v>2.0107689500045229E-2</v>
      </c>
      <c r="K1276" s="119">
        <f t="shared" si="385"/>
        <v>0.97989231049995473</v>
      </c>
      <c r="L1276" s="118">
        <f t="shared" si="400"/>
        <v>94194.73083486718</v>
      </c>
      <c r="M1276" s="118">
        <f t="shared" si="384"/>
        <v>1894.0384001678453</v>
      </c>
      <c r="N1276" s="118">
        <f t="shared" si="397"/>
        <v>466238.5581739163</v>
      </c>
      <c r="O1276" s="118">
        <f t="shared" si="398"/>
        <v>3044766.2149738111</v>
      </c>
      <c r="P1276" s="117">
        <f t="shared" si="399"/>
        <v>32.324167052524331</v>
      </c>
    </row>
    <row r="1277" spans="1:16" x14ac:dyDescent="0.2">
      <c r="A1277" s="115" t="s">
        <v>69</v>
      </c>
      <c r="B1277" s="115" t="s">
        <v>18</v>
      </c>
      <c r="C1277" s="116" t="s">
        <v>127</v>
      </c>
      <c r="D1277" s="115" t="str">
        <f t="shared" si="382"/>
        <v>DFTotal55-59</v>
      </c>
      <c r="E1277" s="118">
        <f>VLOOKUP(D1277,'Appendix 1b. Person-years 2019'!$E$3:$F$1682,2,FALSE)</f>
        <v>145433.08379999999</v>
      </c>
      <c r="F1277" s="118">
        <f>VLOOKUP(D1277,'Appendix 2b. Deaths 2019'!$E$4:$F$1683,2,FALSE)</f>
        <v>865</v>
      </c>
      <c r="G1277" s="119">
        <f t="shared" si="383"/>
        <v>5.9477525842025775E-3</v>
      </c>
      <c r="H1277" s="189">
        <v>5</v>
      </c>
      <c r="I1277" s="215">
        <f>VLOOKUP(D1277,'Appendix 3. nax IBGE 2019'!$E$5:$O$1850,11,FALSE)</f>
        <v>2.4999999999999849</v>
      </c>
      <c r="J1277" s="119">
        <f t="shared" si="396"/>
        <v>2.9303044770367982E-2</v>
      </c>
      <c r="K1277" s="119">
        <f t="shared" si="385"/>
        <v>0.97069695522963206</v>
      </c>
      <c r="L1277" s="118">
        <f t="shared" si="400"/>
        <v>92300.692434699333</v>
      </c>
      <c r="M1277" s="118">
        <f t="shared" si="384"/>
        <v>2704.6913227499599</v>
      </c>
      <c r="N1277" s="118">
        <f t="shared" si="397"/>
        <v>454741.73386662174</v>
      </c>
      <c r="O1277" s="118">
        <f t="shared" si="398"/>
        <v>2578527.6567998948</v>
      </c>
      <c r="P1277" s="117">
        <f t="shared" si="399"/>
        <v>27.936168069639837</v>
      </c>
    </row>
    <row r="1278" spans="1:16" x14ac:dyDescent="0.2">
      <c r="A1278" s="115" t="s">
        <v>69</v>
      </c>
      <c r="B1278" s="115" t="s">
        <v>18</v>
      </c>
      <c r="C1278" s="116" t="s">
        <v>128</v>
      </c>
      <c r="D1278" s="115" t="str">
        <f t="shared" si="382"/>
        <v>DFTotal60-64</v>
      </c>
      <c r="E1278" s="118">
        <f>VLOOKUP(D1278,'Appendix 1b. Person-years 2019'!$E$3:$F$1682,2,FALSE)</f>
        <v>110848.9584</v>
      </c>
      <c r="F1278" s="118">
        <f>VLOOKUP(D1278,'Appendix 2b. Deaths 2019'!$E$4:$F$1683,2,FALSE)</f>
        <v>993</v>
      </c>
      <c r="G1278" s="119">
        <f t="shared" si="383"/>
        <v>8.9581355957964511E-3</v>
      </c>
      <c r="H1278" s="189">
        <v>5</v>
      </c>
      <c r="I1278" s="215">
        <f>VLOOKUP(D1278,'Appendix 3. nax IBGE 2019'!$E$5:$O$1850,11,FALSE)</f>
        <v>2.5000000000000089</v>
      </c>
      <c r="J1278" s="119">
        <f t="shared" si="396"/>
        <v>4.3809548293962483E-2</v>
      </c>
      <c r="K1278" s="119">
        <f t="shared" si="385"/>
        <v>0.95619045170603756</v>
      </c>
      <c r="L1278" s="118">
        <f t="shared" si="400"/>
        <v>89596.001111949372</v>
      </c>
      <c r="M1278" s="118">
        <f t="shared" si="384"/>
        <v>3925.1603376598623</v>
      </c>
      <c r="N1278" s="118">
        <f t="shared" si="397"/>
        <v>438167.10471559723</v>
      </c>
      <c r="O1278" s="118">
        <f t="shared" si="398"/>
        <v>2123785.922933273</v>
      </c>
      <c r="P1278" s="117">
        <f t="shared" si="399"/>
        <v>23.70402581114778</v>
      </c>
    </row>
    <row r="1279" spans="1:16" x14ac:dyDescent="0.2">
      <c r="A1279" s="115" t="s">
        <v>69</v>
      </c>
      <c r="B1279" s="115" t="s">
        <v>18</v>
      </c>
      <c r="C1279" s="116" t="s">
        <v>129</v>
      </c>
      <c r="D1279" s="115" t="str">
        <f t="shared" si="382"/>
        <v>DFTotal65-69</v>
      </c>
      <c r="E1279" s="118">
        <f>VLOOKUP(D1279,'Appendix 1b. Person-years 2019'!$E$3:$F$1682,2,FALSE)</f>
        <v>83289.713199999998</v>
      </c>
      <c r="F1279" s="118">
        <f>VLOOKUP(D1279,'Appendix 2b. Deaths 2019'!$E$4:$F$1683,2,FALSE)</f>
        <v>1132</v>
      </c>
      <c r="G1279" s="119">
        <f t="shared" si="383"/>
        <v>1.3591114154538834E-2</v>
      </c>
      <c r="H1279" s="189">
        <v>5</v>
      </c>
      <c r="I1279" s="215">
        <f>VLOOKUP(D1279,'Appendix 3. nax IBGE 2019'!$E$5:$O$1850,11,FALSE)</f>
        <v>2.5</v>
      </c>
      <c r="J1279" s="119">
        <f t="shared" si="396"/>
        <v>6.572246689739325E-2</v>
      </c>
      <c r="K1279" s="119">
        <f t="shared" si="385"/>
        <v>0.93427753310260675</v>
      </c>
      <c r="L1279" s="118">
        <f t="shared" si="400"/>
        <v>85670.840774289507</v>
      </c>
      <c r="M1279" s="118">
        <f t="shared" si="384"/>
        <v>5630.4989968600903</v>
      </c>
      <c r="N1279" s="118">
        <f t="shared" si="397"/>
        <v>414277.95637929736</v>
      </c>
      <c r="O1279" s="118">
        <f t="shared" si="398"/>
        <v>1685618.8182176759</v>
      </c>
      <c r="P1279" s="117">
        <f t="shared" si="399"/>
        <v>19.675525569530109</v>
      </c>
    </row>
    <row r="1280" spans="1:16" x14ac:dyDescent="0.2">
      <c r="A1280" s="115" t="s">
        <v>69</v>
      </c>
      <c r="B1280" s="115" t="s">
        <v>18</v>
      </c>
      <c r="C1280" s="116" t="s">
        <v>130</v>
      </c>
      <c r="D1280" s="115" t="str">
        <f t="shared" si="382"/>
        <v>DFTotal70-74</v>
      </c>
      <c r="E1280" s="118">
        <f>VLOOKUP(D1280,'Appendix 1b. Person-years 2019'!$E$3:$F$1682,2,FALSE)</f>
        <v>57244.284500000002</v>
      </c>
      <c r="F1280" s="118">
        <f>VLOOKUP(D1280,'Appendix 2b. Deaths 2019'!$E$4:$F$1683,2,FALSE)</f>
        <v>1195</v>
      </c>
      <c r="G1280" s="119">
        <f t="shared" si="383"/>
        <v>2.0875446526019553E-2</v>
      </c>
      <c r="H1280" s="189">
        <v>5</v>
      </c>
      <c r="I1280" s="215">
        <f>VLOOKUP(D1280,'Appendix 3. nax IBGE 2019'!$E$5:$O$1850,11,FALSE)</f>
        <v>2.499999999999996</v>
      </c>
      <c r="J1280" s="119">
        <f t="shared" si="396"/>
        <v>9.9200115845812273E-2</v>
      </c>
      <c r="K1280" s="119">
        <f t="shared" si="385"/>
        <v>0.90079988415418777</v>
      </c>
      <c r="L1280" s="118">
        <f t="shared" si="400"/>
        <v>80040.341777429421</v>
      </c>
      <c r="M1280" s="118">
        <f t="shared" si="384"/>
        <v>7940.0111766594064</v>
      </c>
      <c r="N1280" s="118">
        <f t="shared" si="397"/>
        <v>380351.68094549858</v>
      </c>
      <c r="O1280" s="118">
        <f t="shared" si="398"/>
        <v>1271340.8618383785</v>
      </c>
      <c r="P1280" s="117">
        <f t="shared" si="399"/>
        <v>15.883751038615429</v>
      </c>
    </row>
    <row r="1281" spans="1:16" x14ac:dyDescent="0.2">
      <c r="A1281" s="115" t="s">
        <v>69</v>
      </c>
      <c r="B1281" s="115" t="s">
        <v>18</v>
      </c>
      <c r="C1281" s="116" t="s">
        <v>131</v>
      </c>
      <c r="D1281" s="115" t="str">
        <f t="shared" si="382"/>
        <v>DFTotal75-79</v>
      </c>
      <c r="E1281" s="118">
        <f>VLOOKUP(D1281,'Appendix 1b. Person-years 2019'!$E$3:$F$1682,2,FALSE)</f>
        <v>36486.431900000003</v>
      </c>
      <c r="F1281" s="118">
        <f>VLOOKUP(D1281,'Appendix 2b. Deaths 2019'!$E$4:$F$1683,2,FALSE)</f>
        <v>1356</v>
      </c>
      <c r="G1281" s="119">
        <f t="shared" si="383"/>
        <v>3.7164500045289435E-2</v>
      </c>
      <c r="H1281" s="189">
        <v>5</v>
      </c>
      <c r="I1281" s="215">
        <f>VLOOKUP(D1281,'Appendix 3. nax IBGE 2019'!$E$5:$O$1850,11,FALSE)</f>
        <v>2.5000000000000009</v>
      </c>
      <c r="J1281" s="119">
        <f t="shared" si="396"/>
        <v>0.17002524240389719</v>
      </c>
      <c r="K1281" s="119">
        <f t="shared" si="385"/>
        <v>0.82997475759610284</v>
      </c>
      <c r="L1281" s="118">
        <f t="shared" si="400"/>
        <v>72100.330600770016</v>
      </c>
      <c r="M1281" s="118">
        <f t="shared" si="384"/>
        <v>12258.876187797048</v>
      </c>
      <c r="N1281" s="118">
        <f t="shared" si="397"/>
        <v>329854.4625343575</v>
      </c>
      <c r="O1281" s="118">
        <f t="shared" si="398"/>
        <v>890989.18089287984</v>
      </c>
      <c r="P1281" s="117">
        <f t="shared" si="399"/>
        <v>12.357629617905861</v>
      </c>
    </row>
    <row r="1282" spans="1:16" x14ac:dyDescent="0.2">
      <c r="A1282" s="115" t="s">
        <v>69</v>
      </c>
      <c r="B1282" s="115" t="s">
        <v>18</v>
      </c>
      <c r="C1282" s="116" t="s">
        <v>132</v>
      </c>
      <c r="D1282" s="115" t="str">
        <f t="shared" si="382"/>
        <v>DFTotal80-84</v>
      </c>
      <c r="E1282" s="118">
        <f>VLOOKUP(D1282,'Appendix 1b. Person-years 2019'!$E$3:$F$1682,2,FALSE)</f>
        <v>23176.512200000001</v>
      </c>
      <c r="F1282" s="118">
        <f>VLOOKUP(D1282,'Appendix 2b. Deaths 2019'!$E$4:$F$1683,2,FALSE)</f>
        <v>1416</v>
      </c>
      <c r="G1282" s="119">
        <f t="shared" si="383"/>
        <v>6.1096337006221323E-2</v>
      </c>
      <c r="H1282" s="189">
        <v>5</v>
      </c>
      <c r="I1282" s="215">
        <f>VLOOKUP(D1282,'Appendix 3. nax IBGE 2019'!$E$5:$O$1850,11,FALSE)</f>
        <v>2.4999999999999987</v>
      </c>
      <c r="J1282" s="119">
        <f t="shared" si="396"/>
        <v>0.2650046513182211</v>
      </c>
      <c r="K1282" s="119">
        <f t="shared" si="385"/>
        <v>0.73499534868177885</v>
      </c>
      <c r="L1282" s="118">
        <f t="shared" si="400"/>
        <v>59841.454412972969</v>
      </c>
      <c r="M1282" s="118">
        <f t="shared" si="384"/>
        <v>15858.263761085125</v>
      </c>
      <c r="N1282" s="118">
        <f t="shared" si="397"/>
        <v>259561.61266215204</v>
      </c>
      <c r="O1282" s="118">
        <f t="shared" si="398"/>
        <v>561134.71835852228</v>
      </c>
      <c r="P1282" s="117">
        <f t="shared" si="399"/>
        <v>9.3770234006357054</v>
      </c>
    </row>
    <row r="1283" spans="1:16" x14ac:dyDescent="0.2">
      <c r="A1283" s="115" t="s">
        <v>69</v>
      </c>
      <c r="B1283" s="115" t="s">
        <v>18</v>
      </c>
      <c r="C1283" s="116" t="s">
        <v>133</v>
      </c>
      <c r="D1283" s="115" t="str">
        <f t="shared" si="382"/>
        <v>DFTotal85-89</v>
      </c>
      <c r="E1283" s="118">
        <f>VLOOKUP(D1283,'Appendix 1b. Person-years 2019'!$E$3:$F$1682,2,FALSE)</f>
        <v>10670.8606</v>
      </c>
      <c r="F1283" s="118">
        <f>VLOOKUP(D1283,'Appendix 2b. Deaths 2019'!$E$4:$F$1683,2,FALSE)</f>
        <v>1111</v>
      </c>
      <c r="G1283" s="119">
        <f t="shared" si="383"/>
        <v>0.10411531381077174</v>
      </c>
      <c r="H1283" s="189">
        <v>5</v>
      </c>
      <c r="I1283" s="215">
        <f>VLOOKUP(D1283,'Appendix 3. nax IBGE 2019'!$E$5:$O$1850,11,FALSE)</f>
        <v>2.5</v>
      </c>
      <c r="J1283" s="119">
        <f t="shared" si="396"/>
        <v>0.41306149985300067</v>
      </c>
      <c r="K1283" s="119">
        <f t="shared" si="385"/>
        <v>0.58693850014699933</v>
      </c>
      <c r="L1283" s="118">
        <f t="shared" si="400"/>
        <v>43983.190651887846</v>
      </c>
      <c r="M1283" s="118">
        <f t="shared" si="384"/>
        <v>18167.762698989271</v>
      </c>
      <c r="N1283" s="118">
        <f t="shared" si="397"/>
        <v>174496.54651196607</v>
      </c>
      <c r="O1283" s="118">
        <f t="shared" si="398"/>
        <v>301573.10569637024</v>
      </c>
      <c r="P1283" s="117">
        <f t="shared" si="399"/>
        <v>6.8565536339375628</v>
      </c>
    </row>
    <row r="1284" spans="1:16" x14ac:dyDescent="0.2">
      <c r="A1284" s="115" t="s">
        <v>69</v>
      </c>
      <c r="B1284" s="115" t="s">
        <v>18</v>
      </c>
      <c r="C1284" s="116" t="s">
        <v>8</v>
      </c>
      <c r="D1284" s="115" t="str">
        <f t="shared" si="382"/>
        <v>DFTotal90+</v>
      </c>
      <c r="E1284" s="113">
        <f>VLOOKUP(D1284,'Appendix 1b. Person-years 2019'!$E$3:$F$1682,2,FALSE)</f>
        <v>5631.3450999999995</v>
      </c>
      <c r="F1284" s="113">
        <f>VLOOKUP(D1284,'Appendix 2b. Deaths 2019'!$E$4:$F$1683,2,FALSE)</f>
        <v>1144</v>
      </c>
      <c r="G1284" s="114">
        <f t="shared" si="383"/>
        <v>0.20314862252004412</v>
      </c>
      <c r="H1284" s="190"/>
      <c r="I1284" s="215">
        <f>VLOOKUP(D1284,'Appendix 3. nax IBGE 2019'!$E$5:$O$1850,11,FALSE)</f>
        <v>5.5106498513651427</v>
      </c>
      <c r="J1284" s="114">
        <v>1</v>
      </c>
      <c r="K1284" s="114">
        <f t="shared" si="385"/>
        <v>0</v>
      </c>
      <c r="L1284" s="113">
        <f t="shared" si="400"/>
        <v>25815.427952898575</v>
      </c>
      <c r="M1284" s="113">
        <f t="shared" si="384"/>
        <v>25815.427952898575</v>
      </c>
      <c r="N1284" s="113">
        <f>L1284*P1284</f>
        <v>127076.55918440419</v>
      </c>
      <c r="O1284" s="113">
        <f>N1284</f>
        <v>127076.55918440419</v>
      </c>
      <c r="P1284" s="112">
        <f>1/G1284</f>
        <v>4.9225044580419572</v>
      </c>
    </row>
    <row r="1285" spans="1:16" x14ac:dyDescent="0.2">
      <c r="A1285" s="115" t="s">
        <v>59</v>
      </c>
      <c r="B1285" s="115" t="s">
        <v>18</v>
      </c>
      <c r="C1285" s="116">
        <v>0</v>
      </c>
      <c r="D1285" s="115" t="str">
        <f t="shared" ref="D1285:D1348" si="401">_xlfn.CONCAT(A1285,B1285,C1285)</f>
        <v>ESTotal0</v>
      </c>
      <c r="E1285" s="122">
        <f>VLOOKUP(D1285,'Appendix 1b. Person-years 2019'!$E$3:$F$1682,2,FALSE)</f>
        <v>57846.465700000001</v>
      </c>
      <c r="F1285" s="122">
        <f>VLOOKUP(D1285,'Appendix 2b. Deaths 2019'!$E$4:$F$1683,2,FALSE)</f>
        <v>578</v>
      </c>
      <c r="G1285" s="123">
        <f t="shared" ref="G1285:G1348" si="402">F1285/E1285</f>
        <v>9.9919674089959144E-3</v>
      </c>
      <c r="H1285" s="188">
        <v>1</v>
      </c>
      <c r="I1285" s="215">
        <f>VLOOKUP(D1285,'Appendix 3. nax IBGE 2019'!$E$5:$O$1850,11,FALSE)</f>
        <v>7.3376482881655922E-2</v>
      </c>
      <c r="J1285" s="123">
        <f t="shared" ref="J1285:J1303" si="403">(H1285*G1285)/(1+(H1285-I1285)*G1285)</f>
        <v>9.900302566955203E-3</v>
      </c>
      <c r="K1285" s="123">
        <f t="shared" si="385"/>
        <v>0.99009969743304482</v>
      </c>
      <c r="L1285" s="122">
        <v>100000</v>
      </c>
      <c r="M1285" s="122">
        <f t="shared" ref="M1285:M1348" si="404">L1285*J1285</f>
        <v>990.03025669552028</v>
      </c>
      <c r="N1285" s="122">
        <f t="shared" ref="N1285:N1303" si="405">L1286*H1285+M1285*I1285</f>
        <v>99082.614681487219</v>
      </c>
      <c r="O1285" s="122">
        <f t="shared" ref="O1285:O1303" si="406">O1286+N1285</f>
        <v>7775347.9812655123</v>
      </c>
      <c r="P1285" s="121">
        <f t="shared" ref="P1285:P1303" si="407">O1285/L1285</f>
        <v>77.753479812655129</v>
      </c>
    </row>
    <row r="1286" spans="1:16" x14ac:dyDescent="0.2">
      <c r="A1286" s="115" t="s">
        <v>59</v>
      </c>
      <c r="B1286" s="115" t="s">
        <v>18</v>
      </c>
      <c r="C1286" s="120" t="s">
        <v>1657</v>
      </c>
      <c r="D1286" s="115" t="str">
        <f t="shared" si="401"/>
        <v>ESTotal1-4</v>
      </c>
      <c r="E1286" s="118">
        <f>VLOOKUP(D1286,'Appendix 1b. Person-years 2019'!$E$3:$F$1682,2,FALSE)</f>
        <v>229835.65210000001</v>
      </c>
      <c r="F1286" s="118">
        <f>VLOOKUP(D1286,'Appendix 2b. Deaths 2019'!$E$4:$F$1683,2,FALSE)</f>
        <v>108</v>
      </c>
      <c r="G1286" s="119">
        <f t="shared" si="402"/>
        <v>4.6990098800254846E-4</v>
      </c>
      <c r="H1286" s="189">
        <v>4</v>
      </c>
      <c r="I1286" s="215">
        <f>VLOOKUP(D1286,'Appendix 3. nax IBGE 2019'!$E$5:$O$1850,11,FALSE)</f>
        <v>1.5113377384392632</v>
      </c>
      <c r="J1286" s="119">
        <f t="shared" si="403"/>
        <v>1.8774084638885737E-3</v>
      </c>
      <c r="K1286" s="119">
        <f t="shared" ref="K1286:K1349" si="408">1-J1286</f>
        <v>0.99812259153611138</v>
      </c>
      <c r="L1286" s="118">
        <f t="shared" ref="L1286:L1304" si="409">L1285-M1285</f>
        <v>99009.969743304478</v>
      </c>
      <c r="M1286" s="118">
        <f t="shared" si="404"/>
        <v>185.88215520543142</v>
      </c>
      <c r="N1286" s="118">
        <f t="shared" si="405"/>
        <v>395577.28106846061</v>
      </c>
      <c r="O1286" s="118">
        <f t="shared" si="406"/>
        <v>7676265.3665840253</v>
      </c>
      <c r="P1286" s="117">
        <f t="shared" si="407"/>
        <v>77.530226364937661</v>
      </c>
    </row>
    <row r="1287" spans="1:16" x14ac:dyDescent="0.2">
      <c r="A1287" s="115" t="s">
        <v>59</v>
      </c>
      <c r="B1287" s="115" t="s">
        <v>18</v>
      </c>
      <c r="C1287" s="120" t="s">
        <v>1658</v>
      </c>
      <c r="D1287" s="115" t="str">
        <f t="shared" si="401"/>
        <v>ESTotal5-9</v>
      </c>
      <c r="E1287" s="118">
        <f>VLOOKUP(D1287,'Appendix 1b. Person-years 2019'!$E$3:$F$1682,2,FALSE)</f>
        <v>278864.04350000003</v>
      </c>
      <c r="F1287" s="118">
        <f>VLOOKUP(D1287,'Appendix 2b. Deaths 2019'!$E$4:$F$1683,2,FALSE)</f>
        <v>40</v>
      </c>
      <c r="G1287" s="119">
        <f t="shared" si="402"/>
        <v>1.4343907338487688E-4</v>
      </c>
      <c r="H1287" s="189">
        <v>5</v>
      </c>
      <c r="I1287" s="215">
        <f>VLOOKUP(D1287,'Appendix 3. nax IBGE 2019'!$E$5:$O$1850,11,FALSE)</f>
        <v>2.4999999999999831</v>
      </c>
      <c r="J1287" s="119">
        <f t="shared" si="403"/>
        <v>7.1693827451995622E-4</v>
      </c>
      <c r="K1287" s="119">
        <f t="shared" si="408"/>
        <v>0.99928306172548009</v>
      </c>
      <c r="L1287" s="118">
        <f t="shared" si="409"/>
        <v>98824.08758809905</v>
      </c>
      <c r="M1287" s="118">
        <f t="shared" si="404"/>
        <v>70.85077083642075</v>
      </c>
      <c r="N1287" s="118">
        <f t="shared" si="405"/>
        <v>493943.31101340416</v>
      </c>
      <c r="O1287" s="118">
        <f t="shared" si="406"/>
        <v>7280688.0855155643</v>
      </c>
      <c r="P1287" s="117">
        <f t="shared" si="407"/>
        <v>73.673213314770294</v>
      </c>
    </row>
    <row r="1288" spans="1:16" x14ac:dyDescent="0.2">
      <c r="A1288" s="115" t="s">
        <v>59</v>
      </c>
      <c r="B1288" s="115" t="s">
        <v>18</v>
      </c>
      <c r="C1288" s="120" t="s">
        <v>118</v>
      </c>
      <c r="D1288" s="115" t="str">
        <f t="shared" si="401"/>
        <v>ESTotal10-14</v>
      </c>
      <c r="E1288" s="118">
        <f>VLOOKUP(D1288,'Appendix 1b. Person-years 2019'!$E$3:$F$1682,2,FALSE)</f>
        <v>274978.86749999999</v>
      </c>
      <c r="F1288" s="118">
        <f>VLOOKUP(D1288,'Appendix 2b. Deaths 2019'!$E$4:$F$1683,2,FALSE)</f>
        <v>91</v>
      </c>
      <c r="G1288" s="119">
        <f t="shared" si="402"/>
        <v>3.3093452172283747E-4</v>
      </c>
      <c r="H1288" s="189">
        <v>5</v>
      </c>
      <c r="I1288" s="215">
        <f>VLOOKUP(D1288,'Appendix 3. nax IBGE 2019'!$E$5:$O$1850,11,FALSE)</f>
        <v>2.5000000000000773</v>
      </c>
      <c r="J1288" s="119">
        <f t="shared" si="403"/>
        <v>1.6533047695562494E-3</v>
      </c>
      <c r="K1288" s="119">
        <f t="shared" si="408"/>
        <v>0.99834669523044373</v>
      </c>
      <c r="L1288" s="118">
        <f t="shared" si="409"/>
        <v>98753.23681726263</v>
      </c>
      <c r="M1288" s="118">
        <f t="shared" si="404"/>
        <v>163.26919743909812</v>
      </c>
      <c r="N1288" s="118">
        <f t="shared" si="405"/>
        <v>493358.01109271543</v>
      </c>
      <c r="O1288" s="118">
        <f t="shared" si="406"/>
        <v>6786744.77450216</v>
      </c>
      <c r="P1288" s="117">
        <f t="shared" si="407"/>
        <v>68.724276724829323</v>
      </c>
    </row>
    <row r="1289" spans="1:16" x14ac:dyDescent="0.2">
      <c r="A1289" s="115" t="s">
        <v>59</v>
      </c>
      <c r="B1289" s="115" t="s">
        <v>18</v>
      </c>
      <c r="C1289" s="116" t="s">
        <v>119</v>
      </c>
      <c r="D1289" s="115" t="str">
        <f t="shared" si="401"/>
        <v>ESTotal15-19</v>
      </c>
      <c r="E1289" s="118">
        <f>VLOOKUP(D1289,'Appendix 1b. Person-years 2019'!$E$3:$F$1682,2,FALSE)</f>
        <v>295782.88170000003</v>
      </c>
      <c r="F1289" s="118">
        <f>VLOOKUP(D1289,'Appendix 2b. Deaths 2019'!$E$4:$F$1683,2,FALSE)</f>
        <v>387</v>
      </c>
      <c r="G1289" s="119">
        <f t="shared" si="402"/>
        <v>1.3083921482397267E-3</v>
      </c>
      <c r="H1289" s="189">
        <v>5</v>
      </c>
      <c r="I1289" s="215">
        <f>VLOOKUP(D1289,'Appendix 3. nax IBGE 2019'!$E$5:$O$1850,11,FALSE)</f>
        <v>2.5000000000000746</v>
      </c>
      <c r="J1289" s="119">
        <f t="shared" si="403"/>
        <v>6.5206318823077007E-3</v>
      </c>
      <c r="K1289" s="119">
        <f t="shared" si="408"/>
        <v>0.99347936811769233</v>
      </c>
      <c r="L1289" s="118">
        <f t="shared" si="409"/>
        <v>98589.967619823539</v>
      </c>
      <c r="M1289" s="118">
        <f t="shared" si="404"/>
        <v>642.86888613750523</v>
      </c>
      <c r="N1289" s="118">
        <f t="shared" si="405"/>
        <v>491342.66588377394</v>
      </c>
      <c r="O1289" s="118">
        <f t="shared" si="406"/>
        <v>6293386.7634094441</v>
      </c>
      <c r="P1289" s="117">
        <f t="shared" si="407"/>
        <v>63.833946955714687</v>
      </c>
    </row>
    <row r="1290" spans="1:16" x14ac:dyDescent="0.2">
      <c r="A1290" s="115" t="s">
        <v>59</v>
      </c>
      <c r="B1290" s="115" t="s">
        <v>18</v>
      </c>
      <c r="C1290" s="116" t="s">
        <v>120</v>
      </c>
      <c r="D1290" s="115" t="str">
        <f t="shared" si="401"/>
        <v>ESTotal20-24</v>
      </c>
      <c r="E1290" s="118">
        <f>VLOOKUP(D1290,'Appendix 1b. Person-years 2019'!$E$3:$F$1682,2,FALSE)</f>
        <v>314743.5808</v>
      </c>
      <c r="F1290" s="118">
        <f>VLOOKUP(D1290,'Appendix 2b. Deaths 2019'!$E$4:$F$1683,2,FALSE)</f>
        <v>492</v>
      </c>
      <c r="G1290" s="119">
        <f t="shared" si="402"/>
        <v>1.5631772338277978E-3</v>
      </c>
      <c r="H1290" s="189">
        <v>5</v>
      </c>
      <c r="I1290" s="215">
        <f>VLOOKUP(D1290,'Appendix 3. nax IBGE 2019'!$E$5:$O$1850,11,FALSE)</f>
        <v>2.5000000000000178</v>
      </c>
      <c r="J1290" s="119">
        <f t="shared" si="403"/>
        <v>7.7854610305444875E-3</v>
      </c>
      <c r="K1290" s="119">
        <f t="shared" si="408"/>
        <v>0.99221453896945555</v>
      </c>
      <c r="L1290" s="118">
        <f t="shared" si="409"/>
        <v>97947.098733686027</v>
      </c>
      <c r="M1290" s="118">
        <f t="shared" si="404"/>
        <v>762.5633202460059</v>
      </c>
      <c r="N1290" s="118">
        <f t="shared" si="405"/>
        <v>487829.08536781516</v>
      </c>
      <c r="O1290" s="118">
        <f t="shared" si="406"/>
        <v>5802044.0975256702</v>
      </c>
      <c r="P1290" s="117">
        <f t="shared" si="407"/>
        <v>59.236507998069243</v>
      </c>
    </row>
    <row r="1291" spans="1:16" x14ac:dyDescent="0.2">
      <c r="A1291" s="115" t="s">
        <v>59</v>
      </c>
      <c r="B1291" s="115" t="s">
        <v>18</v>
      </c>
      <c r="C1291" s="116" t="s">
        <v>121</v>
      </c>
      <c r="D1291" s="115" t="str">
        <f t="shared" si="401"/>
        <v>ESTotal25-29</v>
      </c>
      <c r="E1291" s="118">
        <f>VLOOKUP(D1291,'Appendix 1b. Person-years 2019'!$E$3:$F$1682,2,FALSE)</f>
        <v>318700.8811</v>
      </c>
      <c r="F1291" s="118">
        <f>VLOOKUP(D1291,'Appendix 2b. Deaths 2019'!$E$4:$F$1683,2,FALSE)</f>
        <v>449</v>
      </c>
      <c r="G1291" s="119">
        <f t="shared" si="402"/>
        <v>1.4088445518263739E-3</v>
      </c>
      <c r="H1291" s="189">
        <v>5</v>
      </c>
      <c r="I1291" s="215">
        <f>VLOOKUP(D1291,'Appendix 3. nax IBGE 2019'!$E$5:$O$1850,11,FALSE)</f>
        <v>2.5000000000000315</v>
      </c>
      <c r="J1291" s="119">
        <f t="shared" si="403"/>
        <v>7.0194993007657884E-3</v>
      </c>
      <c r="K1291" s="119">
        <f t="shared" si="408"/>
        <v>0.99298050069923416</v>
      </c>
      <c r="L1291" s="118">
        <f t="shared" si="409"/>
        <v>97184.535413440026</v>
      </c>
      <c r="M1291" s="118">
        <f t="shared" si="404"/>
        <v>682.18677837989026</v>
      </c>
      <c r="N1291" s="118">
        <f t="shared" si="405"/>
        <v>484217.21012125042</v>
      </c>
      <c r="O1291" s="118">
        <f t="shared" si="406"/>
        <v>5314215.0121578546</v>
      </c>
      <c r="P1291" s="117">
        <f t="shared" si="407"/>
        <v>54.681693847176959</v>
      </c>
    </row>
    <row r="1292" spans="1:16" x14ac:dyDescent="0.2">
      <c r="A1292" s="115" t="s">
        <v>59</v>
      </c>
      <c r="B1292" s="115" t="s">
        <v>18</v>
      </c>
      <c r="C1292" s="116" t="s">
        <v>122</v>
      </c>
      <c r="D1292" s="115" t="str">
        <f t="shared" si="401"/>
        <v>ESTotal30-34</v>
      </c>
      <c r="E1292" s="118">
        <f>VLOOKUP(D1292,'Appendix 1b. Person-years 2019'!$E$3:$F$1682,2,FALSE)</f>
        <v>339171.98599999998</v>
      </c>
      <c r="F1292" s="118">
        <f>VLOOKUP(D1292,'Appendix 2b. Deaths 2019'!$E$4:$F$1683,2,FALSE)</f>
        <v>467</v>
      </c>
      <c r="G1292" s="119">
        <f t="shared" si="402"/>
        <v>1.3768825825137576E-3</v>
      </c>
      <c r="H1292" s="189">
        <v>5</v>
      </c>
      <c r="I1292" s="215">
        <f>VLOOKUP(D1292,'Appendix 3. nax IBGE 2019'!$E$5:$O$1850,11,FALSE)</f>
        <v>2.5000000000000124</v>
      </c>
      <c r="J1292" s="119">
        <f t="shared" si="403"/>
        <v>6.8607966340996345E-3</v>
      </c>
      <c r="K1292" s="119">
        <f t="shared" si="408"/>
        <v>0.99313920336590034</v>
      </c>
      <c r="L1292" s="118">
        <f t="shared" si="409"/>
        <v>96502.348635060131</v>
      </c>
      <c r="M1292" s="118">
        <f t="shared" si="404"/>
        <v>662.08298869812995</v>
      </c>
      <c r="N1292" s="118">
        <f t="shared" si="405"/>
        <v>480856.53570355533</v>
      </c>
      <c r="O1292" s="118">
        <f t="shared" si="406"/>
        <v>4829997.8020366039</v>
      </c>
      <c r="P1292" s="117">
        <f t="shared" si="407"/>
        <v>50.050572554477959</v>
      </c>
    </row>
    <row r="1293" spans="1:16" x14ac:dyDescent="0.2">
      <c r="A1293" s="115" t="s">
        <v>59</v>
      </c>
      <c r="B1293" s="115" t="s">
        <v>18</v>
      </c>
      <c r="C1293" s="116" t="s">
        <v>123</v>
      </c>
      <c r="D1293" s="115" t="str">
        <f t="shared" si="401"/>
        <v>ESTotal35-39</v>
      </c>
      <c r="E1293" s="118">
        <f>VLOOKUP(D1293,'Appendix 1b. Person-years 2019'!$E$3:$F$1682,2,FALSE)</f>
        <v>329481.80339999998</v>
      </c>
      <c r="F1293" s="118">
        <f>VLOOKUP(D1293,'Appendix 2b. Deaths 2019'!$E$4:$F$1683,2,FALSE)</f>
        <v>609</v>
      </c>
      <c r="G1293" s="119">
        <f t="shared" si="402"/>
        <v>1.8483570070200728E-3</v>
      </c>
      <c r="H1293" s="189">
        <v>5</v>
      </c>
      <c r="I1293" s="215">
        <f>VLOOKUP(D1293,'Appendix 3. nax IBGE 2019'!$E$5:$O$1850,11,FALSE)</f>
        <v>2.5000000000000369</v>
      </c>
      <c r="J1293" s="119">
        <f t="shared" si="403"/>
        <v>9.1992761686856082E-3</v>
      </c>
      <c r="K1293" s="119">
        <f t="shared" si="408"/>
        <v>0.99080072383131434</v>
      </c>
      <c r="L1293" s="118">
        <f t="shared" si="409"/>
        <v>95840.265646362008</v>
      </c>
      <c r="M1293" s="118">
        <f t="shared" si="404"/>
        <v>881.66107176107596</v>
      </c>
      <c r="N1293" s="118">
        <f t="shared" si="405"/>
        <v>476997.1755524074</v>
      </c>
      <c r="O1293" s="118">
        <f t="shared" si="406"/>
        <v>4349141.2663330482</v>
      </c>
      <c r="P1293" s="117">
        <f t="shared" si="407"/>
        <v>45.379061055410766</v>
      </c>
    </row>
    <row r="1294" spans="1:16" x14ac:dyDescent="0.2">
      <c r="A1294" s="115" t="s">
        <v>59</v>
      </c>
      <c r="B1294" s="115" t="s">
        <v>18</v>
      </c>
      <c r="C1294" s="116" t="s">
        <v>124</v>
      </c>
      <c r="D1294" s="115" t="str">
        <f t="shared" si="401"/>
        <v>ESTotal40-44</v>
      </c>
      <c r="E1294" s="118">
        <f>VLOOKUP(D1294,'Appendix 1b. Person-years 2019'!$E$3:$F$1682,2,FALSE)</f>
        <v>296670.74160000001</v>
      </c>
      <c r="F1294" s="118">
        <f>VLOOKUP(D1294,'Appendix 2b. Deaths 2019'!$E$4:$F$1683,2,FALSE)</f>
        <v>760</v>
      </c>
      <c r="G1294" s="119">
        <f t="shared" si="402"/>
        <v>2.5617625651292064E-3</v>
      </c>
      <c r="H1294" s="189">
        <v>5</v>
      </c>
      <c r="I1294" s="215">
        <f>VLOOKUP(D1294,'Appendix 3. nax IBGE 2019'!$E$5:$O$1850,11,FALSE)</f>
        <v>2.5000000000000173</v>
      </c>
      <c r="J1294" s="119">
        <f t="shared" si="403"/>
        <v>1.2727302011028665E-2</v>
      </c>
      <c r="K1294" s="119">
        <f t="shared" si="408"/>
        <v>0.98727269798897133</v>
      </c>
      <c r="L1294" s="118">
        <f t="shared" si="409"/>
        <v>94958.604574600933</v>
      </c>
      <c r="M1294" s="118">
        <f t="shared" si="404"/>
        <v>1208.5668389667942</v>
      </c>
      <c r="N1294" s="118">
        <f t="shared" si="405"/>
        <v>471771.60577558767</v>
      </c>
      <c r="O1294" s="118">
        <f t="shared" si="406"/>
        <v>3872144.0907806405</v>
      </c>
      <c r="P1294" s="117">
        <f t="shared" si="407"/>
        <v>40.777179784046055</v>
      </c>
    </row>
    <row r="1295" spans="1:16" x14ac:dyDescent="0.2">
      <c r="A1295" s="115" t="s">
        <v>59</v>
      </c>
      <c r="B1295" s="115" t="s">
        <v>18</v>
      </c>
      <c r="C1295" s="116" t="s">
        <v>125</v>
      </c>
      <c r="D1295" s="115" t="str">
        <f t="shared" si="401"/>
        <v>ESTotal45-49</v>
      </c>
      <c r="E1295" s="118">
        <f>VLOOKUP(D1295,'Appendix 1b. Person-years 2019'!$E$3:$F$1682,2,FALSE)</f>
        <v>255535.2708</v>
      </c>
      <c r="F1295" s="118">
        <f>VLOOKUP(D1295,'Appendix 2b. Deaths 2019'!$E$4:$F$1683,2,FALSE)</f>
        <v>912</v>
      </c>
      <c r="G1295" s="119">
        <f t="shared" si="402"/>
        <v>3.5689789403428218E-3</v>
      </c>
      <c r="H1295" s="189">
        <v>5</v>
      </c>
      <c r="I1295" s="215">
        <f>VLOOKUP(D1295,'Appendix 3. nax IBGE 2019'!$E$5:$O$1850,11,FALSE)</f>
        <v>2.499999999999984</v>
      </c>
      <c r="J1295" s="119">
        <f t="shared" si="403"/>
        <v>1.7687082638085532E-2</v>
      </c>
      <c r="K1295" s="119">
        <f t="shared" si="408"/>
        <v>0.98231291736191451</v>
      </c>
      <c r="L1295" s="118">
        <f t="shared" si="409"/>
        <v>93750.037735634134</v>
      </c>
      <c r="M1295" s="118">
        <f t="shared" si="404"/>
        <v>1658.164664753798</v>
      </c>
      <c r="N1295" s="118">
        <f t="shared" si="405"/>
        <v>464604.7770162861</v>
      </c>
      <c r="O1295" s="118">
        <f t="shared" si="406"/>
        <v>3400372.4850050528</v>
      </c>
      <c r="P1295" s="117">
        <f t="shared" si="407"/>
        <v>36.270625240640094</v>
      </c>
    </row>
    <row r="1296" spans="1:16" x14ac:dyDescent="0.2">
      <c r="A1296" s="115" t="s">
        <v>59</v>
      </c>
      <c r="B1296" s="115" t="s">
        <v>18</v>
      </c>
      <c r="C1296" s="116" t="s">
        <v>126</v>
      </c>
      <c r="D1296" s="115" t="str">
        <f t="shared" si="401"/>
        <v>ESTotal50-54</v>
      </c>
      <c r="E1296" s="118">
        <f>VLOOKUP(D1296,'Appendix 1b. Person-years 2019'!$E$3:$F$1682,2,FALSE)</f>
        <v>241002.9166</v>
      </c>
      <c r="F1296" s="118">
        <f>VLOOKUP(D1296,'Appendix 2b. Deaths 2019'!$E$4:$F$1683,2,FALSE)</f>
        <v>1255</v>
      </c>
      <c r="G1296" s="119">
        <f t="shared" si="402"/>
        <v>5.2074058592534063E-3</v>
      </c>
      <c r="H1296" s="189">
        <v>5</v>
      </c>
      <c r="I1296" s="215">
        <f>VLOOKUP(D1296,'Appendix 3. nax IBGE 2019'!$E$5:$O$1850,11,FALSE)</f>
        <v>2.5000000000000098</v>
      </c>
      <c r="J1296" s="119">
        <f t="shared" si="403"/>
        <v>2.5702421939751866E-2</v>
      </c>
      <c r="K1296" s="119">
        <f t="shared" si="408"/>
        <v>0.97429757806024808</v>
      </c>
      <c r="L1296" s="118">
        <f t="shared" si="409"/>
        <v>92091.873070880334</v>
      </c>
      <c r="M1296" s="118">
        <f t="shared" si="404"/>
        <v>2366.9841788898389</v>
      </c>
      <c r="N1296" s="118">
        <f t="shared" si="405"/>
        <v>454541.90490717714</v>
      </c>
      <c r="O1296" s="118">
        <f t="shared" si="406"/>
        <v>2935767.7079887665</v>
      </c>
      <c r="P1296" s="117">
        <f t="shared" si="407"/>
        <v>31.878683863115636</v>
      </c>
    </row>
    <row r="1297" spans="1:16" x14ac:dyDescent="0.2">
      <c r="A1297" s="115" t="s">
        <v>59</v>
      </c>
      <c r="B1297" s="115" t="s">
        <v>18</v>
      </c>
      <c r="C1297" s="116" t="s">
        <v>127</v>
      </c>
      <c r="D1297" s="115" t="str">
        <f t="shared" si="401"/>
        <v>ESTotal55-59</v>
      </c>
      <c r="E1297" s="118">
        <f>VLOOKUP(D1297,'Appendix 1b. Person-years 2019'!$E$3:$F$1682,2,FALSE)</f>
        <v>217925.91930000001</v>
      </c>
      <c r="F1297" s="118">
        <f>VLOOKUP(D1297,'Appendix 2b. Deaths 2019'!$E$4:$F$1683,2,FALSE)</f>
        <v>1663</v>
      </c>
      <c r="G1297" s="119">
        <f t="shared" si="402"/>
        <v>7.6310335426906691E-3</v>
      </c>
      <c r="H1297" s="189">
        <v>5</v>
      </c>
      <c r="I1297" s="215">
        <f>VLOOKUP(D1297,'Appendix 3. nax IBGE 2019'!$E$5:$O$1850,11,FALSE)</f>
        <v>2.5000000000000071</v>
      </c>
      <c r="J1297" s="119">
        <f t="shared" si="403"/>
        <v>3.7440886069786836E-2</v>
      </c>
      <c r="K1297" s="119">
        <f t="shared" si="408"/>
        <v>0.96255911393021321</v>
      </c>
      <c r="L1297" s="118">
        <f t="shared" si="409"/>
        <v>89724.8888919905</v>
      </c>
      <c r="M1297" s="118">
        <f t="shared" si="404"/>
        <v>3359.3793426292987</v>
      </c>
      <c r="N1297" s="118">
        <f t="shared" si="405"/>
        <v>440225.99610337929</v>
      </c>
      <c r="O1297" s="118">
        <f t="shared" si="406"/>
        <v>2481225.8030815893</v>
      </c>
      <c r="P1297" s="117">
        <f t="shared" si="407"/>
        <v>27.653707167789893</v>
      </c>
    </row>
    <row r="1298" spans="1:16" x14ac:dyDescent="0.2">
      <c r="A1298" s="115" t="s">
        <v>59</v>
      </c>
      <c r="B1298" s="115" t="s">
        <v>18</v>
      </c>
      <c r="C1298" s="116" t="s">
        <v>128</v>
      </c>
      <c r="D1298" s="115" t="str">
        <f t="shared" si="401"/>
        <v>ESTotal60-64</v>
      </c>
      <c r="E1298" s="118">
        <f>VLOOKUP(D1298,'Appendix 1b. Person-years 2019'!$E$3:$F$1682,2,FALSE)</f>
        <v>183608.41940000001</v>
      </c>
      <c r="F1298" s="118">
        <f>VLOOKUP(D1298,'Appendix 2b. Deaths 2019'!$E$4:$F$1683,2,FALSE)</f>
        <v>2078</v>
      </c>
      <c r="G1298" s="119">
        <f t="shared" si="402"/>
        <v>1.1317563795770031E-2</v>
      </c>
      <c r="H1298" s="189">
        <v>5</v>
      </c>
      <c r="I1298" s="215">
        <f>VLOOKUP(D1298,'Appendix 3. nax IBGE 2019'!$E$5:$O$1850,11,FALSE)</f>
        <v>2.4999999999999862</v>
      </c>
      <c r="J1298" s="119">
        <f t="shared" si="403"/>
        <v>5.5030782985914482E-2</v>
      </c>
      <c r="K1298" s="119">
        <f t="shared" si="408"/>
        <v>0.94496921701408554</v>
      </c>
      <c r="L1298" s="118">
        <f t="shared" si="409"/>
        <v>86365.509549361203</v>
      </c>
      <c r="M1298" s="118">
        <f t="shared" si="404"/>
        <v>4752.7616134788213</v>
      </c>
      <c r="N1298" s="118">
        <f t="shared" si="405"/>
        <v>419945.64371310885</v>
      </c>
      <c r="O1298" s="118">
        <f t="shared" si="406"/>
        <v>2040999.8069782099</v>
      </c>
      <c r="P1298" s="117">
        <f t="shared" si="407"/>
        <v>23.632116774714333</v>
      </c>
    </row>
    <row r="1299" spans="1:16" x14ac:dyDescent="0.2">
      <c r="A1299" s="115" t="s">
        <v>59</v>
      </c>
      <c r="B1299" s="115" t="s">
        <v>18</v>
      </c>
      <c r="C1299" s="116" t="s">
        <v>129</v>
      </c>
      <c r="D1299" s="115" t="str">
        <f t="shared" si="401"/>
        <v>ESTotal65-69</v>
      </c>
      <c r="E1299" s="118">
        <f>VLOOKUP(D1299,'Appendix 1b. Person-years 2019'!$E$3:$F$1682,2,FALSE)</f>
        <v>139276.2066</v>
      </c>
      <c r="F1299" s="118">
        <f>VLOOKUP(D1299,'Appendix 2b. Deaths 2019'!$E$4:$F$1683,2,FALSE)</f>
        <v>2292</v>
      </c>
      <c r="G1299" s="119">
        <f t="shared" si="402"/>
        <v>1.6456507941680253E-2</v>
      </c>
      <c r="H1299" s="189">
        <v>5</v>
      </c>
      <c r="I1299" s="215">
        <f>VLOOKUP(D1299,'Appendix 3. nax IBGE 2019'!$E$5:$O$1850,11,FALSE)</f>
        <v>2.4999999999999964</v>
      </c>
      <c r="J1299" s="119">
        <f t="shared" si="403"/>
        <v>7.9031099900519694E-2</v>
      </c>
      <c r="K1299" s="119">
        <f t="shared" si="408"/>
        <v>0.92096890009948029</v>
      </c>
      <c r="L1299" s="118">
        <f t="shared" si="409"/>
        <v>81612.747935882377</v>
      </c>
      <c r="M1299" s="118">
        <f t="shared" si="404"/>
        <v>6449.945235276653</v>
      </c>
      <c r="N1299" s="118">
        <f t="shared" si="405"/>
        <v>391938.87659122021</v>
      </c>
      <c r="O1299" s="118">
        <f t="shared" si="406"/>
        <v>1621054.1632651009</v>
      </c>
      <c r="P1299" s="117">
        <f t="shared" si="407"/>
        <v>19.862756790626065</v>
      </c>
    </row>
    <row r="1300" spans="1:16" x14ac:dyDescent="0.2">
      <c r="A1300" s="115" t="s">
        <v>59</v>
      </c>
      <c r="B1300" s="115" t="s">
        <v>18</v>
      </c>
      <c r="C1300" s="116" t="s">
        <v>130</v>
      </c>
      <c r="D1300" s="115" t="str">
        <f t="shared" si="401"/>
        <v>ESTotal70-74</v>
      </c>
      <c r="E1300" s="118">
        <f>VLOOKUP(D1300,'Appendix 1b. Person-years 2019'!$E$3:$F$1682,2,FALSE)</f>
        <v>93697.974700000006</v>
      </c>
      <c r="F1300" s="118">
        <f>VLOOKUP(D1300,'Appendix 2b. Deaths 2019'!$E$4:$F$1683,2,FALSE)</f>
        <v>2286</v>
      </c>
      <c r="G1300" s="119">
        <f t="shared" si="402"/>
        <v>2.4397539085762115E-2</v>
      </c>
      <c r="H1300" s="189">
        <v>5</v>
      </c>
      <c r="I1300" s="215">
        <f>VLOOKUP(D1300,'Appendix 3. nax IBGE 2019'!$E$5:$O$1850,11,FALSE)</f>
        <v>2.4999999999999996</v>
      </c>
      <c r="J1300" s="119">
        <f t="shared" si="403"/>
        <v>0.11497493193914053</v>
      </c>
      <c r="K1300" s="119">
        <f t="shared" si="408"/>
        <v>0.88502506806085945</v>
      </c>
      <c r="L1300" s="118">
        <f t="shared" si="409"/>
        <v>75162.802700605724</v>
      </c>
      <c r="M1300" s="118">
        <f t="shared" si="404"/>
        <v>8641.8381248571914</v>
      </c>
      <c r="N1300" s="118">
        <f t="shared" si="405"/>
        <v>354209.41819088563</v>
      </c>
      <c r="O1300" s="118">
        <f t="shared" si="406"/>
        <v>1229115.2866738806</v>
      </c>
      <c r="P1300" s="117">
        <f t="shared" si="407"/>
        <v>16.352706957586289</v>
      </c>
    </row>
    <row r="1301" spans="1:16" x14ac:dyDescent="0.2">
      <c r="A1301" s="115" t="s">
        <v>59</v>
      </c>
      <c r="B1301" s="115" t="s">
        <v>18</v>
      </c>
      <c r="C1301" s="116" t="s">
        <v>131</v>
      </c>
      <c r="D1301" s="115" t="str">
        <f t="shared" si="401"/>
        <v>ESTotal75-79</v>
      </c>
      <c r="E1301" s="118">
        <f>VLOOKUP(D1301,'Appendix 1b. Person-years 2019'!$E$3:$F$1682,2,FALSE)</f>
        <v>64064.750899999999</v>
      </c>
      <c r="F1301" s="118">
        <f>VLOOKUP(D1301,'Appendix 2b. Deaths 2019'!$E$4:$F$1683,2,FALSE)</f>
        <v>2472</v>
      </c>
      <c r="G1301" s="119">
        <f t="shared" si="402"/>
        <v>3.8585961316833901E-2</v>
      </c>
      <c r="H1301" s="189">
        <v>5</v>
      </c>
      <c r="I1301" s="215">
        <f>VLOOKUP(D1301,'Appendix 3. nax IBGE 2019'!$E$5:$O$1850,11,FALSE)</f>
        <v>2.4999999999999969</v>
      </c>
      <c r="J1301" s="119">
        <f t="shared" si="403"/>
        <v>0.17595620799617639</v>
      </c>
      <c r="K1301" s="119">
        <f t="shared" si="408"/>
        <v>0.82404379200382361</v>
      </c>
      <c r="L1301" s="118">
        <f t="shared" si="409"/>
        <v>66520.964575748527</v>
      </c>
      <c r="M1301" s="118">
        <f t="shared" si="404"/>
        <v>11704.77667899669</v>
      </c>
      <c r="N1301" s="118">
        <f t="shared" si="405"/>
        <v>303342.88118125085</v>
      </c>
      <c r="O1301" s="118">
        <f t="shared" si="406"/>
        <v>874905.86848299508</v>
      </c>
      <c r="P1301" s="117">
        <f t="shared" si="407"/>
        <v>13.152332863224274</v>
      </c>
    </row>
    <row r="1302" spans="1:16" x14ac:dyDescent="0.2">
      <c r="A1302" s="115" t="s">
        <v>59</v>
      </c>
      <c r="B1302" s="115" t="s">
        <v>18</v>
      </c>
      <c r="C1302" s="116" t="s">
        <v>132</v>
      </c>
      <c r="D1302" s="115" t="str">
        <f t="shared" si="401"/>
        <v>ESTotal80-84</v>
      </c>
      <c r="E1302" s="118">
        <f>VLOOKUP(D1302,'Appendix 1b. Person-years 2019'!$E$3:$F$1682,2,FALSE)</f>
        <v>43359.860800000002</v>
      </c>
      <c r="F1302" s="118">
        <f>VLOOKUP(D1302,'Appendix 2b. Deaths 2019'!$E$4:$F$1683,2,FALSE)</f>
        <v>2634</v>
      </c>
      <c r="G1302" s="119">
        <f t="shared" si="402"/>
        <v>6.074742749174139E-2</v>
      </c>
      <c r="H1302" s="189">
        <v>5</v>
      </c>
      <c r="I1302" s="215">
        <f>VLOOKUP(D1302,'Appendix 3. nax IBGE 2019'!$E$5:$O$1850,11,FALSE)</f>
        <v>2.4999999999999987</v>
      </c>
      <c r="J1302" s="119">
        <f t="shared" si="403"/>
        <v>0.26369079398855788</v>
      </c>
      <c r="K1302" s="119">
        <f t="shared" si="408"/>
        <v>0.73630920601144212</v>
      </c>
      <c r="L1302" s="118">
        <f t="shared" si="409"/>
        <v>54816.187896751835</v>
      </c>
      <c r="M1302" s="118">
        <f t="shared" si="404"/>
        <v>14454.524109920469</v>
      </c>
      <c r="N1302" s="118">
        <f t="shared" si="405"/>
        <v>237944.62920895801</v>
      </c>
      <c r="O1302" s="118">
        <f t="shared" si="406"/>
        <v>571562.98730174429</v>
      </c>
      <c r="P1302" s="117">
        <f t="shared" si="407"/>
        <v>10.426901417849463</v>
      </c>
    </row>
    <row r="1303" spans="1:16" x14ac:dyDescent="0.2">
      <c r="A1303" s="115" t="s">
        <v>59</v>
      </c>
      <c r="B1303" s="115" t="s">
        <v>18</v>
      </c>
      <c r="C1303" s="116" t="s">
        <v>133</v>
      </c>
      <c r="D1303" s="115" t="str">
        <f t="shared" si="401"/>
        <v>ESTotal85-89</v>
      </c>
      <c r="E1303" s="118">
        <f>VLOOKUP(D1303,'Appendix 1b. Person-years 2019'!$E$3:$F$1682,2,FALSE)</f>
        <v>24392.985100000002</v>
      </c>
      <c r="F1303" s="118">
        <f>VLOOKUP(D1303,'Appendix 2b. Deaths 2019'!$E$4:$F$1683,2,FALSE)</f>
        <v>2474</v>
      </c>
      <c r="G1303" s="119">
        <f t="shared" si="402"/>
        <v>0.10142260120513089</v>
      </c>
      <c r="H1303" s="189">
        <v>5</v>
      </c>
      <c r="I1303" s="215">
        <f>VLOOKUP(D1303,'Appendix 3. nax IBGE 2019'!$E$5:$O$1850,11,FALSE)</f>
        <v>2.5000000000000009</v>
      </c>
      <c r="J1303" s="119">
        <f t="shared" si="403"/>
        <v>0.40453940832092306</v>
      </c>
      <c r="K1303" s="119">
        <f t="shared" si="408"/>
        <v>0.59546059167907694</v>
      </c>
      <c r="L1303" s="118">
        <f t="shared" si="409"/>
        <v>40361.66378683137</v>
      </c>
      <c r="M1303" s="118">
        <f t="shared" si="404"/>
        <v>16327.88358717279</v>
      </c>
      <c r="N1303" s="118">
        <f t="shared" si="405"/>
        <v>160988.60996622487</v>
      </c>
      <c r="O1303" s="118">
        <f t="shared" si="406"/>
        <v>333618.35809278628</v>
      </c>
      <c r="P1303" s="117">
        <f t="shared" si="407"/>
        <v>8.2657236296000889</v>
      </c>
    </row>
    <row r="1304" spans="1:16" x14ac:dyDescent="0.2">
      <c r="A1304" s="115" t="s">
        <v>59</v>
      </c>
      <c r="B1304" s="115" t="s">
        <v>18</v>
      </c>
      <c r="C1304" s="116" t="s">
        <v>8</v>
      </c>
      <c r="D1304" s="115" t="str">
        <f t="shared" si="401"/>
        <v>ESTotal90+</v>
      </c>
      <c r="E1304" s="113">
        <f>VLOOKUP(D1304,'Appendix 1b. Person-years 2019'!$E$3:$F$1682,2,FALSE)</f>
        <v>16814.926200000002</v>
      </c>
      <c r="F1304" s="113">
        <f>VLOOKUP(D1304,'Appendix 2b. Deaths 2019'!$E$4:$F$1683,2,FALSE)</f>
        <v>2341</v>
      </c>
      <c r="G1304" s="114">
        <f t="shared" si="402"/>
        <v>0.13922154472494799</v>
      </c>
      <c r="H1304" s="190"/>
      <c r="I1304" s="215">
        <f>VLOOKUP(D1304,'Appendix 3. nax IBGE 2019'!$E$5:$O$1850,11,FALSE)</f>
        <v>7.5415946883373106</v>
      </c>
      <c r="J1304" s="114">
        <v>1</v>
      </c>
      <c r="K1304" s="114">
        <f t="shared" si="408"/>
        <v>0</v>
      </c>
      <c r="L1304" s="113">
        <f t="shared" si="409"/>
        <v>24033.78019965858</v>
      </c>
      <c r="M1304" s="113">
        <f t="shared" si="404"/>
        <v>24033.78019965858</v>
      </c>
      <c r="N1304" s="113">
        <f>L1304*P1304</f>
        <v>172629.74812656143</v>
      </c>
      <c r="O1304" s="113">
        <f>N1304</f>
        <v>172629.74812656143</v>
      </c>
      <c r="P1304" s="112">
        <f>1/G1304</f>
        <v>7.1827963263562582</v>
      </c>
    </row>
    <row r="1305" spans="1:16" x14ac:dyDescent="0.2">
      <c r="A1305" s="115" t="s">
        <v>68</v>
      </c>
      <c r="B1305" s="115" t="s">
        <v>18</v>
      </c>
      <c r="C1305" s="116">
        <v>0</v>
      </c>
      <c r="D1305" s="115" t="str">
        <f t="shared" si="401"/>
        <v>GOTotal0</v>
      </c>
      <c r="E1305" s="122">
        <f>VLOOKUP(D1305,'Appendix 1b. Person-years 2019'!$E$3:$F$1682,2,FALSE)</f>
        <v>101478.8796</v>
      </c>
      <c r="F1305" s="122">
        <f>VLOOKUP(D1305,'Appendix 2b. Deaths 2019'!$E$4:$F$1683,2,FALSE)</f>
        <v>1252</v>
      </c>
      <c r="G1305" s="123">
        <f t="shared" si="402"/>
        <v>1.2337542599356802E-2</v>
      </c>
      <c r="H1305" s="188">
        <v>1</v>
      </c>
      <c r="I1305" s="215">
        <f>VLOOKUP(D1305,'Appendix 3. nax IBGE 2019'!$E$5:$O$1850,11,FALSE)</f>
        <v>9.1293669239669251E-2</v>
      </c>
      <c r="J1305" s="123">
        <f t="shared" ref="J1305:J1323" si="410">(H1305*G1305)/(1+(H1305-I1305)*G1305)</f>
        <v>1.2200757430246558E-2</v>
      </c>
      <c r="K1305" s="123">
        <f t="shared" si="408"/>
        <v>0.98779924256975349</v>
      </c>
      <c r="L1305" s="122">
        <v>100000</v>
      </c>
      <c r="M1305" s="122">
        <f t="shared" si="404"/>
        <v>1220.0757430246558</v>
      </c>
      <c r="N1305" s="122">
        <f t="shared" ref="N1305:N1323" si="411">L1306*H1305+M1305*I1305</f>
        <v>98891.309448306376</v>
      </c>
      <c r="O1305" s="122">
        <f t="shared" ref="O1305:O1323" si="412">O1306+N1305</f>
        <v>7601328.5463893842</v>
      </c>
      <c r="P1305" s="121">
        <f t="shared" ref="P1305:P1323" si="413">O1305/L1305</f>
        <v>76.013285463893837</v>
      </c>
    </row>
    <row r="1306" spans="1:16" x14ac:dyDescent="0.2">
      <c r="A1306" s="115" t="s">
        <v>68</v>
      </c>
      <c r="B1306" s="115" t="s">
        <v>18</v>
      </c>
      <c r="C1306" s="120" t="s">
        <v>1657</v>
      </c>
      <c r="D1306" s="115" t="str">
        <f t="shared" si="401"/>
        <v>GOTotal1-4</v>
      </c>
      <c r="E1306" s="118">
        <f>VLOOKUP(D1306,'Appendix 1b. Person-years 2019'!$E$3:$F$1682,2,FALSE)</f>
        <v>414641.46840000001</v>
      </c>
      <c r="F1306" s="118">
        <f>VLOOKUP(D1306,'Appendix 2b. Deaths 2019'!$E$4:$F$1683,2,FALSE)</f>
        <v>202</v>
      </c>
      <c r="G1306" s="119">
        <f t="shared" si="402"/>
        <v>4.8716786765074074E-4</v>
      </c>
      <c r="H1306" s="189">
        <v>4</v>
      </c>
      <c r="I1306" s="215">
        <f>VLOOKUP(D1306,'Appendix 3. nax IBGE 2019'!$E$5:$O$1850,11,FALSE)</f>
        <v>1.5016325958285091</v>
      </c>
      <c r="J1306" s="119">
        <f t="shared" si="410"/>
        <v>1.9463025783989665E-3</v>
      </c>
      <c r="K1306" s="119">
        <f t="shared" si="408"/>
        <v>0.99805369742160099</v>
      </c>
      <c r="L1306" s="118">
        <f t="shared" ref="L1306:L1324" si="414">L1305-M1305</f>
        <v>98779.924256975341</v>
      </c>
      <c r="M1306" s="118">
        <f t="shared" si="404"/>
        <v>192.25562127540573</v>
      </c>
      <c r="N1306" s="118">
        <f t="shared" si="411"/>
        <v>394639.37185043818</v>
      </c>
      <c r="O1306" s="118">
        <f t="shared" si="412"/>
        <v>7502437.2369410777</v>
      </c>
      <c r="P1306" s="117">
        <f t="shared" si="413"/>
        <v>75.95103249344001</v>
      </c>
    </row>
    <row r="1307" spans="1:16" x14ac:dyDescent="0.2">
      <c r="A1307" s="115" t="s">
        <v>68</v>
      </c>
      <c r="B1307" s="115" t="s">
        <v>18</v>
      </c>
      <c r="C1307" s="120" t="s">
        <v>1658</v>
      </c>
      <c r="D1307" s="115" t="str">
        <f t="shared" si="401"/>
        <v>GOTotal5-9</v>
      </c>
      <c r="E1307" s="118">
        <f>VLOOKUP(D1307,'Appendix 1b. Person-years 2019'!$E$3:$F$1682,2,FALSE)</f>
        <v>507769.68670000002</v>
      </c>
      <c r="F1307" s="118">
        <f>VLOOKUP(D1307,'Appendix 2b. Deaths 2019'!$E$4:$F$1683,2,FALSE)</f>
        <v>115</v>
      </c>
      <c r="G1307" s="119">
        <f t="shared" si="402"/>
        <v>2.2648063287784286E-4</v>
      </c>
      <c r="H1307" s="189">
        <v>5</v>
      </c>
      <c r="I1307" s="215">
        <f>VLOOKUP(D1307,'Appendix 3. nax IBGE 2019'!$E$5:$O$1850,11,FALSE)</f>
        <v>2.499999999999583</v>
      </c>
      <c r="J1307" s="119">
        <f t="shared" si="410"/>
        <v>1.131762358751021E-3</v>
      </c>
      <c r="K1307" s="119">
        <f t="shared" si="408"/>
        <v>0.99886823764124899</v>
      </c>
      <c r="L1307" s="118">
        <f t="shared" si="414"/>
        <v>98587.668635699942</v>
      </c>
      <c r="M1307" s="118">
        <f t="shared" si="404"/>
        <v>111.57781239890382</v>
      </c>
      <c r="N1307" s="118">
        <f t="shared" si="411"/>
        <v>492659.39864750241</v>
      </c>
      <c r="O1307" s="118">
        <f t="shared" si="412"/>
        <v>7107797.8650906393</v>
      </c>
      <c r="P1307" s="117">
        <f t="shared" si="413"/>
        <v>72.096216123694887</v>
      </c>
    </row>
    <row r="1308" spans="1:16" x14ac:dyDescent="0.2">
      <c r="A1308" s="115" t="s">
        <v>68</v>
      </c>
      <c r="B1308" s="115" t="s">
        <v>18</v>
      </c>
      <c r="C1308" s="120" t="s">
        <v>118</v>
      </c>
      <c r="D1308" s="115" t="str">
        <f t="shared" si="401"/>
        <v>GOTotal10-14</v>
      </c>
      <c r="E1308" s="118">
        <f>VLOOKUP(D1308,'Appendix 1b. Person-years 2019'!$E$3:$F$1682,2,FALSE)</f>
        <v>495373.07780000003</v>
      </c>
      <c r="F1308" s="118">
        <f>VLOOKUP(D1308,'Appendix 2b. Deaths 2019'!$E$4:$F$1683,2,FALSE)</f>
        <v>134</v>
      </c>
      <c r="G1308" s="119">
        <f t="shared" si="402"/>
        <v>2.7050319447134073E-4</v>
      </c>
      <c r="H1308" s="189">
        <v>5</v>
      </c>
      <c r="I1308" s="215">
        <f>VLOOKUP(D1308,'Appendix 3. nax IBGE 2019'!$E$5:$O$1850,11,FALSE)</f>
        <v>2.499999999999885</v>
      </c>
      <c r="J1308" s="119">
        <f t="shared" si="410"/>
        <v>1.3516019407501373E-3</v>
      </c>
      <c r="K1308" s="119">
        <f t="shared" si="408"/>
        <v>0.99864839805924988</v>
      </c>
      <c r="L1308" s="118">
        <f t="shared" si="414"/>
        <v>98476.090823301041</v>
      </c>
      <c r="M1308" s="118">
        <f t="shared" si="404"/>
        <v>133.10047547426046</v>
      </c>
      <c r="N1308" s="118">
        <f t="shared" si="411"/>
        <v>492047.70292781957</v>
      </c>
      <c r="O1308" s="118">
        <f t="shared" si="412"/>
        <v>6615138.4664431373</v>
      </c>
      <c r="P1308" s="117">
        <f t="shared" si="413"/>
        <v>67.175071747241702</v>
      </c>
    </row>
    <row r="1309" spans="1:16" x14ac:dyDescent="0.2">
      <c r="A1309" s="115" t="s">
        <v>68</v>
      </c>
      <c r="B1309" s="115" t="s">
        <v>18</v>
      </c>
      <c r="C1309" s="116" t="s">
        <v>119</v>
      </c>
      <c r="D1309" s="115" t="str">
        <f t="shared" si="401"/>
        <v>GOTotal15-19</v>
      </c>
      <c r="E1309" s="118">
        <f>VLOOKUP(D1309,'Appendix 1b. Person-years 2019'!$E$3:$F$1682,2,FALSE)</f>
        <v>526345.728</v>
      </c>
      <c r="F1309" s="118">
        <f>VLOOKUP(D1309,'Appendix 2b. Deaths 2019'!$E$4:$F$1683,2,FALSE)</f>
        <v>606</v>
      </c>
      <c r="G1309" s="119">
        <f t="shared" si="402"/>
        <v>1.1513345084088913E-3</v>
      </c>
      <c r="H1309" s="189">
        <v>5</v>
      </c>
      <c r="I1309" s="215">
        <f>VLOOKUP(D1309,'Appendix 3. nax IBGE 2019'!$E$5:$O$1850,11,FALSE)</f>
        <v>2.5000000000000995</v>
      </c>
      <c r="J1309" s="119">
        <f t="shared" si="410"/>
        <v>5.7401504587778329E-3</v>
      </c>
      <c r="K1309" s="119">
        <f t="shared" si="408"/>
        <v>0.99425984954122215</v>
      </c>
      <c r="L1309" s="118">
        <f t="shared" si="414"/>
        <v>98342.990347826781</v>
      </c>
      <c r="M1309" s="118">
        <f t="shared" si="404"/>
        <v>564.50356116266187</v>
      </c>
      <c r="N1309" s="118">
        <f t="shared" si="411"/>
        <v>490303.6928362273</v>
      </c>
      <c r="O1309" s="118">
        <f t="shared" si="412"/>
        <v>6123090.7635153178</v>
      </c>
      <c r="P1309" s="117">
        <f t="shared" si="413"/>
        <v>62.262605009861062</v>
      </c>
    </row>
    <row r="1310" spans="1:16" x14ac:dyDescent="0.2">
      <c r="A1310" s="115" t="s">
        <v>68</v>
      </c>
      <c r="B1310" s="115" t="s">
        <v>18</v>
      </c>
      <c r="C1310" s="116" t="s">
        <v>120</v>
      </c>
      <c r="D1310" s="115" t="str">
        <f t="shared" si="401"/>
        <v>GOTotal20-24</v>
      </c>
      <c r="E1310" s="118">
        <f>VLOOKUP(D1310,'Appendix 1b. Person-years 2019'!$E$3:$F$1682,2,FALSE)</f>
        <v>576656.353</v>
      </c>
      <c r="F1310" s="118">
        <f>VLOOKUP(D1310,'Appendix 2b. Deaths 2019'!$E$4:$F$1683,2,FALSE)</f>
        <v>991</v>
      </c>
      <c r="G1310" s="119">
        <f t="shared" si="402"/>
        <v>1.7185278456474406E-3</v>
      </c>
      <c r="H1310" s="189">
        <v>5</v>
      </c>
      <c r="I1310" s="215">
        <f>VLOOKUP(D1310,'Appendix 3. nax IBGE 2019'!$E$5:$O$1850,11,FALSE)</f>
        <v>2.499999999999996</v>
      </c>
      <c r="J1310" s="119">
        <f t="shared" si="410"/>
        <v>8.5558804313240512E-3</v>
      </c>
      <c r="K1310" s="119">
        <f t="shared" si="408"/>
        <v>0.99144411956867595</v>
      </c>
      <c r="L1310" s="118">
        <f t="shared" si="414"/>
        <v>97778.486786664114</v>
      </c>
      <c r="M1310" s="118">
        <f t="shared" si="404"/>
        <v>836.5810417024968</v>
      </c>
      <c r="N1310" s="118">
        <f t="shared" si="411"/>
        <v>486800.98132906435</v>
      </c>
      <c r="O1310" s="118">
        <f t="shared" si="412"/>
        <v>5632787.0706790909</v>
      </c>
      <c r="P1310" s="117">
        <f t="shared" si="413"/>
        <v>57.607631860460941</v>
      </c>
    </row>
    <row r="1311" spans="1:16" x14ac:dyDescent="0.2">
      <c r="A1311" s="115" t="s">
        <v>68</v>
      </c>
      <c r="B1311" s="115" t="s">
        <v>18</v>
      </c>
      <c r="C1311" s="116" t="s">
        <v>121</v>
      </c>
      <c r="D1311" s="115" t="str">
        <f t="shared" si="401"/>
        <v>GOTotal25-29</v>
      </c>
      <c r="E1311" s="118">
        <f>VLOOKUP(D1311,'Appendix 1b. Person-years 2019'!$E$3:$F$1682,2,FALSE)</f>
        <v>592315.33530000004</v>
      </c>
      <c r="F1311" s="118">
        <f>VLOOKUP(D1311,'Appendix 2b. Deaths 2019'!$E$4:$F$1683,2,FALSE)</f>
        <v>888</v>
      </c>
      <c r="G1311" s="119">
        <f t="shared" si="402"/>
        <v>1.4992014338954089E-3</v>
      </c>
      <c r="H1311" s="189">
        <v>5</v>
      </c>
      <c r="I1311" s="215">
        <f>VLOOKUP(D1311,'Appendix 3. nax IBGE 2019'!$E$5:$O$1850,11,FALSE)</f>
        <v>2.4999999999999774</v>
      </c>
      <c r="J1311" s="119">
        <f t="shared" si="410"/>
        <v>7.4680170149341819E-3</v>
      </c>
      <c r="K1311" s="119">
        <f t="shared" si="408"/>
        <v>0.99253198298506584</v>
      </c>
      <c r="L1311" s="118">
        <f t="shared" si="414"/>
        <v>96941.905744961623</v>
      </c>
      <c r="M1311" s="118">
        <f t="shared" si="404"/>
        <v>723.96380156351916</v>
      </c>
      <c r="N1311" s="118">
        <f t="shared" si="411"/>
        <v>482899.6192208993</v>
      </c>
      <c r="O1311" s="118">
        <f t="shared" si="412"/>
        <v>5145986.089350027</v>
      </c>
      <c r="P1311" s="117">
        <f t="shared" si="413"/>
        <v>53.083195031138331</v>
      </c>
    </row>
    <row r="1312" spans="1:16" x14ac:dyDescent="0.2">
      <c r="A1312" s="115" t="s">
        <v>68</v>
      </c>
      <c r="B1312" s="115" t="s">
        <v>18</v>
      </c>
      <c r="C1312" s="116" t="s">
        <v>122</v>
      </c>
      <c r="D1312" s="115" t="str">
        <f t="shared" si="401"/>
        <v>GOTotal30-34</v>
      </c>
      <c r="E1312" s="118">
        <f>VLOOKUP(D1312,'Appendix 1b. Person-years 2019'!$E$3:$F$1682,2,FALSE)</f>
        <v>605030.47360000003</v>
      </c>
      <c r="F1312" s="118">
        <f>VLOOKUP(D1312,'Appendix 2b. Deaths 2019'!$E$4:$F$1683,2,FALSE)</f>
        <v>1003</v>
      </c>
      <c r="G1312" s="119">
        <f t="shared" si="402"/>
        <v>1.6577677385934565E-3</v>
      </c>
      <c r="H1312" s="189">
        <v>5</v>
      </c>
      <c r="I1312" s="215">
        <f>VLOOKUP(D1312,'Appendix 3. nax IBGE 2019'!$E$5:$O$1850,11,FALSE)</f>
        <v>2.5000000000000466</v>
      </c>
      <c r="J1312" s="119">
        <f t="shared" si="410"/>
        <v>8.2546280527673686E-3</v>
      </c>
      <c r="K1312" s="119">
        <f t="shared" si="408"/>
        <v>0.99174537194723267</v>
      </c>
      <c r="L1312" s="118">
        <f t="shared" si="414"/>
        <v>96217.941943398109</v>
      </c>
      <c r="M1312" s="118">
        <f t="shared" si="404"/>
        <v>794.24332274551602</v>
      </c>
      <c r="N1312" s="118">
        <f t="shared" si="411"/>
        <v>479104.10141012678</v>
      </c>
      <c r="O1312" s="118">
        <f t="shared" si="412"/>
        <v>4663086.4701291276</v>
      </c>
      <c r="P1312" s="117">
        <f t="shared" si="413"/>
        <v>48.463793508203182</v>
      </c>
    </row>
    <row r="1313" spans="1:16" x14ac:dyDescent="0.2">
      <c r="A1313" s="115" t="s">
        <v>68</v>
      </c>
      <c r="B1313" s="115" t="s">
        <v>18</v>
      </c>
      <c r="C1313" s="116" t="s">
        <v>123</v>
      </c>
      <c r="D1313" s="115" t="str">
        <f t="shared" si="401"/>
        <v>GOTotal35-39</v>
      </c>
      <c r="E1313" s="118">
        <f>VLOOKUP(D1313,'Appendix 1b. Person-years 2019'!$E$3:$F$1682,2,FALSE)</f>
        <v>584378.25749999995</v>
      </c>
      <c r="F1313" s="118">
        <f>VLOOKUP(D1313,'Appendix 2b. Deaths 2019'!$E$4:$F$1683,2,FALSE)</f>
        <v>1202</v>
      </c>
      <c r="G1313" s="119">
        <f t="shared" si="402"/>
        <v>2.0568869299522155E-3</v>
      </c>
      <c r="H1313" s="189">
        <v>5</v>
      </c>
      <c r="I1313" s="215">
        <f>VLOOKUP(D1313,'Appendix 3. nax IBGE 2019'!$E$5:$O$1850,11,FALSE)</f>
        <v>2.4999999999999512</v>
      </c>
      <c r="J1313" s="119">
        <f t="shared" si="410"/>
        <v>1.0231820405606299E-2</v>
      </c>
      <c r="K1313" s="119">
        <f t="shared" si="408"/>
        <v>0.98976817959439367</v>
      </c>
      <c r="L1313" s="118">
        <f t="shared" si="414"/>
        <v>95423.698620652591</v>
      </c>
      <c r="M1313" s="118">
        <f t="shared" si="404"/>
        <v>976.35814672521883</v>
      </c>
      <c r="N1313" s="118">
        <f t="shared" si="411"/>
        <v>474677.59773644985</v>
      </c>
      <c r="O1313" s="118">
        <f t="shared" si="412"/>
        <v>4183982.3687190008</v>
      </c>
      <c r="P1313" s="117">
        <f t="shared" si="413"/>
        <v>43.846365517144811</v>
      </c>
    </row>
    <row r="1314" spans="1:16" x14ac:dyDescent="0.2">
      <c r="A1314" s="115" t="s">
        <v>68</v>
      </c>
      <c r="B1314" s="115" t="s">
        <v>18</v>
      </c>
      <c r="C1314" s="116" t="s">
        <v>124</v>
      </c>
      <c r="D1314" s="115" t="str">
        <f t="shared" si="401"/>
        <v>GOTotal40-44</v>
      </c>
      <c r="E1314" s="118">
        <f>VLOOKUP(D1314,'Appendix 1b. Person-years 2019'!$E$3:$F$1682,2,FALSE)</f>
        <v>537826.4031</v>
      </c>
      <c r="F1314" s="118">
        <f>VLOOKUP(D1314,'Appendix 2b. Deaths 2019'!$E$4:$F$1683,2,FALSE)</f>
        <v>1428</v>
      </c>
      <c r="G1314" s="119">
        <f t="shared" si="402"/>
        <v>2.6551318264947414E-3</v>
      </c>
      <c r="H1314" s="189">
        <v>5</v>
      </c>
      <c r="I1314" s="215">
        <f>VLOOKUP(D1314,'Appendix 3. nax IBGE 2019'!$E$5:$O$1850,11,FALSE)</f>
        <v>2.5000000000000084</v>
      </c>
      <c r="J1314" s="119">
        <f t="shared" si="410"/>
        <v>1.3188118648585091E-2</v>
      </c>
      <c r="K1314" s="119">
        <f t="shared" si="408"/>
        <v>0.98681188135141495</v>
      </c>
      <c r="L1314" s="118">
        <f t="shared" si="414"/>
        <v>94447.340473927368</v>
      </c>
      <c r="M1314" s="118">
        <f t="shared" si="404"/>
        <v>1245.5827322134669</v>
      </c>
      <c r="N1314" s="118">
        <f t="shared" si="411"/>
        <v>469122.74553910317</v>
      </c>
      <c r="O1314" s="118">
        <f t="shared" si="412"/>
        <v>3709304.7709825509</v>
      </c>
      <c r="P1314" s="117">
        <f t="shared" si="413"/>
        <v>39.27378740756096</v>
      </c>
    </row>
    <row r="1315" spans="1:16" x14ac:dyDescent="0.2">
      <c r="A1315" s="115" t="s">
        <v>68</v>
      </c>
      <c r="B1315" s="115" t="s">
        <v>18</v>
      </c>
      <c r="C1315" s="116" t="s">
        <v>125</v>
      </c>
      <c r="D1315" s="115" t="str">
        <f t="shared" si="401"/>
        <v>GOTotal45-49</v>
      </c>
      <c r="E1315" s="118">
        <f>VLOOKUP(D1315,'Appendix 1b. Person-years 2019'!$E$3:$F$1682,2,FALSE)</f>
        <v>470414.89720000001</v>
      </c>
      <c r="F1315" s="118">
        <f>VLOOKUP(D1315,'Appendix 2b. Deaths 2019'!$E$4:$F$1683,2,FALSE)</f>
        <v>1726</v>
      </c>
      <c r="G1315" s="119">
        <f t="shared" si="402"/>
        <v>3.6691014895010427E-3</v>
      </c>
      <c r="H1315" s="189">
        <v>5</v>
      </c>
      <c r="I1315" s="215">
        <f>VLOOKUP(D1315,'Appendix 3. nax IBGE 2019'!$E$5:$O$1850,11,FALSE)</f>
        <v>2.5000000000000058</v>
      </c>
      <c r="J1315" s="119">
        <f t="shared" si="410"/>
        <v>1.8178758175755358E-2</v>
      </c>
      <c r="K1315" s="119">
        <f t="shared" si="408"/>
        <v>0.98182124182424468</v>
      </c>
      <c r="L1315" s="118">
        <f t="shared" si="414"/>
        <v>93201.757741713896</v>
      </c>
      <c r="M1315" s="118">
        <f t="shared" si="404"/>
        <v>1694.2922155419517</v>
      </c>
      <c r="N1315" s="118">
        <f t="shared" si="411"/>
        <v>461773.05816971464</v>
      </c>
      <c r="O1315" s="118">
        <f t="shared" si="412"/>
        <v>3240182.0254434478</v>
      </c>
      <c r="P1315" s="117">
        <f t="shared" si="413"/>
        <v>34.765245891851393</v>
      </c>
    </row>
    <row r="1316" spans="1:16" x14ac:dyDescent="0.2">
      <c r="A1316" s="115" t="s">
        <v>68</v>
      </c>
      <c r="B1316" s="115" t="s">
        <v>18</v>
      </c>
      <c r="C1316" s="116" t="s">
        <v>126</v>
      </c>
      <c r="D1316" s="115" t="str">
        <f t="shared" si="401"/>
        <v>GOTotal50-54</v>
      </c>
      <c r="E1316" s="118">
        <f>VLOOKUP(D1316,'Appendix 1b. Person-years 2019'!$E$3:$F$1682,2,FALSE)</f>
        <v>419386.59700000001</v>
      </c>
      <c r="F1316" s="118">
        <f>VLOOKUP(D1316,'Appendix 2b. Deaths 2019'!$E$4:$F$1683,2,FALSE)</f>
        <v>2180</v>
      </c>
      <c r="G1316" s="119">
        <f t="shared" si="402"/>
        <v>5.198067881983362E-3</v>
      </c>
      <c r="H1316" s="189">
        <v>5</v>
      </c>
      <c r="I1316" s="215">
        <f>VLOOKUP(D1316,'Appendix 3. nax IBGE 2019'!$E$5:$O$1850,11,FALSE)</f>
        <v>2.4999999999999907</v>
      </c>
      <c r="J1316" s="119">
        <f t="shared" si="410"/>
        <v>2.5656923337044807E-2</v>
      </c>
      <c r="K1316" s="119">
        <f t="shared" si="408"/>
        <v>0.97434307666295517</v>
      </c>
      <c r="L1316" s="118">
        <f t="shared" si="414"/>
        <v>91507.465526171945</v>
      </c>
      <c r="M1316" s="118">
        <f t="shared" si="404"/>
        <v>2347.800027772264</v>
      </c>
      <c r="N1316" s="118">
        <f t="shared" si="411"/>
        <v>451667.82756142906</v>
      </c>
      <c r="O1316" s="118">
        <f t="shared" si="412"/>
        <v>2778408.9672737331</v>
      </c>
      <c r="P1316" s="117">
        <f t="shared" si="413"/>
        <v>30.362648023281594</v>
      </c>
    </row>
    <row r="1317" spans="1:16" x14ac:dyDescent="0.2">
      <c r="A1317" s="115" t="s">
        <v>68</v>
      </c>
      <c r="B1317" s="115" t="s">
        <v>18</v>
      </c>
      <c r="C1317" s="116" t="s">
        <v>127</v>
      </c>
      <c r="D1317" s="115" t="str">
        <f t="shared" si="401"/>
        <v>GOTotal55-59</v>
      </c>
      <c r="E1317" s="118">
        <f>VLOOKUP(D1317,'Appendix 1b. Person-years 2019'!$E$3:$F$1682,2,FALSE)</f>
        <v>349468.93119999999</v>
      </c>
      <c r="F1317" s="118">
        <f>VLOOKUP(D1317,'Appendix 2b. Deaths 2019'!$E$4:$F$1683,2,FALSE)</f>
        <v>2722</v>
      </c>
      <c r="G1317" s="119">
        <f t="shared" si="402"/>
        <v>7.7889613553148961E-3</v>
      </c>
      <c r="H1317" s="189">
        <v>5</v>
      </c>
      <c r="I1317" s="215">
        <f>VLOOKUP(D1317,'Appendix 3. nax IBGE 2019'!$E$5:$O$1850,11,FALSE)</f>
        <v>2.5000000000000115</v>
      </c>
      <c r="J1317" s="119">
        <f t="shared" si="410"/>
        <v>3.8200942612216592E-2</v>
      </c>
      <c r="K1317" s="119">
        <f t="shared" si="408"/>
        <v>0.96179905738778337</v>
      </c>
      <c r="L1317" s="118">
        <f t="shared" si="414"/>
        <v>89159.665498399685</v>
      </c>
      <c r="M1317" s="118">
        <f t="shared" si="404"/>
        <v>3405.983265028794</v>
      </c>
      <c r="N1317" s="118">
        <f t="shared" si="411"/>
        <v>437283.36932942644</v>
      </c>
      <c r="O1317" s="118">
        <f t="shared" si="412"/>
        <v>2326741.1397123039</v>
      </c>
      <c r="P1317" s="117">
        <f t="shared" si="413"/>
        <v>26.096342182374677</v>
      </c>
    </row>
    <row r="1318" spans="1:16" x14ac:dyDescent="0.2">
      <c r="A1318" s="115" t="s">
        <v>68</v>
      </c>
      <c r="B1318" s="115" t="s">
        <v>18</v>
      </c>
      <c r="C1318" s="116" t="s">
        <v>128</v>
      </c>
      <c r="D1318" s="115" t="str">
        <f t="shared" si="401"/>
        <v>GOTotal60-64</v>
      </c>
      <c r="E1318" s="118">
        <f>VLOOKUP(D1318,'Appendix 1b. Person-years 2019'!$E$3:$F$1682,2,FALSE)</f>
        <v>275844.42499999999</v>
      </c>
      <c r="F1318" s="118">
        <f>VLOOKUP(D1318,'Appendix 2b. Deaths 2019'!$E$4:$F$1683,2,FALSE)</f>
        <v>3362</v>
      </c>
      <c r="G1318" s="119">
        <f t="shared" si="402"/>
        <v>1.2188029538751781E-2</v>
      </c>
      <c r="H1318" s="189">
        <v>5</v>
      </c>
      <c r="I1318" s="215">
        <f>VLOOKUP(D1318,'Appendix 3. nax IBGE 2019'!$E$5:$O$1850,11,FALSE)</f>
        <v>2.4999999999999956</v>
      </c>
      <c r="J1318" s="119">
        <f t="shared" si="410"/>
        <v>5.9138202302432101E-2</v>
      </c>
      <c r="K1318" s="119">
        <f t="shared" si="408"/>
        <v>0.94086179769756795</v>
      </c>
      <c r="L1318" s="118">
        <f t="shared" si="414"/>
        <v>85753.682233370884</v>
      </c>
      <c r="M1318" s="118">
        <f t="shared" si="404"/>
        <v>5071.3186080955647</v>
      </c>
      <c r="N1318" s="118">
        <f t="shared" si="411"/>
        <v>416090.11464661552</v>
      </c>
      <c r="O1318" s="118">
        <f t="shared" si="412"/>
        <v>1889457.7703828774</v>
      </c>
      <c r="P1318" s="117">
        <f t="shared" si="413"/>
        <v>22.033546795587029</v>
      </c>
    </row>
    <row r="1319" spans="1:16" x14ac:dyDescent="0.2">
      <c r="A1319" s="115" t="s">
        <v>68</v>
      </c>
      <c r="B1319" s="115" t="s">
        <v>18</v>
      </c>
      <c r="C1319" s="116" t="s">
        <v>129</v>
      </c>
      <c r="D1319" s="115" t="str">
        <f t="shared" si="401"/>
        <v>GOTotal65-69</v>
      </c>
      <c r="E1319" s="118">
        <f>VLOOKUP(D1319,'Appendix 1b. Person-years 2019'!$E$3:$F$1682,2,FALSE)</f>
        <v>207977.08840000001</v>
      </c>
      <c r="F1319" s="118">
        <f>VLOOKUP(D1319,'Appendix 2b. Deaths 2019'!$E$4:$F$1683,2,FALSE)</f>
        <v>3742</v>
      </c>
      <c r="G1319" s="119">
        <f t="shared" si="402"/>
        <v>1.7992366509156303E-2</v>
      </c>
      <c r="H1319" s="189">
        <v>5</v>
      </c>
      <c r="I1319" s="215">
        <f>VLOOKUP(D1319,'Appendix 3. nax IBGE 2019'!$E$5:$O$1850,11,FALSE)</f>
        <v>2.4999999999999982</v>
      </c>
      <c r="J1319" s="119">
        <f t="shared" si="410"/>
        <v>8.6089450194599071E-2</v>
      </c>
      <c r="K1319" s="119">
        <f t="shared" si="408"/>
        <v>0.91391054980540098</v>
      </c>
      <c r="L1319" s="118">
        <f t="shared" si="414"/>
        <v>80682.36362527532</v>
      </c>
      <c r="M1319" s="118">
        <f t="shared" si="404"/>
        <v>6945.9003249006719</v>
      </c>
      <c r="N1319" s="118">
        <f t="shared" si="411"/>
        <v>386047.06731412484</v>
      </c>
      <c r="O1319" s="118">
        <f t="shared" si="412"/>
        <v>1473367.655736262</v>
      </c>
      <c r="P1319" s="117">
        <f t="shared" si="413"/>
        <v>18.261334813878715</v>
      </c>
    </row>
    <row r="1320" spans="1:16" x14ac:dyDescent="0.2">
      <c r="A1320" s="115" t="s">
        <v>68</v>
      </c>
      <c r="B1320" s="115" t="s">
        <v>18</v>
      </c>
      <c r="C1320" s="116" t="s">
        <v>130</v>
      </c>
      <c r="D1320" s="115" t="str">
        <f t="shared" si="401"/>
        <v>GOTotal70-74</v>
      </c>
      <c r="E1320" s="118">
        <f>VLOOKUP(D1320,'Appendix 1b. Person-years 2019'!$E$3:$F$1682,2,FALSE)</f>
        <v>146962.606</v>
      </c>
      <c r="F1320" s="118">
        <f>VLOOKUP(D1320,'Appendix 2b. Deaths 2019'!$E$4:$F$1683,2,FALSE)</f>
        <v>4103</v>
      </c>
      <c r="G1320" s="119">
        <f t="shared" si="402"/>
        <v>2.791866660284998E-2</v>
      </c>
      <c r="H1320" s="189">
        <v>5</v>
      </c>
      <c r="I1320" s="215">
        <f>VLOOKUP(D1320,'Appendix 3. nax IBGE 2019'!$E$5:$O$1850,11,FALSE)</f>
        <v>2.4999999999999969</v>
      </c>
      <c r="J1320" s="119">
        <f t="shared" si="410"/>
        <v>0.13048585528876311</v>
      </c>
      <c r="K1320" s="119">
        <f t="shared" si="408"/>
        <v>0.86951414471123689</v>
      </c>
      <c r="L1320" s="118">
        <f t="shared" si="414"/>
        <v>73736.463300374642</v>
      </c>
      <c r="M1320" s="118">
        <f t="shared" si="404"/>
        <v>9621.5654797178777</v>
      </c>
      <c r="N1320" s="118">
        <f t="shared" si="411"/>
        <v>344628.40280257846</v>
      </c>
      <c r="O1320" s="118">
        <f t="shared" si="412"/>
        <v>1087320.5884221371</v>
      </c>
      <c r="P1320" s="117">
        <f t="shared" si="413"/>
        <v>14.746036624957203</v>
      </c>
    </row>
    <row r="1321" spans="1:16" x14ac:dyDescent="0.2">
      <c r="A1321" s="115" t="s">
        <v>68</v>
      </c>
      <c r="B1321" s="115" t="s">
        <v>18</v>
      </c>
      <c r="C1321" s="116" t="s">
        <v>131</v>
      </c>
      <c r="D1321" s="115" t="str">
        <f t="shared" si="401"/>
        <v>GOTotal75-79</v>
      </c>
      <c r="E1321" s="118">
        <f>VLOOKUP(D1321,'Appendix 1b. Person-years 2019'!$E$3:$F$1682,2,FALSE)</f>
        <v>97657.897299999997</v>
      </c>
      <c r="F1321" s="118">
        <f>VLOOKUP(D1321,'Appendix 2b. Deaths 2019'!$E$4:$F$1683,2,FALSE)</f>
        <v>4386</v>
      </c>
      <c r="G1321" s="119">
        <f t="shared" si="402"/>
        <v>4.4911882410558518E-2</v>
      </c>
      <c r="H1321" s="189">
        <v>5</v>
      </c>
      <c r="I1321" s="215">
        <f>VLOOKUP(D1321,'Appendix 3. nax IBGE 2019'!$E$5:$O$1850,11,FALSE)</f>
        <v>2.5000000000000031</v>
      </c>
      <c r="J1321" s="119">
        <f t="shared" si="410"/>
        <v>0.20189113478931298</v>
      </c>
      <c r="K1321" s="119">
        <f t="shared" si="408"/>
        <v>0.79810886521068702</v>
      </c>
      <c r="L1321" s="118">
        <f t="shared" si="414"/>
        <v>64114.897820656763</v>
      </c>
      <c r="M1321" s="118">
        <f t="shared" si="404"/>
        <v>12944.229477913243</v>
      </c>
      <c r="N1321" s="118">
        <f t="shared" si="411"/>
        <v>288213.91540850076</v>
      </c>
      <c r="O1321" s="118">
        <f t="shared" si="412"/>
        <v>742692.18561955867</v>
      </c>
      <c r="P1321" s="117">
        <f t="shared" si="413"/>
        <v>11.583769308921452</v>
      </c>
    </row>
    <row r="1322" spans="1:16" x14ac:dyDescent="0.2">
      <c r="A1322" s="115" t="s">
        <v>68</v>
      </c>
      <c r="B1322" s="115" t="s">
        <v>18</v>
      </c>
      <c r="C1322" s="116" t="s">
        <v>132</v>
      </c>
      <c r="D1322" s="115" t="str">
        <f t="shared" si="401"/>
        <v>GOTotal80-84</v>
      </c>
      <c r="E1322" s="118">
        <f>VLOOKUP(D1322,'Appendix 1b. Person-years 2019'!$E$3:$F$1682,2,FALSE)</f>
        <v>60562.564200000001</v>
      </c>
      <c r="F1322" s="118">
        <f>VLOOKUP(D1322,'Appendix 2b. Deaths 2019'!$E$4:$F$1683,2,FALSE)</f>
        <v>4292</v>
      </c>
      <c r="G1322" s="119">
        <f t="shared" si="402"/>
        <v>7.0868861923121806E-2</v>
      </c>
      <c r="H1322" s="189">
        <v>5</v>
      </c>
      <c r="I1322" s="215">
        <f>VLOOKUP(D1322,'Appendix 3. nax IBGE 2019'!$E$5:$O$1850,11,FALSE)</f>
        <v>2.4999999999999991</v>
      </c>
      <c r="J1322" s="119">
        <f t="shared" si="410"/>
        <v>0.30101315951825452</v>
      </c>
      <c r="K1322" s="119">
        <f t="shared" si="408"/>
        <v>0.69898684048174542</v>
      </c>
      <c r="L1322" s="118">
        <f t="shared" si="414"/>
        <v>51170.66834274352</v>
      </c>
      <c r="M1322" s="118">
        <f t="shared" si="404"/>
        <v>15403.044552509951</v>
      </c>
      <c r="N1322" s="118">
        <f t="shared" si="411"/>
        <v>217345.73033244273</v>
      </c>
      <c r="O1322" s="118">
        <f t="shared" si="412"/>
        <v>454478.27021105797</v>
      </c>
      <c r="P1322" s="117">
        <f t="shared" si="413"/>
        <v>8.8816168506328932</v>
      </c>
    </row>
    <row r="1323" spans="1:16" x14ac:dyDescent="0.2">
      <c r="A1323" s="115" t="s">
        <v>68</v>
      </c>
      <c r="B1323" s="115" t="s">
        <v>18</v>
      </c>
      <c r="C1323" s="116" t="s">
        <v>133</v>
      </c>
      <c r="D1323" s="115" t="str">
        <f t="shared" si="401"/>
        <v>GOTotal85-89</v>
      </c>
      <c r="E1323" s="118">
        <f>VLOOKUP(D1323,'Appendix 1b. Person-years 2019'!$E$3:$F$1682,2,FALSE)</f>
        <v>29299.635200000001</v>
      </c>
      <c r="F1323" s="118">
        <f>VLOOKUP(D1323,'Appendix 2b. Deaths 2019'!$E$4:$F$1683,2,FALSE)</f>
        <v>3414</v>
      </c>
      <c r="G1323" s="119">
        <f t="shared" si="402"/>
        <v>0.11652022206747475</v>
      </c>
      <c r="H1323" s="189">
        <v>5</v>
      </c>
      <c r="I1323" s="215">
        <f>VLOOKUP(D1323,'Appendix 3. nax IBGE 2019'!$E$5:$O$1850,11,FALSE)</f>
        <v>2.4999999999999996</v>
      </c>
      <c r="J1323" s="119">
        <f t="shared" si="410"/>
        <v>0.45117390216042053</v>
      </c>
      <c r="K1323" s="119">
        <f t="shared" si="408"/>
        <v>0.54882609783957947</v>
      </c>
      <c r="L1323" s="118">
        <f t="shared" si="414"/>
        <v>35767.623790233571</v>
      </c>
      <c r="M1323" s="118">
        <f t="shared" si="404"/>
        <v>16137.41839644557</v>
      </c>
      <c r="N1323" s="118">
        <f t="shared" si="411"/>
        <v>138494.57296005392</v>
      </c>
      <c r="O1323" s="118">
        <f t="shared" si="412"/>
        <v>237132.53987861521</v>
      </c>
      <c r="P1323" s="117">
        <f t="shared" si="413"/>
        <v>6.6298097203584652</v>
      </c>
    </row>
    <row r="1324" spans="1:16" x14ac:dyDescent="0.2">
      <c r="A1324" s="115" t="s">
        <v>68</v>
      </c>
      <c r="B1324" s="115" t="s">
        <v>18</v>
      </c>
      <c r="C1324" s="116" t="s">
        <v>8</v>
      </c>
      <c r="D1324" s="115" t="str">
        <f t="shared" si="401"/>
        <v>GOTotal90+</v>
      </c>
      <c r="E1324" s="113">
        <f>VLOOKUP(D1324,'Appendix 1b. Person-years 2019'!$E$3:$F$1682,2,FALSE)</f>
        <v>15838.187400000001</v>
      </c>
      <c r="F1324" s="113">
        <f>VLOOKUP(D1324,'Appendix 2b. Deaths 2019'!$E$4:$F$1683,2,FALSE)</f>
        <v>3152</v>
      </c>
      <c r="G1324" s="114">
        <f t="shared" si="402"/>
        <v>0.1990126723718397</v>
      </c>
      <c r="H1324" s="190"/>
      <c r="I1324" s="215">
        <f>VLOOKUP(D1324,'Appendix 3. nax IBGE 2019'!$E$5:$O$1850,11,FALSE)</f>
        <v>5.3217805986445059</v>
      </c>
      <c r="J1324" s="114">
        <v>1</v>
      </c>
      <c r="K1324" s="114">
        <f t="shared" si="408"/>
        <v>0</v>
      </c>
      <c r="L1324" s="113">
        <f t="shared" si="414"/>
        <v>19630.205393788001</v>
      </c>
      <c r="M1324" s="113">
        <f t="shared" si="404"/>
        <v>19630.205393788001</v>
      </c>
      <c r="N1324" s="113">
        <f>L1324*P1324</f>
        <v>98637.966918561287</v>
      </c>
      <c r="O1324" s="113">
        <f>N1324</f>
        <v>98637.966918561287</v>
      </c>
      <c r="P1324" s="112">
        <f>1/G1324</f>
        <v>5.0248056472081224</v>
      </c>
    </row>
    <row r="1325" spans="1:16" x14ac:dyDescent="0.2">
      <c r="A1325" s="115" t="s">
        <v>48</v>
      </c>
      <c r="B1325" s="115" t="s">
        <v>18</v>
      </c>
      <c r="C1325" s="116">
        <v>0</v>
      </c>
      <c r="D1325" s="115" t="str">
        <f t="shared" si="401"/>
        <v>MATotal0</v>
      </c>
      <c r="E1325" s="122">
        <f>VLOOKUP(D1325,'Appendix 1b. Person-years 2019'!$E$3:$F$1682,2,FALSE)</f>
        <v>118711.6876</v>
      </c>
      <c r="F1325" s="122">
        <f>VLOOKUP(D1325,'Appendix 2b. Deaths 2019'!$E$4:$F$1683,2,FALSE)</f>
        <v>1615</v>
      </c>
      <c r="G1325" s="123">
        <f t="shared" si="402"/>
        <v>1.3604389194109981E-2</v>
      </c>
      <c r="H1325" s="188">
        <v>1</v>
      </c>
      <c r="I1325" s="215">
        <f>VLOOKUP(D1325,'Appendix 3. nax IBGE 2019'!$E$5:$O$1850,11,FALSE)</f>
        <v>0.10572611635465323</v>
      </c>
      <c r="J1325" s="123">
        <f t="shared" ref="J1325:J1343" si="415">(H1325*G1325)/(1+(H1325-I1325)*G1325)</f>
        <v>1.3440866935477471E-2</v>
      </c>
      <c r="K1325" s="123">
        <f t="shared" si="408"/>
        <v>0.98655913306452248</v>
      </c>
      <c r="L1325" s="122">
        <v>100000</v>
      </c>
      <c r="M1325" s="122">
        <f t="shared" si="404"/>
        <v>1344.086693547747</v>
      </c>
      <c r="N1325" s="122">
        <f t="shared" ref="N1325:N1343" si="416">L1326*H1325+M1325*I1325</f>
        <v>98798.018372605016</v>
      </c>
      <c r="O1325" s="122">
        <f t="shared" ref="O1325:O1343" si="417">O1326+N1325</f>
        <v>7726620.3329161266</v>
      </c>
      <c r="P1325" s="121">
        <f t="shared" ref="P1325:P1343" si="418">O1325/L1325</f>
        <v>77.266203329161272</v>
      </c>
    </row>
    <row r="1326" spans="1:16" x14ac:dyDescent="0.2">
      <c r="A1326" s="115" t="s">
        <v>48</v>
      </c>
      <c r="B1326" s="115" t="s">
        <v>18</v>
      </c>
      <c r="C1326" s="120" t="s">
        <v>1657</v>
      </c>
      <c r="D1326" s="115" t="str">
        <f t="shared" si="401"/>
        <v>MATotal1-4</v>
      </c>
      <c r="E1326" s="118">
        <f>VLOOKUP(D1326,'Appendix 1b. Person-years 2019'!$E$3:$F$1682,2,FALSE)</f>
        <v>470572.3763</v>
      </c>
      <c r="F1326" s="118">
        <f>VLOOKUP(D1326,'Appendix 2b. Deaths 2019'!$E$4:$F$1683,2,FALSE)</f>
        <v>292</v>
      </c>
      <c r="G1326" s="119">
        <f t="shared" si="402"/>
        <v>6.2052091177966582E-4</v>
      </c>
      <c r="H1326" s="189">
        <v>4</v>
      </c>
      <c r="I1326" s="215">
        <f>VLOOKUP(D1326,'Appendix 3. nax IBGE 2019'!$E$5:$O$1850,11,FALSE)</f>
        <v>1.4938150203079239</v>
      </c>
      <c r="J1326" s="119">
        <f t="shared" si="415"/>
        <v>2.4782296525891257E-3</v>
      </c>
      <c r="K1326" s="119">
        <f t="shared" si="408"/>
        <v>0.99752177034741085</v>
      </c>
      <c r="L1326" s="118">
        <f t="shared" ref="L1326:L1344" si="419">L1325-M1325</f>
        <v>98655.913306452247</v>
      </c>
      <c r="M1326" s="118">
        <f t="shared" si="404"/>
        <v>244.49200975931205</v>
      </c>
      <c r="N1326" s="118">
        <f t="shared" si="416"/>
        <v>394010.91102329548</v>
      </c>
      <c r="O1326" s="118">
        <f t="shared" si="417"/>
        <v>7627822.314543522</v>
      </c>
      <c r="P1326" s="117">
        <f t="shared" si="418"/>
        <v>77.317436521513102</v>
      </c>
    </row>
    <row r="1327" spans="1:16" x14ac:dyDescent="0.2">
      <c r="A1327" s="115" t="s">
        <v>48</v>
      </c>
      <c r="B1327" s="115" t="s">
        <v>18</v>
      </c>
      <c r="C1327" s="120" t="s">
        <v>1658</v>
      </c>
      <c r="D1327" s="115" t="str">
        <f t="shared" si="401"/>
        <v>MATotal5-9</v>
      </c>
      <c r="E1327" s="118">
        <f>VLOOKUP(D1327,'Appendix 1b. Person-years 2019'!$E$3:$F$1682,2,FALSE)</f>
        <v>593993.73380000005</v>
      </c>
      <c r="F1327" s="118">
        <f>VLOOKUP(D1327,'Appendix 2b. Deaths 2019'!$E$4:$F$1683,2,FALSE)</f>
        <v>148</v>
      </c>
      <c r="G1327" s="119">
        <f t="shared" si="402"/>
        <v>2.4916087759577638E-4</v>
      </c>
      <c r="H1327" s="189">
        <v>5</v>
      </c>
      <c r="I1327" s="215">
        <f>VLOOKUP(D1327,'Appendix 3. nax IBGE 2019'!$E$5:$O$1850,11,FALSE)</f>
        <v>2.5000000000003233</v>
      </c>
      <c r="J1327" s="119">
        <f t="shared" si="415"/>
        <v>1.2450288567724182E-3</v>
      </c>
      <c r="K1327" s="119">
        <f t="shared" si="408"/>
        <v>0.99875497114322753</v>
      </c>
      <c r="L1327" s="118">
        <f t="shared" si="419"/>
        <v>98411.421296692934</v>
      </c>
      <c r="M1327" s="118">
        <f t="shared" si="404"/>
        <v>122.52505935037041</v>
      </c>
      <c r="N1327" s="118">
        <f t="shared" si="416"/>
        <v>491750.79383508879</v>
      </c>
      <c r="O1327" s="118">
        <f t="shared" si="417"/>
        <v>7233811.4035202265</v>
      </c>
      <c r="P1327" s="117">
        <f t="shared" si="418"/>
        <v>73.50581170565124</v>
      </c>
    </row>
    <row r="1328" spans="1:16" x14ac:dyDescent="0.2">
      <c r="A1328" s="115" t="s">
        <v>48</v>
      </c>
      <c r="B1328" s="115" t="s">
        <v>18</v>
      </c>
      <c r="C1328" s="120" t="s">
        <v>118</v>
      </c>
      <c r="D1328" s="115" t="str">
        <f t="shared" si="401"/>
        <v>MATotal10-14</v>
      </c>
      <c r="E1328" s="118">
        <f>VLOOKUP(D1328,'Appendix 1b. Person-years 2019'!$E$3:$F$1682,2,FALSE)</f>
        <v>674944.34109999996</v>
      </c>
      <c r="F1328" s="118">
        <f>VLOOKUP(D1328,'Appendix 2b. Deaths 2019'!$E$4:$F$1683,2,FALSE)</f>
        <v>223</v>
      </c>
      <c r="G1328" s="119">
        <f t="shared" si="402"/>
        <v>3.3039761417447052E-4</v>
      </c>
      <c r="H1328" s="189">
        <v>5</v>
      </c>
      <c r="I1328" s="215">
        <f>VLOOKUP(D1328,'Appendix 3. nax IBGE 2019'!$E$5:$O$1850,11,FALSE)</f>
        <v>2.4999999999998934</v>
      </c>
      <c r="J1328" s="119">
        <f t="shared" si="415"/>
        <v>1.6506246647445297E-3</v>
      </c>
      <c r="K1328" s="119">
        <f t="shared" si="408"/>
        <v>0.99834937533525547</v>
      </c>
      <c r="L1328" s="118">
        <f t="shared" si="419"/>
        <v>98288.89623734256</v>
      </c>
      <c r="M1328" s="118">
        <f t="shared" si="404"/>
        <v>162.23807639987342</v>
      </c>
      <c r="N1328" s="118">
        <f t="shared" si="416"/>
        <v>491038.88599571318</v>
      </c>
      <c r="O1328" s="118">
        <f t="shared" si="417"/>
        <v>6742060.6096851379</v>
      </c>
      <c r="P1328" s="117">
        <f t="shared" si="418"/>
        <v>68.5943261933147</v>
      </c>
    </row>
    <row r="1329" spans="1:16" x14ac:dyDescent="0.2">
      <c r="A1329" s="115" t="s">
        <v>48</v>
      </c>
      <c r="B1329" s="115" t="s">
        <v>18</v>
      </c>
      <c r="C1329" s="116" t="s">
        <v>119</v>
      </c>
      <c r="D1329" s="115" t="str">
        <f t="shared" si="401"/>
        <v>MATotal15-19</v>
      </c>
      <c r="E1329" s="118">
        <f>VLOOKUP(D1329,'Appendix 1b. Person-years 2019'!$E$3:$F$1682,2,FALSE)</f>
        <v>669877.56920000003</v>
      </c>
      <c r="F1329" s="118">
        <f>VLOOKUP(D1329,'Appendix 2b. Deaths 2019'!$E$4:$F$1683,2,FALSE)</f>
        <v>608</v>
      </c>
      <c r="G1329" s="119">
        <f t="shared" si="402"/>
        <v>9.0762853983318592E-4</v>
      </c>
      <c r="H1329" s="189">
        <v>5</v>
      </c>
      <c r="I1329" s="215">
        <f>VLOOKUP(D1329,'Appendix 3. nax IBGE 2019'!$E$5:$O$1850,11,FALSE)</f>
        <v>2.4999999999999316</v>
      </c>
      <c r="J1329" s="119">
        <f t="shared" si="415"/>
        <v>4.5278686421553393E-3</v>
      </c>
      <c r="K1329" s="119">
        <f t="shared" si="408"/>
        <v>0.99547213135784463</v>
      </c>
      <c r="L1329" s="118">
        <f t="shared" si="419"/>
        <v>98126.658160942694</v>
      </c>
      <c r="M1329" s="118">
        <f t="shared" si="404"/>
        <v>444.30461844642872</v>
      </c>
      <c r="N1329" s="118">
        <f t="shared" si="416"/>
        <v>489522.52925859735</v>
      </c>
      <c r="O1329" s="118">
        <f t="shared" si="417"/>
        <v>6251021.7236894248</v>
      </c>
      <c r="P1329" s="117">
        <f t="shared" si="418"/>
        <v>63.703603494137091</v>
      </c>
    </row>
    <row r="1330" spans="1:16" x14ac:dyDescent="0.2">
      <c r="A1330" s="115" t="s">
        <v>48</v>
      </c>
      <c r="B1330" s="115" t="s">
        <v>18</v>
      </c>
      <c r="C1330" s="116" t="s">
        <v>120</v>
      </c>
      <c r="D1330" s="115" t="str">
        <f t="shared" si="401"/>
        <v>MATotal20-24</v>
      </c>
      <c r="E1330" s="118">
        <f>VLOOKUP(D1330,'Appendix 1b. Person-years 2019'!$E$3:$F$1682,2,FALSE)</f>
        <v>672838.95380000002</v>
      </c>
      <c r="F1330" s="118">
        <f>VLOOKUP(D1330,'Appendix 2b. Deaths 2019'!$E$4:$F$1683,2,FALSE)</f>
        <v>867</v>
      </c>
      <c r="G1330" s="119">
        <f t="shared" si="402"/>
        <v>1.2885698652009287E-3</v>
      </c>
      <c r="H1330" s="189">
        <v>5</v>
      </c>
      <c r="I1330" s="215">
        <f>VLOOKUP(D1330,'Appendix 3. nax IBGE 2019'!$E$5:$O$1850,11,FALSE)</f>
        <v>2.5000000000000622</v>
      </c>
      <c r="J1330" s="119">
        <f t="shared" si="415"/>
        <v>6.4221608187533452E-3</v>
      </c>
      <c r="K1330" s="119">
        <f t="shared" si="408"/>
        <v>0.99357783918124665</v>
      </c>
      <c r="L1330" s="118">
        <f t="shared" si="419"/>
        <v>97682.353542496261</v>
      </c>
      <c r="M1330" s="118">
        <f t="shared" si="404"/>
        <v>627.33178360423153</v>
      </c>
      <c r="N1330" s="118">
        <f t="shared" si="416"/>
        <v>486843.43825347081</v>
      </c>
      <c r="O1330" s="118">
        <f t="shared" si="417"/>
        <v>5761499.1944308272</v>
      </c>
      <c r="P1330" s="117">
        <f t="shared" si="418"/>
        <v>58.981985849924399</v>
      </c>
    </row>
    <row r="1331" spans="1:16" x14ac:dyDescent="0.2">
      <c r="A1331" s="115" t="s">
        <v>48</v>
      </c>
      <c r="B1331" s="115" t="s">
        <v>18</v>
      </c>
      <c r="C1331" s="116" t="s">
        <v>121</v>
      </c>
      <c r="D1331" s="115" t="str">
        <f t="shared" si="401"/>
        <v>MATotal25-29</v>
      </c>
      <c r="E1331" s="118">
        <f>VLOOKUP(D1331,'Appendix 1b. Person-years 2019'!$E$3:$F$1682,2,FALSE)</f>
        <v>601779.25249999994</v>
      </c>
      <c r="F1331" s="118">
        <f>VLOOKUP(D1331,'Appendix 2b. Deaths 2019'!$E$4:$F$1683,2,FALSE)</f>
        <v>905</v>
      </c>
      <c r="G1331" s="119">
        <f t="shared" si="402"/>
        <v>1.5038737148885008E-3</v>
      </c>
      <c r="H1331" s="189">
        <v>5</v>
      </c>
      <c r="I1331" s="215">
        <f>VLOOKUP(D1331,'Appendix 3. nax IBGE 2019'!$E$5:$O$1850,11,FALSE)</f>
        <v>2.4999999999999969</v>
      </c>
      <c r="J1331" s="119">
        <f t="shared" si="415"/>
        <v>7.4912040124246234E-3</v>
      </c>
      <c r="K1331" s="119">
        <f t="shared" si="408"/>
        <v>0.99250879598757535</v>
      </c>
      <c r="L1331" s="118">
        <f t="shared" si="419"/>
        <v>97055.021758892035</v>
      </c>
      <c r="M1331" s="118">
        <f t="shared" si="404"/>
        <v>727.05896842617119</v>
      </c>
      <c r="N1331" s="118">
        <f t="shared" si="416"/>
        <v>483457.46137339476</v>
      </c>
      <c r="O1331" s="118">
        <f t="shared" si="417"/>
        <v>5274655.7561773565</v>
      </c>
      <c r="P1331" s="117">
        <f t="shared" si="418"/>
        <v>54.34706685534384</v>
      </c>
    </row>
    <row r="1332" spans="1:16" x14ac:dyDescent="0.2">
      <c r="A1332" s="115" t="s">
        <v>48</v>
      </c>
      <c r="B1332" s="115" t="s">
        <v>18</v>
      </c>
      <c r="C1332" s="116" t="s">
        <v>122</v>
      </c>
      <c r="D1332" s="115" t="str">
        <f t="shared" si="401"/>
        <v>MATotal30-34</v>
      </c>
      <c r="E1332" s="118">
        <f>VLOOKUP(D1332,'Appendix 1b. Person-years 2019'!$E$3:$F$1682,2,FALSE)</f>
        <v>588023.3517</v>
      </c>
      <c r="F1332" s="118">
        <f>VLOOKUP(D1332,'Appendix 2b. Deaths 2019'!$E$4:$F$1683,2,FALSE)</f>
        <v>1062</v>
      </c>
      <c r="G1332" s="119">
        <f t="shared" si="402"/>
        <v>1.8060507238865833E-3</v>
      </c>
      <c r="H1332" s="189">
        <v>5</v>
      </c>
      <c r="I1332" s="215">
        <f>VLOOKUP(D1332,'Appendix 3. nax IBGE 2019'!$E$5:$O$1850,11,FALSE)</f>
        <v>2.5000000000000173</v>
      </c>
      <c r="J1332" s="119">
        <f t="shared" si="415"/>
        <v>8.9896641458376992E-3</v>
      </c>
      <c r="K1332" s="119">
        <f t="shared" si="408"/>
        <v>0.99101033585416232</v>
      </c>
      <c r="L1332" s="118">
        <f t="shared" si="419"/>
        <v>96327.96279046587</v>
      </c>
      <c r="M1332" s="118">
        <f t="shared" si="404"/>
        <v>865.95603333903898</v>
      </c>
      <c r="N1332" s="118">
        <f t="shared" si="416"/>
        <v>479474.92386898177</v>
      </c>
      <c r="O1332" s="118">
        <f t="shared" si="417"/>
        <v>4791198.2948039621</v>
      </c>
      <c r="P1332" s="117">
        <f t="shared" si="418"/>
        <v>49.738395332057976</v>
      </c>
    </row>
    <row r="1333" spans="1:16" x14ac:dyDescent="0.2">
      <c r="A1333" s="115" t="s">
        <v>48</v>
      </c>
      <c r="B1333" s="115" t="s">
        <v>18</v>
      </c>
      <c r="C1333" s="116" t="s">
        <v>123</v>
      </c>
      <c r="D1333" s="115" t="str">
        <f t="shared" si="401"/>
        <v>MATotal35-39</v>
      </c>
      <c r="E1333" s="118">
        <f>VLOOKUP(D1333,'Appendix 1b. Person-years 2019'!$E$3:$F$1682,2,FALSE)</f>
        <v>542328.55460000003</v>
      </c>
      <c r="F1333" s="118">
        <f>VLOOKUP(D1333,'Appendix 2b. Deaths 2019'!$E$4:$F$1683,2,FALSE)</f>
        <v>1230</v>
      </c>
      <c r="G1333" s="119">
        <f t="shared" si="402"/>
        <v>2.26799785769569E-3</v>
      </c>
      <c r="H1333" s="189">
        <v>5</v>
      </c>
      <c r="I1333" s="215">
        <f>VLOOKUP(D1333,'Appendix 3. nax IBGE 2019'!$E$5:$O$1850,11,FALSE)</f>
        <v>2.4999999999999742</v>
      </c>
      <c r="J1333" s="119">
        <f t="shared" si="415"/>
        <v>1.1276054121998565E-2</v>
      </c>
      <c r="K1333" s="119">
        <f t="shared" si="408"/>
        <v>0.98872394587800139</v>
      </c>
      <c r="L1333" s="118">
        <f t="shared" si="419"/>
        <v>95462.00675712683</v>
      </c>
      <c r="M1333" s="118">
        <f t="shared" si="404"/>
        <v>1076.4347547879547</v>
      </c>
      <c r="N1333" s="118">
        <f t="shared" si="416"/>
        <v>474618.94689866423</v>
      </c>
      <c r="O1333" s="118">
        <f t="shared" si="417"/>
        <v>4311723.37093498</v>
      </c>
      <c r="P1333" s="117">
        <f t="shared" si="418"/>
        <v>45.166904797055118</v>
      </c>
    </row>
    <row r="1334" spans="1:16" x14ac:dyDescent="0.2">
      <c r="A1334" s="115" t="s">
        <v>48</v>
      </c>
      <c r="B1334" s="115" t="s">
        <v>18</v>
      </c>
      <c r="C1334" s="116" t="s">
        <v>124</v>
      </c>
      <c r="D1334" s="115" t="str">
        <f t="shared" si="401"/>
        <v>MATotal40-44</v>
      </c>
      <c r="E1334" s="118">
        <f>VLOOKUP(D1334,'Appendix 1b. Person-years 2019'!$E$3:$F$1682,2,FALSE)</f>
        <v>456086.57059999998</v>
      </c>
      <c r="F1334" s="118">
        <f>VLOOKUP(D1334,'Appendix 2b. Deaths 2019'!$E$4:$F$1683,2,FALSE)</f>
        <v>1249</v>
      </c>
      <c r="G1334" s="119">
        <f t="shared" si="402"/>
        <v>2.7385151866166349E-3</v>
      </c>
      <c r="H1334" s="189">
        <v>5</v>
      </c>
      <c r="I1334" s="215">
        <f>VLOOKUP(D1334,'Appendix 3. nax IBGE 2019'!$E$5:$O$1850,11,FALSE)</f>
        <v>2.5000000000000071</v>
      </c>
      <c r="J1334" s="119">
        <f t="shared" si="415"/>
        <v>1.3599470044963001E-2</v>
      </c>
      <c r="K1334" s="119">
        <f t="shared" si="408"/>
        <v>0.98640052995503702</v>
      </c>
      <c r="L1334" s="118">
        <f t="shared" si="419"/>
        <v>94385.572002338871</v>
      </c>
      <c r="M1334" s="118">
        <f t="shared" si="404"/>
        <v>1283.5937591225061</v>
      </c>
      <c r="N1334" s="118">
        <f t="shared" si="416"/>
        <v>468718.87561388809</v>
      </c>
      <c r="O1334" s="118">
        <f t="shared" si="417"/>
        <v>3837104.4240363161</v>
      </c>
      <c r="P1334" s="117">
        <f t="shared" si="418"/>
        <v>40.653506067020842</v>
      </c>
    </row>
    <row r="1335" spans="1:16" x14ac:dyDescent="0.2">
      <c r="A1335" s="115" t="s">
        <v>48</v>
      </c>
      <c r="B1335" s="115" t="s">
        <v>18</v>
      </c>
      <c r="C1335" s="116" t="s">
        <v>125</v>
      </c>
      <c r="D1335" s="115" t="str">
        <f t="shared" si="401"/>
        <v>MATotal45-49</v>
      </c>
      <c r="E1335" s="118">
        <f>VLOOKUP(D1335,'Appendix 1b. Person-years 2019'!$E$3:$F$1682,2,FALSE)</f>
        <v>369891.56520000001</v>
      </c>
      <c r="F1335" s="118">
        <f>VLOOKUP(D1335,'Appendix 2b. Deaths 2019'!$E$4:$F$1683,2,FALSE)</f>
        <v>1381</v>
      </c>
      <c r="G1335" s="119">
        <f t="shared" si="402"/>
        <v>3.7335266059751715E-3</v>
      </c>
      <c r="H1335" s="189">
        <v>5</v>
      </c>
      <c r="I1335" s="215">
        <f>VLOOKUP(D1335,'Appendix 3. nax IBGE 2019'!$E$5:$O$1850,11,FALSE)</f>
        <v>2.5000000000000173</v>
      </c>
      <c r="J1335" s="119">
        <f t="shared" si="415"/>
        <v>1.8495004055578058E-2</v>
      </c>
      <c r="K1335" s="119">
        <f t="shared" si="408"/>
        <v>0.98150499594442198</v>
      </c>
      <c r="L1335" s="118">
        <f t="shared" si="419"/>
        <v>93101.978243216363</v>
      </c>
      <c r="M1335" s="118">
        <f t="shared" si="404"/>
        <v>1721.9214651906268</v>
      </c>
      <c r="N1335" s="118">
        <f t="shared" si="416"/>
        <v>461205.08755310532</v>
      </c>
      <c r="O1335" s="118">
        <f t="shared" si="417"/>
        <v>3368385.5484224278</v>
      </c>
      <c r="P1335" s="117">
        <f t="shared" si="418"/>
        <v>36.179527137683095</v>
      </c>
    </row>
    <row r="1336" spans="1:16" x14ac:dyDescent="0.2">
      <c r="A1336" s="115" t="s">
        <v>48</v>
      </c>
      <c r="B1336" s="115" t="s">
        <v>18</v>
      </c>
      <c r="C1336" s="116" t="s">
        <v>126</v>
      </c>
      <c r="D1336" s="115" t="str">
        <f t="shared" si="401"/>
        <v>MATotal50-54</v>
      </c>
      <c r="E1336" s="118">
        <f>VLOOKUP(D1336,'Appendix 1b. Person-years 2019'!$E$3:$F$1682,2,FALSE)</f>
        <v>323600.12660000002</v>
      </c>
      <c r="F1336" s="118">
        <f>VLOOKUP(D1336,'Appendix 2b. Deaths 2019'!$E$4:$F$1683,2,FALSE)</f>
        <v>1617</v>
      </c>
      <c r="G1336" s="119">
        <f t="shared" si="402"/>
        <v>4.9969078102332235E-3</v>
      </c>
      <c r="H1336" s="189">
        <v>5</v>
      </c>
      <c r="I1336" s="215">
        <f>VLOOKUP(D1336,'Appendix 3. nax IBGE 2019'!$E$5:$O$1850,11,FALSE)</f>
        <v>2.4999999999999947</v>
      </c>
      <c r="J1336" s="119">
        <f t="shared" si="415"/>
        <v>2.4676276356038706E-2</v>
      </c>
      <c r="K1336" s="119">
        <f t="shared" si="408"/>
        <v>0.97532372364396125</v>
      </c>
      <c r="L1336" s="118">
        <f t="shared" si="419"/>
        <v>91380.056778025741</v>
      </c>
      <c r="M1336" s="118">
        <f t="shared" si="404"/>
        <v>2254.9195344850709</v>
      </c>
      <c r="N1336" s="118">
        <f t="shared" si="416"/>
        <v>451262.985053916</v>
      </c>
      <c r="O1336" s="118">
        <f t="shared" si="417"/>
        <v>2907180.4608693225</v>
      </c>
      <c r="P1336" s="117">
        <f t="shared" si="418"/>
        <v>31.81416781050212</v>
      </c>
    </row>
    <row r="1337" spans="1:16" x14ac:dyDescent="0.2">
      <c r="A1337" s="115" t="s">
        <v>48</v>
      </c>
      <c r="B1337" s="115" t="s">
        <v>18</v>
      </c>
      <c r="C1337" s="116" t="s">
        <v>127</v>
      </c>
      <c r="D1337" s="115" t="str">
        <f t="shared" si="401"/>
        <v>MATotal55-59</v>
      </c>
      <c r="E1337" s="118">
        <f>VLOOKUP(D1337,'Appendix 1b. Person-years 2019'!$E$3:$F$1682,2,FALSE)</f>
        <v>268840.04979999998</v>
      </c>
      <c r="F1337" s="118">
        <f>VLOOKUP(D1337,'Appendix 2b. Deaths 2019'!$E$4:$F$1683,2,FALSE)</f>
        <v>2016</v>
      </c>
      <c r="G1337" s="119">
        <f t="shared" si="402"/>
        <v>7.498882705533557E-3</v>
      </c>
      <c r="H1337" s="189">
        <v>5</v>
      </c>
      <c r="I1337" s="215">
        <f>VLOOKUP(D1337,'Appendix 3. nax IBGE 2019'!$E$5:$O$1850,11,FALSE)</f>
        <v>2.4999999999999947</v>
      </c>
      <c r="J1337" s="119">
        <f t="shared" si="415"/>
        <v>3.6804433208482652E-2</v>
      </c>
      <c r="K1337" s="119">
        <f t="shared" si="408"/>
        <v>0.9631955667915173</v>
      </c>
      <c r="L1337" s="118">
        <f t="shared" si="419"/>
        <v>89125.137243540667</v>
      </c>
      <c r="M1337" s="118">
        <f t="shared" si="404"/>
        <v>3280.2001608767423</v>
      </c>
      <c r="N1337" s="118">
        <f t="shared" si="416"/>
        <v>437425.18581551145</v>
      </c>
      <c r="O1337" s="118">
        <f t="shared" si="417"/>
        <v>2455917.4758154065</v>
      </c>
      <c r="P1337" s="117">
        <f t="shared" si="418"/>
        <v>27.555833873270124</v>
      </c>
    </row>
    <row r="1338" spans="1:16" x14ac:dyDescent="0.2">
      <c r="A1338" s="115" t="s">
        <v>48</v>
      </c>
      <c r="B1338" s="115" t="s">
        <v>18</v>
      </c>
      <c r="C1338" s="116" t="s">
        <v>128</v>
      </c>
      <c r="D1338" s="115" t="str">
        <f t="shared" si="401"/>
        <v>MATotal60-64</v>
      </c>
      <c r="E1338" s="118">
        <f>VLOOKUP(D1338,'Appendix 1b. Person-years 2019'!$E$3:$F$1682,2,FALSE)</f>
        <v>218344.8743</v>
      </c>
      <c r="F1338" s="118">
        <f>VLOOKUP(D1338,'Appendix 2b. Deaths 2019'!$E$4:$F$1683,2,FALSE)</f>
        <v>2408</v>
      </c>
      <c r="G1338" s="119">
        <f t="shared" si="402"/>
        <v>1.1028424677794234E-2</v>
      </c>
      <c r="H1338" s="189">
        <v>5</v>
      </c>
      <c r="I1338" s="215">
        <f>VLOOKUP(D1338,'Appendix 3. nax IBGE 2019'!$E$5:$O$1850,11,FALSE)</f>
        <v>2.5000000000000036</v>
      </c>
      <c r="J1338" s="119">
        <f t="shared" si="415"/>
        <v>5.3662588841340751E-2</v>
      </c>
      <c r="K1338" s="119">
        <f t="shared" si="408"/>
        <v>0.94633741115865921</v>
      </c>
      <c r="L1338" s="118">
        <f t="shared" si="419"/>
        <v>85844.937082663921</v>
      </c>
      <c r="M1338" s="118">
        <f t="shared" si="404"/>
        <v>4606.6615627777601</v>
      </c>
      <c r="N1338" s="118">
        <f t="shared" si="416"/>
        <v>417708.03150637524</v>
      </c>
      <c r="O1338" s="118">
        <f t="shared" si="417"/>
        <v>2018492.289999895</v>
      </c>
      <c r="P1338" s="117">
        <f t="shared" si="418"/>
        <v>23.513236290874076</v>
      </c>
    </row>
    <row r="1339" spans="1:16" x14ac:dyDescent="0.2">
      <c r="A1339" s="115" t="s">
        <v>48</v>
      </c>
      <c r="B1339" s="115" t="s">
        <v>18</v>
      </c>
      <c r="C1339" s="116" t="s">
        <v>129</v>
      </c>
      <c r="D1339" s="115" t="str">
        <f t="shared" si="401"/>
        <v>MATotal65-69</v>
      </c>
      <c r="E1339" s="118">
        <f>VLOOKUP(D1339,'Appendix 1b. Person-years 2019'!$E$3:$F$1682,2,FALSE)</f>
        <v>174331.62909999999</v>
      </c>
      <c r="F1339" s="118">
        <f>VLOOKUP(D1339,'Appendix 2b. Deaths 2019'!$E$4:$F$1683,2,FALSE)</f>
        <v>3049</v>
      </c>
      <c r="G1339" s="119">
        <f t="shared" si="402"/>
        <v>1.7489654721525229E-2</v>
      </c>
      <c r="H1339" s="189">
        <v>5</v>
      </c>
      <c r="I1339" s="215">
        <f>VLOOKUP(D1339,'Appendix 3. nax IBGE 2019'!$E$5:$O$1850,11,FALSE)</f>
        <v>2.4999999999999987</v>
      </c>
      <c r="J1339" s="119">
        <f t="shared" si="415"/>
        <v>8.3784853223207223E-2</v>
      </c>
      <c r="K1339" s="119">
        <f t="shared" si="408"/>
        <v>0.91621514677679272</v>
      </c>
      <c r="L1339" s="118">
        <f t="shared" si="419"/>
        <v>81238.275519886156</v>
      </c>
      <c r="M1339" s="118">
        <f t="shared" si="404"/>
        <v>6806.5369905401303</v>
      </c>
      <c r="N1339" s="118">
        <f t="shared" si="416"/>
        <v>389175.03512308042</v>
      </c>
      <c r="O1339" s="118">
        <f t="shared" si="417"/>
        <v>1600784.2584935199</v>
      </c>
      <c r="P1339" s="117">
        <f t="shared" si="418"/>
        <v>19.704803533177746</v>
      </c>
    </row>
    <row r="1340" spans="1:16" x14ac:dyDescent="0.2">
      <c r="A1340" s="115" t="s">
        <v>48</v>
      </c>
      <c r="B1340" s="115" t="s">
        <v>18</v>
      </c>
      <c r="C1340" s="116" t="s">
        <v>130</v>
      </c>
      <c r="D1340" s="115" t="str">
        <f t="shared" si="401"/>
        <v>MATotal70-74</v>
      </c>
      <c r="E1340" s="118">
        <f>VLOOKUP(D1340,'Appendix 1b. Person-years 2019'!$E$3:$F$1682,2,FALSE)</f>
        <v>127610.40059999999</v>
      </c>
      <c r="F1340" s="118">
        <f>VLOOKUP(D1340,'Appendix 2b. Deaths 2019'!$E$4:$F$1683,2,FALSE)</f>
        <v>3229</v>
      </c>
      <c r="G1340" s="119">
        <f t="shared" si="402"/>
        <v>2.5303580153481629E-2</v>
      </c>
      <c r="H1340" s="189">
        <v>5</v>
      </c>
      <c r="I1340" s="215">
        <f>VLOOKUP(D1340,'Appendix 3. nax IBGE 2019'!$E$5:$O$1850,11,FALSE)</f>
        <v>2.5</v>
      </c>
      <c r="J1340" s="119">
        <f t="shared" si="415"/>
        <v>0.11899067552805546</v>
      </c>
      <c r="K1340" s="119">
        <f t="shared" si="408"/>
        <v>0.88100932447194458</v>
      </c>
      <c r="L1340" s="118">
        <f t="shared" si="419"/>
        <v>74431.738529346025</v>
      </c>
      <c r="M1340" s="118">
        <f t="shared" si="404"/>
        <v>8856.682848334478</v>
      </c>
      <c r="N1340" s="118">
        <f t="shared" si="416"/>
        <v>350016.98552589392</v>
      </c>
      <c r="O1340" s="118">
        <f t="shared" si="417"/>
        <v>1211609.2233704394</v>
      </c>
      <c r="P1340" s="117">
        <f t="shared" si="418"/>
        <v>16.278126069737592</v>
      </c>
    </row>
    <row r="1341" spans="1:16" x14ac:dyDescent="0.2">
      <c r="A1341" s="115" t="s">
        <v>48</v>
      </c>
      <c r="B1341" s="115" t="s">
        <v>18</v>
      </c>
      <c r="C1341" s="116" t="s">
        <v>131</v>
      </c>
      <c r="D1341" s="115" t="str">
        <f t="shared" si="401"/>
        <v>MATotal75-79</v>
      </c>
      <c r="E1341" s="118">
        <f>VLOOKUP(D1341,'Appendix 1b. Person-years 2019'!$E$3:$F$1682,2,FALSE)</f>
        <v>90434.274000000005</v>
      </c>
      <c r="F1341" s="118">
        <f>VLOOKUP(D1341,'Appendix 2b. Deaths 2019'!$E$4:$F$1683,2,FALSE)</f>
        <v>3735</v>
      </c>
      <c r="G1341" s="119">
        <f t="shared" si="402"/>
        <v>4.1300713046029426E-2</v>
      </c>
      <c r="H1341" s="189">
        <v>5</v>
      </c>
      <c r="I1341" s="215">
        <f>VLOOKUP(D1341,'Appendix 3. nax IBGE 2019'!$E$5:$O$1850,11,FALSE)</f>
        <v>2.5000000000000013</v>
      </c>
      <c r="J1341" s="119">
        <f t="shared" si="415"/>
        <v>0.18717718700681818</v>
      </c>
      <c r="K1341" s="119">
        <f t="shared" si="408"/>
        <v>0.81282281299318182</v>
      </c>
      <c r="L1341" s="118">
        <f t="shared" si="419"/>
        <v>65575.055681011552</v>
      </c>
      <c r="M1341" s="118">
        <f t="shared" si="404"/>
        <v>12274.154460187214</v>
      </c>
      <c r="N1341" s="118">
        <f t="shared" si="416"/>
        <v>297189.89225458971</v>
      </c>
      <c r="O1341" s="118">
        <f t="shared" si="417"/>
        <v>861592.23784454551</v>
      </c>
      <c r="P1341" s="117">
        <f t="shared" si="418"/>
        <v>13.139024113616349</v>
      </c>
    </row>
    <row r="1342" spans="1:16" x14ac:dyDescent="0.2">
      <c r="A1342" s="115" t="s">
        <v>48</v>
      </c>
      <c r="B1342" s="115" t="s">
        <v>18</v>
      </c>
      <c r="C1342" s="116" t="s">
        <v>132</v>
      </c>
      <c r="D1342" s="115" t="str">
        <f t="shared" si="401"/>
        <v>MATotal80-84</v>
      </c>
      <c r="E1342" s="118">
        <f>VLOOKUP(D1342,'Appendix 1b. Person-years 2019'!$E$3:$F$1682,2,FALSE)</f>
        <v>58438.010499999997</v>
      </c>
      <c r="F1342" s="118">
        <f>VLOOKUP(D1342,'Appendix 2b. Deaths 2019'!$E$4:$F$1683,2,FALSE)</f>
        <v>3545</v>
      </c>
      <c r="G1342" s="119">
        <f t="shared" si="402"/>
        <v>6.0662571666432762E-2</v>
      </c>
      <c r="H1342" s="189">
        <v>5</v>
      </c>
      <c r="I1342" s="215">
        <f>VLOOKUP(D1342,'Appendix 3. nax IBGE 2019'!$E$5:$O$1850,11,FALSE)</f>
        <v>2.5</v>
      </c>
      <c r="J1342" s="119">
        <f t="shared" si="415"/>
        <v>0.26337095912519121</v>
      </c>
      <c r="K1342" s="119">
        <f t="shared" si="408"/>
        <v>0.73662904087480885</v>
      </c>
      <c r="L1342" s="118">
        <f t="shared" si="419"/>
        <v>53300.901220824337</v>
      </c>
      <c r="M1342" s="118">
        <f t="shared" si="404"/>
        <v>14037.909476765581</v>
      </c>
      <c r="N1342" s="118">
        <f t="shared" si="416"/>
        <v>231409.73241220776</v>
      </c>
      <c r="O1342" s="118">
        <f t="shared" si="417"/>
        <v>564402.3455899558</v>
      </c>
      <c r="P1342" s="117">
        <f t="shared" si="418"/>
        <v>10.5889831628109</v>
      </c>
    </row>
    <row r="1343" spans="1:16" x14ac:dyDescent="0.2">
      <c r="A1343" s="115" t="s">
        <v>48</v>
      </c>
      <c r="B1343" s="115" t="s">
        <v>18</v>
      </c>
      <c r="C1343" s="116" t="s">
        <v>133</v>
      </c>
      <c r="D1343" s="115" t="str">
        <f t="shared" si="401"/>
        <v>MATotal85-89</v>
      </c>
      <c r="E1343" s="118">
        <f>VLOOKUP(D1343,'Appendix 1b. Person-years 2019'!$E$3:$F$1682,2,FALSE)</f>
        <v>30421.393499999998</v>
      </c>
      <c r="F1343" s="118">
        <f>VLOOKUP(D1343,'Appendix 2b. Deaths 2019'!$E$4:$F$1683,2,FALSE)</f>
        <v>2856</v>
      </c>
      <c r="G1343" s="119">
        <f t="shared" si="402"/>
        <v>9.3881300999574535E-2</v>
      </c>
      <c r="H1343" s="189">
        <v>5</v>
      </c>
      <c r="I1343" s="215">
        <f>VLOOKUP(D1343,'Appendix 3. nax IBGE 2019'!$E$5:$O$1850,11,FALSE)</f>
        <v>2.5000000000000009</v>
      </c>
      <c r="J1343" s="119">
        <f t="shared" si="415"/>
        <v>0.38017758845927807</v>
      </c>
      <c r="K1343" s="119">
        <f t="shared" si="408"/>
        <v>0.61982241154072193</v>
      </c>
      <c r="L1343" s="118">
        <f t="shared" si="419"/>
        <v>39262.99174405876</v>
      </c>
      <c r="M1343" s="118">
        <f t="shared" si="404"/>
        <v>14926.909516952805</v>
      </c>
      <c r="N1343" s="118">
        <f t="shared" si="416"/>
        <v>158997.68492791179</v>
      </c>
      <c r="O1343" s="118">
        <f t="shared" si="417"/>
        <v>332992.61317774805</v>
      </c>
      <c r="P1343" s="117">
        <f t="shared" si="418"/>
        <v>8.4810809973016426</v>
      </c>
    </row>
    <row r="1344" spans="1:16" x14ac:dyDescent="0.2">
      <c r="A1344" s="115" t="s">
        <v>48</v>
      </c>
      <c r="B1344" s="115" t="s">
        <v>18</v>
      </c>
      <c r="C1344" s="116" t="s">
        <v>8</v>
      </c>
      <c r="D1344" s="115" t="str">
        <f t="shared" si="401"/>
        <v>MATotal90+</v>
      </c>
      <c r="E1344" s="113">
        <f>VLOOKUP(D1344,'Appendix 1b. Person-years 2019'!$E$3:$F$1682,2,FALSE)</f>
        <v>21048.625</v>
      </c>
      <c r="F1344" s="113">
        <f>VLOOKUP(D1344,'Appendix 2b. Deaths 2019'!$E$4:$F$1683,2,FALSE)</f>
        <v>2944</v>
      </c>
      <c r="G1344" s="114">
        <f t="shared" si="402"/>
        <v>0.13986661836580774</v>
      </c>
      <c r="H1344" s="190"/>
      <c r="I1344" s="215">
        <f>VLOOKUP(D1344,'Appendix 3. nax IBGE 2019'!$E$5:$O$1850,11,FALSE)</f>
        <v>6.2039666659886281</v>
      </c>
      <c r="J1344" s="114">
        <v>1</v>
      </c>
      <c r="K1344" s="114">
        <f t="shared" si="408"/>
        <v>0</v>
      </c>
      <c r="L1344" s="113">
        <f t="shared" si="419"/>
        <v>24336.082227105955</v>
      </c>
      <c r="M1344" s="113">
        <f t="shared" si="404"/>
        <v>24336.082227105955</v>
      </c>
      <c r="N1344" s="113">
        <f>L1344*P1344</f>
        <v>173994.92824983629</v>
      </c>
      <c r="O1344" s="113">
        <f>N1344</f>
        <v>173994.92824983629</v>
      </c>
      <c r="P1344" s="112">
        <f>1/G1344</f>
        <v>7.1496688179347823</v>
      </c>
    </row>
    <row r="1345" spans="1:16" x14ac:dyDescent="0.2">
      <c r="A1345" s="115" t="s">
        <v>58</v>
      </c>
      <c r="B1345" s="115" t="s">
        <v>18</v>
      </c>
      <c r="C1345" s="116">
        <v>0</v>
      </c>
      <c r="D1345" s="115" t="str">
        <f t="shared" si="401"/>
        <v>MGTotal0</v>
      </c>
      <c r="E1345" s="122">
        <f>VLOOKUP(D1345,'Appendix 1b. Person-years 2019'!$E$3:$F$1682,2,FALSE)</f>
        <v>267309.10629999998</v>
      </c>
      <c r="F1345" s="122">
        <f>VLOOKUP(D1345,'Appendix 2b. Deaths 2019'!$E$4:$F$1683,2,FALSE)</f>
        <v>2930</v>
      </c>
      <c r="G1345" s="123">
        <f t="shared" si="402"/>
        <v>1.0961093097635335E-2</v>
      </c>
      <c r="H1345" s="188">
        <v>1</v>
      </c>
      <c r="I1345" s="215">
        <f>VLOOKUP(D1345,'Appendix 3. nax IBGE 2019'!$E$5:$O$1850,11,FALSE)</f>
        <v>7.8690286330035109E-2</v>
      </c>
      <c r="J1345" s="123">
        <f t="shared" ref="J1345:J1363" si="420">(H1345*G1345)/(1+(H1345-I1345)*G1345)</f>
        <v>1.0851508471498352E-2</v>
      </c>
      <c r="K1345" s="123">
        <f t="shared" si="408"/>
        <v>0.98914849152850159</v>
      </c>
      <c r="L1345" s="122">
        <v>100000</v>
      </c>
      <c r="M1345" s="122">
        <f t="shared" si="404"/>
        <v>1085.1508471498353</v>
      </c>
      <c r="N1345" s="122">
        <f t="shared" ref="N1345:N1363" si="421">L1346*H1345+M1345*I1345</f>
        <v>99000.239983723659</v>
      </c>
      <c r="O1345" s="122">
        <f t="shared" ref="O1345:O1363" si="422">O1346+N1345</f>
        <v>7774153.2872505942</v>
      </c>
      <c r="P1345" s="121">
        <f t="shared" ref="P1345:P1363" si="423">O1345/L1345</f>
        <v>77.741532872505942</v>
      </c>
    </row>
    <row r="1346" spans="1:16" x14ac:dyDescent="0.2">
      <c r="A1346" s="115" t="s">
        <v>58</v>
      </c>
      <c r="B1346" s="115" t="s">
        <v>18</v>
      </c>
      <c r="C1346" s="120" t="s">
        <v>1657</v>
      </c>
      <c r="D1346" s="115" t="str">
        <f t="shared" si="401"/>
        <v>MGTotal1-4</v>
      </c>
      <c r="E1346" s="118">
        <f>VLOOKUP(D1346,'Appendix 1b. Person-years 2019'!$E$3:$F$1682,2,FALSE)</f>
        <v>1064795.4702000001</v>
      </c>
      <c r="F1346" s="118">
        <f>VLOOKUP(D1346,'Appendix 2b. Deaths 2019'!$E$4:$F$1683,2,FALSE)</f>
        <v>500</v>
      </c>
      <c r="G1346" s="119">
        <f t="shared" si="402"/>
        <v>4.6957374819230329E-4</v>
      </c>
      <c r="H1346" s="189">
        <v>4</v>
      </c>
      <c r="I1346" s="215">
        <f>VLOOKUP(D1346,'Appendix 3. nax IBGE 2019'!$E$5:$O$1850,11,FALSE)</f>
        <v>1.5084594282377786</v>
      </c>
      <c r="J1346" s="119">
        <f t="shared" si="420"/>
        <v>1.8761000269449598E-3</v>
      </c>
      <c r="K1346" s="119">
        <f t="shared" si="408"/>
        <v>0.99812389997305506</v>
      </c>
      <c r="L1346" s="118">
        <f t="shared" ref="L1346:L1364" si="424">L1345-M1345</f>
        <v>98914.849152850162</v>
      </c>
      <c r="M1346" s="118">
        <f t="shared" si="404"/>
        <v>185.57415116091883</v>
      </c>
      <c r="N1346" s="118">
        <f t="shared" si="421"/>
        <v>395197.03108471289</v>
      </c>
      <c r="O1346" s="118">
        <f t="shared" si="422"/>
        <v>7675153.0472668707</v>
      </c>
      <c r="P1346" s="117">
        <f t="shared" si="423"/>
        <v>77.593537401110382</v>
      </c>
    </row>
    <row r="1347" spans="1:16" x14ac:dyDescent="0.2">
      <c r="A1347" s="115" t="s">
        <v>58</v>
      </c>
      <c r="B1347" s="115" t="s">
        <v>18</v>
      </c>
      <c r="C1347" s="120" t="s">
        <v>1658</v>
      </c>
      <c r="D1347" s="115" t="str">
        <f t="shared" si="401"/>
        <v>MGTotal5-9</v>
      </c>
      <c r="E1347" s="118">
        <f>VLOOKUP(D1347,'Appendix 1b. Person-years 2019'!$E$3:$F$1682,2,FALSE)</f>
        <v>1311673.1279</v>
      </c>
      <c r="F1347" s="118">
        <f>VLOOKUP(D1347,'Appendix 2b. Deaths 2019'!$E$4:$F$1683,2,FALSE)</f>
        <v>269</v>
      </c>
      <c r="G1347" s="119">
        <f t="shared" si="402"/>
        <v>2.0508158189584271E-4</v>
      </c>
      <c r="H1347" s="189">
        <v>5</v>
      </c>
      <c r="I1347" s="215">
        <f>VLOOKUP(D1347,'Appendix 3. nax IBGE 2019'!$E$5:$O$1850,11,FALSE)</f>
        <v>2.4999999999993268</v>
      </c>
      <c r="J1347" s="119">
        <f t="shared" si="420"/>
        <v>1.0248824481948809E-3</v>
      </c>
      <c r="K1347" s="119">
        <f t="shared" si="408"/>
        <v>0.99897511755180513</v>
      </c>
      <c r="L1347" s="118">
        <f t="shared" si="424"/>
        <v>98729.275001689239</v>
      </c>
      <c r="M1347" s="118">
        <f t="shared" si="404"/>
        <v>101.18590107223692</v>
      </c>
      <c r="N1347" s="118">
        <f t="shared" si="421"/>
        <v>493393.41025576548</v>
      </c>
      <c r="O1347" s="118">
        <f t="shared" si="422"/>
        <v>7279956.0161821581</v>
      </c>
      <c r="P1347" s="117">
        <f t="shared" si="423"/>
        <v>73.736548921863346</v>
      </c>
    </row>
    <row r="1348" spans="1:16" x14ac:dyDescent="0.2">
      <c r="A1348" s="115" t="s">
        <v>58</v>
      </c>
      <c r="B1348" s="115" t="s">
        <v>18</v>
      </c>
      <c r="C1348" s="120" t="s">
        <v>118</v>
      </c>
      <c r="D1348" s="115" t="str">
        <f t="shared" si="401"/>
        <v>MGTotal10-14</v>
      </c>
      <c r="E1348" s="118">
        <f>VLOOKUP(D1348,'Appendix 1b. Person-years 2019'!$E$3:$F$1682,2,FALSE)</f>
        <v>1370733.1144000001</v>
      </c>
      <c r="F1348" s="118">
        <f>VLOOKUP(D1348,'Appendix 2b. Deaths 2019'!$E$4:$F$1683,2,FALSE)</f>
        <v>347</v>
      </c>
      <c r="G1348" s="119">
        <f t="shared" si="402"/>
        <v>2.5314920632955564E-4</v>
      </c>
      <c r="H1348" s="189">
        <v>5</v>
      </c>
      <c r="I1348" s="215">
        <f>VLOOKUP(D1348,'Appendix 3. nax IBGE 2019'!$E$5:$O$1850,11,FALSE)</f>
        <v>2.4999999999999916</v>
      </c>
      <c r="J1348" s="119">
        <f t="shared" si="420"/>
        <v>1.2649454817858677E-3</v>
      </c>
      <c r="K1348" s="119">
        <f t="shared" si="408"/>
        <v>0.99873505451821409</v>
      </c>
      <c r="L1348" s="118">
        <f t="shared" si="424"/>
        <v>98628.089100616999</v>
      </c>
      <c r="M1348" s="118">
        <f t="shared" si="404"/>
        <v>124.75915568499946</v>
      </c>
      <c r="N1348" s="118">
        <f t="shared" si="421"/>
        <v>492828.54761387251</v>
      </c>
      <c r="O1348" s="118">
        <f t="shared" si="422"/>
        <v>6786562.6059263926</v>
      </c>
      <c r="P1348" s="117">
        <f t="shared" si="423"/>
        <v>68.809632913023123</v>
      </c>
    </row>
    <row r="1349" spans="1:16" x14ac:dyDescent="0.2">
      <c r="A1349" s="115" t="s">
        <v>58</v>
      </c>
      <c r="B1349" s="115" t="s">
        <v>18</v>
      </c>
      <c r="C1349" s="116" t="s">
        <v>119</v>
      </c>
      <c r="D1349" s="115" t="str">
        <f t="shared" ref="D1349:D1412" si="425">_xlfn.CONCAT(A1349,B1349,C1349)</f>
        <v>MGTotal15-19</v>
      </c>
      <c r="E1349" s="118">
        <f>VLOOKUP(D1349,'Appendix 1b. Person-years 2019'!$E$3:$F$1682,2,FALSE)</f>
        <v>1539561.0921</v>
      </c>
      <c r="F1349" s="118">
        <f>VLOOKUP(D1349,'Appendix 2b. Deaths 2019'!$E$4:$F$1683,2,FALSE)</f>
        <v>1228</v>
      </c>
      <c r="G1349" s="119">
        <f t="shared" ref="G1349:G1412" si="426">F1349/E1349</f>
        <v>7.9762992602325201E-4</v>
      </c>
      <c r="H1349" s="189">
        <v>5</v>
      </c>
      <c r="I1349" s="215">
        <f>VLOOKUP(D1349,'Appendix 3. nax IBGE 2019'!$E$5:$O$1850,11,FALSE)</f>
        <v>2.4999999999999369</v>
      </c>
      <c r="J1349" s="119">
        <f t="shared" si="420"/>
        <v>3.980212788037063E-3</v>
      </c>
      <c r="K1349" s="119">
        <f t="shared" si="408"/>
        <v>0.99601978721196294</v>
      </c>
      <c r="L1349" s="118">
        <f t="shared" si="424"/>
        <v>98503.329944932004</v>
      </c>
      <c r="M1349" s="118">
        <f t="shared" ref="M1349:M1412" si="427">L1349*J1349</f>
        <v>392.06421351105251</v>
      </c>
      <c r="N1349" s="118">
        <f t="shared" si="421"/>
        <v>491536.48919088236</v>
      </c>
      <c r="O1349" s="118">
        <f t="shared" si="422"/>
        <v>6293734.0583125204</v>
      </c>
      <c r="P1349" s="117">
        <f t="shared" si="423"/>
        <v>63.893617219143898</v>
      </c>
    </row>
    <row r="1350" spans="1:16" x14ac:dyDescent="0.2">
      <c r="A1350" s="115" t="s">
        <v>58</v>
      </c>
      <c r="B1350" s="115" t="s">
        <v>18</v>
      </c>
      <c r="C1350" s="116" t="s">
        <v>120</v>
      </c>
      <c r="D1350" s="115" t="str">
        <f t="shared" si="425"/>
        <v>MGTotal20-24</v>
      </c>
      <c r="E1350" s="118">
        <f>VLOOKUP(D1350,'Appendix 1b. Person-years 2019'!$E$3:$F$1682,2,FALSE)</f>
        <v>1711258.6706999999</v>
      </c>
      <c r="F1350" s="118">
        <f>VLOOKUP(D1350,'Appendix 2b. Deaths 2019'!$E$4:$F$1683,2,FALSE)</f>
        <v>1898</v>
      </c>
      <c r="G1350" s="119">
        <f t="shared" si="426"/>
        <v>1.1091251325690069E-3</v>
      </c>
      <c r="H1350" s="189">
        <v>5</v>
      </c>
      <c r="I1350" s="215">
        <f>VLOOKUP(D1350,'Appendix 3. nax IBGE 2019'!$E$5:$O$1850,11,FALSE)</f>
        <v>2.5000000000000058</v>
      </c>
      <c r="J1350" s="119">
        <f t="shared" si="420"/>
        <v>5.5302912004429423E-3</v>
      </c>
      <c r="K1350" s="119">
        <f t="shared" ref="K1350:K1413" si="428">1-J1350</f>
        <v>0.99446970879955709</v>
      </c>
      <c r="L1350" s="118">
        <f t="shared" si="424"/>
        <v>98111.26573142095</v>
      </c>
      <c r="M1350" s="118">
        <f t="shared" si="427"/>
        <v>542.58386953879642</v>
      </c>
      <c r="N1350" s="118">
        <f t="shared" si="421"/>
        <v>489199.86898325779</v>
      </c>
      <c r="O1350" s="118">
        <f t="shared" si="422"/>
        <v>5802197.5691216383</v>
      </c>
      <c r="P1350" s="117">
        <f t="shared" si="423"/>
        <v>59.138953369586751</v>
      </c>
    </row>
    <row r="1351" spans="1:16" x14ac:dyDescent="0.2">
      <c r="A1351" s="115" t="s">
        <v>58</v>
      </c>
      <c r="B1351" s="115" t="s">
        <v>18</v>
      </c>
      <c r="C1351" s="116" t="s">
        <v>121</v>
      </c>
      <c r="D1351" s="115" t="str">
        <f t="shared" si="425"/>
        <v>MGTotal25-29</v>
      </c>
      <c r="E1351" s="118">
        <f>VLOOKUP(D1351,'Appendix 1b. Person-years 2019'!$E$3:$F$1682,2,FALSE)</f>
        <v>1708090.4221999999</v>
      </c>
      <c r="F1351" s="118">
        <f>VLOOKUP(D1351,'Appendix 2b. Deaths 2019'!$E$4:$F$1683,2,FALSE)</f>
        <v>1869</v>
      </c>
      <c r="G1351" s="119">
        <f t="shared" si="426"/>
        <v>1.0942043674671219E-3</v>
      </c>
      <c r="H1351" s="189">
        <v>5</v>
      </c>
      <c r="I1351" s="215">
        <f>VLOOKUP(D1351,'Appendix 3. nax IBGE 2019'!$E$5:$O$1850,11,FALSE)</f>
        <v>2.4999999999999756</v>
      </c>
      <c r="J1351" s="119">
        <f t="shared" si="420"/>
        <v>5.4560966254434034E-3</v>
      </c>
      <c r="K1351" s="119">
        <f t="shared" si="428"/>
        <v>0.99454390337455656</v>
      </c>
      <c r="L1351" s="118">
        <f t="shared" si="424"/>
        <v>97568.681861882156</v>
      </c>
      <c r="M1351" s="118">
        <f t="shared" si="427"/>
        <v>532.34415585557622</v>
      </c>
      <c r="N1351" s="118">
        <f t="shared" si="421"/>
        <v>486512.5489197718</v>
      </c>
      <c r="O1351" s="118">
        <f t="shared" si="422"/>
        <v>5312997.7001383808</v>
      </c>
      <c r="P1351" s="117">
        <f t="shared" si="423"/>
        <v>54.453925160733846</v>
      </c>
    </row>
    <row r="1352" spans="1:16" x14ac:dyDescent="0.2">
      <c r="A1352" s="115" t="s">
        <v>58</v>
      </c>
      <c r="B1352" s="115" t="s">
        <v>18</v>
      </c>
      <c r="C1352" s="116" t="s">
        <v>122</v>
      </c>
      <c r="D1352" s="115" t="str">
        <f t="shared" si="425"/>
        <v>MGTotal30-34</v>
      </c>
      <c r="E1352" s="118">
        <f>VLOOKUP(D1352,'Appendix 1b. Person-years 2019'!$E$3:$F$1682,2,FALSE)</f>
        <v>1717281.05</v>
      </c>
      <c r="F1352" s="118">
        <f>VLOOKUP(D1352,'Appendix 2b. Deaths 2019'!$E$4:$F$1683,2,FALSE)</f>
        <v>2464</v>
      </c>
      <c r="G1352" s="119">
        <f t="shared" si="426"/>
        <v>1.4348262912468521E-3</v>
      </c>
      <c r="H1352" s="189">
        <v>5</v>
      </c>
      <c r="I1352" s="215">
        <f>VLOOKUP(D1352,'Appendix 3. nax IBGE 2019'!$E$5:$O$1850,11,FALSE)</f>
        <v>2.5000000000000435</v>
      </c>
      <c r="J1352" s="119">
        <f t="shared" si="420"/>
        <v>7.1484893550609113E-3</v>
      </c>
      <c r="K1352" s="119">
        <f t="shared" si="428"/>
        <v>0.99285151064493904</v>
      </c>
      <c r="L1352" s="118">
        <f t="shared" si="424"/>
        <v>97036.337706026578</v>
      </c>
      <c r="M1352" s="118">
        <f t="shared" si="427"/>
        <v>693.66322714562671</v>
      </c>
      <c r="N1352" s="118">
        <f t="shared" si="421"/>
        <v>483447.5304622688</v>
      </c>
      <c r="O1352" s="118">
        <f t="shared" si="422"/>
        <v>4826485.151218609</v>
      </c>
      <c r="P1352" s="117">
        <f t="shared" si="423"/>
        <v>49.738945897160065</v>
      </c>
    </row>
    <row r="1353" spans="1:16" x14ac:dyDescent="0.2">
      <c r="A1353" s="115" t="s">
        <v>58</v>
      </c>
      <c r="B1353" s="115" t="s">
        <v>18</v>
      </c>
      <c r="C1353" s="116" t="s">
        <v>123</v>
      </c>
      <c r="D1353" s="115" t="str">
        <f t="shared" si="425"/>
        <v>MGTotal35-39</v>
      </c>
      <c r="E1353" s="118">
        <f>VLOOKUP(D1353,'Appendix 1b. Person-years 2019'!$E$3:$F$1682,2,FALSE)</f>
        <v>1681710.7679000001</v>
      </c>
      <c r="F1353" s="118">
        <f>VLOOKUP(D1353,'Appendix 2b. Deaths 2019'!$E$4:$F$1683,2,FALSE)</f>
        <v>3365</v>
      </c>
      <c r="G1353" s="119">
        <f t="shared" si="426"/>
        <v>2.000938606227735E-3</v>
      </c>
      <c r="H1353" s="189">
        <v>5</v>
      </c>
      <c r="I1353" s="215">
        <f>VLOOKUP(D1353,'Appendix 3. nax IBGE 2019'!$E$5:$O$1850,11,FALSE)</f>
        <v>2.4999999999999818</v>
      </c>
      <c r="J1353" s="119">
        <f t="shared" si="420"/>
        <v>9.9548951958428923E-3</v>
      </c>
      <c r="K1353" s="119">
        <f t="shared" si="428"/>
        <v>0.99004510480415708</v>
      </c>
      <c r="L1353" s="118">
        <f t="shared" si="424"/>
        <v>96342.674478880945</v>
      </c>
      <c r="M1353" s="118">
        <f t="shared" si="427"/>
        <v>959.08122732446759</v>
      </c>
      <c r="N1353" s="118">
        <f t="shared" si="421"/>
        <v>479315.66932609357</v>
      </c>
      <c r="O1353" s="118">
        <f t="shared" si="422"/>
        <v>4343037.6207563402</v>
      </c>
      <c r="P1353" s="117">
        <f t="shared" si="423"/>
        <v>45.07906433206157</v>
      </c>
    </row>
    <row r="1354" spans="1:16" x14ac:dyDescent="0.2">
      <c r="A1354" s="115" t="s">
        <v>58</v>
      </c>
      <c r="B1354" s="115" t="s">
        <v>18</v>
      </c>
      <c r="C1354" s="116" t="s">
        <v>124</v>
      </c>
      <c r="D1354" s="115" t="str">
        <f t="shared" si="425"/>
        <v>MGTotal40-44</v>
      </c>
      <c r="E1354" s="118">
        <f>VLOOKUP(D1354,'Appendix 1b. Person-years 2019'!$E$3:$F$1682,2,FALSE)</f>
        <v>1551831.9395000001</v>
      </c>
      <c r="F1354" s="118">
        <f>VLOOKUP(D1354,'Appendix 2b. Deaths 2019'!$E$4:$F$1683,2,FALSE)</f>
        <v>4035</v>
      </c>
      <c r="G1354" s="119">
        <f t="shared" si="426"/>
        <v>2.6001526952074954E-3</v>
      </c>
      <c r="H1354" s="189">
        <v>5</v>
      </c>
      <c r="I1354" s="215">
        <f>VLOOKUP(D1354,'Appendix 3. nax IBGE 2019'!$E$5:$O$1850,11,FALSE)</f>
        <v>2.5000000000000324</v>
      </c>
      <c r="J1354" s="119">
        <f t="shared" si="420"/>
        <v>1.2916799349432772E-2</v>
      </c>
      <c r="K1354" s="119">
        <f t="shared" si="428"/>
        <v>0.98708320065056721</v>
      </c>
      <c r="L1354" s="118">
        <f t="shared" si="424"/>
        <v>95383.593251556478</v>
      </c>
      <c r="M1354" s="118">
        <f t="shared" si="427"/>
        <v>1232.0507352582649</v>
      </c>
      <c r="N1354" s="118">
        <f t="shared" si="421"/>
        <v>473837.83941963682</v>
      </c>
      <c r="O1354" s="118">
        <f t="shared" si="422"/>
        <v>3863721.9514302467</v>
      </c>
      <c r="P1354" s="117">
        <f t="shared" si="423"/>
        <v>40.507196465543075</v>
      </c>
    </row>
    <row r="1355" spans="1:16" x14ac:dyDescent="0.2">
      <c r="A1355" s="115" t="s">
        <v>58</v>
      </c>
      <c r="B1355" s="115" t="s">
        <v>18</v>
      </c>
      <c r="C1355" s="116" t="s">
        <v>125</v>
      </c>
      <c r="D1355" s="115" t="str">
        <f t="shared" si="425"/>
        <v>MGTotal45-49</v>
      </c>
      <c r="E1355" s="118">
        <f>VLOOKUP(D1355,'Appendix 1b. Person-years 2019'!$E$3:$F$1682,2,FALSE)</f>
        <v>1380984.6365</v>
      </c>
      <c r="F1355" s="118">
        <f>VLOOKUP(D1355,'Appendix 2b. Deaths 2019'!$E$4:$F$1683,2,FALSE)</f>
        <v>5323</v>
      </c>
      <c r="G1355" s="119">
        <f t="shared" si="426"/>
        <v>3.8544961756350428E-3</v>
      </c>
      <c r="H1355" s="189">
        <v>5</v>
      </c>
      <c r="I1355" s="215">
        <f>VLOOKUP(D1355,'Appendix 3. nax IBGE 2019'!$E$5:$O$1850,11,FALSE)</f>
        <v>2.5000000000000151</v>
      </c>
      <c r="J1355" s="119">
        <f t="shared" si="420"/>
        <v>1.9088539125530671E-2</v>
      </c>
      <c r="K1355" s="119">
        <f t="shared" si="428"/>
        <v>0.98091146087446934</v>
      </c>
      <c r="L1355" s="118">
        <f t="shared" si="424"/>
        <v>94151.542516298214</v>
      </c>
      <c r="M1355" s="118">
        <f t="shared" si="427"/>
        <v>1797.215403051423</v>
      </c>
      <c r="N1355" s="118">
        <f t="shared" si="421"/>
        <v>466264.67407386255</v>
      </c>
      <c r="O1355" s="118">
        <f t="shared" si="422"/>
        <v>3389884.1120106098</v>
      </c>
      <c r="P1355" s="117">
        <f t="shared" si="423"/>
        <v>36.004552038261082</v>
      </c>
    </row>
    <row r="1356" spans="1:16" x14ac:dyDescent="0.2">
      <c r="A1356" s="115" t="s">
        <v>58</v>
      </c>
      <c r="B1356" s="115" t="s">
        <v>18</v>
      </c>
      <c r="C1356" s="116" t="s">
        <v>126</v>
      </c>
      <c r="D1356" s="115" t="str">
        <f t="shared" si="425"/>
        <v>MGTotal50-54</v>
      </c>
      <c r="E1356" s="118">
        <f>VLOOKUP(D1356,'Appendix 1b. Person-years 2019'!$E$3:$F$1682,2,FALSE)</f>
        <v>1329889.3679</v>
      </c>
      <c r="F1356" s="118">
        <f>VLOOKUP(D1356,'Appendix 2b. Deaths 2019'!$E$4:$F$1683,2,FALSE)</f>
        <v>7303</v>
      </c>
      <c r="G1356" s="119">
        <f t="shared" si="426"/>
        <v>5.4914342322564865E-3</v>
      </c>
      <c r="H1356" s="189">
        <v>5</v>
      </c>
      <c r="I1356" s="215">
        <f>VLOOKUP(D1356,'Appendix 3. nax IBGE 2019'!$E$5:$O$1850,11,FALSE)</f>
        <v>2.5000000000000089</v>
      </c>
      <c r="J1356" s="119">
        <f t="shared" si="420"/>
        <v>2.7085327918967162E-2</v>
      </c>
      <c r="K1356" s="119">
        <f t="shared" si="428"/>
        <v>0.97291467208103288</v>
      </c>
      <c r="L1356" s="118">
        <f t="shared" si="424"/>
        <v>92354.327113246793</v>
      </c>
      <c r="M1356" s="118">
        <f t="shared" si="427"/>
        <v>2501.4472345978493</v>
      </c>
      <c r="N1356" s="118">
        <f t="shared" si="421"/>
        <v>455518.01747973938</v>
      </c>
      <c r="O1356" s="118">
        <f t="shared" si="422"/>
        <v>2923619.4379367474</v>
      </c>
      <c r="P1356" s="117">
        <f t="shared" si="423"/>
        <v>31.656550692548976</v>
      </c>
    </row>
    <row r="1357" spans="1:16" x14ac:dyDescent="0.2">
      <c r="A1357" s="115" t="s">
        <v>58</v>
      </c>
      <c r="B1357" s="115" t="s">
        <v>18</v>
      </c>
      <c r="C1357" s="116" t="s">
        <v>127</v>
      </c>
      <c r="D1357" s="115" t="str">
        <f t="shared" si="425"/>
        <v>MGTotal55-59</v>
      </c>
      <c r="E1357" s="118">
        <f>VLOOKUP(D1357,'Appendix 1b. Person-years 2019'!$E$3:$F$1682,2,FALSE)</f>
        <v>1216039.0647</v>
      </c>
      <c r="F1357" s="118">
        <f>VLOOKUP(D1357,'Appendix 2b. Deaths 2019'!$E$4:$F$1683,2,FALSE)</f>
        <v>9365</v>
      </c>
      <c r="G1357" s="119">
        <f t="shared" si="426"/>
        <v>7.7012328566191E-3</v>
      </c>
      <c r="H1357" s="189">
        <v>5</v>
      </c>
      <c r="I1357" s="215">
        <f>VLOOKUP(D1357,'Appendix 3. nax IBGE 2019'!$E$5:$O$1850,11,FALSE)</f>
        <v>2.5000000000000138</v>
      </c>
      <c r="J1357" s="119">
        <f t="shared" si="420"/>
        <v>3.7778805831217489E-2</v>
      </c>
      <c r="K1357" s="119">
        <f t="shared" si="428"/>
        <v>0.96222119416878249</v>
      </c>
      <c r="L1357" s="118">
        <f t="shared" si="424"/>
        <v>89852.87987864895</v>
      </c>
      <c r="M1357" s="118">
        <f t="shared" si="427"/>
        <v>3394.5345023111877</v>
      </c>
      <c r="N1357" s="118">
        <f t="shared" si="421"/>
        <v>440778.06313746684</v>
      </c>
      <c r="O1357" s="118">
        <f t="shared" si="422"/>
        <v>2468101.4204570083</v>
      </c>
      <c r="P1357" s="117">
        <f t="shared" si="423"/>
        <v>27.468250586851632</v>
      </c>
    </row>
    <row r="1358" spans="1:16" x14ac:dyDescent="0.2">
      <c r="A1358" s="115" t="s">
        <v>58</v>
      </c>
      <c r="B1358" s="115" t="s">
        <v>18</v>
      </c>
      <c r="C1358" s="116" t="s">
        <v>128</v>
      </c>
      <c r="D1358" s="115" t="str">
        <f t="shared" si="425"/>
        <v>MGTotal60-64</v>
      </c>
      <c r="E1358" s="118">
        <f>VLOOKUP(D1358,'Appendix 1b. Person-years 2019'!$E$3:$F$1682,2,FALSE)</f>
        <v>1025048.3811999999</v>
      </c>
      <c r="F1358" s="118">
        <f>VLOOKUP(D1358,'Appendix 2b. Deaths 2019'!$E$4:$F$1683,2,FALSE)</f>
        <v>11489</v>
      </c>
      <c r="G1358" s="119">
        <f t="shared" si="426"/>
        <v>1.1208251445214808E-2</v>
      </c>
      <c r="H1358" s="189">
        <v>5</v>
      </c>
      <c r="I1358" s="215">
        <f>VLOOKUP(D1358,'Appendix 3. nax IBGE 2019'!$E$5:$O$1850,11,FALSE)</f>
        <v>2.4999999999999956</v>
      </c>
      <c r="J1358" s="119">
        <f t="shared" si="420"/>
        <v>5.4513747746173721E-2</v>
      </c>
      <c r="K1358" s="119">
        <f t="shared" si="428"/>
        <v>0.94548625225382632</v>
      </c>
      <c r="L1358" s="118">
        <f t="shared" si="424"/>
        <v>86458.345376337762</v>
      </c>
      <c r="M1358" s="118">
        <f t="shared" si="427"/>
        <v>4713.1684303972415</v>
      </c>
      <c r="N1358" s="118">
        <f t="shared" si="421"/>
        <v>420508.80580569571</v>
      </c>
      <c r="O1358" s="118">
        <f t="shared" si="422"/>
        <v>2027323.3573195413</v>
      </c>
      <c r="P1358" s="117">
        <f t="shared" si="423"/>
        <v>23.448556047365518</v>
      </c>
    </row>
    <row r="1359" spans="1:16" x14ac:dyDescent="0.2">
      <c r="A1359" s="115" t="s">
        <v>58</v>
      </c>
      <c r="B1359" s="115" t="s">
        <v>18</v>
      </c>
      <c r="C1359" s="116" t="s">
        <v>129</v>
      </c>
      <c r="D1359" s="115" t="str">
        <f t="shared" si="425"/>
        <v>MGTotal65-69</v>
      </c>
      <c r="E1359" s="118">
        <f>VLOOKUP(D1359,'Appendix 1b. Person-years 2019'!$E$3:$F$1682,2,FALSE)</f>
        <v>795717.51089999999</v>
      </c>
      <c r="F1359" s="118">
        <f>VLOOKUP(D1359,'Appendix 2b. Deaths 2019'!$E$4:$F$1683,2,FALSE)</f>
        <v>13158</v>
      </c>
      <c r="G1359" s="119">
        <f t="shared" si="426"/>
        <v>1.6536019152220971E-2</v>
      </c>
      <c r="H1359" s="189">
        <v>5</v>
      </c>
      <c r="I1359" s="215">
        <f>VLOOKUP(D1359,'Appendix 3. nax IBGE 2019'!$E$5:$O$1850,11,FALSE)</f>
        <v>2.5000000000000062</v>
      </c>
      <c r="J1359" s="119">
        <f t="shared" si="420"/>
        <v>7.9397787427252328E-2</v>
      </c>
      <c r="K1359" s="119">
        <f t="shared" si="428"/>
        <v>0.92060221257274766</v>
      </c>
      <c r="L1359" s="118">
        <f t="shared" si="424"/>
        <v>81745.176945940519</v>
      </c>
      <c r="M1359" s="118">
        <f t="shared" si="427"/>
        <v>6490.3861823569132</v>
      </c>
      <c r="N1359" s="118">
        <f t="shared" si="421"/>
        <v>392499.91927381034</v>
      </c>
      <c r="O1359" s="118">
        <f t="shared" si="422"/>
        <v>1606814.5515138456</v>
      </c>
      <c r="P1359" s="117">
        <f t="shared" si="423"/>
        <v>19.656383551245593</v>
      </c>
    </row>
    <row r="1360" spans="1:16" x14ac:dyDescent="0.2">
      <c r="A1360" s="115" t="s">
        <v>58</v>
      </c>
      <c r="B1360" s="115" t="s">
        <v>18</v>
      </c>
      <c r="C1360" s="116" t="s">
        <v>130</v>
      </c>
      <c r="D1360" s="115" t="str">
        <f t="shared" si="425"/>
        <v>MGTotal70-74</v>
      </c>
      <c r="E1360" s="118">
        <f>VLOOKUP(D1360,'Appendix 1b. Person-years 2019'!$E$3:$F$1682,2,FALSE)</f>
        <v>578717.69339999999</v>
      </c>
      <c r="F1360" s="118">
        <f>VLOOKUP(D1360,'Appendix 2b. Deaths 2019'!$E$4:$F$1683,2,FALSE)</f>
        <v>13805</v>
      </c>
      <c r="G1360" s="119">
        <f t="shared" si="426"/>
        <v>2.3854463337546886E-2</v>
      </c>
      <c r="H1360" s="189">
        <v>5</v>
      </c>
      <c r="I1360" s="215">
        <f>VLOOKUP(D1360,'Appendix 3. nax IBGE 2019'!$E$5:$O$1850,11,FALSE)</f>
        <v>2.5000000000000018</v>
      </c>
      <c r="J1360" s="119">
        <f t="shared" si="420"/>
        <v>0.11255968923724557</v>
      </c>
      <c r="K1360" s="119">
        <f t="shared" si="428"/>
        <v>0.88744031076275443</v>
      </c>
      <c r="L1360" s="118">
        <f t="shared" si="424"/>
        <v>75254.790763583602</v>
      </c>
      <c r="M1360" s="118">
        <f t="shared" si="427"/>
        <v>8470.6558619629086</v>
      </c>
      <c r="N1360" s="118">
        <f t="shared" si="421"/>
        <v>355097.31416301074</v>
      </c>
      <c r="O1360" s="118">
        <f t="shared" si="422"/>
        <v>1214314.6322400353</v>
      </c>
      <c r="P1360" s="117">
        <f t="shared" si="423"/>
        <v>16.136044229461227</v>
      </c>
    </row>
    <row r="1361" spans="1:16" x14ac:dyDescent="0.2">
      <c r="A1361" s="115" t="s">
        <v>58</v>
      </c>
      <c r="B1361" s="115" t="s">
        <v>18</v>
      </c>
      <c r="C1361" s="116" t="s">
        <v>131</v>
      </c>
      <c r="D1361" s="115" t="str">
        <f t="shared" si="425"/>
        <v>MGTotal75-79</v>
      </c>
      <c r="E1361" s="118">
        <f>VLOOKUP(D1361,'Appendix 1b. Person-years 2019'!$E$3:$F$1682,2,FALSE)</f>
        <v>399723.27519999997</v>
      </c>
      <c r="F1361" s="118">
        <f>VLOOKUP(D1361,'Appendix 2b. Deaths 2019'!$E$4:$F$1683,2,FALSE)</f>
        <v>15712</v>
      </c>
      <c r="G1361" s="119">
        <f t="shared" si="426"/>
        <v>3.9307193187933735E-2</v>
      </c>
      <c r="H1361" s="189">
        <v>5</v>
      </c>
      <c r="I1361" s="215">
        <f>VLOOKUP(D1361,'Appendix 3. nax IBGE 2019'!$E$5:$O$1850,11,FALSE)</f>
        <v>2.5000000000000004</v>
      </c>
      <c r="J1361" s="119">
        <f t="shared" si="420"/>
        <v>0.1789508289299433</v>
      </c>
      <c r="K1361" s="119">
        <f t="shared" si="428"/>
        <v>0.8210491710700567</v>
      </c>
      <c r="L1361" s="118">
        <f t="shared" si="424"/>
        <v>66784.134901620695</v>
      </c>
      <c r="M1361" s="118">
        <f t="shared" si="427"/>
        <v>11951.07630001418</v>
      </c>
      <c r="N1361" s="118">
        <f t="shared" si="421"/>
        <v>304042.983758068</v>
      </c>
      <c r="O1361" s="118">
        <f t="shared" si="422"/>
        <v>859217.31807702454</v>
      </c>
      <c r="P1361" s="117">
        <f t="shared" si="423"/>
        <v>12.865590298395455</v>
      </c>
    </row>
    <row r="1362" spans="1:16" x14ac:dyDescent="0.2">
      <c r="A1362" s="115" t="s">
        <v>58</v>
      </c>
      <c r="B1362" s="115" t="s">
        <v>18</v>
      </c>
      <c r="C1362" s="116" t="s">
        <v>132</v>
      </c>
      <c r="D1362" s="115" t="str">
        <f t="shared" si="425"/>
        <v>MGTotal80-84</v>
      </c>
      <c r="E1362" s="118">
        <f>VLOOKUP(D1362,'Appendix 1b. Person-years 2019'!$E$3:$F$1682,2,FALSE)</f>
        <v>267832.95679999999</v>
      </c>
      <c r="F1362" s="118">
        <f>VLOOKUP(D1362,'Appendix 2b. Deaths 2019'!$E$4:$F$1683,2,FALSE)</f>
        <v>16356</v>
      </c>
      <c r="G1362" s="119">
        <f t="shared" si="426"/>
        <v>6.1067914103691071E-2</v>
      </c>
      <c r="H1362" s="189">
        <v>5</v>
      </c>
      <c r="I1362" s="215">
        <f>VLOOKUP(D1362,'Appendix 3. nax IBGE 2019'!$E$5:$O$1850,11,FALSE)</f>
        <v>2.4999999999999987</v>
      </c>
      <c r="J1362" s="119">
        <f t="shared" si="420"/>
        <v>0.2648976961340116</v>
      </c>
      <c r="K1362" s="119">
        <f t="shared" si="428"/>
        <v>0.7351023038659884</v>
      </c>
      <c r="L1362" s="118">
        <f t="shared" si="424"/>
        <v>54833.058601606514</v>
      </c>
      <c r="M1362" s="118">
        <f t="shared" si="427"/>
        <v>14525.150895546813</v>
      </c>
      <c r="N1362" s="118">
        <f t="shared" si="421"/>
        <v>237852.41576916553</v>
      </c>
      <c r="O1362" s="118">
        <f t="shared" si="422"/>
        <v>555174.33431895648</v>
      </c>
      <c r="P1362" s="117">
        <f t="shared" si="423"/>
        <v>10.12481062478413</v>
      </c>
    </row>
    <row r="1363" spans="1:16" x14ac:dyDescent="0.2">
      <c r="A1363" s="115" t="s">
        <v>58</v>
      </c>
      <c r="B1363" s="115" t="s">
        <v>18</v>
      </c>
      <c r="C1363" s="116" t="s">
        <v>133</v>
      </c>
      <c r="D1363" s="115" t="str">
        <f t="shared" si="425"/>
        <v>MGTotal85-89</v>
      </c>
      <c r="E1363" s="118">
        <f>VLOOKUP(D1363,'Appendix 1b. Person-years 2019'!$E$3:$F$1682,2,FALSE)</f>
        <v>145103.4173</v>
      </c>
      <c r="F1363" s="118">
        <f>VLOOKUP(D1363,'Appendix 2b. Deaths 2019'!$E$4:$F$1683,2,FALSE)</f>
        <v>14721</v>
      </c>
      <c r="G1363" s="119">
        <f t="shared" si="426"/>
        <v>0.10145178021248435</v>
      </c>
      <c r="H1363" s="189">
        <v>5</v>
      </c>
      <c r="I1363" s="215">
        <f>VLOOKUP(D1363,'Appendix 3. nax IBGE 2019'!$E$5:$O$1850,11,FALSE)</f>
        <v>2.4999999999999996</v>
      </c>
      <c r="J1363" s="119">
        <f t="shared" si="420"/>
        <v>0.40463224667183489</v>
      </c>
      <c r="K1363" s="119">
        <f t="shared" si="428"/>
        <v>0.59536775332816516</v>
      </c>
      <c r="L1363" s="118">
        <f t="shared" si="424"/>
        <v>40307.907706059705</v>
      </c>
      <c r="M1363" s="118">
        <f t="shared" si="427"/>
        <v>16309.879253743906</v>
      </c>
      <c r="N1363" s="118">
        <f t="shared" si="421"/>
        <v>160764.84039593875</v>
      </c>
      <c r="O1363" s="118">
        <f t="shared" si="422"/>
        <v>317321.91854979098</v>
      </c>
      <c r="P1363" s="117">
        <f t="shared" si="423"/>
        <v>7.8724482764975239</v>
      </c>
    </row>
    <row r="1364" spans="1:16" x14ac:dyDescent="0.2">
      <c r="A1364" s="115" t="s">
        <v>58</v>
      </c>
      <c r="B1364" s="115" t="s">
        <v>18</v>
      </c>
      <c r="C1364" s="116" t="s">
        <v>8</v>
      </c>
      <c r="D1364" s="115" t="str">
        <f t="shared" si="425"/>
        <v>MGTotal90+</v>
      </c>
      <c r="E1364" s="113">
        <f>VLOOKUP(D1364,'Appendix 1b. Person-years 2019'!$E$3:$F$1682,2,FALSE)</f>
        <v>94516.053799999994</v>
      </c>
      <c r="F1364" s="113">
        <f>VLOOKUP(D1364,'Appendix 2b. Deaths 2019'!$E$4:$F$1683,2,FALSE)</f>
        <v>14488</v>
      </c>
      <c r="G1364" s="114">
        <f t="shared" si="426"/>
        <v>0.15328612883751183</v>
      </c>
      <c r="H1364" s="190"/>
      <c r="I1364" s="215">
        <f>VLOOKUP(D1364,'Appendix 3. nax IBGE 2019'!$E$5:$O$1850,11,FALSE)</f>
        <v>6.707311844376477</v>
      </c>
      <c r="J1364" s="114">
        <v>1</v>
      </c>
      <c r="K1364" s="114">
        <f t="shared" si="428"/>
        <v>0</v>
      </c>
      <c r="L1364" s="113">
        <f t="shared" si="424"/>
        <v>23998.028452315797</v>
      </c>
      <c r="M1364" s="113">
        <f t="shared" si="427"/>
        <v>23998.028452315797</v>
      </c>
      <c r="N1364" s="113">
        <f>L1364*P1364</f>
        <v>156557.0781538522</v>
      </c>
      <c r="O1364" s="113">
        <f>N1364</f>
        <v>156557.0781538522</v>
      </c>
      <c r="P1364" s="112">
        <f>1/G1364</f>
        <v>6.5237475013804529</v>
      </c>
    </row>
    <row r="1365" spans="1:16" x14ac:dyDescent="0.2">
      <c r="A1365" s="115" t="s">
        <v>66</v>
      </c>
      <c r="B1365" s="115" t="s">
        <v>18</v>
      </c>
      <c r="C1365" s="116">
        <v>0</v>
      </c>
      <c r="D1365" s="115" t="str">
        <f t="shared" si="425"/>
        <v>MSTotal0</v>
      </c>
      <c r="E1365" s="122">
        <f>VLOOKUP(D1365,'Appendix 1b. Person-years 2019'!$E$3:$F$1682,2,FALSE)</f>
        <v>43974.950199999999</v>
      </c>
      <c r="F1365" s="122">
        <f>VLOOKUP(D1365,'Appendix 2b. Deaths 2019'!$E$4:$F$1683,2,FALSE)</f>
        <v>484</v>
      </c>
      <c r="G1365" s="123">
        <f t="shared" si="426"/>
        <v>1.1006266017329111E-2</v>
      </c>
      <c r="H1365" s="188">
        <v>1</v>
      </c>
      <c r="I1365" s="215">
        <f>VLOOKUP(D1365,'Appendix 3. nax IBGE 2019'!$E$5:$O$1850,11,FALSE)</f>
        <v>8.8570284828312862E-2</v>
      </c>
      <c r="J1365" s="123">
        <f t="shared" ref="J1365:J1383" si="429">(H1365*G1365)/(1+(H1365-I1365)*G1365)</f>
        <v>1.0896953900958555E-2</v>
      </c>
      <c r="K1365" s="123">
        <f t="shared" si="428"/>
        <v>0.98910304609904143</v>
      </c>
      <c r="L1365" s="122">
        <v>100000</v>
      </c>
      <c r="M1365" s="122">
        <f t="shared" si="427"/>
        <v>1089.6953900958556</v>
      </c>
      <c r="N1365" s="122">
        <f t="shared" ref="N1365:N1383" si="430">L1366*H1365+M1365*I1365</f>
        <v>99006.819240981029</v>
      </c>
      <c r="O1365" s="122">
        <f t="shared" ref="O1365:O1383" si="431">O1366+N1365</f>
        <v>7649346.825996547</v>
      </c>
      <c r="P1365" s="121">
        <f t="shared" ref="P1365:P1383" si="432">O1365/L1365</f>
        <v>76.493468259965468</v>
      </c>
    </row>
    <row r="1366" spans="1:16" x14ac:dyDescent="0.2">
      <c r="A1366" s="115" t="s">
        <v>66</v>
      </c>
      <c r="B1366" s="115" t="s">
        <v>18</v>
      </c>
      <c r="C1366" s="120" t="s">
        <v>1657</v>
      </c>
      <c r="D1366" s="115" t="str">
        <f t="shared" si="425"/>
        <v>MSTotal1-4</v>
      </c>
      <c r="E1366" s="118">
        <f>VLOOKUP(D1366,'Appendix 1b. Person-years 2019'!$E$3:$F$1682,2,FALSE)</f>
        <v>175751.86720000001</v>
      </c>
      <c r="F1366" s="118">
        <f>VLOOKUP(D1366,'Appendix 2b. Deaths 2019'!$E$4:$F$1683,2,FALSE)</f>
        <v>87</v>
      </c>
      <c r="G1366" s="119">
        <f t="shared" si="426"/>
        <v>4.9501607798565681E-4</v>
      </c>
      <c r="H1366" s="189">
        <v>4</v>
      </c>
      <c r="I1366" s="215">
        <f>VLOOKUP(D1366,'Appendix 3. nax IBGE 2019'!$E$5:$O$1850,11,FALSE)</f>
        <v>1.5031077623845703</v>
      </c>
      <c r="J1366" s="119">
        <f t="shared" si="429"/>
        <v>1.9776199700946985E-3</v>
      </c>
      <c r="K1366" s="119">
        <f t="shared" si="428"/>
        <v>0.99802238002990529</v>
      </c>
      <c r="L1366" s="118">
        <f t="shared" ref="L1366:L1384" si="433">L1365-M1365</f>
        <v>98910.304609904138</v>
      </c>
      <c r="M1366" s="118">
        <f t="shared" si="427"/>
        <v>195.60699364469613</v>
      </c>
      <c r="N1366" s="118">
        <f t="shared" si="430"/>
        <v>395152.80885556177</v>
      </c>
      <c r="O1366" s="118">
        <f t="shared" si="431"/>
        <v>7550340.0067555662</v>
      </c>
      <c r="P1366" s="117">
        <f t="shared" si="432"/>
        <v>76.335221456789768</v>
      </c>
    </row>
    <row r="1367" spans="1:16" x14ac:dyDescent="0.2">
      <c r="A1367" s="115" t="s">
        <v>66</v>
      </c>
      <c r="B1367" s="115" t="s">
        <v>18</v>
      </c>
      <c r="C1367" s="120" t="s">
        <v>1658</v>
      </c>
      <c r="D1367" s="115" t="str">
        <f t="shared" si="425"/>
        <v>MSTotal5-9</v>
      </c>
      <c r="E1367" s="118">
        <f>VLOOKUP(D1367,'Appendix 1b. Person-years 2019'!$E$3:$F$1682,2,FALSE)</f>
        <v>212236.75159999999</v>
      </c>
      <c r="F1367" s="118">
        <f>VLOOKUP(D1367,'Appendix 2b. Deaths 2019'!$E$4:$F$1683,2,FALSE)</f>
        <v>53</v>
      </c>
      <c r="G1367" s="119">
        <f t="shared" si="426"/>
        <v>2.4972112322887627E-4</v>
      </c>
      <c r="H1367" s="189">
        <v>5</v>
      </c>
      <c r="I1367" s="215">
        <f>VLOOKUP(D1367,'Appendix 3. nax IBGE 2019'!$E$5:$O$1850,11,FALSE)</f>
        <v>2.4999999999996683</v>
      </c>
      <c r="J1367" s="119">
        <f t="shared" si="429"/>
        <v>1.2478265944974494E-3</v>
      </c>
      <c r="K1367" s="119">
        <f t="shared" si="428"/>
        <v>0.9987521734055026</v>
      </c>
      <c r="L1367" s="118">
        <f t="shared" si="433"/>
        <v>98714.697616259436</v>
      </c>
      <c r="M1367" s="118">
        <f t="shared" si="427"/>
        <v>123.1788249533425</v>
      </c>
      <c r="N1367" s="118">
        <f t="shared" si="430"/>
        <v>493265.54101891373</v>
      </c>
      <c r="O1367" s="118">
        <f t="shared" si="431"/>
        <v>7155187.1979000047</v>
      </c>
      <c r="P1367" s="117">
        <f t="shared" si="432"/>
        <v>72.483504186122971</v>
      </c>
    </row>
    <row r="1368" spans="1:16" x14ac:dyDescent="0.2">
      <c r="A1368" s="115" t="s">
        <v>66</v>
      </c>
      <c r="B1368" s="115" t="s">
        <v>18</v>
      </c>
      <c r="C1368" s="120" t="s">
        <v>118</v>
      </c>
      <c r="D1368" s="115" t="str">
        <f t="shared" si="425"/>
        <v>MSTotal10-14</v>
      </c>
      <c r="E1368" s="118">
        <f>VLOOKUP(D1368,'Appendix 1b. Person-years 2019'!$E$3:$F$1682,2,FALSE)</f>
        <v>204102.7488</v>
      </c>
      <c r="F1368" s="118">
        <f>VLOOKUP(D1368,'Appendix 2b. Deaths 2019'!$E$4:$F$1683,2,FALSE)</f>
        <v>74</v>
      </c>
      <c r="G1368" s="119">
        <f t="shared" si="426"/>
        <v>3.6256248597863079E-4</v>
      </c>
      <c r="H1368" s="189">
        <v>5</v>
      </c>
      <c r="I1368" s="215">
        <f>VLOOKUP(D1368,'Appendix 3. nax IBGE 2019'!$E$5:$O$1850,11,FALSE)</f>
        <v>2.4999999999999702</v>
      </c>
      <c r="J1368" s="119">
        <f t="shared" si="429"/>
        <v>1.8111707734477713E-3</v>
      </c>
      <c r="K1368" s="119">
        <f t="shared" si="428"/>
        <v>0.99818882922655228</v>
      </c>
      <c r="L1368" s="118">
        <f t="shared" si="433"/>
        <v>98591.518791306094</v>
      </c>
      <c r="M1368" s="118">
        <f t="shared" si="427"/>
        <v>178.56607734464035</v>
      </c>
      <c r="N1368" s="118">
        <f t="shared" si="430"/>
        <v>492511.17876316886</v>
      </c>
      <c r="O1368" s="118">
        <f t="shared" si="431"/>
        <v>6661921.6568810912</v>
      </c>
      <c r="P1368" s="117">
        <f t="shared" si="432"/>
        <v>67.570940569266767</v>
      </c>
    </row>
    <row r="1369" spans="1:16" x14ac:dyDescent="0.2">
      <c r="A1369" s="115" t="s">
        <v>66</v>
      </c>
      <c r="B1369" s="115" t="s">
        <v>18</v>
      </c>
      <c r="C1369" s="116" t="s">
        <v>119</v>
      </c>
      <c r="D1369" s="115" t="str">
        <f t="shared" si="425"/>
        <v>MSTotal15-19</v>
      </c>
      <c r="E1369" s="118">
        <f>VLOOKUP(D1369,'Appendix 1b. Person-years 2019'!$E$3:$F$1682,2,FALSE)</f>
        <v>209389.1305</v>
      </c>
      <c r="F1369" s="118">
        <f>VLOOKUP(D1369,'Appendix 2b. Deaths 2019'!$E$4:$F$1683,2,FALSE)</f>
        <v>209</v>
      </c>
      <c r="G1369" s="119">
        <f t="shared" si="426"/>
        <v>9.981415916906918E-4</v>
      </c>
      <c r="H1369" s="189">
        <v>5</v>
      </c>
      <c r="I1369" s="215">
        <f>VLOOKUP(D1369,'Appendix 3. nax IBGE 2019'!$E$5:$O$1850,11,FALSE)</f>
        <v>2.5000000000000782</v>
      </c>
      <c r="J1369" s="119">
        <f t="shared" si="429"/>
        <v>4.9782853742351358E-3</v>
      </c>
      <c r="K1369" s="119">
        <f t="shared" si="428"/>
        <v>0.99502171462576483</v>
      </c>
      <c r="L1369" s="118">
        <f t="shared" si="433"/>
        <v>98412.952713961451</v>
      </c>
      <c r="M1369" s="118">
        <f t="shared" si="427"/>
        <v>489.92776313120828</v>
      </c>
      <c r="N1369" s="118">
        <f t="shared" si="430"/>
        <v>490839.94416197925</v>
      </c>
      <c r="O1369" s="118">
        <f t="shared" si="431"/>
        <v>6169410.4781179223</v>
      </c>
      <c r="P1369" s="117">
        <f t="shared" si="432"/>
        <v>62.68900899711236</v>
      </c>
    </row>
    <row r="1370" spans="1:16" x14ac:dyDescent="0.2">
      <c r="A1370" s="115" t="s">
        <v>66</v>
      </c>
      <c r="B1370" s="115" t="s">
        <v>18</v>
      </c>
      <c r="C1370" s="116" t="s">
        <v>120</v>
      </c>
      <c r="D1370" s="115" t="str">
        <f t="shared" si="425"/>
        <v>MSTotal20-24</v>
      </c>
      <c r="E1370" s="118">
        <f>VLOOKUP(D1370,'Appendix 1b. Person-years 2019'!$E$3:$F$1682,2,FALSE)</f>
        <v>226528.04370000001</v>
      </c>
      <c r="F1370" s="118">
        <f>VLOOKUP(D1370,'Appendix 2b. Deaths 2019'!$E$4:$F$1683,2,FALSE)</f>
        <v>266</v>
      </c>
      <c r="G1370" s="119">
        <f t="shared" si="426"/>
        <v>1.1742475485828777E-3</v>
      </c>
      <c r="H1370" s="189">
        <v>5</v>
      </c>
      <c r="I1370" s="215">
        <f>VLOOKUP(D1370,'Appendix 3. nax IBGE 2019'!$E$5:$O$1850,11,FALSE)</f>
        <v>2.5000000000000115</v>
      </c>
      <c r="J1370" s="119">
        <f t="shared" si="429"/>
        <v>5.8540524759913681E-3</v>
      </c>
      <c r="K1370" s="119">
        <f t="shared" si="428"/>
        <v>0.99414594752400864</v>
      </c>
      <c r="L1370" s="118">
        <f t="shared" si="433"/>
        <v>97923.024950830237</v>
      </c>
      <c r="M1370" s="118">
        <f t="shared" si="427"/>
        <v>573.24652666997224</v>
      </c>
      <c r="N1370" s="118">
        <f t="shared" si="430"/>
        <v>488182.00843747624</v>
      </c>
      <c r="O1370" s="118">
        <f t="shared" si="431"/>
        <v>5678570.5339559428</v>
      </c>
      <c r="P1370" s="117">
        <f t="shared" si="432"/>
        <v>57.990146207261311</v>
      </c>
    </row>
    <row r="1371" spans="1:16" x14ac:dyDescent="0.2">
      <c r="A1371" s="115" t="s">
        <v>66</v>
      </c>
      <c r="B1371" s="115" t="s">
        <v>18</v>
      </c>
      <c r="C1371" s="116" t="s">
        <v>121</v>
      </c>
      <c r="D1371" s="115" t="str">
        <f t="shared" si="425"/>
        <v>MSTotal25-29</v>
      </c>
      <c r="E1371" s="118">
        <f>VLOOKUP(D1371,'Appendix 1b. Person-years 2019'!$E$3:$F$1682,2,FALSE)</f>
        <v>228514.76689999999</v>
      </c>
      <c r="F1371" s="118">
        <f>VLOOKUP(D1371,'Appendix 2b. Deaths 2019'!$E$4:$F$1683,2,FALSE)</f>
        <v>334</v>
      </c>
      <c r="G1371" s="119">
        <f t="shared" si="426"/>
        <v>1.4616123261135298E-3</v>
      </c>
      <c r="H1371" s="189">
        <v>5</v>
      </c>
      <c r="I1371" s="215">
        <f>VLOOKUP(D1371,'Appendix 3. nax IBGE 2019'!$E$5:$O$1850,11,FALSE)</f>
        <v>2.5000000000000724</v>
      </c>
      <c r="J1371" s="119">
        <f t="shared" si="429"/>
        <v>7.2814549697281612E-3</v>
      </c>
      <c r="K1371" s="119">
        <f t="shared" si="428"/>
        <v>0.99271854503027179</v>
      </c>
      <c r="L1371" s="118">
        <f t="shared" si="433"/>
        <v>97349.778424160264</v>
      </c>
      <c r="M1371" s="118">
        <f t="shared" si="427"/>
        <v>708.84802790853712</v>
      </c>
      <c r="N1371" s="118">
        <f t="shared" si="430"/>
        <v>484976.77205103007</v>
      </c>
      <c r="O1371" s="118">
        <f t="shared" si="431"/>
        <v>5190388.5255184667</v>
      </c>
      <c r="P1371" s="117">
        <f t="shared" si="432"/>
        <v>53.316901276380477</v>
      </c>
    </row>
    <row r="1372" spans="1:16" x14ac:dyDescent="0.2">
      <c r="A1372" s="115" t="s">
        <v>66</v>
      </c>
      <c r="B1372" s="115" t="s">
        <v>18</v>
      </c>
      <c r="C1372" s="116" t="s">
        <v>122</v>
      </c>
      <c r="D1372" s="115" t="str">
        <f t="shared" si="425"/>
        <v>MSTotal30-34</v>
      </c>
      <c r="E1372" s="118">
        <f>VLOOKUP(D1372,'Appendix 1b. Person-years 2019'!$E$3:$F$1682,2,FALSE)</f>
        <v>223361.3548</v>
      </c>
      <c r="F1372" s="118">
        <f>VLOOKUP(D1372,'Appendix 2b. Deaths 2019'!$E$4:$F$1683,2,FALSE)</f>
        <v>339</v>
      </c>
      <c r="G1372" s="119">
        <f t="shared" si="426"/>
        <v>1.5177200205628409E-3</v>
      </c>
      <c r="H1372" s="189">
        <v>5</v>
      </c>
      <c r="I1372" s="215">
        <f>VLOOKUP(D1372,'Appendix 3. nax IBGE 2019'!$E$5:$O$1850,11,FALSE)</f>
        <v>2.5000000000000173</v>
      </c>
      <c r="J1372" s="119">
        <f t="shared" si="429"/>
        <v>7.5599155149870551E-3</v>
      </c>
      <c r="K1372" s="119">
        <f t="shared" si="428"/>
        <v>0.99244008448501297</v>
      </c>
      <c r="L1372" s="118">
        <f t="shared" si="433"/>
        <v>96640.93039625173</v>
      </c>
      <c r="M1372" s="118">
        <f t="shared" si="427"/>
        <v>730.59726908540756</v>
      </c>
      <c r="N1372" s="118">
        <f t="shared" si="430"/>
        <v>481378.15880854515</v>
      </c>
      <c r="O1372" s="118">
        <f t="shared" si="431"/>
        <v>4705411.7534674369</v>
      </c>
      <c r="P1372" s="117">
        <f t="shared" si="432"/>
        <v>48.689636308074483</v>
      </c>
    </row>
    <row r="1373" spans="1:16" x14ac:dyDescent="0.2">
      <c r="A1373" s="115" t="s">
        <v>66</v>
      </c>
      <c r="B1373" s="115" t="s">
        <v>18</v>
      </c>
      <c r="C1373" s="116" t="s">
        <v>123</v>
      </c>
      <c r="D1373" s="115" t="str">
        <f t="shared" si="425"/>
        <v>MSTotal35-39</v>
      </c>
      <c r="E1373" s="118">
        <f>VLOOKUP(D1373,'Appendix 1b. Person-years 2019'!$E$3:$F$1682,2,FALSE)</f>
        <v>218383.49119999999</v>
      </c>
      <c r="F1373" s="118">
        <f>VLOOKUP(D1373,'Appendix 2b. Deaths 2019'!$E$4:$F$1683,2,FALSE)</f>
        <v>455</v>
      </c>
      <c r="G1373" s="119">
        <f t="shared" si="426"/>
        <v>2.0834908238704813E-3</v>
      </c>
      <c r="H1373" s="189">
        <v>5</v>
      </c>
      <c r="I1373" s="215">
        <f>VLOOKUP(D1373,'Appendix 3. nax IBGE 2019'!$E$5:$O$1850,11,FALSE)</f>
        <v>2.4999999999999694</v>
      </c>
      <c r="J1373" s="119">
        <f t="shared" si="429"/>
        <v>1.0363473613907406E-2</v>
      </c>
      <c r="K1373" s="119">
        <f t="shared" si="428"/>
        <v>0.98963652638609256</v>
      </c>
      <c r="L1373" s="118">
        <f t="shared" si="433"/>
        <v>95910.333127166319</v>
      </c>
      <c r="M1373" s="118">
        <f t="shared" si="427"/>
        <v>993.96420666445749</v>
      </c>
      <c r="N1373" s="118">
        <f t="shared" si="430"/>
        <v>477066.75511917041</v>
      </c>
      <c r="O1373" s="118">
        <f t="shared" si="431"/>
        <v>4224033.5946588917</v>
      </c>
      <c r="P1373" s="117">
        <f t="shared" si="432"/>
        <v>44.041486010253955</v>
      </c>
    </row>
    <row r="1374" spans="1:16" x14ac:dyDescent="0.2">
      <c r="A1374" s="115" t="s">
        <v>66</v>
      </c>
      <c r="B1374" s="115" t="s">
        <v>18</v>
      </c>
      <c r="C1374" s="116" t="s">
        <v>124</v>
      </c>
      <c r="D1374" s="115" t="str">
        <f t="shared" si="425"/>
        <v>MSTotal40-44</v>
      </c>
      <c r="E1374" s="118">
        <f>VLOOKUP(D1374,'Appendix 1b. Person-years 2019'!$E$3:$F$1682,2,FALSE)</f>
        <v>197895.21249999999</v>
      </c>
      <c r="F1374" s="118">
        <f>VLOOKUP(D1374,'Appendix 2b. Deaths 2019'!$E$4:$F$1683,2,FALSE)</f>
        <v>518</v>
      </c>
      <c r="G1374" s="119">
        <f t="shared" si="426"/>
        <v>2.6175468999786945E-3</v>
      </c>
      <c r="H1374" s="189">
        <v>5</v>
      </c>
      <c r="I1374" s="215">
        <f>VLOOKUP(D1374,'Appendix 3. nax IBGE 2019'!$E$5:$O$1850,11,FALSE)</f>
        <v>2.5000000000000022</v>
      </c>
      <c r="J1374" s="119">
        <f t="shared" si="429"/>
        <v>1.3002646904651503E-2</v>
      </c>
      <c r="K1374" s="119">
        <f t="shared" si="428"/>
        <v>0.98699735309534853</v>
      </c>
      <c r="L1374" s="118">
        <f t="shared" si="433"/>
        <v>94916.36892050186</v>
      </c>
      <c r="M1374" s="118">
        <f t="shared" si="427"/>
        <v>1234.1640305449237</v>
      </c>
      <c r="N1374" s="118">
        <f t="shared" si="430"/>
        <v>471496.43452614697</v>
      </c>
      <c r="O1374" s="118">
        <f t="shared" si="431"/>
        <v>3746966.8395397216</v>
      </c>
      <c r="P1374" s="117">
        <f t="shared" si="432"/>
        <v>39.476508447958338</v>
      </c>
    </row>
    <row r="1375" spans="1:16" x14ac:dyDescent="0.2">
      <c r="A1375" s="115" t="s">
        <v>66</v>
      </c>
      <c r="B1375" s="115" t="s">
        <v>18</v>
      </c>
      <c r="C1375" s="116" t="s">
        <v>125</v>
      </c>
      <c r="D1375" s="115" t="str">
        <f t="shared" si="425"/>
        <v>MSTotal45-49</v>
      </c>
      <c r="E1375" s="118">
        <f>VLOOKUP(D1375,'Appendix 1b. Person-years 2019'!$E$3:$F$1682,2,FALSE)</f>
        <v>177748.821</v>
      </c>
      <c r="F1375" s="118">
        <f>VLOOKUP(D1375,'Appendix 2b. Deaths 2019'!$E$4:$F$1683,2,FALSE)</f>
        <v>671</v>
      </c>
      <c r="G1375" s="119">
        <f t="shared" si="426"/>
        <v>3.7749898774293417E-3</v>
      </c>
      <c r="H1375" s="189">
        <v>5</v>
      </c>
      <c r="I1375" s="215">
        <f>VLOOKUP(D1375,'Appendix 3. nax IBGE 2019'!$E$5:$O$1850,11,FALSE)</f>
        <v>2.4999999999999902</v>
      </c>
      <c r="J1375" s="119">
        <f t="shared" si="429"/>
        <v>1.8698482927708246E-2</v>
      </c>
      <c r="K1375" s="119">
        <f t="shared" si="428"/>
        <v>0.98130151707229174</v>
      </c>
      <c r="L1375" s="118">
        <f t="shared" si="433"/>
        <v>93682.204889956934</v>
      </c>
      <c r="M1375" s="118">
        <f t="shared" si="427"/>
        <v>1751.7151087649256</v>
      </c>
      <c r="N1375" s="118">
        <f t="shared" si="430"/>
        <v>464031.73667787237</v>
      </c>
      <c r="O1375" s="118">
        <f t="shared" si="431"/>
        <v>3275470.4050135748</v>
      </c>
      <c r="P1375" s="117">
        <f t="shared" si="432"/>
        <v>34.96363486385787</v>
      </c>
    </row>
    <row r="1376" spans="1:16" x14ac:dyDescent="0.2">
      <c r="A1376" s="115" t="s">
        <v>66</v>
      </c>
      <c r="B1376" s="115" t="s">
        <v>18</v>
      </c>
      <c r="C1376" s="116" t="s">
        <v>126</v>
      </c>
      <c r="D1376" s="115" t="str">
        <f t="shared" si="425"/>
        <v>MSTotal50-54</v>
      </c>
      <c r="E1376" s="118">
        <f>VLOOKUP(D1376,'Appendix 1b. Person-years 2019'!$E$3:$F$1682,2,FALSE)</f>
        <v>163017.58189999999</v>
      </c>
      <c r="F1376" s="118">
        <f>VLOOKUP(D1376,'Appendix 2b. Deaths 2019'!$E$4:$F$1683,2,FALSE)</f>
        <v>942</v>
      </c>
      <c r="G1376" s="119">
        <f t="shared" si="426"/>
        <v>5.7785178078389845E-3</v>
      </c>
      <c r="H1376" s="189">
        <v>5</v>
      </c>
      <c r="I1376" s="215">
        <f>VLOOKUP(D1376,'Appendix 3. nax IBGE 2019'!$E$5:$O$1850,11,FALSE)</f>
        <v>2.5000000000000209</v>
      </c>
      <c r="J1376" s="119">
        <f t="shared" si="429"/>
        <v>2.8481142072560223E-2</v>
      </c>
      <c r="K1376" s="119">
        <f t="shared" si="428"/>
        <v>0.97151885792743975</v>
      </c>
      <c r="L1376" s="118">
        <f t="shared" si="433"/>
        <v>91930.489781192009</v>
      </c>
      <c r="M1376" s="118">
        <f t="shared" si="427"/>
        <v>2618.2853402581754</v>
      </c>
      <c r="N1376" s="118">
        <f t="shared" si="430"/>
        <v>453106.73555531463</v>
      </c>
      <c r="O1376" s="118">
        <f t="shared" si="431"/>
        <v>2811438.6683357023</v>
      </c>
      <c r="P1376" s="117">
        <f t="shared" si="432"/>
        <v>30.582222231463543</v>
      </c>
    </row>
    <row r="1377" spans="1:16" x14ac:dyDescent="0.2">
      <c r="A1377" s="115" t="s">
        <v>66</v>
      </c>
      <c r="B1377" s="115" t="s">
        <v>18</v>
      </c>
      <c r="C1377" s="116" t="s">
        <v>127</v>
      </c>
      <c r="D1377" s="115" t="str">
        <f t="shared" si="425"/>
        <v>MSTotal55-59</v>
      </c>
      <c r="E1377" s="118">
        <f>VLOOKUP(D1377,'Appendix 1b. Person-years 2019'!$E$3:$F$1682,2,FALSE)</f>
        <v>144122.01070000001</v>
      </c>
      <c r="F1377" s="118">
        <f>VLOOKUP(D1377,'Appendix 2b. Deaths 2019'!$E$4:$F$1683,2,FALSE)</f>
        <v>1151</v>
      </c>
      <c r="G1377" s="119">
        <f t="shared" si="426"/>
        <v>7.9862888007848198E-3</v>
      </c>
      <c r="H1377" s="189">
        <v>5</v>
      </c>
      <c r="I1377" s="215">
        <f>VLOOKUP(D1377,'Appendix 3. nax IBGE 2019'!$E$5:$O$1850,11,FALSE)</f>
        <v>2.499999999999988</v>
      </c>
      <c r="J1377" s="119">
        <f t="shared" si="429"/>
        <v>3.9149790176818591E-2</v>
      </c>
      <c r="K1377" s="119">
        <f t="shared" si="428"/>
        <v>0.96085020982318137</v>
      </c>
      <c r="L1377" s="118">
        <f t="shared" si="433"/>
        <v>89312.204440933827</v>
      </c>
      <c r="M1377" s="118">
        <f t="shared" si="427"/>
        <v>3496.5540640916847</v>
      </c>
      <c r="N1377" s="118">
        <f t="shared" si="430"/>
        <v>437819.63704443985</v>
      </c>
      <c r="O1377" s="118">
        <f t="shared" si="431"/>
        <v>2358331.9327803878</v>
      </c>
      <c r="P1377" s="117">
        <f t="shared" si="432"/>
        <v>26.405483411173204</v>
      </c>
    </row>
    <row r="1378" spans="1:16" x14ac:dyDescent="0.2">
      <c r="A1378" s="115" t="s">
        <v>66</v>
      </c>
      <c r="B1378" s="115" t="s">
        <v>18</v>
      </c>
      <c r="C1378" s="116" t="s">
        <v>128</v>
      </c>
      <c r="D1378" s="115" t="str">
        <f t="shared" si="425"/>
        <v>MSTotal60-64</v>
      </c>
      <c r="E1378" s="118">
        <f>VLOOKUP(D1378,'Appendix 1b. Person-years 2019'!$E$3:$F$1682,2,FALSE)</f>
        <v>113937.0625</v>
      </c>
      <c r="F1378" s="118">
        <f>VLOOKUP(D1378,'Appendix 2b. Deaths 2019'!$E$4:$F$1683,2,FALSE)</f>
        <v>1353</v>
      </c>
      <c r="G1378" s="119">
        <f t="shared" si="426"/>
        <v>1.1874977029533301E-2</v>
      </c>
      <c r="H1378" s="189">
        <v>5</v>
      </c>
      <c r="I1378" s="215">
        <f>VLOOKUP(D1378,'Appendix 3. nax IBGE 2019'!$E$5:$O$1850,11,FALSE)</f>
        <v>2.4999999999999938</v>
      </c>
      <c r="J1378" s="119">
        <f t="shared" si="429"/>
        <v>5.7663017623339669E-2</v>
      </c>
      <c r="K1378" s="119">
        <f t="shared" si="428"/>
        <v>0.9423369823766603</v>
      </c>
      <c r="L1378" s="118">
        <f t="shared" si="433"/>
        <v>85815.650376842139</v>
      </c>
      <c r="M1378" s="118">
        <f t="shared" si="427"/>
        <v>4948.3893600382034</v>
      </c>
      <c r="N1378" s="118">
        <f t="shared" si="430"/>
        <v>416707.27848411514</v>
      </c>
      <c r="O1378" s="118">
        <f t="shared" si="431"/>
        <v>1920512.295735948</v>
      </c>
      <c r="P1378" s="117">
        <f t="shared" si="432"/>
        <v>22.379511048420717</v>
      </c>
    </row>
    <row r="1379" spans="1:16" x14ac:dyDescent="0.2">
      <c r="A1379" s="115" t="s">
        <v>66</v>
      </c>
      <c r="B1379" s="115" t="s">
        <v>18</v>
      </c>
      <c r="C1379" s="116" t="s">
        <v>129</v>
      </c>
      <c r="D1379" s="115" t="str">
        <f t="shared" si="425"/>
        <v>MSTotal65-69</v>
      </c>
      <c r="E1379" s="118">
        <f>VLOOKUP(D1379,'Appendix 1b. Person-years 2019'!$E$3:$F$1682,2,FALSE)</f>
        <v>86662.375</v>
      </c>
      <c r="F1379" s="118">
        <f>VLOOKUP(D1379,'Appendix 2b. Deaths 2019'!$E$4:$F$1683,2,FALSE)</f>
        <v>1609</v>
      </c>
      <c r="G1379" s="119">
        <f t="shared" si="426"/>
        <v>1.8566304004477143E-2</v>
      </c>
      <c r="H1379" s="189">
        <v>5</v>
      </c>
      <c r="I1379" s="215">
        <f>VLOOKUP(D1379,'Appendix 3. nax IBGE 2019'!$E$5:$O$1850,11,FALSE)</f>
        <v>2.5000000000000036</v>
      </c>
      <c r="J1379" s="119">
        <f t="shared" si="429"/>
        <v>8.8713801502179945E-2</v>
      </c>
      <c r="K1379" s="119">
        <f t="shared" si="428"/>
        <v>0.91128619849782</v>
      </c>
      <c r="L1379" s="118">
        <f t="shared" si="433"/>
        <v>80867.261016803939</v>
      </c>
      <c r="M1379" s="118">
        <f t="shared" si="427"/>
        <v>7174.0421418697188</v>
      </c>
      <c r="N1379" s="118">
        <f t="shared" si="430"/>
        <v>386401.19972934545</v>
      </c>
      <c r="O1379" s="118">
        <f t="shared" si="431"/>
        <v>1503805.0172518329</v>
      </c>
      <c r="P1379" s="117">
        <f t="shared" si="432"/>
        <v>18.595968236630981</v>
      </c>
    </row>
    <row r="1380" spans="1:16" x14ac:dyDescent="0.2">
      <c r="A1380" s="115" t="s">
        <v>66</v>
      </c>
      <c r="B1380" s="115" t="s">
        <v>18</v>
      </c>
      <c r="C1380" s="116" t="s">
        <v>130</v>
      </c>
      <c r="D1380" s="115" t="str">
        <f t="shared" si="425"/>
        <v>MSTotal70-74</v>
      </c>
      <c r="E1380" s="118">
        <f>VLOOKUP(D1380,'Appendix 1b. Person-years 2019'!$E$3:$F$1682,2,FALSE)</f>
        <v>61061.300900000002</v>
      </c>
      <c r="F1380" s="118">
        <f>VLOOKUP(D1380,'Appendix 2b. Deaths 2019'!$E$4:$F$1683,2,FALSE)</f>
        <v>1764</v>
      </c>
      <c r="G1380" s="119">
        <f t="shared" si="426"/>
        <v>2.8889001282316275E-2</v>
      </c>
      <c r="H1380" s="189">
        <v>5</v>
      </c>
      <c r="I1380" s="215">
        <f>VLOOKUP(D1380,'Appendix 3. nax IBGE 2019'!$E$5:$O$1850,11,FALSE)</f>
        <v>2.4999999999999982</v>
      </c>
      <c r="J1380" s="119">
        <f t="shared" si="429"/>
        <v>0.13471551471799148</v>
      </c>
      <c r="K1380" s="119">
        <f t="shared" si="428"/>
        <v>0.86528448528200852</v>
      </c>
      <c r="L1380" s="118">
        <f t="shared" si="433"/>
        <v>73693.218874934217</v>
      </c>
      <c r="M1380" s="118">
        <f t="shared" si="427"/>
        <v>9927.6199119623689</v>
      </c>
      <c r="N1380" s="118">
        <f t="shared" si="430"/>
        <v>343647.04459476512</v>
      </c>
      <c r="O1380" s="118">
        <f t="shared" si="431"/>
        <v>1117403.8175224874</v>
      </c>
      <c r="P1380" s="117">
        <f t="shared" si="432"/>
        <v>15.162912335514193</v>
      </c>
    </row>
    <row r="1381" spans="1:16" x14ac:dyDescent="0.2">
      <c r="A1381" s="115" t="s">
        <v>66</v>
      </c>
      <c r="B1381" s="115" t="s">
        <v>18</v>
      </c>
      <c r="C1381" s="116" t="s">
        <v>131</v>
      </c>
      <c r="D1381" s="115" t="str">
        <f t="shared" si="425"/>
        <v>MSTotal75-79</v>
      </c>
      <c r="E1381" s="118">
        <f>VLOOKUP(D1381,'Appendix 1b. Person-years 2019'!$E$3:$F$1682,2,FALSE)</f>
        <v>41986.009899999997</v>
      </c>
      <c r="F1381" s="118">
        <f>VLOOKUP(D1381,'Appendix 2b. Deaths 2019'!$E$4:$F$1683,2,FALSE)</f>
        <v>1771</v>
      </c>
      <c r="G1381" s="119">
        <f t="shared" si="426"/>
        <v>4.2180716963056787E-2</v>
      </c>
      <c r="H1381" s="189">
        <v>5</v>
      </c>
      <c r="I1381" s="215">
        <f>VLOOKUP(D1381,'Appendix 3. nax IBGE 2019'!$E$5:$O$1850,11,FALSE)</f>
        <v>2.4999999999999969</v>
      </c>
      <c r="J1381" s="119">
        <f t="shared" si="429"/>
        <v>0.19078496797761033</v>
      </c>
      <c r="K1381" s="119">
        <f t="shared" si="428"/>
        <v>0.80921503202238965</v>
      </c>
      <c r="L1381" s="118">
        <f t="shared" si="433"/>
        <v>63765.598962971846</v>
      </c>
      <c r="M1381" s="118">
        <f t="shared" si="427"/>
        <v>12165.517756223726</v>
      </c>
      <c r="N1381" s="118">
        <f t="shared" si="430"/>
        <v>288414.20042429987</v>
      </c>
      <c r="O1381" s="118">
        <f t="shared" si="431"/>
        <v>773756.7729277222</v>
      </c>
      <c r="P1381" s="117">
        <f t="shared" si="432"/>
        <v>12.134391984258414</v>
      </c>
    </row>
    <row r="1382" spans="1:16" x14ac:dyDescent="0.2">
      <c r="A1382" s="115" t="s">
        <v>66</v>
      </c>
      <c r="B1382" s="115" t="s">
        <v>18</v>
      </c>
      <c r="C1382" s="116" t="s">
        <v>132</v>
      </c>
      <c r="D1382" s="115" t="str">
        <f t="shared" si="425"/>
        <v>MSTotal80-84</v>
      </c>
      <c r="E1382" s="118">
        <f>VLOOKUP(D1382,'Appendix 1b. Person-years 2019'!$E$3:$F$1682,2,FALSE)</f>
        <v>26742.673200000001</v>
      </c>
      <c r="F1382" s="118">
        <f>VLOOKUP(D1382,'Appendix 2b. Deaths 2019'!$E$4:$F$1683,2,FALSE)</f>
        <v>1866</v>
      </c>
      <c r="G1382" s="119">
        <f t="shared" si="426"/>
        <v>6.9776120960114041E-2</v>
      </c>
      <c r="H1382" s="189">
        <v>5</v>
      </c>
      <c r="I1382" s="215">
        <f>VLOOKUP(D1382,'Appendix 3. nax IBGE 2019'!$E$5:$O$1850,11,FALSE)</f>
        <v>2.5</v>
      </c>
      <c r="J1382" s="119">
        <f t="shared" si="429"/>
        <v>0.29706116529511012</v>
      </c>
      <c r="K1382" s="119">
        <f t="shared" si="428"/>
        <v>0.70293883470488994</v>
      </c>
      <c r="L1382" s="118">
        <f t="shared" si="433"/>
        <v>51600.081206748117</v>
      </c>
      <c r="M1382" s="118">
        <f t="shared" si="427"/>
        <v>15328.380252598907</v>
      </c>
      <c r="N1382" s="118">
        <f t="shared" si="430"/>
        <v>219679.4554022433</v>
      </c>
      <c r="O1382" s="118">
        <f t="shared" si="431"/>
        <v>485342.57250342233</v>
      </c>
      <c r="P1382" s="117">
        <f t="shared" si="432"/>
        <v>9.4058490055234749</v>
      </c>
    </row>
    <row r="1383" spans="1:16" x14ac:dyDescent="0.2">
      <c r="A1383" s="115" t="s">
        <v>66</v>
      </c>
      <c r="B1383" s="115" t="s">
        <v>18</v>
      </c>
      <c r="C1383" s="116" t="s">
        <v>133</v>
      </c>
      <c r="D1383" s="115" t="str">
        <f t="shared" si="425"/>
        <v>MSTotal85-89</v>
      </c>
      <c r="E1383" s="118">
        <f>VLOOKUP(D1383,'Appendix 1b. Person-years 2019'!$E$3:$F$1682,2,FALSE)</f>
        <v>13724.3488</v>
      </c>
      <c r="F1383" s="118">
        <f>VLOOKUP(D1383,'Appendix 2b. Deaths 2019'!$E$4:$F$1683,2,FALSE)</f>
        <v>1457</v>
      </c>
      <c r="G1383" s="119">
        <f t="shared" si="426"/>
        <v>0.10616168542728964</v>
      </c>
      <c r="H1383" s="189">
        <v>5</v>
      </c>
      <c r="I1383" s="215">
        <f>VLOOKUP(D1383,'Appendix 3. nax IBGE 2019'!$E$5:$O$1850,11,FALSE)</f>
        <v>2.5000000000000009</v>
      </c>
      <c r="J1383" s="119">
        <f t="shared" si="429"/>
        <v>0.41947736655598683</v>
      </c>
      <c r="K1383" s="119">
        <f t="shared" si="428"/>
        <v>0.58052263344401323</v>
      </c>
      <c r="L1383" s="118">
        <f t="shared" si="433"/>
        <v>36271.700954149208</v>
      </c>
      <c r="M1383" s="118">
        <f t="shared" si="427"/>
        <v>15215.157596752784</v>
      </c>
      <c r="N1383" s="118">
        <f t="shared" si="430"/>
        <v>143320.61077886409</v>
      </c>
      <c r="O1383" s="118">
        <f t="shared" si="431"/>
        <v>265663.11710117903</v>
      </c>
      <c r="P1383" s="117">
        <f t="shared" si="432"/>
        <v>7.3242530709271625</v>
      </c>
    </row>
    <row r="1384" spans="1:16" x14ac:dyDescent="0.2">
      <c r="A1384" s="115" t="s">
        <v>66</v>
      </c>
      <c r="B1384" s="115" t="s">
        <v>18</v>
      </c>
      <c r="C1384" s="116" t="s">
        <v>8</v>
      </c>
      <c r="D1384" s="115" t="str">
        <f t="shared" si="425"/>
        <v>MSTotal90+</v>
      </c>
      <c r="E1384" s="113">
        <f>VLOOKUP(D1384,'Appendix 1b. Person-years 2019'!$E$3:$F$1682,2,FALSE)</f>
        <v>7884.4270999999999</v>
      </c>
      <c r="F1384" s="113">
        <f>VLOOKUP(D1384,'Appendix 2b. Deaths 2019'!$E$4:$F$1683,2,FALSE)</f>
        <v>1357</v>
      </c>
      <c r="G1384" s="114">
        <f t="shared" si="426"/>
        <v>0.17211142709404975</v>
      </c>
      <c r="H1384" s="190"/>
      <c r="I1384" s="215">
        <f>VLOOKUP(D1384,'Appendix 3. nax IBGE 2019'!$E$5:$O$1850,11,FALSE)</f>
        <v>5.7710654403756436</v>
      </c>
      <c r="J1384" s="114">
        <v>1</v>
      </c>
      <c r="K1384" s="114">
        <f t="shared" si="428"/>
        <v>0</v>
      </c>
      <c r="L1384" s="113">
        <f t="shared" si="433"/>
        <v>21056.543357396426</v>
      </c>
      <c r="M1384" s="113">
        <f t="shared" si="427"/>
        <v>21056.543357396426</v>
      </c>
      <c r="N1384" s="113">
        <f>L1384*P1384</f>
        <v>122342.50632231492</v>
      </c>
      <c r="O1384" s="113">
        <f>N1384</f>
        <v>122342.50632231492</v>
      </c>
      <c r="P1384" s="112">
        <f>1/G1384</f>
        <v>5.8101894620486361</v>
      </c>
    </row>
    <row r="1385" spans="1:16" x14ac:dyDescent="0.2">
      <c r="A1385" s="115" t="s">
        <v>67</v>
      </c>
      <c r="B1385" s="115" t="s">
        <v>18</v>
      </c>
      <c r="C1385" s="116">
        <v>0</v>
      </c>
      <c r="D1385" s="115" t="str">
        <f t="shared" si="425"/>
        <v>MTTotal0</v>
      </c>
      <c r="E1385" s="122">
        <f>VLOOKUP(D1385,'Appendix 1b. Person-years 2019'!$E$3:$F$1682,2,FALSE)</f>
        <v>57097.4061</v>
      </c>
      <c r="F1385" s="122">
        <f>VLOOKUP(D1385,'Appendix 2b. Deaths 2019'!$E$4:$F$1683,2,FALSE)</f>
        <v>742</v>
      </c>
      <c r="G1385" s="123">
        <f t="shared" si="426"/>
        <v>1.2995336402856311E-2</v>
      </c>
      <c r="H1385" s="188">
        <v>1</v>
      </c>
      <c r="I1385" s="215">
        <f>VLOOKUP(D1385,'Appendix 3. nax IBGE 2019'!$E$5:$O$1850,11,FALSE)</f>
        <v>9.7250135907207699E-2</v>
      </c>
      <c r="J1385" s="123">
        <f t="shared" ref="J1385:J1403" si="434">(H1385*G1385)/(1+(H1385-I1385)*G1385)</f>
        <v>1.2844648913824029E-2</v>
      </c>
      <c r="K1385" s="123">
        <f t="shared" si="428"/>
        <v>0.98715535108617602</v>
      </c>
      <c r="L1385" s="122">
        <v>100000</v>
      </c>
      <c r="M1385" s="122">
        <f t="shared" si="427"/>
        <v>1284.4648913824028</v>
      </c>
      <c r="N1385" s="122">
        <f t="shared" ref="N1385:N1403" si="435">L1386*H1385+M1385*I1385</f>
        <v>98840.449493872569</v>
      </c>
      <c r="O1385" s="122">
        <f t="shared" ref="O1385:O1403" si="436">O1386+N1385</f>
        <v>7620005.5363635868</v>
      </c>
      <c r="P1385" s="121">
        <f t="shared" ref="P1385:P1403" si="437">O1385/L1385</f>
        <v>76.200055363635869</v>
      </c>
    </row>
    <row r="1386" spans="1:16" x14ac:dyDescent="0.2">
      <c r="A1386" s="115" t="s">
        <v>67</v>
      </c>
      <c r="B1386" s="115" t="s">
        <v>18</v>
      </c>
      <c r="C1386" s="120" t="s">
        <v>1657</v>
      </c>
      <c r="D1386" s="115" t="str">
        <f t="shared" si="425"/>
        <v>MTTotal1-4</v>
      </c>
      <c r="E1386" s="118">
        <f>VLOOKUP(D1386,'Appendix 1b. Person-years 2019'!$E$3:$F$1682,2,FALSE)</f>
        <v>226880.16759999999</v>
      </c>
      <c r="F1386" s="118">
        <f>VLOOKUP(D1386,'Appendix 2b. Deaths 2019'!$E$4:$F$1683,2,FALSE)</f>
        <v>142</v>
      </c>
      <c r="G1386" s="119">
        <f t="shared" si="426"/>
        <v>6.2588106092354638E-4</v>
      </c>
      <c r="H1386" s="189">
        <v>4</v>
      </c>
      <c r="I1386" s="215">
        <f>VLOOKUP(D1386,'Appendix 3. nax IBGE 2019'!$E$5:$O$1850,11,FALSE)</f>
        <v>1.4984061763835652</v>
      </c>
      <c r="J1386" s="119">
        <f t="shared" si="434"/>
        <v>2.4996106028825171E-3</v>
      </c>
      <c r="K1386" s="119">
        <f t="shared" si="428"/>
        <v>0.99750038939711749</v>
      </c>
      <c r="L1386" s="118">
        <f t="shared" ref="L1386:L1404" si="438">L1385-M1385</f>
        <v>98715.535108617594</v>
      </c>
      <c r="M1386" s="118">
        <f t="shared" si="427"/>
        <v>246.7503982267219</v>
      </c>
      <c r="N1386" s="118">
        <f t="shared" si="435"/>
        <v>394244.8711622915</v>
      </c>
      <c r="O1386" s="118">
        <f t="shared" si="436"/>
        <v>7521165.0868697139</v>
      </c>
      <c r="P1386" s="117">
        <f t="shared" si="437"/>
        <v>76.190288373497722</v>
      </c>
    </row>
    <row r="1387" spans="1:16" x14ac:dyDescent="0.2">
      <c r="A1387" s="115" t="s">
        <v>67</v>
      </c>
      <c r="B1387" s="115" t="s">
        <v>18</v>
      </c>
      <c r="C1387" s="120" t="s">
        <v>1658</v>
      </c>
      <c r="D1387" s="115" t="str">
        <f t="shared" si="425"/>
        <v>MTTotal5-9</v>
      </c>
      <c r="E1387" s="118">
        <f>VLOOKUP(D1387,'Appendix 1b. Person-years 2019'!$E$3:$F$1682,2,FALSE)</f>
        <v>263700.76620000001</v>
      </c>
      <c r="F1387" s="118">
        <f>VLOOKUP(D1387,'Appendix 2b. Deaths 2019'!$E$4:$F$1683,2,FALSE)</f>
        <v>60</v>
      </c>
      <c r="G1387" s="119">
        <f t="shared" si="426"/>
        <v>2.2753062444457925E-4</v>
      </c>
      <c r="H1387" s="189">
        <v>5</v>
      </c>
      <c r="I1387" s="215">
        <f>VLOOKUP(D1387,'Appendix 3. nax IBGE 2019'!$E$5:$O$1850,11,FALSE)</f>
        <v>2.4999999999999436</v>
      </c>
      <c r="J1387" s="119">
        <f t="shared" si="434"/>
        <v>1.1370063628035809E-3</v>
      </c>
      <c r="K1387" s="119">
        <f t="shared" si="428"/>
        <v>0.99886299363719644</v>
      </c>
      <c r="L1387" s="118">
        <f t="shared" si="438"/>
        <v>98468.784710390872</v>
      </c>
      <c r="M1387" s="118">
        <f t="shared" si="427"/>
        <v>111.95963475325038</v>
      </c>
      <c r="N1387" s="118">
        <f t="shared" si="435"/>
        <v>492064.02446507121</v>
      </c>
      <c r="O1387" s="118">
        <f t="shared" si="436"/>
        <v>7126920.2157074222</v>
      </c>
      <c r="P1387" s="117">
        <f t="shared" si="437"/>
        <v>72.377456842476477</v>
      </c>
    </row>
    <row r="1388" spans="1:16" x14ac:dyDescent="0.2">
      <c r="A1388" s="115" t="s">
        <v>67</v>
      </c>
      <c r="B1388" s="115" t="s">
        <v>18</v>
      </c>
      <c r="C1388" s="120" t="s">
        <v>118</v>
      </c>
      <c r="D1388" s="115" t="str">
        <f t="shared" si="425"/>
        <v>MTTotal10-14</v>
      </c>
      <c r="E1388" s="118">
        <f>VLOOKUP(D1388,'Appendix 1b. Person-years 2019'!$E$3:$F$1682,2,FALSE)</f>
        <v>270771.01390000002</v>
      </c>
      <c r="F1388" s="118">
        <f>VLOOKUP(D1388,'Appendix 2b. Deaths 2019'!$E$4:$F$1683,2,FALSE)</f>
        <v>102</v>
      </c>
      <c r="G1388" s="119">
        <f t="shared" si="426"/>
        <v>3.7670206471092284E-4</v>
      </c>
      <c r="H1388" s="189">
        <v>5</v>
      </c>
      <c r="I1388" s="215">
        <f>VLOOKUP(D1388,'Appendix 3. nax IBGE 2019'!$E$5:$O$1850,11,FALSE)</f>
        <v>2.5000000000001421</v>
      </c>
      <c r="J1388" s="119">
        <f t="shared" si="434"/>
        <v>1.8817381869039842E-3</v>
      </c>
      <c r="K1388" s="119">
        <f t="shared" si="428"/>
        <v>0.99811826181309604</v>
      </c>
      <c r="L1388" s="118">
        <f t="shared" si="438"/>
        <v>98356.825075637622</v>
      </c>
      <c r="M1388" s="118">
        <f t="shared" si="427"/>
        <v>185.08179368746266</v>
      </c>
      <c r="N1388" s="118">
        <f t="shared" si="435"/>
        <v>491321.42089396942</v>
      </c>
      <c r="O1388" s="118">
        <f t="shared" si="436"/>
        <v>6634856.1912423512</v>
      </c>
      <c r="P1388" s="117">
        <f t="shared" si="437"/>
        <v>67.456998394773976</v>
      </c>
    </row>
    <row r="1389" spans="1:16" x14ac:dyDescent="0.2">
      <c r="A1389" s="115" t="s">
        <v>67</v>
      </c>
      <c r="B1389" s="115" t="s">
        <v>18</v>
      </c>
      <c r="C1389" s="116" t="s">
        <v>119</v>
      </c>
      <c r="D1389" s="115" t="str">
        <f t="shared" si="425"/>
        <v>MTTotal15-19</v>
      </c>
      <c r="E1389" s="118">
        <f>VLOOKUP(D1389,'Appendix 1b. Person-years 2019'!$E$3:$F$1682,2,FALSE)</f>
        <v>268709.84289999999</v>
      </c>
      <c r="F1389" s="118">
        <f>VLOOKUP(D1389,'Appendix 2b. Deaths 2019'!$E$4:$F$1683,2,FALSE)</f>
        <v>305</v>
      </c>
      <c r="G1389" s="119">
        <f t="shared" si="426"/>
        <v>1.1350533226038369E-3</v>
      </c>
      <c r="H1389" s="189">
        <v>5</v>
      </c>
      <c r="I1389" s="215">
        <f>VLOOKUP(D1389,'Appendix 3. nax IBGE 2019'!$E$5:$O$1850,11,FALSE)</f>
        <v>2.5000000000000409</v>
      </c>
      <c r="J1389" s="119">
        <f t="shared" si="434"/>
        <v>5.6592078563176369E-3</v>
      </c>
      <c r="K1389" s="119">
        <f t="shared" si="428"/>
        <v>0.99434079214368232</v>
      </c>
      <c r="L1389" s="118">
        <f t="shared" si="438"/>
        <v>98171.743281950156</v>
      </c>
      <c r="M1389" s="118">
        <f t="shared" si="427"/>
        <v>555.57430084961049</v>
      </c>
      <c r="N1389" s="118">
        <f t="shared" si="435"/>
        <v>489469.7806576268</v>
      </c>
      <c r="O1389" s="118">
        <f t="shared" si="436"/>
        <v>6143534.7703483822</v>
      </c>
      <c r="P1389" s="117">
        <f t="shared" si="437"/>
        <v>62.579460901535519</v>
      </c>
    </row>
    <row r="1390" spans="1:16" x14ac:dyDescent="0.2">
      <c r="A1390" s="115" t="s">
        <v>67</v>
      </c>
      <c r="B1390" s="115" t="s">
        <v>18</v>
      </c>
      <c r="C1390" s="116" t="s">
        <v>120</v>
      </c>
      <c r="D1390" s="115" t="str">
        <f t="shared" si="425"/>
        <v>MTTotal20-24</v>
      </c>
      <c r="E1390" s="118">
        <f>VLOOKUP(D1390,'Appendix 1b. Person-years 2019'!$E$3:$F$1682,2,FALSE)</f>
        <v>287801.19140000001</v>
      </c>
      <c r="F1390" s="118">
        <f>VLOOKUP(D1390,'Appendix 2b. Deaths 2019'!$E$4:$F$1683,2,FALSE)</f>
        <v>424</v>
      </c>
      <c r="G1390" s="119">
        <f t="shared" si="426"/>
        <v>1.4732392105031432E-3</v>
      </c>
      <c r="H1390" s="189">
        <v>5</v>
      </c>
      <c r="I1390" s="215">
        <f>VLOOKUP(D1390,'Appendix 3. nax IBGE 2019'!$E$5:$O$1850,11,FALSE)</f>
        <v>2.4999999999999867</v>
      </c>
      <c r="J1390" s="119">
        <f t="shared" si="434"/>
        <v>7.3391651876985233E-3</v>
      </c>
      <c r="K1390" s="119">
        <f t="shared" si="428"/>
        <v>0.9926608348123015</v>
      </c>
      <c r="L1390" s="118">
        <f t="shared" si="438"/>
        <v>97616.168981100549</v>
      </c>
      <c r="M1390" s="118">
        <f t="shared" si="427"/>
        <v>716.42118914258958</v>
      </c>
      <c r="N1390" s="118">
        <f t="shared" si="435"/>
        <v>486289.79193264619</v>
      </c>
      <c r="O1390" s="118">
        <f t="shared" si="436"/>
        <v>5654064.9896907555</v>
      </c>
      <c r="P1390" s="117">
        <f t="shared" si="437"/>
        <v>57.921398152650696</v>
      </c>
    </row>
    <row r="1391" spans="1:16" x14ac:dyDescent="0.2">
      <c r="A1391" s="115" t="s">
        <v>67</v>
      </c>
      <c r="B1391" s="115" t="s">
        <v>18</v>
      </c>
      <c r="C1391" s="116" t="s">
        <v>121</v>
      </c>
      <c r="D1391" s="115" t="str">
        <f t="shared" si="425"/>
        <v>MTTotal25-29</v>
      </c>
      <c r="E1391" s="118">
        <f>VLOOKUP(D1391,'Appendix 1b. Person-years 2019'!$E$3:$F$1682,2,FALSE)</f>
        <v>293837.95299999998</v>
      </c>
      <c r="F1391" s="118">
        <f>VLOOKUP(D1391,'Appendix 2b. Deaths 2019'!$E$4:$F$1683,2,FALSE)</f>
        <v>474</v>
      </c>
      <c r="G1391" s="119">
        <f t="shared" si="426"/>
        <v>1.6131340256103678E-3</v>
      </c>
      <c r="H1391" s="189">
        <v>5</v>
      </c>
      <c r="I1391" s="215">
        <f>VLOOKUP(D1391,'Appendix 3. nax IBGE 2019'!$E$5:$O$1850,11,FALSE)</f>
        <v>2.4999999999999529</v>
      </c>
      <c r="J1391" s="119">
        <f t="shared" si="434"/>
        <v>8.0332732619620949E-3</v>
      </c>
      <c r="K1391" s="119">
        <f t="shared" si="428"/>
        <v>0.99196672673803787</v>
      </c>
      <c r="L1391" s="118">
        <f t="shared" si="438"/>
        <v>96899.747791957954</v>
      </c>
      <c r="M1391" s="118">
        <f t="shared" si="427"/>
        <v>778.42215302800639</v>
      </c>
      <c r="N1391" s="118">
        <f t="shared" si="435"/>
        <v>482552.68357721972</v>
      </c>
      <c r="O1391" s="118">
        <f t="shared" si="436"/>
        <v>5167775.1977581093</v>
      </c>
      <c r="P1391" s="117">
        <f t="shared" si="437"/>
        <v>53.331152201275401</v>
      </c>
    </row>
    <row r="1392" spans="1:16" x14ac:dyDescent="0.2">
      <c r="A1392" s="115" t="s">
        <v>67</v>
      </c>
      <c r="B1392" s="115" t="s">
        <v>18</v>
      </c>
      <c r="C1392" s="116" t="s">
        <v>122</v>
      </c>
      <c r="D1392" s="115" t="str">
        <f t="shared" si="425"/>
        <v>MTTotal30-34</v>
      </c>
      <c r="E1392" s="118">
        <f>VLOOKUP(D1392,'Appendix 1b. Person-years 2019'!$E$3:$F$1682,2,FALSE)</f>
        <v>295196.42800000001</v>
      </c>
      <c r="F1392" s="118">
        <f>VLOOKUP(D1392,'Appendix 2b. Deaths 2019'!$E$4:$F$1683,2,FALSE)</f>
        <v>497</v>
      </c>
      <c r="G1392" s="119">
        <f t="shared" si="426"/>
        <v>1.6836247083585984E-3</v>
      </c>
      <c r="H1392" s="189">
        <v>5</v>
      </c>
      <c r="I1392" s="215">
        <f>VLOOKUP(D1392,'Appendix 3. nax IBGE 2019'!$E$5:$O$1850,11,FALSE)</f>
        <v>2.4999999999999929</v>
      </c>
      <c r="J1392" s="119">
        <f t="shared" si="434"/>
        <v>8.3828396518826967E-3</v>
      </c>
      <c r="K1392" s="119">
        <f t="shared" si="428"/>
        <v>0.99161716034811731</v>
      </c>
      <c r="L1392" s="118">
        <f t="shared" si="438"/>
        <v>96121.325638929949</v>
      </c>
      <c r="M1392" s="118">
        <f t="shared" si="427"/>
        <v>805.76965995755086</v>
      </c>
      <c r="N1392" s="118">
        <f t="shared" si="435"/>
        <v>478592.20404475584</v>
      </c>
      <c r="O1392" s="118">
        <f t="shared" si="436"/>
        <v>4685222.5141808894</v>
      </c>
      <c r="P1392" s="117">
        <f t="shared" si="437"/>
        <v>48.742799613276816</v>
      </c>
    </row>
    <row r="1393" spans="1:16" x14ac:dyDescent="0.2">
      <c r="A1393" s="115" t="s">
        <v>67</v>
      </c>
      <c r="B1393" s="115" t="s">
        <v>18</v>
      </c>
      <c r="C1393" s="116" t="s">
        <v>123</v>
      </c>
      <c r="D1393" s="115" t="str">
        <f t="shared" si="425"/>
        <v>MTTotal35-39</v>
      </c>
      <c r="E1393" s="118">
        <f>VLOOKUP(D1393,'Appendix 1b. Person-years 2019'!$E$3:$F$1682,2,FALSE)</f>
        <v>285543.96669999999</v>
      </c>
      <c r="F1393" s="118">
        <f>VLOOKUP(D1393,'Appendix 2b. Deaths 2019'!$E$4:$F$1683,2,FALSE)</f>
        <v>594</v>
      </c>
      <c r="G1393" s="119">
        <f t="shared" si="426"/>
        <v>2.080240065531036E-3</v>
      </c>
      <c r="H1393" s="189">
        <v>5</v>
      </c>
      <c r="I1393" s="215">
        <f>VLOOKUP(D1393,'Appendix 3. nax IBGE 2019'!$E$5:$O$1850,11,FALSE)</f>
        <v>2.5000000000000009</v>
      </c>
      <c r="J1393" s="119">
        <f t="shared" si="434"/>
        <v>1.0347387701479678E-2</v>
      </c>
      <c r="K1393" s="119">
        <f t="shared" si="428"/>
        <v>0.98965261229852031</v>
      </c>
      <c r="L1393" s="118">
        <f t="shared" si="438"/>
        <v>95315.555978972392</v>
      </c>
      <c r="M1393" s="118">
        <f t="shared" si="427"/>
        <v>986.26701169651665</v>
      </c>
      <c r="N1393" s="118">
        <f t="shared" si="435"/>
        <v>474112.11236562068</v>
      </c>
      <c r="O1393" s="118">
        <f t="shared" si="436"/>
        <v>4206630.3101361338</v>
      </c>
      <c r="P1393" s="117">
        <f t="shared" si="437"/>
        <v>44.133722632475234</v>
      </c>
    </row>
    <row r="1394" spans="1:16" x14ac:dyDescent="0.2">
      <c r="A1394" s="115" t="s">
        <v>67</v>
      </c>
      <c r="B1394" s="115" t="s">
        <v>18</v>
      </c>
      <c r="C1394" s="116" t="s">
        <v>124</v>
      </c>
      <c r="D1394" s="115" t="str">
        <f t="shared" si="425"/>
        <v>MTTotal40-44</v>
      </c>
      <c r="E1394" s="118">
        <f>VLOOKUP(D1394,'Appendix 1b. Person-years 2019'!$E$3:$F$1682,2,FALSE)</f>
        <v>259730.23800000001</v>
      </c>
      <c r="F1394" s="118">
        <f>VLOOKUP(D1394,'Appendix 2b. Deaths 2019'!$E$4:$F$1683,2,FALSE)</f>
        <v>746</v>
      </c>
      <c r="G1394" s="119">
        <f t="shared" si="426"/>
        <v>2.8722108205206354E-3</v>
      </c>
      <c r="H1394" s="189">
        <v>5</v>
      </c>
      <c r="I1394" s="215">
        <f>VLOOKUP(D1394,'Appendix 3. nax IBGE 2019'!$E$5:$O$1850,11,FALSE)</f>
        <v>2.4999999999999956</v>
      </c>
      <c r="J1394" s="119">
        <f t="shared" si="434"/>
        <v>1.4258669341679681E-2</v>
      </c>
      <c r="K1394" s="119">
        <f t="shared" si="428"/>
        <v>0.98574133065832037</v>
      </c>
      <c r="L1394" s="118">
        <f t="shared" si="438"/>
        <v>94329.288967275876</v>
      </c>
      <c r="M1394" s="118">
        <f t="shared" si="427"/>
        <v>1345.01014062014</v>
      </c>
      <c r="N1394" s="118">
        <f t="shared" si="435"/>
        <v>468283.91948482901</v>
      </c>
      <c r="O1394" s="118">
        <f t="shared" si="436"/>
        <v>3732518.1977705131</v>
      </c>
      <c r="P1394" s="117">
        <f t="shared" si="437"/>
        <v>39.569027166794129</v>
      </c>
    </row>
    <row r="1395" spans="1:16" x14ac:dyDescent="0.2">
      <c r="A1395" s="115" t="s">
        <v>67</v>
      </c>
      <c r="B1395" s="115" t="s">
        <v>18</v>
      </c>
      <c r="C1395" s="116" t="s">
        <v>125</v>
      </c>
      <c r="D1395" s="115" t="str">
        <f t="shared" si="425"/>
        <v>MTTotal45-49</v>
      </c>
      <c r="E1395" s="118">
        <f>VLOOKUP(D1395,'Appendix 1b. Person-years 2019'!$E$3:$F$1682,2,FALSE)</f>
        <v>227154.57509999999</v>
      </c>
      <c r="F1395" s="118">
        <f>VLOOKUP(D1395,'Appendix 2b. Deaths 2019'!$E$4:$F$1683,2,FALSE)</f>
        <v>865</v>
      </c>
      <c r="G1395" s="119">
        <f t="shared" si="426"/>
        <v>3.8079796527065416E-3</v>
      </c>
      <c r="H1395" s="189">
        <v>5</v>
      </c>
      <c r="I1395" s="215">
        <f>VLOOKUP(D1395,'Appendix 3. nax IBGE 2019'!$E$5:$O$1850,11,FALSE)</f>
        <v>2.4999999999999867</v>
      </c>
      <c r="J1395" s="119">
        <f t="shared" si="434"/>
        <v>1.8860348703270201E-2</v>
      </c>
      <c r="K1395" s="119">
        <f t="shared" si="428"/>
        <v>0.98113965129672975</v>
      </c>
      <c r="L1395" s="118">
        <f t="shared" si="438"/>
        <v>92984.278826655733</v>
      </c>
      <c r="M1395" s="118">
        <f t="shared" si="427"/>
        <v>1753.7159225928312</v>
      </c>
      <c r="N1395" s="118">
        <f t="shared" si="435"/>
        <v>460537.10432679654</v>
      </c>
      <c r="O1395" s="118">
        <f t="shared" si="436"/>
        <v>3264234.2782856841</v>
      </c>
      <c r="P1395" s="117">
        <f t="shared" si="437"/>
        <v>35.105227673712179</v>
      </c>
    </row>
    <row r="1396" spans="1:16" x14ac:dyDescent="0.2">
      <c r="A1396" s="115" t="s">
        <v>67</v>
      </c>
      <c r="B1396" s="115" t="s">
        <v>18</v>
      </c>
      <c r="C1396" s="116" t="s">
        <v>126</v>
      </c>
      <c r="D1396" s="115" t="str">
        <f t="shared" si="425"/>
        <v>MTTotal50-54</v>
      </c>
      <c r="E1396" s="118">
        <f>VLOOKUP(D1396,'Appendix 1b. Person-years 2019'!$E$3:$F$1682,2,FALSE)</f>
        <v>202175.65349999999</v>
      </c>
      <c r="F1396" s="118">
        <f>VLOOKUP(D1396,'Appendix 2b. Deaths 2019'!$E$4:$F$1683,2,FALSE)</f>
        <v>1086</v>
      </c>
      <c r="G1396" s="119">
        <f t="shared" si="426"/>
        <v>5.3715666609679092E-3</v>
      </c>
      <c r="H1396" s="189">
        <v>5</v>
      </c>
      <c r="I1396" s="215">
        <f>VLOOKUP(D1396,'Appendix 3. nax IBGE 2019'!$E$5:$O$1850,11,FALSE)</f>
        <v>2.4999999999999973</v>
      </c>
      <c r="J1396" s="119">
        <f t="shared" si="434"/>
        <v>2.6501940948711944E-2</v>
      </c>
      <c r="K1396" s="119">
        <f t="shared" si="428"/>
        <v>0.97349805905128806</v>
      </c>
      <c r="L1396" s="118">
        <f t="shared" si="438"/>
        <v>91230.562904062899</v>
      </c>
      <c r="M1396" s="118">
        <f t="shared" si="427"/>
        <v>2417.7869908012253</v>
      </c>
      <c r="N1396" s="118">
        <f t="shared" si="435"/>
        <v>450108.34704331146</v>
      </c>
      <c r="O1396" s="118">
        <f t="shared" si="436"/>
        <v>2803697.1739588873</v>
      </c>
      <c r="P1396" s="117">
        <f t="shared" si="437"/>
        <v>30.731994681510688</v>
      </c>
    </row>
    <row r="1397" spans="1:16" x14ac:dyDescent="0.2">
      <c r="A1397" s="115" t="s">
        <v>67</v>
      </c>
      <c r="B1397" s="115" t="s">
        <v>18</v>
      </c>
      <c r="C1397" s="116" t="s">
        <v>127</v>
      </c>
      <c r="D1397" s="115" t="str">
        <f t="shared" si="425"/>
        <v>MTTotal55-59</v>
      </c>
      <c r="E1397" s="118">
        <f>VLOOKUP(D1397,'Appendix 1b. Person-years 2019'!$E$3:$F$1682,2,FALSE)</f>
        <v>169464.32920000001</v>
      </c>
      <c r="F1397" s="118">
        <f>VLOOKUP(D1397,'Appendix 2b. Deaths 2019'!$E$4:$F$1683,2,FALSE)</f>
        <v>1311</v>
      </c>
      <c r="G1397" s="119">
        <f t="shared" si="426"/>
        <v>7.7361413235983818E-3</v>
      </c>
      <c r="H1397" s="189">
        <v>5</v>
      </c>
      <c r="I1397" s="215">
        <f>VLOOKUP(D1397,'Appendix 3. nax IBGE 2019'!$E$5:$O$1850,11,FALSE)</f>
        <v>2.5000000000000044</v>
      </c>
      <c r="J1397" s="119">
        <f t="shared" si="434"/>
        <v>3.7946802059220061E-2</v>
      </c>
      <c r="K1397" s="119">
        <f t="shared" si="428"/>
        <v>0.96205319794077993</v>
      </c>
      <c r="L1397" s="118">
        <f t="shared" si="438"/>
        <v>88812.775913261677</v>
      </c>
      <c r="M1397" s="118">
        <f t="shared" si="427"/>
        <v>3370.160827910408</v>
      </c>
      <c r="N1397" s="118">
        <f t="shared" si="435"/>
        <v>435638.47749653237</v>
      </c>
      <c r="O1397" s="118">
        <f t="shared" si="436"/>
        <v>2353588.8269155757</v>
      </c>
      <c r="P1397" s="117">
        <f t="shared" si="437"/>
        <v>26.5005659682813</v>
      </c>
    </row>
    <row r="1398" spans="1:16" x14ac:dyDescent="0.2">
      <c r="A1398" s="115" t="s">
        <v>67</v>
      </c>
      <c r="B1398" s="115" t="s">
        <v>18</v>
      </c>
      <c r="C1398" s="116" t="s">
        <v>128</v>
      </c>
      <c r="D1398" s="115" t="str">
        <f t="shared" si="425"/>
        <v>MTTotal60-64</v>
      </c>
      <c r="E1398" s="118">
        <f>VLOOKUP(D1398,'Appendix 1b. Person-years 2019'!$E$3:$F$1682,2,FALSE)</f>
        <v>130963.4319</v>
      </c>
      <c r="F1398" s="118">
        <f>VLOOKUP(D1398,'Appendix 2b. Deaths 2019'!$E$4:$F$1683,2,FALSE)</f>
        <v>1555</v>
      </c>
      <c r="G1398" s="119">
        <f t="shared" si="426"/>
        <v>1.1873543457438978E-2</v>
      </c>
      <c r="H1398" s="189">
        <v>5</v>
      </c>
      <c r="I1398" s="215">
        <f>VLOOKUP(D1398,'Appendix 3. nax IBGE 2019'!$E$5:$O$1850,11,FALSE)</f>
        <v>2.5000000000000049</v>
      </c>
      <c r="J1398" s="119">
        <f t="shared" si="434"/>
        <v>5.7656257101475768E-2</v>
      </c>
      <c r="K1398" s="119">
        <f t="shared" si="428"/>
        <v>0.94234374289852418</v>
      </c>
      <c r="L1398" s="118">
        <f t="shared" si="438"/>
        <v>85442.615085351266</v>
      </c>
      <c r="M1398" s="118">
        <f t="shared" si="427"/>
        <v>4926.3013827834448</v>
      </c>
      <c r="N1398" s="118">
        <f t="shared" si="435"/>
        <v>414897.32196979772</v>
      </c>
      <c r="O1398" s="118">
        <f t="shared" si="436"/>
        <v>1917950.3494190434</v>
      </c>
      <c r="P1398" s="117">
        <f t="shared" si="437"/>
        <v>22.447233707712989</v>
      </c>
    </row>
    <row r="1399" spans="1:16" x14ac:dyDescent="0.2">
      <c r="A1399" s="115" t="s">
        <v>67</v>
      </c>
      <c r="B1399" s="115" t="s">
        <v>18</v>
      </c>
      <c r="C1399" s="116" t="s">
        <v>129</v>
      </c>
      <c r="D1399" s="115" t="str">
        <f t="shared" si="425"/>
        <v>MTTotal65-69</v>
      </c>
      <c r="E1399" s="118">
        <f>VLOOKUP(D1399,'Appendix 1b. Person-years 2019'!$E$3:$F$1682,2,FALSE)</f>
        <v>94450.046100000007</v>
      </c>
      <c r="F1399" s="118">
        <f>VLOOKUP(D1399,'Appendix 2b. Deaths 2019'!$E$4:$F$1683,2,FALSE)</f>
        <v>1730</v>
      </c>
      <c r="G1399" s="119">
        <f t="shared" si="426"/>
        <v>1.8316560673441534E-2</v>
      </c>
      <c r="H1399" s="189">
        <v>5</v>
      </c>
      <c r="I1399" s="215">
        <f>VLOOKUP(D1399,'Appendix 3. nax IBGE 2019'!$E$5:$O$1850,11,FALSE)</f>
        <v>2.5000000000000049</v>
      </c>
      <c r="J1399" s="119">
        <f t="shared" si="434"/>
        <v>8.7572725516551292E-2</v>
      </c>
      <c r="K1399" s="119">
        <f t="shared" si="428"/>
        <v>0.91242727448344874</v>
      </c>
      <c r="L1399" s="118">
        <f t="shared" si="438"/>
        <v>80516.313702567815</v>
      </c>
      <c r="M1399" s="118">
        <f t="shared" si="427"/>
        <v>7051.0330394795092</v>
      </c>
      <c r="N1399" s="118">
        <f t="shared" si="435"/>
        <v>384953.98591414036</v>
      </c>
      <c r="O1399" s="118">
        <f t="shared" si="436"/>
        <v>1503053.0274492456</v>
      </c>
      <c r="P1399" s="117">
        <f t="shared" si="437"/>
        <v>18.667683085959638</v>
      </c>
    </row>
    <row r="1400" spans="1:16" x14ac:dyDescent="0.2">
      <c r="A1400" s="115" t="s">
        <v>67</v>
      </c>
      <c r="B1400" s="115" t="s">
        <v>18</v>
      </c>
      <c r="C1400" s="116" t="s">
        <v>130</v>
      </c>
      <c r="D1400" s="115" t="str">
        <f t="shared" si="425"/>
        <v>MTTotal70-74</v>
      </c>
      <c r="E1400" s="118">
        <f>VLOOKUP(D1400,'Appendix 1b. Person-years 2019'!$E$3:$F$1682,2,FALSE)</f>
        <v>64264.980199999998</v>
      </c>
      <c r="F1400" s="118">
        <f>VLOOKUP(D1400,'Appendix 2b. Deaths 2019'!$E$4:$F$1683,2,FALSE)</f>
        <v>1740</v>
      </c>
      <c r="G1400" s="119">
        <f t="shared" si="426"/>
        <v>2.7075399301220045E-2</v>
      </c>
      <c r="H1400" s="189">
        <v>5</v>
      </c>
      <c r="I1400" s="215">
        <f>VLOOKUP(D1400,'Appendix 3. nax IBGE 2019'!$E$5:$O$1850,11,FALSE)</f>
        <v>2.4999999999999978</v>
      </c>
      <c r="J1400" s="119">
        <f t="shared" si="434"/>
        <v>0.12679446929287316</v>
      </c>
      <c r="K1400" s="119">
        <f t="shared" si="428"/>
        <v>0.87320553070712681</v>
      </c>
      <c r="L1400" s="118">
        <f t="shared" si="438"/>
        <v>73465.280663088313</v>
      </c>
      <c r="M1400" s="118">
        <f t="shared" si="427"/>
        <v>9314.9912731282602</v>
      </c>
      <c r="N1400" s="118">
        <f t="shared" si="435"/>
        <v>344038.92513262085</v>
      </c>
      <c r="O1400" s="118">
        <f t="shared" si="436"/>
        <v>1118099.0415351051</v>
      </c>
      <c r="P1400" s="117">
        <f t="shared" si="437"/>
        <v>15.219421084943592</v>
      </c>
    </row>
    <row r="1401" spans="1:16" x14ac:dyDescent="0.2">
      <c r="A1401" s="115" t="s">
        <v>67</v>
      </c>
      <c r="B1401" s="115" t="s">
        <v>18</v>
      </c>
      <c r="C1401" s="116" t="s">
        <v>131</v>
      </c>
      <c r="D1401" s="115" t="str">
        <f t="shared" si="425"/>
        <v>MTTotal75-79</v>
      </c>
      <c r="E1401" s="118">
        <f>VLOOKUP(D1401,'Appendix 1b. Person-years 2019'!$E$3:$F$1682,2,FALSE)</f>
        <v>41386.609400000001</v>
      </c>
      <c r="F1401" s="118">
        <f>VLOOKUP(D1401,'Appendix 2b. Deaths 2019'!$E$4:$F$1683,2,FALSE)</f>
        <v>1827</v>
      </c>
      <c r="G1401" s="119">
        <f t="shared" si="426"/>
        <v>4.4144713144826979E-2</v>
      </c>
      <c r="H1401" s="189">
        <v>5</v>
      </c>
      <c r="I1401" s="215">
        <f>VLOOKUP(D1401,'Appendix 3. nax IBGE 2019'!$E$5:$O$1850,11,FALSE)</f>
        <v>2.4999999999999991</v>
      </c>
      <c r="J1401" s="119">
        <f t="shared" si="434"/>
        <v>0.19878526902753987</v>
      </c>
      <c r="K1401" s="119">
        <f t="shared" si="428"/>
        <v>0.8012147309724601</v>
      </c>
      <c r="L1401" s="118">
        <f t="shared" si="438"/>
        <v>64150.289389960053</v>
      </c>
      <c r="M1401" s="118">
        <f t="shared" si="427"/>
        <v>12752.132534577746</v>
      </c>
      <c r="N1401" s="118">
        <f t="shared" si="435"/>
        <v>288871.11561335588</v>
      </c>
      <c r="O1401" s="118">
        <f t="shared" si="436"/>
        <v>774060.11640248424</v>
      </c>
      <c r="P1401" s="117">
        <f t="shared" si="437"/>
        <v>12.066354240385232</v>
      </c>
    </row>
    <row r="1402" spans="1:16" x14ac:dyDescent="0.2">
      <c r="A1402" s="115" t="s">
        <v>67</v>
      </c>
      <c r="B1402" s="115" t="s">
        <v>18</v>
      </c>
      <c r="C1402" s="116" t="s">
        <v>132</v>
      </c>
      <c r="D1402" s="115" t="str">
        <f t="shared" si="425"/>
        <v>MTTotal80-84</v>
      </c>
      <c r="E1402" s="118">
        <f>VLOOKUP(D1402,'Appendix 1b. Person-years 2019'!$E$3:$F$1682,2,FALSE)</f>
        <v>24722.3639</v>
      </c>
      <c r="F1402" s="118">
        <f>VLOOKUP(D1402,'Appendix 2b. Deaths 2019'!$E$4:$F$1683,2,FALSE)</f>
        <v>1664</v>
      </c>
      <c r="G1402" s="119">
        <f t="shared" si="426"/>
        <v>6.7307479443743642E-2</v>
      </c>
      <c r="H1402" s="189">
        <v>5</v>
      </c>
      <c r="I1402" s="215">
        <f>VLOOKUP(D1402,'Appendix 3. nax IBGE 2019'!$E$5:$O$1850,11,FALSE)</f>
        <v>2.5000000000000004</v>
      </c>
      <c r="J1402" s="119">
        <f t="shared" si="434"/>
        <v>0.28806506381563873</v>
      </c>
      <c r="K1402" s="119">
        <f t="shared" si="428"/>
        <v>0.71193493618436121</v>
      </c>
      <c r="L1402" s="118">
        <f t="shared" si="438"/>
        <v>51398.156855382309</v>
      </c>
      <c r="M1402" s="118">
        <f t="shared" si="427"/>
        <v>14806.013334551913</v>
      </c>
      <c r="N1402" s="118">
        <f t="shared" si="435"/>
        <v>219975.75094053178</v>
      </c>
      <c r="O1402" s="118">
        <f t="shared" si="436"/>
        <v>485189.0007891283</v>
      </c>
      <c r="P1402" s="117">
        <f t="shared" si="437"/>
        <v>9.439813224320325</v>
      </c>
    </row>
    <row r="1403" spans="1:16" x14ac:dyDescent="0.2">
      <c r="A1403" s="115" t="s">
        <v>67</v>
      </c>
      <c r="B1403" s="115" t="s">
        <v>18</v>
      </c>
      <c r="C1403" s="116" t="s">
        <v>133</v>
      </c>
      <c r="D1403" s="115" t="str">
        <f t="shared" si="425"/>
        <v>MTTotal85-89</v>
      </c>
      <c r="E1403" s="118">
        <f>VLOOKUP(D1403,'Appendix 1b. Person-years 2019'!$E$3:$F$1682,2,FALSE)</f>
        <v>11637.4488</v>
      </c>
      <c r="F1403" s="118">
        <f>VLOOKUP(D1403,'Appendix 2b. Deaths 2019'!$E$4:$F$1683,2,FALSE)</f>
        <v>1317</v>
      </c>
      <c r="G1403" s="119">
        <f t="shared" si="426"/>
        <v>0.11316913377096877</v>
      </c>
      <c r="H1403" s="189">
        <v>5</v>
      </c>
      <c r="I1403" s="215">
        <f>VLOOKUP(D1403,'Appendix 3. nax IBGE 2019'!$E$5:$O$1850,11,FALSE)</f>
        <v>2.5000000000000009</v>
      </c>
      <c r="J1403" s="119">
        <f t="shared" si="434"/>
        <v>0.44105978447829641</v>
      </c>
      <c r="K1403" s="119">
        <f t="shared" si="428"/>
        <v>0.55894021552170359</v>
      </c>
      <c r="L1403" s="118">
        <f t="shared" si="438"/>
        <v>36592.143520830396</v>
      </c>
      <c r="M1403" s="118">
        <f t="shared" si="427"/>
        <v>16139.322934896345</v>
      </c>
      <c r="N1403" s="118">
        <f t="shared" si="435"/>
        <v>142612.41026691115</v>
      </c>
      <c r="O1403" s="118">
        <f t="shared" si="436"/>
        <v>265213.24984859652</v>
      </c>
      <c r="P1403" s="117">
        <f t="shared" si="437"/>
        <v>7.2478194587759415</v>
      </c>
    </row>
    <row r="1404" spans="1:16" x14ac:dyDescent="0.2">
      <c r="A1404" s="115" t="s">
        <v>67</v>
      </c>
      <c r="B1404" s="115" t="s">
        <v>18</v>
      </c>
      <c r="C1404" s="116" t="s">
        <v>8</v>
      </c>
      <c r="D1404" s="115" t="str">
        <f t="shared" si="425"/>
        <v>MTTotal90+</v>
      </c>
      <c r="E1404" s="113">
        <f>VLOOKUP(D1404,'Appendix 1b. Person-years 2019'!$E$3:$F$1682,2,FALSE)</f>
        <v>6485.8589000000002</v>
      </c>
      <c r="F1404" s="113">
        <f>VLOOKUP(D1404,'Appendix 2b. Deaths 2019'!$E$4:$F$1683,2,FALSE)</f>
        <v>1082</v>
      </c>
      <c r="G1404" s="114">
        <f t="shared" si="426"/>
        <v>0.16682447408777271</v>
      </c>
      <c r="H1404" s="190"/>
      <c r="I1404" s="215">
        <f>VLOOKUP(D1404,'Appendix 3. nax IBGE 2019'!$E$5:$O$1850,11,FALSE)</f>
        <v>6.2387227478134788</v>
      </c>
      <c r="J1404" s="114">
        <v>1</v>
      </c>
      <c r="K1404" s="114">
        <f t="shared" si="428"/>
        <v>0</v>
      </c>
      <c r="L1404" s="113">
        <f t="shared" si="438"/>
        <v>20452.820585934052</v>
      </c>
      <c r="M1404" s="113">
        <f t="shared" si="427"/>
        <v>20452.820585934052</v>
      </c>
      <c r="N1404" s="113">
        <f>L1404*P1404</f>
        <v>122600.83958168539</v>
      </c>
      <c r="O1404" s="113">
        <f>N1404</f>
        <v>122600.83958168539</v>
      </c>
      <c r="P1404" s="112">
        <f>1/G1404</f>
        <v>5.9943243068391867</v>
      </c>
    </row>
    <row r="1405" spans="1:16" x14ac:dyDescent="0.2">
      <c r="A1405" s="115" t="s">
        <v>44</v>
      </c>
      <c r="B1405" s="115" t="s">
        <v>18</v>
      </c>
      <c r="C1405" s="116">
        <v>0</v>
      </c>
      <c r="D1405" s="115" t="str">
        <f t="shared" si="425"/>
        <v>PATotal0</v>
      </c>
      <c r="E1405" s="122">
        <f>VLOOKUP(D1405,'Appendix 1b. Person-years 2019'!$E$3:$F$1682,2,FALSE)</f>
        <v>144638.19940000001</v>
      </c>
      <c r="F1405" s="122">
        <f>VLOOKUP(D1405,'Appendix 2b. Deaths 2019'!$E$4:$F$1683,2,FALSE)</f>
        <v>2069</v>
      </c>
      <c r="G1405" s="123">
        <f t="shared" si="426"/>
        <v>1.4304658164874803E-2</v>
      </c>
      <c r="H1405" s="188">
        <v>1</v>
      </c>
      <c r="I1405" s="215">
        <f>VLOOKUP(D1405,'Appendix 3. nax IBGE 2019'!$E$5:$O$1850,11,FALSE)</f>
        <v>9.5522727865506904E-2</v>
      </c>
      <c r="J1405" s="123">
        <f t="shared" ref="J1405:J1423" si="439">(H1405*G1405)/(1+(H1405-I1405)*G1405)</f>
        <v>1.4121945075697671E-2</v>
      </c>
      <c r="K1405" s="123">
        <f t="shared" si="428"/>
        <v>0.98587805492430236</v>
      </c>
      <c r="L1405" s="122">
        <v>100000</v>
      </c>
      <c r="M1405" s="122">
        <f t="shared" si="427"/>
        <v>1412.194507569767</v>
      </c>
      <c r="N1405" s="122">
        <f t="shared" ref="N1405:N1423" si="440">L1406*H1405+M1405*I1405</f>
        <v>98722.702164069982</v>
      </c>
      <c r="O1405" s="122">
        <f t="shared" ref="O1405:O1423" si="441">O1406+N1405</f>
        <v>7596836.1308677187</v>
      </c>
      <c r="P1405" s="121">
        <f t="shared" ref="P1405:P1423" si="442">O1405/L1405</f>
        <v>75.968361308677189</v>
      </c>
    </row>
    <row r="1406" spans="1:16" x14ac:dyDescent="0.2">
      <c r="A1406" s="115" t="s">
        <v>44</v>
      </c>
      <c r="B1406" s="115" t="s">
        <v>18</v>
      </c>
      <c r="C1406" s="120" t="s">
        <v>1657</v>
      </c>
      <c r="D1406" s="115" t="str">
        <f t="shared" si="425"/>
        <v>PATotal1-4</v>
      </c>
      <c r="E1406" s="118">
        <f>VLOOKUP(D1406,'Appendix 1b. Person-years 2019'!$E$3:$F$1682,2,FALSE)</f>
        <v>575888.96840000001</v>
      </c>
      <c r="F1406" s="118">
        <f>VLOOKUP(D1406,'Appendix 2b. Deaths 2019'!$E$4:$F$1683,2,FALSE)</f>
        <v>397</v>
      </c>
      <c r="G1406" s="119">
        <f t="shared" si="426"/>
        <v>6.8936899608094666E-4</v>
      </c>
      <c r="H1406" s="189">
        <v>4</v>
      </c>
      <c r="I1406" s="215">
        <f>VLOOKUP(D1406,'Appendix 3. nax IBGE 2019'!$E$5:$O$1850,11,FALSE)</f>
        <v>1.4993418557394242</v>
      </c>
      <c r="J1406" s="119">
        <f t="shared" si="439"/>
        <v>2.7527306175424704E-3</v>
      </c>
      <c r="K1406" s="119">
        <f t="shared" si="428"/>
        <v>0.99724726938245756</v>
      </c>
      <c r="L1406" s="118">
        <f t="shared" ref="L1406:L1424" si="443">L1405-M1405</f>
        <v>98587.805492430227</v>
      </c>
      <c r="M1406" s="118">
        <f t="shared" si="427"/>
        <v>271.3856706953344</v>
      </c>
      <c r="N1406" s="118">
        <f t="shared" si="440"/>
        <v>393672.57918206102</v>
      </c>
      <c r="O1406" s="118">
        <f t="shared" si="441"/>
        <v>7498113.428703649</v>
      </c>
      <c r="P1406" s="117">
        <f t="shared" si="442"/>
        <v>76.055181381224372</v>
      </c>
    </row>
    <row r="1407" spans="1:16" x14ac:dyDescent="0.2">
      <c r="A1407" s="115" t="s">
        <v>44</v>
      </c>
      <c r="B1407" s="115" t="s">
        <v>18</v>
      </c>
      <c r="C1407" s="120" t="s">
        <v>1658</v>
      </c>
      <c r="D1407" s="115" t="str">
        <f t="shared" si="425"/>
        <v>PATotal5-9</v>
      </c>
      <c r="E1407" s="118">
        <f>VLOOKUP(D1407,'Appendix 1b. Person-years 2019'!$E$3:$F$1682,2,FALSE)</f>
        <v>735733.5453</v>
      </c>
      <c r="F1407" s="118">
        <f>VLOOKUP(D1407,'Appendix 2b. Deaths 2019'!$E$4:$F$1683,2,FALSE)</f>
        <v>202</v>
      </c>
      <c r="G1407" s="119">
        <f t="shared" si="426"/>
        <v>2.7455591944993243E-4</v>
      </c>
      <c r="H1407" s="189">
        <v>5</v>
      </c>
      <c r="I1407" s="215">
        <f>VLOOKUP(D1407,'Appendix 3. nax IBGE 2019'!$E$5:$O$1850,11,FALSE)</f>
        <v>2.4999999999999547</v>
      </c>
      <c r="J1407" s="119">
        <f t="shared" si="439"/>
        <v>1.371837981653689E-3</v>
      </c>
      <c r="K1407" s="119">
        <f t="shared" si="428"/>
        <v>0.99862816201834637</v>
      </c>
      <c r="L1407" s="118">
        <f t="shared" si="443"/>
        <v>98316.419821734889</v>
      </c>
      <c r="M1407" s="118">
        <f t="shared" si="427"/>
        <v>134.87419893166552</v>
      </c>
      <c r="N1407" s="118">
        <f t="shared" si="440"/>
        <v>491244.91361134528</v>
      </c>
      <c r="O1407" s="118">
        <f t="shared" si="441"/>
        <v>7104440.8495215876</v>
      </c>
      <c r="P1407" s="117">
        <f t="shared" si="442"/>
        <v>72.260980031648828</v>
      </c>
    </row>
    <row r="1408" spans="1:16" x14ac:dyDescent="0.2">
      <c r="A1408" s="115" t="s">
        <v>44</v>
      </c>
      <c r="B1408" s="115" t="s">
        <v>18</v>
      </c>
      <c r="C1408" s="120" t="s">
        <v>118</v>
      </c>
      <c r="D1408" s="115" t="str">
        <f t="shared" si="425"/>
        <v>PATotal10-14</v>
      </c>
      <c r="E1408" s="118">
        <f>VLOOKUP(D1408,'Appendix 1b. Person-years 2019'!$E$3:$F$1682,2,FALSE)</f>
        <v>799603.94270000001</v>
      </c>
      <c r="F1408" s="118">
        <f>VLOOKUP(D1408,'Appendix 2b. Deaths 2019'!$E$4:$F$1683,2,FALSE)</f>
        <v>264</v>
      </c>
      <c r="G1408" s="119">
        <f t="shared" si="426"/>
        <v>3.3016345455796361E-4</v>
      </c>
      <c r="H1408" s="189">
        <v>5</v>
      </c>
      <c r="I1408" s="215">
        <f>VLOOKUP(D1408,'Appendix 3. nax IBGE 2019'!$E$5:$O$1850,11,FALSE)</f>
        <v>2.5000000000000342</v>
      </c>
      <c r="J1408" s="119">
        <f t="shared" si="439"/>
        <v>1.6494557977290211E-3</v>
      </c>
      <c r="K1408" s="119">
        <f t="shared" si="428"/>
        <v>0.99835054420227098</v>
      </c>
      <c r="L1408" s="118">
        <f t="shared" si="443"/>
        <v>98181.545622803227</v>
      </c>
      <c r="M1408" s="118">
        <f t="shared" si="427"/>
        <v>161.94611965752918</v>
      </c>
      <c r="N1408" s="118">
        <f t="shared" si="440"/>
        <v>490502.86281487229</v>
      </c>
      <c r="O1408" s="118">
        <f t="shared" si="441"/>
        <v>6613195.9359102426</v>
      </c>
      <c r="P1408" s="117">
        <f t="shared" si="442"/>
        <v>67.356812259984324</v>
      </c>
    </row>
    <row r="1409" spans="1:16" x14ac:dyDescent="0.2">
      <c r="A1409" s="115" t="s">
        <v>44</v>
      </c>
      <c r="B1409" s="115" t="s">
        <v>18</v>
      </c>
      <c r="C1409" s="116" t="s">
        <v>119</v>
      </c>
      <c r="D1409" s="115" t="str">
        <f t="shared" si="425"/>
        <v>PATotal15-19</v>
      </c>
      <c r="E1409" s="118">
        <f>VLOOKUP(D1409,'Appendix 1b. Person-years 2019'!$E$3:$F$1682,2,FALSE)</f>
        <v>815002.33470000001</v>
      </c>
      <c r="F1409" s="118">
        <f>VLOOKUP(D1409,'Appendix 2b. Deaths 2019'!$E$4:$F$1683,2,FALSE)</f>
        <v>1018</v>
      </c>
      <c r="G1409" s="119">
        <f t="shared" si="426"/>
        <v>1.2490761764194489E-3</v>
      </c>
      <c r="H1409" s="189">
        <v>5</v>
      </c>
      <c r="I1409" s="215">
        <f>VLOOKUP(D1409,'Appendix 3. nax IBGE 2019'!$E$5:$O$1850,11,FALSE)</f>
        <v>2.5000000000000289</v>
      </c>
      <c r="J1409" s="119">
        <f t="shared" si="439"/>
        <v>6.2259392012668979E-3</v>
      </c>
      <c r="K1409" s="119">
        <f t="shared" si="428"/>
        <v>0.99377406079873309</v>
      </c>
      <c r="L1409" s="118">
        <f t="shared" si="443"/>
        <v>98019.599503145699</v>
      </c>
      <c r="M1409" s="118">
        <f t="shared" si="427"/>
        <v>610.26406703911618</v>
      </c>
      <c r="N1409" s="118">
        <f t="shared" si="440"/>
        <v>488572.33734813076</v>
      </c>
      <c r="O1409" s="118">
        <f t="shared" si="441"/>
        <v>6122693.0730953701</v>
      </c>
      <c r="P1409" s="117">
        <f t="shared" si="442"/>
        <v>62.463967452742729</v>
      </c>
    </row>
    <row r="1410" spans="1:16" x14ac:dyDescent="0.2">
      <c r="A1410" s="115" t="s">
        <v>44</v>
      </c>
      <c r="B1410" s="115" t="s">
        <v>18</v>
      </c>
      <c r="C1410" s="116" t="s">
        <v>120</v>
      </c>
      <c r="D1410" s="115" t="str">
        <f t="shared" si="425"/>
        <v>PATotal20-24</v>
      </c>
      <c r="E1410" s="118">
        <f>VLOOKUP(D1410,'Appendix 1b. Person-years 2019'!$E$3:$F$1682,2,FALSE)</f>
        <v>815878.23010000004</v>
      </c>
      <c r="F1410" s="118">
        <f>VLOOKUP(D1410,'Appendix 2b. Deaths 2019'!$E$4:$F$1683,2,FALSE)</f>
        <v>1474</v>
      </c>
      <c r="G1410" s="119">
        <f t="shared" si="426"/>
        <v>1.8066421502867355E-3</v>
      </c>
      <c r="H1410" s="189">
        <v>5</v>
      </c>
      <c r="I1410" s="215">
        <f>VLOOKUP(D1410,'Appendix 3. nax IBGE 2019'!$E$5:$O$1850,11,FALSE)</f>
        <v>2.4999999999999694</v>
      </c>
      <c r="J1410" s="119">
        <f t="shared" si="439"/>
        <v>8.9925947496457843E-3</v>
      </c>
      <c r="K1410" s="119">
        <f t="shared" si="428"/>
        <v>0.99100740525035425</v>
      </c>
      <c r="L1410" s="118">
        <f t="shared" si="443"/>
        <v>97409.335436106587</v>
      </c>
      <c r="M1410" s="118">
        <f t="shared" si="427"/>
        <v>875.96267840921712</v>
      </c>
      <c r="N1410" s="118">
        <f t="shared" si="440"/>
        <v>484856.77048450988</v>
      </c>
      <c r="O1410" s="118">
        <f t="shared" si="441"/>
        <v>5634120.7357472396</v>
      </c>
      <c r="P1410" s="117">
        <f t="shared" si="442"/>
        <v>57.839638372677449</v>
      </c>
    </row>
    <row r="1411" spans="1:16" x14ac:dyDescent="0.2">
      <c r="A1411" s="115" t="s">
        <v>44</v>
      </c>
      <c r="B1411" s="115" t="s">
        <v>18</v>
      </c>
      <c r="C1411" s="116" t="s">
        <v>121</v>
      </c>
      <c r="D1411" s="115" t="str">
        <f t="shared" si="425"/>
        <v>PATotal25-29</v>
      </c>
      <c r="E1411" s="118">
        <f>VLOOKUP(D1411,'Appendix 1b. Person-years 2019'!$E$3:$F$1682,2,FALSE)</f>
        <v>759183.97739999997</v>
      </c>
      <c r="F1411" s="118">
        <f>VLOOKUP(D1411,'Appendix 2b. Deaths 2019'!$E$4:$F$1683,2,FALSE)</f>
        <v>1386</v>
      </c>
      <c r="G1411" s="119">
        <f t="shared" si="426"/>
        <v>1.8256444304141871E-3</v>
      </c>
      <c r="H1411" s="189">
        <v>5</v>
      </c>
      <c r="I1411" s="215">
        <f>VLOOKUP(D1411,'Appendix 3. nax IBGE 2019'!$E$5:$O$1850,11,FALSE)</f>
        <v>2.4999999999999365</v>
      </c>
      <c r="J1411" s="119">
        <f t="shared" si="439"/>
        <v>9.0867492193139089E-3</v>
      </c>
      <c r="K1411" s="119">
        <f t="shared" si="428"/>
        <v>0.99091325078068604</v>
      </c>
      <c r="L1411" s="118">
        <f t="shared" si="443"/>
        <v>96533.372757697376</v>
      </c>
      <c r="M1411" s="118">
        <f t="shared" si="427"/>
        <v>877.17454954374523</v>
      </c>
      <c r="N1411" s="118">
        <f t="shared" si="440"/>
        <v>480473.9274146274</v>
      </c>
      <c r="O1411" s="118">
        <f t="shared" si="441"/>
        <v>5149263.9652627297</v>
      </c>
      <c r="P1411" s="117">
        <f t="shared" si="442"/>
        <v>53.341801059697644</v>
      </c>
    </row>
    <row r="1412" spans="1:16" x14ac:dyDescent="0.2">
      <c r="A1412" s="115" t="s">
        <v>44</v>
      </c>
      <c r="B1412" s="115" t="s">
        <v>18</v>
      </c>
      <c r="C1412" s="116" t="s">
        <v>122</v>
      </c>
      <c r="D1412" s="115" t="str">
        <f t="shared" si="425"/>
        <v>PATotal30-34</v>
      </c>
      <c r="E1412" s="118">
        <f>VLOOKUP(D1412,'Appendix 1b. Person-years 2019'!$E$3:$F$1682,2,FALSE)</f>
        <v>726583.43740000005</v>
      </c>
      <c r="F1412" s="118">
        <f>VLOOKUP(D1412,'Appendix 2b. Deaths 2019'!$E$4:$F$1683,2,FALSE)</f>
        <v>1352</v>
      </c>
      <c r="G1412" s="119">
        <f t="shared" si="426"/>
        <v>1.8607635825528658E-3</v>
      </c>
      <c r="H1412" s="189">
        <v>5</v>
      </c>
      <c r="I1412" s="215">
        <f>VLOOKUP(D1412,'Appendix 3. nax IBGE 2019'!$E$5:$O$1850,11,FALSE)</f>
        <v>2.5000000000000164</v>
      </c>
      <c r="J1412" s="119">
        <f t="shared" si="439"/>
        <v>9.2607378036329013E-3</v>
      </c>
      <c r="K1412" s="119">
        <f t="shared" si="428"/>
        <v>0.9907392621963671</v>
      </c>
      <c r="L1412" s="118">
        <f t="shared" si="443"/>
        <v>95656.198208153626</v>
      </c>
      <c r="M1412" s="118">
        <f t="shared" si="427"/>
        <v>885.84697089805013</v>
      </c>
      <c r="N1412" s="118">
        <f t="shared" si="440"/>
        <v>476066.37361352297</v>
      </c>
      <c r="O1412" s="118">
        <f t="shared" si="441"/>
        <v>4668790.0378481019</v>
      </c>
      <c r="P1412" s="117">
        <f t="shared" si="442"/>
        <v>48.808024208619862</v>
      </c>
    </row>
    <row r="1413" spans="1:16" x14ac:dyDescent="0.2">
      <c r="A1413" s="115" t="s">
        <v>44</v>
      </c>
      <c r="B1413" s="115" t="s">
        <v>18</v>
      </c>
      <c r="C1413" s="116" t="s">
        <v>123</v>
      </c>
      <c r="D1413" s="115" t="str">
        <f t="shared" ref="D1413:D1476" si="444">_xlfn.CONCAT(A1413,B1413,C1413)</f>
        <v>PATotal35-39</v>
      </c>
      <c r="E1413" s="118">
        <f>VLOOKUP(D1413,'Appendix 1b. Person-years 2019'!$E$3:$F$1682,2,FALSE)</f>
        <v>679284.13419999997</v>
      </c>
      <c r="F1413" s="118">
        <f>VLOOKUP(D1413,'Appendix 2b. Deaths 2019'!$E$4:$F$1683,2,FALSE)</f>
        <v>1497</v>
      </c>
      <c r="G1413" s="119">
        <f t="shared" ref="G1413:G1476" si="445">F1413/E1413</f>
        <v>2.2037906151937915E-3</v>
      </c>
      <c r="H1413" s="189">
        <v>5</v>
      </c>
      <c r="I1413" s="215">
        <f>VLOOKUP(D1413,'Appendix 3. nax IBGE 2019'!$E$5:$O$1850,11,FALSE)</f>
        <v>2.5000000000000022</v>
      </c>
      <c r="J1413" s="119">
        <f t="shared" si="439"/>
        <v>1.0958577052806825E-2</v>
      </c>
      <c r="K1413" s="119">
        <f t="shared" si="428"/>
        <v>0.98904142294719322</v>
      </c>
      <c r="L1413" s="118">
        <f t="shared" si="443"/>
        <v>94770.351237255571</v>
      </c>
      <c r="M1413" s="118">
        <f t="shared" ref="M1413:M1476" si="446">L1413*J1413</f>
        <v>1038.5481963550319</v>
      </c>
      <c r="N1413" s="118">
        <f t="shared" si="440"/>
        <v>471255.38569539035</v>
      </c>
      <c r="O1413" s="118">
        <f t="shared" si="441"/>
        <v>4192723.6642345791</v>
      </c>
      <c r="P1413" s="117">
        <f t="shared" si="442"/>
        <v>44.240879235935132</v>
      </c>
    </row>
    <row r="1414" spans="1:16" x14ac:dyDescent="0.2">
      <c r="A1414" s="115" t="s">
        <v>44</v>
      </c>
      <c r="B1414" s="115" t="s">
        <v>18</v>
      </c>
      <c r="C1414" s="116" t="s">
        <v>124</v>
      </c>
      <c r="D1414" s="115" t="str">
        <f t="shared" si="444"/>
        <v>PATotal40-44</v>
      </c>
      <c r="E1414" s="118">
        <f>VLOOKUP(D1414,'Appendix 1b. Person-years 2019'!$E$3:$F$1682,2,FALSE)</f>
        <v>582929.64839999995</v>
      </c>
      <c r="F1414" s="118">
        <f>VLOOKUP(D1414,'Appendix 2b. Deaths 2019'!$E$4:$F$1683,2,FALSE)</f>
        <v>1507</v>
      </c>
      <c r="G1414" s="119">
        <f t="shared" si="445"/>
        <v>2.5852176229779157E-3</v>
      </c>
      <c r="H1414" s="189">
        <v>5</v>
      </c>
      <c r="I1414" s="215">
        <f>VLOOKUP(D1414,'Appendix 3. nax IBGE 2019'!$E$5:$O$1850,11,FALSE)</f>
        <v>2.5000000000000226</v>
      </c>
      <c r="J1414" s="119">
        <f t="shared" si="439"/>
        <v>1.2843082705530331E-2</v>
      </c>
      <c r="K1414" s="119">
        <f t="shared" ref="K1414:K1477" si="447">1-J1414</f>
        <v>0.98715691729446964</v>
      </c>
      <c r="L1414" s="118">
        <f t="shared" si="443"/>
        <v>93731.803040900544</v>
      </c>
      <c r="M1414" s="118">
        <f t="shared" si="446"/>
        <v>1203.805298592765</v>
      </c>
      <c r="N1414" s="118">
        <f t="shared" si="440"/>
        <v>465649.50195802085</v>
      </c>
      <c r="O1414" s="118">
        <f t="shared" si="441"/>
        <v>3721468.2785391887</v>
      </c>
      <c r="P1414" s="117">
        <f t="shared" si="442"/>
        <v>39.70336809711533</v>
      </c>
    </row>
    <row r="1415" spans="1:16" x14ac:dyDescent="0.2">
      <c r="A1415" s="115" t="s">
        <v>44</v>
      </c>
      <c r="B1415" s="115" t="s">
        <v>18</v>
      </c>
      <c r="C1415" s="116" t="s">
        <v>125</v>
      </c>
      <c r="D1415" s="115" t="str">
        <f t="shared" si="444"/>
        <v>PATotal45-49</v>
      </c>
      <c r="E1415" s="118">
        <f>VLOOKUP(D1415,'Appendix 1b. Person-years 2019'!$E$3:$F$1682,2,FALSE)</f>
        <v>482229.38299999997</v>
      </c>
      <c r="F1415" s="118">
        <f>VLOOKUP(D1415,'Appendix 2b. Deaths 2019'!$E$4:$F$1683,2,FALSE)</f>
        <v>1552</v>
      </c>
      <c r="G1415" s="119">
        <f t="shared" si="445"/>
        <v>3.2183853881836148E-3</v>
      </c>
      <c r="H1415" s="189">
        <v>5</v>
      </c>
      <c r="I1415" s="215">
        <f>VLOOKUP(D1415,'Appendix 3. nax IBGE 2019'!$E$5:$O$1850,11,FALSE)</f>
        <v>2.5000000000000071</v>
      </c>
      <c r="J1415" s="119">
        <f t="shared" si="439"/>
        <v>1.596348532116279E-2</v>
      </c>
      <c r="K1415" s="119">
        <f t="shared" si="447"/>
        <v>0.98403651467883724</v>
      </c>
      <c r="L1415" s="118">
        <f t="shared" si="443"/>
        <v>92527.99774230778</v>
      </c>
      <c r="M1415" s="118">
        <f t="shared" si="446"/>
        <v>1477.0693337559139</v>
      </c>
      <c r="N1415" s="118">
        <f t="shared" si="440"/>
        <v>458947.31537714909</v>
      </c>
      <c r="O1415" s="118">
        <f t="shared" si="441"/>
        <v>3255818.7765811677</v>
      </c>
      <c r="P1415" s="117">
        <f t="shared" si="442"/>
        <v>35.18739036857454</v>
      </c>
    </row>
    <row r="1416" spans="1:16" x14ac:dyDescent="0.2">
      <c r="A1416" s="115" t="s">
        <v>44</v>
      </c>
      <c r="B1416" s="115" t="s">
        <v>18</v>
      </c>
      <c r="C1416" s="116" t="s">
        <v>126</v>
      </c>
      <c r="D1416" s="115" t="str">
        <f t="shared" si="444"/>
        <v>PATotal50-54</v>
      </c>
      <c r="E1416" s="118">
        <f>VLOOKUP(D1416,'Appendix 1b. Person-years 2019'!$E$3:$F$1682,2,FALSE)</f>
        <v>400143.0785</v>
      </c>
      <c r="F1416" s="118">
        <f>VLOOKUP(D1416,'Appendix 2b. Deaths 2019'!$E$4:$F$1683,2,FALSE)</f>
        <v>1953</v>
      </c>
      <c r="G1416" s="119">
        <f t="shared" si="445"/>
        <v>4.8807541725353126E-3</v>
      </c>
      <c r="H1416" s="189">
        <v>5</v>
      </c>
      <c r="I1416" s="215">
        <f>VLOOKUP(D1416,'Appendix 3. nax IBGE 2019'!$E$5:$O$1850,11,FALSE)</f>
        <v>2.4999999999999827</v>
      </c>
      <c r="J1416" s="119">
        <f t="shared" si="439"/>
        <v>2.4109588426894871E-2</v>
      </c>
      <c r="K1416" s="119">
        <f t="shared" si="447"/>
        <v>0.97589041157310508</v>
      </c>
      <c r="L1416" s="118">
        <f t="shared" si="443"/>
        <v>91050.928408551859</v>
      </c>
      <c r="M1416" s="118">
        <f t="shared" si="446"/>
        <v>2195.2004098168554</v>
      </c>
      <c r="N1416" s="118">
        <f t="shared" si="440"/>
        <v>449766.64101821714</v>
      </c>
      <c r="O1416" s="118">
        <f t="shared" si="441"/>
        <v>2796871.4612040184</v>
      </c>
      <c r="P1416" s="117">
        <f t="shared" si="442"/>
        <v>30.717659996329321</v>
      </c>
    </row>
    <row r="1417" spans="1:16" x14ac:dyDescent="0.2">
      <c r="A1417" s="115" t="s">
        <v>44</v>
      </c>
      <c r="B1417" s="115" t="s">
        <v>18</v>
      </c>
      <c r="C1417" s="116" t="s">
        <v>127</v>
      </c>
      <c r="D1417" s="115" t="str">
        <f t="shared" si="444"/>
        <v>PATotal55-59</v>
      </c>
      <c r="E1417" s="118">
        <f>VLOOKUP(D1417,'Appendix 1b. Person-years 2019'!$E$3:$F$1682,2,FALSE)</f>
        <v>318896.02069999999</v>
      </c>
      <c r="F1417" s="118">
        <f>VLOOKUP(D1417,'Appendix 2b. Deaths 2019'!$E$4:$F$1683,2,FALSE)</f>
        <v>2436</v>
      </c>
      <c r="G1417" s="119">
        <f t="shared" si="445"/>
        <v>7.6388535506112703E-3</v>
      </c>
      <c r="H1417" s="189">
        <v>5</v>
      </c>
      <c r="I1417" s="215">
        <f>VLOOKUP(D1417,'Appendix 3. nax IBGE 2019'!$E$5:$O$1850,11,FALSE)</f>
        <v>2.4999999999999964</v>
      </c>
      <c r="J1417" s="119">
        <f t="shared" si="439"/>
        <v>3.7478535149804371E-2</v>
      </c>
      <c r="K1417" s="119">
        <f t="shared" si="447"/>
        <v>0.96252146485019563</v>
      </c>
      <c r="L1417" s="118">
        <f t="shared" si="443"/>
        <v>88855.727998735005</v>
      </c>
      <c r="M1417" s="118">
        <f t="shared" si="446"/>
        <v>3330.1825250620464</v>
      </c>
      <c r="N1417" s="118">
        <f t="shared" si="440"/>
        <v>435953.18368101993</v>
      </c>
      <c r="O1417" s="118">
        <f t="shared" si="441"/>
        <v>2347104.8201858015</v>
      </c>
      <c r="P1417" s="117">
        <f t="shared" si="442"/>
        <v>26.414783526608616</v>
      </c>
    </row>
    <row r="1418" spans="1:16" x14ac:dyDescent="0.2">
      <c r="A1418" s="115" t="s">
        <v>44</v>
      </c>
      <c r="B1418" s="115" t="s">
        <v>18</v>
      </c>
      <c r="C1418" s="116" t="s">
        <v>128</v>
      </c>
      <c r="D1418" s="115" t="str">
        <f t="shared" si="444"/>
        <v>PATotal60-64</v>
      </c>
      <c r="E1418" s="118">
        <f>VLOOKUP(D1418,'Appendix 1b. Person-years 2019'!$E$3:$F$1682,2,FALSE)</f>
        <v>256332.37890000001</v>
      </c>
      <c r="F1418" s="118">
        <f>VLOOKUP(D1418,'Appendix 2b. Deaths 2019'!$E$4:$F$1683,2,FALSE)</f>
        <v>2966</v>
      </c>
      <c r="G1418" s="119">
        <f t="shared" si="445"/>
        <v>1.1570914344602137E-2</v>
      </c>
      <c r="H1418" s="189">
        <v>5</v>
      </c>
      <c r="I1418" s="215">
        <f>VLOOKUP(D1418,'Appendix 3. nax IBGE 2019'!$E$5:$O$1850,11,FALSE)</f>
        <v>2.5000000000000071</v>
      </c>
      <c r="J1418" s="119">
        <f t="shared" si="439"/>
        <v>5.6228046935862849E-2</v>
      </c>
      <c r="K1418" s="119">
        <f t="shared" si="447"/>
        <v>0.94377195306413719</v>
      </c>
      <c r="L1418" s="118">
        <f t="shared" si="443"/>
        <v>85525.545473672959</v>
      </c>
      <c r="M1418" s="118">
        <f t="shared" si="446"/>
        <v>4808.9343851089552</v>
      </c>
      <c r="N1418" s="118">
        <f t="shared" si="440"/>
        <v>415605.3914055925</v>
      </c>
      <c r="O1418" s="118">
        <f t="shared" si="441"/>
        <v>1911151.6365047817</v>
      </c>
      <c r="P1418" s="117">
        <f t="shared" si="442"/>
        <v>22.345974245707502</v>
      </c>
    </row>
    <row r="1419" spans="1:16" x14ac:dyDescent="0.2">
      <c r="A1419" s="115" t="s">
        <v>44</v>
      </c>
      <c r="B1419" s="115" t="s">
        <v>18</v>
      </c>
      <c r="C1419" s="116" t="s">
        <v>129</v>
      </c>
      <c r="D1419" s="115" t="str">
        <f t="shared" si="444"/>
        <v>PATotal65-69</v>
      </c>
      <c r="E1419" s="118">
        <f>VLOOKUP(D1419,'Appendix 1b. Person-years 2019'!$E$3:$F$1682,2,FALSE)</f>
        <v>190779.77609999999</v>
      </c>
      <c r="F1419" s="118">
        <f>VLOOKUP(D1419,'Appendix 2b. Deaths 2019'!$E$4:$F$1683,2,FALSE)</f>
        <v>3419</v>
      </c>
      <c r="G1419" s="119">
        <f t="shared" si="445"/>
        <v>1.7921186773004083E-2</v>
      </c>
      <c r="H1419" s="189">
        <v>5</v>
      </c>
      <c r="I1419" s="215">
        <f>VLOOKUP(D1419,'Appendix 3. nax IBGE 2019'!$E$5:$O$1850,11,FALSE)</f>
        <v>2.4999999999999996</v>
      </c>
      <c r="J1419" s="119">
        <f t="shared" si="439"/>
        <v>8.5763475699249775E-2</v>
      </c>
      <c r="K1419" s="119">
        <f t="shared" si="447"/>
        <v>0.9142365243007502</v>
      </c>
      <c r="L1419" s="118">
        <f t="shared" si="443"/>
        <v>80716.611088564008</v>
      </c>
      <c r="M1419" s="118">
        <f t="shared" si="446"/>
        <v>6922.5371136198546</v>
      </c>
      <c r="N1419" s="118">
        <f t="shared" si="440"/>
        <v>386276.71265877044</v>
      </c>
      <c r="O1419" s="118">
        <f t="shared" si="441"/>
        <v>1495546.2450991892</v>
      </c>
      <c r="P1419" s="117">
        <f t="shared" si="442"/>
        <v>18.52835773120162</v>
      </c>
    </row>
    <row r="1420" spans="1:16" x14ac:dyDescent="0.2">
      <c r="A1420" s="115" t="s">
        <v>44</v>
      </c>
      <c r="B1420" s="115" t="s">
        <v>18</v>
      </c>
      <c r="C1420" s="116" t="s">
        <v>130</v>
      </c>
      <c r="D1420" s="115" t="str">
        <f t="shared" si="444"/>
        <v>PATotal70-74</v>
      </c>
      <c r="E1420" s="118">
        <f>VLOOKUP(D1420,'Appendix 1b. Person-years 2019'!$E$3:$F$1682,2,FALSE)</f>
        <v>132141.07750000001</v>
      </c>
      <c r="F1420" s="118">
        <f>VLOOKUP(D1420,'Appendix 2b. Deaths 2019'!$E$4:$F$1683,2,FALSE)</f>
        <v>3622</v>
      </c>
      <c r="G1420" s="119">
        <f t="shared" si="445"/>
        <v>2.7410098877088389E-2</v>
      </c>
      <c r="H1420" s="189">
        <v>5</v>
      </c>
      <c r="I1420" s="215">
        <f>VLOOKUP(D1420,'Appendix 3. nax IBGE 2019'!$E$5:$O$1850,11,FALSE)</f>
        <v>2.5000000000000009</v>
      </c>
      <c r="J1420" s="119">
        <f t="shared" si="439"/>
        <v>0.12826135343596923</v>
      </c>
      <c r="K1420" s="119">
        <f t="shared" si="447"/>
        <v>0.87173864656403077</v>
      </c>
      <c r="L1420" s="118">
        <f t="shared" si="443"/>
        <v>73794.073974944156</v>
      </c>
      <c r="M1420" s="118">
        <f t="shared" si="446"/>
        <v>9464.9278035803709</v>
      </c>
      <c r="N1420" s="118">
        <f t="shared" si="440"/>
        <v>345308.05036576983</v>
      </c>
      <c r="O1420" s="118">
        <f t="shared" si="441"/>
        <v>1109269.5324404188</v>
      </c>
      <c r="P1420" s="117">
        <f t="shared" si="442"/>
        <v>15.031959515029042</v>
      </c>
    </row>
    <row r="1421" spans="1:16" x14ac:dyDescent="0.2">
      <c r="A1421" s="115" t="s">
        <v>44</v>
      </c>
      <c r="B1421" s="115" t="s">
        <v>18</v>
      </c>
      <c r="C1421" s="116" t="s">
        <v>131</v>
      </c>
      <c r="D1421" s="115" t="str">
        <f t="shared" si="444"/>
        <v>PATotal75-79</v>
      </c>
      <c r="E1421" s="118">
        <f>VLOOKUP(D1421,'Appendix 1b. Person-years 2019'!$E$3:$F$1682,2,FALSE)</f>
        <v>89287.572899999999</v>
      </c>
      <c r="F1421" s="118">
        <f>VLOOKUP(D1421,'Appendix 2b. Deaths 2019'!$E$4:$F$1683,2,FALSE)</f>
        <v>3937</v>
      </c>
      <c r="G1421" s="119">
        <f t="shared" si="445"/>
        <v>4.4093482128911135E-2</v>
      </c>
      <c r="H1421" s="189">
        <v>5</v>
      </c>
      <c r="I1421" s="215">
        <f>VLOOKUP(D1421,'Appendix 3. nax IBGE 2019'!$E$5:$O$1850,11,FALSE)</f>
        <v>2.4999999999999996</v>
      </c>
      <c r="J1421" s="119">
        <f t="shared" si="439"/>
        <v>0.19857747930698835</v>
      </c>
      <c r="K1421" s="119">
        <f t="shared" si="447"/>
        <v>0.80142252069301168</v>
      </c>
      <c r="L1421" s="118">
        <f t="shared" si="443"/>
        <v>64329.146171363784</v>
      </c>
      <c r="M1421" s="118">
        <f t="shared" si="446"/>
        <v>12774.319692680221</v>
      </c>
      <c r="N1421" s="118">
        <f t="shared" si="440"/>
        <v>289709.93162511836</v>
      </c>
      <c r="O1421" s="118">
        <f t="shared" si="441"/>
        <v>763961.48207464907</v>
      </c>
      <c r="P1421" s="117">
        <f t="shared" si="442"/>
        <v>11.875821887011577</v>
      </c>
    </row>
    <row r="1422" spans="1:16" x14ac:dyDescent="0.2">
      <c r="A1422" s="115" t="s">
        <v>44</v>
      </c>
      <c r="B1422" s="115" t="s">
        <v>18</v>
      </c>
      <c r="C1422" s="116" t="s">
        <v>132</v>
      </c>
      <c r="D1422" s="115" t="str">
        <f t="shared" si="444"/>
        <v>PATotal80-84</v>
      </c>
      <c r="E1422" s="118">
        <f>VLOOKUP(D1422,'Appendix 1b. Person-years 2019'!$E$3:$F$1682,2,FALSE)</f>
        <v>51825.829100000003</v>
      </c>
      <c r="F1422" s="118">
        <f>VLOOKUP(D1422,'Appendix 2b. Deaths 2019'!$E$4:$F$1683,2,FALSE)</f>
        <v>3533</v>
      </c>
      <c r="G1422" s="119">
        <f t="shared" si="445"/>
        <v>6.8170641190957809E-2</v>
      </c>
      <c r="H1422" s="189">
        <v>5</v>
      </c>
      <c r="I1422" s="215">
        <f>VLOOKUP(D1422,'Appendix 3. nax IBGE 2019'!$E$5:$O$1850,11,FALSE)</f>
        <v>2.5000000000000004</v>
      </c>
      <c r="J1422" s="119">
        <f t="shared" si="439"/>
        <v>0.29122134193439236</v>
      </c>
      <c r="K1422" s="119">
        <f t="shared" si="447"/>
        <v>0.70877865806560769</v>
      </c>
      <c r="L1422" s="118">
        <f t="shared" si="443"/>
        <v>51554.826478683564</v>
      </c>
      <c r="M1422" s="118">
        <f t="shared" si="446"/>
        <v>15013.865750316972</v>
      </c>
      <c r="N1422" s="118">
        <f t="shared" si="440"/>
        <v>220239.46801762539</v>
      </c>
      <c r="O1422" s="118">
        <f t="shared" si="441"/>
        <v>474251.55044953077</v>
      </c>
      <c r="P1422" s="117">
        <f t="shared" si="442"/>
        <v>9.1989748165599998</v>
      </c>
    </row>
    <row r="1423" spans="1:16" x14ac:dyDescent="0.2">
      <c r="A1423" s="115" t="s">
        <v>44</v>
      </c>
      <c r="B1423" s="115" t="s">
        <v>18</v>
      </c>
      <c r="C1423" s="116" t="s">
        <v>133</v>
      </c>
      <c r="D1423" s="115" t="str">
        <f t="shared" si="444"/>
        <v>PATotal85-89</v>
      </c>
      <c r="E1423" s="118">
        <f>VLOOKUP(D1423,'Appendix 1b. Person-years 2019'!$E$3:$F$1682,2,FALSE)</f>
        <v>26027.3262</v>
      </c>
      <c r="F1423" s="118">
        <f>VLOOKUP(D1423,'Appendix 2b. Deaths 2019'!$E$4:$F$1683,2,FALSE)</f>
        <v>2883</v>
      </c>
      <c r="G1423" s="119">
        <f t="shared" si="445"/>
        <v>0.11076819715733997</v>
      </c>
      <c r="H1423" s="189">
        <v>5</v>
      </c>
      <c r="I1423" s="215">
        <f>VLOOKUP(D1423,'Appendix 3. nax IBGE 2019'!$E$5:$O$1850,11,FALSE)</f>
        <v>2.4999999999999996</v>
      </c>
      <c r="J1423" s="119">
        <f t="shared" si="439"/>
        <v>0.43373177019953846</v>
      </c>
      <c r="K1423" s="119">
        <f t="shared" si="447"/>
        <v>0.56626822980046154</v>
      </c>
      <c r="L1423" s="118">
        <f t="shared" si="443"/>
        <v>36540.96072836659</v>
      </c>
      <c r="M1423" s="118">
        <f t="shared" si="446"/>
        <v>15848.975581506258</v>
      </c>
      <c r="N1423" s="118">
        <f t="shared" si="440"/>
        <v>143082.36468806729</v>
      </c>
      <c r="O1423" s="118">
        <f t="shared" si="441"/>
        <v>254012.08243190538</v>
      </c>
      <c r="P1423" s="117">
        <f t="shared" si="442"/>
        <v>6.9514341541304061</v>
      </c>
    </row>
    <row r="1424" spans="1:16" x14ac:dyDescent="0.2">
      <c r="A1424" s="115" t="s">
        <v>44</v>
      </c>
      <c r="B1424" s="115" t="s">
        <v>18</v>
      </c>
      <c r="C1424" s="116" t="s">
        <v>8</v>
      </c>
      <c r="D1424" s="115" t="str">
        <f t="shared" si="444"/>
        <v>PATotal90+</v>
      </c>
      <c r="E1424" s="113">
        <f>VLOOKUP(D1424,'Appendix 1b. Person-years 2019'!$E$3:$F$1682,2,FALSE)</f>
        <v>15166.267</v>
      </c>
      <c r="F1424" s="113">
        <f>VLOOKUP(D1424,'Appendix 2b. Deaths 2019'!$E$4:$F$1683,2,FALSE)</f>
        <v>2829</v>
      </c>
      <c r="G1424" s="114">
        <f t="shared" si="445"/>
        <v>0.18653238796336633</v>
      </c>
      <c r="H1424" s="190"/>
      <c r="I1424" s="215">
        <f>VLOOKUP(D1424,'Appendix 3. nax IBGE 2019'!$E$5:$O$1850,11,FALSE)</f>
        <v>5.2996877458875185</v>
      </c>
      <c r="J1424" s="114">
        <v>1</v>
      </c>
      <c r="K1424" s="114">
        <f t="shared" si="447"/>
        <v>0</v>
      </c>
      <c r="L1424" s="113">
        <f t="shared" si="443"/>
        <v>20691.98514686033</v>
      </c>
      <c r="M1424" s="113">
        <f t="shared" si="446"/>
        <v>20691.98514686033</v>
      </c>
      <c r="N1424" s="113">
        <f>L1424*P1424</f>
        <v>110929.7177438381</v>
      </c>
      <c r="O1424" s="113">
        <f>N1424</f>
        <v>110929.7177438381</v>
      </c>
      <c r="P1424" s="112">
        <f>1/G1424</f>
        <v>5.360999293036409</v>
      </c>
    </row>
    <row r="1425" spans="1:16" x14ac:dyDescent="0.2">
      <c r="A1425" s="115" t="s">
        <v>52</v>
      </c>
      <c r="B1425" s="115" t="s">
        <v>18</v>
      </c>
      <c r="C1425" s="116">
        <v>0</v>
      </c>
      <c r="D1425" s="115" t="str">
        <f t="shared" si="444"/>
        <v>PBTotal0</v>
      </c>
      <c r="E1425" s="122">
        <f>VLOOKUP(D1425,'Appendix 1b. Person-years 2019'!$E$3:$F$1682,2,FALSE)</f>
        <v>57658.823700000001</v>
      </c>
      <c r="F1425" s="122">
        <f>VLOOKUP(D1425,'Appendix 2b. Deaths 2019'!$E$4:$F$1683,2,FALSE)</f>
        <v>746</v>
      </c>
      <c r="G1425" s="123">
        <f t="shared" si="445"/>
        <v>1.2938175844194337E-2</v>
      </c>
      <c r="H1425" s="188">
        <v>1</v>
      </c>
      <c r="I1425" s="215">
        <f>VLOOKUP(D1425,'Appendix 3. nax IBGE 2019'!$E$5:$O$1850,11,FALSE)</f>
        <v>9.2100548284955189E-2</v>
      </c>
      <c r="J1425" s="123">
        <f t="shared" ref="J1425:J1443" si="448">(H1425*G1425)/(1+(H1425-I1425)*G1425)</f>
        <v>1.2787961254804516E-2</v>
      </c>
      <c r="K1425" s="123">
        <f t="shared" si="447"/>
        <v>0.98721203874519547</v>
      </c>
      <c r="L1425" s="122">
        <v>100000</v>
      </c>
      <c r="M1425" s="122">
        <f t="shared" si="446"/>
        <v>1278.7961254804516</v>
      </c>
      <c r="N1425" s="122">
        <f t="shared" ref="N1425:N1443" si="449">L1426*H1425+M1425*I1425</f>
        <v>98838.981698820979</v>
      </c>
      <c r="O1425" s="122">
        <f t="shared" ref="O1425:O1443" si="450">O1426+N1425</f>
        <v>7618982.2068136502</v>
      </c>
      <c r="P1425" s="121">
        <f t="shared" ref="P1425:P1443" si="451">O1425/L1425</f>
        <v>76.189822068136507</v>
      </c>
    </row>
    <row r="1426" spans="1:16" x14ac:dyDescent="0.2">
      <c r="A1426" s="115" t="s">
        <v>52</v>
      </c>
      <c r="B1426" s="115" t="s">
        <v>18</v>
      </c>
      <c r="C1426" s="120" t="s">
        <v>1657</v>
      </c>
      <c r="D1426" s="115" t="str">
        <f t="shared" si="444"/>
        <v>PBTotal1-4</v>
      </c>
      <c r="E1426" s="118">
        <f>VLOOKUP(D1426,'Appendix 1b. Person-years 2019'!$E$3:$F$1682,2,FALSE)</f>
        <v>229512.45619999999</v>
      </c>
      <c r="F1426" s="118">
        <f>VLOOKUP(D1426,'Appendix 2b. Deaths 2019'!$E$4:$F$1683,2,FALSE)</f>
        <v>121</v>
      </c>
      <c r="G1426" s="119">
        <f t="shared" si="445"/>
        <v>5.2720450124310071E-4</v>
      </c>
      <c r="H1426" s="189">
        <v>4</v>
      </c>
      <c r="I1426" s="215">
        <f>VLOOKUP(D1426,'Appendix 3. nax IBGE 2019'!$E$5:$O$1850,11,FALSE)</f>
        <v>1.501195536345606</v>
      </c>
      <c r="J1426" s="119">
        <f t="shared" si="448"/>
        <v>2.1060435433054889E-3</v>
      </c>
      <c r="K1426" s="119">
        <f t="shared" si="447"/>
        <v>0.99789395645669454</v>
      </c>
      <c r="L1426" s="118">
        <f t="shared" ref="L1426:L1444" si="452">L1425-M1425</f>
        <v>98721.203874519546</v>
      </c>
      <c r="M1426" s="118">
        <f t="shared" si="446"/>
        <v>207.91115400727671</v>
      </c>
      <c r="N1426" s="118">
        <f t="shared" si="449"/>
        <v>394365.28617840126</v>
      </c>
      <c r="O1426" s="118">
        <f t="shared" si="450"/>
        <v>7520143.2251148289</v>
      </c>
      <c r="P1426" s="117">
        <f t="shared" si="451"/>
        <v>76.175562391574687</v>
      </c>
    </row>
    <row r="1427" spans="1:16" x14ac:dyDescent="0.2">
      <c r="A1427" s="115" t="s">
        <v>52</v>
      </c>
      <c r="B1427" s="115" t="s">
        <v>18</v>
      </c>
      <c r="C1427" s="120" t="s">
        <v>1658</v>
      </c>
      <c r="D1427" s="115" t="str">
        <f t="shared" si="444"/>
        <v>PBTotal5-9</v>
      </c>
      <c r="E1427" s="118">
        <f>VLOOKUP(D1427,'Appendix 1b. Person-years 2019'!$E$3:$F$1682,2,FALSE)</f>
        <v>271621.40740000003</v>
      </c>
      <c r="F1427" s="118">
        <f>VLOOKUP(D1427,'Appendix 2b. Deaths 2019'!$E$4:$F$1683,2,FALSE)</f>
        <v>68</v>
      </c>
      <c r="G1427" s="119">
        <f t="shared" si="445"/>
        <v>2.503484561504411E-4</v>
      </c>
      <c r="H1427" s="189">
        <v>5</v>
      </c>
      <c r="I1427" s="215">
        <f>VLOOKUP(D1427,'Appendix 3. nax IBGE 2019'!$E$5:$O$1850,11,FALSE)</f>
        <v>2.5000000000002127</v>
      </c>
      <c r="J1427" s="119">
        <f t="shared" si="448"/>
        <v>1.2509593414026376E-3</v>
      </c>
      <c r="K1427" s="119">
        <f t="shared" si="447"/>
        <v>0.99874904065859738</v>
      </c>
      <c r="L1427" s="118">
        <f t="shared" si="452"/>
        <v>98513.292720512269</v>
      </c>
      <c r="M1427" s="118">
        <f t="shared" si="446"/>
        <v>123.23612378105727</v>
      </c>
      <c r="N1427" s="118">
        <f t="shared" si="449"/>
        <v>492258.37329310871</v>
      </c>
      <c r="O1427" s="118">
        <f t="shared" si="450"/>
        <v>7125777.9389364272</v>
      </c>
      <c r="P1427" s="117">
        <f t="shared" si="451"/>
        <v>72.333161770895813</v>
      </c>
    </row>
    <row r="1428" spans="1:16" x14ac:dyDescent="0.2">
      <c r="A1428" s="115" t="s">
        <v>52</v>
      </c>
      <c r="B1428" s="115" t="s">
        <v>18</v>
      </c>
      <c r="C1428" s="120" t="s">
        <v>118</v>
      </c>
      <c r="D1428" s="115" t="str">
        <f t="shared" si="444"/>
        <v>PBTotal10-14</v>
      </c>
      <c r="E1428" s="118">
        <f>VLOOKUP(D1428,'Appendix 1b. Person-years 2019'!$E$3:$F$1682,2,FALSE)</f>
        <v>310147.22779999999</v>
      </c>
      <c r="F1428" s="118">
        <f>VLOOKUP(D1428,'Appendix 2b. Deaths 2019'!$E$4:$F$1683,2,FALSE)</f>
        <v>91</v>
      </c>
      <c r="G1428" s="119">
        <f t="shared" si="445"/>
        <v>2.9340903881521006E-4</v>
      </c>
      <c r="H1428" s="189">
        <v>5</v>
      </c>
      <c r="I1428" s="215">
        <f>VLOOKUP(D1428,'Appendix 3. nax IBGE 2019'!$E$5:$O$1850,11,FALSE)</f>
        <v>2.5000000000000195</v>
      </c>
      <c r="J1428" s="119">
        <f t="shared" si="448"/>
        <v>1.465969872048326E-3</v>
      </c>
      <c r="K1428" s="119">
        <f t="shared" si="447"/>
        <v>0.99853403012795172</v>
      </c>
      <c r="L1428" s="118">
        <f t="shared" si="452"/>
        <v>98390.056596731214</v>
      </c>
      <c r="M1428" s="118">
        <f t="shared" si="446"/>
        <v>144.23685867993763</v>
      </c>
      <c r="N1428" s="118">
        <f t="shared" si="449"/>
        <v>491589.6908369562</v>
      </c>
      <c r="O1428" s="118">
        <f t="shared" si="450"/>
        <v>6633519.5656433189</v>
      </c>
      <c r="P1428" s="117">
        <f t="shared" si="451"/>
        <v>67.420629635695349</v>
      </c>
    </row>
    <row r="1429" spans="1:16" x14ac:dyDescent="0.2">
      <c r="A1429" s="115" t="s">
        <v>52</v>
      </c>
      <c r="B1429" s="115" t="s">
        <v>18</v>
      </c>
      <c r="C1429" s="116" t="s">
        <v>119</v>
      </c>
      <c r="D1429" s="115" t="str">
        <f t="shared" si="444"/>
        <v>PBTotal15-19</v>
      </c>
      <c r="E1429" s="118">
        <f>VLOOKUP(D1429,'Appendix 1b. Person-years 2019'!$E$3:$F$1682,2,FALSE)</f>
        <v>332964.43430000002</v>
      </c>
      <c r="F1429" s="118">
        <f>VLOOKUP(D1429,'Appendix 2b. Deaths 2019'!$E$4:$F$1683,2,FALSE)</f>
        <v>295</v>
      </c>
      <c r="G1429" s="119">
        <f t="shared" si="445"/>
        <v>8.8598051206335697E-4</v>
      </c>
      <c r="H1429" s="189">
        <v>5</v>
      </c>
      <c r="I1429" s="215">
        <f>VLOOKUP(D1429,'Appendix 3. nax IBGE 2019'!$E$5:$O$1850,11,FALSE)</f>
        <v>2.4999999999999902</v>
      </c>
      <c r="J1429" s="119">
        <f t="shared" si="448"/>
        <v>4.4201122270809681E-3</v>
      </c>
      <c r="K1429" s="119">
        <f t="shared" si="447"/>
        <v>0.99557988777291906</v>
      </c>
      <c r="L1429" s="118">
        <f t="shared" si="452"/>
        <v>98245.819738051272</v>
      </c>
      <c r="M1429" s="118">
        <f t="shared" si="446"/>
        <v>434.25754908375313</v>
      </c>
      <c r="N1429" s="118">
        <f t="shared" si="449"/>
        <v>490143.454817547</v>
      </c>
      <c r="O1429" s="118">
        <f t="shared" si="450"/>
        <v>6141929.8748063631</v>
      </c>
      <c r="P1429" s="117">
        <f t="shared" si="451"/>
        <v>62.515941046472349</v>
      </c>
    </row>
    <row r="1430" spans="1:16" x14ac:dyDescent="0.2">
      <c r="A1430" s="115" t="s">
        <v>52</v>
      </c>
      <c r="B1430" s="115" t="s">
        <v>18</v>
      </c>
      <c r="C1430" s="116" t="s">
        <v>120</v>
      </c>
      <c r="D1430" s="115" t="str">
        <f t="shared" si="444"/>
        <v>PBTotal20-24</v>
      </c>
      <c r="E1430" s="118">
        <f>VLOOKUP(D1430,'Appendix 1b. Person-years 2019'!$E$3:$F$1682,2,FALSE)</f>
        <v>338135.29759999999</v>
      </c>
      <c r="F1430" s="118">
        <f>VLOOKUP(D1430,'Appendix 2b. Deaths 2019'!$E$4:$F$1683,2,FALSE)</f>
        <v>442</v>
      </c>
      <c r="G1430" s="119">
        <f t="shared" si="445"/>
        <v>1.3071690626125275E-3</v>
      </c>
      <c r="H1430" s="189">
        <v>5</v>
      </c>
      <c r="I1430" s="215">
        <f>VLOOKUP(D1430,'Appendix 3. nax IBGE 2019'!$E$5:$O$1850,11,FALSE)</f>
        <v>2.5000000000000133</v>
      </c>
      <c r="J1430" s="119">
        <f t="shared" si="448"/>
        <v>6.5145562471054744E-3</v>
      </c>
      <c r="K1430" s="119">
        <f t="shared" si="447"/>
        <v>0.99348544375289449</v>
      </c>
      <c r="L1430" s="118">
        <f t="shared" si="452"/>
        <v>97811.562188967524</v>
      </c>
      <c r="M1430" s="118">
        <f t="shared" si="446"/>
        <v>637.198923497284</v>
      </c>
      <c r="N1430" s="118">
        <f t="shared" si="449"/>
        <v>487464.81363609445</v>
      </c>
      <c r="O1430" s="118">
        <f t="shared" si="450"/>
        <v>5651786.4199888157</v>
      </c>
      <c r="P1430" s="117">
        <f t="shared" si="451"/>
        <v>57.78239600211905</v>
      </c>
    </row>
    <row r="1431" spans="1:16" x14ac:dyDescent="0.2">
      <c r="A1431" s="115" t="s">
        <v>52</v>
      </c>
      <c r="B1431" s="115" t="s">
        <v>18</v>
      </c>
      <c r="C1431" s="116" t="s">
        <v>121</v>
      </c>
      <c r="D1431" s="115" t="str">
        <f t="shared" si="444"/>
        <v>PBTotal25-29</v>
      </c>
      <c r="E1431" s="118">
        <f>VLOOKUP(D1431,'Appendix 1b. Person-years 2019'!$E$3:$F$1682,2,FALSE)</f>
        <v>328003.33600000001</v>
      </c>
      <c r="F1431" s="118">
        <f>VLOOKUP(D1431,'Appendix 2b. Deaths 2019'!$E$4:$F$1683,2,FALSE)</f>
        <v>464</v>
      </c>
      <c r="G1431" s="119">
        <f t="shared" si="445"/>
        <v>1.4146197586234306E-3</v>
      </c>
      <c r="H1431" s="189">
        <v>5</v>
      </c>
      <c r="I1431" s="215">
        <f>VLOOKUP(D1431,'Appendix 3. nax IBGE 2019'!$E$5:$O$1850,11,FALSE)</f>
        <v>2.5000000000000084</v>
      </c>
      <c r="J1431" s="119">
        <f t="shared" si="448"/>
        <v>7.0481725826232354E-3</v>
      </c>
      <c r="K1431" s="119">
        <f t="shared" si="447"/>
        <v>0.99295182741737675</v>
      </c>
      <c r="L1431" s="118">
        <f t="shared" si="452"/>
        <v>97174.363265470238</v>
      </c>
      <c r="M1431" s="118">
        <f t="shared" si="446"/>
        <v>684.90168290155782</v>
      </c>
      <c r="N1431" s="118">
        <f t="shared" si="449"/>
        <v>484159.56212009734</v>
      </c>
      <c r="O1431" s="118">
        <f t="shared" si="450"/>
        <v>5164321.6063527213</v>
      </c>
      <c r="P1431" s="117">
        <f t="shared" si="451"/>
        <v>53.144897818824219</v>
      </c>
    </row>
    <row r="1432" spans="1:16" x14ac:dyDescent="0.2">
      <c r="A1432" s="115" t="s">
        <v>52</v>
      </c>
      <c r="B1432" s="115" t="s">
        <v>18</v>
      </c>
      <c r="C1432" s="116" t="s">
        <v>122</v>
      </c>
      <c r="D1432" s="115" t="str">
        <f t="shared" si="444"/>
        <v>PBTotal30-34</v>
      </c>
      <c r="E1432" s="118">
        <f>VLOOKUP(D1432,'Appendix 1b. Person-years 2019'!$E$3:$F$1682,2,FALSE)</f>
        <v>325050.46039999998</v>
      </c>
      <c r="F1432" s="118">
        <f>VLOOKUP(D1432,'Appendix 2b. Deaths 2019'!$E$4:$F$1683,2,FALSE)</f>
        <v>565</v>
      </c>
      <c r="G1432" s="119">
        <f t="shared" si="445"/>
        <v>1.738191662010641E-3</v>
      </c>
      <c r="H1432" s="189">
        <v>5</v>
      </c>
      <c r="I1432" s="215">
        <f>VLOOKUP(D1432,'Appendix 3. nax IBGE 2019'!$E$5:$O$1850,11,FALSE)</f>
        <v>2.4999999999999853</v>
      </c>
      <c r="J1432" s="119">
        <f t="shared" si="448"/>
        <v>8.6533553348246868E-3</v>
      </c>
      <c r="K1432" s="119">
        <f t="shared" si="447"/>
        <v>0.9913466446651753</v>
      </c>
      <c r="L1432" s="118">
        <f t="shared" si="452"/>
        <v>96489.461582568678</v>
      </c>
      <c r="M1432" s="118">
        <f t="shared" si="446"/>
        <v>834.9575971398823</v>
      </c>
      <c r="N1432" s="118">
        <f t="shared" si="449"/>
        <v>480359.91391999362</v>
      </c>
      <c r="O1432" s="118">
        <f t="shared" si="450"/>
        <v>4680162.0442326237</v>
      </c>
      <c r="P1432" s="117">
        <f t="shared" si="451"/>
        <v>48.504385530513929</v>
      </c>
    </row>
    <row r="1433" spans="1:16" x14ac:dyDescent="0.2">
      <c r="A1433" s="115" t="s">
        <v>52</v>
      </c>
      <c r="B1433" s="115" t="s">
        <v>18</v>
      </c>
      <c r="C1433" s="116" t="s">
        <v>123</v>
      </c>
      <c r="D1433" s="115" t="str">
        <f t="shared" si="444"/>
        <v>PBTotal35-39</v>
      </c>
      <c r="E1433" s="118">
        <f>VLOOKUP(D1433,'Appendix 1b. Person-years 2019'!$E$3:$F$1682,2,FALSE)</f>
        <v>313925.02789999999</v>
      </c>
      <c r="F1433" s="118">
        <f>VLOOKUP(D1433,'Appendix 2b. Deaths 2019'!$E$4:$F$1683,2,FALSE)</f>
        <v>675</v>
      </c>
      <c r="G1433" s="119">
        <f t="shared" si="445"/>
        <v>2.15019491919905E-3</v>
      </c>
      <c r="H1433" s="189">
        <v>5</v>
      </c>
      <c r="I1433" s="215">
        <f>VLOOKUP(D1433,'Appendix 3. nax IBGE 2019'!$E$5:$O$1850,11,FALSE)</f>
        <v>2.4999999999999849</v>
      </c>
      <c r="J1433" s="119">
        <f t="shared" si="448"/>
        <v>1.069349186629673E-2</v>
      </c>
      <c r="K1433" s="119">
        <f t="shared" si="447"/>
        <v>0.98930650813370324</v>
      </c>
      <c r="L1433" s="118">
        <f t="shared" si="452"/>
        <v>95654.50398542879</v>
      </c>
      <c r="M1433" s="118">
        <f t="shared" si="446"/>
        <v>1022.8806603428309</v>
      </c>
      <c r="N1433" s="118">
        <f t="shared" si="449"/>
        <v>475715.31827628688</v>
      </c>
      <c r="O1433" s="118">
        <f t="shared" si="450"/>
        <v>4199802.13031263</v>
      </c>
      <c r="P1433" s="117">
        <f t="shared" si="451"/>
        <v>43.905952729130171</v>
      </c>
    </row>
    <row r="1434" spans="1:16" x14ac:dyDescent="0.2">
      <c r="A1434" s="115" t="s">
        <v>52</v>
      </c>
      <c r="B1434" s="115" t="s">
        <v>18</v>
      </c>
      <c r="C1434" s="116" t="s">
        <v>124</v>
      </c>
      <c r="D1434" s="115" t="str">
        <f t="shared" si="444"/>
        <v>PBTotal40-44</v>
      </c>
      <c r="E1434" s="118">
        <f>VLOOKUP(D1434,'Appendix 1b. Person-years 2019'!$E$3:$F$1682,2,FALSE)</f>
        <v>286007.57870000001</v>
      </c>
      <c r="F1434" s="118">
        <f>VLOOKUP(D1434,'Appendix 2b. Deaths 2019'!$E$4:$F$1683,2,FALSE)</f>
        <v>820</v>
      </c>
      <c r="G1434" s="119">
        <f t="shared" si="445"/>
        <v>2.8670568931326015E-3</v>
      </c>
      <c r="H1434" s="189">
        <v>5</v>
      </c>
      <c r="I1434" s="215">
        <f>VLOOKUP(D1434,'Appendix 3. nax IBGE 2019'!$E$5:$O$1850,11,FALSE)</f>
        <v>2.5000000000000258</v>
      </c>
      <c r="J1434" s="119">
        <f t="shared" si="448"/>
        <v>1.4233265510677572E-2</v>
      </c>
      <c r="K1434" s="119">
        <f t="shared" si="447"/>
        <v>0.98576673448932239</v>
      </c>
      <c r="L1434" s="118">
        <f t="shared" si="452"/>
        <v>94631.623325085966</v>
      </c>
      <c r="M1434" s="118">
        <f t="shared" si="446"/>
        <v>1346.9170204923773</v>
      </c>
      <c r="N1434" s="118">
        <f t="shared" si="449"/>
        <v>469790.82407419896</v>
      </c>
      <c r="O1434" s="118">
        <f t="shared" si="450"/>
        <v>3724086.8120363429</v>
      </c>
      <c r="P1434" s="117">
        <f t="shared" si="451"/>
        <v>39.353512929214666</v>
      </c>
    </row>
    <row r="1435" spans="1:16" x14ac:dyDescent="0.2">
      <c r="A1435" s="115" t="s">
        <v>52</v>
      </c>
      <c r="B1435" s="115" t="s">
        <v>18</v>
      </c>
      <c r="C1435" s="116" t="s">
        <v>125</v>
      </c>
      <c r="D1435" s="115" t="str">
        <f t="shared" si="444"/>
        <v>PBTotal45-49</v>
      </c>
      <c r="E1435" s="118">
        <f>VLOOKUP(D1435,'Appendix 1b. Person-years 2019'!$E$3:$F$1682,2,FALSE)</f>
        <v>250849.948</v>
      </c>
      <c r="F1435" s="118">
        <f>VLOOKUP(D1435,'Appendix 2b. Deaths 2019'!$E$4:$F$1683,2,FALSE)</f>
        <v>1044</v>
      </c>
      <c r="G1435" s="119">
        <f t="shared" si="445"/>
        <v>4.1618505737142904E-3</v>
      </c>
      <c r="H1435" s="189">
        <v>5</v>
      </c>
      <c r="I1435" s="215">
        <f>VLOOKUP(D1435,'Appendix 3. nax IBGE 2019'!$E$5:$O$1850,11,FALSE)</f>
        <v>2.5000000000000049</v>
      </c>
      <c r="J1435" s="119">
        <f t="shared" si="448"/>
        <v>2.0594969900333129E-2</v>
      </c>
      <c r="K1435" s="119">
        <f t="shared" si="447"/>
        <v>0.97940503009966684</v>
      </c>
      <c r="L1435" s="118">
        <f t="shared" si="452"/>
        <v>93284.706304593594</v>
      </c>
      <c r="M1435" s="118">
        <f t="shared" si="446"/>
        <v>1921.1957185045212</v>
      </c>
      <c r="N1435" s="118">
        <f t="shared" si="449"/>
        <v>461620.54222670675</v>
      </c>
      <c r="O1435" s="118">
        <f t="shared" si="450"/>
        <v>3254295.987962144</v>
      </c>
      <c r="P1435" s="117">
        <f t="shared" si="451"/>
        <v>34.885632563779573</v>
      </c>
    </row>
    <row r="1436" spans="1:16" x14ac:dyDescent="0.2">
      <c r="A1436" s="115" t="s">
        <v>52</v>
      </c>
      <c r="B1436" s="115" t="s">
        <v>18</v>
      </c>
      <c r="C1436" s="116" t="s">
        <v>126</v>
      </c>
      <c r="D1436" s="115" t="str">
        <f t="shared" si="444"/>
        <v>PBTotal50-54</v>
      </c>
      <c r="E1436" s="118">
        <f>VLOOKUP(D1436,'Appendix 1b. Person-years 2019'!$E$3:$F$1682,2,FALSE)</f>
        <v>231354.90900000001</v>
      </c>
      <c r="F1436" s="118">
        <f>VLOOKUP(D1436,'Appendix 2b. Deaths 2019'!$E$4:$F$1683,2,FALSE)</f>
        <v>1304</v>
      </c>
      <c r="G1436" s="119">
        <f t="shared" si="445"/>
        <v>5.63636192392183E-3</v>
      </c>
      <c r="H1436" s="189">
        <v>5</v>
      </c>
      <c r="I1436" s="215">
        <f>VLOOKUP(D1436,'Appendix 3. nax IBGE 2019'!$E$5:$O$1850,11,FALSE)</f>
        <v>2.4999999999999885</v>
      </c>
      <c r="J1436" s="119">
        <f t="shared" si="448"/>
        <v>2.7790220271125224E-2</v>
      </c>
      <c r="K1436" s="119">
        <f t="shared" si="447"/>
        <v>0.97220977972887479</v>
      </c>
      <c r="L1436" s="118">
        <f t="shared" si="452"/>
        <v>91363.510586089076</v>
      </c>
      <c r="M1436" s="118">
        <f t="shared" si="446"/>
        <v>2539.0120839306965</v>
      </c>
      <c r="N1436" s="118">
        <f t="shared" si="449"/>
        <v>450470.02272061864</v>
      </c>
      <c r="O1436" s="118">
        <f t="shared" si="450"/>
        <v>2792675.4457354373</v>
      </c>
      <c r="P1436" s="117">
        <f t="shared" si="451"/>
        <v>30.566638998662203</v>
      </c>
    </row>
    <row r="1437" spans="1:16" x14ac:dyDescent="0.2">
      <c r="A1437" s="115" t="s">
        <v>52</v>
      </c>
      <c r="B1437" s="115" t="s">
        <v>18</v>
      </c>
      <c r="C1437" s="116" t="s">
        <v>127</v>
      </c>
      <c r="D1437" s="115" t="str">
        <f t="shared" si="444"/>
        <v>PBTotal55-59</v>
      </c>
      <c r="E1437" s="118">
        <f>VLOOKUP(D1437,'Appendix 1b. Person-years 2019'!$E$3:$F$1682,2,FALSE)</f>
        <v>195655.5417</v>
      </c>
      <c r="F1437" s="118">
        <f>VLOOKUP(D1437,'Appendix 2b. Deaths 2019'!$E$4:$F$1683,2,FALSE)</f>
        <v>1568</v>
      </c>
      <c r="G1437" s="119">
        <f t="shared" si="445"/>
        <v>8.0140842747210561E-3</v>
      </c>
      <c r="H1437" s="189">
        <v>5</v>
      </c>
      <c r="I1437" s="215">
        <f>VLOOKUP(D1437,'Appendix 3. nax IBGE 2019'!$E$5:$O$1850,11,FALSE)</f>
        <v>2.5000000000000009</v>
      </c>
      <c r="J1437" s="119">
        <f t="shared" si="448"/>
        <v>3.9283370763863491E-2</v>
      </c>
      <c r="K1437" s="119">
        <f t="shared" si="447"/>
        <v>0.96071662923613654</v>
      </c>
      <c r="L1437" s="118">
        <f t="shared" si="452"/>
        <v>88824.498502158385</v>
      </c>
      <c r="M1437" s="118">
        <f t="shared" si="446"/>
        <v>3489.325707574525</v>
      </c>
      <c r="N1437" s="118">
        <f t="shared" si="449"/>
        <v>435399.17824185558</v>
      </c>
      <c r="O1437" s="118">
        <f t="shared" si="450"/>
        <v>2342205.4230148187</v>
      </c>
      <c r="P1437" s="117">
        <f t="shared" si="451"/>
        <v>26.368912434196343</v>
      </c>
    </row>
    <row r="1438" spans="1:16" x14ac:dyDescent="0.2">
      <c r="A1438" s="115" t="s">
        <v>52</v>
      </c>
      <c r="B1438" s="115" t="s">
        <v>18</v>
      </c>
      <c r="C1438" s="116" t="s">
        <v>128</v>
      </c>
      <c r="D1438" s="115" t="str">
        <f t="shared" si="444"/>
        <v>PBTotal60-64</v>
      </c>
      <c r="E1438" s="118">
        <f>VLOOKUP(D1438,'Appendix 1b. Person-years 2019'!$E$3:$F$1682,2,FALSE)</f>
        <v>153169.79560000001</v>
      </c>
      <c r="F1438" s="118">
        <f>VLOOKUP(D1438,'Appendix 2b. Deaths 2019'!$E$4:$F$1683,2,FALSE)</f>
        <v>1861</v>
      </c>
      <c r="G1438" s="119">
        <f t="shared" si="445"/>
        <v>1.2149915018885094E-2</v>
      </c>
      <c r="H1438" s="189">
        <v>5</v>
      </c>
      <c r="I1438" s="215">
        <f>VLOOKUP(D1438,'Appendix 3. nax IBGE 2019'!$E$5:$O$1850,11,FALSE)</f>
        <v>2.5000000000000009</v>
      </c>
      <c r="J1438" s="119">
        <f t="shared" si="448"/>
        <v>5.8958716603536722E-2</v>
      </c>
      <c r="K1438" s="119">
        <f t="shared" si="447"/>
        <v>0.94104128339646331</v>
      </c>
      <c r="L1438" s="118">
        <f t="shared" si="452"/>
        <v>85335.172794583865</v>
      </c>
      <c r="M1438" s="118">
        <f t="shared" si="446"/>
        <v>5031.2522691097065</v>
      </c>
      <c r="N1438" s="118">
        <f t="shared" si="449"/>
        <v>414097.73330014502</v>
      </c>
      <c r="O1438" s="118">
        <f t="shared" si="450"/>
        <v>1906806.2447729632</v>
      </c>
      <c r="P1438" s="117">
        <f t="shared" si="451"/>
        <v>22.344904010014336</v>
      </c>
    </row>
    <row r="1439" spans="1:16" x14ac:dyDescent="0.2">
      <c r="A1439" s="115" t="s">
        <v>52</v>
      </c>
      <c r="B1439" s="115" t="s">
        <v>18</v>
      </c>
      <c r="C1439" s="116" t="s">
        <v>129</v>
      </c>
      <c r="D1439" s="115" t="str">
        <f t="shared" si="444"/>
        <v>PBTotal65-69</v>
      </c>
      <c r="E1439" s="118">
        <f>VLOOKUP(D1439,'Appendix 1b. Person-years 2019'!$E$3:$F$1682,2,FALSE)</f>
        <v>127287.1566</v>
      </c>
      <c r="F1439" s="118">
        <f>VLOOKUP(D1439,'Appendix 2b. Deaths 2019'!$E$4:$F$1683,2,FALSE)</f>
        <v>2311</v>
      </c>
      <c r="G1439" s="119">
        <f t="shared" si="445"/>
        <v>1.815579876029692E-2</v>
      </c>
      <c r="H1439" s="189">
        <v>5</v>
      </c>
      <c r="I1439" s="215">
        <f>VLOOKUP(D1439,'Appendix 3. nax IBGE 2019'!$E$5:$O$1850,11,FALSE)</f>
        <v>2.5000000000000031</v>
      </c>
      <c r="J1439" s="119">
        <f t="shared" si="448"/>
        <v>8.6837484086664682E-2</v>
      </c>
      <c r="K1439" s="119">
        <f t="shared" si="447"/>
        <v>0.9131625159133353</v>
      </c>
      <c r="L1439" s="118">
        <f t="shared" si="452"/>
        <v>80303.920525474154</v>
      </c>
      <c r="M1439" s="118">
        <f t="shared" si="446"/>
        <v>6973.3904207276473</v>
      </c>
      <c r="N1439" s="118">
        <f t="shared" si="449"/>
        <v>384086.12657555169</v>
      </c>
      <c r="O1439" s="118">
        <f t="shared" si="450"/>
        <v>1492708.5114728182</v>
      </c>
      <c r="P1439" s="117">
        <f t="shared" si="451"/>
        <v>18.588239549267069</v>
      </c>
    </row>
    <row r="1440" spans="1:16" x14ac:dyDescent="0.2">
      <c r="A1440" s="115" t="s">
        <v>52</v>
      </c>
      <c r="B1440" s="115" t="s">
        <v>18</v>
      </c>
      <c r="C1440" s="116" t="s">
        <v>130</v>
      </c>
      <c r="D1440" s="115" t="str">
        <f t="shared" si="444"/>
        <v>PBTotal70-74</v>
      </c>
      <c r="E1440" s="118">
        <f>VLOOKUP(D1440,'Appendix 1b. Person-years 2019'!$E$3:$F$1682,2,FALSE)</f>
        <v>103263.9328</v>
      </c>
      <c r="F1440" s="118">
        <f>VLOOKUP(D1440,'Appendix 2b. Deaths 2019'!$E$4:$F$1683,2,FALSE)</f>
        <v>2651</v>
      </c>
      <c r="G1440" s="119">
        <f t="shared" si="445"/>
        <v>2.5672080542723626E-2</v>
      </c>
      <c r="H1440" s="189">
        <v>5</v>
      </c>
      <c r="I1440" s="215">
        <f>VLOOKUP(D1440,'Appendix 3. nax IBGE 2019'!$E$5:$O$1850,11,FALSE)</f>
        <v>2.5000000000000027</v>
      </c>
      <c r="J1440" s="119">
        <f t="shared" si="448"/>
        <v>0.12061904793000389</v>
      </c>
      <c r="K1440" s="119">
        <f t="shared" si="447"/>
        <v>0.87938095206999611</v>
      </c>
      <c r="L1440" s="118">
        <f t="shared" si="452"/>
        <v>73330.530104746504</v>
      </c>
      <c r="M1440" s="118">
        <f t="shared" si="446"/>
        <v>8845.0587254370112</v>
      </c>
      <c r="N1440" s="118">
        <f t="shared" si="449"/>
        <v>344540.00371014001</v>
      </c>
      <c r="O1440" s="118">
        <f t="shared" si="450"/>
        <v>1108622.3848972665</v>
      </c>
      <c r="P1440" s="117">
        <f t="shared" si="451"/>
        <v>15.11815588014559</v>
      </c>
    </row>
    <row r="1441" spans="1:16" x14ac:dyDescent="0.2">
      <c r="A1441" s="115" t="s">
        <v>52</v>
      </c>
      <c r="B1441" s="115" t="s">
        <v>18</v>
      </c>
      <c r="C1441" s="116" t="s">
        <v>131</v>
      </c>
      <c r="D1441" s="115" t="str">
        <f t="shared" si="444"/>
        <v>PBTotal75-79</v>
      </c>
      <c r="E1441" s="118">
        <f>VLOOKUP(D1441,'Appendix 1b. Person-years 2019'!$E$3:$F$1682,2,FALSE)</f>
        <v>72328.071599999996</v>
      </c>
      <c r="F1441" s="118">
        <f>VLOOKUP(D1441,'Appendix 2b. Deaths 2019'!$E$4:$F$1683,2,FALSE)</f>
        <v>2977</v>
      </c>
      <c r="G1441" s="119">
        <f t="shared" si="445"/>
        <v>4.1159676100088367E-2</v>
      </c>
      <c r="H1441" s="189">
        <v>5</v>
      </c>
      <c r="I1441" s="215">
        <f>VLOOKUP(D1441,'Appendix 3. nax IBGE 2019'!$E$5:$O$1850,11,FALSE)</f>
        <v>2.4999999999999996</v>
      </c>
      <c r="J1441" s="119">
        <f t="shared" si="448"/>
        <v>0.18659763496040938</v>
      </c>
      <c r="K1441" s="119">
        <f t="shared" si="447"/>
        <v>0.81340236503959062</v>
      </c>
      <c r="L1441" s="118">
        <f t="shared" si="452"/>
        <v>64485.471379309492</v>
      </c>
      <c r="M1441" s="118">
        <f t="shared" si="446"/>
        <v>12032.836448686319</v>
      </c>
      <c r="N1441" s="118">
        <f t="shared" si="449"/>
        <v>292345.26577483164</v>
      </c>
      <c r="O1441" s="118">
        <f t="shared" si="450"/>
        <v>764082.38118712651</v>
      </c>
      <c r="P1441" s="117">
        <f t="shared" si="451"/>
        <v>11.848907433625218</v>
      </c>
    </row>
    <row r="1442" spans="1:16" x14ac:dyDescent="0.2">
      <c r="A1442" s="115" t="s">
        <v>52</v>
      </c>
      <c r="B1442" s="115" t="s">
        <v>18</v>
      </c>
      <c r="C1442" s="116" t="s">
        <v>132</v>
      </c>
      <c r="D1442" s="115" t="str">
        <f t="shared" si="444"/>
        <v>PBTotal80-84</v>
      </c>
      <c r="E1442" s="118">
        <f>VLOOKUP(D1442,'Appendix 1b. Person-years 2019'!$E$3:$F$1682,2,FALSE)</f>
        <v>49780.652699999999</v>
      </c>
      <c r="F1442" s="118">
        <f>VLOOKUP(D1442,'Appendix 2b. Deaths 2019'!$E$4:$F$1683,2,FALSE)</f>
        <v>3187</v>
      </c>
      <c r="G1442" s="119">
        <f t="shared" si="445"/>
        <v>6.4020856038313853E-2</v>
      </c>
      <c r="H1442" s="189">
        <v>5</v>
      </c>
      <c r="I1442" s="215">
        <f>VLOOKUP(D1442,'Appendix 3. nax IBGE 2019'!$E$5:$O$1850,11,FALSE)</f>
        <v>2.5</v>
      </c>
      <c r="J1442" s="119">
        <f t="shared" si="448"/>
        <v>0.2759395626520188</v>
      </c>
      <c r="K1442" s="119">
        <f t="shared" si="447"/>
        <v>0.7240604373479812</v>
      </c>
      <c r="L1442" s="118">
        <f t="shared" si="452"/>
        <v>52452.634930623171</v>
      </c>
      <c r="M1442" s="118">
        <f t="shared" si="446"/>
        <v>14473.757142702163</v>
      </c>
      <c r="N1442" s="118">
        <f t="shared" si="449"/>
        <v>226078.78179636045</v>
      </c>
      <c r="O1442" s="118">
        <f t="shared" si="450"/>
        <v>471737.11541229492</v>
      </c>
      <c r="P1442" s="117">
        <f t="shared" si="451"/>
        <v>8.9935828016312467</v>
      </c>
    </row>
    <row r="1443" spans="1:16" x14ac:dyDescent="0.2">
      <c r="A1443" s="115" t="s">
        <v>52</v>
      </c>
      <c r="B1443" s="115" t="s">
        <v>18</v>
      </c>
      <c r="C1443" s="116" t="s">
        <v>133</v>
      </c>
      <c r="D1443" s="115" t="str">
        <f t="shared" si="444"/>
        <v>PBTotal85-89</v>
      </c>
      <c r="E1443" s="118">
        <f>VLOOKUP(D1443,'Appendix 1b. Person-years 2019'!$E$3:$F$1682,2,FALSE)</f>
        <v>23800.257000000001</v>
      </c>
      <c r="F1443" s="118">
        <f>VLOOKUP(D1443,'Appendix 2b. Deaths 2019'!$E$4:$F$1683,2,FALSE)</f>
        <v>2672</v>
      </c>
      <c r="G1443" s="119">
        <f t="shared" si="445"/>
        <v>0.1122676952606016</v>
      </c>
      <c r="H1443" s="189">
        <v>5</v>
      </c>
      <c r="I1443" s="215">
        <f>VLOOKUP(D1443,'Appendix 3. nax IBGE 2019'!$E$5:$O$1850,11,FALSE)</f>
        <v>2.4999999999999991</v>
      </c>
      <c r="J1443" s="119">
        <f t="shared" si="448"/>
        <v>0.43831651419474577</v>
      </c>
      <c r="K1443" s="119">
        <f t="shared" si="447"/>
        <v>0.56168348580525418</v>
      </c>
      <c r="L1443" s="118">
        <f t="shared" si="452"/>
        <v>37978.87778792101</v>
      </c>
      <c r="M1443" s="118">
        <f t="shared" si="446"/>
        <v>16646.769325029793</v>
      </c>
      <c r="N1443" s="118">
        <f t="shared" si="449"/>
        <v>148277.46562703056</v>
      </c>
      <c r="O1443" s="118">
        <f t="shared" si="450"/>
        <v>245658.33361593448</v>
      </c>
      <c r="P1443" s="117">
        <f t="shared" si="451"/>
        <v>6.4682883730194067</v>
      </c>
    </row>
    <row r="1444" spans="1:16" x14ac:dyDescent="0.2">
      <c r="A1444" s="115" t="s">
        <v>52</v>
      </c>
      <c r="B1444" s="115" t="s">
        <v>18</v>
      </c>
      <c r="C1444" s="116" t="s">
        <v>8</v>
      </c>
      <c r="D1444" s="115" t="str">
        <f t="shared" si="444"/>
        <v>PBTotal90+</v>
      </c>
      <c r="E1444" s="113">
        <f>VLOOKUP(D1444,'Appendix 1b. Person-years 2019'!$E$3:$F$1682,2,FALSE)</f>
        <v>15607.701800000001</v>
      </c>
      <c r="F1444" s="113">
        <f>VLOOKUP(D1444,'Appendix 2b. Deaths 2019'!$E$4:$F$1683,2,FALSE)</f>
        <v>3419</v>
      </c>
      <c r="G1444" s="114">
        <f t="shared" si="445"/>
        <v>0.2190585163537658</v>
      </c>
      <c r="H1444" s="190"/>
      <c r="I1444" s="215">
        <f>VLOOKUP(D1444,'Appendix 3. nax IBGE 2019'!$E$5:$O$1850,11,FALSE)</f>
        <v>4.640262506235743</v>
      </c>
      <c r="J1444" s="114">
        <v>1</v>
      </c>
      <c r="K1444" s="114">
        <f t="shared" si="447"/>
        <v>0</v>
      </c>
      <c r="L1444" s="113">
        <f t="shared" si="452"/>
        <v>21332.108462891218</v>
      </c>
      <c r="M1444" s="113">
        <f t="shared" si="446"/>
        <v>21332.108462891218</v>
      </c>
      <c r="N1444" s="113">
        <f>L1444*P1444</f>
        <v>97380.867988903919</v>
      </c>
      <c r="O1444" s="113">
        <f>N1444</f>
        <v>97380.867988903919</v>
      </c>
      <c r="P1444" s="112">
        <f>1/G1444</f>
        <v>4.5649902895583505</v>
      </c>
    </row>
    <row r="1445" spans="1:16" x14ac:dyDescent="0.2">
      <c r="A1445" s="115" t="s">
        <v>53</v>
      </c>
      <c r="B1445" s="115" t="s">
        <v>18</v>
      </c>
      <c r="C1445" s="116">
        <v>0</v>
      </c>
      <c r="D1445" s="115" t="str">
        <f t="shared" si="444"/>
        <v>PETotal0</v>
      </c>
      <c r="E1445" s="122">
        <f>VLOOKUP(D1445,'Appendix 1b. Person-years 2019'!$E$3:$F$1682,2,FALSE)</f>
        <v>138285.77559999999</v>
      </c>
      <c r="F1445" s="122">
        <f>VLOOKUP(D1445,'Appendix 2b. Deaths 2019'!$E$4:$F$1683,2,FALSE)</f>
        <v>1609</v>
      </c>
      <c r="G1445" s="123">
        <f t="shared" si="445"/>
        <v>1.163532541954373E-2</v>
      </c>
      <c r="H1445" s="188">
        <v>1</v>
      </c>
      <c r="I1445" s="215">
        <f>VLOOKUP(D1445,'Appendix 3. nax IBGE 2019'!$E$5:$O$1850,11,FALSE)</f>
        <v>8.410050974084618E-2</v>
      </c>
      <c r="J1445" s="123">
        <f t="shared" ref="J1445:J1463" si="453">(H1445*G1445)/(1+(H1445-I1445)*G1445)</f>
        <v>1.1512637673391009E-2</v>
      </c>
      <c r="K1445" s="123">
        <f t="shared" si="447"/>
        <v>0.98848736232660894</v>
      </c>
      <c r="L1445" s="122">
        <v>100000</v>
      </c>
      <c r="M1445" s="122">
        <f t="shared" si="446"/>
        <v>1151.2637673391009</v>
      </c>
      <c r="N1445" s="122">
        <f t="shared" ref="N1445:N1463" si="454">L1446*H1445+M1445*I1445</f>
        <v>98945.558102340292</v>
      </c>
      <c r="O1445" s="122">
        <f t="shared" ref="O1445:O1463" si="455">O1446+N1445</f>
        <v>7527357.3151692878</v>
      </c>
      <c r="P1445" s="121">
        <f t="shared" ref="P1445:P1463" si="456">O1445/L1445</f>
        <v>75.273573151692872</v>
      </c>
    </row>
    <row r="1446" spans="1:16" x14ac:dyDescent="0.2">
      <c r="A1446" s="115" t="s">
        <v>53</v>
      </c>
      <c r="B1446" s="115" t="s">
        <v>18</v>
      </c>
      <c r="C1446" s="120" t="s">
        <v>1657</v>
      </c>
      <c r="D1446" s="115" t="str">
        <f t="shared" si="444"/>
        <v>PETotal1-4</v>
      </c>
      <c r="E1446" s="118">
        <f>VLOOKUP(D1446,'Appendix 1b. Person-years 2019'!$E$3:$F$1682,2,FALSE)</f>
        <v>553131.13060000003</v>
      </c>
      <c r="F1446" s="118">
        <f>VLOOKUP(D1446,'Appendix 2b. Deaths 2019'!$E$4:$F$1683,2,FALSE)</f>
        <v>248</v>
      </c>
      <c r="G1446" s="119">
        <f t="shared" si="445"/>
        <v>4.4835661252872535E-4</v>
      </c>
      <c r="H1446" s="189">
        <v>4</v>
      </c>
      <c r="I1446" s="215">
        <f>VLOOKUP(D1446,'Appendix 3. nax IBGE 2019'!$E$5:$O$1850,11,FALSE)</f>
        <v>1.5055288905571289</v>
      </c>
      <c r="J1446" s="119">
        <f t="shared" si="453"/>
        <v>1.7914229001415726E-3</v>
      </c>
      <c r="K1446" s="119">
        <f t="shared" si="447"/>
        <v>0.99820857709985844</v>
      </c>
      <c r="L1446" s="118">
        <f t="shared" ref="L1446:L1464" si="457">L1445-M1445</f>
        <v>98848.7362326609</v>
      </c>
      <c r="M1446" s="118">
        <f t="shared" si="446"/>
        <v>177.07988973724272</v>
      </c>
      <c r="N1446" s="118">
        <f t="shared" si="454"/>
        <v>394953.22426163073</v>
      </c>
      <c r="O1446" s="118">
        <f t="shared" si="455"/>
        <v>7428411.7570669474</v>
      </c>
      <c r="P1446" s="117">
        <f t="shared" si="456"/>
        <v>75.149284049344317</v>
      </c>
    </row>
    <row r="1447" spans="1:16" x14ac:dyDescent="0.2">
      <c r="A1447" s="115" t="s">
        <v>53</v>
      </c>
      <c r="B1447" s="115" t="s">
        <v>18</v>
      </c>
      <c r="C1447" s="120" t="s">
        <v>1658</v>
      </c>
      <c r="D1447" s="115" t="str">
        <f t="shared" si="444"/>
        <v>PETotal5-9</v>
      </c>
      <c r="E1447" s="118">
        <f>VLOOKUP(D1447,'Appendix 1b. Person-years 2019'!$E$3:$F$1682,2,FALSE)</f>
        <v>706576.18559999997</v>
      </c>
      <c r="F1447" s="118">
        <f>VLOOKUP(D1447,'Appendix 2b. Deaths 2019'!$E$4:$F$1683,2,FALSE)</f>
        <v>138</v>
      </c>
      <c r="G1447" s="119">
        <f t="shared" si="445"/>
        <v>1.9530802596016619E-4</v>
      </c>
      <c r="H1447" s="189">
        <v>5</v>
      </c>
      <c r="I1447" s="215">
        <f>VLOOKUP(D1447,'Appendix 3. nax IBGE 2019'!$E$5:$O$1850,11,FALSE)</f>
        <v>2.4999999999996909</v>
      </c>
      <c r="J1447" s="119">
        <f t="shared" si="453"/>
        <v>9.7606354718929788E-4</v>
      </c>
      <c r="K1447" s="119">
        <f t="shared" si="447"/>
        <v>0.99902393645281073</v>
      </c>
      <c r="L1447" s="118">
        <f t="shared" si="457"/>
        <v>98671.656342923656</v>
      </c>
      <c r="M1447" s="118">
        <f t="shared" si="446"/>
        <v>96.309806897117454</v>
      </c>
      <c r="N1447" s="118">
        <f t="shared" si="454"/>
        <v>493117.50719737547</v>
      </c>
      <c r="O1447" s="118">
        <f t="shared" si="455"/>
        <v>7033458.5328053171</v>
      </c>
      <c r="P1447" s="117">
        <f t="shared" si="456"/>
        <v>71.281447920172965</v>
      </c>
    </row>
    <row r="1448" spans="1:16" x14ac:dyDescent="0.2">
      <c r="A1448" s="115" t="s">
        <v>53</v>
      </c>
      <c r="B1448" s="115" t="s">
        <v>18</v>
      </c>
      <c r="C1448" s="120" t="s">
        <v>118</v>
      </c>
      <c r="D1448" s="115" t="str">
        <f t="shared" si="444"/>
        <v>PETotal10-14</v>
      </c>
      <c r="E1448" s="118">
        <f>VLOOKUP(D1448,'Appendix 1b. Person-years 2019'!$E$3:$F$1682,2,FALSE)</f>
        <v>742701.35919999995</v>
      </c>
      <c r="F1448" s="118">
        <f>VLOOKUP(D1448,'Appendix 2b. Deaths 2019'!$E$4:$F$1683,2,FALSE)</f>
        <v>230</v>
      </c>
      <c r="G1448" s="119">
        <f t="shared" si="445"/>
        <v>3.0968032729567678E-4</v>
      </c>
      <c r="H1448" s="189">
        <v>5</v>
      </c>
      <c r="I1448" s="215">
        <f>VLOOKUP(D1448,'Appendix 3. nax IBGE 2019'!$E$5:$O$1850,11,FALSE)</f>
        <v>2.5000000000001092</v>
      </c>
      <c r="J1448" s="119">
        <f t="shared" si="453"/>
        <v>1.5472037900381536E-3</v>
      </c>
      <c r="K1448" s="119">
        <f t="shared" si="447"/>
        <v>0.99845279620996186</v>
      </c>
      <c r="L1448" s="118">
        <f t="shared" si="457"/>
        <v>98575.34653602654</v>
      </c>
      <c r="M1448" s="118">
        <f t="shared" si="446"/>
        <v>152.51614976486465</v>
      </c>
      <c r="N1448" s="118">
        <f t="shared" si="454"/>
        <v>492495.44230572059</v>
      </c>
      <c r="O1448" s="118">
        <f t="shared" si="455"/>
        <v>6540341.0256079417</v>
      </c>
      <c r="P1448" s="117">
        <f t="shared" si="456"/>
        <v>66.348648576321565</v>
      </c>
    </row>
    <row r="1449" spans="1:16" x14ac:dyDescent="0.2">
      <c r="A1449" s="115" t="s">
        <v>53</v>
      </c>
      <c r="B1449" s="115" t="s">
        <v>18</v>
      </c>
      <c r="C1449" s="116" t="s">
        <v>119</v>
      </c>
      <c r="D1449" s="115" t="str">
        <f t="shared" si="444"/>
        <v>PETotal15-19</v>
      </c>
      <c r="E1449" s="118">
        <f>VLOOKUP(D1449,'Appendix 1b. Person-years 2019'!$E$3:$F$1682,2,FALSE)</f>
        <v>790533.11640000006</v>
      </c>
      <c r="F1449" s="118">
        <f>VLOOKUP(D1449,'Appendix 2b. Deaths 2019'!$E$4:$F$1683,2,FALSE)</f>
        <v>962</v>
      </c>
      <c r="G1449" s="119">
        <f t="shared" si="445"/>
        <v>1.2169003170681085E-3</v>
      </c>
      <c r="H1449" s="189">
        <v>5</v>
      </c>
      <c r="I1449" s="215">
        <f>VLOOKUP(D1449,'Appendix 3. nax IBGE 2019'!$E$5:$O$1850,11,FALSE)</f>
        <v>2.5000000000000981</v>
      </c>
      <c r="J1449" s="119">
        <f t="shared" si="453"/>
        <v>6.0660471485943571E-3</v>
      </c>
      <c r="K1449" s="119">
        <f t="shared" si="447"/>
        <v>0.99393395285140562</v>
      </c>
      <c r="L1449" s="118">
        <f t="shared" si="457"/>
        <v>98422.830386261674</v>
      </c>
      <c r="M1449" s="118">
        <f t="shared" si="446"/>
        <v>597.03752962116869</v>
      </c>
      <c r="N1449" s="118">
        <f t="shared" si="454"/>
        <v>490621.55810725555</v>
      </c>
      <c r="O1449" s="118">
        <f t="shared" si="455"/>
        <v>6047845.5833022213</v>
      </c>
      <c r="P1449" s="117">
        <f t="shared" si="456"/>
        <v>61.447588527655348</v>
      </c>
    </row>
    <row r="1450" spans="1:16" x14ac:dyDescent="0.2">
      <c r="A1450" s="115" t="s">
        <v>53</v>
      </c>
      <c r="B1450" s="115" t="s">
        <v>18</v>
      </c>
      <c r="C1450" s="116" t="s">
        <v>120</v>
      </c>
      <c r="D1450" s="115" t="str">
        <f t="shared" si="444"/>
        <v>PETotal20-24</v>
      </c>
      <c r="E1450" s="118">
        <f>VLOOKUP(D1450,'Appendix 1b. Person-years 2019'!$E$3:$F$1682,2,FALSE)</f>
        <v>818827.13659999997</v>
      </c>
      <c r="F1450" s="118">
        <f>VLOOKUP(D1450,'Appendix 2b. Deaths 2019'!$E$4:$F$1683,2,FALSE)</f>
        <v>1397</v>
      </c>
      <c r="G1450" s="119">
        <f t="shared" si="445"/>
        <v>1.7060988059100434E-3</v>
      </c>
      <c r="H1450" s="189">
        <v>5</v>
      </c>
      <c r="I1450" s="215">
        <f>VLOOKUP(D1450,'Appendix 3. nax IBGE 2019'!$E$5:$O$1850,11,FALSE)</f>
        <v>2.4999999999999765</v>
      </c>
      <c r="J1450" s="119">
        <f t="shared" si="453"/>
        <v>8.4942638958258355E-3</v>
      </c>
      <c r="K1450" s="119">
        <f t="shared" si="447"/>
        <v>0.99150573610417414</v>
      </c>
      <c r="L1450" s="118">
        <f t="shared" si="457"/>
        <v>97825.792856640503</v>
      </c>
      <c r="M1450" s="118">
        <f t="shared" si="446"/>
        <v>830.95810034269834</v>
      </c>
      <c r="N1450" s="118">
        <f t="shared" si="454"/>
        <v>487051.56903234572</v>
      </c>
      <c r="O1450" s="118">
        <f t="shared" si="455"/>
        <v>5557224.0251949653</v>
      </c>
      <c r="P1450" s="117">
        <f t="shared" si="456"/>
        <v>56.807349707237627</v>
      </c>
    </row>
    <row r="1451" spans="1:16" x14ac:dyDescent="0.2">
      <c r="A1451" s="115" t="s">
        <v>53</v>
      </c>
      <c r="B1451" s="115" t="s">
        <v>18</v>
      </c>
      <c r="C1451" s="116" t="s">
        <v>121</v>
      </c>
      <c r="D1451" s="115" t="str">
        <f t="shared" si="444"/>
        <v>PETotal25-29</v>
      </c>
      <c r="E1451" s="118">
        <f>VLOOKUP(D1451,'Appendix 1b. Person-years 2019'!$E$3:$F$1682,2,FALSE)</f>
        <v>774972.26569999999</v>
      </c>
      <c r="F1451" s="118">
        <f>VLOOKUP(D1451,'Appendix 2b. Deaths 2019'!$E$4:$F$1683,2,FALSE)</f>
        <v>1322</v>
      </c>
      <c r="G1451" s="119">
        <f t="shared" si="445"/>
        <v>1.7058674981173588E-3</v>
      </c>
      <c r="H1451" s="189">
        <v>5</v>
      </c>
      <c r="I1451" s="215">
        <f>VLOOKUP(D1451,'Appendix 3. nax IBGE 2019'!$E$5:$O$1850,11,FALSE)</f>
        <v>2.5000000000000351</v>
      </c>
      <c r="J1451" s="119">
        <f t="shared" si="453"/>
        <v>8.4931171592874666E-3</v>
      </c>
      <c r="K1451" s="119">
        <f t="shared" si="447"/>
        <v>0.99150688284071253</v>
      </c>
      <c r="L1451" s="118">
        <f t="shared" si="457"/>
        <v>96994.834756297802</v>
      </c>
      <c r="M1451" s="118">
        <f t="shared" si="446"/>
        <v>823.78849543096521</v>
      </c>
      <c r="N1451" s="118">
        <f t="shared" si="454"/>
        <v>482914.70254291157</v>
      </c>
      <c r="O1451" s="118">
        <f t="shared" si="455"/>
        <v>5070172.4561626194</v>
      </c>
      <c r="P1451" s="117">
        <f t="shared" si="456"/>
        <v>52.272602648394297</v>
      </c>
    </row>
    <row r="1452" spans="1:16" x14ac:dyDescent="0.2">
      <c r="A1452" s="115" t="s">
        <v>53</v>
      </c>
      <c r="B1452" s="115" t="s">
        <v>18</v>
      </c>
      <c r="C1452" s="116" t="s">
        <v>122</v>
      </c>
      <c r="D1452" s="115" t="str">
        <f t="shared" si="444"/>
        <v>PETotal30-34</v>
      </c>
      <c r="E1452" s="118">
        <f>VLOOKUP(D1452,'Appendix 1b. Person-years 2019'!$E$3:$F$1682,2,FALSE)</f>
        <v>780095.07660000003</v>
      </c>
      <c r="F1452" s="118">
        <f>VLOOKUP(D1452,'Appendix 2b. Deaths 2019'!$E$4:$F$1683,2,FALSE)</f>
        <v>1473</v>
      </c>
      <c r="G1452" s="119">
        <f t="shared" si="445"/>
        <v>1.8882313761291593E-3</v>
      </c>
      <c r="H1452" s="189">
        <v>5</v>
      </c>
      <c r="I1452" s="215">
        <f>VLOOKUP(D1452,'Appendix 3. nax IBGE 2019'!$E$5:$O$1850,11,FALSE)</f>
        <v>2.5000000000000333</v>
      </c>
      <c r="J1452" s="119">
        <f t="shared" si="453"/>
        <v>9.3967985559744067E-3</v>
      </c>
      <c r="K1452" s="119">
        <f t="shared" si="447"/>
        <v>0.99060320144402558</v>
      </c>
      <c r="L1452" s="118">
        <f t="shared" si="457"/>
        <v>96171.046260866831</v>
      </c>
      <c r="M1452" s="118">
        <f t="shared" si="446"/>
        <v>903.69994863066131</v>
      </c>
      <c r="N1452" s="118">
        <f t="shared" si="454"/>
        <v>478595.98143275751</v>
      </c>
      <c r="O1452" s="118">
        <f t="shared" si="455"/>
        <v>4587257.7536197081</v>
      </c>
      <c r="P1452" s="117">
        <f t="shared" si="456"/>
        <v>47.698948196701892</v>
      </c>
    </row>
    <row r="1453" spans="1:16" x14ac:dyDescent="0.2">
      <c r="A1453" s="115" t="s">
        <v>53</v>
      </c>
      <c r="B1453" s="115" t="s">
        <v>18</v>
      </c>
      <c r="C1453" s="116" t="s">
        <v>123</v>
      </c>
      <c r="D1453" s="115" t="str">
        <f t="shared" si="444"/>
        <v>PETotal35-39</v>
      </c>
      <c r="E1453" s="118">
        <f>VLOOKUP(D1453,'Appendix 1b. Person-years 2019'!$E$3:$F$1682,2,FALSE)</f>
        <v>747548.26269999996</v>
      </c>
      <c r="F1453" s="118">
        <f>VLOOKUP(D1453,'Appendix 2b. Deaths 2019'!$E$4:$F$1683,2,FALSE)</f>
        <v>1650</v>
      </c>
      <c r="G1453" s="119">
        <f t="shared" si="445"/>
        <v>2.2072153496023369E-3</v>
      </c>
      <c r="H1453" s="189">
        <v>5</v>
      </c>
      <c r="I1453" s="215">
        <f>VLOOKUP(D1453,'Appendix 3. nax IBGE 2019'!$E$5:$O$1850,11,FALSE)</f>
        <v>2.5000000000000382</v>
      </c>
      <c r="J1453" s="119">
        <f t="shared" si="453"/>
        <v>1.097551344365518E-2</v>
      </c>
      <c r="K1453" s="119">
        <f t="shared" si="447"/>
        <v>0.98902448655634478</v>
      </c>
      <c r="L1453" s="118">
        <f t="shared" si="457"/>
        <v>95267.346312236172</v>
      </c>
      <c r="M1453" s="118">
        <f t="shared" si="446"/>
        <v>1045.6080401913018</v>
      </c>
      <c r="N1453" s="118">
        <f t="shared" si="454"/>
        <v>473722.71146070265</v>
      </c>
      <c r="O1453" s="118">
        <f t="shared" si="455"/>
        <v>4108661.7721869508</v>
      </c>
      <c r="P1453" s="117">
        <f t="shared" si="456"/>
        <v>43.12770252590979</v>
      </c>
    </row>
    <row r="1454" spans="1:16" x14ac:dyDescent="0.2">
      <c r="A1454" s="115" t="s">
        <v>53</v>
      </c>
      <c r="B1454" s="115" t="s">
        <v>18</v>
      </c>
      <c r="C1454" s="116" t="s">
        <v>124</v>
      </c>
      <c r="D1454" s="115" t="str">
        <f t="shared" si="444"/>
        <v>PETotal40-44</v>
      </c>
      <c r="E1454" s="118">
        <f>VLOOKUP(D1454,'Appendix 1b. Person-years 2019'!$E$3:$F$1682,2,FALSE)</f>
        <v>685493.44790000003</v>
      </c>
      <c r="F1454" s="118">
        <f>VLOOKUP(D1454,'Appendix 2b. Deaths 2019'!$E$4:$F$1683,2,FALSE)</f>
        <v>2100</v>
      </c>
      <c r="G1454" s="119">
        <f t="shared" si="445"/>
        <v>3.0634866116274659E-3</v>
      </c>
      <c r="H1454" s="189">
        <v>5</v>
      </c>
      <c r="I1454" s="215">
        <f>VLOOKUP(D1454,'Appendix 3. nax IBGE 2019'!$E$5:$O$1850,11,FALSE)</f>
        <v>2.5000000000000115</v>
      </c>
      <c r="J1454" s="119">
        <f t="shared" si="453"/>
        <v>1.5201012810070261E-2</v>
      </c>
      <c r="K1454" s="119">
        <f t="shared" si="447"/>
        <v>0.98479898718992975</v>
      </c>
      <c r="L1454" s="118">
        <f t="shared" si="457"/>
        <v>94221.738272044866</v>
      </c>
      <c r="M1454" s="118">
        <f t="shared" si="446"/>
        <v>1432.2658504604415</v>
      </c>
      <c r="N1454" s="118">
        <f t="shared" si="454"/>
        <v>467528.02673407324</v>
      </c>
      <c r="O1454" s="118">
        <f t="shared" si="455"/>
        <v>3634939.0607262482</v>
      </c>
      <c r="P1454" s="117">
        <f t="shared" si="456"/>
        <v>38.578560822462741</v>
      </c>
    </row>
    <row r="1455" spans="1:16" x14ac:dyDescent="0.2">
      <c r="A1455" s="115" t="s">
        <v>53</v>
      </c>
      <c r="B1455" s="115" t="s">
        <v>18</v>
      </c>
      <c r="C1455" s="116" t="s">
        <v>125</v>
      </c>
      <c r="D1455" s="115" t="str">
        <f t="shared" si="444"/>
        <v>PETotal45-49</v>
      </c>
      <c r="E1455" s="118">
        <f>VLOOKUP(D1455,'Appendix 1b. Person-years 2019'!$E$3:$F$1682,2,FALSE)</f>
        <v>605392.06929999997</v>
      </c>
      <c r="F1455" s="118">
        <f>VLOOKUP(D1455,'Appendix 2b. Deaths 2019'!$E$4:$F$1683,2,FALSE)</f>
        <v>2405</v>
      </c>
      <c r="G1455" s="119">
        <f t="shared" si="445"/>
        <v>3.9726321535411635E-3</v>
      </c>
      <c r="H1455" s="189">
        <v>5</v>
      </c>
      <c r="I1455" s="215">
        <f>VLOOKUP(D1455,'Appendix 3. nax IBGE 2019'!$E$5:$O$1850,11,FALSE)</f>
        <v>2.5000000000000164</v>
      </c>
      <c r="J1455" s="119">
        <f t="shared" si="453"/>
        <v>1.9667828151443946E-2</v>
      </c>
      <c r="K1455" s="119">
        <f t="shared" si="447"/>
        <v>0.98033217184855603</v>
      </c>
      <c r="L1455" s="118">
        <f t="shared" si="457"/>
        <v>92789.472421584418</v>
      </c>
      <c r="M1455" s="118">
        <f t="shared" si="446"/>
        <v>1824.9673978508697</v>
      </c>
      <c r="N1455" s="118">
        <f t="shared" si="454"/>
        <v>459384.94361329498</v>
      </c>
      <c r="O1455" s="118">
        <f t="shared" si="455"/>
        <v>3167411.033992175</v>
      </c>
      <c r="P1455" s="117">
        <f t="shared" si="456"/>
        <v>34.135456871671799</v>
      </c>
    </row>
    <row r="1456" spans="1:16" x14ac:dyDescent="0.2">
      <c r="A1456" s="115" t="s">
        <v>53</v>
      </c>
      <c r="B1456" s="115" t="s">
        <v>18</v>
      </c>
      <c r="C1456" s="116" t="s">
        <v>126</v>
      </c>
      <c r="D1456" s="115" t="str">
        <f t="shared" si="444"/>
        <v>PETotal50-54</v>
      </c>
      <c r="E1456" s="118">
        <f>VLOOKUP(D1456,'Appendix 1b. Person-years 2019'!$E$3:$F$1682,2,FALSE)</f>
        <v>541711.88159999996</v>
      </c>
      <c r="F1456" s="118">
        <f>VLOOKUP(D1456,'Appendix 2b. Deaths 2019'!$E$4:$F$1683,2,FALSE)</f>
        <v>3334</v>
      </c>
      <c r="G1456" s="119">
        <f t="shared" si="445"/>
        <v>6.1545631787744788E-3</v>
      </c>
      <c r="H1456" s="189">
        <v>5</v>
      </c>
      <c r="I1456" s="215">
        <f>VLOOKUP(D1456,'Appendix 3. nax IBGE 2019'!$E$5:$O$1850,11,FALSE)</f>
        <v>2.4999999999999942</v>
      </c>
      <c r="J1456" s="119">
        <f t="shared" si="453"/>
        <v>3.030650760442381E-2</v>
      </c>
      <c r="K1456" s="119">
        <f t="shared" si="447"/>
        <v>0.96969349239557623</v>
      </c>
      <c r="L1456" s="118">
        <f t="shared" si="457"/>
        <v>90964.505023733553</v>
      </c>
      <c r="M1456" s="118">
        <f t="shared" si="446"/>
        <v>2756.8164632344287</v>
      </c>
      <c r="N1456" s="118">
        <f t="shared" si="454"/>
        <v>447930.48396058165</v>
      </c>
      <c r="O1456" s="118">
        <f t="shared" si="455"/>
        <v>2708026.09037888</v>
      </c>
      <c r="P1456" s="117">
        <f t="shared" si="456"/>
        <v>29.770140448434571</v>
      </c>
    </row>
    <row r="1457" spans="1:16" x14ac:dyDescent="0.2">
      <c r="A1457" s="115" t="s">
        <v>53</v>
      </c>
      <c r="B1457" s="115" t="s">
        <v>18</v>
      </c>
      <c r="C1457" s="116" t="s">
        <v>127</v>
      </c>
      <c r="D1457" s="115" t="str">
        <f t="shared" si="444"/>
        <v>PETotal55-59</v>
      </c>
      <c r="E1457" s="118">
        <f>VLOOKUP(D1457,'Appendix 1b. Person-years 2019'!$E$3:$F$1682,2,FALSE)</f>
        <v>457267.47759999998</v>
      </c>
      <c r="F1457" s="118">
        <f>VLOOKUP(D1457,'Appendix 2b. Deaths 2019'!$E$4:$F$1683,2,FALSE)</f>
        <v>4091</v>
      </c>
      <c r="G1457" s="119">
        <f t="shared" si="445"/>
        <v>8.9466235855475591E-3</v>
      </c>
      <c r="H1457" s="189">
        <v>5</v>
      </c>
      <c r="I1457" s="215">
        <f>VLOOKUP(D1457,'Appendix 3. nax IBGE 2019'!$E$5:$O$1850,11,FALSE)</f>
        <v>2.4999999999999916</v>
      </c>
      <c r="J1457" s="119">
        <f t="shared" si="453"/>
        <v>4.375448075401954E-2</v>
      </c>
      <c r="K1457" s="119">
        <f t="shared" si="447"/>
        <v>0.95624551924598045</v>
      </c>
      <c r="L1457" s="118">
        <f t="shared" si="457"/>
        <v>88207.688560499126</v>
      </c>
      <c r="M1457" s="118">
        <f t="shared" si="446"/>
        <v>3859.4816114769087</v>
      </c>
      <c r="N1457" s="118">
        <f t="shared" si="454"/>
        <v>431389.73877380334</v>
      </c>
      <c r="O1457" s="118">
        <f t="shared" si="455"/>
        <v>2260095.6064182986</v>
      </c>
      <c r="P1457" s="117">
        <f t="shared" si="456"/>
        <v>25.622433183567257</v>
      </c>
    </row>
    <row r="1458" spans="1:16" x14ac:dyDescent="0.2">
      <c r="A1458" s="115" t="s">
        <v>53</v>
      </c>
      <c r="B1458" s="115" t="s">
        <v>18</v>
      </c>
      <c r="C1458" s="116" t="s">
        <v>128</v>
      </c>
      <c r="D1458" s="115" t="str">
        <f t="shared" si="444"/>
        <v>PETotal60-64</v>
      </c>
      <c r="E1458" s="118">
        <f>VLOOKUP(D1458,'Appendix 1b. Person-years 2019'!$E$3:$F$1682,2,FALSE)</f>
        <v>366683.04190000001</v>
      </c>
      <c r="F1458" s="118">
        <f>VLOOKUP(D1458,'Appendix 2b. Deaths 2019'!$E$4:$F$1683,2,FALSE)</f>
        <v>4697</v>
      </c>
      <c r="G1458" s="119">
        <f t="shared" si="445"/>
        <v>1.2809427934441928E-2</v>
      </c>
      <c r="H1458" s="189">
        <v>5</v>
      </c>
      <c r="I1458" s="215">
        <f>VLOOKUP(D1458,'Appendix 3. nax IBGE 2019'!$E$5:$O$1850,11,FALSE)</f>
        <v>2.4999999999999947</v>
      </c>
      <c r="J1458" s="119">
        <f t="shared" si="453"/>
        <v>6.2059764470670888E-2</v>
      </c>
      <c r="K1458" s="119">
        <f t="shared" si="447"/>
        <v>0.93794023552932915</v>
      </c>
      <c r="L1458" s="118">
        <f t="shared" si="457"/>
        <v>84348.20694902222</v>
      </c>
      <c r="M1458" s="118">
        <f t="shared" si="446"/>
        <v>5234.6298567797248</v>
      </c>
      <c r="N1458" s="118">
        <f t="shared" si="454"/>
        <v>408654.46010316175</v>
      </c>
      <c r="O1458" s="118">
        <f t="shared" si="455"/>
        <v>1828705.8676444953</v>
      </c>
      <c r="P1458" s="117">
        <f t="shared" si="456"/>
        <v>21.68043558708623</v>
      </c>
    </row>
    <row r="1459" spans="1:16" x14ac:dyDescent="0.2">
      <c r="A1459" s="115" t="s">
        <v>53</v>
      </c>
      <c r="B1459" s="115" t="s">
        <v>18</v>
      </c>
      <c r="C1459" s="116" t="s">
        <v>129</v>
      </c>
      <c r="D1459" s="115" t="str">
        <f t="shared" si="444"/>
        <v>PETotal65-69</v>
      </c>
      <c r="E1459" s="118">
        <f>VLOOKUP(D1459,'Appendix 1b. Person-years 2019'!$E$3:$F$1682,2,FALSE)</f>
        <v>289733.74540000001</v>
      </c>
      <c r="F1459" s="118">
        <f>VLOOKUP(D1459,'Appendix 2b. Deaths 2019'!$E$4:$F$1683,2,FALSE)</f>
        <v>5705</v>
      </c>
      <c r="G1459" s="119">
        <f t="shared" si="445"/>
        <v>1.9690492014051739E-2</v>
      </c>
      <c r="H1459" s="189">
        <v>5</v>
      </c>
      <c r="I1459" s="215">
        <f>VLOOKUP(D1459,'Appendix 3. nax IBGE 2019'!$E$5:$O$1850,11,FALSE)</f>
        <v>2.5</v>
      </c>
      <c r="J1459" s="119">
        <f t="shared" si="453"/>
        <v>9.3833395746275222E-2</v>
      </c>
      <c r="K1459" s="119">
        <f t="shared" si="447"/>
        <v>0.90616660425372475</v>
      </c>
      <c r="L1459" s="118">
        <f t="shared" si="457"/>
        <v>79113.5770922425</v>
      </c>
      <c r="M1459" s="118">
        <f t="shared" si="446"/>
        <v>7423.495588199844</v>
      </c>
      <c r="N1459" s="118">
        <f t="shared" si="454"/>
        <v>377009.14649071288</v>
      </c>
      <c r="O1459" s="118">
        <f t="shared" si="455"/>
        <v>1420051.4075413337</v>
      </c>
      <c r="P1459" s="117">
        <f t="shared" si="456"/>
        <v>17.949528509949996</v>
      </c>
    </row>
    <row r="1460" spans="1:16" x14ac:dyDescent="0.2">
      <c r="A1460" s="115" t="s">
        <v>53</v>
      </c>
      <c r="B1460" s="115" t="s">
        <v>18</v>
      </c>
      <c r="C1460" s="116" t="s">
        <v>130</v>
      </c>
      <c r="D1460" s="115" t="str">
        <f t="shared" si="444"/>
        <v>PETotal70-74</v>
      </c>
      <c r="E1460" s="118">
        <f>VLOOKUP(D1460,'Appendix 1b. Person-years 2019'!$E$3:$F$1682,2,FALSE)</f>
        <v>223963.61790000001</v>
      </c>
      <c r="F1460" s="118">
        <f>VLOOKUP(D1460,'Appendix 2b. Deaths 2019'!$E$4:$F$1683,2,FALSE)</f>
        <v>6417</v>
      </c>
      <c r="G1460" s="119">
        <f t="shared" si="445"/>
        <v>2.8651975084922933E-2</v>
      </c>
      <c r="H1460" s="189">
        <v>5</v>
      </c>
      <c r="I1460" s="215">
        <f>VLOOKUP(D1460,'Appendix 3. nax IBGE 2019'!$E$5:$O$1850,11,FALSE)</f>
        <v>2.4999999999999964</v>
      </c>
      <c r="J1460" s="119">
        <f t="shared" si="453"/>
        <v>0.13368409222538402</v>
      </c>
      <c r="K1460" s="119">
        <f t="shared" si="447"/>
        <v>0.86631590777461598</v>
      </c>
      <c r="L1460" s="118">
        <f t="shared" si="457"/>
        <v>71690.081504042653</v>
      </c>
      <c r="M1460" s="118">
        <f t="shared" si="446"/>
        <v>9583.8234674317355</v>
      </c>
      <c r="N1460" s="118">
        <f t="shared" si="454"/>
        <v>334490.8488516339</v>
      </c>
      <c r="O1460" s="118">
        <f t="shared" si="455"/>
        <v>1043042.2610506208</v>
      </c>
      <c r="P1460" s="117">
        <f t="shared" si="456"/>
        <v>14.549324525343202</v>
      </c>
    </row>
    <row r="1461" spans="1:16" x14ac:dyDescent="0.2">
      <c r="A1461" s="115" t="s">
        <v>53</v>
      </c>
      <c r="B1461" s="115" t="s">
        <v>18</v>
      </c>
      <c r="C1461" s="116" t="s">
        <v>131</v>
      </c>
      <c r="D1461" s="115" t="str">
        <f t="shared" si="444"/>
        <v>PETotal75-79</v>
      </c>
      <c r="E1461" s="118">
        <f>VLOOKUP(D1461,'Appendix 1b. Person-years 2019'!$E$3:$F$1682,2,FALSE)</f>
        <v>151673.31880000001</v>
      </c>
      <c r="F1461" s="118">
        <f>VLOOKUP(D1461,'Appendix 2b. Deaths 2019'!$E$4:$F$1683,2,FALSE)</f>
        <v>7042</v>
      </c>
      <c r="G1461" s="119">
        <f t="shared" si="445"/>
        <v>4.6428732856342032E-2</v>
      </c>
      <c r="H1461" s="189">
        <v>5</v>
      </c>
      <c r="I1461" s="215">
        <f>VLOOKUP(D1461,'Appendix 3. nax IBGE 2019'!$E$5:$O$1850,11,FALSE)</f>
        <v>2.4999999999999996</v>
      </c>
      <c r="J1461" s="119">
        <f t="shared" si="453"/>
        <v>0.20800064798375109</v>
      </c>
      <c r="K1461" s="119">
        <f t="shared" si="447"/>
        <v>0.79199935201624894</v>
      </c>
      <c r="L1461" s="118">
        <f t="shared" si="457"/>
        <v>62106.258036610918</v>
      </c>
      <c r="M1461" s="118">
        <f t="shared" si="446"/>
        <v>12918.141915461119</v>
      </c>
      <c r="N1461" s="118">
        <f t="shared" si="454"/>
        <v>278235.93539440178</v>
      </c>
      <c r="O1461" s="118">
        <f t="shared" si="455"/>
        <v>708551.41219898697</v>
      </c>
      <c r="P1461" s="117">
        <f t="shared" si="456"/>
        <v>11.408695912436137</v>
      </c>
    </row>
    <row r="1462" spans="1:16" x14ac:dyDescent="0.2">
      <c r="A1462" s="115" t="s">
        <v>53</v>
      </c>
      <c r="B1462" s="115" t="s">
        <v>18</v>
      </c>
      <c r="C1462" s="116" t="s">
        <v>132</v>
      </c>
      <c r="D1462" s="115" t="str">
        <f t="shared" si="444"/>
        <v>PETotal80-84</v>
      </c>
      <c r="E1462" s="118">
        <f>VLOOKUP(D1462,'Appendix 1b. Person-years 2019'!$E$3:$F$1682,2,FALSE)</f>
        <v>99622.634000000005</v>
      </c>
      <c r="F1462" s="118">
        <f>VLOOKUP(D1462,'Appendix 2b. Deaths 2019'!$E$4:$F$1683,2,FALSE)</f>
        <v>7042</v>
      </c>
      <c r="G1462" s="119">
        <f t="shared" si="445"/>
        <v>7.0686747752523788E-2</v>
      </c>
      <c r="H1462" s="189">
        <v>5</v>
      </c>
      <c r="I1462" s="215">
        <f>VLOOKUP(D1462,'Appendix 3. nax IBGE 2019'!$E$5:$O$1850,11,FALSE)</f>
        <v>2.5000000000000009</v>
      </c>
      <c r="J1462" s="119">
        <f t="shared" si="453"/>
        <v>0.30035580177281407</v>
      </c>
      <c r="K1462" s="119">
        <f t="shared" si="447"/>
        <v>0.69964419822718593</v>
      </c>
      <c r="L1462" s="118">
        <f t="shared" si="457"/>
        <v>49188.116121149797</v>
      </c>
      <c r="M1462" s="118">
        <f t="shared" si="446"/>
        <v>14773.936055262227</v>
      </c>
      <c r="N1462" s="118">
        <f t="shared" si="454"/>
        <v>209005.74046759345</v>
      </c>
      <c r="O1462" s="118">
        <f t="shared" si="455"/>
        <v>430315.4768045852</v>
      </c>
      <c r="P1462" s="117">
        <f t="shared" si="456"/>
        <v>8.748362627768115</v>
      </c>
    </row>
    <row r="1463" spans="1:16" x14ac:dyDescent="0.2">
      <c r="A1463" s="115" t="s">
        <v>53</v>
      </c>
      <c r="B1463" s="115" t="s">
        <v>18</v>
      </c>
      <c r="C1463" s="116" t="s">
        <v>133</v>
      </c>
      <c r="D1463" s="115" t="str">
        <f t="shared" si="444"/>
        <v>PETotal85-89</v>
      </c>
      <c r="E1463" s="118">
        <f>VLOOKUP(D1463,'Appendix 1b. Person-years 2019'!$E$3:$F$1682,2,FALSE)</f>
        <v>48315.102599999998</v>
      </c>
      <c r="F1463" s="118">
        <f>VLOOKUP(D1463,'Appendix 2b. Deaths 2019'!$E$4:$F$1683,2,FALSE)</f>
        <v>5657</v>
      </c>
      <c r="G1463" s="119">
        <f t="shared" si="445"/>
        <v>0.117085542523509</v>
      </c>
      <c r="H1463" s="189">
        <v>5</v>
      </c>
      <c r="I1463" s="215">
        <f>VLOOKUP(D1463,'Appendix 3. nax IBGE 2019'!$E$5:$O$1850,11,FALSE)</f>
        <v>2.4999999999999996</v>
      </c>
      <c r="J1463" s="119">
        <f t="shared" si="453"/>
        <v>0.45286720627346011</v>
      </c>
      <c r="K1463" s="119">
        <f t="shared" si="447"/>
        <v>0.54713279372653989</v>
      </c>
      <c r="L1463" s="118">
        <f t="shared" si="457"/>
        <v>34414.180065887573</v>
      </c>
      <c r="M1463" s="118">
        <f t="shared" si="446"/>
        <v>15585.053582630306</v>
      </c>
      <c r="N1463" s="118">
        <f t="shared" si="454"/>
        <v>133108.2663728621</v>
      </c>
      <c r="O1463" s="118">
        <f t="shared" si="455"/>
        <v>221309.73633699171</v>
      </c>
      <c r="P1463" s="117">
        <f t="shared" si="456"/>
        <v>6.4307717316897799</v>
      </c>
    </row>
    <row r="1464" spans="1:16" x14ac:dyDescent="0.2">
      <c r="A1464" s="115" t="s">
        <v>53</v>
      </c>
      <c r="B1464" s="115" t="s">
        <v>18</v>
      </c>
      <c r="C1464" s="116" t="s">
        <v>8</v>
      </c>
      <c r="D1464" s="115" t="str">
        <f t="shared" si="444"/>
        <v>PETotal90+</v>
      </c>
      <c r="E1464" s="113">
        <f>VLOOKUP(D1464,'Appendix 1b. Person-years 2019'!$E$3:$F$1682,2,FALSE)</f>
        <v>29876.530699999999</v>
      </c>
      <c r="F1464" s="113">
        <f>VLOOKUP(D1464,'Appendix 2b. Deaths 2019'!$E$4:$F$1683,2,FALSE)</f>
        <v>6378</v>
      </c>
      <c r="G1464" s="114">
        <f t="shared" si="445"/>
        <v>0.21347860178424263</v>
      </c>
      <c r="H1464" s="190"/>
      <c r="I1464" s="215">
        <f>VLOOKUP(D1464,'Appendix 3. nax IBGE 2019'!$E$5:$O$1850,11,FALSE)</f>
        <v>5.0359034770266113</v>
      </c>
      <c r="J1464" s="114">
        <v>1</v>
      </c>
      <c r="K1464" s="114">
        <f t="shared" si="447"/>
        <v>0</v>
      </c>
      <c r="L1464" s="113">
        <f t="shared" si="457"/>
        <v>18829.126483257267</v>
      </c>
      <c r="M1464" s="113">
        <f t="shared" si="446"/>
        <v>18829.126483257267</v>
      </c>
      <c r="N1464" s="113">
        <f>L1464*P1464</f>
        <v>88201.469964129617</v>
      </c>
      <c r="O1464" s="113">
        <f>N1464</f>
        <v>88201.469964129617</v>
      </c>
      <c r="P1464" s="112">
        <f>1/G1464</f>
        <v>4.6843102383192221</v>
      </c>
    </row>
    <row r="1465" spans="1:16" x14ac:dyDescent="0.2">
      <c r="A1465" s="115" t="s">
        <v>49</v>
      </c>
      <c r="B1465" s="115" t="s">
        <v>18</v>
      </c>
      <c r="C1465" s="116">
        <v>0</v>
      </c>
      <c r="D1465" s="115" t="str">
        <f t="shared" si="444"/>
        <v>PITotal0</v>
      </c>
      <c r="E1465" s="122">
        <f>VLOOKUP(D1465,'Appendix 1b. Person-years 2019'!$E$3:$F$1682,2,FALSE)</f>
        <v>48099.340300000003</v>
      </c>
      <c r="F1465" s="122">
        <f>VLOOKUP(D1465,'Appendix 2b. Deaths 2019'!$E$4:$F$1683,2,FALSE)</f>
        <v>694</v>
      </c>
      <c r="G1465" s="123">
        <f t="shared" si="445"/>
        <v>1.4428472317321989E-2</v>
      </c>
      <c r="H1465" s="188">
        <v>1</v>
      </c>
      <c r="I1465" s="215">
        <f>VLOOKUP(D1465,'Appendix 3. nax IBGE 2019'!$E$5:$O$1850,11,FALSE)</f>
        <v>0.1023795127512829</v>
      </c>
      <c r="J1465" s="123">
        <f t="shared" ref="J1465:J1483" si="458">(H1465*G1465)/(1+(H1465-I1465)*G1465)</f>
        <v>1.4243994184383706E-2</v>
      </c>
      <c r="K1465" s="123">
        <f t="shared" si="447"/>
        <v>0.98575600581561629</v>
      </c>
      <c r="L1465" s="122">
        <v>100000</v>
      </c>
      <c r="M1465" s="122">
        <f t="shared" si="446"/>
        <v>1424.3994184383705</v>
      </c>
      <c r="N1465" s="122">
        <f t="shared" ref="N1465:N1483" si="459">L1466*H1465+M1465*I1465</f>
        <v>98721.429899984549</v>
      </c>
      <c r="O1465" s="122">
        <f t="shared" ref="O1465:O1483" si="460">O1466+N1465</f>
        <v>7593060.6150935628</v>
      </c>
      <c r="P1465" s="121">
        <f t="shared" ref="P1465:P1483" si="461">O1465/L1465</f>
        <v>75.930606150935631</v>
      </c>
    </row>
    <row r="1466" spans="1:16" x14ac:dyDescent="0.2">
      <c r="A1466" s="115" t="s">
        <v>49</v>
      </c>
      <c r="B1466" s="115" t="s">
        <v>18</v>
      </c>
      <c r="C1466" s="120" t="s">
        <v>1657</v>
      </c>
      <c r="D1466" s="115" t="str">
        <f t="shared" si="444"/>
        <v>PITotal1-4</v>
      </c>
      <c r="E1466" s="118">
        <f>VLOOKUP(D1466,'Appendix 1b. Person-years 2019'!$E$3:$F$1682,2,FALSE)</f>
        <v>190350.76269999999</v>
      </c>
      <c r="F1466" s="118">
        <f>VLOOKUP(D1466,'Appendix 2b. Deaths 2019'!$E$4:$F$1683,2,FALSE)</f>
        <v>101</v>
      </c>
      <c r="G1466" s="119">
        <f t="shared" si="445"/>
        <v>5.3059939748799335E-4</v>
      </c>
      <c r="H1466" s="189">
        <v>4</v>
      </c>
      <c r="I1466" s="215">
        <f>VLOOKUP(D1466,'Appendix 3. nax IBGE 2019'!$E$5:$O$1850,11,FALSE)</f>
        <v>1.4956277639263018</v>
      </c>
      <c r="J1466" s="119">
        <f t="shared" si="458"/>
        <v>2.1195810516512095E-3</v>
      </c>
      <c r="K1466" s="119">
        <f t="shared" si="447"/>
        <v>0.99788041894834878</v>
      </c>
      <c r="L1466" s="118">
        <f t="shared" ref="L1466:L1484" si="462">L1465-M1465</f>
        <v>98575.600581561623</v>
      </c>
      <c r="M1466" s="118">
        <f t="shared" si="446"/>
        <v>208.93897514781597</v>
      </c>
      <c r="N1466" s="118">
        <f t="shared" si="459"/>
        <v>393779.14135785261</v>
      </c>
      <c r="O1466" s="118">
        <f t="shared" si="460"/>
        <v>7494339.1851935778</v>
      </c>
      <c r="P1466" s="117">
        <f t="shared" si="461"/>
        <v>76.026310171884248</v>
      </c>
    </row>
    <row r="1467" spans="1:16" x14ac:dyDescent="0.2">
      <c r="A1467" s="115" t="s">
        <v>49</v>
      </c>
      <c r="B1467" s="115" t="s">
        <v>18</v>
      </c>
      <c r="C1467" s="120" t="s">
        <v>1658</v>
      </c>
      <c r="D1467" s="115" t="str">
        <f t="shared" si="444"/>
        <v>PITotal5-9</v>
      </c>
      <c r="E1467" s="118">
        <f>VLOOKUP(D1467,'Appendix 1b. Person-years 2019'!$E$3:$F$1682,2,FALSE)</f>
        <v>238153.68119999999</v>
      </c>
      <c r="F1467" s="118">
        <f>VLOOKUP(D1467,'Appendix 2b. Deaths 2019'!$E$4:$F$1683,2,FALSE)</f>
        <v>52</v>
      </c>
      <c r="G1467" s="119">
        <f t="shared" si="445"/>
        <v>2.1834640446447991E-4</v>
      </c>
      <c r="H1467" s="189">
        <v>5</v>
      </c>
      <c r="I1467" s="215">
        <f>VLOOKUP(D1467,'Appendix 3. nax IBGE 2019'!$E$5:$O$1850,11,FALSE)</f>
        <v>2.4999999999997917</v>
      </c>
      <c r="J1467" s="119">
        <f t="shared" si="458"/>
        <v>1.0911364080437079E-3</v>
      </c>
      <c r="K1467" s="119">
        <f t="shared" si="447"/>
        <v>0.9989088635919563</v>
      </c>
      <c r="L1467" s="118">
        <f t="shared" si="462"/>
        <v>98366.661606413807</v>
      </c>
      <c r="M1467" s="118">
        <f t="shared" si="446"/>
        <v>107.33144581647328</v>
      </c>
      <c r="N1467" s="118">
        <f t="shared" si="459"/>
        <v>491564.97941752785</v>
      </c>
      <c r="O1467" s="118">
        <f t="shared" si="460"/>
        <v>7100560.0438357256</v>
      </c>
      <c r="P1467" s="117">
        <f t="shared" si="461"/>
        <v>72.184619543627448</v>
      </c>
    </row>
    <row r="1468" spans="1:16" x14ac:dyDescent="0.2">
      <c r="A1468" s="115" t="s">
        <v>49</v>
      </c>
      <c r="B1468" s="115" t="s">
        <v>18</v>
      </c>
      <c r="C1468" s="120" t="s">
        <v>118</v>
      </c>
      <c r="D1468" s="115" t="str">
        <f t="shared" si="444"/>
        <v>PITotal10-14</v>
      </c>
      <c r="E1468" s="118">
        <f>VLOOKUP(D1468,'Appendix 1b. Person-years 2019'!$E$3:$F$1682,2,FALSE)</f>
        <v>265427</v>
      </c>
      <c r="F1468" s="118">
        <f>VLOOKUP(D1468,'Appendix 2b. Deaths 2019'!$E$4:$F$1683,2,FALSE)</f>
        <v>83</v>
      </c>
      <c r="G1468" s="119">
        <f t="shared" si="445"/>
        <v>3.127036812381559E-4</v>
      </c>
      <c r="H1468" s="189">
        <v>5</v>
      </c>
      <c r="I1468" s="215">
        <f>VLOOKUP(D1468,'Appendix 3. nax IBGE 2019'!$E$5:$O$1850,11,FALSE)</f>
        <v>2.5000000000000169</v>
      </c>
      <c r="J1468" s="119">
        <f t="shared" si="458"/>
        <v>1.5622970660814012E-3</v>
      </c>
      <c r="K1468" s="119">
        <f t="shared" si="447"/>
        <v>0.99843770293391865</v>
      </c>
      <c r="L1468" s="118">
        <f t="shared" si="462"/>
        <v>98259.330160597339</v>
      </c>
      <c r="M1468" s="118">
        <f t="shared" si="446"/>
        <v>153.51026322502497</v>
      </c>
      <c r="N1468" s="118">
        <f t="shared" si="459"/>
        <v>490912.87514492415</v>
      </c>
      <c r="O1468" s="118">
        <f t="shared" si="460"/>
        <v>6608995.0644181976</v>
      </c>
      <c r="P1468" s="117">
        <f t="shared" si="461"/>
        <v>67.260738024738231</v>
      </c>
    </row>
    <row r="1469" spans="1:16" x14ac:dyDescent="0.2">
      <c r="A1469" s="115" t="s">
        <v>49</v>
      </c>
      <c r="B1469" s="115" t="s">
        <v>18</v>
      </c>
      <c r="C1469" s="116" t="s">
        <v>119</v>
      </c>
      <c r="D1469" s="115" t="str">
        <f t="shared" si="444"/>
        <v>PITotal15-19</v>
      </c>
      <c r="E1469" s="118">
        <f>VLOOKUP(D1469,'Appendix 1b. Person-years 2019'!$E$3:$F$1682,2,FALSE)</f>
        <v>291939.34869999997</v>
      </c>
      <c r="F1469" s="118">
        <f>VLOOKUP(D1469,'Appendix 2b. Deaths 2019'!$E$4:$F$1683,2,FALSE)</f>
        <v>265</v>
      </c>
      <c r="G1469" s="119">
        <f t="shared" si="445"/>
        <v>9.0772278961380047E-4</v>
      </c>
      <c r="H1469" s="189">
        <v>5</v>
      </c>
      <c r="I1469" s="215">
        <f>VLOOKUP(D1469,'Appendix 3. nax IBGE 2019'!$E$5:$O$1850,11,FALSE)</f>
        <v>2.4999999999999729</v>
      </c>
      <c r="J1469" s="119">
        <f t="shared" si="458"/>
        <v>4.528337759610335E-3</v>
      </c>
      <c r="K1469" s="119">
        <f t="shared" si="447"/>
        <v>0.99547166224038963</v>
      </c>
      <c r="L1469" s="118">
        <f t="shared" si="462"/>
        <v>98105.819897372319</v>
      </c>
      <c r="M1469" s="118">
        <f t="shared" si="446"/>
        <v>444.25628867880198</v>
      </c>
      <c r="N1469" s="118">
        <f t="shared" si="459"/>
        <v>489418.4587651646</v>
      </c>
      <c r="O1469" s="118">
        <f t="shared" si="460"/>
        <v>6118082.1892732736</v>
      </c>
      <c r="P1469" s="117">
        <f t="shared" si="461"/>
        <v>62.362071849288334</v>
      </c>
    </row>
    <row r="1470" spans="1:16" x14ac:dyDescent="0.2">
      <c r="A1470" s="115" t="s">
        <v>49</v>
      </c>
      <c r="B1470" s="115" t="s">
        <v>18</v>
      </c>
      <c r="C1470" s="116" t="s">
        <v>120</v>
      </c>
      <c r="D1470" s="115" t="str">
        <f t="shared" si="444"/>
        <v>PITotal20-24</v>
      </c>
      <c r="E1470" s="118">
        <f>VLOOKUP(D1470,'Appendix 1b. Person-years 2019'!$E$3:$F$1682,2,FALSE)</f>
        <v>290725.29830000002</v>
      </c>
      <c r="F1470" s="118">
        <f>VLOOKUP(D1470,'Appendix 2b. Deaths 2019'!$E$4:$F$1683,2,FALSE)</f>
        <v>388</v>
      </c>
      <c r="G1470" s="119">
        <f t="shared" si="445"/>
        <v>1.3345931787457383E-3</v>
      </c>
      <c r="H1470" s="189">
        <v>5</v>
      </c>
      <c r="I1470" s="215">
        <f>VLOOKUP(D1470,'Appendix 3. nax IBGE 2019'!$E$5:$O$1850,11,FALSE)</f>
        <v>2.5000000000000417</v>
      </c>
      <c r="J1470" s="119">
        <f t="shared" si="458"/>
        <v>6.6507756940421001E-3</v>
      </c>
      <c r="K1470" s="119">
        <f t="shared" si="447"/>
        <v>0.99334922430595785</v>
      </c>
      <c r="L1470" s="118">
        <f t="shared" si="462"/>
        <v>97661.563608693512</v>
      </c>
      <c r="M1470" s="118">
        <f t="shared" si="446"/>
        <v>649.52515349084524</v>
      </c>
      <c r="N1470" s="118">
        <f t="shared" si="459"/>
        <v>486684.00515974045</v>
      </c>
      <c r="O1470" s="118">
        <f t="shared" si="460"/>
        <v>5628663.7305081086</v>
      </c>
      <c r="P1470" s="117">
        <f t="shared" si="461"/>
        <v>57.634380635772082</v>
      </c>
    </row>
    <row r="1471" spans="1:16" x14ac:dyDescent="0.2">
      <c r="A1471" s="115" t="s">
        <v>49</v>
      </c>
      <c r="B1471" s="115" t="s">
        <v>18</v>
      </c>
      <c r="C1471" s="116" t="s">
        <v>121</v>
      </c>
      <c r="D1471" s="115" t="str">
        <f t="shared" si="444"/>
        <v>PITotal25-29</v>
      </c>
      <c r="E1471" s="118">
        <f>VLOOKUP(D1471,'Appendix 1b. Person-years 2019'!$E$3:$F$1682,2,FALSE)</f>
        <v>265036.28779999999</v>
      </c>
      <c r="F1471" s="118">
        <f>VLOOKUP(D1471,'Appendix 2b. Deaths 2019'!$E$4:$F$1683,2,FALSE)</f>
        <v>413</v>
      </c>
      <c r="G1471" s="119">
        <f t="shared" si="445"/>
        <v>1.5582771832046464E-3</v>
      </c>
      <c r="H1471" s="189">
        <v>5</v>
      </c>
      <c r="I1471" s="215">
        <f>VLOOKUP(D1471,'Appendix 3. nax IBGE 2019'!$E$5:$O$1850,11,FALSE)</f>
        <v>2.5000000000000133</v>
      </c>
      <c r="J1471" s="119">
        <f t="shared" si="458"/>
        <v>7.7611508552902116E-3</v>
      </c>
      <c r="K1471" s="119">
        <f t="shared" si="447"/>
        <v>0.99223884914470983</v>
      </c>
      <c r="L1471" s="118">
        <f t="shared" si="462"/>
        <v>97012.038455202666</v>
      </c>
      <c r="M1471" s="118">
        <f t="shared" si="446"/>
        <v>752.92506523004306</v>
      </c>
      <c r="N1471" s="118">
        <f t="shared" si="459"/>
        <v>483177.87961293821</v>
      </c>
      <c r="O1471" s="118">
        <f t="shared" si="460"/>
        <v>5141979.7253483683</v>
      </c>
      <c r="P1471" s="117">
        <f t="shared" si="461"/>
        <v>53.00352211156541</v>
      </c>
    </row>
    <row r="1472" spans="1:16" x14ac:dyDescent="0.2">
      <c r="A1472" s="115" t="s">
        <v>49</v>
      </c>
      <c r="B1472" s="115" t="s">
        <v>18</v>
      </c>
      <c r="C1472" s="116" t="s">
        <v>122</v>
      </c>
      <c r="D1472" s="115" t="str">
        <f t="shared" si="444"/>
        <v>PITotal30-34</v>
      </c>
      <c r="E1472" s="118">
        <f>VLOOKUP(D1472,'Appendix 1b. Person-years 2019'!$E$3:$F$1682,2,FALSE)</f>
        <v>265952.18969999999</v>
      </c>
      <c r="F1472" s="118">
        <f>VLOOKUP(D1472,'Appendix 2b. Deaths 2019'!$E$4:$F$1683,2,FALSE)</f>
        <v>512</v>
      </c>
      <c r="G1472" s="119">
        <f t="shared" si="445"/>
        <v>1.925158054075612E-3</v>
      </c>
      <c r="H1472" s="189">
        <v>5</v>
      </c>
      <c r="I1472" s="215">
        <f>VLOOKUP(D1472,'Appendix 3. nax IBGE 2019'!$E$5:$O$1850,11,FALSE)</f>
        <v>2.5000000000000133</v>
      </c>
      <c r="J1472" s="119">
        <f t="shared" si="458"/>
        <v>9.5796842546322959E-3</v>
      </c>
      <c r="K1472" s="119">
        <f t="shared" si="447"/>
        <v>0.99042031574536771</v>
      </c>
      <c r="L1472" s="118">
        <f t="shared" si="462"/>
        <v>96259.113389972626</v>
      </c>
      <c r="M1472" s="118">
        <f t="shared" si="446"/>
        <v>922.1319129067856</v>
      </c>
      <c r="N1472" s="118">
        <f t="shared" si="459"/>
        <v>478990.23716759618</v>
      </c>
      <c r="O1472" s="118">
        <f t="shared" si="460"/>
        <v>4658801.8457354298</v>
      </c>
      <c r="P1472" s="117">
        <f t="shared" si="461"/>
        <v>48.398553463310208</v>
      </c>
    </row>
    <row r="1473" spans="1:16" x14ac:dyDescent="0.2">
      <c r="A1473" s="115" t="s">
        <v>49</v>
      </c>
      <c r="B1473" s="115" t="s">
        <v>18</v>
      </c>
      <c r="C1473" s="116" t="s">
        <v>123</v>
      </c>
      <c r="D1473" s="115" t="str">
        <f t="shared" si="444"/>
        <v>PITotal35-39</v>
      </c>
      <c r="E1473" s="118">
        <f>VLOOKUP(D1473,'Appendix 1b. Person-years 2019'!$E$3:$F$1682,2,FALSE)</f>
        <v>252306.79759999999</v>
      </c>
      <c r="F1473" s="118">
        <f>VLOOKUP(D1473,'Appendix 2b. Deaths 2019'!$E$4:$F$1683,2,FALSE)</f>
        <v>582</v>
      </c>
      <c r="G1473" s="119">
        <f t="shared" si="445"/>
        <v>2.3067154969113684E-3</v>
      </c>
      <c r="H1473" s="189">
        <v>5</v>
      </c>
      <c r="I1473" s="215">
        <f>VLOOKUP(D1473,'Appendix 3. nax IBGE 2019'!$E$5:$O$1850,11,FALSE)</f>
        <v>2.499999999999968</v>
      </c>
      <c r="J1473" s="119">
        <f t="shared" si="458"/>
        <v>1.1467447139490156E-2</v>
      </c>
      <c r="K1473" s="119">
        <f t="shared" si="447"/>
        <v>0.98853255286050989</v>
      </c>
      <c r="L1473" s="118">
        <f t="shared" si="462"/>
        <v>95336.981477065841</v>
      </c>
      <c r="M1473" s="118">
        <f t="shared" si="446"/>
        <v>1093.2717955268047</v>
      </c>
      <c r="N1473" s="118">
        <f t="shared" si="459"/>
        <v>473951.7278965122</v>
      </c>
      <c r="O1473" s="118">
        <f t="shared" si="460"/>
        <v>4179811.6085678334</v>
      </c>
      <c r="P1473" s="117">
        <f t="shared" si="461"/>
        <v>43.842499980695571</v>
      </c>
    </row>
    <row r="1474" spans="1:16" x14ac:dyDescent="0.2">
      <c r="A1474" s="115" t="s">
        <v>49</v>
      </c>
      <c r="B1474" s="115" t="s">
        <v>18</v>
      </c>
      <c r="C1474" s="116" t="s">
        <v>124</v>
      </c>
      <c r="D1474" s="115" t="str">
        <f t="shared" si="444"/>
        <v>PITotal40-44</v>
      </c>
      <c r="E1474" s="118">
        <f>VLOOKUP(D1474,'Appendix 1b. Person-years 2019'!$E$3:$F$1682,2,FALSE)</f>
        <v>228811.3505</v>
      </c>
      <c r="F1474" s="118">
        <f>VLOOKUP(D1474,'Appendix 2b. Deaths 2019'!$E$4:$F$1683,2,FALSE)</f>
        <v>673</v>
      </c>
      <c r="G1474" s="119">
        <f t="shared" si="445"/>
        <v>2.9412876525983355E-3</v>
      </c>
      <c r="H1474" s="189">
        <v>5</v>
      </c>
      <c r="I1474" s="215">
        <f>VLOOKUP(D1474,'Appendix 3. nax IBGE 2019'!$E$5:$O$1850,11,FALSE)</f>
        <v>2.4999999999999876</v>
      </c>
      <c r="J1474" s="119">
        <f t="shared" si="458"/>
        <v>1.4599087970028077E-2</v>
      </c>
      <c r="K1474" s="119">
        <f t="shared" si="447"/>
        <v>0.98540091202997193</v>
      </c>
      <c r="L1474" s="118">
        <f t="shared" si="462"/>
        <v>94243.70968153904</v>
      </c>
      <c r="M1474" s="118">
        <f t="shared" si="446"/>
        <v>1375.8722082625752</v>
      </c>
      <c r="N1474" s="118">
        <f t="shared" si="459"/>
        <v>467778.86788703874</v>
      </c>
      <c r="O1474" s="118">
        <f t="shared" si="460"/>
        <v>3705859.8806713214</v>
      </c>
      <c r="P1474" s="117">
        <f t="shared" si="461"/>
        <v>39.32209261704439</v>
      </c>
    </row>
    <row r="1475" spans="1:16" x14ac:dyDescent="0.2">
      <c r="A1475" s="115" t="s">
        <v>49</v>
      </c>
      <c r="B1475" s="115" t="s">
        <v>18</v>
      </c>
      <c r="C1475" s="116" t="s">
        <v>125</v>
      </c>
      <c r="D1475" s="115" t="str">
        <f t="shared" si="444"/>
        <v>PITotal45-49</v>
      </c>
      <c r="E1475" s="118">
        <f>VLOOKUP(D1475,'Appendix 1b. Person-years 2019'!$E$3:$F$1682,2,FALSE)</f>
        <v>193112.61929999999</v>
      </c>
      <c r="F1475" s="118">
        <f>VLOOKUP(D1475,'Appendix 2b. Deaths 2019'!$E$4:$F$1683,2,FALSE)</f>
        <v>721</v>
      </c>
      <c r="G1475" s="119">
        <f t="shared" si="445"/>
        <v>3.7335726821659866E-3</v>
      </c>
      <c r="H1475" s="189">
        <v>5</v>
      </c>
      <c r="I1475" s="215">
        <f>VLOOKUP(D1475,'Appendix 3. nax IBGE 2019'!$E$5:$O$1850,11,FALSE)</f>
        <v>2.4999999999999987</v>
      </c>
      <c r="J1475" s="119">
        <f t="shared" si="458"/>
        <v>1.849523019531097E-2</v>
      </c>
      <c r="K1475" s="119">
        <f t="shared" si="447"/>
        <v>0.98150476980468904</v>
      </c>
      <c r="L1475" s="118">
        <f t="shared" si="462"/>
        <v>92867.837473276464</v>
      </c>
      <c r="M1475" s="118">
        <f t="shared" si="446"/>
        <v>1717.6120318089745</v>
      </c>
      <c r="N1475" s="118">
        <f t="shared" si="459"/>
        <v>460045.15728685987</v>
      </c>
      <c r="O1475" s="118">
        <f t="shared" si="460"/>
        <v>3238081.0127842827</v>
      </c>
      <c r="P1475" s="117">
        <f t="shared" si="461"/>
        <v>34.867625874416092</v>
      </c>
    </row>
    <row r="1476" spans="1:16" x14ac:dyDescent="0.2">
      <c r="A1476" s="115" t="s">
        <v>49</v>
      </c>
      <c r="B1476" s="115" t="s">
        <v>18</v>
      </c>
      <c r="C1476" s="116" t="s">
        <v>126</v>
      </c>
      <c r="D1476" s="115" t="str">
        <f t="shared" si="444"/>
        <v>PITotal50-54</v>
      </c>
      <c r="E1476" s="118">
        <f>VLOOKUP(D1476,'Appendix 1b. Person-years 2019'!$E$3:$F$1682,2,FALSE)</f>
        <v>177490.76420000001</v>
      </c>
      <c r="F1476" s="118">
        <f>VLOOKUP(D1476,'Appendix 2b. Deaths 2019'!$E$4:$F$1683,2,FALSE)</f>
        <v>979</v>
      </c>
      <c r="G1476" s="119">
        <f t="shared" si="445"/>
        <v>5.5157799585382594E-3</v>
      </c>
      <c r="H1476" s="189">
        <v>5</v>
      </c>
      <c r="I1476" s="215">
        <f>VLOOKUP(D1476,'Appendix 3. nax IBGE 2019'!$E$5:$O$1850,11,FALSE)</f>
        <v>2.5</v>
      </c>
      <c r="J1476" s="119">
        <f t="shared" si="458"/>
        <v>2.7203774704413319E-2</v>
      </c>
      <c r="K1476" s="119">
        <f t="shared" si="447"/>
        <v>0.97279622529558663</v>
      </c>
      <c r="L1476" s="118">
        <f t="shared" si="462"/>
        <v>91150.225441467483</v>
      </c>
      <c r="M1476" s="118">
        <f t="shared" si="446"/>
        <v>2479.6301971661646</v>
      </c>
      <c r="N1476" s="118">
        <f t="shared" si="459"/>
        <v>449552.05171442201</v>
      </c>
      <c r="O1476" s="118">
        <f t="shared" si="460"/>
        <v>2778035.8554974226</v>
      </c>
      <c r="P1476" s="117">
        <f t="shared" si="461"/>
        <v>30.477553314241121</v>
      </c>
    </row>
    <row r="1477" spans="1:16" x14ac:dyDescent="0.2">
      <c r="A1477" s="115" t="s">
        <v>49</v>
      </c>
      <c r="B1477" s="115" t="s">
        <v>18</v>
      </c>
      <c r="C1477" s="116" t="s">
        <v>127</v>
      </c>
      <c r="D1477" s="115" t="str">
        <f t="shared" ref="D1477:D1540" si="463">_xlfn.CONCAT(A1477,B1477,C1477)</f>
        <v>PITotal55-59</v>
      </c>
      <c r="E1477" s="118">
        <f>VLOOKUP(D1477,'Appendix 1b. Person-years 2019'!$E$3:$F$1682,2,FALSE)</f>
        <v>153580.247</v>
      </c>
      <c r="F1477" s="118">
        <f>VLOOKUP(D1477,'Appendix 2b. Deaths 2019'!$E$4:$F$1683,2,FALSE)</f>
        <v>1121</v>
      </c>
      <c r="G1477" s="119">
        <f t="shared" ref="G1477:G1540" si="464">F1477/E1477</f>
        <v>7.2991157515197901E-3</v>
      </c>
      <c r="H1477" s="189">
        <v>5</v>
      </c>
      <c r="I1477" s="215">
        <f>VLOOKUP(D1477,'Appendix 3. nax IBGE 2019'!$E$5:$O$1850,11,FALSE)</f>
        <v>2.4999999999999898</v>
      </c>
      <c r="J1477" s="119">
        <f t="shared" si="458"/>
        <v>3.5841549707526232E-2</v>
      </c>
      <c r="K1477" s="119">
        <f t="shared" si="447"/>
        <v>0.96415845029247382</v>
      </c>
      <c r="L1477" s="118">
        <f t="shared" si="462"/>
        <v>88670.595244301323</v>
      </c>
      <c r="M1477" s="118">
        <f t="shared" ref="M1477:M1540" si="465">L1477*J1477</f>
        <v>3178.0915470445652</v>
      </c>
      <c r="N1477" s="118">
        <f t="shared" si="459"/>
        <v>435407.74735389522</v>
      </c>
      <c r="O1477" s="118">
        <f t="shared" si="460"/>
        <v>2328483.8037830004</v>
      </c>
      <c r="P1477" s="117">
        <f t="shared" si="461"/>
        <v>26.259932025579214</v>
      </c>
    </row>
    <row r="1478" spans="1:16" x14ac:dyDescent="0.2">
      <c r="A1478" s="115" t="s">
        <v>49</v>
      </c>
      <c r="B1478" s="115" t="s">
        <v>18</v>
      </c>
      <c r="C1478" s="116" t="s">
        <v>128</v>
      </c>
      <c r="D1478" s="115" t="str">
        <f t="shared" si="463"/>
        <v>PITotal60-64</v>
      </c>
      <c r="E1478" s="118">
        <f>VLOOKUP(D1478,'Appendix 1b. Person-years 2019'!$E$3:$F$1682,2,FALSE)</f>
        <v>125191.12149999999</v>
      </c>
      <c r="F1478" s="118">
        <f>VLOOKUP(D1478,'Appendix 2b. Deaths 2019'!$E$4:$F$1683,2,FALSE)</f>
        <v>1286</v>
      </c>
      <c r="G1478" s="119">
        <f t="shared" si="464"/>
        <v>1.0272293950174415E-2</v>
      </c>
      <c r="H1478" s="189">
        <v>5</v>
      </c>
      <c r="I1478" s="215">
        <f>VLOOKUP(D1478,'Appendix 3. nax IBGE 2019'!$E$5:$O$1850,11,FALSE)</f>
        <v>2.5</v>
      </c>
      <c r="J1478" s="119">
        <f t="shared" si="458"/>
        <v>5.0075494259049017E-2</v>
      </c>
      <c r="K1478" s="119">
        <f t="shared" ref="K1478:K1541" si="466">1-J1478</f>
        <v>0.949924505740951</v>
      </c>
      <c r="L1478" s="118">
        <f t="shared" si="462"/>
        <v>85492.503697256761</v>
      </c>
      <c r="M1478" s="118">
        <f t="shared" si="465"/>
        <v>4281.0793780837075</v>
      </c>
      <c r="N1478" s="118">
        <f t="shared" si="459"/>
        <v>416759.82004107448</v>
      </c>
      <c r="O1478" s="118">
        <f t="shared" si="460"/>
        <v>1893076.0564291051</v>
      </c>
      <c r="P1478" s="117">
        <f t="shared" si="461"/>
        <v>22.143181852911965</v>
      </c>
    </row>
    <row r="1479" spans="1:16" x14ac:dyDescent="0.2">
      <c r="A1479" s="115" t="s">
        <v>49</v>
      </c>
      <c r="B1479" s="115" t="s">
        <v>18</v>
      </c>
      <c r="C1479" s="116" t="s">
        <v>129</v>
      </c>
      <c r="D1479" s="115" t="str">
        <f t="shared" si="463"/>
        <v>PITotal65-69</v>
      </c>
      <c r="E1479" s="118">
        <f>VLOOKUP(D1479,'Appendix 1b. Person-years 2019'!$E$3:$F$1682,2,FALSE)</f>
        <v>100481.84819999999</v>
      </c>
      <c r="F1479" s="118">
        <f>VLOOKUP(D1479,'Appendix 2b. Deaths 2019'!$E$4:$F$1683,2,FALSE)</f>
        <v>1733</v>
      </c>
      <c r="G1479" s="119">
        <f t="shared" si="464"/>
        <v>1.7246896141386858E-2</v>
      </c>
      <c r="H1479" s="189">
        <v>5</v>
      </c>
      <c r="I1479" s="215">
        <f>VLOOKUP(D1479,'Appendix 3. nax IBGE 2019'!$E$5:$O$1850,11,FALSE)</f>
        <v>2.5000000000000031</v>
      </c>
      <c r="J1479" s="119">
        <f t="shared" si="458"/>
        <v>8.2669979337809799E-2</v>
      </c>
      <c r="K1479" s="119">
        <f t="shared" si="466"/>
        <v>0.91733002066219016</v>
      </c>
      <c r="L1479" s="118">
        <f t="shared" si="462"/>
        <v>81211.424319173049</v>
      </c>
      <c r="M1479" s="118">
        <f t="shared" si="465"/>
        <v>6713.7467704601404</v>
      </c>
      <c r="N1479" s="118">
        <f t="shared" si="459"/>
        <v>389272.75466971495</v>
      </c>
      <c r="O1479" s="118">
        <f t="shared" si="460"/>
        <v>1476316.2363880307</v>
      </c>
      <c r="P1479" s="117">
        <f t="shared" si="461"/>
        <v>18.178676815048668</v>
      </c>
    </row>
    <row r="1480" spans="1:16" x14ac:dyDescent="0.2">
      <c r="A1480" s="115" t="s">
        <v>49</v>
      </c>
      <c r="B1480" s="115" t="s">
        <v>18</v>
      </c>
      <c r="C1480" s="116" t="s">
        <v>130</v>
      </c>
      <c r="D1480" s="115" t="str">
        <f t="shared" si="463"/>
        <v>PITotal70-74</v>
      </c>
      <c r="E1480" s="118">
        <f>VLOOKUP(D1480,'Appendix 1b. Person-years 2019'!$E$3:$F$1682,2,FALSE)</f>
        <v>75239.810899999997</v>
      </c>
      <c r="F1480" s="118">
        <f>VLOOKUP(D1480,'Appendix 2b. Deaths 2019'!$E$4:$F$1683,2,FALSE)</f>
        <v>1851</v>
      </c>
      <c r="G1480" s="119">
        <f t="shared" si="464"/>
        <v>2.460133774738129E-2</v>
      </c>
      <c r="H1480" s="189">
        <v>5</v>
      </c>
      <c r="I1480" s="215">
        <f>VLOOKUP(D1480,'Appendix 3. nax IBGE 2019'!$E$5:$O$1850,11,FALSE)</f>
        <v>2.4999999999999947</v>
      </c>
      <c r="J1480" s="119">
        <f t="shared" si="458"/>
        <v>0.11587969966320727</v>
      </c>
      <c r="K1480" s="119">
        <f t="shared" si="466"/>
        <v>0.88412030033679279</v>
      </c>
      <c r="L1480" s="118">
        <f t="shared" si="462"/>
        <v>74497.677548712905</v>
      </c>
      <c r="M1480" s="118">
        <f t="shared" si="465"/>
        <v>8632.7684999513112</v>
      </c>
      <c r="N1480" s="118">
        <f t="shared" si="459"/>
        <v>350906.4664936862</v>
      </c>
      <c r="O1480" s="118">
        <f t="shared" si="460"/>
        <v>1087043.4817183157</v>
      </c>
      <c r="P1480" s="117">
        <f t="shared" si="461"/>
        <v>14.591642551642156</v>
      </c>
    </row>
    <row r="1481" spans="1:16" x14ac:dyDescent="0.2">
      <c r="A1481" s="115" t="s">
        <v>49</v>
      </c>
      <c r="B1481" s="115" t="s">
        <v>18</v>
      </c>
      <c r="C1481" s="116" t="s">
        <v>131</v>
      </c>
      <c r="D1481" s="115" t="str">
        <f t="shared" si="463"/>
        <v>PITotal75-79</v>
      </c>
      <c r="E1481" s="118">
        <f>VLOOKUP(D1481,'Appendix 1b. Person-years 2019'!$E$3:$F$1682,2,FALSE)</f>
        <v>51348.8105</v>
      </c>
      <c r="F1481" s="118">
        <f>VLOOKUP(D1481,'Appendix 2b. Deaths 2019'!$E$4:$F$1683,2,FALSE)</f>
        <v>2190</v>
      </c>
      <c r="G1481" s="119">
        <f t="shared" si="464"/>
        <v>4.2649478706035457E-2</v>
      </c>
      <c r="H1481" s="189">
        <v>5</v>
      </c>
      <c r="I1481" s="215">
        <f>VLOOKUP(D1481,'Appendix 3. nax IBGE 2019'!$E$5:$O$1850,11,FALSE)</f>
        <v>2.4999999999999982</v>
      </c>
      <c r="J1481" s="119">
        <f t="shared" si="458"/>
        <v>0.19270091012287885</v>
      </c>
      <c r="K1481" s="119">
        <f t="shared" si="466"/>
        <v>0.80729908987712118</v>
      </c>
      <c r="L1481" s="118">
        <f t="shared" si="462"/>
        <v>65864.90904876159</v>
      </c>
      <c r="M1481" s="118">
        <f t="shared" si="465"/>
        <v>12692.227918856997</v>
      </c>
      <c r="N1481" s="118">
        <f t="shared" si="459"/>
        <v>297593.97544666543</v>
      </c>
      <c r="O1481" s="118">
        <f t="shared" si="460"/>
        <v>736137.01522462966</v>
      </c>
      <c r="P1481" s="117">
        <f t="shared" si="461"/>
        <v>11.176467497733086</v>
      </c>
    </row>
    <row r="1482" spans="1:16" x14ac:dyDescent="0.2">
      <c r="A1482" s="115" t="s">
        <v>49</v>
      </c>
      <c r="B1482" s="115" t="s">
        <v>18</v>
      </c>
      <c r="C1482" s="116" t="s">
        <v>132</v>
      </c>
      <c r="D1482" s="115" t="str">
        <f t="shared" si="463"/>
        <v>PITotal80-84</v>
      </c>
      <c r="E1482" s="118">
        <f>VLOOKUP(D1482,'Appendix 1b. Person-years 2019'!$E$3:$F$1682,2,FALSE)</f>
        <v>33278.642500000002</v>
      </c>
      <c r="F1482" s="118">
        <f>VLOOKUP(D1482,'Appendix 2b. Deaths 2019'!$E$4:$F$1683,2,FALSE)</f>
        <v>2341</v>
      </c>
      <c r="G1482" s="119">
        <f t="shared" si="464"/>
        <v>7.0345417485103243E-2</v>
      </c>
      <c r="H1482" s="189">
        <v>5</v>
      </c>
      <c r="I1482" s="215">
        <f>VLOOKUP(D1482,'Appendix 3. nax IBGE 2019'!$E$5:$O$1850,11,FALSE)</f>
        <v>2.4999999999999987</v>
      </c>
      <c r="J1482" s="119">
        <f t="shared" si="458"/>
        <v>0.29912236781739759</v>
      </c>
      <c r="K1482" s="119">
        <f t="shared" si="466"/>
        <v>0.70087763218260246</v>
      </c>
      <c r="L1482" s="118">
        <f t="shared" si="462"/>
        <v>53172.681129904595</v>
      </c>
      <c r="M1482" s="118">
        <f t="shared" si="465"/>
        <v>15905.138282776519</v>
      </c>
      <c r="N1482" s="118">
        <f t="shared" si="459"/>
        <v>226100.55994258163</v>
      </c>
      <c r="O1482" s="118">
        <f t="shared" si="460"/>
        <v>438543.03977796424</v>
      </c>
      <c r="P1482" s="117">
        <f t="shared" si="461"/>
        <v>8.2475254295823976</v>
      </c>
    </row>
    <row r="1483" spans="1:16" x14ac:dyDescent="0.2">
      <c r="A1483" s="115" t="s">
        <v>49</v>
      </c>
      <c r="B1483" s="115" t="s">
        <v>18</v>
      </c>
      <c r="C1483" s="116" t="s">
        <v>133</v>
      </c>
      <c r="D1483" s="115" t="str">
        <f t="shared" si="463"/>
        <v>PITotal85-89</v>
      </c>
      <c r="E1483" s="118">
        <f>VLOOKUP(D1483,'Appendix 1b. Person-years 2019'!$E$3:$F$1682,2,FALSE)</f>
        <v>16027.2585</v>
      </c>
      <c r="F1483" s="118">
        <f>VLOOKUP(D1483,'Appendix 2b. Deaths 2019'!$E$4:$F$1683,2,FALSE)</f>
        <v>2032</v>
      </c>
      <c r="G1483" s="119">
        <f t="shared" si="464"/>
        <v>0.12678400363979903</v>
      </c>
      <c r="H1483" s="189">
        <v>5</v>
      </c>
      <c r="I1483" s="215">
        <f>VLOOKUP(D1483,'Appendix 3. nax IBGE 2019'!$E$5:$O$1850,11,FALSE)</f>
        <v>2.5</v>
      </c>
      <c r="J1483" s="119">
        <f t="shared" si="458"/>
        <v>0.48135100065221637</v>
      </c>
      <c r="K1483" s="119">
        <f t="shared" si="466"/>
        <v>0.51864899934778363</v>
      </c>
      <c r="L1483" s="118">
        <f t="shared" si="462"/>
        <v>37267.542847128076</v>
      </c>
      <c r="M1483" s="118">
        <f t="shared" si="465"/>
        <v>17938.769041314448</v>
      </c>
      <c r="N1483" s="118">
        <f t="shared" si="459"/>
        <v>141490.79163235426</v>
      </c>
      <c r="O1483" s="118">
        <f t="shared" si="460"/>
        <v>212442.4798353826</v>
      </c>
      <c r="P1483" s="117">
        <f t="shared" si="461"/>
        <v>5.7004691912966816</v>
      </c>
    </row>
    <row r="1484" spans="1:16" x14ac:dyDescent="0.2">
      <c r="A1484" s="115" t="s">
        <v>49</v>
      </c>
      <c r="B1484" s="115" t="s">
        <v>18</v>
      </c>
      <c r="C1484" s="116" t="s">
        <v>8</v>
      </c>
      <c r="D1484" s="115" t="str">
        <f t="shared" si="463"/>
        <v>PITotal90+</v>
      </c>
      <c r="E1484" s="113">
        <f>VLOOKUP(D1484,'Appendix 1b. Person-years 2019'!$E$3:$F$1682,2,FALSE)</f>
        <v>8710.7623999999996</v>
      </c>
      <c r="F1484" s="113">
        <f>VLOOKUP(D1484,'Appendix 2b. Deaths 2019'!$E$4:$F$1683,2,FALSE)</f>
        <v>2373</v>
      </c>
      <c r="G1484" s="114">
        <f t="shared" si="464"/>
        <v>0.27242161948993121</v>
      </c>
      <c r="H1484" s="190"/>
      <c r="I1484" s="215">
        <f>VLOOKUP(D1484,'Appendix 3. nax IBGE 2019'!$E$5:$O$1850,11,FALSE)</f>
        <v>4.2763456383662399</v>
      </c>
      <c r="J1484" s="114">
        <v>1</v>
      </c>
      <c r="K1484" s="114">
        <f t="shared" si="466"/>
        <v>0</v>
      </c>
      <c r="L1484" s="113">
        <f t="shared" si="462"/>
        <v>19328.773805813627</v>
      </c>
      <c r="M1484" s="113">
        <f t="shared" si="465"/>
        <v>19328.773805813627</v>
      </c>
      <c r="N1484" s="113">
        <f>L1484*P1484</f>
        <v>70951.688203028345</v>
      </c>
      <c r="O1484" s="113">
        <f>N1484</f>
        <v>70951.688203028345</v>
      </c>
      <c r="P1484" s="112">
        <f>1/G1484</f>
        <v>3.6707806152549516</v>
      </c>
    </row>
    <row r="1485" spans="1:16" x14ac:dyDescent="0.2">
      <c r="A1485" s="115" t="s">
        <v>62</v>
      </c>
      <c r="B1485" s="115" t="s">
        <v>18</v>
      </c>
      <c r="C1485" s="116">
        <v>0</v>
      </c>
      <c r="D1485" s="115" t="str">
        <f t="shared" si="463"/>
        <v>PRTotal0</v>
      </c>
      <c r="E1485" s="122">
        <f>VLOOKUP(D1485,'Appendix 1b. Person-years 2019'!$E$3:$F$1682,2,FALSE)</f>
        <v>158568.9785</v>
      </c>
      <c r="F1485" s="122">
        <f>VLOOKUP(D1485,'Appendix 2b. Deaths 2019'!$E$4:$F$1683,2,FALSE)</f>
        <v>1575</v>
      </c>
      <c r="G1485" s="123">
        <f t="shared" si="464"/>
        <v>9.93258589983286E-3</v>
      </c>
      <c r="H1485" s="188">
        <v>1</v>
      </c>
      <c r="I1485" s="215">
        <f>VLOOKUP(D1485,'Appendix 3. nax IBGE 2019'!$E$5:$O$1850,11,FALSE)</f>
        <v>7.4740939721396407E-2</v>
      </c>
      <c r="J1485" s="123">
        <f t="shared" ref="J1485:J1503" si="467">(H1485*G1485)/(1+(H1485-I1485)*G1485)</f>
        <v>9.8421345661678129E-3</v>
      </c>
      <c r="K1485" s="123">
        <f t="shared" si="466"/>
        <v>0.99015786543383222</v>
      </c>
      <c r="L1485" s="122">
        <v>100000</v>
      </c>
      <c r="M1485" s="122">
        <f t="shared" si="465"/>
        <v>984.21345661678129</v>
      </c>
      <c r="N1485" s="122">
        <f t="shared" ref="N1485:N1503" si="468">L1486*H1485+M1485*I1485</f>
        <v>99089.347582017203</v>
      </c>
      <c r="O1485" s="122">
        <f t="shared" ref="O1485:O1503" si="469">O1486+N1485</f>
        <v>7724401.5732112937</v>
      </c>
      <c r="P1485" s="121">
        <f t="shared" ref="P1485:P1503" si="470">O1485/L1485</f>
        <v>77.244015732112942</v>
      </c>
    </row>
    <row r="1486" spans="1:16" x14ac:dyDescent="0.2">
      <c r="A1486" s="115" t="s">
        <v>62</v>
      </c>
      <c r="B1486" s="115" t="s">
        <v>18</v>
      </c>
      <c r="C1486" s="120" t="s">
        <v>1657</v>
      </c>
      <c r="D1486" s="115" t="str">
        <f t="shared" si="463"/>
        <v>PRTotal1-4</v>
      </c>
      <c r="E1486" s="118">
        <f>VLOOKUP(D1486,'Appendix 1b. Person-years 2019'!$E$3:$F$1682,2,FALSE)</f>
        <v>632919.55759999994</v>
      </c>
      <c r="F1486" s="118">
        <f>VLOOKUP(D1486,'Appendix 2b. Deaths 2019'!$E$4:$F$1683,2,FALSE)</f>
        <v>283</v>
      </c>
      <c r="G1486" s="119">
        <f t="shared" si="464"/>
        <v>4.4713423151770216E-4</v>
      </c>
      <c r="H1486" s="189">
        <v>4</v>
      </c>
      <c r="I1486" s="215">
        <f>VLOOKUP(D1486,'Appendix 3. nax IBGE 2019'!$E$5:$O$1850,11,FALSE)</f>
        <v>1.5105986576506574</v>
      </c>
      <c r="J1486" s="119">
        <f t="shared" si="467"/>
        <v>1.7865483252825401E-3</v>
      </c>
      <c r="K1486" s="119">
        <f t="shared" si="466"/>
        <v>0.99821345167471742</v>
      </c>
      <c r="L1486" s="118">
        <f t="shared" ref="L1486:L1504" si="471">L1485-M1485</f>
        <v>99015.786543383219</v>
      </c>
      <c r="M1486" s="118">
        <f t="shared" si="465"/>
        <v>176.89648762561475</v>
      </c>
      <c r="N1486" s="118">
        <f t="shared" si="468"/>
        <v>395622.77981978079</v>
      </c>
      <c r="O1486" s="118">
        <f t="shared" si="469"/>
        <v>7625312.2256292766</v>
      </c>
      <c r="P1486" s="117">
        <f t="shared" si="470"/>
        <v>77.01107562568609</v>
      </c>
    </row>
    <row r="1487" spans="1:16" x14ac:dyDescent="0.2">
      <c r="A1487" s="115" t="s">
        <v>62</v>
      </c>
      <c r="B1487" s="115" t="s">
        <v>18</v>
      </c>
      <c r="C1487" s="120" t="s">
        <v>1658</v>
      </c>
      <c r="D1487" s="115" t="str">
        <f t="shared" si="463"/>
        <v>PRTotal5-9</v>
      </c>
      <c r="E1487" s="118">
        <f>VLOOKUP(D1487,'Appendix 1b. Person-years 2019'!$E$3:$F$1682,2,FALSE)</f>
        <v>758964.30649999995</v>
      </c>
      <c r="F1487" s="118">
        <f>VLOOKUP(D1487,'Appendix 2b. Deaths 2019'!$E$4:$F$1683,2,FALSE)</f>
        <v>146</v>
      </c>
      <c r="G1487" s="119">
        <f t="shared" si="464"/>
        <v>1.923674127355026E-4</v>
      </c>
      <c r="H1487" s="189">
        <v>5</v>
      </c>
      <c r="I1487" s="215">
        <f>VLOOKUP(D1487,'Appendix 3. nax IBGE 2019'!$E$5:$O$1850,11,FALSE)</f>
        <v>2.500000000000643</v>
      </c>
      <c r="J1487" s="119">
        <f t="shared" si="467"/>
        <v>9.6137472075825915E-4</v>
      </c>
      <c r="K1487" s="119">
        <f t="shared" si="466"/>
        <v>0.9990386252792417</v>
      </c>
      <c r="L1487" s="118">
        <f t="shared" si="471"/>
        <v>98838.890055757598</v>
      </c>
      <c r="M1487" s="118">
        <f t="shared" si="465"/>
        <v>95.021210327410245</v>
      </c>
      <c r="N1487" s="118">
        <f t="shared" si="468"/>
        <v>493956.89725296956</v>
      </c>
      <c r="O1487" s="118">
        <f t="shared" si="469"/>
        <v>7229689.4458094956</v>
      </c>
      <c r="P1487" s="117">
        <f t="shared" si="470"/>
        <v>73.146202286681273</v>
      </c>
    </row>
    <row r="1488" spans="1:16" x14ac:dyDescent="0.2">
      <c r="A1488" s="115" t="s">
        <v>62</v>
      </c>
      <c r="B1488" s="115" t="s">
        <v>18</v>
      </c>
      <c r="C1488" s="120" t="s">
        <v>118</v>
      </c>
      <c r="D1488" s="115" t="str">
        <f t="shared" si="463"/>
        <v>PRTotal10-14</v>
      </c>
      <c r="E1488" s="118">
        <f>VLOOKUP(D1488,'Appendix 1b. Person-years 2019'!$E$3:$F$1682,2,FALSE)</f>
        <v>760359.11159999995</v>
      </c>
      <c r="F1488" s="118">
        <f>VLOOKUP(D1488,'Appendix 2b. Deaths 2019'!$E$4:$F$1683,2,FALSE)</f>
        <v>187</v>
      </c>
      <c r="G1488" s="119">
        <f t="shared" si="464"/>
        <v>2.4593642286537703E-4</v>
      </c>
      <c r="H1488" s="189">
        <v>5</v>
      </c>
      <c r="I1488" s="215">
        <f>VLOOKUP(D1488,'Appendix 3. nax IBGE 2019'!$E$5:$O$1850,11,FALSE)</f>
        <v>2.5000000000005445</v>
      </c>
      <c r="J1488" s="119">
        <f t="shared" si="467"/>
        <v>1.2289265198462468E-3</v>
      </c>
      <c r="K1488" s="119">
        <f t="shared" si="466"/>
        <v>0.9987710734801537</v>
      </c>
      <c r="L1488" s="118">
        <f t="shared" si="471"/>
        <v>98743.868845430188</v>
      </c>
      <c r="M1488" s="118">
        <f t="shared" si="465"/>
        <v>121.34895909636874</v>
      </c>
      <c r="N1488" s="118">
        <f t="shared" si="468"/>
        <v>493415.97182941012</v>
      </c>
      <c r="O1488" s="118">
        <f t="shared" si="469"/>
        <v>6735732.5485565262</v>
      </c>
      <c r="P1488" s="117">
        <f t="shared" si="470"/>
        <v>68.21418511665145</v>
      </c>
    </row>
    <row r="1489" spans="1:16" x14ac:dyDescent="0.2">
      <c r="A1489" s="115" t="s">
        <v>62</v>
      </c>
      <c r="B1489" s="115" t="s">
        <v>18</v>
      </c>
      <c r="C1489" s="116" t="s">
        <v>119</v>
      </c>
      <c r="D1489" s="115" t="str">
        <f t="shared" si="463"/>
        <v>PRTotal15-19</v>
      </c>
      <c r="E1489" s="118">
        <f>VLOOKUP(D1489,'Appendix 1b. Person-years 2019'!$E$3:$F$1682,2,FALSE)</f>
        <v>829054.61419999995</v>
      </c>
      <c r="F1489" s="118">
        <f>VLOOKUP(D1489,'Appendix 2b. Deaths 2019'!$E$4:$F$1683,2,FALSE)</f>
        <v>750</v>
      </c>
      <c r="G1489" s="119">
        <f t="shared" si="464"/>
        <v>9.0464486555414194E-4</v>
      </c>
      <c r="H1489" s="189">
        <v>5</v>
      </c>
      <c r="I1489" s="215">
        <f>VLOOKUP(D1489,'Appendix 3. nax IBGE 2019'!$E$5:$O$1850,11,FALSE)</f>
        <v>2.500000000000008</v>
      </c>
      <c r="J1489" s="119">
        <f t="shared" si="467"/>
        <v>4.5130176321979019E-3</v>
      </c>
      <c r="K1489" s="119">
        <f t="shared" si="466"/>
        <v>0.99548698236780209</v>
      </c>
      <c r="L1489" s="118">
        <f t="shared" si="471"/>
        <v>98622.519886333816</v>
      </c>
      <c r="M1489" s="118">
        <f t="shared" si="465"/>
        <v>445.08517117881274</v>
      </c>
      <c r="N1489" s="118">
        <f t="shared" si="468"/>
        <v>491999.88650372205</v>
      </c>
      <c r="O1489" s="118">
        <f t="shared" si="469"/>
        <v>6242316.5767271165</v>
      </c>
      <c r="P1489" s="117">
        <f t="shared" si="470"/>
        <v>63.295042389117846</v>
      </c>
    </row>
    <row r="1490" spans="1:16" x14ac:dyDescent="0.2">
      <c r="A1490" s="115" t="s">
        <v>62</v>
      </c>
      <c r="B1490" s="115" t="s">
        <v>18</v>
      </c>
      <c r="C1490" s="116" t="s">
        <v>120</v>
      </c>
      <c r="D1490" s="115" t="str">
        <f t="shared" si="463"/>
        <v>PRTotal20-24</v>
      </c>
      <c r="E1490" s="118">
        <f>VLOOKUP(D1490,'Appendix 1b. Person-years 2019'!$E$3:$F$1682,2,FALSE)</f>
        <v>921706.24509999994</v>
      </c>
      <c r="F1490" s="118">
        <f>VLOOKUP(D1490,'Appendix 2b. Deaths 2019'!$E$4:$F$1683,2,FALSE)</f>
        <v>1244</v>
      </c>
      <c r="G1490" s="119">
        <f t="shared" si="464"/>
        <v>1.349670794370101E-3</v>
      </c>
      <c r="H1490" s="189">
        <v>5</v>
      </c>
      <c r="I1490" s="215">
        <f>VLOOKUP(D1490,'Appendix 3. nax IBGE 2019'!$E$5:$O$1850,11,FALSE)</f>
        <v>2.500000000000036</v>
      </c>
      <c r="J1490" s="119">
        <f t="shared" si="467"/>
        <v>6.7256604033025325E-3</v>
      </c>
      <c r="K1490" s="119">
        <f t="shared" si="466"/>
        <v>0.99327433959669742</v>
      </c>
      <c r="L1490" s="118">
        <f t="shared" si="471"/>
        <v>98177.434715155003</v>
      </c>
      <c r="M1490" s="118">
        <f t="shared" si="465"/>
        <v>660.30808516153741</v>
      </c>
      <c r="N1490" s="118">
        <f t="shared" si="468"/>
        <v>489236.40336287115</v>
      </c>
      <c r="O1490" s="118">
        <f t="shared" si="469"/>
        <v>5750316.690223394</v>
      </c>
      <c r="P1490" s="117">
        <f t="shared" si="470"/>
        <v>58.570655333447569</v>
      </c>
    </row>
    <row r="1491" spans="1:16" x14ac:dyDescent="0.2">
      <c r="A1491" s="115" t="s">
        <v>62</v>
      </c>
      <c r="B1491" s="115" t="s">
        <v>18</v>
      </c>
      <c r="C1491" s="116" t="s">
        <v>121</v>
      </c>
      <c r="D1491" s="115" t="str">
        <f t="shared" si="463"/>
        <v>PRTotal25-29</v>
      </c>
      <c r="E1491" s="118">
        <f>VLOOKUP(D1491,'Appendix 1b. Person-years 2019'!$E$3:$F$1682,2,FALSE)</f>
        <v>918982.02720000001</v>
      </c>
      <c r="F1491" s="118">
        <f>VLOOKUP(D1491,'Appendix 2b. Deaths 2019'!$E$4:$F$1683,2,FALSE)</f>
        <v>1265</v>
      </c>
      <c r="G1491" s="119">
        <f t="shared" si="464"/>
        <v>1.3765231120506944E-3</v>
      </c>
      <c r="H1491" s="189">
        <v>5</v>
      </c>
      <c r="I1491" s="215">
        <f>VLOOKUP(D1491,'Appendix 3. nax IBGE 2019'!$E$5:$O$1850,11,FALSE)</f>
        <v>2.4999999999999392</v>
      </c>
      <c r="J1491" s="119">
        <f t="shared" si="467"/>
        <v>6.8590115903037797E-3</v>
      </c>
      <c r="K1491" s="119">
        <f t="shared" si="466"/>
        <v>0.99314098840969622</v>
      </c>
      <c r="L1491" s="118">
        <f t="shared" si="471"/>
        <v>97517.126629993465</v>
      </c>
      <c r="M1491" s="118">
        <f t="shared" si="465"/>
        <v>668.87110180824652</v>
      </c>
      <c r="N1491" s="118">
        <f t="shared" si="468"/>
        <v>485913.45539544668</v>
      </c>
      <c r="O1491" s="118">
        <f t="shared" si="469"/>
        <v>5261080.2868605228</v>
      </c>
      <c r="P1491" s="117">
        <f t="shared" si="470"/>
        <v>53.950321022300976</v>
      </c>
    </row>
    <row r="1492" spans="1:16" x14ac:dyDescent="0.2">
      <c r="A1492" s="115" t="s">
        <v>62</v>
      </c>
      <c r="B1492" s="115" t="s">
        <v>18</v>
      </c>
      <c r="C1492" s="116" t="s">
        <v>122</v>
      </c>
      <c r="D1492" s="115" t="str">
        <f t="shared" si="463"/>
        <v>PRTotal30-34</v>
      </c>
      <c r="E1492" s="118">
        <f>VLOOKUP(D1492,'Appendix 1b. Person-years 2019'!$E$3:$F$1682,2,FALSE)</f>
        <v>887752.50619999995</v>
      </c>
      <c r="F1492" s="118">
        <f>VLOOKUP(D1492,'Appendix 2b. Deaths 2019'!$E$4:$F$1683,2,FALSE)</f>
        <v>1304</v>
      </c>
      <c r="G1492" s="119">
        <f t="shared" si="464"/>
        <v>1.4688778582915365E-3</v>
      </c>
      <c r="H1492" s="189">
        <v>5</v>
      </c>
      <c r="I1492" s="215">
        <f>VLOOKUP(D1492,'Appendix 3. nax IBGE 2019'!$E$5:$O$1850,11,FALSE)</f>
        <v>2.4999999999999263</v>
      </c>
      <c r="J1492" s="119">
        <f t="shared" si="467"/>
        <v>7.3175179412537841E-3</v>
      </c>
      <c r="K1492" s="119">
        <f t="shared" si="466"/>
        <v>0.99268248205874621</v>
      </c>
      <c r="L1492" s="118">
        <f t="shared" si="471"/>
        <v>96848.255528185226</v>
      </c>
      <c r="M1492" s="118">
        <f t="shared" si="465"/>
        <v>708.68884740662634</v>
      </c>
      <c r="N1492" s="118">
        <f t="shared" si="468"/>
        <v>482469.55552240956</v>
      </c>
      <c r="O1492" s="118">
        <f t="shared" si="469"/>
        <v>4775166.8314650757</v>
      </c>
      <c r="P1492" s="117">
        <f t="shared" si="470"/>
        <v>49.305656621511211</v>
      </c>
    </row>
    <row r="1493" spans="1:16" x14ac:dyDescent="0.2">
      <c r="A1493" s="115" t="s">
        <v>62</v>
      </c>
      <c r="B1493" s="115" t="s">
        <v>18</v>
      </c>
      <c r="C1493" s="116" t="s">
        <v>123</v>
      </c>
      <c r="D1493" s="115" t="str">
        <f t="shared" si="463"/>
        <v>PRTotal35-39</v>
      </c>
      <c r="E1493" s="118">
        <f>VLOOKUP(D1493,'Appendix 1b. Person-years 2019'!$E$3:$F$1682,2,FALSE)</f>
        <v>867858.52590000001</v>
      </c>
      <c r="F1493" s="118">
        <f>VLOOKUP(D1493,'Appendix 2b. Deaths 2019'!$E$4:$F$1683,2,FALSE)</f>
        <v>1669</v>
      </c>
      <c r="G1493" s="119">
        <f t="shared" si="464"/>
        <v>1.9231245072682647E-3</v>
      </c>
      <c r="H1493" s="189">
        <v>5</v>
      </c>
      <c r="I1493" s="215">
        <f>VLOOKUP(D1493,'Appendix 3. nax IBGE 2019'!$E$5:$O$1850,11,FALSE)</f>
        <v>2.499999999999952</v>
      </c>
      <c r="J1493" s="119">
        <f t="shared" si="467"/>
        <v>9.5696136400506473E-3</v>
      </c>
      <c r="K1493" s="119">
        <f t="shared" si="466"/>
        <v>0.9904303863599494</v>
      </c>
      <c r="L1493" s="118">
        <f t="shared" si="471"/>
        <v>96139.566680778604</v>
      </c>
      <c r="M1493" s="118">
        <f t="shared" si="465"/>
        <v>920.01850865693768</v>
      </c>
      <c r="N1493" s="118">
        <f t="shared" si="468"/>
        <v>478397.78713225061</v>
      </c>
      <c r="O1493" s="118">
        <f t="shared" si="469"/>
        <v>4292697.2759426665</v>
      </c>
      <c r="P1493" s="117">
        <f t="shared" si="470"/>
        <v>44.650682587286042</v>
      </c>
    </row>
    <row r="1494" spans="1:16" x14ac:dyDescent="0.2">
      <c r="A1494" s="115" t="s">
        <v>62</v>
      </c>
      <c r="B1494" s="115" t="s">
        <v>18</v>
      </c>
      <c r="C1494" s="116" t="s">
        <v>124</v>
      </c>
      <c r="D1494" s="115" t="str">
        <f t="shared" si="463"/>
        <v>PRTotal40-44</v>
      </c>
      <c r="E1494" s="118">
        <f>VLOOKUP(D1494,'Appendix 1b. Person-years 2019'!$E$3:$F$1682,2,FALSE)</f>
        <v>819828.63769999996</v>
      </c>
      <c r="F1494" s="118">
        <f>VLOOKUP(D1494,'Appendix 2b. Deaths 2019'!$E$4:$F$1683,2,FALSE)</f>
        <v>1996</v>
      </c>
      <c r="G1494" s="119">
        <f t="shared" si="464"/>
        <v>2.4346551318330462E-3</v>
      </c>
      <c r="H1494" s="189">
        <v>5</v>
      </c>
      <c r="I1494" s="215">
        <f>VLOOKUP(D1494,'Appendix 3. nax IBGE 2019'!$E$5:$O$1850,11,FALSE)</f>
        <v>2.4999999999999667</v>
      </c>
      <c r="J1494" s="119">
        <f t="shared" si="467"/>
        <v>1.2099629595942627E-2</v>
      </c>
      <c r="K1494" s="119">
        <f t="shared" si="466"/>
        <v>0.98790037040405743</v>
      </c>
      <c r="L1494" s="118">
        <f t="shared" si="471"/>
        <v>95219.548172121664</v>
      </c>
      <c r="M1494" s="118">
        <f t="shared" si="465"/>
        <v>1152.121263175688</v>
      </c>
      <c r="N1494" s="118">
        <f t="shared" si="468"/>
        <v>473217.43770266901</v>
      </c>
      <c r="O1494" s="118">
        <f t="shared" si="469"/>
        <v>3814299.4888104163</v>
      </c>
      <c r="P1494" s="117">
        <f t="shared" si="470"/>
        <v>40.057945684803883</v>
      </c>
    </row>
    <row r="1495" spans="1:16" x14ac:dyDescent="0.2">
      <c r="A1495" s="115" t="s">
        <v>62</v>
      </c>
      <c r="B1495" s="115" t="s">
        <v>18</v>
      </c>
      <c r="C1495" s="116" t="s">
        <v>125</v>
      </c>
      <c r="D1495" s="115" t="str">
        <f t="shared" si="463"/>
        <v>PRTotal45-49</v>
      </c>
      <c r="E1495" s="118">
        <f>VLOOKUP(D1495,'Appendix 1b. Person-years 2019'!$E$3:$F$1682,2,FALSE)</f>
        <v>770621.57629999996</v>
      </c>
      <c r="F1495" s="118">
        <f>VLOOKUP(D1495,'Appendix 2b. Deaths 2019'!$E$4:$F$1683,2,FALSE)</f>
        <v>2782</v>
      </c>
      <c r="G1495" s="119">
        <f t="shared" si="464"/>
        <v>3.6100728107786311E-3</v>
      </c>
      <c r="H1495" s="189">
        <v>5</v>
      </c>
      <c r="I1495" s="215">
        <f>VLOOKUP(D1495,'Appendix 3. nax IBGE 2019'!$E$5:$O$1850,11,FALSE)</f>
        <v>2.4999999999999885</v>
      </c>
      <c r="J1495" s="119">
        <f t="shared" si="467"/>
        <v>1.7888913354603582E-2</v>
      </c>
      <c r="K1495" s="119">
        <f t="shared" si="466"/>
        <v>0.98211108664539637</v>
      </c>
      <c r="L1495" s="118">
        <f t="shared" si="471"/>
        <v>94067.42690894597</v>
      </c>
      <c r="M1495" s="118">
        <f t="shared" si="465"/>
        <v>1682.7640494646398</v>
      </c>
      <c r="N1495" s="118">
        <f t="shared" si="468"/>
        <v>466130.22442106827</v>
      </c>
      <c r="O1495" s="118">
        <f t="shared" si="469"/>
        <v>3341082.0511077475</v>
      </c>
      <c r="P1495" s="117">
        <f t="shared" si="470"/>
        <v>35.517948783076633</v>
      </c>
    </row>
    <row r="1496" spans="1:16" x14ac:dyDescent="0.2">
      <c r="A1496" s="115" t="s">
        <v>62</v>
      </c>
      <c r="B1496" s="115" t="s">
        <v>18</v>
      </c>
      <c r="C1496" s="116" t="s">
        <v>126</v>
      </c>
      <c r="D1496" s="115" t="str">
        <f t="shared" si="463"/>
        <v>PRTotal50-54</v>
      </c>
      <c r="E1496" s="118">
        <f>VLOOKUP(D1496,'Appendix 1b. Person-years 2019'!$E$3:$F$1682,2,FALSE)</f>
        <v>739040.07810000004</v>
      </c>
      <c r="F1496" s="118">
        <f>VLOOKUP(D1496,'Appendix 2b. Deaths 2019'!$E$4:$F$1683,2,FALSE)</f>
        <v>3738</v>
      </c>
      <c r="G1496" s="119">
        <f t="shared" si="464"/>
        <v>5.057912433666701E-3</v>
      </c>
      <c r="H1496" s="189">
        <v>5</v>
      </c>
      <c r="I1496" s="215">
        <f>VLOOKUP(D1496,'Appendix 3. nax IBGE 2019'!$E$5:$O$1850,11,FALSE)</f>
        <v>2.500000000000004</v>
      </c>
      <c r="J1496" s="119">
        <f t="shared" si="467"/>
        <v>2.4973774259970775E-2</v>
      </c>
      <c r="K1496" s="119">
        <f t="shared" si="466"/>
        <v>0.97502622574002917</v>
      </c>
      <c r="L1496" s="118">
        <f t="shared" si="471"/>
        <v>92384.662859481337</v>
      </c>
      <c r="M1496" s="118">
        <f t="shared" si="465"/>
        <v>2307.1937153361932</v>
      </c>
      <c r="N1496" s="118">
        <f t="shared" si="468"/>
        <v>456155.33000906621</v>
      </c>
      <c r="O1496" s="118">
        <f t="shared" si="469"/>
        <v>2874951.8266866794</v>
      </c>
      <c r="P1496" s="117">
        <f t="shared" si="470"/>
        <v>31.119362648533237</v>
      </c>
    </row>
    <row r="1497" spans="1:16" x14ac:dyDescent="0.2">
      <c r="A1497" s="115" t="s">
        <v>62</v>
      </c>
      <c r="B1497" s="115" t="s">
        <v>18</v>
      </c>
      <c r="C1497" s="116" t="s">
        <v>127</v>
      </c>
      <c r="D1497" s="115" t="str">
        <f t="shared" si="463"/>
        <v>PRTotal55-59</v>
      </c>
      <c r="E1497" s="118">
        <f>VLOOKUP(D1497,'Appendix 1b. Person-years 2019'!$E$3:$F$1682,2,FALSE)</f>
        <v>654193.71880000003</v>
      </c>
      <c r="F1497" s="118">
        <f>VLOOKUP(D1497,'Appendix 2b. Deaths 2019'!$E$4:$F$1683,2,FALSE)</f>
        <v>5014</v>
      </c>
      <c r="G1497" s="119">
        <f t="shared" si="464"/>
        <v>7.6643964255683709E-3</v>
      </c>
      <c r="H1497" s="189">
        <v>5</v>
      </c>
      <c r="I1497" s="215">
        <f>VLOOKUP(D1497,'Appendix 3. nax IBGE 2019'!$E$5:$O$1850,11,FALSE)</f>
        <v>2.500000000000012</v>
      </c>
      <c r="J1497" s="119">
        <f t="shared" si="467"/>
        <v>3.7601500120051527E-2</v>
      </c>
      <c r="K1497" s="119">
        <f t="shared" si="466"/>
        <v>0.96239849987994852</v>
      </c>
      <c r="L1497" s="118">
        <f t="shared" si="471"/>
        <v>90077.469144145143</v>
      </c>
      <c r="M1497" s="118">
        <f t="shared" si="465"/>
        <v>3387.0479668375115</v>
      </c>
      <c r="N1497" s="118">
        <f t="shared" si="468"/>
        <v>441919.725803632</v>
      </c>
      <c r="O1497" s="118">
        <f t="shared" si="469"/>
        <v>2418796.4966776134</v>
      </c>
      <c r="P1497" s="117">
        <f t="shared" si="470"/>
        <v>26.852402933379153</v>
      </c>
    </row>
    <row r="1498" spans="1:16" x14ac:dyDescent="0.2">
      <c r="A1498" s="115" t="s">
        <v>62</v>
      </c>
      <c r="B1498" s="115" t="s">
        <v>18</v>
      </c>
      <c r="C1498" s="116" t="s">
        <v>128</v>
      </c>
      <c r="D1498" s="115" t="str">
        <f t="shared" si="463"/>
        <v>PRTotal60-64</v>
      </c>
      <c r="E1498" s="118">
        <f>VLOOKUP(D1498,'Appendix 1b. Person-years 2019'!$E$3:$F$1682,2,FALSE)</f>
        <v>536133.80079999997</v>
      </c>
      <c r="F1498" s="118">
        <f>VLOOKUP(D1498,'Appendix 2b. Deaths 2019'!$E$4:$F$1683,2,FALSE)</f>
        <v>6312</v>
      </c>
      <c r="G1498" s="119">
        <f t="shared" si="464"/>
        <v>1.1773180483270139E-2</v>
      </c>
      <c r="H1498" s="189">
        <v>5</v>
      </c>
      <c r="I1498" s="215">
        <f>VLOOKUP(D1498,'Appendix 3. nax IBGE 2019'!$E$5:$O$1850,11,FALSE)</f>
        <v>2.5000000000000067</v>
      </c>
      <c r="J1498" s="119">
        <f t="shared" si="467"/>
        <v>5.7182842600155555E-2</v>
      </c>
      <c r="K1498" s="119">
        <f t="shared" si="466"/>
        <v>0.9428171573998444</v>
      </c>
      <c r="L1498" s="118">
        <f t="shared" si="471"/>
        <v>86690.421177307639</v>
      </c>
      <c r="M1498" s="118">
        <f t="shared" si="465"/>
        <v>4957.2047091231743</v>
      </c>
      <c r="N1498" s="118">
        <f t="shared" si="468"/>
        <v>421059.0941137303</v>
      </c>
      <c r="O1498" s="118">
        <f t="shared" si="469"/>
        <v>1976876.7708739813</v>
      </c>
      <c r="P1498" s="117">
        <f t="shared" si="470"/>
        <v>22.803866263732662</v>
      </c>
    </row>
    <row r="1499" spans="1:16" x14ac:dyDescent="0.2">
      <c r="A1499" s="115" t="s">
        <v>62</v>
      </c>
      <c r="B1499" s="115" t="s">
        <v>18</v>
      </c>
      <c r="C1499" s="116" t="s">
        <v>129</v>
      </c>
      <c r="D1499" s="115" t="str">
        <f t="shared" si="463"/>
        <v>PRTotal65-69</v>
      </c>
      <c r="E1499" s="118">
        <f>VLOOKUP(D1499,'Appendix 1b. Person-years 2019'!$E$3:$F$1682,2,FALSE)</f>
        <v>421917.4853</v>
      </c>
      <c r="F1499" s="118">
        <f>VLOOKUP(D1499,'Appendix 2b. Deaths 2019'!$E$4:$F$1683,2,FALSE)</f>
        <v>7263</v>
      </c>
      <c r="G1499" s="119">
        <f t="shared" si="464"/>
        <v>1.7214266421870902E-2</v>
      </c>
      <c r="H1499" s="189">
        <v>5</v>
      </c>
      <c r="I1499" s="215">
        <f>VLOOKUP(D1499,'Appendix 3. nax IBGE 2019'!$E$5:$O$1850,11,FALSE)</f>
        <v>2.4999999999999916</v>
      </c>
      <c r="J1499" s="119">
        <f t="shared" si="467"/>
        <v>8.2520027752188613E-2</v>
      </c>
      <c r="K1499" s="119">
        <f t="shared" si="466"/>
        <v>0.91747997224781142</v>
      </c>
      <c r="L1499" s="118">
        <f t="shared" si="471"/>
        <v>81733.216468184459</v>
      </c>
      <c r="M1499" s="118">
        <f t="shared" si="465"/>
        <v>6744.6272912302211</v>
      </c>
      <c r="N1499" s="118">
        <f t="shared" si="468"/>
        <v>391804.51411284669</v>
      </c>
      <c r="O1499" s="118">
        <f t="shared" si="469"/>
        <v>1555817.6767602509</v>
      </c>
      <c r="P1499" s="117">
        <f t="shared" si="470"/>
        <v>19.035316900392264</v>
      </c>
    </row>
    <row r="1500" spans="1:16" x14ac:dyDescent="0.2">
      <c r="A1500" s="115" t="s">
        <v>62</v>
      </c>
      <c r="B1500" s="115" t="s">
        <v>18</v>
      </c>
      <c r="C1500" s="116" t="s">
        <v>130</v>
      </c>
      <c r="D1500" s="115" t="str">
        <f t="shared" si="463"/>
        <v>PRTotal70-74</v>
      </c>
      <c r="E1500" s="118">
        <f>VLOOKUP(D1500,'Appendix 1b. Person-years 2019'!$E$3:$F$1682,2,FALSE)</f>
        <v>306172.23420000001</v>
      </c>
      <c r="F1500" s="118">
        <f>VLOOKUP(D1500,'Appendix 2b. Deaths 2019'!$E$4:$F$1683,2,FALSE)</f>
        <v>8154</v>
      </c>
      <c r="G1500" s="119">
        <f t="shared" si="464"/>
        <v>2.663206878084701E-2</v>
      </c>
      <c r="H1500" s="189">
        <v>5</v>
      </c>
      <c r="I1500" s="215">
        <f>VLOOKUP(D1500,'Appendix 3. nax IBGE 2019'!$E$5:$O$1850,11,FALSE)</f>
        <v>2.5000000000000009</v>
      </c>
      <c r="J1500" s="119">
        <f t="shared" si="467"/>
        <v>0.12484794617972056</v>
      </c>
      <c r="K1500" s="119">
        <f t="shared" si="466"/>
        <v>0.8751520538202795</v>
      </c>
      <c r="L1500" s="118">
        <f t="shared" si="471"/>
        <v>74988.589176954236</v>
      </c>
      <c r="M1500" s="118">
        <f t="shared" si="465"/>
        <v>9362.171345657558</v>
      </c>
      <c r="N1500" s="118">
        <f t="shared" si="468"/>
        <v>351537.5175206273</v>
      </c>
      <c r="O1500" s="118">
        <f t="shared" si="469"/>
        <v>1164013.1626474042</v>
      </c>
      <c r="P1500" s="117">
        <f t="shared" si="470"/>
        <v>15.522537167629938</v>
      </c>
    </row>
    <row r="1501" spans="1:16" x14ac:dyDescent="0.2">
      <c r="A1501" s="115" t="s">
        <v>62</v>
      </c>
      <c r="B1501" s="115" t="s">
        <v>18</v>
      </c>
      <c r="C1501" s="116" t="s">
        <v>131</v>
      </c>
      <c r="D1501" s="115" t="str">
        <f t="shared" si="463"/>
        <v>PRTotal75-79</v>
      </c>
      <c r="E1501" s="118">
        <f>VLOOKUP(D1501,'Appendix 1b. Person-years 2019'!$E$3:$F$1682,2,FALSE)</f>
        <v>206232.96900000001</v>
      </c>
      <c r="F1501" s="118">
        <f>VLOOKUP(D1501,'Appendix 2b. Deaths 2019'!$E$4:$F$1683,2,FALSE)</f>
        <v>8662</v>
      </c>
      <c r="G1501" s="119">
        <f t="shared" si="464"/>
        <v>4.200104397469058E-2</v>
      </c>
      <c r="H1501" s="189">
        <v>5</v>
      </c>
      <c r="I1501" s="215">
        <f>VLOOKUP(D1501,'Appendix 3. nax IBGE 2019'!$E$5:$O$1850,11,FALSE)</f>
        <v>2.5000000000000009</v>
      </c>
      <c r="J1501" s="119">
        <f t="shared" si="467"/>
        <v>0.19004952385178348</v>
      </c>
      <c r="K1501" s="119">
        <f t="shared" si="466"/>
        <v>0.80995047614821658</v>
      </c>
      <c r="L1501" s="118">
        <f t="shared" si="471"/>
        <v>65626.417831296683</v>
      </c>
      <c r="M1501" s="118">
        <f t="shared" si="465"/>
        <v>12472.269460936128</v>
      </c>
      <c r="N1501" s="118">
        <f t="shared" si="468"/>
        <v>296951.41550414311</v>
      </c>
      <c r="O1501" s="118">
        <f t="shared" si="469"/>
        <v>812475.645126777</v>
      </c>
      <c r="P1501" s="117">
        <f t="shared" si="470"/>
        <v>12.380313781797096</v>
      </c>
    </row>
    <row r="1502" spans="1:16" x14ac:dyDescent="0.2">
      <c r="A1502" s="115" t="s">
        <v>62</v>
      </c>
      <c r="B1502" s="115" t="s">
        <v>18</v>
      </c>
      <c r="C1502" s="116" t="s">
        <v>132</v>
      </c>
      <c r="D1502" s="115" t="str">
        <f t="shared" si="463"/>
        <v>PRTotal80-84</v>
      </c>
      <c r="E1502" s="118">
        <f>VLOOKUP(D1502,'Appendix 1b. Person-years 2019'!$E$3:$F$1682,2,FALSE)</f>
        <v>130723.88740000001</v>
      </c>
      <c r="F1502" s="118">
        <f>VLOOKUP(D1502,'Appendix 2b. Deaths 2019'!$E$4:$F$1683,2,FALSE)</f>
        <v>8759</v>
      </c>
      <c r="G1502" s="119">
        <f t="shared" si="464"/>
        <v>6.7003821368916847E-2</v>
      </c>
      <c r="H1502" s="189">
        <v>5</v>
      </c>
      <c r="I1502" s="215">
        <f>VLOOKUP(D1502,'Appendix 3. nax IBGE 2019'!$E$5:$O$1850,11,FALSE)</f>
        <v>2.5</v>
      </c>
      <c r="J1502" s="119">
        <f t="shared" si="467"/>
        <v>0.28695191903359674</v>
      </c>
      <c r="K1502" s="119">
        <f t="shared" si="466"/>
        <v>0.71304808096640326</v>
      </c>
      <c r="L1502" s="118">
        <f t="shared" si="471"/>
        <v>53154.148370360555</v>
      </c>
      <c r="M1502" s="118">
        <f t="shared" si="465"/>
        <v>15252.68487947149</v>
      </c>
      <c r="N1502" s="118">
        <f t="shared" si="468"/>
        <v>227639.02965312405</v>
      </c>
      <c r="O1502" s="118">
        <f t="shared" si="469"/>
        <v>515524.22962263389</v>
      </c>
      <c r="P1502" s="117">
        <f t="shared" si="470"/>
        <v>9.6986640822581016</v>
      </c>
    </row>
    <row r="1503" spans="1:16" x14ac:dyDescent="0.2">
      <c r="A1503" s="115" t="s">
        <v>62</v>
      </c>
      <c r="B1503" s="115" t="s">
        <v>18</v>
      </c>
      <c r="C1503" s="116" t="s">
        <v>133</v>
      </c>
      <c r="D1503" s="115" t="str">
        <f t="shared" si="463"/>
        <v>PRTotal85-89</v>
      </c>
      <c r="E1503" s="118">
        <f>VLOOKUP(D1503,'Appendix 1b. Person-years 2019'!$E$3:$F$1682,2,FALSE)</f>
        <v>68521.496299999999</v>
      </c>
      <c r="F1503" s="118">
        <f>VLOOKUP(D1503,'Appendix 2b. Deaths 2019'!$E$4:$F$1683,2,FALSE)</f>
        <v>7296</v>
      </c>
      <c r="G1503" s="119">
        <f t="shared" si="464"/>
        <v>0.10647753470030397</v>
      </c>
      <c r="H1503" s="189">
        <v>5</v>
      </c>
      <c r="I1503" s="215">
        <f>VLOOKUP(D1503,'Appendix 3. nax IBGE 2019'!$E$5:$O$1850,11,FALSE)</f>
        <v>2.5</v>
      </c>
      <c r="J1503" s="119">
        <f t="shared" si="467"/>
        <v>0.42046301130931507</v>
      </c>
      <c r="K1503" s="119">
        <f t="shared" si="466"/>
        <v>0.57953698869068493</v>
      </c>
      <c r="L1503" s="118">
        <f t="shared" si="471"/>
        <v>37901.463490889066</v>
      </c>
      <c r="M1503" s="118">
        <f t="shared" si="465"/>
        <v>15936.163472409282</v>
      </c>
      <c r="N1503" s="118">
        <f t="shared" si="468"/>
        <v>149666.90877342212</v>
      </c>
      <c r="O1503" s="118">
        <f t="shared" si="469"/>
        <v>287885.19996950985</v>
      </c>
      <c r="P1503" s="117">
        <f t="shared" si="470"/>
        <v>7.595622265053513</v>
      </c>
    </row>
    <row r="1504" spans="1:16" x14ac:dyDescent="0.2">
      <c r="A1504" s="115" t="s">
        <v>62</v>
      </c>
      <c r="B1504" s="115" t="s">
        <v>18</v>
      </c>
      <c r="C1504" s="116" t="s">
        <v>8</v>
      </c>
      <c r="D1504" s="115" t="str">
        <f t="shared" si="463"/>
        <v>PRTotal90+</v>
      </c>
      <c r="E1504" s="113">
        <f>VLOOKUP(D1504,'Appendix 1b. Person-years 2019'!$E$3:$F$1682,2,FALSE)</f>
        <v>37881.299700000003</v>
      </c>
      <c r="F1504" s="113">
        <f>VLOOKUP(D1504,'Appendix 2b. Deaths 2019'!$E$4:$F$1683,2,FALSE)</f>
        <v>6020</v>
      </c>
      <c r="G1504" s="114">
        <f t="shared" si="464"/>
        <v>0.15891746185255623</v>
      </c>
      <c r="H1504" s="190"/>
      <c r="I1504" s="215">
        <f>VLOOKUP(D1504,'Appendix 3. nax IBGE 2019'!$E$5:$O$1850,11,FALSE)</f>
        <v>5.9339026426634014</v>
      </c>
      <c r="J1504" s="114">
        <v>1</v>
      </c>
      <c r="K1504" s="114">
        <f t="shared" si="466"/>
        <v>0</v>
      </c>
      <c r="L1504" s="113">
        <f t="shared" si="471"/>
        <v>21965.300018479786</v>
      </c>
      <c r="M1504" s="113">
        <f t="shared" si="465"/>
        <v>21965.300018479786</v>
      </c>
      <c r="N1504" s="113">
        <f>L1504*P1504</f>
        <v>138218.29119608775</v>
      </c>
      <c r="O1504" s="113">
        <f>N1504</f>
        <v>138218.29119608775</v>
      </c>
      <c r="P1504" s="112">
        <f>1/G1504</f>
        <v>6.2925747009966777</v>
      </c>
    </row>
    <row r="1505" spans="1:16" x14ac:dyDescent="0.2">
      <c r="A1505" s="115" t="s">
        <v>60</v>
      </c>
      <c r="B1505" s="115" t="s">
        <v>18</v>
      </c>
      <c r="C1505" s="116">
        <v>0</v>
      </c>
      <c r="D1505" s="115" t="str">
        <f t="shared" si="463"/>
        <v>RJTotal0</v>
      </c>
      <c r="E1505" s="122">
        <f>VLOOKUP(D1505,'Appendix 1b. Person-years 2019'!$E$3:$F$1682,2,FALSE)</f>
        <v>226359.9713</v>
      </c>
      <c r="F1505" s="122">
        <f>VLOOKUP(D1505,'Appendix 2b. Deaths 2019'!$E$4:$F$1683,2,FALSE)</f>
        <v>2728</v>
      </c>
      <c r="G1505" s="123">
        <f t="shared" si="464"/>
        <v>1.205160075049011E-2</v>
      </c>
      <c r="H1505" s="188">
        <v>1</v>
      </c>
      <c r="I1505" s="215">
        <f>VLOOKUP(D1505,'Appendix 3. nax IBGE 2019'!$E$5:$O$1850,11,FALSE)</f>
        <v>8.1265758505345093E-2</v>
      </c>
      <c r="J1505" s="123">
        <f t="shared" ref="J1505:J1523" si="472">(H1505*G1505)/(1+(H1505-I1505)*G1505)</f>
        <v>1.1919624071028111E-2</v>
      </c>
      <c r="K1505" s="123">
        <f t="shared" si="466"/>
        <v>0.98808037592897191</v>
      </c>
      <c r="L1505" s="122">
        <v>100000</v>
      </c>
      <c r="M1505" s="122">
        <f t="shared" si="465"/>
        <v>1191.9624071028111</v>
      </c>
      <c r="N1505" s="122">
        <f t="shared" ref="N1505:N1523" si="473">L1506*H1505+M1505*I1505</f>
        <v>98904.903322020255</v>
      </c>
      <c r="O1505" s="122">
        <f t="shared" ref="O1505:O1523" si="474">O1506+N1505</f>
        <v>7505548.1210650261</v>
      </c>
      <c r="P1505" s="121">
        <f t="shared" ref="P1505:P1523" si="475">O1505/L1505</f>
        <v>75.055481210650257</v>
      </c>
    </row>
    <row r="1506" spans="1:16" x14ac:dyDescent="0.2">
      <c r="A1506" s="115" t="s">
        <v>60</v>
      </c>
      <c r="B1506" s="115" t="s">
        <v>18</v>
      </c>
      <c r="C1506" s="120" t="s">
        <v>1657</v>
      </c>
      <c r="D1506" s="115" t="str">
        <f t="shared" si="463"/>
        <v>RJTotal1-4</v>
      </c>
      <c r="E1506" s="118">
        <f>VLOOKUP(D1506,'Appendix 1b. Person-years 2019'!$E$3:$F$1682,2,FALSE)</f>
        <v>903376.32050000003</v>
      </c>
      <c r="F1506" s="118">
        <f>VLOOKUP(D1506,'Appendix 2b. Deaths 2019'!$E$4:$F$1683,2,FALSE)</f>
        <v>444</v>
      </c>
      <c r="G1506" s="119">
        <f t="shared" si="464"/>
        <v>4.9148952648466057E-4</v>
      </c>
      <c r="H1506" s="189">
        <v>4</v>
      </c>
      <c r="I1506" s="215">
        <f>VLOOKUP(D1506,'Appendix 3. nax IBGE 2019'!$E$5:$O$1850,11,FALSE)</f>
        <v>1.5070643808096589</v>
      </c>
      <c r="J1506" s="119">
        <f t="shared" si="472"/>
        <v>1.963552260101563E-3</v>
      </c>
      <c r="K1506" s="119">
        <f t="shared" si="466"/>
        <v>0.99803644773989841</v>
      </c>
      <c r="L1506" s="118">
        <f t="shared" ref="L1506:L1524" si="476">L1505-M1505</f>
        <v>98808.037592897192</v>
      </c>
      <c r="M1506" s="118">
        <f t="shared" si="465"/>
        <v>194.0147455317335</v>
      </c>
      <c r="N1506" s="118">
        <f t="shared" si="473"/>
        <v>394748.48410180456</v>
      </c>
      <c r="O1506" s="118">
        <f t="shared" si="474"/>
        <v>7406643.2177430056</v>
      </c>
      <c r="P1506" s="117">
        <f t="shared" si="475"/>
        <v>74.959926319551073</v>
      </c>
    </row>
    <row r="1507" spans="1:16" x14ac:dyDescent="0.2">
      <c r="A1507" s="115" t="s">
        <v>60</v>
      </c>
      <c r="B1507" s="115" t="s">
        <v>18</v>
      </c>
      <c r="C1507" s="120" t="s">
        <v>1658</v>
      </c>
      <c r="D1507" s="115" t="str">
        <f t="shared" si="463"/>
        <v>RJTotal5-9</v>
      </c>
      <c r="E1507" s="118">
        <f>VLOOKUP(D1507,'Appendix 1b. Person-years 2019'!$E$3:$F$1682,2,FALSE)</f>
        <v>1081196.1364</v>
      </c>
      <c r="F1507" s="118">
        <f>VLOOKUP(D1507,'Appendix 2b. Deaths 2019'!$E$4:$F$1683,2,FALSE)</f>
        <v>235</v>
      </c>
      <c r="G1507" s="119">
        <f t="shared" si="464"/>
        <v>2.1735186807313864E-4</v>
      </c>
      <c r="H1507" s="189">
        <v>5</v>
      </c>
      <c r="I1507" s="215">
        <f>VLOOKUP(D1507,'Appendix 3. nax IBGE 2019'!$E$5:$O$1850,11,FALSE)</f>
        <v>2.4999999999997953</v>
      </c>
      <c r="J1507" s="119">
        <f t="shared" si="472"/>
        <v>1.0861691381376492E-3</v>
      </c>
      <c r="K1507" s="119">
        <f t="shared" si="466"/>
        <v>0.99891383086186236</v>
      </c>
      <c r="L1507" s="118">
        <f t="shared" si="476"/>
        <v>98614.022847365457</v>
      </c>
      <c r="M1507" s="118">
        <f t="shared" si="465"/>
        <v>107.11150820440939</v>
      </c>
      <c r="N1507" s="118">
        <f t="shared" si="473"/>
        <v>492802.3354663162</v>
      </c>
      <c r="O1507" s="118">
        <f t="shared" si="474"/>
        <v>7011894.7336412007</v>
      </c>
      <c r="P1507" s="117">
        <f t="shared" si="475"/>
        <v>71.104438610056448</v>
      </c>
    </row>
    <row r="1508" spans="1:16" x14ac:dyDescent="0.2">
      <c r="A1508" s="115" t="s">
        <v>60</v>
      </c>
      <c r="B1508" s="115" t="s">
        <v>18</v>
      </c>
      <c r="C1508" s="120" t="s">
        <v>118</v>
      </c>
      <c r="D1508" s="115" t="str">
        <f t="shared" si="463"/>
        <v>RJTotal10-14</v>
      </c>
      <c r="E1508" s="118">
        <f>VLOOKUP(D1508,'Appendix 1b. Person-years 2019'!$E$3:$F$1682,2,FALSE)</f>
        <v>1064999.9084000001</v>
      </c>
      <c r="F1508" s="118">
        <f>VLOOKUP(D1508,'Appendix 2b. Deaths 2019'!$E$4:$F$1683,2,FALSE)</f>
        <v>292</v>
      </c>
      <c r="G1508" s="119">
        <f t="shared" si="464"/>
        <v>2.7417842733778774E-4</v>
      </c>
      <c r="H1508" s="189">
        <v>5</v>
      </c>
      <c r="I1508" s="215">
        <f>VLOOKUP(D1508,'Appendix 3. nax IBGE 2019'!$E$5:$O$1850,11,FALSE)</f>
        <v>2.4999999999996692</v>
      </c>
      <c r="J1508" s="119">
        <f t="shared" si="472"/>
        <v>1.3699531077174373E-3</v>
      </c>
      <c r="K1508" s="119">
        <f t="shared" si="466"/>
        <v>0.99863004689228252</v>
      </c>
      <c r="L1508" s="118">
        <f t="shared" si="476"/>
        <v>98506.911339161044</v>
      </c>
      <c r="M1508" s="118">
        <f t="shared" si="465"/>
        <v>134.94984932072973</v>
      </c>
      <c r="N1508" s="118">
        <f t="shared" si="473"/>
        <v>492197.18207250332</v>
      </c>
      <c r="O1508" s="118">
        <f t="shared" si="474"/>
        <v>6519092.3981748847</v>
      </c>
      <c r="P1508" s="117">
        <f t="shared" si="475"/>
        <v>66.17903565902634</v>
      </c>
    </row>
    <row r="1509" spans="1:16" x14ac:dyDescent="0.2">
      <c r="A1509" s="115" t="s">
        <v>60</v>
      </c>
      <c r="B1509" s="115" t="s">
        <v>18</v>
      </c>
      <c r="C1509" s="116" t="s">
        <v>119</v>
      </c>
      <c r="D1509" s="115" t="str">
        <f t="shared" si="463"/>
        <v>RJTotal15-19</v>
      </c>
      <c r="E1509" s="118">
        <f>VLOOKUP(D1509,'Appendix 1b. Person-years 2019'!$E$3:$F$1682,2,FALSE)</f>
        <v>1173473.4595999999</v>
      </c>
      <c r="F1509" s="118">
        <f>VLOOKUP(D1509,'Appendix 2b. Deaths 2019'!$E$4:$F$1683,2,FALSE)</f>
        <v>1837</v>
      </c>
      <c r="G1509" s="119">
        <f t="shared" si="464"/>
        <v>1.5654380463160839E-3</v>
      </c>
      <c r="H1509" s="189">
        <v>5</v>
      </c>
      <c r="I1509" s="215">
        <f>VLOOKUP(D1509,'Appendix 3. nax IBGE 2019'!$E$5:$O$1850,11,FALSE)</f>
        <v>2.4999999999999281</v>
      </c>
      <c r="J1509" s="119">
        <f t="shared" si="472"/>
        <v>7.7966771937953887E-3</v>
      </c>
      <c r="K1509" s="119">
        <f t="shared" si="466"/>
        <v>0.9922033228062046</v>
      </c>
      <c r="L1509" s="118">
        <f t="shared" si="476"/>
        <v>98371.961489840309</v>
      </c>
      <c r="M1509" s="118">
        <f t="shared" si="465"/>
        <v>766.97442865675623</v>
      </c>
      <c r="N1509" s="118">
        <f t="shared" si="473"/>
        <v>489942.37137755961</v>
      </c>
      <c r="O1509" s="118">
        <f t="shared" si="474"/>
        <v>6026895.2161023812</v>
      </c>
      <c r="P1509" s="117">
        <f t="shared" si="475"/>
        <v>61.266392626773317</v>
      </c>
    </row>
    <row r="1510" spans="1:16" x14ac:dyDescent="0.2">
      <c r="A1510" s="115" t="s">
        <v>60</v>
      </c>
      <c r="B1510" s="115" t="s">
        <v>18</v>
      </c>
      <c r="C1510" s="116" t="s">
        <v>120</v>
      </c>
      <c r="D1510" s="115" t="str">
        <f t="shared" si="463"/>
        <v>RJTotal20-24</v>
      </c>
      <c r="E1510" s="118">
        <f>VLOOKUP(D1510,'Appendix 1b. Person-years 2019'!$E$3:$F$1682,2,FALSE)</f>
        <v>1339199.0211</v>
      </c>
      <c r="F1510" s="118">
        <f>VLOOKUP(D1510,'Appendix 2b. Deaths 2019'!$E$4:$F$1683,2,FALSE)</f>
        <v>2658</v>
      </c>
      <c r="G1510" s="119">
        <f t="shared" si="464"/>
        <v>1.984768475873552E-3</v>
      </c>
      <c r="H1510" s="189">
        <v>5</v>
      </c>
      <c r="I1510" s="215">
        <f>VLOOKUP(D1510,'Appendix 3. nax IBGE 2019'!$E$5:$O$1850,11,FALSE)</f>
        <v>2.4999999999999551</v>
      </c>
      <c r="J1510" s="119">
        <f t="shared" si="472"/>
        <v>9.8748441807823099E-3</v>
      </c>
      <c r="K1510" s="119">
        <f t="shared" si="466"/>
        <v>0.99012515581921767</v>
      </c>
      <c r="L1510" s="118">
        <f t="shared" si="476"/>
        <v>97604.98706118355</v>
      </c>
      <c r="M1510" s="118">
        <f t="shared" si="465"/>
        <v>963.83403849646106</v>
      </c>
      <c r="N1510" s="118">
        <f t="shared" si="473"/>
        <v>485615.35020967654</v>
      </c>
      <c r="O1510" s="118">
        <f t="shared" si="474"/>
        <v>5536952.8447248219</v>
      </c>
      <c r="P1510" s="117">
        <f t="shared" si="475"/>
        <v>56.728175592646622</v>
      </c>
    </row>
    <row r="1511" spans="1:16" x14ac:dyDescent="0.2">
      <c r="A1511" s="115" t="s">
        <v>60</v>
      </c>
      <c r="B1511" s="115" t="s">
        <v>18</v>
      </c>
      <c r="C1511" s="116" t="s">
        <v>121</v>
      </c>
      <c r="D1511" s="115" t="str">
        <f t="shared" si="463"/>
        <v>RJTotal25-29</v>
      </c>
      <c r="E1511" s="118">
        <f>VLOOKUP(D1511,'Appendix 1b. Person-years 2019'!$E$3:$F$1682,2,FALSE)</f>
        <v>1305783.8578000001</v>
      </c>
      <c r="F1511" s="118">
        <f>VLOOKUP(D1511,'Appendix 2b. Deaths 2019'!$E$4:$F$1683,2,FALSE)</f>
        <v>2433</v>
      </c>
      <c r="G1511" s="119">
        <f t="shared" si="464"/>
        <v>1.8632486421597727E-3</v>
      </c>
      <c r="H1511" s="189">
        <v>5</v>
      </c>
      <c r="I1511" s="215">
        <f>VLOOKUP(D1511,'Appendix 3. nax IBGE 2019'!$E$5:$O$1850,11,FALSE)</f>
        <v>2.4999999999999729</v>
      </c>
      <c r="J1511" s="119">
        <f t="shared" si="472"/>
        <v>9.2730482245163316E-3</v>
      </c>
      <c r="K1511" s="119">
        <f t="shared" si="466"/>
        <v>0.99072695177548364</v>
      </c>
      <c r="L1511" s="118">
        <f t="shared" si="476"/>
        <v>96641.153022687096</v>
      </c>
      <c r="M1511" s="118">
        <f t="shared" si="465"/>
        <v>896.15807245223971</v>
      </c>
      <c r="N1511" s="118">
        <f t="shared" si="473"/>
        <v>480965.36993230489</v>
      </c>
      <c r="O1511" s="118">
        <f t="shared" si="474"/>
        <v>5051337.4945151452</v>
      </c>
      <c r="P1511" s="117">
        <f t="shared" si="475"/>
        <v>52.269011042628115</v>
      </c>
    </row>
    <row r="1512" spans="1:16" x14ac:dyDescent="0.2">
      <c r="A1512" s="115" t="s">
        <v>60</v>
      </c>
      <c r="B1512" s="115" t="s">
        <v>18</v>
      </c>
      <c r="C1512" s="116" t="s">
        <v>122</v>
      </c>
      <c r="D1512" s="115" t="str">
        <f t="shared" si="463"/>
        <v>RJTotal30-34</v>
      </c>
      <c r="E1512" s="118">
        <f>VLOOKUP(D1512,'Appendix 1b. Person-years 2019'!$E$3:$F$1682,2,FALSE)</f>
        <v>1337728.8683</v>
      </c>
      <c r="F1512" s="118">
        <f>VLOOKUP(D1512,'Appendix 2b. Deaths 2019'!$E$4:$F$1683,2,FALSE)</f>
        <v>2445</v>
      </c>
      <c r="G1512" s="119">
        <f t="shared" si="464"/>
        <v>1.8277246293616522E-3</v>
      </c>
      <c r="H1512" s="189">
        <v>5</v>
      </c>
      <c r="I1512" s="215">
        <f>VLOOKUP(D1512,'Appendix 3. nax IBGE 2019'!$E$5:$O$1850,11,FALSE)</f>
        <v>2.4999999999999631</v>
      </c>
      <c r="J1512" s="119">
        <f t="shared" si="472"/>
        <v>9.0970558641642295E-3</v>
      </c>
      <c r="K1512" s="119">
        <f t="shared" si="466"/>
        <v>0.99090294413583579</v>
      </c>
      <c r="L1512" s="118">
        <f t="shared" si="476"/>
        <v>95744.994950234861</v>
      </c>
      <c r="M1512" s="118">
        <f t="shared" si="465"/>
        <v>870.99756777640857</v>
      </c>
      <c r="N1512" s="118">
        <f t="shared" si="473"/>
        <v>476547.48083173332</v>
      </c>
      <c r="O1512" s="118">
        <f t="shared" si="474"/>
        <v>4570372.1245828401</v>
      </c>
      <c r="P1512" s="117">
        <f t="shared" si="475"/>
        <v>47.734841147136422</v>
      </c>
    </row>
    <row r="1513" spans="1:16" x14ac:dyDescent="0.2">
      <c r="A1513" s="115" t="s">
        <v>60</v>
      </c>
      <c r="B1513" s="115" t="s">
        <v>18</v>
      </c>
      <c r="C1513" s="116" t="s">
        <v>123</v>
      </c>
      <c r="D1513" s="115" t="str">
        <f t="shared" si="463"/>
        <v>RJTotal35-39</v>
      </c>
      <c r="E1513" s="118">
        <f>VLOOKUP(D1513,'Appendix 1b. Person-years 2019'!$E$3:$F$1682,2,FALSE)</f>
        <v>1365706.6643000001</v>
      </c>
      <c r="F1513" s="118">
        <f>VLOOKUP(D1513,'Appendix 2b. Deaths 2019'!$E$4:$F$1683,2,FALSE)</f>
        <v>2979</v>
      </c>
      <c r="G1513" s="119">
        <f t="shared" si="464"/>
        <v>2.1812883233801174E-3</v>
      </c>
      <c r="H1513" s="189">
        <v>5</v>
      </c>
      <c r="I1513" s="215">
        <f>VLOOKUP(D1513,'Appendix 3. nax IBGE 2019'!$E$5:$O$1850,11,FALSE)</f>
        <v>2.499999999999964</v>
      </c>
      <c r="J1513" s="119">
        <f t="shared" si="472"/>
        <v>1.0847288955055604E-2</v>
      </c>
      <c r="K1513" s="119">
        <f t="shared" si="466"/>
        <v>0.9891527110449444</v>
      </c>
      <c r="L1513" s="118">
        <f t="shared" si="476"/>
        <v>94873.997382458459</v>
      </c>
      <c r="M1513" s="118">
        <f t="shared" si="465"/>
        <v>1029.125663928716</v>
      </c>
      <c r="N1513" s="118">
        <f t="shared" si="473"/>
        <v>471797.17275247048</v>
      </c>
      <c r="O1513" s="118">
        <f t="shared" si="474"/>
        <v>4093824.6437511072</v>
      </c>
      <c r="P1513" s="117">
        <f t="shared" si="475"/>
        <v>43.150122865045702</v>
      </c>
    </row>
    <row r="1514" spans="1:16" x14ac:dyDescent="0.2">
      <c r="A1514" s="115" t="s">
        <v>60</v>
      </c>
      <c r="B1514" s="115" t="s">
        <v>18</v>
      </c>
      <c r="C1514" s="116" t="s">
        <v>124</v>
      </c>
      <c r="D1514" s="115" t="str">
        <f t="shared" si="463"/>
        <v>RJTotal40-44</v>
      </c>
      <c r="E1514" s="118">
        <f>VLOOKUP(D1514,'Appendix 1b. Person-years 2019'!$E$3:$F$1682,2,FALSE)</f>
        <v>1286944.1979</v>
      </c>
      <c r="F1514" s="118">
        <f>VLOOKUP(D1514,'Appendix 2b. Deaths 2019'!$E$4:$F$1683,2,FALSE)</f>
        <v>3633</v>
      </c>
      <c r="G1514" s="119">
        <f t="shared" si="464"/>
        <v>2.8229662217897473E-3</v>
      </c>
      <c r="H1514" s="189">
        <v>5</v>
      </c>
      <c r="I1514" s="215">
        <f>VLOOKUP(D1514,'Appendix 3. nax IBGE 2019'!$E$5:$O$1850,11,FALSE)</f>
        <v>2.4999999999999964</v>
      </c>
      <c r="J1514" s="119">
        <f t="shared" si="472"/>
        <v>1.4015914972610842E-2</v>
      </c>
      <c r="K1514" s="119">
        <f t="shared" si="466"/>
        <v>0.98598408502738921</v>
      </c>
      <c r="L1514" s="118">
        <f t="shared" si="476"/>
        <v>93844.871718529743</v>
      </c>
      <c r="M1514" s="118">
        <f t="shared" si="465"/>
        <v>1315.3217426224849</v>
      </c>
      <c r="N1514" s="118">
        <f t="shared" si="473"/>
        <v>465936.05423609249</v>
      </c>
      <c r="O1514" s="118">
        <f t="shared" si="474"/>
        <v>3622027.4709986369</v>
      </c>
      <c r="P1514" s="117">
        <f t="shared" si="475"/>
        <v>38.595901988786721</v>
      </c>
    </row>
    <row r="1515" spans="1:16" x14ac:dyDescent="0.2">
      <c r="A1515" s="115" t="s">
        <v>60</v>
      </c>
      <c r="B1515" s="115" t="s">
        <v>18</v>
      </c>
      <c r="C1515" s="116" t="s">
        <v>125</v>
      </c>
      <c r="D1515" s="115" t="str">
        <f t="shared" si="463"/>
        <v>RJTotal45-49</v>
      </c>
      <c r="E1515" s="118">
        <f>VLOOKUP(D1515,'Appendix 1b. Person-years 2019'!$E$3:$F$1682,2,FALSE)</f>
        <v>1152551.5988</v>
      </c>
      <c r="F1515" s="118">
        <f>VLOOKUP(D1515,'Appendix 2b. Deaths 2019'!$E$4:$F$1683,2,FALSE)</f>
        <v>4833</v>
      </c>
      <c r="G1515" s="119">
        <f t="shared" si="464"/>
        <v>4.1933046685562409E-3</v>
      </c>
      <c r="H1515" s="189">
        <v>5</v>
      </c>
      <c r="I1515" s="215">
        <f>VLOOKUP(D1515,'Appendix 3. nax IBGE 2019'!$E$5:$O$1850,11,FALSE)</f>
        <v>2.4999999999999929</v>
      </c>
      <c r="J1515" s="119">
        <f t="shared" si="472"/>
        <v>2.0749006082596073E-2</v>
      </c>
      <c r="K1515" s="119">
        <f t="shared" si="466"/>
        <v>0.97925099391740389</v>
      </c>
      <c r="L1515" s="118">
        <f t="shared" si="476"/>
        <v>92529.549975907255</v>
      </c>
      <c r="M1515" s="118">
        <f t="shared" si="465"/>
        <v>1919.8961952699769</v>
      </c>
      <c r="N1515" s="118">
        <f t="shared" si="473"/>
        <v>457848.00939136138</v>
      </c>
      <c r="O1515" s="118">
        <f t="shared" si="474"/>
        <v>3156091.4167625443</v>
      </c>
      <c r="P1515" s="117">
        <f t="shared" si="475"/>
        <v>34.109010770984234</v>
      </c>
    </row>
    <row r="1516" spans="1:16" x14ac:dyDescent="0.2">
      <c r="A1516" s="115" t="s">
        <v>60</v>
      </c>
      <c r="B1516" s="115" t="s">
        <v>18</v>
      </c>
      <c r="C1516" s="116" t="s">
        <v>126</v>
      </c>
      <c r="D1516" s="115" t="str">
        <f t="shared" si="463"/>
        <v>RJTotal50-54</v>
      </c>
      <c r="E1516" s="118">
        <f>VLOOKUP(D1516,'Appendix 1b. Person-years 2019'!$E$3:$F$1682,2,FALSE)</f>
        <v>1101269.0035000001</v>
      </c>
      <c r="F1516" s="118">
        <f>VLOOKUP(D1516,'Appendix 2b. Deaths 2019'!$E$4:$F$1683,2,FALSE)</f>
        <v>6877</v>
      </c>
      <c r="G1516" s="119">
        <f t="shared" si="464"/>
        <v>6.2446141479909536E-3</v>
      </c>
      <c r="H1516" s="189">
        <v>5</v>
      </c>
      <c r="I1516" s="215">
        <f>VLOOKUP(D1516,'Appendix 3. nax IBGE 2019'!$E$5:$O$1850,11,FALSE)</f>
        <v>2.4999999999999898</v>
      </c>
      <c r="J1516" s="119">
        <f t="shared" si="472"/>
        <v>3.0743123381894739E-2</v>
      </c>
      <c r="K1516" s="119">
        <f t="shared" si="466"/>
        <v>0.96925687661810522</v>
      </c>
      <c r="L1516" s="118">
        <f t="shared" si="476"/>
        <v>90609.65378063728</v>
      </c>
      <c r="M1516" s="118">
        <f t="shared" si="465"/>
        <v>2785.6237657688971</v>
      </c>
      <c r="N1516" s="118">
        <f t="shared" si="473"/>
        <v>446084.20948876411</v>
      </c>
      <c r="O1516" s="118">
        <f t="shared" si="474"/>
        <v>2698243.4073711829</v>
      </c>
      <c r="P1516" s="117">
        <f t="shared" si="475"/>
        <v>29.778763021250843</v>
      </c>
    </row>
    <row r="1517" spans="1:16" x14ac:dyDescent="0.2">
      <c r="A1517" s="115" t="s">
        <v>60</v>
      </c>
      <c r="B1517" s="115" t="s">
        <v>18</v>
      </c>
      <c r="C1517" s="116" t="s">
        <v>127</v>
      </c>
      <c r="D1517" s="115" t="str">
        <f t="shared" si="463"/>
        <v>RJTotal55-59</v>
      </c>
      <c r="E1517" s="118">
        <f>VLOOKUP(D1517,'Appendix 1b. Person-years 2019'!$E$3:$F$1682,2,FALSE)</f>
        <v>1031373.8267</v>
      </c>
      <c r="F1517" s="118">
        <f>VLOOKUP(D1517,'Appendix 2b. Deaths 2019'!$E$4:$F$1683,2,FALSE)</f>
        <v>9667</v>
      </c>
      <c r="G1517" s="119">
        <f t="shared" si="464"/>
        <v>9.3729351567226459E-3</v>
      </c>
      <c r="H1517" s="189">
        <v>5</v>
      </c>
      <c r="I1517" s="215">
        <f>VLOOKUP(D1517,'Appendix 3. nax IBGE 2019'!$E$5:$O$1850,11,FALSE)</f>
        <v>2.5000000000000071</v>
      </c>
      <c r="J1517" s="119">
        <f t="shared" si="472"/>
        <v>4.579166990184317E-2</v>
      </c>
      <c r="K1517" s="119">
        <f t="shared" si="466"/>
        <v>0.95420833009815686</v>
      </c>
      <c r="L1517" s="118">
        <f t="shared" si="476"/>
        <v>87824.030014868389</v>
      </c>
      <c r="M1517" s="118">
        <f t="shared" si="465"/>
        <v>4021.6089918904199</v>
      </c>
      <c r="N1517" s="118">
        <f t="shared" si="473"/>
        <v>429066.12759461591</v>
      </c>
      <c r="O1517" s="118">
        <f t="shared" si="474"/>
        <v>2252159.197882419</v>
      </c>
      <c r="P1517" s="117">
        <f t="shared" si="475"/>
        <v>25.643997405962057</v>
      </c>
    </row>
    <row r="1518" spans="1:16" x14ac:dyDescent="0.2">
      <c r="A1518" s="115" t="s">
        <v>60</v>
      </c>
      <c r="B1518" s="115" t="s">
        <v>18</v>
      </c>
      <c r="C1518" s="116" t="s">
        <v>128</v>
      </c>
      <c r="D1518" s="115" t="str">
        <f t="shared" si="463"/>
        <v>RJTotal60-64</v>
      </c>
      <c r="E1518" s="118">
        <f>VLOOKUP(D1518,'Appendix 1b. Person-years 2019'!$E$3:$F$1682,2,FALSE)</f>
        <v>893261.17760000005</v>
      </c>
      <c r="F1518" s="118">
        <f>VLOOKUP(D1518,'Appendix 2b. Deaths 2019'!$E$4:$F$1683,2,FALSE)</f>
        <v>13004</v>
      </c>
      <c r="G1518" s="119">
        <f t="shared" si="464"/>
        <v>1.4557892278425154E-2</v>
      </c>
      <c r="H1518" s="189">
        <v>5</v>
      </c>
      <c r="I1518" s="215">
        <f>VLOOKUP(D1518,'Appendix 3. nax IBGE 2019'!$E$5:$O$1850,11,FALSE)</f>
        <v>2.4999999999999987</v>
      </c>
      <c r="J1518" s="119">
        <f t="shared" si="472"/>
        <v>7.0233337970793189E-2</v>
      </c>
      <c r="K1518" s="119">
        <f t="shared" si="466"/>
        <v>0.92976666202920677</v>
      </c>
      <c r="L1518" s="118">
        <f t="shared" si="476"/>
        <v>83802.421022977971</v>
      </c>
      <c r="M1518" s="118">
        <f t="shared" si="465"/>
        <v>5885.7237584775157</v>
      </c>
      <c r="N1518" s="118">
        <f t="shared" si="473"/>
        <v>404297.79571869603</v>
      </c>
      <c r="O1518" s="118">
        <f t="shared" si="474"/>
        <v>1823093.0702878032</v>
      </c>
      <c r="P1518" s="117">
        <f t="shared" si="475"/>
        <v>21.754658732209244</v>
      </c>
    </row>
    <row r="1519" spans="1:16" x14ac:dyDescent="0.2">
      <c r="A1519" s="115" t="s">
        <v>60</v>
      </c>
      <c r="B1519" s="115" t="s">
        <v>18</v>
      </c>
      <c r="C1519" s="116" t="s">
        <v>129</v>
      </c>
      <c r="D1519" s="115" t="str">
        <f t="shared" si="463"/>
        <v>RJTotal65-69</v>
      </c>
      <c r="E1519" s="118">
        <f>VLOOKUP(D1519,'Appendix 1b. Person-years 2019'!$E$3:$F$1682,2,FALSE)</f>
        <v>701640.59530000004</v>
      </c>
      <c r="F1519" s="118">
        <f>VLOOKUP(D1519,'Appendix 2b. Deaths 2019'!$E$4:$F$1683,2,FALSE)</f>
        <v>14891</v>
      </c>
      <c r="G1519" s="119">
        <f t="shared" si="464"/>
        <v>2.1223116364344718E-2</v>
      </c>
      <c r="H1519" s="189">
        <v>5</v>
      </c>
      <c r="I1519" s="215">
        <f>VLOOKUP(D1519,'Appendix 3. nax IBGE 2019'!$E$5:$O$1850,11,FALSE)</f>
        <v>2.5000000000000049</v>
      </c>
      <c r="J1519" s="119">
        <f t="shared" si="472"/>
        <v>0.10076900122445985</v>
      </c>
      <c r="K1519" s="119">
        <f t="shared" si="466"/>
        <v>0.89923099877554014</v>
      </c>
      <c r="L1519" s="118">
        <f t="shared" si="476"/>
        <v>77916.697264500457</v>
      </c>
      <c r="M1519" s="118">
        <f t="shared" si="465"/>
        <v>7851.5877620523142</v>
      </c>
      <c r="N1519" s="118">
        <f t="shared" si="473"/>
        <v>369954.51691737154</v>
      </c>
      <c r="O1519" s="118">
        <f t="shared" si="474"/>
        <v>1418795.2745691072</v>
      </c>
      <c r="P1519" s="117">
        <f t="shared" si="475"/>
        <v>18.209130063005418</v>
      </c>
    </row>
    <row r="1520" spans="1:16" x14ac:dyDescent="0.2">
      <c r="A1520" s="115" t="s">
        <v>60</v>
      </c>
      <c r="B1520" s="115" t="s">
        <v>18</v>
      </c>
      <c r="C1520" s="116" t="s">
        <v>130</v>
      </c>
      <c r="D1520" s="115" t="str">
        <f t="shared" si="463"/>
        <v>RJTotal70-74</v>
      </c>
      <c r="E1520" s="118">
        <f>VLOOKUP(D1520,'Appendix 1b. Person-years 2019'!$E$3:$F$1682,2,FALSE)</f>
        <v>510488.79470000003</v>
      </c>
      <c r="F1520" s="118">
        <f>VLOOKUP(D1520,'Appendix 2b. Deaths 2019'!$E$4:$F$1683,2,FALSE)</f>
        <v>15515</v>
      </c>
      <c r="G1520" s="119">
        <f t="shared" si="464"/>
        <v>3.0392439875429059E-2</v>
      </c>
      <c r="H1520" s="189">
        <v>5</v>
      </c>
      <c r="I1520" s="215">
        <f>VLOOKUP(D1520,'Appendix 3. nax IBGE 2019'!$E$5:$O$1850,11,FALSE)</f>
        <v>2.4999999999999951</v>
      </c>
      <c r="J1520" s="119">
        <f t="shared" si="472"/>
        <v>0.14123129060643219</v>
      </c>
      <c r="K1520" s="119">
        <f t="shared" si="466"/>
        <v>0.85876870939356786</v>
      </c>
      <c r="L1520" s="118">
        <f t="shared" si="476"/>
        <v>70065.109502448147</v>
      </c>
      <c r="M1520" s="118">
        <f t="shared" si="465"/>
        <v>9895.3858415117484</v>
      </c>
      <c r="N1520" s="118">
        <f t="shared" si="473"/>
        <v>325587.08290846128</v>
      </c>
      <c r="O1520" s="118">
        <f t="shared" si="474"/>
        <v>1048840.7576517358</v>
      </c>
      <c r="P1520" s="117">
        <f t="shared" si="475"/>
        <v>14.969515713310749</v>
      </c>
    </row>
    <row r="1521" spans="1:16" x14ac:dyDescent="0.2">
      <c r="A1521" s="115" t="s">
        <v>60</v>
      </c>
      <c r="B1521" s="115" t="s">
        <v>18</v>
      </c>
      <c r="C1521" s="116" t="s">
        <v>131</v>
      </c>
      <c r="D1521" s="115" t="str">
        <f t="shared" si="463"/>
        <v>RJTotal75-79</v>
      </c>
      <c r="E1521" s="118">
        <f>VLOOKUP(D1521,'Appendix 1b. Person-years 2019'!$E$3:$F$1682,2,FALSE)</f>
        <v>337975.64539999998</v>
      </c>
      <c r="F1521" s="118">
        <f>VLOOKUP(D1521,'Appendix 2b. Deaths 2019'!$E$4:$F$1683,2,FALSE)</f>
        <v>15346</v>
      </c>
      <c r="G1521" s="119">
        <f t="shared" si="464"/>
        <v>4.5405638568535744E-2</v>
      </c>
      <c r="H1521" s="189">
        <v>5</v>
      </c>
      <c r="I1521" s="215">
        <f>VLOOKUP(D1521,'Appendix 3. nax IBGE 2019'!$E$5:$O$1850,11,FALSE)</f>
        <v>2.5000000000000004</v>
      </c>
      <c r="J1521" s="119">
        <f t="shared" si="472"/>
        <v>0.20388443538551684</v>
      </c>
      <c r="K1521" s="119">
        <f t="shared" si="466"/>
        <v>0.79611556461448318</v>
      </c>
      <c r="L1521" s="118">
        <f t="shared" si="476"/>
        <v>60169.723660936397</v>
      </c>
      <c r="M1521" s="118">
        <f t="shared" si="465"/>
        <v>12267.670135912591</v>
      </c>
      <c r="N1521" s="118">
        <f t="shared" si="473"/>
        <v>270179.44296490052</v>
      </c>
      <c r="O1521" s="118">
        <f t="shared" si="474"/>
        <v>723253.67474327458</v>
      </c>
      <c r="P1521" s="117">
        <f t="shared" si="475"/>
        <v>12.020225966449434</v>
      </c>
    </row>
    <row r="1522" spans="1:16" x14ac:dyDescent="0.2">
      <c r="A1522" s="115" t="s">
        <v>60</v>
      </c>
      <c r="B1522" s="115" t="s">
        <v>18</v>
      </c>
      <c r="C1522" s="116" t="s">
        <v>132</v>
      </c>
      <c r="D1522" s="115" t="str">
        <f t="shared" si="463"/>
        <v>RJTotal80-84</v>
      </c>
      <c r="E1522" s="118">
        <f>VLOOKUP(D1522,'Appendix 1b. Person-years 2019'!$E$3:$F$1682,2,FALSE)</f>
        <v>228567.57939999999</v>
      </c>
      <c r="F1522" s="118">
        <f>VLOOKUP(D1522,'Appendix 2b. Deaths 2019'!$E$4:$F$1683,2,FALSE)</f>
        <v>15968</v>
      </c>
      <c r="G1522" s="119">
        <f t="shared" si="464"/>
        <v>6.9861176470944419E-2</v>
      </c>
      <c r="H1522" s="189">
        <v>5</v>
      </c>
      <c r="I1522" s="215">
        <f>VLOOKUP(D1522,'Appendix 3. nax IBGE 2019'!$E$5:$O$1850,11,FALSE)</f>
        <v>2.4999999999999996</v>
      </c>
      <c r="J1522" s="119">
        <f t="shared" si="472"/>
        <v>0.29736943577956815</v>
      </c>
      <c r="K1522" s="119">
        <f t="shared" si="466"/>
        <v>0.7026305642204318</v>
      </c>
      <c r="L1522" s="118">
        <f t="shared" si="476"/>
        <v>47902.053525023803</v>
      </c>
      <c r="M1522" s="118">
        <f t="shared" si="465"/>
        <v>14244.606629419002</v>
      </c>
      <c r="N1522" s="118">
        <f t="shared" si="473"/>
        <v>203898.75105157151</v>
      </c>
      <c r="O1522" s="118">
        <f t="shared" si="474"/>
        <v>453074.23177837406</v>
      </c>
      <c r="P1522" s="117">
        <f t="shared" si="475"/>
        <v>9.4583467395962533</v>
      </c>
    </row>
    <row r="1523" spans="1:16" x14ac:dyDescent="0.2">
      <c r="A1523" s="115" t="s">
        <v>60</v>
      </c>
      <c r="B1523" s="115" t="s">
        <v>18</v>
      </c>
      <c r="C1523" s="116" t="s">
        <v>133</v>
      </c>
      <c r="D1523" s="115" t="str">
        <f t="shared" si="463"/>
        <v>RJTotal85-89</v>
      </c>
      <c r="E1523" s="118">
        <f>VLOOKUP(D1523,'Appendix 1b. Person-years 2019'!$E$3:$F$1682,2,FALSE)</f>
        <v>127087.8585</v>
      </c>
      <c r="F1523" s="118">
        <f>VLOOKUP(D1523,'Appendix 2b. Deaths 2019'!$E$4:$F$1683,2,FALSE)</f>
        <v>14294</v>
      </c>
      <c r="G1523" s="119">
        <f t="shared" si="464"/>
        <v>0.11247337211209676</v>
      </c>
      <c r="H1523" s="189">
        <v>5</v>
      </c>
      <c r="I1523" s="215">
        <f>VLOOKUP(D1523,'Appendix 3. nax IBGE 2019'!$E$5:$O$1850,11,FALSE)</f>
        <v>2.5000000000000004</v>
      </c>
      <c r="J1523" s="119">
        <f t="shared" si="472"/>
        <v>0.43894328264725802</v>
      </c>
      <c r="K1523" s="119">
        <f t="shared" si="466"/>
        <v>0.56105671735274198</v>
      </c>
      <c r="L1523" s="118">
        <f t="shared" si="476"/>
        <v>33657.4468956048</v>
      </c>
      <c r="M1523" s="118">
        <f t="shared" si="465"/>
        <v>14773.710225882534</v>
      </c>
      <c r="N1523" s="118">
        <f t="shared" si="473"/>
        <v>131352.95891331771</v>
      </c>
      <c r="O1523" s="118">
        <f t="shared" si="474"/>
        <v>249175.48072680255</v>
      </c>
      <c r="P1523" s="117">
        <f t="shared" si="475"/>
        <v>7.4032793247708115</v>
      </c>
    </row>
    <row r="1524" spans="1:16" x14ac:dyDescent="0.2">
      <c r="A1524" s="115" t="s">
        <v>60</v>
      </c>
      <c r="B1524" s="115" t="s">
        <v>18</v>
      </c>
      <c r="C1524" s="116" t="s">
        <v>8</v>
      </c>
      <c r="D1524" s="115" t="str">
        <f t="shared" si="463"/>
        <v>RJTotal90+</v>
      </c>
      <c r="E1524" s="113">
        <f>VLOOKUP(D1524,'Appendix 1b. Person-years 2019'!$E$3:$F$1682,2,FALSE)</f>
        <v>85766.308499999999</v>
      </c>
      <c r="F1524" s="113">
        <f>VLOOKUP(D1524,'Appendix 2b. Deaths 2019'!$E$4:$F$1683,2,FALSE)</f>
        <v>13746</v>
      </c>
      <c r="G1524" s="114">
        <f t="shared" si="464"/>
        <v>0.16027272527416753</v>
      </c>
      <c r="H1524" s="190"/>
      <c r="I1524" s="215">
        <f>VLOOKUP(D1524,'Appendix 3. nax IBGE 2019'!$E$5:$O$1850,11,FALSE)</f>
        <v>6.7493897593769345</v>
      </c>
      <c r="J1524" s="114">
        <v>1</v>
      </c>
      <c r="K1524" s="114">
        <f t="shared" si="466"/>
        <v>0</v>
      </c>
      <c r="L1524" s="113">
        <f t="shared" si="476"/>
        <v>18883.736669722268</v>
      </c>
      <c r="M1524" s="113">
        <f t="shared" si="465"/>
        <v>18883.736669722268</v>
      </c>
      <c r="N1524" s="113">
        <f>L1524*P1524</f>
        <v>117822.52181348484</v>
      </c>
      <c r="O1524" s="113">
        <f>N1524</f>
        <v>117822.52181348484</v>
      </c>
      <c r="P1524" s="112">
        <f>1/G1524</f>
        <v>6.2393647970318638</v>
      </c>
    </row>
    <row r="1525" spans="1:16" x14ac:dyDescent="0.2">
      <c r="A1525" s="115" t="s">
        <v>51</v>
      </c>
      <c r="B1525" s="115" t="s">
        <v>18</v>
      </c>
      <c r="C1525" s="116">
        <v>0</v>
      </c>
      <c r="D1525" s="115" t="str">
        <f t="shared" si="463"/>
        <v>RNTotal0</v>
      </c>
      <c r="E1525" s="122">
        <f>VLOOKUP(D1525,'Appendix 1b. Person-years 2019'!$E$3:$F$1682,2,FALSE)</f>
        <v>47716.646500000003</v>
      </c>
      <c r="F1525" s="122">
        <f>VLOOKUP(D1525,'Appendix 2b. Deaths 2019'!$E$4:$F$1683,2,FALSE)</f>
        <v>535</v>
      </c>
      <c r="G1525" s="123">
        <f t="shared" si="464"/>
        <v>1.1212020107071018E-2</v>
      </c>
      <c r="H1525" s="188">
        <v>1</v>
      </c>
      <c r="I1525" s="215">
        <f>VLOOKUP(D1525,'Appendix 3. nax IBGE 2019'!$E$5:$O$1850,11,FALSE)</f>
        <v>8.9218577065309751E-2</v>
      </c>
      <c r="J1525" s="123">
        <f t="shared" ref="J1525:J1543" si="477">(H1525*G1525)/(1+(H1525-I1525)*G1525)</f>
        <v>1.1098683683043686E-2</v>
      </c>
      <c r="K1525" s="123">
        <f t="shared" si="466"/>
        <v>0.98890131631695632</v>
      </c>
      <c r="L1525" s="122">
        <v>100000</v>
      </c>
      <c r="M1525" s="122">
        <f t="shared" si="465"/>
        <v>1109.8683683043685</v>
      </c>
      <c r="N1525" s="122">
        <f t="shared" ref="N1525:N1543" si="478">L1526*H1525+M1525*I1525</f>
        <v>98989.152508245548</v>
      </c>
      <c r="O1525" s="122">
        <f t="shared" ref="O1525:O1543" si="479">O1526+N1525</f>
        <v>7679394.9218363054</v>
      </c>
      <c r="P1525" s="121">
        <f t="shared" ref="P1525:P1543" si="480">O1525/L1525</f>
        <v>76.793949218363053</v>
      </c>
    </row>
    <row r="1526" spans="1:16" x14ac:dyDescent="0.2">
      <c r="A1526" s="115" t="s">
        <v>51</v>
      </c>
      <c r="B1526" s="115" t="s">
        <v>18</v>
      </c>
      <c r="C1526" s="120" t="s">
        <v>1657</v>
      </c>
      <c r="D1526" s="115" t="str">
        <f t="shared" si="463"/>
        <v>RNTotal1-4</v>
      </c>
      <c r="E1526" s="118">
        <f>VLOOKUP(D1526,'Appendix 1b. Person-years 2019'!$E$3:$F$1682,2,FALSE)</f>
        <v>191971.291</v>
      </c>
      <c r="F1526" s="118">
        <f>VLOOKUP(D1526,'Appendix 2b. Deaths 2019'!$E$4:$F$1683,2,FALSE)</f>
        <v>83</v>
      </c>
      <c r="G1526" s="119">
        <f t="shared" si="464"/>
        <v>4.3235631519506737E-4</v>
      </c>
      <c r="H1526" s="189">
        <v>4</v>
      </c>
      <c r="I1526" s="215">
        <f>VLOOKUP(D1526,'Appendix 3. nax IBGE 2019'!$E$5:$O$1850,11,FALSE)</f>
        <v>1.5027566040893992</v>
      </c>
      <c r="J1526" s="119">
        <f t="shared" si="477"/>
        <v>1.7275600160400501E-3</v>
      </c>
      <c r="K1526" s="119">
        <f t="shared" si="466"/>
        <v>0.99827243998395998</v>
      </c>
      <c r="L1526" s="118">
        <f t="shared" ref="L1526:L1544" si="481">L1525-M1525</f>
        <v>98890.131631695636</v>
      </c>
      <c r="M1526" s="118">
        <f t="shared" si="465"/>
        <v>170.83863738785479</v>
      </c>
      <c r="N1526" s="118">
        <f t="shared" si="478"/>
        <v>395133.90086779936</v>
      </c>
      <c r="O1526" s="118">
        <f t="shared" si="479"/>
        <v>7580405.7693280596</v>
      </c>
      <c r="P1526" s="117">
        <f t="shared" si="480"/>
        <v>76.654825352648601</v>
      </c>
    </row>
    <row r="1527" spans="1:16" x14ac:dyDescent="0.2">
      <c r="A1527" s="115" t="s">
        <v>51</v>
      </c>
      <c r="B1527" s="115" t="s">
        <v>18</v>
      </c>
      <c r="C1527" s="120" t="s">
        <v>1658</v>
      </c>
      <c r="D1527" s="115" t="str">
        <f t="shared" si="463"/>
        <v>RNTotal5-9</v>
      </c>
      <c r="E1527" s="118">
        <f>VLOOKUP(D1527,'Appendix 1b. Person-years 2019'!$E$3:$F$1682,2,FALSE)</f>
        <v>245190.6482</v>
      </c>
      <c r="F1527" s="118">
        <f>VLOOKUP(D1527,'Appendix 2b. Deaths 2019'!$E$4:$F$1683,2,FALSE)</f>
        <v>55</v>
      </c>
      <c r="G1527" s="119">
        <f t="shared" si="464"/>
        <v>2.243152436839147E-4</v>
      </c>
      <c r="H1527" s="189">
        <v>5</v>
      </c>
      <c r="I1527" s="215">
        <f>VLOOKUP(D1527,'Appendix 3. nax IBGE 2019'!$E$5:$O$1850,11,FALSE)</f>
        <v>2.5000000000003224</v>
      </c>
      <c r="J1527" s="119">
        <f t="shared" si="477"/>
        <v>1.1209476043320169E-3</v>
      </c>
      <c r="K1527" s="119">
        <f t="shared" si="466"/>
        <v>0.99887905239566799</v>
      </c>
      <c r="L1527" s="118">
        <f t="shared" si="481"/>
        <v>98719.292994307776</v>
      </c>
      <c r="M1527" s="118">
        <f t="shared" si="465"/>
        <v>110.65915498331977</v>
      </c>
      <c r="N1527" s="118">
        <f t="shared" si="478"/>
        <v>493319.8170840806</v>
      </c>
      <c r="O1527" s="118">
        <f t="shared" si="479"/>
        <v>7185271.8684602603</v>
      </c>
      <c r="P1527" s="117">
        <f t="shared" si="480"/>
        <v>72.784879738498205</v>
      </c>
    </row>
    <row r="1528" spans="1:16" x14ac:dyDescent="0.2">
      <c r="A1528" s="115" t="s">
        <v>51</v>
      </c>
      <c r="B1528" s="115" t="s">
        <v>18</v>
      </c>
      <c r="C1528" s="120" t="s">
        <v>118</v>
      </c>
      <c r="D1528" s="115" t="str">
        <f t="shared" si="463"/>
        <v>RNTotal10-14</v>
      </c>
      <c r="E1528" s="118">
        <f>VLOOKUP(D1528,'Appendix 1b. Person-years 2019'!$E$3:$F$1682,2,FALSE)</f>
        <v>262214.0674</v>
      </c>
      <c r="F1528" s="118">
        <f>VLOOKUP(D1528,'Appendix 2b. Deaths 2019'!$E$4:$F$1683,2,FALSE)</f>
        <v>68</v>
      </c>
      <c r="G1528" s="119">
        <f t="shared" si="464"/>
        <v>2.5933009877867447E-4</v>
      </c>
      <c r="H1528" s="189">
        <v>5</v>
      </c>
      <c r="I1528" s="215">
        <f>VLOOKUP(D1528,'Appendix 3. nax IBGE 2019'!$E$5:$O$1850,11,FALSE)</f>
        <v>2.5000000000002416</v>
      </c>
      <c r="J1528" s="119">
        <f t="shared" si="477"/>
        <v>1.2958103873040273E-3</v>
      </c>
      <c r="K1528" s="119">
        <f t="shared" si="466"/>
        <v>0.99870418961269602</v>
      </c>
      <c r="L1528" s="118">
        <f t="shared" si="481"/>
        <v>98608.633839324451</v>
      </c>
      <c r="M1528" s="118">
        <f t="shared" si="465"/>
        <v>127.77809200685603</v>
      </c>
      <c r="N1528" s="118">
        <f t="shared" si="478"/>
        <v>492723.72396660515</v>
      </c>
      <c r="O1528" s="118">
        <f t="shared" si="479"/>
        <v>6691952.0513761798</v>
      </c>
      <c r="P1528" s="117">
        <f t="shared" si="480"/>
        <v>67.863753819774303</v>
      </c>
    </row>
    <row r="1529" spans="1:16" x14ac:dyDescent="0.2">
      <c r="A1529" s="115" t="s">
        <v>51</v>
      </c>
      <c r="B1529" s="115" t="s">
        <v>18</v>
      </c>
      <c r="C1529" s="116" t="s">
        <v>119</v>
      </c>
      <c r="D1529" s="115" t="str">
        <f t="shared" si="463"/>
        <v>RNTotal15-19</v>
      </c>
      <c r="E1529" s="118">
        <f>VLOOKUP(D1529,'Appendix 1b. Person-years 2019'!$E$3:$F$1682,2,FALSE)</f>
        <v>276151.69309999997</v>
      </c>
      <c r="F1529" s="118">
        <f>VLOOKUP(D1529,'Appendix 2b. Deaths 2019'!$E$4:$F$1683,2,FALSE)</f>
        <v>381</v>
      </c>
      <c r="G1529" s="119">
        <f t="shared" si="464"/>
        <v>1.379676494911195E-3</v>
      </c>
      <c r="H1529" s="189">
        <v>5</v>
      </c>
      <c r="I1529" s="215">
        <f>VLOOKUP(D1529,'Appendix 3. nax IBGE 2019'!$E$5:$O$1850,11,FALSE)</f>
        <v>2.4999999999999423</v>
      </c>
      <c r="J1529" s="119">
        <f t="shared" si="477"/>
        <v>6.8746704215786915E-3</v>
      </c>
      <c r="K1529" s="119">
        <f t="shared" si="466"/>
        <v>0.99312532957842126</v>
      </c>
      <c r="L1529" s="118">
        <f t="shared" si="481"/>
        <v>98480.85574731759</v>
      </c>
      <c r="M1529" s="118">
        <f t="shared" si="465"/>
        <v>677.02342609784216</v>
      </c>
      <c r="N1529" s="118">
        <f t="shared" si="478"/>
        <v>490711.72017134324</v>
      </c>
      <c r="O1529" s="118">
        <f t="shared" si="479"/>
        <v>6199228.3274095748</v>
      </c>
      <c r="P1529" s="117">
        <f t="shared" si="480"/>
        <v>62.948562747216265</v>
      </c>
    </row>
    <row r="1530" spans="1:16" x14ac:dyDescent="0.2">
      <c r="A1530" s="115" t="s">
        <v>51</v>
      </c>
      <c r="B1530" s="115" t="s">
        <v>18</v>
      </c>
      <c r="C1530" s="116" t="s">
        <v>120</v>
      </c>
      <c r="D1530" s="115" t="str">
        <f t="shared" si="463"/>
        <v>RNTotal20-24</v>
      </c>
      <c r="E1530" s="118">
        <f>VLOOKUP(D1530,'Appendix 1b. Person-years 2019'!$E$3:$F$1682,2,FALSE)</f>
        <v>298168.59769999998</v>
      </c>
      <c r="F1530" s="118">
        <f>VLOOKUP(D1530,'Appendix 2b. Deaths 2019'!$E$4:$F$1683,2,FALSE)</f>
        <v>524</v>
      </c>
      <c r="G1530" s="119">
        <f t="shared" si="464"/>
        <v>1.7573949907602896E-3</v>
      </c>
      <c r="H1530" s="189">
        <v>5</v>
      </c>
      <c r="I1530" s="215">
        <f>VLOOKUP(D1530,'Appendix 3. nax IBGE 2019'!$E$5:$O$1850,11,FALSE)</f>
        <v>2.4999999999999658</v>
      </c>
      <c r="J1530" s="119">
        <f t="shared" si="477"/>
        <v>8.7485383600752701E-3</v>
      </c>
      <c r="K1530" s="119">
        <f t="shared" si="466"/>
        <v>0.99125146163992472</v>
      </c>
      <c r="L1530" s="118">
        <f t="shared" si="481"/>
        <v>97803.832321219743</v>
      </c>
      <c r="M1530" s="118">
        <f t="shared" si="465"/>
        <v>855.64057882456052</v>
      </c>
      <c r="N1530" s="118">
        <f t="shared" si="478"/>
        <v>486880.06015903724</v>
      </c>
      <c r="O1530" s="118">
        <f t="shared" si="479"/>
        <v>5708516.6072382312</v>
      </c>
      <c r="P1530" s="117">
        <f t="shared" si="480"/>
        <v>58.367003334691397</v>
      </c>
    </row>
    <row r="1531" spans="1:16" x14ac:dyDescent="0.2">
      <c r="A1531" s="115" t="s">
        <v>51</v>
      </c>
      <c r="B1531" s="115" t="s">
        <v>18</v>
      </c>
      <c r="C1531" s="116" t="s">
        <v>121</v>
      </c>
      <c r="D1531" s="115" t="str">
        <f t="shared" si="463"/>
        <v>RNTotal25-29</v>
      </c>
      <c r="E1531" s="118">
        <f>VLOOKUP(D1531,'Appendix 1b. Person-years 2019'!$E$3:$F$1682,2,FALSE)</f>
        <v>298579.9327</v>
      </c>
      <c r="F1531" s="118">
        <f>VLOOKUP(D1531,'Appendix 2b. Deaths 2019'!$E$4:$F$1683,2,FALSE)</f>
        <v>490</v>
      </c>
      <c r="G1531" s="119">
        <f t="shared" si="464"/>
        <v>1.6411015823100559E-3</v>
      </c>
      <c r="H1531" s="189">
        <v>5</v>
      </c>
      <c r="I1531" s="215">
        <f>VLOOKUP(D1531,'Appendix 3. nax IBGE 2019'!$E$5:$O$1850,11,FALSE)</f>
        <v>2.5000000000000062</v>
      </c>
      <c r="J1531" s="119">
        <f t="shared" si="477"/>
        <v>8.171980287100861E-3</v>
      </c>
      <c r="K1531" s="119">
        <f t="shared" si="466"/>
        <v>0.99182801971289913</v>
      </c>
      <c r="L1531" s="118">
        <f t="shared" si="481"/>
        <v>96948.191742395182</v>
      </c>
      <c r="M1531" s="118">
        <f t="shared" si="465"/>
        <v>792.25871178892794</v>
      </c>
      <c r="N1531" s="118">
        <f t="shared" si="478"/>
        <v>482760.31193250354</v>
      </c>
      <c r="O1531" s="118">
        <f t="shared" si="479"/>
        <v>5221636.5470791943</v>
      </c>
      <c r="P1531" s="117">
        <f t="shared" si="480"/>
        <v>53.86007158291109</v>
      </c>
    </row>
    <row r="1532" spans="1:16" x14ac:dyDescent="0.2">
      <c r="A1532" s="115" t="s">
        <v>51</v>
      </c>
      <c r="B1532" s="115" t="s">
        <v>18</v>
      </c>
      <c r="C1532" s="116" t="s">
        <v>122</v>
      </c>
      <c r="D1532" s="115" t="str">
        <f t="shared" si="463"/>
        <v>RNTotal30-34</v>
      </c>
      <c r="E1532" s="118">
        <f>VLOOKUP(D1532,'Appendix 1b. Person-years 2019'!$E$3:$F$1682,2,FALSE)</f>
        <v>307322.00300000003</v>
      </c>
      <c r="F1532" s="118">
        <f>VLOOKUP(D1532,'Appendix 2b. Deaths 2019'!$E$4:$F$1683,2,FALSE)</f>
        <v>495</v>
      </c>
      <c r="G1532" s="119">
        <f t="shared" si="464"/>
        <v>1.6106884478427662E-3</v>
      </c>
      <c r="H1532" s="189">
        <v>5</v>
      </c>
      <c r="I1532" s="215">
        <f>VLOOKUP(D1532,'Appendix 3. nax IBGE 2019'!$E$5:$O$1850,11,FALSE)</f>
        <v>2.5000000000000258</v>
      </c>
      <c r="J1532" s="119">
        <f t="shared" si="477"/>
        <v>8.0211433319556519E-3</v>
      </c>
      <c r="K1532" s="119">
        <f t="shared" si="466"/>
        <v>0.99197885666804431</v>
      </c>
      <c r="L1532" s="118">
        <f t="shared" si="481"/>
        <v>96155.933030606247</v>
      </c>
      <c r="M1532" s="118">
        <f t="shared" si="465"/>
        <v>771.28052105642155</v>
      </c>
      <c r="N1532" s="118">
        <f t="shared" si="478"/>
        <v>478851.46385039017</v>
      </c>
      <c r="O1532" s="118">
        <f t="shared" si="479"/>
        <v>4738876.2351466911</v>
      </c>
      <c r="P1532" s="117">
        <f t="shared" si="480"/>
        <v>49.283243225754106</v>
      </c>
    </row>
    <row r="1533" spans="1:16" x14ac:dyDescent="0.2">
      <c r="A1533" s="115" t="s">
        <v>51</v>
      </c>
      <c r="B1533" s="115" t="s">
        <v>18</v>
      </c>
      <c r="C1533" s="116" t="s">
        <v>123</v>
      </c>
      <c r="D1533" s="115" t="str">
        <f t="shared" si="463"/>
        <v>RNTotal35-39</v>
      </c>
      <c r="E1533" s="118">
        <f>VLOOKUP(D1533,'Appendix 1b. Person-years 2019'!$E$3:$F$1682,2,FALSE)</f>
        <v>282133.71659999999</v>
      </c>
      <c r="F1533" s="118">
        <f>VLOOKUP(D1533,'Appendix 2b. Deaths 2019'!$E$4:$F$1683,2,FALSE)</f>
        <v>568</v>
      </c>
      <c r="G1533" s="119">
        <f t="shared" si="464"/>
        <v>2.0132297792868617E-3</v>
      </c>
      <c r="H1533" s="189">
        <v>5</v>
      </c>
      <c r="I1533" s="215">
        <f>VLOOKUP(D1533,'Appendix 3. nax IBGE 2019'!$E$5:$O$1850,11,FALSE)</f>
        <v>2.5000000000000622</v>
      </c>
      <c r="J1533" s="119">
        <f t="shared" si="477"/>
        <v>1.0015738936711932E-2</v>
      </c>
      <c r="K1533" s="119">
        <f t="shared" si="466"/>
        <v>0.98998426106328807</v>
      </c>
      <c r="L1533" s="118">
        <f t="shared" si="481"/>
        <v>95384.652509549822</v>
      </c>
      <c r="M1533" s="118">
        <f t="shared" si="465"/>
        <v>955.34777810463561</v>
      </c>
      <c r="N1533" s="118">
        <f t="shared" si="478"/>
        <v>474534.89310248755</v>
      </c>
      <c r="O1533" s="118">
        <f t="shared" si="479"/>
        <v>4260024.7712963009</v>
      </c>
      <c r="P1533" s="117">
        <f t="shared" si="480"/>
        <v>44.661532638804665</v>
      </c>
    </row>
    <row r="1534" spans="1:16" x14ac:dyDescent="0.2">
      <c r="A1534" s="115" t="s">
        <v>51</v>
      </c>
      <c r="B1534" s="115" t="s">
        <v>18</v>
      </c>
      <c r="C1534" s="116" t="s">
        <v>124</v>
      </c>
      <c r="D1534" s="115" t="str">
        <f t="shared" si="463"/>
        <v>RNTotal40-44</v>
      </c>
      <c r="E1534" s="118">
        <f>VLOOKUP(D1534,'Appendix 1b. Person-years 2019'!$E$3:$F$1682,2,FALSE)</f>
        <v>246163.40299999999</v>
      </c>
      <c r="F1534" s="118">
        <f>VLOOKUP(D1534,'Appendix 2b. Deaths 2019'!$E$4:$F$1683,2,FALSE)</f>
        <v>640</v>
      </c>
      <c r="G1534" s="119">
        <f t="shared" si="464"/>
        <v>2.5998990597314747E-3</v>
      </c>
      <c r="H1534" s="189">
        <v>5</v>
      </c>
      <c r="I1534" s="215">
        <f>VLOOKUP(D1534,'Appendix 3. nax IBGE 2019'!$E$5:$O$1850,11,FALSE)</f>
        <v>2.4999999999999871</v>
      </c>
      <c r="J1534" s="119">
        <f t="shared" si="477"/>
        <v>1.2915547499159914E-2</v>
      </c>
      <c r="K1534" s="119">
        <f t="shared" si="466"/>
        <v>0.98708445250084009</v>
      </c>
      <c r="L1534" s="118">
        <f t="shared" si="481"/>
        <v>94429.304731445183</v>
      </c>
      <c r="M1534" s="118">
        <f t="shared" si="465"/>
        <v>1219.6061705716263</v>
      </c>
      <c r="N1534" s="118">
        <f t="shared" si="478"/>
        <v>469097.50823079684</v>
      </c>
      <c r="O1534" s="118">
        <f t="shared" si="479"/>
        <v>3785489.8781938134</v>
      </c>
      <c r="P1534" s="117">
        <f t="shared" si="480"/>
        <v>40.088083767636128</v>
      </c>
    </row>
    <row r="1535" spans="1:16" x14ac:dyDescent="0.2">
      <c r="A1535" s="115" t="s">
        <v>51</v>
      </c>
      <c r="B1535" s="115" t="s">
        <v>18</v>
      </c>
      <c r="C1535" s="116" t="s">
        <v>125</v>
      </c>
      <c r="D1535" s="115" t="str">
        <f t="shared" si="463"/>
        <v>RNTotal45-49</v>
      </c>
      <c r="E1535" s="118">
        <f>VLOOKUP(D1535,'Appendix 1b. Person-years 2019'!$E$3:$F$1682,2,FALSE)</f>
        <v>219712.24739999999</v>
      </c>
      <c r="F1535" s="118">
        <f>VLOOKUP(D1535,'Appendix 2b. Deaths 2019'!$E$4:$F$1683,2,FALSE)</f>
        <v>807</v>
      </c>
      <c r="G1535" s="119">
        <f t="shared" si="464"/>
        <v>3.6729859602719628E-3</v>
      </c>
      <c r="H1535" s="189">
        <v>5</v>
      </c>
      <c r="I1535" s="215">
        <f>VLOOKUP(D1535,'Appendix 3. nax IBGE 2019'!$E$5:$O$1850,11,FALSE)</f>
        <v>2.4999999999999822</v>
      </c>
      <c r="J1535" s="119">
        <f t="shared" si="477"/>
        <v>1.8197828876433383E-2</v>
      </c>
      <c r="K1535" s="119">
        <f t="shared" si="466"/>
        <v>0.9818021711235666</v>
      </c>
      <c r="L1535" s="118">
        <f t="shared" si="481"/>
        <v>93209.698560873556</v>
      </c>
      <c r="M1535" s="118">
        <f t="shared" si="465"/>
        <v>1696.2141440347159</v>
      </c>
      <c r="N1535" s="118">
        <f t="shared" si="478"/>
        <v>461807.95744428097</v>
      </c>
      <c r="O1535" s="118">
        <f t="shared" si="479"/>
        <v>3316392.3699630164</v>
      </c>
      <c r="P1535" s="117">
        <f t="shared" si="480"/>
        <v>35.57990661022405</v>
      </c>
    </row>
    <row r="1536" spans="1:16" x14ac:dyDescent="0.2">
      <c r="A1536" s="115" t="s">
        <v>51</v>
      </c>
      <c r="B1536" s="115" t="s">
        <v>18</v>
      </c>
      <c r="C1536" s="116" t="s">
        <v>126</v>
      </c>
      <c r="D1536" s="115" t="str">
        <f t="shared" si="463"/>
        <v>RNTotal50-54</v>
      </c>
      <c r="E1536" s="118">
        <f>VLOOKUP(D1536,'Appendix 1b. Person-years 2019'!$E$3:$F$1682,2,FALSE)</f>
        <v>208591.97169999999</v>
      </c>
      <c r="F1536" s="118">
        <f>VLOOKUP(D1536,'Appendix 2b. Deaths 2019'!$E$4:$F$1683,2,FALSE)</f>
        <v>1102</v>
      </c>
      <c r="G1536" s="119">
        <f t="shared" si="464"/>
        <v>5.283041293578223E-3</v>
      </c>
      <c r="H1536" s="189">
        <v>5</v>
      </c>
      <c r="I1536" s="215">
        <f>VLOOKUP(D1536,'Appendix 3. nax IBGE 2019'!$E$5:$O$1850,11,FALSE)</f>
        <v>2.4999999999999947</v>
      </c>
      <c r="J1536" s="119">
        <f t="shared" si="477"/>
        <v>2.6070872724976924E-2</v>
      </c>
      <c r="K1536" s="119">
        <f t="shared" si="466"/>
        <v>0.97392912727502312</v>
      </c>
      <c r="L1536" s="118">
        <f t="shared" si="481"/>
        <v>91513.484416838837</v>
      </c>
      <c r="M1536" s="118">
        <f t="shared" si="465"/>
        <v>2385.8364048505646</v>
      </c>
      <c r="N1536" s="118">
        <f t="shared" si="478"/>
        <v>451602.83107206778</v>
      </c>
      <c r="O1536" s="118">
        <f t="shared" si="479"/>
        <v>2854584.4125187355</v>
      </c>
      <c r="P1536" s="117">
        <f t="shared" si="480"/>
        <v>31.193046912258986</v>
      </c>
    </row>
    <row r="1537" spans="1:16" x14ac:dyDescent="0.2">
      <c r="A1537" s="115" t="s">
        <v>51</v>
      </c>
      <c r="B1537" s="115" t="s">
        <v>18</v>
      </c>
      <c r="C1537" s="116" t="s">
        <v>127</v>
      </c>
      <c r="D1537" s="115" t="str">
        <f t="shared" si="463"/>
        <v>RNTotal55-59</v>
      </c>
      <c r="E1537" s="118">
        <f>VLOOKUP(D1537,'Appendix 1b. Person-years 2019'!$E$3:$F$1682,2,FALSE)</f>
        <v>176502.1391</v>
      </c>
      <c r="F1537" s="118">
        <f>VLOOKUP(D1537,'Appendix 2b. Deaths 2019'!$E$4:$F$1683,2,FALSE)</f>
        <v>1342</v>
      </c>
      <c r="G1537" s="119">
        <f t="shared" si="464"/>
        <v>7.6033072847897284E-3</v>
      </c>
      <c r="H1537" s="189">
        <v>5</v>
      </c>
      <c r="I1537" s="215">
        <f>VLOOKUP(D1537,'Appendix 3. nax IBGE 2019'!$E$5:$O$1850,11,FALSE)</f>
        <v>2.4999999999999876</v>
      </c>
      <c r="J1537" s="119">
        <f t="shared" si="477"/>
        <v>3.7307387594268701E-2</v>
      </c>
      <c r="K1537" s="119">
        <f t="shared" si="466"/>
        <v>0.96269261240573134</v>
      </c>
      <c r="L1537" s="118">
        <f t="shared" si="481"/>
        <v>89127.648011988276</v>
      </c>
      <c r="M1537" s="118">
        <f t="shared" si="465"/>
        <v>3325.1197097487989</v>
      </c>
      <c r="N1537" s="118">
        <f t="shared" si="478"/>
        <v>437325.44078556931</v>
      </c>
      <c r="O1537" s="118">
        <f t="shared" si="479"/>
        <v>2402981.5814466677</v>
      </c>
      <c r="P1537" s="117">
        <f t="shared" si="480"/>
        <v>26.961124129781258</v>
      </c>
    </row>
    <row r="1538" spans="1:16" x14ac:dyDescent="0.2">
      <c r="A1538" s="115" t="s">
        <v>51</v>
      </c>
      <c r="B1538" s="115" t="s">
        <v>18</v>
      </c>
      <c r="C1538" s="116" t="s">
        <v>128</v>
      </c>
      <c r="D1538" s="115" t="str">
        <f t="shared" si="463"/>
        <v>RNTotal60-64</v>
      </c>
      <c r="E1538" s="118">
        <f>VLOOKUP(D1538,'Appendix 1b. Person-years 2019'!$E$3:$F$1682,2,FALSE)</f>
        <v>129720.6879</v>
      </c>
      <c r="F1538" s="118">
        <f>VLOOKUP(D1538,'Appendix 2b. Deaths 2019'!$E$4:$F$1683,2,FALSE)</f>
        <v>1446</v>
      </c>
      <c r="G1538" s="119">
        <f t="shared" si="464"/>
        <v>1.1147026919212013E-2</v>
      </c>
      <c r="H1538" s="189">
        <v>5</v>
      </c>
      <c r="I1538" s="215">
        <f>VLOOKUP(D1538,'Appendix 3. nax IBGE 2019'!$E$5:$O$1850,11,FALSE)</f>
        <v>2.5000000000000062</v>
      </c>
      <c r="J1538" s="119">
        <f t="shared" si="477"/>
        <v>5.4224042444078475E-2</v>
      </c>
      <c r="K1538" s="119">
        <f t="shared" si="466"/>
        <v>0.94577595755592148</v>
      </c>
      <c r="L1538" s="118">
        <f t="shared" si="481"/>
        <v>85802.528302239472</v>
      </c>
      <c r="M1538" s="118">
        <f t="shared" si="465"/>
        <v>4652.5599364698774</v>
      </c>
      <c r="N1538" s="118">
        <f t="shared" si="478"/>
        <v>417381.24167002272</v>
      </c>
      <c r="O1538" s="118">
        <f t="shared" si="479"/>
        <v>1965656.1406610985</v>
      </c>
      <c r="P1538" s="117">
        <f t="shared" si="480"/>
        <v>22.909070158598045</v>
      </c>
    </row>
    <row r="1539" spans="1:16" x14ac:dyDescent="0.2">
      <c r="A1539" s="115" t="s">
        <v>51</v>
      </c>
      <c r="B1539" s="115" t="s">
        <v>18</v>
      </c>
      <c r="C1539" s="116" t="s">
        <v>129</v>
      </c>
      <c r="D1539" s="115" t="str">
        <f t="shared" si="463"/>
        <v>RNTotal65-69</v>
      </c>
      <c r="E1539" s="118">
        <f>VLOOKUP(D1539,'Appendix 1b. Person-years 2019'!$E$3:$F$1682,2,FALSE)</f>
        <v>101099.60159999999</v>
      </c>
      <c r="F1539" s="118">
        <f>VLOOKUP(D1539,'Appendix 2b. Deaths 2019'!$E$4:$F$1683,2,FALSE)</f>
        <v>1759</v>
      </c>
      <c r="G1539" s="119">
        <f t="shared" si="464"/>
        <v>1.7398683794615469E-2</v>
      </c>
      <c r="H1539" s="189">
        <v>5</v>
      </c>
      <c r="I1539" s="215">
        <f>VLOOKUP(D1539,'Appendix 3. nax IBGE 2019'!$E$5:$O$1850,11,FALSE)</f>
        <v>2.5000000000000062</v>
      </c>
      <c r="J1539" s="119">
        <f t="shared" si="477"/>
        <v>8.3367219256381936E-2</v>
      </c>
      <c r="K1539" s="119">
        <f t="shared" si="466"/>
        <v>0.91663278074361809</v>
      </c>
      <c r="L1539" s="118">
        <f t="shared" si="481"/>
        <v>81149.9683657696</v>
      </c>
      <c r="M1539" s="118">
        <f t="shared" si="465"/>
        <v>6765.2472053975725</v>
      </c>
      <c r="N1539" s="118">
        <f t="shared" si="478"/>
        <v>388836.72381535405</v>
      </c>
      <c r="O1539" s="118">
        <f t="shared" si="479"/>
        <v>1548274.8989910758</v>
      </c>
      <c r="P1539" s="117">
        <f t="shared" si="480"/>
        <v>19.079180561260252</v>
      </c>
    </row>
    <row r="1540" spans="1:16" x14ac:dyDescent="0.2">
      <c r="A1540" s="115" t="s">
        <v>51</v>
      </c>
      <c r="B1540" s="115" t="s">
        <v>18</v>
      </c>
      <c r="C1540" s="116" t="s">
        <v>130</v>
      </c>
      <c r="D1540" s="115" t="str">
        <f t="shared" si="463"/>
        <v>RNTotal70-74</v>
      </c>
      <c r="E1540" s="118">
        <f>VLOOKUP(D1540,'Appendix 1b. Person-years 2019'!$E$3:$F$1682,2,FALSE)</f>
        <v>85010.772400000002</v>
      </c>
      <c r="F1540" s="118">
        <f>VLOOKUP(D1540,'Appendix 2b. Deaths 2019'!$E$4:$F$1683,2,FALSE)</f>
        <v>2041</v>
      </c>
      <c r="G1540" s="119">
        <f t="shared" si="464"/>
        <v>2.400872198168617E-2</v>
      </c>
      <c r="H1540" s="189">
        <v>5</v>
      </c>
      <c r="I1540" s="215">
        <f>VLOOKUP(D1540,'Appendix 3. nax IBGE 2019'!$E$5:$O$1850,11,FALSE)</f>
        <v>2.5000000000000004</v>
      </c>
      <c r="J1540" s="119">
        <f t="shared" si="477"/>
        <v>0.11324635903467646</v>
      </c>
      <c r="K1540" s="119">
        <f t="shared" si="466"/>
        <v>0.8867536409653235</v>
      </c>
      <c r="L1540" s="118">
        <f t="shared" si="481"/>
        <v>74384.721160372021</v>
      </c>
      <c r="M1540" s="118">
        <f t="shared" si="465"/>
        <v>8423.7988392217849</v>
      </c>
      <c r="N1540" s="118">
        <f t="shared" si="478"/>
        <v>350864.10870380566</v>
      </c>
      <c r="O1540" s="118">
        <f t="shared" si="479"/>
        <v>1159438.1751757218</v>
      </c>
      <c r="P1540" s="117">
        <f t="shared" si="480"/>
        <v>15.587047408243897</v>
      </c>
    </row>
    <row r="1541" spans="1:16" x14ac:dyDescent="0.2">
      <c r="A1541" s="115" t="s">
        <v>51</v>
      </c>
      <c r="B1541" s="115" t="s">
        <v>18</v>
      </c>
      <c r="C1541" s="116" t="s">
        <v>131</v>
      </c>
      <c r="D1541" s="115" t="str">
        <f t="shared" ref="D1541:D1604" si="482">_xlfn.CONCAT(A1541,B1541,C1541)</f>
        <v>RNTotal75-79</v>
      </c>
      <c r="E1541" s="118">
        <f>VLOOKUP(D1541,'Appendix 1b. Person-years 2019'!$E$3:$F$1682,2,FALSE)</f>
        <v>56509.732100000001</v>
      </c>
      <c r="F1541" s="118">
        <f>VLOOKUP(D1541,'Appendix 2b. Deaths 2019'!$E$4:$F$1683,2,FALSE)</f>
        <v>2311</v>
      </c>
      <c r="G1541" s="119">
        <f t="shared" ref="G1541:G1604" si="483">F1541/E1541</f>
        <v>4.0895610616423363E-2</v>
      </c>
      <c r="H1541" s="189">
        <v>5</v>
      </c>
      <c r="I1541" s="215">
        <f>VLOOKUP(D1541,'Appendix 3. nax IBGE 2019'!$E$5:$O$1850,11,FALSE)</f>
        <v>2.5000000000000022</v>
      </c>
      <c r="J1541" s="119">
        <f t="shared" si="477"/>
        <v>0.18551153439357923</v>
      </c>
      <c r="K1541" s="119">
        <f t="shared" si="466"/>
        <v>0.81448846560642074</v>
      </c>
      <c r="L1541" s="118">
        <f t="shared" si="481"/>
        <v>65960.922321150239</v>
      </c>
      <c r="M1541" s="118">
        <f t="shared" ref="M1541:M1604" si="484">L1541*J1541</f>
        <v>12236.51190981227</v>
      </c>
      <c r="N1541" s="118">
        <f t="shared" si="478"/>
        <v>299213.33183122054</v>
      </c>
      <c r="O1541" s="118">
        <f t="shared" si="479"/>
        <v>808574.06647191616</v>
      </c>
      <c r="P1541" s="117">
        <f t="shared" si="480"/>
        <v>12.258380235120644</v>
      </c>
    </row>
    <row r="1542" spans="1:16" x14ac:dyDescent="0.2">
      <c r="A1542" s="115" t="s">
        <v>51</v>
      </c>
      <c r="B1542" s="115" t="s">
        <v>18</v>
      </c>
      <c r="C1542" s="116" t="s">
        <v>132</v>
      </c>
      <c r="D1542" s="115" t="str">
        <f t="shared" si="482"/>
        <v>RNTotal80-84</v>
      </c>
      <c r="E1542" s="118">
        <f>VLOOKUP(D1542,'Appendix 1b. Person-years 2019'!$E$3:$F$1682,2,FALSE)</f>
        <v>38689.027900000001</v>
      </c>
      <c r="F1542" s="118">
        <f>VLOOKUP(D1542,'Appendix 2b. Deaths 2019'!$E$4:$F$1683,2,FALSE)</f>
        <v>2342</v>
      </c>
      <c r="G1542" s="119">
        <f t="shared" si="483"/>
        <v>6.0533958259519877E-2</v>
      </c>
      <c r="H1542" s="189">
        <v>5</v>
      </c>
      <c r="I1542" s="215">
        <f>VLOOKUP(D1542,'Appendix 3. nax IBGE 2019'!$E$5:$O$1850,11,FALSE)</f>
        <v>2.4999999999999991</v>
      </c>
      <c r="J1542" s="119">
        <f t="shared" si="477"/>
        <v>0.2628859703996369</v>
      </c>
      <c r="K1542" s="119">
        <f t="shared" ref="K1542:K1605" si="485">1-J1542</f>
        <v>0.7371140296003631</v>
      </c>
      <c r="L1542" s="118">
        <f t="shared" si="481"/>
        <v>53724.410411337973</v>
      </c>
      <c r="M1542" s="118">
        <f t="shared" si="484"/>
        <v>14123.39376513294</v>
      </c>
      <c r="N1542" s="118">
        <f t="shared" si="478"/>
        <v>233313.5676438575</v>
      </c>
      <c r="O1542" s="118">
        <f t="shared" si="479"/>
        <v>509360.73464069568</v>
      </c>
      <c r="P1542" s="117">
        <f t="shared" si="480"/>
        <v>9.480992545861433</v>
      </c>
    </row>
    <row r="1543" spans="1:16" x14ac:dyDescent="0.2">
      <c r="A1543" s="115" t="s">
        <v>51</v>
      </c>
      <c r="B1543" s="115" t="s">
        <v>18</v>
      </c>
      <c r="C1543" s="116" t="s">
        <v>133</v>
      </c>
      <c r="D1543" s="115" t="str">
        <f t="shared" si="482"/>
        <v>RNTotal85-89</v>
      </c>
      <c r="E1543" s="118">
        <f>VLOOKUP(D1543,'Appendix 1b. Person-years 2019'!$E$3:$F$1682,2,FALSE)</f>
        <v>19168.9702</v>
      </c>
      <c r="F1543" s="118">
        <f>VLOOKUP(D1543,'Appendix 2b. Deaths 2019'!$E$4:$F$1683,2,FALSE)</f>
        <v>2003</v>
      </c>
      <c r="G1543" s="119">
        <f t="shared" si="483"/>
        <v>0.10449178954850689</v>
      </c>
      <c r="H1543" s="189">
        <v>5</v>
      </c>
      <c r="I1543" s="215">
        <f>VLOOKUP(D1543,'Appendix 3. nax IBGE 2019'!$E$5:$O$1850,11,FALSE)</f>
        <v>2.5</v>
      </c>
      <c r="J1543" s="119">
        <f t="shared" si="477"/>
        <v>0.41424574874457892</v>
      </c>
      <c r="K1543" s="119">
        <f t="shared" si="485"/>
        <v>0.58575425125542102</v>
      </c>
      <c r="L1543" s="118">
        <f t="shared" si="481"/>
        <v>39601.016646205033</v>
      </c>
      <c r="M1543" s="118">
        <f t="shared" si="484"/>
        <v>16404.552791653736</v>
      </c>
      <c r="N1543" s="118">
        <f t="shared" si="478"/>
        <v>156993.70125189083</v>
      </c>
      <c r="O1543" s="118">
        <f t="shared" si="479"/>
        <v>276047.16699683818</v>
      </c>
      <c r="P1543" s="117">
        <f t="shared" si="480"/>
        <v>6.9707090972699</v>
      </c>
    </row>
    <row r="1544" spans="1:16" x14ac:dyDescent="0.2">
      <c r="A1544" s="115" t="s">
        <v>51</v>
      </c>
      <c r="B1544" s="115" t="s">
        <v>18</v>
      </c>
      <c r="C1544" s="116" t="s">
        <v>8</v>
      </c>
      <c r="D1544" s="115" t="str">
        <f t="shared" si="482"/>
        <v>RNTotal90+</v>
      </c>
      <c r="E1544" s="113">
        <f>VLOOKUP(D1544,'Appendix 1b. Person-years 2019'!$E$3:$F$1682,2,FALSE)</f>
        <v>14211.6078</v>
      </c>
      <c r="F1544" s="113">
        <f>VLOOKUP(D1544,'Appendix 2b. Deaths 2019'!$E$4:$F$1683,2,FALSE)</f>
        <v>2769</v>
      </c>
      <c r="G1544" s="114">
        <f t="shared" si="483"/>
        <v>0.19484072731024846</v>
      </c>
      <c r="H1544" s="190"/>
      <c r="I1544" s="215">
        <f>VLOOKUP(D1544,'Appendix 3. nax IBGE 2019'!$E$5:$O$1850,11,FALSE)</f>
        <v>5.3293558274897386</v>
      </c>
      <c r="J1544" s="114">
        <v>1</v>
      </c>
      <c r="K1544" s="114">
        <f t="shared" si="485"/>
        <v>0</v>
      </c>
      <c r="L1544" s="113">
        <f t="shared" si="481"/>
        <v>23196.463854551297</v>
      </c>
      <c r="M1544" s="113">
        <f t="shared" si="484"/>
        <v>23196.463854551297</v>
      </c>
      <c r="N1544" s="113">
        <f>L1544*P1544</f>
        <v>119053.46574494737</v>
      </c>
      <c r="O1544" s="113">
        <f>N1544</f>
        <v>119053.46574494737</v>
      </c>
      <c r="P1544" s="112">
        <f>1/G1544</f>
        <v>5.1323971830985915</v>
      </c>
    </row>
    <row r="1545" spans="1:16" x14ac:dyDescent="0.2">
      <c r="A1545" s="115" t="s">
        <v>42</v>
      </c>
      <c r="B1545" s="115" t="s">
        <v>18</v>
      </c>
      <c r="C1545" s="116">
        <v>0</v>
      </c>
      <c r="D1545" s="115" t="str">
        <f t="shared" si="482"/>
        <v>ROTotal0</v>
      </c>
      <c r="E1545" s="122">
        <f>VLOOKUP(D1545,'Appendix 1b. Person-years 2019'!$E$3:$F$1682,2,FALSE)</f>
        <v>28223.724600000001</v>
      </c>
      <c r="F1545" s="122">
        <f>VLOOKUP(D1545,'Appendix 2b. Deaths 2019'!$E$4:$F$1683,2,FALSE)</f>
        <v>309</v>
      </c>
      <c r="G1545" s="123">
        <f t="shared" si="483"/>
        <v>1.0948236080789988E-2</v>
      </c>
      <c r="H1545" s="188">
        <v>1</v>
      </c>
      <c r="I1545" s="215">
        <f>VLOOKUP(D1545,'Appendix 3. nax IBGE 2019'!$E$5:$O$1850,11,FALSE)</f>
        <v>0.1063620029028412</v>
      </c>
      <c r="J1545" s="123">
        <f t="shared" ref="J1545:J1563" si="486">(H1545*G1545)/(1+(H1545-I1545)*G1545)</f>
        <v>1.084215900180426E-2</v>
      </c>
      <c r="K1545" s="123">
        <f t="shared" si="485"/>
        <v>0.9891578409981957</v>
      </c>
      <c r="L1545" s="122">
        <v>100000</v>
      </c>
      <c r="M1545" s="122">
        <f t="shared" si="484"/>
        <v>1084.2159001804259</v>
      </c>
      <c r="N1545" s="122">
        <f t="shared" ref="N1545:N1563" si="487">L1546*H1545+M1545*I1545</f>
        <v>99031.103474541873</v>
      </c>
      <c r="O1545" s="122">
        <f t="shared" ref="O1545:O1563" si="488">O1546+N1545</f>
        <v>7637460.2133622607</v>
      </c>
      <c r="P1545" s="121">
        <f t="shared" ref="P1545:P1563" si="489">O1545/L1545</f>
        <v>76.374602133622602</v>
      </c>
    </row>
    <row r="1546" spans="1:16" x14ac:dyDescent="0.2">
      <c r="A1546" s="115" t="s">
        <v>42</v>
      </c>
      <c r="B1546" s="115" t="s">
        <v>18</v>
      </c>
      <c r="C1546" s="120" t="s">
        <v>1657</v>
      </c>
      <c r="D1546" s="115" t="str">
        <f t="shared" si="482"/>
        <v>ROTotal1-4</v>
      </c>
      <c r="E1546" s="118">
        <f>VLOOKUP(D1546,'Appendix 1b. Person-years 2019'!$E$3:$F$1682,2,FALSE)</f>
        <v>111627.4004</v>
      </c>
      <c r="F1546" s="118">
        <f>VLOOKUP(D1546,'Appendix 2b. Deaths 2019'!$E$4:$F$1683,2,FALSE)</f>
        <v>56</v>
      </c>
      <c r="G1546" s="119">
        <f t="shared" si="483"/>
        <v>5.0166894328213701E-4</v>
      </c>
      <c r="H1546" s="189">
        <v>4</v>
      </c>
      <c r="I1546" s="215">
        <f>VLOOKUP(D1546,'Appendix 3. nax IBGE 2019'!$E$5:$O$1850,11,FALSE)</f>
        <v>1.4934705817609457</v>
      </c>
      <c r="J1546" s="119">
        <f t="shared" si="486"/>
        <v>2.0041556516836897E-3</v>
      </c>
      <c r="K1546" s="119">
        <f t="shared" si="485"/>
        <v>0.99799584434831634</v>
      </c>
      <c r="L1546" s="118">
        <f t="shared" ref="L1546:L1564" si="490">L1545-M1545</f>
        <v>98915.784099819575</v>
      </c>
      <c r="M1546" s="118">
        <f t="shared" si="484"/>
        <v>198.24262774437705</v>
      </c>
      <c r="N1546" s="118">
        <f t="shared" si="487"/>
        <v>395166.235420888</v>
      </c>
      <c r="O1546" s="118">
        <f t="shared" si="488"/>
        <v>7538429.1098877192</v>
      </c>
      <c r="P1546" s="117">
        <f t="shared" si="489"/>
        <v>76.210578306495677</v>
      </c>
    </row>
    <row r="1547" spans="1:16" x14ac:dyDescent="0.2">
      <c r="A1547" s="115" t="s">
        <v>42</v>
      </c>
      <c r="B1547" s="115" t="s">
        <v>18</v>
      </c>
      <c r="C1547" s="120" t="s">
        <v>1658</v>
      </c>
      <c r="D1547" s="115" t="str">
        <f t="shared" si="482"/>
        <v>ROTotal5-9</v>
      </c>
      <c r="E1547" s="118">
        <f>VLOOKUP(D1547,'Appendix 1b. Person-years 2019'!$E$3:$F$1682,2,FALSE)</f>
        <v>134391.81969999999</v>
      </c>
      <c r="F1547" s="118">
        <f>VLOOKUP(D1547,'Appendix 2b. Deaths 2019'!$E$4:$F$1683,2,FALSE)</f>
        <v>33</v>
      </c>
      <c r="G1547" s="119">
        <f t="shared" si="483"/>
        <v>2.4555065980701206E-4</v>
      </c>
      <c r="H1547" s="189">
        <v>5</v>
      </c>
      <c r="I1547" s="215">
        <f>VLOOKUP(D1547,'Appendix 3. nax IBGE 2019'!$E$5:$O$1850,11,FALSE)</f>
        <v>2.4999999999999987</v>
      </c>
      <c r="J1547" s="119">
        <f t="shared" si="486"/>
        <v>1.2270000723416934E-3</v>
      </c>
      <c r="K1547" s="119">
        <f t="shared" si="485"/>
        <v>0.99877299992765833</v>
      </c>
      <c r="L1547" s="118">
        <f t="shared" si="490"/>
        <v>98717.541472075201</v>
      </c>
      <c r="M1547" s="118">
        <f t="shared" si="484"/>
        <v>121.12643052763039</v>
      </c>
      <c r="N1547" s="118">
        <f t="shared" si="487"/>
        <v>493284.89128405694</v>
      </c>
      <c r="O1547" s="118">
        <f t="shared" si="488"/>
        <v>7143262.8744668309</v>
      </c>
      <c r="P1547" s="117">
        <f t="shared" si="489"/>
        <v>72.360623734612417</v>
      </c>
    </row>
    <row r="1548" spans="1:16" x14ac:dyDescent="0.2">
      <c r="A1548" s="115" t="s">
        <v>42</v>
      </c>
      <c r="B1548" s="115" t="s">
        <v>18</v>
      </c>
      <c r="C1548" s="120" t="s">
        <v>118</v>
      </c>
      <c r="D1548" s="115" t="str">
        <f t="shared" si="482"/>
        <v>ROTotal10-14</v>
      </c>
      <c r="E1548" s="118">
        <f>VLOOKUP(D1548,'Appendix 1b. Person-years 2019'!$E$3:$F$1682,2,FALSE)</f>
        <v>139520.01550000001</v>
      </c>
      <c r="F1548" s="118">
        <f>VLOOKUP(D1548,'Appendix 2b. Deaths 2019'!$E$4:$F$1683,2,FALSE)</f>
        <v>37</v>
      </c>
      <c r="G1548" s="119">
        <f t="shared" si="483"/>
        <v>2.6519492466656154E-4</v>
      </c>
      <c r="H1548" s="189">
        <v>5</v>
      </c>
      <c r="I1548" s="215">
        <f>VLOOKUP(D1548,'Appendix 3. nax IBGE 2019'!$E$5:$O$1850,11,FALSE)</f>
        <v>2.4999999999996931</v>
      </c>
      <c r="J1548" s="119">
        <f t="shared" si="486"/>
        <v>1.3250961014308201E-3</v>
      </c>
      <c r="K1548" s="119">
        <f t="shared" si="485"/>
        <v>0.99867490389856917</v>
      </c>
      <c r="L1548" s="118">
        <f t="shared" si="490"/>
        <v>98596.415041547574</v>
      </c>
      <c r="M1548" s="118">
        <f t="shared" si="484"/>
        <v>130.64972518660977</v>
      </c>
      <c r="N1548" s="118">
        <f t="shared" si="487"/>
        <v>492655.45089477132</v>
      </c>
      <c r="O1548" s="118">
        <f t="shared" si="488"/>
        <v>6649977.9831827739</v>
      </c>
      <c r="P1548" s="117">
        <f t="shared" si="489"/>
        <v>67.446448031407002</v>
      </c>
    </row>
    <row r="1549" spans="1:16" x14ac:dyDescent="0.2">
      <c r="A1549" s="115" t="s">
        <v>42</v>
      </c>
      <c r="B1549" s="115" t="s">
        <v>18</v>
      </c>
      <c r="C1549" s="116" t="s">
        <v>119</v>
      </c>
      <c r="D1549" s="115" t="str">
        <f t="shared" si="482"/>
        <v>ROTotal15-19</v>
      </c>
      <c r="E1549" s="118">
        <f>VLOOKUP(D1549,'Appendix 1b. Person-years 2019'!$E$3:$F$1682,2,FALSE)</f>
        <v>152497.5834</v>
      </c>
      <c r="F1549" s="118">
        <f>VLOOKUP(D1549,'Appendix 2b. Deaths 2019'!$E$4:$F$1683,2,FALSE)</f>
        <v>135</v>
      </c>
      <c r="G1549" s="119">
        <f t="shared" si="483"/>
        <v>8.8525992996161802E-4</v>
      </c>
      <c r="H1549" s="189">
        <v>5</v>
      </c>
      <c r="I1549" s="215">
        <f>VLOOKUP(D1549,'Appendix 3. nax IBGE 2019'!$E$5:$O$1850,11,FALSE)</f>
        <v>2.5000000000000129</v>
      </c>
      <c r="J1549" s="119">
        <f t="shared" si="486"/>
        <v>4.416525217795641E-3</v>
      </c>
      <c r="K1549" s="119">
        <f t="shared" si="485"/>
        <v>0.99558347478220433</v>
      </c>
      <c r="L1549" s="118">
        <f t="shared" si="490"/>
        <v>98465.765316360965</v>
      </c>
      <c r="M1549" s="118">
        <f t="shared" si="484"/>
        <v>434.8765356092556</v>
      </c>
      <c r="N1549" s="118">
        <f t="shared" si="487"/>
        <v>491241.63524278166</v>
      </c>
      <c r="O1549" s="118">
        <f t="shared" si="488"/>
        <v>6157322.5322880028</v>
      </c>
      <c r="P1549" s="117">
        <f t="shared" si="489"/>
        <v>62.532622505955466</v>
      </c>
    </row>
    <row r="1550" spans="1:16" x14ac:dyDescent="0.2">
      <c r="A1550" s="115" t="s">
        <v>42</v>
      </c>
      <c r="B1550" s="115" t="s">
        <v>18</v>
      </c>
      <c r="C1550" s="116" t="s">
        <v>120</v>
      </c>
      <c r="D1550" s="115" t="str">
        <f t="shared" si="482"/>
        <v>ROTotal20-24</v>
      </c>
      <c r="E1550" s="118">
        <f>VLOOKUP(D1550,'Appendix 1b. Person-years 2019'!$E$3:$F$1682,2,FALSE)</f>
        <v>157177.4662</v>
      </c>
      <c r="F1550" s="118">
        <f>VLOOKUP(D1550,'Appendix 2b. Deaths 2019'!$E$4:$F$1683,2,FALSE)</f>
        <v>189</v>
      </c>
      <c r="G1550" s="119">
        <f t="shared" si="483"/>
        <v>1.202462443054703E-3</v>
      </c>
      <c r="H1550" s="189">
        <v>5</v>
      </c>
      <c r="I1550" s="215">
        <f>VLOOKUP(D1550,'Appendix 3. nax IBGE 2019'!$E$5:$O$1850,11,FALSE)</f>
        <v>2.4999999999999827</v>
      </c>
      <c r="J1550" s="119">
        <f t="shared" si="486"/>
        <v>5.9942924364547049E-3</v>
      </c>
      <c r="K1550" s="119">
        <f t="shared" si="485"/>
        <v>0.99400570756354534</v>
      </c>
      <c r="L1550" s="118">
        <f t="shared" si="490"/>
        <v>98030.888780751702</v>
      </c>
      <c r="M1550" s="118">
        <f t="shared" si="484"/>
        <v>587.62581515739237</v>
      </c>
      <c r="N1550" s="118">
        <f t="shared" si="487"/>
        <v>488685.37936586502</v>
      </c>
      <c r="O1550" s="118">
        <f t="shared" si="488"/>
        <v>5666080.8970452212</v>
      </c>
      <c r="P1550" s="117">
        <f t="shared" si="489"/>
        <v>57.798934269764082</v>
      </c>
    </row>
    <row r="1551" spans="1:16" x14ac:dyDescent="0.2">
      <c r="A1551" s="115" t="s">
        <v>42</v>
      </c>
      <c r="B1551" s="115" t="s">
        <v>18</v>
      </c>
      <c r="C1551" s="116" t="s">
        <v>121</v>
      </c>
      <c r="D1551" s="115" t="str">
        <f t="shared" si="482"/>
        <v>ROTotal25-29</v>
      </c>
      <c r="E1551" s="118">
        <f>VLOOKUP(D1551,'Appendix 1b. Person-years 2019'!$E$3:$F$1682,2,FALSE)</f>
        <v>156454.26759999999</v>
      </c>
      <c r="F1551" s="118">
        <f>VLOOKUP(D1551,'Appendix 2b. Deaths 2019'!$E$4:$F$1683,2,FALSE)</f>
        <v>194</v>
      </c>
      <c r="G1551" s="119">
        <f t="shared" si="483"/>
        <v>1.239978959832477E-3</v>
      </c>
      <c r="H1551" s="189">
        <v>5</v>
      </c>
      <c r="I1551" s="215">
        <f>VLOOKUP(D1551,'Appendix 3. nax IBGE 2019'!$E$5:$O$1850,11,FALSE)</f>
        <v>2.4999999999999605</v>
      </c>
      <c r="J1551" s="119">
        <f t="shared" si="486"/>
        <v>6.1807348462482566E-3</v>
      </c>
      <c r="K1551" s="119">
        <f t="shared" si="485"/>
        <v>0.99381926515375174</v>
      </c>
      <c r="L1551" s="118">
        <f t="shared" si="490"/>
        <v>97443.262965594316</v>
      </c>
      <c r="M1551" s="118">
        <f t="shared" si="484"/>
        <v>602.27097094358101</v>
      </c>
      <c r="N1551" s="118">
        <f t="shared" si="487"/>
        <v>485710.63740061258</v>
      </c>
      <c r="O1551" s="118">
        <f t="shared" si="488"/>
        <v>5177395.517679356</v>
      </c>
      <c r="P1551" s="117">
        <f t="shared" si="489"/>
        <v>53.132411211510977</v>
      </c>
    </row>
    <row r="1552" spans="1:16" x14ac:dyDescent="0.2">
      <c r="A1552" s="115" t="s">
        <v>42</v>
      </c>
      <c r="B1552" s="115" t="s">
        <v>18</v>
      </c>
      <c r="C1552" s="116" t="s">
        <v>122</v>
      </c>
      <c r="D1552" s="115" t="str">
        <f t="shared" si="482"/>
        <v>ROTotal30-34</v>
      </c>
      <c r="E1552" s="118">
        <f>VLOOKUP(D1552,'Appendix 1b. Person-years 2019'!$E$3:$F$1682,2,FALSE)</f>
        <v>154411.03030000001</v>
      </c>
      <c r="F1552" s="118">
        <f>VLOOKUP(D1552,'Appendix 2b. Deaths 2019'!$E$4:$F$1683,2,FALSE)</f>
        <v>240</v>
      </c>
      <c r="G1552" s="119">
        <f t="shared" si="483"/>
        <v>1.5542931067405745E-3</v>
      </c>
      <c r="H1552" s="189">
        <v>5</v>
      </c>
      <c r="I1552" s="215">
        <f>VLOOKUP(D1552,'Appendix 3. nax IBGE 2019'!$E$5:$O$1850,11,FALSE)</f>
        <v>2.5000000000000262</v>
      </c>
      <c r="J1552" s="119">
        <f t="shared" si="486"/>
        <v>7.7413845819719069E-3</v>
      </c>
      <c r="K1552" s="119">
        <f t="shared" si="485"/>
        <v>0.99225861541802807</v>
      </c>
      <c r="L1552" s="118">
        <f t="shared" si="490"/>
        <v>96840.991994650729</v>
      </c>
      <c r="M1552" s="118">
        <f t="shared" si="484"/>
        <v>749.683362330254</v>
      </c>
      <c r="N1552" s="118">
        <f t="shared" si="487"/>
        <v>482330.75156742806</v>
      </c>
      <c r="O1552" s="118">
        <f t="shared" si="488"/>
        <v>4691684.8802787438</v>
      </c>
      <c r="P1552" s="117">
        <f t="shared" si="489"/>
        <v>48.447302982376527</v>
      </c>
    </row>
    <row r="1553" spans="1:16" x14ac:dyDescent="0.2">
      <c r="A1553" s="115" t="s">
        <v>42</v>
      </c>
      <c r="B1553" s="115" t="s">
        <v>18</v>
      </c>
      <c r="C1553" s="116" t="s">
        <v>123</v>
      </c>
      <c r="D1553" s="115" t="str">
        <f t="shared" si="482"/>
        <v>ROTotal35-39</v>
      </c>
      <c r="E1553" s="118">
        <f>VLOOKUP(D1553,'Appendix 1b. Person-years 2019'!$E$3:$F$1682,2,FALSE)</f>
        <v>147095.34109999999</v>
      </c>
      <c r="F1553" s="118">
        <f>VLOOKUP(D1553,'Appendix 2b. Deaths 2019'!$E$4:$F$1683,2,FALSE)</f>
        <v>276</v>
      </c>
      <c r="G1553" s="119">
        <f t="shared" si="483"/>
        <v>1.8763340696995061E-3</v>
      </c>
      <c r="H1553" s="189">
        <v>5</v>
      </c>
      <c r="I1553" s="215">
        <f>VLOOKUP(D1553,'Appendix 3. nax IBGE 2019'!$E$5:$O$1850,11,FALSE)</f>
        <v>2.5000000000000013</v>
      </c>
      <c r="J1553" s="119">
        <f t="shared" si="486"/>
        <v>9.3378679490695466E-3</v>
      </c>
      <c r="K1553" s="119">
        <f t="shared" si="485"/>
        <v>0.99066213205093046</v>
      </c>
      <c r="L1553" s="118">
        <f t="shared" si="490"/>
        <v>96091.308632320477</v>
      </c>
      <c r="M1553" s="118">
        <f t="shared" si="484"/>
        <v>897.28795106189523</v>
      </c>
      <c r="N1553" s="118">
        <f t="shared" si="487"/>
        <v>478213.32328394765</v>
      </c>
      <c r="O1553" s="118">
        <f t="shared" si="488"/>
        <v>4209354.1287113158</v>
      </c>
      <c r="P1553" s="117">
        <f t="shared" si="489"/>
        <v>43.805773785616779</v>
      </c>
    </row>
    <row r="1554" spans="1:16" x14ac:dyDescent="0.2">
      <c r="A1554" s="115" t="s">
        <v>42</v>
      </c>
      <c r="B1554" s="115" t="s">
        <v>18</v>
      </c>
      <c r="C1554" s="116" t="s">
        <v>124</v>
      </c>
      <c r="D1554" s="115" t="str">
        <f t="shared" si="482"/>
        <v>ROTotal40-44</v>
      </c>
      <c r="E1554" s="118">
        <f>VLOOKUP(D1554,'Appendix 1b. Person-years 2019'!$E$3:$F$1682,2,FALSE)</f>
        <v>130114.8538</v>
      </c>
      <c r="F1554" s="118">
        <f>VLOOKUP(D1554,'Appendix 2b. Deaths 2019'!$E$4:$F$1683,2,FALSE)</f>
        <v>330</v>
      </c>
      <c r="G1554" s="119">
        <f t="shared" si="483"/>
        <v>2.5362208107864775E-3</v>
      </c>
      <c r="H1554" s="189">
        <v>5</v>
      </c>
      <c r="I1554" s="215">
        <f>VLOOKUP(D1554,'Appendix 3. nax IBGE 2019'!$E$5:$O$1850,11,FALSE)</f>
        <v>2.5000000000000107</v>
      </c>
      <c r="J1554" s="119">
        <f t="shared" si="486"/>
        <v>1.2601205455141573E-2</v>
      </c>
      <c r="K1554" s="119">
        <f t="shared" si="485"/>
        <v>0.98739879454485846</v>
      </c>
      <c r="L1554" s="118">
        <f t="shared" si="490"/>
        <v>95194.020681258582</v>
      </c>
      <c r="M1554" s="118">
        <f t="shared" si="484"/>
        <v>1199.5594127055354</v>
      </c>
      <c r="N1554" s="118">
        <f t="shared" si="487"/>
        <v>472971.2048745291</v>
      </c>
      <c r="O1554" s="118">
        <f t="shared" si="488"/>
        <v>3731140.8054273683</v>
      </c>
      <c r="P1554" s="117">
        <f t="shared" si="489"/>
        <v>39.195117284944558</v>
      </c>
    </row>
    <row r="1555" spans="1:16" x14ac:dyDescent="0.2">
      <c r="A1555" s="115" t="s">
        <v>42</v>
      </c>
      <c r="B1555" s="115" t="s">
        <v>18</v>
      </c>
      <c r="C1555" s="116" t="s">
        <v>125</v>
      </c>
      <c r="D1555" s="115" t="str">
        <f t="shared" si="482"/>
        <v>ROTotal45-49</v>
      </c>
      <c r="E1555" s="118">
        <f>VLOOKUP(D1555,'Appendix 1b. Person-years 2019'!$E$3:$F$1682,2,FALSE)</f>
        <v>112948.269</v>
      </c>
      <c r="F1555" s="118">
        <f>VLOOKUP(D1555,'Appendix 2b. Deaths 2019'!$E$4:$F$1683,2,FALSE)</f>
        <v>361</v>
      </c>
      <c r="G1555" s="119">
        <f t="shared" si="483"/>
        <v>3.1961534532237942E-3</v>
      </c>
      <c r="H1555" s="189">
        <v>5</v>
      </c>
      <c r="I1555" s="215">
        <f>VLOOKUP(D1555,'Appendix 3. nax IBGE 2019'!$E$5:$O$1850,11,FALSE)</f>
        <v>2.4999999999999902</v>
      </c>
      <c r="J1555" s="119">
        <f t="shared" si="486"/>
        <v>1.5854087028608476E-2</v>
      </c>
      <c r="K1555" s="119">
        <f t="shared" si="485"/>
        <v>0.98414591297139153</v>
      </c>
      <c r="L1555" s="118">
        <f t="shared" si="490"/>
        <v>93994.461268553045</v>
      </c>
      <c r="M1555" s="118">
        <f t="shared" si="484"/>
        <v>1490.1963691588087</v>
      </c>
      <c r="N1555" s="118">
        <f t="shared" si="487"/>
        <v>466246.81541986822</v>
      </c>
      <c r="O1555" s="118">
        <f t="shared" si="488"/>
        <v>3258169.6005528392</v>
      </c>
      <c r="P1555" s="117">
        <f t="shared" si="489"/>
        <v>34.663421190785613</v>
      </c>
    </row>
    <row r="1556" spans="1:16" x14ac:dyDescent="0.2">
      <c r="A1556" s="115" t="s">
        <v>42</v>
      </c>
      <c r="B1556" s="115" t="s">
        <v>18</v>
      </c>
      <c r="C1556" s="116" t="s">
        <v>126</v>
      </c>
      <c r="D1556" s="115" t="str">
        <f t="shared" si="482"/>
        <v>ROTotal50-54</v>
      </c>
      <c r="E1556" s="118">
        <f>VLOOKUP(D1556,'Appendix 1b. Person-years 2019'!$E$3:$F$1682,2,FALSE)</f>
        <v>99957.356899999999</v>
      </c>
      <c r="F1556" s="118">
        <f>VLOOKUP(D1556,'Appendix 2b. Deaths 2019'!$E$4:$F$1683,2,FALSE)</f>
        <v>487</v>
      </c>
      <c r="G1556" s="119">
        <f t="shared" si="483"/>
        <v>4.8720776049251463E-3</v>
      </c>
      <c r="H1556" s="189">
        <v>5</v>
      </c>
      <c r="I1556" s="215">
        <f>VLOOKUP(D1556,'Appendix 3. nax IBGE 2019'!$E$5:$O$1850,11,FALSE)</f>
        <v>2.4999999999999916</v>
      </c>
      <c r="J1556" s="119">
        <f t="shared" si="486"/>
        <v>2.4067244319472818E-2</v>
      </c>
      <c r="K1556" s="119">
        <f t="shared" si="485"/>
        <v>0.97593275568052718</v>
      </c>
      <c r="L1556" s="118">
        <f t="shared" si="490"/>
        <v>92504.264899394242</v>
      </c>
      <c r="M1556" s="118">
        <f t="shared" si="484"/>
        <v>2226.3227439269549</v>
      </c>
      <c r="N1556" s="118">
        <f t="shared" si="487"/>
        <v>456955.5176371538</v>
      </c>
      <c r="O1556" s="118">
        <f t="shared" si="488"/>
        <v>2791922.7851329711</v>
      </c>
      <c r="P1556" s="117">
        <f t="shared" si="489"/>
        <v>30.181557446777287</v>
      </c>
    </row>
    <row r="1557" spans="1:16" x14ac:dyDescent="0.2">
      <c r="A1557" s="115" t="s">
        <v>42</v>
      </c>
      <c r="B1557" s="115" t="s">
        <v>18</v>
      </c>
      <c r="C1557" s="116" t="s">
        <v>127</v>
      </c>
      <c r="D1557" s="115" t="str">
        <f t="shared" si="482"/>
        <v>ROTotal55-59</v>
      </c>
      <c r="E1557" s="118">
        <f>VLOOKUP(D1557,'Appendix 1b. Person-years 2019'!$E$3:$F$1682,2,FALSE)</f>
        <v>82275.044500000004</v>
      </c>
      <c r="F1557" s="118">
        <f>VLOOKUP(D1557,'Appendix 2b. Deaths 2019'!$E$4:$F$1683,2,FALSE)</f>
        <v>605</v>
      </c>
      <c r="G1557" s="119">
        <f t="shared" si="483"/>
        <v>7.35338405073728E-3</v>
      </c>
      <c r="H1557" s="189">
        <v>5</v>
      </c>
      <c r="I1557" s="215">
        <f>VLOOKUP(D1557,'Appendix 3. nax IBGE 2019'!$E$5:$O$1850,11,FALSE)</f>
        <v>2.4999999999999964</v>
      </c>
      <c r="J1557" s="119">
        <f t="shared" si="486"/>
        <v>3.6103218181790728E-2</v>
      </c>
      <c r="K1557" s="119">
        <f t="shared" si="485"/>
        <v>0.96389678181820926</v>
      </c>
      <c r="L1557" s="118">
        <f t="shared" si="490"/>
        <v>90277.942155467288</v>
      </c>
      <c r="M1557" s="118">
        <f t="shared" si="484"/>
        <v>3259.3242426419183</v>
      </c>
      <c r="N1557" s="118">
        <f t="shared" si="487"/>
        <v>443241.40017073165</v>
      </c>
      <c r="O1557" s="118">
        <f t="shared" si="488"/>
        <v>2334967.2674958175</v>
      </c>
      <c r="P1557" s="117">
        <f t="shared" si="489"/>
        <v>25.86420571566396</v>
      </c>
    </row>
    <row r="1558" spans="1:16" x14ac:dyDescent="0.2">
      <c r="A1558" s="115" t="s">
        <v>42</v>
      </c>
      <c r="B1558" s="115" t="s">
        <v>18</v>
      </c>
      <c r="C1558" s="116" t="s">
        <v>128</v>
      </c>
      <c r="D1558" s="115" t="str">
        <f t="shared" si="482"/>
        <v>ROTotal60-64</v>
      </c>
      <c r="E1558" s="118">
        <f>VLOOKUP(D1558,'Appendix 1b. Person-years 2019'!$E$3:$F$1682,2,FALSE)</f>
        <v>62188.571799999998</v>
      </c>
      <c r="F1558" s="118">
        <f>VLOOKUP(D1558,'Appendix 2b. Deaths 2019'!$E$4:$F$1683,2,FALSE)</f>
        <v>692</v>
      </c>
      <c r="G1558" s="119">
        <f t="shared" si="483"/>
        <v>1.1127446409695487E-2</v>
      </c>
      <c r="H1558" s="189">
        <v>5</v>
      </c>
      <c r="I1558" s="215">
        <f>VLOOKUP(D1558,'Appendix 3. nax IBGE 2019'!$E$5:$O$1850,11,FALSE)</f>
        <v>2.5000000000000053</v>
      </c>
      <c r="J1558" s="119">
        <f t="shared" si="486"/>
        <v>5.4131372190640847E-2</v>
      </c>
      <c r="K1558" s="119">
        <f t="shared" si="485"/>
        <v>0.9458686278093591</v>
      </c>
      <c r="L1558" s="118">
        <f t="shared" si="490"/>
        <v>87018.617912825372</v>
      </c>
      <c r="M1558" s="118">
        <f t="shared" si="484"/>
        <v>4710.4371937543165</v>
      </c>
      <c r="N1558" s="118">
        <f t="shared" si="487"/>
        <v>423316.99657974107</v>
      </c>
      <c r="O1558" s="118">
        <f t="shared" si="488"/>
        <v>1891725.8673250857</v>
      </c>
      <c r="P1558" s="117">
        <f t="shared" si="489"/>
        <v>21.739323293093474</v>
      </c>
    </row>
    <row r="1559" spans="1:16" x14ac:dyDescent="0.2">
      <c r="A1559" s="115" t="s">
        <v>42</v>
      </c>
      <c r="B1559" s="115" t="s">
        <v>18</v>
      </c>
      <c r="C1559" s="116" t="s">
        <v>129</v>
      </c>
      <c r="D1559" s="115" t="str">
        <f t="shared" si="482"/>
        <v>ROTotal65-69</v>
      </c>
      <c r="E1559" s="118">
        <f>VLOOKUP(D1559,'Appendix 1b. Person-years 2019'!$E$3:$F$1682,2,FALSE)</f>
        <v>43640.752899999999</v>
      </c>
      <c r="F1559" s="118">
        <f>VLOOKUP(D1559,'Appendix 2b. Deaths 2019'!$E$4:$F$1683,2,FALSE)</f>
        <v>766</v>
      </c>
      <c r="G1559" s="119">
        <f t="shared" si="483"/>
        <v>1.7552401118175943E-2</v>
      </c>
      <c r="H1559" s="189">
        <v>5</v>
      </c>
      <c r="I1559" s="215">
        <f>VLOOKUP(D1559,'Appendix 3. nax IBGE 2019'!$E$5:$O$1850,11,FALSE)</f>
        <v>2.4999999999999947</v>
      </c>
      <c r="J1559" s="119">
        <f t="shared" si="486"/>
        <v>8.4072806532410518E-2</v>
      </c>
      <c r="K1559" s="119">
        <f t="shared" si="485"/>
        <v>0.91592719346758944</v>
      </c>
      <c r="L1559" s="118">
        <f t="shared" si="490"/>
        <v>82308.180719071053</v>
      </c>
      <c r="M1559" s="118">
        <f t="shared" si="484"/>
        <v>6919.8797536291422</v>
      </c>
      <c r="N1559" s="118">
        <f t="shared" si="487"/>
        <v>394241.20421128237</v>
      </c>
      <c r="O1559" s="118">
        <f t="shared" si="488"/>
        <v>1468408.8707453446</v>
      </c>
      <c r="P1559" s="117">
        <f t="shared" si="489"/>
        <v>17.840375742931588</v>
      </c>
    </row>
    <row r="1560" spans="1:16" x14ac:dyDescent="0.2">
      <c r="A1560" s="115" t="s">
        <v>42</v>
      </c>
      <c r="B1560" s="115" t="s">
        <v>18</v>
      </c>
      <c r="C1560" s="116" t="s">
        <v>130</v>
      </c>
      <c r="D1560" s="115" t="str">
        <f t="shared" si="482"/>
        <v>ROTotal70-74</v>
      </c>
      <c r="E1560" s="118">
        <f>VLOOKUP(D1560,'Appendix 1b. Person-years 2019'!$E$3:$F$1682,2,FALSE)</f>
        <v>28343.487000000001</v>
      </c>
      <c r="F1560" s="118">
        <f>VLOOKUP(D1560,'Appendix 2b. Deaths 2019'!$E$4:$F$1683,2,FALSE)</f>
        <v>806</v>
      </c>
      <c r="G1560" s="119">
        <f t="shared" si="483"/>
        <v>2.8436868053673139E-2</v>
      </c>
      <c r="H1560" s="189">
        <v>5</v>
      </c>
      <c r="I1560" s="215">
        <f>VLOOKUP(D1560,'Appendix 3. nax IBGE 2019'!$E$5:$O$1850,11,FALSE)</f>
        <v>2.4999999999999969</v>
      </c>
      <c r="J1560" s="119">
        <f t="shared" si="486"/>
        <v>0.13274706344884707</v>
      </c>
      <c r="K1560" s="119">
        <f t="shared" si="485"/>
        <v>0.86725293655115299</v>
      </c>
      <c r="L1560" s="118">
        <f t="shared" si="490"/>
        <v>75388.300965441915</v>
      </c>
      <c r="M1560" s="118">
        <f t="shared" si="484"/>
        <v>10007.575571560297</v>
      </c>
      <c r="N1560" s="118">
        <f t="shared" si="487"/>
        <v>351922.56589830876</v>
      </c>
      <c r="O1560" s="118">
        <f t="shared" si="488"/>
        <v>1074167.6665340622</v>
      </c>
      <c r="P1560" s="117">
        <f t="shared" si="489"/>
        <v>14.248466310793527</v>
      </c>
    </row>
    <row r="1561" spans="1:16" x14ac:dyDescent="0.2">
      <c r="A1561" s="115" t="s">
        <v>42</v>
      </c>
      <c r="B1561" s="115" t="s">
        <v>18</v>
      </c>
      <c r="C1561" s="116" t="s">
        <v>131</v>
      </c>
      <c r="D1561" s="115" t="str">
        <f t="shared" si="482"/>
        <v>ROTotal75-79</v>
      </c>
      <c r="E1561" s="118">
        <f>VLOOKUP(D1561,'Appendix 1b. Person-years 2019'!$E$3:$F$1682,2,FALSE)</f>
        <v>17811.035500000002</v>
      </c>
      <c r="F1561" s="118">
        <f>VLOOKUP(D1561,'Appendix 2b. Deaths 2019'!$E$4:$F$1683,2,FALSE)</f>
        <v>840</v>
      </c>
      <c r="G1561" s="119">
        <f t="shared" si="483"/>
        <v>4.7161772261921545E-2</v>
      </c>
      <c r="H1561" s="189">
        <v>5</v>
      </c>
      <c r="I1561" s="215">
        <f>VLOOKUP(D1561,'Appendix 3. nax IBGE 2019'!$E$5:$O$1850,11,FALSE)</f>
        <v>2.4999999999999996</v>
      </c>
      <c r="J1561" s="119">
        <f t="shared" si="486"/>
        <v>0.21093830102407279</v>
      </c>
      <c r="K1561" s="119">
        <f t="shared" si="485"/>
        <v>0.78906169897592715</v>
      </c>
      <c r="L1561" s="118">
        <f t="shared" si="490"/>
        <v>65380.725393881614</v>
      </c>
      <c r="M1561" s="118">
        <f t="shared" si="484"/>
        <v>13791.299134306841</v>
      </c>
      <c r="N1561" s="118">
        <f t="shared" si="487"/>
        <v>292425.37913364096</v>
      </c>
      <c r="O1561" s="118">
        <f t="shared" si="488"/>
        <v>722245.10063575348</v>
      </c>
      <c r="P1561" s="117">
        <f t="shared" si="489"/>
        <v>11.046758754734492</v>
      </c>
    </row>
    <row r="1562" spans="1:16" x14ac:dyDescent="0.2">
      <c r="A1562" s="115" t="s">
        <v>42</v>
      </c>
      <c r="B1562" s="115" t="s">
        <v>18</v>
      </c>
      <c r="C1562" s="116" t="s">
        <v>132</v>
      </c>
      <c r="D1562" s="115" t="str">
        <f t="shared" si="482"/>
        <v>ROTotal80-84</v>
      </c>
      <c r="E1562" s="118">
        <f>VLOOKUP(D1562,'Appendix 1b. Person-years 2019'!$E$3:$F$1682,2,FALSE)</f>
        <v>10201.930700000001</v>
      </c>
      <c r="F1562" s="118">
        <f>VLOOKUP(D1562,'Appendix 2b. Deaths 2019'!$E$4:$F$1683,2,FALSE)</f>
        <v>798</v>
      </c>
      <c r="G1562" s="119">
        <f t="shared" si="483"/>
        <v>7.8220488206217673E-2</v>
      </c>
      <c r="H1562" s="189">
        <v>5</v>
      </c>
      <c r="I1562" s="215">
        <f>VLOOKUP(D1562,'Appendix 3. nax IBGE 2019'!$E$5:$O$1850,11,FALSE)</f>
        <v>2.4999999999999996</v>
      </c>
      <c r="J1562" s="119">
        <f t="shared" si="486"/>
        <v>0.32713148070932302</v>
      </c>
      <c r="K1562" s="119">
        <f t="shared" si="485"/>
        <v>0.67286851929067693</v>
      </c>
      <c r="L1562" s="118">
        <f t="shared" si="490"/>
        <v>51589.426259574771</v>
      </c>
      <c r="M1562" s="118">
        <f t="shared" si="484"/>
        <v>16876.525401239127</v>
      </c>
      <c r="N1562" s="118">
        <f t="shared" si="487"/>
        <v>215755.81779477606</v>
      </c>
      <c r="O1562" s="118">
        <f t="shared" si="488"/>
        <v>429819.72150211252</v>
      </c>
      <c r="P1562" s="117">
        <f t="shared" si="489"/>
        <v>8.3315468433289634</v>
      </c>
    </row>
    <row r="1563" spans="1:16" x14ac:dyDescent="0.2">
      <c r="A1563" s="115" t="s">
        <v>42</v>
      </c>
      <c r="B1563" s="115" t="s">
        <v>18</v>
      </c>
      <c r="C1563" s="116" t="s">
        <v>133</v>
      </c>
      <c r="D1563" s="115" t="str">
        <f t="shared" si="482"/>
        <v>ROTotal85-89</v>
      </c>
      <c r="E1563" s="118">
        <f>VLOOKUP(D1563,'Appendix 1b. Person-years 2019'!$E$3:$F$1682,2,FALSE)</f>
        <v>4664.6842999999999</v>
      </c>
      <c r="F1563" s="118">
        <f>VLOOKUP(D1563,'Appendix 2b. Deaths 2019'!$E$4:$F$1683,2,FALSE)</f>
        <v>663</v>
      </c>
      <c r="G1563" s="119">
        <f t="shared" si="483"/>
        <v>0.14213180514702786</v>
      </c>
      <c r="H1563" s="189">
        <v>5</v>
      </c>
      <c r="I1563" s="215">
        <f>VLOOKUP(D1563,'Appendix 3. nax IBGE 2019'!$E$5:$O$1850,11,FALSE)</f>
        <v>2.4999999999999996</v>
      </c>
      <c r="J1563" s="119">
        <f t="shared" si="486"/>
        <v>0.52434409417643835</v>
      </c>
      <c r="K1563" s="119">
        <f t="shared" si="485"/>
        <v>0.47565590582356165</v>
      </c>
      <c r="L1563" s="118">
        <f t="shared" si="490"/>
        <v>34712.900858335648</v>
      </c>
      <c r="M1563" s="118">
        <f t="shared" si="484"/>
        <v>18201.504556800515</v>
      </c>
      <c r="N1563" s="118">
        <f t="shared" si="487"/>
        <v>128060.74289967694</v>
      </c>
      <c r="O1563" s="118">
        <f t="shared" si="488"/>
        <v>214063.90370733646</v>
      </c>
      <c r="P1563" s="117">
        <f t="shared" si="489"/>
        <v>6.1666959088477631</v>
      </c>
    </row>
    <row r="1564" spans="1:16" x14ac:dyDescent="0.2">
      <c r="A1564" s="115" t="s">
        <v>42</v>
      </c>
      <c r="B1564" s="115" t="s">
        <v>18</v>
      </c>
      <c r="C1564" s="116" t="s">
        <v>8</v>
      </c>
      <c r="D1564" s="115" t="str">
        <f t="shared" si="482"/>
        <v>ROTotal90+</v>
      </c>
      <c r="E1564" s="113">
        <f>VLOOKUP(D1564,'Appendix 1b. Person-years 2019'!$E$3:$F$1682,2,FALSE)</f>
        <v>2536.6442999999999</v>
      </c>
      <c r="F1564" s="113">
        <f>VLOOKUP(D1564,'Appendix 2b. Deaths 2019'!$E$4:$F$1683,2,FALSE)</f>
        <v>487</v>
      </c>
      <c r="G1564" s="114">
        <f t="shared" si="483"/>
        <v>0.19198592408088119</v>
      </c>
      <c r="H1564" s="190"/>
      <c r="I1564" s="215">
        <f>VLOOKUP(D1564,'Appendix 3. nax IBGE 2019'!$E$5:$O$1850,11,FALSE)</f>
        <v>5.6369696466163361</v>
      </c>
      <c r="J1564" s="114">
        <v>1</v>
      </c>
      <c r="K1564" s="114">
        <f t="shared" si="485"/>
        <v>0</v>
      </c>
      <c r="L1564" s="113">
        <f t="shared" si="490"/>
        <v>16511.396301535133</v>
      </c>
      <c r="M1564" s="113">
        <f t="shared" si="484"/>
        <v>16511.396301535133</v>
      </c>
      <c r="N1564" s="113">
        <f>L1564*P1564</f>
        <v>86003.1608076595</v>
      </c>
      <c r="O1564" s="113">
        <f>N1564</f>
        <v>86003.1608076595</v>
      </c>
      <c r="P1564" s="112">
        <f>1/G1564</f>
        <v>5.2087151950718686</v>
      </c>
    </row>
    <row r="1565" spans="1:16" x14ac:dyDescent="0.2">
      <c r="A1565" s="115" t="s">
        <v>43</v>
      </c>
      <c r="B1565" s="115" t="s">
        <v>18</v>
      </c>
      <c r="C1565" s="116">
        <v>0</v>
      </c>
      <c r="D1565" s="115" t="str">
        <f t="shared" si="482"/>
        <v>RRTotal0</v>
      </c>
      <c r="E1565" s="122">
        <f>VLOOKUP(D1565,'Appendix 1b. Person-years 2019'!$E$3:$F$1682,2,FALSE)</f>
        <v>12031.466</v>
      </c>
      <c r="F1565" s="122">
        <f>VLOOKUP(D1565,'Appendix 2b. Deaths 2019'!$E$4:$F$1683,2,FALSE)</f>
        <v>240</v>
      </c>
      <c r="G1565" s="123">
        <f t="shared" si="483"/>
        <v>1.9947693822182599E-2</v>
      </c>
      <c r="H1565" s="188">
        <v>1</v>
      </c>
      <c r="I1565" s="215">
        <f>VLOOKUP(D1565,'Appendix 3. nax IBGE 2019'!$E$5:$O$1850,11,FALSE)</f>
        <v>9.9994806752066678E-2</v>
      </c>
      <c r="J1565" s="123">
        <f t="shared" ref="J1565:J1583" si="491">(H1565*G1565)/(1+(H1565-I1565)*G1565)</f>
        <v>1.9595888290368509E-2</v>
      </c>
      <c r="K1565" s="123">
        <f t="shared" si="485"/>
        <v>0.98040411170963149</v>
      </c>
      <c r="L1565" s="122">
        <v>100000</v>
      </c>
      <c r="M1565" s="122">
        <f t="shared" si="484"/>
        <v>1959.5888290368509</v>
      </c>
      <c r="N1565" s="122">
        <f t="shared" ref="N1565:N1583" si="492">L1566*H1565+M1565*I1565</f>
        <v>98236.359877236202</v>
      </c>
      <c r="O1565" s="122">
        <f t="shared" ref="O1565:O1583" si="493">O1566+N1565</f>
        <v>7365753.8896877021</v>
      </c>
      <c r="P1565" s="121">
        <f t="shared" ref="P1565:P1583" si="494">O1565/L1565</f>
        <v>73.657538896877014</v>
      </c>
    </row>
    <row r="1566" spans="1:16" x14ac:dyDescent="0.2">
      <c r="A1566" s="115" t="s">
        <v>43</v>
      </c>
      <c r="B1566" s="115" t="s">
        <v>18</v>
      </c>
      <c r="C1566" s="120" t="s">
        <v>1657</v>
      </c>
      <c r="D1566" s="115" t="str">
        <f t="shared" si="482"/>
        <v>RRTotal1-4</v>
      </c>
      <c r="E1566" s="118">
        <f>VLOOKUP(D1566,'Appendix 1b. Person-years 2019'!$E$3:$F$1682,2,FALSE)</f>
        <v>45690.141799999998</v>
      </c>
      <c r="F1566" s="118">
        <f>VLOOKUP(D1566,'Appendix 2b. Deaths 2019'!$E$4:$F$1683,2,FALSE)</f>
        <v>59</v>
      </c>
      <c r="G1566" s="119">
        <f t="shared" si="483"/>
        <v>1.2913070013715739E-3</v>
      </c>
      <c r="H1566" s="189">
        <v>4</v>
      </c>
      <c r="I1566" s="215">
        <f>VLOOKUP(D1566,'Appendix 3. nax IBGE 2019'!$E$5:$O$1850,11,FALSE)</f>
        <v>1.4969194796759384</v>
      </c>
      <c r="J1566" s="119">
        <f t="shared" si="491"/>
        <v>5.1485865104169094E-3</v>
      </c>
      <c r="K1566" s="119">
        <f t="shared" si="485"/>
        <v>0.99485141348958306</v>
      </c>
      <c r="L1566" s="118">
        <f t="shared" ref="L1566:L1584" si="495">L1565-M1565</f>
        <v>98040.411170963154</v>
      </c>
      <c r="M1566" s="118">
        <f t="shared" si="484"/>
        <v>504.76953843054815</v>
      </c>
      <c r="N1566" s="118">
        <f t="shared" si="492"/>
        <v>390898.1658849541</v>
      </c>
      <c r="O1566" s="118">
        <f t="shared" si="493"/>
        <v>7267517.5298104659</v>
      </c>
      <c r="P1566" s="117">
        <f t="shared" si="494"/>
        <v>74.127774894143883</v>
      </c>
    </row>
    <row r="1567" spans="1:16" x14ac:dyDescent="0.2">
      <c r="A1567" s="115" t="s">
        <v>43</v>
      </c>
      <c r="B1567" s="115" t="s">
        <v>18</v>
      </c>
      <c r="C1567" s="120" t="s">
        <v>1658</v>
      </c>
      <c r="D1567" s="115" t="str">
        <f t="shared" si="482"/>
        <v>RRTotal5-9</v>
      </c>
      <c r="E1567" s="118">
        <f>VLOOKUP(D1567,'Appendix 1b. Person-years 2019'!$E$3:$F$1682,2,FALSE)</f>
        <v>54576.192000000003</v>
      </c>
      <c r="F1567" s="118">
        <f>VLOOKUP(D1567,'Appendix 2b. Deaths 2019'!$E$4:$F$1683,2,FALSE)</f>
        <v>33</v>
      </c>
      <c r="G1567" s="119">
        <f t="shared" si="483"/>
        <v>6.046592624124453E-4</v>
      </c>
      <c r="H1567" s="189">
        <v>5</v>
      </c>
      <c r="I1567" s="215">
        <f>VLOOKUP(D1567,'Appendix 3. nax IBGE 2019'!$E$5:$O$1850,11,FALSE)</f>
        <v>2.4999999999999267</v>
      </c>
      <c r="J1567" s="119">
        <f t="shared" si="491"/>
        <v>3.0187330498139251E-3</v>
      </c>
      <c r="K1567" s="119">
        <f t="shared" si="485"/>
        <v>0.99698126695018607</v>
      </c>
      <c r="L1567" s="118">
        <f t="shared" si="495"/>
        <v>97535.641632532599</v>
      </c>
      <c r="M1567" s="118">
        <f t="shared" si="484"/>
        <v>294.43406493093318</v>
      </c>
      <c r="N1567" s="118">
        <f t="shared" si="492"/>
        <v>486942.12300033571</v>
      </c>
      <c r="O1567" s="118">
        <f t="shared" si="493"/>
        <v>6876619.3639255119</v>
      </c>
      <c r="P1567" s="117">
        <f t="shared" si="494"/>
        <v>70.503656394995659</v>
      </c>
    </row>
    <row r="1568" spans="1:16" x14ac:dyDescent="0.2">
      <c r="A1568" s="115" t="s">
        <v>43</v>
      </c>
      <c r="B1568" s="115" t="s">
        <v>18</v>
      </c>
      <c r="C1568" s="120" t="s">
        <v>118</v>
      </c>
      <c r="D1568" s="115" t="str">
        <f t="shared" si="482"/>
        <v>RRTotal10-14</v>
      </c>
      <c r="E1568" s="118">
        <f>VLOOKUP(D1568,'Appendix 1b. Person-years 2019'!$E$3:$F$1682,2,FALSE)</f>
        <v>52575.530100000004</v>
      </c>
      <c r="F1568" s="118">
        <f>VLOOKUP(D1568,'Appendix 2b. Deaths 2019'!$E$4:$F$1683,2,FALSE)</f>
        <v>24</v>
      </c>
      <c r="G1568" s="119">
        <f t="shared" si="483"/>
        <v>4.5648612490166787E-4</v>
      </c>
      <c r="H1568" s="189">
        <v>5</v>
      </c>
      <c r="I1568" s="215">
        <f>VLOOKUP(D1568,'Appendix 3. nax IBGE 2019'!$E$5:$O$1850,11,FALSE)</f>
        <v>2.4999999999999445</v>
      </c>
      <c r="J1568" s="119">
        <f t="shared" si="491"/>
        <v>2.2798288489166369E-3</v>
      </c>
      <c r="K1568" s="119">
        <f t="shared" si="485"/>
        <v>0.99772017115108336</v>
      </c>
      <c r="L1568" s="118">
        <f t="shared" si="495"/>
        <v>97241.207567601668</v>
      </c>
      <c r="M1568" s="118">
        <f t="shared" si="484"/>
        <v>221.69331031610906</v>
      </c>
      <c r="N1568" s="118">
        <f t="shared" si="492"/>
        <v>485651.80456221802</v>
      </c>
      <c r="O1568" s="118">
        <f t="shared" si="493"/>
        <v>6389677.2409251761</v>
      </c>
      <c r="P1568" s="117">
        <f t="shared" si="494"/>
        <v>65.709562856704551</v>
      </c>
    </row>
    <row r="1569" spans="1:16" x14ac:dyDescent="0.2">
      <c r="A1569" s="115" t="s">
        <v>43</v>
      </c>
      <c r="B1569" s="115" t="s">
        <v>18</v>
      </c>
      <c r="C1569" s="116" t="s">
        <v>119</v>
      </c>
      <c r="D1569" s="115" t="str">
        <f t="shared" si="482"/>
        <v>RRTotal15-19</v>
      </c>
      <c r="E1569" s="118">
        <f>VLOOKUP(D1569,'Appendix 1b. Person-years 2019'!$E$3:$F$1682,2,FALSE)</f>
        <v>53701.403100000003</v>
      </c>
      <c r="F1569" s="118">
        <f>VLOOKUP(D1569,'Appendix 2b. Deaths 2019'!$E$4:$F$1683,2,FALSE)</f>
        <v>88</v>
      </c>
      <c r="G1569" s="119">
        <f t="shared" si="483"/>
        <v>1.638690889251644E-3</v>
      </c>
      <c r="H1569" s="189">
        <v>5</v>
      </c>
      <c r="I1569" s="215">
        <f>VLOOKUP(D1569,'Appendix 3. nax IBGE 2019'!$E$5:$O$1850,11,FALSE)</f>
        <v>2.4999999999999747</v>
      </c>
      <c r="J1569" s="119">
        <f t="shared" si="491"/>
        <v>8.1600250494965332E-3</v>
      </c>
      <c r="K1569" s="119">
        <f t="shared" si="485"/>
        <v>0.99183997495050347</v>
      </c>
      <c r="L1569" s="118">
        <f t="shared" si="495"/>
        <v>97019.514257285555</v>
      </c>
      <c r="M1569" s="118">
        <f t="shared" si="484"/>
        <v>791.68166662943622</v>
      </c>
      <c r="N1569" s="118">
        <f t="shared" si="492"/>
        <v>483118.3671198542</v>
      </c>
      <c r="O1569" s="118">
        <f t="shared" si="493"/>
        <v>5904025.4363629576</v>
      </c>
      <c r="P1569" s="117">
        <f t="shared" si="494"/>
        <v>60.853999131619055</v>
      </c>
    </row>
    <row r="1570" spans="1:16" x14ac:dyDescent="0.2">
      <c r="A1570" s="115" t="s">
        <v>43</v>
      </c>
      <c r="B1570" s="115" t="s">
        <v>18</v>
      </c>
      <c r="C1570" s="116" t="s">
        <v>120</v>
      </c>
      <c r="D1570" s="115" t="str">
        <f t="shared" si="482"/>
        <v>RRTotal20-24</v>
      </c>
      <c r="E1570" s="118">
        <f>VLOOKUP(D1570,'Appendix 1b. Person-years 2019'!$E$3:$F$1682,2,FALSE)</f>
        <v>59485.822699999997</v>
      </c>
      <c r="F1570" s="118">
        <f>VLOOKUP(D1570,'Appendix 2b. Deaths 2019'!$E$4:$F$1683,2,FALSE)</f>
        <v>110</v>
      </c>
      <c r="G1570" s="119">
        <f t="shared" si="483"/>
        <v>1.8491801072459573E-3</v>
      </c>
      <c r="H1570" s="189">
        <v>5</v>
      </c>
      <c r="I1570" s="215">
        <f>VLOOKUP(D1570,'Appendix 3. nax IBGE 2019'!$E$5:$O$1850,11,FALSE)</f>
        <v>2.4999999999999467</v>
      </c>
      <c r="J1570" s="119">
        <f t="shared" si="491"/>
        <v>9.2033538889015314E-3</v>
      </c>
      <c r="K1570" s="119">
        <f t="shared" si="485"/>
        <v>0.99079664611109852</v>
      </c>
      <c r="L1570" s="118">
        <f t="shared" si="495"/>
        <v>96227.832590656122</v>
      </c>
      <c r="M1570" s="118">
        <f t="shared" si="484"/>
        <v>885.61879729378052</v>
      </c>
      <c r="N1570" s="118">
        <f t="shared" si="492"/>
        <v>478925.11596004618</v>
      </c>
      <c r="O1570" s="118">
        <f t="shared" si="493"/>
        <v>5420907.0692431033</v>
      </c>
      <c r="P1570" s="117">
        <f t="shared" si="494"/>
        <v>56.334086753290151</v>
      </c>
    </row>
    <row r="1571" spans="1:16" x14ac:dyDescent="0.2">
      <c r="A1571" s="115" t="s">
        <v>43</v>
      </c>
      <c r="B1571" s="115" t="s">
        <v>18</v>
      </c>
      <c r="C1571" s="116" t="s">
        <v>121</v>
      </c>
      <c r="D1571" s="115" t="str">
        <f t="shared" si="482"/>
        <v>RRTotal25-29</v>
      </c>
      <c r="E1571" s="118">
        <f>VLOOKUP(D1571,'Appendix 1b. Person-years 2019'!$E$3:$F$1682,2,FALSE)</f>
        <v>59586.071600000003</v>
      </c>
      <c r="F1571" s="118">
        <f>VLOOKUP(D1571,'Appendix 2b. Deaths 2019'!$E$4:$F$1683,2,FALSE)</f>
        <v>97</v>
      </c>
      <c r="G1571" s="119">
        <f t="shared" si="483"/>
        <v>1.627897214824949E-3</v>
      </c>
      <c r="H1571" s="189">
        <v>5</v>
      </c>
      <c r="I1571" s="215">
        <f>VLOOKUP(D1571,'Appendix 3. nax IBGE 2019'!$E$5:$O$1850,11,FALSE)</f>
        <v>2.5000000000000342</v>
      </c>
      <c r="J1571" s="119">
        <f t="shared" si="491"/>
        <v>8.1064947236681121E-3</v>
      </c>
      <c r="K1571" s="119">
        <f t="shared" si="485"/>
        <v>0.99189350527633191</v>
      </c>
      <c r="L1571" s="118">
        <f t="shared" si="495"/>
        <v>95342.213793362345</v>
      </c>
      <c r="M1571" s="118">
        <f t="shared" si="484"/>
        <v>772.89115305872895</v>
      </c>
      <c r="N1571" s="118">
        <f t="shared" si="492"/>
        <v>474778.84108416492</v>
      </c>
      <c r="O1571" s="118">
        <f t="shared" si="493"/>
        <v>4941981.9532830575</v>
      </c>
      <c r="P1571" s="117">
        <f t="shared" si="494"/>
        <v>51.834143100494217</v>
      </c>
    </row>
    <row r="1572" spans="1:16" x14ac:dyDescent="0.2">
      <c r="A1572" s="115" t="s">
        <v>43</v>
      </c>
      <c r="B1572" s="115" t="s">
        <v>18</v>
      </c>
      <c r="C1572" s="116" t="s">
        <v>122</v>
      </c>
      <c r="D1572" s="115" t="str">
        <f t="shared" si="482"/>
        <v>RRTotal30-34</v>
      </c>
      <c r="E1572" s="118">
        <f>VLOOKUP(D1572,'Appendix 1b. Person-years 2019'!$E$3:$F$1682,2,FALSE)</f>
        <v>55475.279300000002</v>
      </c>
      <c r="F1572" s="118">
        <f>VLOOKUP(D1572,'Appendix 2b. Deaths 2019'!$E$4:$F$1683,2,FALSE)</f>
        <v>92</v>
      </c>
      <c r="G1572" s="119">
        <f t="shared" si="483"/>
        <v>1.6583963372672915E-3</v>
      </c>
      <c r="H1572" s="189">
        <v>5</v>
      </c>
      <c r="I1572" s="215">
        <f>VLOOKUP(D1572,'Appendix 3. nax IBGE 2019'!$E$5:$O$1850,11,FALSE)</f>
        <v>2.5000000000000018</v>
      </c>
      <c r="J1572" s="119">
        <f t="shared" si="491"/>
        <v>8.2577451505570307E-3</v>
      </c>
      <c r="K1572" s="119">
        <f t="shared" si="485"/>
        <v>0.99174225484944301</v>
      </c>
      <c r="L1572" s="118">
        <f t="shared" si="495"/>
        <v>94569.32264030361</v>
      </c>
      <c r="M1572" s="118">
        <f t="shared" si="484"/>
        <v>780.92936542443033</v>
      </c>
      <c r="N1572" s="118">
        <f t="shared" si="492"/>
        <v>470894.28978795704</v>
      </c>
      <c r="O1572" s="118">
        <f t="shared" si="493"/>
        <v>4467203.112198893</v>
      </c>
      <c r="P1572" s="117">
        <f t="shared" si="494"/>
        <v>47.237338573207225</v>
      </c>
    </row>
    <row r="1573" spans="1:16" x14ac:dyDescent="0.2">
      <c r="A1573" s="115" t="s">
        <v>43</v>
      </c>
      <c r="B1573" s="115" t="s">
        <v>18</v>
      </c>
      <c r="C1573" s="116" t="s">
        <v>123</v>
      </c>
      <c r="D1573" s="115" t="str">
        <f t="shared" si="482"/>
        <v>RRTotal35-39</v>
      </c>
      <c r="E1573" s="118">
        <f>VLOOKUP(D1573,'Appendix 1b. Person-years 2019'!$E$3:$F$1682,2,FALSE)</f>
        <v>50683.381699999998</v>
      </c>
      <c r="F1573" s="118">
        <f>VLOOKUP(D1573,'Appendix 2b. Deaths 2019'!$E$4:$F$1683,2,FALSE)</f>
        <v>118</v>
      </c>
      <c r="G1573" s="119">
        <f t="shared" si="483"/>
        <v>2.3281792974757247E-3</v>
      </c>
      <c r="H1573" s="189">
        <v>5</v>
      </c>
      <c r="I1573" s="215">
        <f>VLOOKUP(D1573,'Appendix 3. nax IBGE 2019'!$E$5:$O$1850,11,FALSE)</f>
        <v>2.4999999999999889</v>
      </c>
      <c r="J1573" s="119">
        <f t="shared" si="491"/>
        <v>1.1573533335602137E-2</v>
      </c>
      <c r="K1573" s="119">
        <f t="shared" si="485"/>
        <v>0.98842646666439782</v>
      </c>
      <c r="L1573" s="118">
        <f t="shared" si="495"/>
        <v>93788.393274879185</v>
      </c>
      <c r="M1573" s="118">
        <f t="shared" si="484"/>
        <v>1085.4630960593774</v>
      </c>
      <c r="N1573" s="118">
        <f t="shared" si="492"/>
        <v>466228.30863424746</v>
      </c>
      <c r="O1573" s="118">
        <f t="shared" si="493"/>
        <v>3996308.822410936</v>
      </c>
      <c r="P1573" s="117">
        <f t="shared" si="494"/>
        <v>42.609844170145628</v>
      </c>
    </row>
    <row r="1574" spans="1:16" x14ac:dyDescent="0.2">
      <c r="A1574" s="115" t="s">
        <v>43</v>
      </c>
      <c r="B1574" s="115" t="s">
        <v>18</v>
      </c>
      <c r="C1574" s="116" t="s">
        <v>124</v>
      </c>
      <c r="D1574" s="115" t="str">
        <f t="shared" si="482"/>
        <v>RRTotal40-44</v>
      </c>
      <c r="E1574" s="118">
        <f>VLOOKUP(D1574,'Appendix 1b. Person-years 2019'!$E$3:$F$1682,2,FALSE)</f>
        <v>40865.4159</v>
      </c>
      <c r="F1574" s="118">
        <f>VLOOKUP(D1574,'Appendix 2b. Deaths 2019'!$E$4:$F$1683,2,FALSE)</f>
        <v>135</v>
      </c>
      <c r="G1574" s="119">
        <f t="shared" si="483"/>
        <v>3.3035268827399846E-3</v>
      </c>
      <c r="H1574" s="189">
        <v>5</v>
      </c>
      <c r="I1574" s="215">
        <f>VLOOKUP(D1574,'Appendix 3. nax IBGE 2019'!$E$5:$O$1850,11,FALSE)</f>
        <v>2.499999999999996</v>
      </c>
      <c r="J1574" s="119">
        <f t="shared" si="491"/>
        <v>1.6382335697750945E-2</v>
      </c>
      <c r="K1574" s="119">
        <f t="shared" si="485"/>
        <v>0.98361766430224906</v>
      </c>
      <c r="L1574" s="118">
        <f t="shared" si="495"/>
        <v>92702.930178819806</v>
      </c>
      <c r="M1574" s="118">
        <f t="shared" si="484"/>
        <v>1518.6905223545932</v>
      </c>
      <c r="N1574" s="118">
        <f t="shared" si="492"/>
        <v>459717.92458821257</v>
      </c>
      <c r="O1574" s="118">
        <f t="shared" si="493"/>
        <v>3530080.5137766884</v>
      </c>
      <c r="P1574" s="117">
        <f t="shared" si="494"/>
        <v>38.079492276752426</v>
      </c>
    </row>
    <row r="1575" spans="1:16" x14ac:dyDescent="0.2">
      <c r="A1575" s="115" t="s">
        <v>43</v>
      </c>
      <c r="B1575" s="115" t="s">
        <v>18</v>
      </c>
      <c r="C1575" s="116" t="s">
        <v>125</v>
      </c>
      <c r="D1575" s="115" t="str">
        <f t="shared" si="482"/>
        <v>RRTotal45-49</v>
      </c>
      <c r="E1575" s="118">
        <f>VLOOKUP(D1575,'Appendix 1b. Person-years 2019'!$E$3:$F$1682,2,FALSE)</f>
        <v>32099.965499999998</v>
      </c>
      <c r="F1575" s="118">
        <f>VLOOKUP(D1575,'Appendix 2b. Deaths 2019'!$E$4:$F$1683,2,FALSE)</f>
        <v>111</v>
      </c>
      <c r="G1575" s="119">
        <f t="shared" si="483"/>
        <v>3.4579476417194283E-3</v>
      </c>
      <c r="H1575" s="189">
        <v>5</v>
      </c>
      <c r="I1575" s="215">
        <f>VLOOKUP(D1575,'Appendix 3. nax IBGE 2019'!$E$5:$O$1850,11,FALSE)</f>
        <v>2.4999999999999978</v>
      </c>
      <c r="J1575" s="119">
        <f t="shared" si="491"/>
        <v>1.7141551737581188E-2</v>
      </c>
      <c r="K1575" s="119">
        <f t="shared" si="485"/>
        <v>0.98285844826241886</v>
      </c>
      <c r="L1575" s="118">
        <f t="shared" si="495"/>
        <v>91184.239656465215</v>
      </c>
      <c r="M1575" s="118">
        <f t="shared" si="484"/>
        <v>1563.0393617233008</v>
      </c>
      <c r="N1575" s="118">
        <f t="shared" si="492"/>
        <v>452013.59987801779</v>
      </c>
      <c r="O1575" s="118">
        <f t="shared" si="493"/>
        <v>3070362.5891884756</v>
      </c>
      <c r="P1575" s="117">
        <f t="shared" si="494"/>
        <v>33.672075358154046</v>
      </c>
    </row>
    <row r="1576" spans="1:16" x14ac:dyDescent="0.2">
      <c r="A1576" s="115" t="s">
        <v>43</v>
      </c>
      <c r="B1576" s="115" t="s">
        <v>18</v>
      </c>
      <c r="C1576" s="116" t="s">
        <v>126</v>
      </c>
      <c r="D1576" s="115" t="str">
        <f t="shared" si="482"/>
        <v>RRTotal50-54</v>
      </c>
      <c r="E1576" s="118">
        <f>VLOOKUP(D1576,'Appendix 1b. Person-years 2019'!$E$3:$F$1682,2,FALSE)</f>
        <v>25852.995999999999</v>
      </c>
      <c r="F1576" s="118">
        <f>VLOOKUP(D1576,'Appendix 2b. Deaths 2019'!$E$4:$F$1683,2,FALSE)</f>
        <v>149</v>
      </c>
      <c r="G1576" s="119">
        <f t="shared" si="483"/>
        <v>5.7633552413035609E-3</v>
      </c>
      <c r="H1576" s="189">
        <v>5</v>
      </c>
      <c r="I1576" s="215">
        <f>VLOOKUP(D1576,'Appendix 3. nax IBGE 2019'!$E$5:$O$1850,11,FALSE)</f>
        <v>2.4999999999999885</v>
      </c>
      <c r="J1576" s="119">
        <f t="shared" si="491"/>
        <v>2.8407470348701884E-2</v>
      </c>
      <c r="K1576" s="119">
        <f t="shared" si="485"/>
        <v>0.97159252965129816</v>
      </c>
      <c r="L1576" s="118">
        <f t="shared" si="495"/>
        <v>89621.20029474191</v>
      </c>
      <c r="M1576" s="118">
        <f t="shared" si="484"/>
        <v>2545.9115899879534</v>
      </c>
      <c r="N1576" s="118">
        <f t="shared" si="492"/>
        <v>441741.22249873966</v>
      </c>
      <c r="O1576" s="118">
        <f t="shared" si="493"/>
        <v>2618348.9893104578</v>
      </c>
      <c r="P1576" s="117">
        <f t="shared" si="494"/>
        <v>29.215732222949001</v>
      </c>
    </row>
    <row r="1577" spans="1:16" x14ac:dyDescent="0.2">
      <c r="A1577" s="115" t="s">
        <v>43</v>
      </c>
      <c r="B1577" s="115" t="s">
        <v>18</v>
      </c>
      <c r="C1577" s="116" t="s">
        <v>127</v>
      </c>
      <c r="D1577" s="115" t="str">
        <f t="shared" si="482"/>
        <v>RRTotal55-59</v>
      </c>
      <c r="E1577" s="118">
        <f>VLOOKUP(D1577,'Appendix 1b. Person-years 2019'!$E$3:$F$1682,2,FALSE)</f>
        <v>20771.051599999999</v>
      </c>
      <c r="F1577" s="118">
        <f>VLOOKUP(D1577,'Appendix 2b. Deaths 2019'!$E$4:$F$1683,2,FALSE)</f>
        <v>186</v>
      </c>
      <c r="G1577" s="119">
        <f t="shared" si="483"/>
        <v>8.9547704941429166E-3</v>
      </c>
      <c r="H1577" s="189">
        <v>5</v>
      </c>
      <c r="I1577" s="215">
        <f>VLOOKUP(D1577,'Appendix 3. nax IBGE 2019'!$E$5:$O$1850,11,FALSE)</f>
        <v>2.5000000000000027</v>
      </c>
      <c r="J1577" s="119">
        <f t="shared" si="491"/>
        <v>4.3793451697960652E-2</v>
      </c>
      <c r="K1577" s="119">
        <f t="shared" si="485"/>
        <v>0.95620654830203933</v>
      </c>
      <c r="L1577" s="118">
        <f t="shared" si="495"/>
        <v>87075.288704753955</v>
      </c>
      <c r="M1577" s="118">
        <f t="shared" si="484"/>
        <v>3813.3274499776212</v>
      </c>
      <c r="N1577" s="118">
        <f t="shared" si="492"/>
        <v>425843.12489882577</v>
      </c>
      <c r="O1577" s="118">
        <f t="shared" si="493"/>
        <v>2176607.7668117182</v>
      </c>
      <c r="P1577" s="117">
        <f t="shared" si="494"/>
        <v>24.996848120618225</v>
      </c>
    </row>
    <row r="1578" spans="1:16" x14ac:dyDescent="0.2">
      <c r="A1578" s="115" t="s">
        <v>43</v>
      </c>
      <c r="B1578" s="115" t="s">
        <v>18</v>
      </c>
      <c r="C1578" s="116" t="s">
        <v>128</v>
      </c>
      <c r="D1578" s="115" t="str">
        <f t="shared" si="482"/>
        <v>RRTotal60-64</v>
      </c>
      <c r="E1578" s="118">
        <f>VLOOKUP(D1578,'Appendix 1b. Person-years 2019'!$E$3:$F$1682,2,FALSE)</f>
        <v>15422.120999999999</v>
      </c>
      <c r="F1578" s="118">
        <f>VLOOKUP(D1578,'Appendix 2b. Deaths 2019'!$E$4:$F$1683,2,FALSE)</f>
        <v>189</v>
      </c>
      <c r="G1578" s="119">
        <f t="shared" si="483"/>
        <v>1.2255123662951419E-2</v>
      </c>
      <c r="H1578" s="189">
        <v>5</v>
      </c>
      <c r="I1578" s="215">
        <f>VLOOKUP(D1578,'Appendix 3. nax IBGE 2019'!$E$5:$O$1850,11,FALSE)</f>
        <v>2.499999999999996</v>
      </c>
      <c r="J1578" s="119">
        <f t="shared" si="491"/>
        <v>5.9454075690134417E-2</v>
      </c>
      <c r="K1578" s="119">
        <f t="shared" si="485"/>
        <v>0.94054592430986561</v>
      </c>
      <c r="L1578" s="118">
        <f t="shared" si="495"/>
        <v>83261.961254776339</v>
      </c>
      <c r="M1578" s="118">
        <f t="shared" si="484"/>
        <v>4950.2629465505115</v>
      </c>
      <c r="N1578" s="118">
        <f t="shared" si="492"/>
        <v>403934.14890750538</v>
      </c>
      <c r="O1578" s="118">
        <f t="shared" si="493"/>
        <v>1750764.6419128925</v>
      </c>
      <c r="P1578" s="117">
        <f t="shared" si="494"/>
        <v>21.027184749536026</v>
      </c>
    </row>
    <row r="1579" spans="1:16" x14ac:dyDescent="0.2">
      <c r="A1579" s="115" t="s">
        <v>43</v>
      </c>
      <c r="B1579" s="115" t="s">
        <v>18</v>
      </c>
      <c r="C1579" s="116" t="s">
        <v>129</v>
      </c>
      <c r="D1579" s="115" t="str">
        <f t="shared" si="482"/>
        <v>RRTotal65-69</v>
      </c>
      <c r="E1579" s="118">
        <f>VLOOKUP(D1579,'Appendix 1b. Person-years 2019'!$E$3:$F$1682,2,FALSE)</f>
        <v>10849.251</v>
      </c>
      <c r="F1579" s="118">
        <f>VLOOKUP(D1579,'Appendix 2b. Deaths 2019'!$E$4:$F$1683,2,FALSE)</f>
        <v>213</v>
      </c>
      <c r="G1579" s="119">
        <f t="shared" si="483"/>
        <v>1.9632691694569514E-2</v>
      </c>
      <c r="H1579" s="189">
        <v>5</v>
      </c>
      <c r="I1579" s="215">
        <f>VLOOKUP(D1579,'Appendix 3. nax IBGE 2019'!$E$5:$O$1850,11,FALSE)</f>
        <v>2.4999999999999978</v>
      </c>
      <c r="J1579" s="119">
        <f t="shared" si="491"/>
        <v>9.3570839847049891E-2</v>
      </c>
      <c r="K1579" s="119">
        <f t="shared" si="485"/>
        <v>0.90642916015295016</v>
      </c>
      <c r="L1579" s="118">
        <f t="shared" si="495"/>
        <v>78311.698308225823</v>
      </c>
      <c r="M1579" s="118">
        <f t="shared" si="484"/>
        <v>7327.691380549486</v>
      </c>
      <c r="N1579" s="118">
        <f t="shared" si="492"/>
        <v>373239.26308975538</v>
      </c>
      <c r="O1579" s="118">
        <f t="shared" si="493"/>
        <v>1346830.493005387</v>
      </c>
      <c r="P1579" s="117">
        <f t="shared" si="494"/>
        <v>17.198330799881486</v>
      </c>
    </row>
    <row r="1580" spans="1:16" x14ac:dyDescent="0.2">
      <c r="A1580" s="115" t="s">
        <v>43</v>
      </c>
      <c r="B1580" s="115" t="s">
        <v>18</v>
      </c>
      <c r="C1580" s="116" t="s">
        <v>130</v>
      </c>
      <c r="D1580" s="115" t="str">
        <f t="shared" si="482"/>
        <v>RRTotal70-74</v>
      </c>
      <c r="E1580" s="118">
        <f>VLOOKUP(D1580,'Appendix 1b. Person-years 2019'!$E$3:$F$1682,2,FALSE)</f>
        <v>7009.3274000000001</v>
      </c>
      <c r="F1580" s="118">
        <f>VLOOKUP(D1580,'Appendix 2b. Deaths 2019'!$E$4:$F$1683,2,FALSE)</f>
        <v>227</v>
      </c>
      <c r="G1580" s="119">
        <f t="shared" si="483"/>
        <v>3.2385418321307119E-2</v>
      </c>
      <c r="H1580" s="189">
        <v>5</v>
      </c>
      <c r="I1580" s="215">
        <f>VLOOKUP(D1580,'Appendix 3. nax IBGE 2019'!$E$5:$O$1850,11,FALSE)</f>
        <v>2.499999999999996</v>
      </c>
      <c r="J1580" s="119">
        <f t="shared" si="491"/>
        <v>0.14979884588634021</v>
      </c>
      <c r="K1580" s="119">
        <f t="shared" si="485"/>
        <v>0.85020115411365982</v>
      </c>
      <c r="L1580" s="118">
        <f t="shared" si="495"/>
        <v>70984.006927676339</v>
      </c>
      <c r="M1580" s="118">
        <f t="shared" si="484"/>
        <v>10633.322314153893</v>
      </c>
      <c r="N1580" s="118">
        <f t="shared" si="492"/>
        <v>328336.72885299689</v>
      </c>
      <c r="O1580" s="118">
        <f t="shared" si="493"/>
        <v>973591.2299156317</v>
      </c>
      <c r="P1580" s="117">
        <f t="shared" si="494"/>
        <v>13.715642044659401</v>
      </c>
    </row>
    <row r="1581" spans="1:16" x14ac:dyDescent="0.2">
      <c r="A1581" s="115" t="s">
        <v>43</v>
      </c>
      <c r="B1581" s="115" t="s">
        <v>18</v>
      </c>
      <c r="C1581" s="116" t="s">
        <v>131</v>
      </c>
      <c r="D1581" s="115" t="str">
        <f t="shared" si="482"/>
        <v>RRTotal75-79</v>
      </c>
      <c r="E1581" s="118">
        <f>VLOOKUP(D1581,'Appendix 1b. Person-years 2019'!$E$3:$F$1682,2,FALSE)</f>
        <v>4007.3144000000002</v>
      </c>
      <c r="F1581" s="118">
        <f>VLOOKUP(D1581,'Appendix 2b. Deaths 2019'!$E$4:$F$1683,2,FALSE)</f>
        <v>204</v>
      </c>
      <c r="G1581" s="119">
        <f t="shared" si="483"/>
        <v>5.090691162140909E-2</v>
      </c>
      <c r="H1581" s="189">
        <v>5</v>
      </c>
      <c r="I1581" s="215">
        <f>VLOOKUP(D1581,'Appendix 3. nax IBGE 2019'!$E$5:$O$1850,11,FALSE)</f>
        <v>2.4999999999999996</v>
      </c>
      <c r="J1581" s="119">
        <f t="shared" si="491"/>
        <v>0.22579787672073476</v>
      </c>
      <c r="K1581" s="119">
        <f t="shared" si="485"/>
        <v>0.7742021232792653</v>
      </c>
      <c r="L1581" s="118">
        <f t="shared" si="495"/>
        <v>60350.684613522448</v>
      </c>
      <c r="M1581" s="118">
        <f t="shared" si="484"/>
        <v>13627.056444376085</v>
      </c>
      <c r="N1581" s="118">
        <f t="shared" si="492"/>
        <v>267685.78195667203</v>
      </c>
      <c r="O1581" s="118">
        <f t="shared" si="493"/>
        <v>645254.50106263475</v>
      </c>
      <c r="P1581" s="117">
        <f t="shared" si="494"/>
        <v>10.69175114076595</v>
      </c>
    </row>
    <row r="1582" spans="1:16" x14ac:dyDescent="0.2">
      <c r="A1582" s="115" t="s">
        <v>43</v>
      </c>
      <c r="B1582" s="115" t="s">
        <v>18</v>
      </c>
      <c r="C1582" s="116" t="s">
        <v>132</v>
      </c>
      <c r="D1582" s="115" t="str">
        <f t="shared" si="482"/>
        <v>RRTotal80-84</v>
      </c>
      <c r="E1582" s="118">
        <f>VLOOKUP(D1582,'Appendix 1b. Person-years 2019'!$E$3:$F$1682,2,FALSE)</f>
        <v>2246.6093999999998</v>
      </c>
      <c r="F1582" s="118">
        <f>VLOOKUP(D1582,'Appendix 2b. Deaths 2019'!$E$4:$F$1683,2,FALSE)</f>
        <v>166</v>
      </c>
      <c r="G1582" s="119">
        <f t="shared" si="483"/>
        <v>7.3889123761344544E-2</v>
      </c>
      <c r="H1582" s="189">
        <v>5</v>
      </c>
      <c r="I1582" s="215">
        <f>VLOOKUP(D1582,'Appendix 3. nax IBGE 2019'!$E$5:$O$1850,11,FALSE)</f>
        <v>2.5000000000000004</v>
      </c>
      <c r="J1582" s="119">
        <f t="shared" si="491"/>
        <v>0.31184139941796124</v>
      </c>
      <c r="K1582" s="119">
        <f t="shared" si="485"/>
        <v>0.68815860058203882</v>
      </c>
      <c r="L1582" s="118">
        <f t="shared" si="495"/>
        <v>46723.628169146366</v>
      </c>
      <c r="M1582" s="118">
        <f t="shared" si="484"/>
        <v>14570.361594151078</v>
      </c>
      <c r="N1582" s="118">
        <f t="shared" si="492"/>
        <v>197192.23686035414</v>
      </c>
      <c r="O1582" s="118">
        <f t="shared" si="493"/>
        <v>377568.71910596272</v>
      </c>
      <c r="P1582" s="117">
        <f t="shared" si="494"/>
        <v>8.0808946971992146</v>
      </c>
    </row>
    <row r="1583" spans="1:16" x14ac:dyDescent="0.2">
      <c r="A1583" s="115" t="s">
        <v>43</v>
      </c>
      <c r="B1583" s="115" t="s">
        <v>18</v>
      </c>
      <c r="C1583" s="116" t="s">
        <v>133</v>
      </c>
      <c r="D1583" s="115" t="str">
        <f t="shared" si="482"/>
        <v>RRTotal85-89</v>
      </c>
      <c r="E1583" s="118">
        <f>VLOOKUP(D1583,'Appendix 1b. Person-years 2019'!$E$3:$F$1682,2,FALSE)</f>
        <v>1024.7335</v>
      </c>
      <c r="F1583" s="118">
        <f>VLOOKUP(D1583,'Appendix 2b. Deaths 2019'!$E$4:$F$1683,2,FALSE)</f>
        <v>136</v>
      </c>
      <c r="G1583" s="119">
        <f t="shared" si="483"/>
        <v>0.13271743336194239</v>
      </c>
      <c r="H1583" s="189">
        <v>5</v>
      </c>
      <c r="I1583" s="215">
        <f>VLOOKUP(D1583,'Appendix 3. nax IBGE 2019'!$E$5:$O$1850,11,FALSE)</f>
        <v>2.4999999999999987</v>
      </c>
      <c r="J1583" s="119">
        <f t="shared" si="491"/>
        <v>0.49826577863004012</v>
      </c>
      <c r="K1583" s="119">
        <f t="shared" si="485"/>
        <v>0.50173422136995982</v>
      </c>
      <c r="L1583" s="118">
        <f t="shared" si="495"/>
        <v>32153.266574995287</v>
      </c>
      <c r="M1583" s="118">
        <f t="shared" si="484"/>
        <v>16020.87240548927</v>
      </c>
      <c r="N1583" s="118">
        <f t="shared" si="492"/>
        <v>120714.15186125324</v>
      </c>
      <c r="O1583" s="118">
        <f t="shared" si="493"/>
        <v>180376.48224560858</v>
      </c>
      <c r="P1583" s="117">
        <f t="shared" si="494"/>
        <v>5.6098960217585612</v>
      </c>
    </row>
    <row r="1584" spans="1:16" x14ac:dyDescent="0.2">
      <c r="A1584" s="115" t="s">
        <v>43</v>
      </c>
      <c r="B1584" s="115" t="s">
        <v>18</v>
      </c>
      <c r="C1584" s="116" t="s">
        <v>8</v>
      </c>
      <c r="D1584" s="115" t="str">
        <f t="shared" si="482"/>
        <v>RRTotal90+</v>
      </c>
      <c r="E1584" s="113">
        <f>VLOOKUP(D1584,'Appendix 1b. Person-years 2019'!$E$3:$F$1682,2,FALSE)</f>
        <v>521.45939999999996</v>
      </c>
      <c r="F1584" s="113">
        <f>VLOOKUP(D1584,'Appendix 2b. Deaths 2019'!$E$4:$F$1683,2,FALSE)</f>
        <v>141</v>
      </c>
      <c r="G1584" s="114">
        <f t="shared" si="483"/>
        <v>0.27039497226437958</v>
      </c>
      <c r="H1584" s="190"/>
      <c r="I1584" s="215">
        <f>VLOOKUP(D1584,'Appendix 3. nax IBGE 2019'!$E$5:$O$1850,11,FALSE)</f>
        <v>4.3256489682281734</v>
      </c>
      <c r="J1584" s="114">
        <v>1</v>
      </c>
      <c r="K1584" s="114">
        <f t="shared" si="485"/>
        <v>0</v>
      </c>
      <c r="L1584" s="113">
        <f t="shared" si="495"/>
        <v>16132.394169506017</v>
      </c>
      <c r="M1584" s="113">
        <f t="shared" si="484"/>
        <v>16132.394169506017</v>
      </c>
      <c r="N1584" s="113">
        <f>L1584*P1584</f>
        <v>59662.330384355351</v>
      </c>
      <c r="O1584" s="113">
        <f>N1584</f>
        <v>59662.330384355351</v>
      </c>
      <c r="P1584" s="112">
        <f>1/G1584</f>
        <v>3.6982936170212759</v>
      </c>
    </row>
    <row r="1585" spans="1:16" x14ac:dyDescent="0.2">
      <c r="A1585" s="115" t="s">
        <v>64</v>
      </c>
      <c r="B1585" s="115" t="s">
        <v>18</v>
      </c>
      <c r="C1585" s="116">
        <v>0</v>
      </c>
      <c r="D1585" s="115" t="str">
        <f t="shared" si="482"/>
        <v>RSTotal0</v>
      </c>
      <c r="E1585" s="122">
        <f>VLOOKUP(D1585,'Appendix 1b. Person-years 2019'!$E$3:$F$1682,2,FALSE)</f>
        <v>141134.83549999999</v>
      </c>
      <c r="F1585" s="122">
        <f>VLOOKUP(D1585,'Appendix 2b. Deaths 2019'!$E$4:$F$1683,2,FALSE)</f>
        <v>1421</v>
      </c>
      <c r="G1585" s="123">
        <f t="shared" si="483"/>
        <v>1.006838598681755E-2</v>
      </c>
      <c r="H1585" s="188">
        <v>1</v>
      </c>
      <c r="I1585" s="215">
        <f>VLOOKUP(D1585,'Appendix 3. nax IBGE 2019'!$E$5:$O$1850,11,FALSE)</f>
        <v>7.6540588694497314E-2</v>
      </c>
      <c r="J1585" s="123">
        <f t="shared" ref="J1585:J1603" si="496">(H1585*G1585)/(1+(H1585-I1585)*G1585)</f>
        <v>9.9756350678016411E-3</v>
      </c>
      <c r="K1585" s="123">
        <f t="shared" si="485"/>
        <v>0.99002436493219836</v>
      </c>
      <c r="L1585" s="122">
        <v>100000</v>
      </c>
      <c r="M1585" s="122">
        <f t="shared" si="484"/>
        <v>997.56350678016406</v>
      </c>
      <c r="N1585" s="122">
        <f t="shared" ref="N1585:N1603" si="497">L1586*H1585+M1585*I1585</f>
        <v>99078.79059128894</v>
      </c>
      <c r="O1585" s="122">
        <f t="shared" ref="O1585:O1603" si="498">O1586+N1585</f>
        <v>7717140.4086328587</v>
      </c>
      <c r="P1585" s="121">
        <f t="shared" ref="P1585:P1603" si="499">O1585/L1585</f>
        <v>77.171404086328593</v>
      </c>
    </row>
    <row r="1586" spans="1:16" x14ac:dyDescent="0.2">
      <c r="A1586" s="115" t="s">
        <v>64</v>
      </c>
      <c r="B1586" s="115" t="s">
        <v>18</v>
      </c>
      <c r="C1586" s="120" t="s">
        <v>1657</v>
      </c>
      <c r="D1586" s="115" t="str">
        <f t="shared" si="482"/>
        <v>RSTotal1-4</v>
      </c>
      <c r="E1586" s="118">
        <f>VLOOKUP(D1586,'Appendix 1b. Person-years 2019'!$E$3:$F$1682,2,FALSE)</f>
        <v>572342.87879999995</v>
      </c>
      <c r="F1586" s="118">
        <f>VLOOKUP(D1586,'Appendix 2b. Deaths 2019'!$E$4:$F$1683,2,FALSE)</f>
        <v>197</v>
      </c>
      <c r="G1586" s="119">
        <f t="shared" si="483"/>
        <v>3.441992681258464E-4</v>
      </c>
      <c r="H1586" s="189">
        <v>4</v>
      </c>
      <c r="I1586" s="215">
        <f>VLOOKUP(D1586,'Appendix 3. nax IBGE 2019'!$E$5:$O$1850,11,FALSE)</f>
        <v>1.5096238477904986</v>
      </c>
      <c r="J1586" s="119">
        <f t="shared" si="496"/>
        <v>1.3756179125702938E-3</v>
      </c>
      <c r="K1586" s="119">
        <f t="shared" si="485"/>
        <v>0.99862438208742965</v>
      </c>
      <c r="L1586" s="118">
        <f t="shared" ref="L1586:L1604" si="500">L1585-M1585</f>
        <v>99002.436493219837</v>
      </c>
      <c r="M1586" s="118">
        <f t="shared" si="484"/>
        <v>136.18952502817615</v>
      </c>
      <c r="N1586" s="118">
        <f t="shared" si="497"/>
        <v>395670.5828275684</v>
      </c>
      <c r="O1586" s="118">
        <f t="shared" si="498"/>
        <v>7618061.6180415694</v>
      </c>
      <c r="P1586" s="117">
        <f t="shared" si="499"/>
        <v>76.948223577944887</v>
      </c>
    </row>
    <row r="1587" spans="1:16" x14ac:dyDescent="0.2">
      <c r="A1587" s="115" t="s">
        <v>64</v>
      </c>
      <c r="B1587" s="115" t="s">
        <v>18</v>
      </c>
      <c r="C1587" s="120" t="s">
        <v>1658</v>
      </c>
      <c r="D1587" s="115" t="str">
        <f t="shared" si="482"/>
        <v>RSTotal5-9</v>
      </c>
      <c r="E1587" s="118">
        <f>VLOOKUP(D1587,'Appendix 1b. Person-years 2019'!$E$3:$F$1682,2,FALSE)</f>
        <v>681994.23490000004</v>
      </c>
      <c r="F1587" s="118">
        <f>VLOOKUP(D1587,'Appendix 2b. Deaths 2019'!$E$4:$F$1683,2,FALSE)</f>
        <v>141</v>
      </c>
      <c r="G1587" s="119">
        <f t="shared" si="483"/>
        <v>2.0674661571101793E-4</v>
      </c>
      <c r="H1587" s="189">
        <v>5</v>
      </c>
      <c r="I1587" s="215">
        <f>VLOOKUP(D1587,'Appendix 3. nax IBGE 2019'!$E$5:$O$1850,11,FALSE)</f>
        <v>2.5000000000000866</v>
      </c>
      <c r="J1587" s="119">
        <f t="shared" si="496"/>
        <v>1.0331990525364204E-3</v>
      </c>
      <c r="K1587" s="119">
        <f t="shared" si="485"/>
        <v>0.9989668009474636</v>
      </c>
      <c r="L1587" s="118">
        <f t="shared" si="500"/>
        <v>98866.246968191655</v>
      </c>
      <c r="M1587" s="118">
        <f t="shared" si="484"/>
        <v>102.14851269536736</v>
      </c>
      <c r="N1587" s="118">
        <f t="shared" si="497"/>
        <v>494075.86355921993</v>
      </c>
      <c r="O1587" s="118">
        <f t="shared" si="498"/>
        <v>7222391.0352140013</v>
      </c>
      <c r="P1587" s="117">
        <f t="shared" si="499"/>
        <v>73.052141218000003</v>
      </c>
    </row>
    <row r="1588" spans="1:16" x14ac:dyDescent="0.2">
      <c r="A1588" s="115" t="s">
        <v>64</v>
      </c>
      <c r="B1588" s="115" t="s">
        <v>18</v>
      </c>
      <c r="C1588" s="120" t="s">
        <v>118</v>
      </c>
      <c r="D1588" s="115" t="str">
        <f t="shared" si="482"/>
        <v>RSTotal10-14</v>
      </c>
      <c r="E1588" s="118">
        <f>VLOOKUP(D1588,'Appendix 1b. Person-years 2019'!$E$3:$F$1682,2,FALSE)</f>
        <v>691384.24219999998</v>
      </c>
      <c r="F1588" s="118">
        <f>VLOOKUP(D1588,'Appendix 2b. Deaths 2019'!$E$4:$F$1683,2,FALSE)</f>
        <v>182</v>
      </c>
      <c r="G1588" s="119">
        <f t="shared" si="483"/>
        <v>2.6324001747692711E-4</v>
      </c>
      <c r="H1588" s="189">
        <v>5</v>
      </c>
      <c r="I1588" s="215">
        <f>VLOOKUP(D1588,'Appendix 3. nax IBGE 2019'!$E$5:$O$1850,11,FALSE)</f>
        <v>2.4999999999996061</v>
      </c>
      <c r="J1588" s="119">
        <f t="shared" si="496"/>
        <v>1.315334465715278E-3</v>
      </c>
      <c r="K1588" s="119">
        <f t="shared" si="485"/>
        <v>0.9986846655342847</v>
      </c>
      <c r="L1588" s="118">
        <f t="shared" si="500"/>
        <v>98764.098455496292</v>
      </c>
      <c r="M1588" s="118">
        <f t="shared" si="484"/>
        <v>129.90782267381132</v>
      </c>
      <c r="N1588" s="118">
        <f t="shared" si="497"/>
        <v>493495.72272079688</v>
      </c>
      <c r="O1588" s="118">
        <f t="shared" si="498"/>
        <v>6728315.1716547813</v>
      </c>
      <c r="P1588" s="117">
        <f t="shared" si="499"/>
        <v>68.125111015786786</v>
      </c>
    </row>
    <row r="1589" spans="1:16" x14ac:dyDescent="0.2">
      <c r="A1589" s="115" t="s">
        <v>64</v>
      </c>
      <c r="B1589" s="115" t="s">
        <v>18</v>
      </c>
      <c r="C1589" s="116" t="s">
        <v>119</v>
      </c>
      <c r="D1589" s="115" t="str">
        <f t="shared" si="482"/>
        <v>RSTotal15-19</v>
      </c>
      <c r="E1589" s="118">
        <f>VLOOKUP(D1589,'Appendix 1b. Person-years 2019'!$E$3:$F$1682,2,FALSE)</f>
        <v>785510.92949999997</v>
      </c>
      <c r="F1589" s="118">
        <f>VLOOKUP(D1589,'Appendix 2b. Deaths 2019'!$E$4:$F$1683,2,FALSE)</f>
        <v>688</v>
      </c>
      <c r="G1589" s="119">
        <f t="shared" si="483"/>
        <v>8.7586305188386315E-4</v>
      </c>
      <c r="H1589" s="189">
        <v>5</v>
      </c>
      <c r="I1589" s="215">
        <f>VLOOKUP(D1589,'Appendix 3. nax IBGE 2019'!$E$5:$O$1850,11,FALSE)</f>
        <v>2.4999999999999485</v>
      </c>
      <c r="J1589" s="119">
        <f t="shared" si="496"/>
        <v>4.3697470095399749E-3</v>
      </c>
      <c r="K1589" s="119">
        <f t="shared" si="485"/>
        <v>0.99563025299046004</v>
      </c>
      <c r="L1589" s="118">
        <f t="shared" si="500"/>
        <v>98634.190632822487</v>
      </c>
      <c r="M1589" s="118">
        <f t="shared" si="484"/>
        <v>431.00645955617188</v>
      </c>
      <c r="N1589" s="118">
        <f t="shared" si="497"/>
        <v>492093.43701522198</v>
      </c>
      <c r="O1589" s="118">
        <f t="shared" si="498"/>
        <v>6234819.4489339842</v>
      </c>
      <c r="P1589" s="117">
        <f t="shared" si="499"/>
        <v>63.211543673976514</v>
      </c>
    </row>
    <row r="1590" spans="1:16" x14ac:dyDescent="0.2">
      <c r="A1590" s="115" t="s">
        <v>64</v>
      </c>
      <c r="B1590" s="115" t="s">
        <v>18</v>
      </c>
      <c r="C1590" s="116" t="s">
        <v>120</v>
      </c>
      <c r="D1590" s="115" t="str">
        <f t="shared" si="482"/>
        <v>RSTotal20-24</v>
      </c>
      <c r="E1590" s="118">
        <f>VLOOKUP(D1590,'Appendix 1b. Person-years 2019'!$E$3:$F$1682,2,FALSE)</f>
        <v>867804.65049999999</v>
      </c>
      <c r="F1590" s="118">
        <f>VLOOKUP(D1590,'Appendix 2b. Deaths 2019'!$E$4:$F$1683,2,FALSE)</f>
        <v>1011</v>
      </c>
      <c r="G1590" s="119">
        <f t="shared" si="483"/>
        <v>1.1650087371823782E-3</v>
      </c>
      <c r="H1590" s="189">
        <v>5</v>
      </c>
      <c r="I1590" s="215">
        <f>VLOOKUP(D1590,'Appendix 3. nax IBGE 2019'!$E$5:$O$1850,11,FALSE)</f>
        <v>2.5000000000000453</v>
      </c>
      <c r="J1590" s="119">
        <f t="shared" si="496"/>
        <v>5.8081273880275898E-3</v>
      </c>
      <c r="K1590" s="119">
        <f t="shared" si="485"/>
        <v>0.99419187261197239</v>
      </c>
      <c r="L1590" s="118">
        <f t="shared" si="500"/>
        <v>98203.184173266316</v>
      </c>
      <c r="M1590" s="118">
        <f t="shared" si="484"/>
        <v>570.37660358826565</v>
      </c>
      <c r="N1590" s="118">
        <f t="shared" si="497"/>
        <v>489589.97935736092</v>
      </c>
      <c r="O1590" s="118">
        <f t="shared" si="498"/>
        <v>5742726.0119187618</v>
      </c>
      <c r="P1590" s="117">
        <f t="shared" si="499"/>
        <v>58.478002116372252</v>
      </c>
    </row>
    <row r="1591" spans="1:16" x14ac:dyDescent="0.2">
      <c r="A1591" s="115" t="s">
        <v>64</v>
      </c>
      <c r="B1591" s="115" t="s">
        <v>18</v>
      </c>
      <c r="C1591" s="116" t="s">
        <v>121</v>
      </c>
      <c r="D1591" s="115" t="str">
        <f t="shared" si="482"/>
        <v>RSTotal25-29</v>
      </c>
      <c r="E1591" s="118">
        <f>VLOOKUP(D1591,'Appendix 1b. Person-years 2019'!$E$3:$F$1682,2,FALSE)</f>
        <v>863481.14280000003</v>
      </c>
      <c r="F1591" s="118">
        <f>VLOOKUP(D1591,'Appendix 2b. Deaths 2019'!$E$4:$F$1683,2,FALSE)</f>
        <v>1056</v>
      </c>
      <c r="G1591" s="119">
        <f t="shared" si="483"/>
        <v>1.2229566433561263E-3</v>
      </c>
      <c r="H1591" s="189">
        <v>5</v>
      </c>
      <c r="I1591" s="215">
        <f>VLOOKUP(D1591,'Appendix 3. nax IBGE 2019'!$E$5:$O$1850,11,FALSE)</f>
        <v>2.500000000000079</v>
      </c>
      <c r="J1591" s="119">
        <f t="shared" si="496"/>
        <v>6.0961449144755825E-3</v>
      </c>
      <c r="K1591" s="119">
        <f t="shared" si="485"/>
        <v>0.99390385508552437</v>
      </c>
      <c r="L1591" s="118">
        <f t="shared" si="500"/>
        <v>97632.807569678043</v>
      </c>
      <c r="M1591" s="118">
        <f t="shared" si="484"/>
        <v>595.18374335186593</v>
      </c>
      <c r="N1591" s="118">
        <f t="shared" si="497"/>
        <v>486676.07849001058</v>
      </c>
      <c r="O1591" s="118">
        <f t="shared" si="498"/>
        <v>5253136.0325614009</v>
      </c>
      <c r="P1591" s="117">
        <f t="shared" si="499"/>
        <v>53.805028896791399</v>
      </c>
    </row>
    <row r="1592" spans="1:16" x14ac:dyDescent="0.2">
      <c r="A1592" s="115" t="s">
        <v>64</v>
      </c>
      <c r="B1592" s="115" t="s">
        <v>18</v>
      </c>
      <c r="C1592" s="116" t="s">
        <v>122</v>
      </c>
      <c r="D1592" s="115" t="str">
        <f t="shared" si="482"/>
        <v>RSTotal30-34</v>
      </c>
      <c r="E1592" s="118">
        <f>VLOOKUP(D1592,'Appendix 1b. Person-years 2019'!$E$3:$F$1682,2,FALSE)</f>
        <v>859427.75580000004</v>
      </c>
      <c r="F1592" s="118">
        <f>VLOOKUP(D1592,'Appendix 2b. Deaths 2019'!$E$4:$F$1683,2,FALSE)</f>
        <v>1233</v>
      </c>
      <c r="G1592" s="119">
        <f t="shared" si="483"/>
        <v>1.4346755636862804E-3</v>
      </c>
      <c r="H1592" s="189">
        <v>5</v>
      </c>
      <c r="I1592" s="215">
        <f>VLOOKUP(D1592,'Appendix 3. nax IBGE 2019'!$E$5:$O$1850,11,FALSE)</f>
        <v>2.4999999999999694</v>
      </c>
      <c r="J1592" s="119">
        <f t="shared" si="496"/>
        <v>7.1477410947210209E-3</v>
      </c>
      <c r="K1592" s="119">
        <f t="shared" si="485"/>
        <v>0.99285225890527895</v>
      </c>
      <c r="L1592" s="118">
        <f t="shared" si="500"/>
        <v>97037.623826326177</v>
      </c>
      <c r="M1592" s="118">
        <f t="shared" si="484"/>
        <v>693.59981155751132</v>
      </c>
      <c r="N1592" s="118">
        <f t="shared" si="497"/>
        <v>483454.11960273708</v>
      </c>
      <c r="O1592" s="118">
        <f t="shared" si="498"/>
        <v>4766459.9540713904</v>
      </c>
      <c r="P1592" s="117">
        <f t="shared" si="499"/>
        <v>49.119710130188246</v>
      </c>
    </row>
    <row r="1593" spans="1:16" x14ac:dyDescent="0.2">
      <c r="A1593" s="115" t="s">
        <v>64</v>
      </c>
      <c r="B1593" s="115" t="s">
        <v>18</v>
      </c>
      <c r="C1593" s="116" t="s">
        <v>123</v>
      </c>
      <c r="D1593" s="115" t="str">
        <f t="shared" si="482"/>
        <v>RSTotal35-39</v>
      </c>
      <c r="E1593" s="118">
        <f>VLOOKUP(D1593,'Appendix 1b. Person-years 2019'!$E$3:$F$1682,2,FALSE)</f>
        <v>868030.42819999997</v>
      </c>
      <c r="F1593" s="118">
        <f>VLOOKUP(D1593,'Appendix 2b. Deaths 2019'!$E$4:$F$1683,2,FALSE)</f>
        <v>1617</v>
      </c>
      <c r="G1593" s="119">
        <f t="shared" si="483"/>
        <v>1.8628379230358413E-3</v>
      </c>
      <c r="H1593" s="189">
        <v>5</v>
      </c>
      <c r="I1593" s="215">
        <f>VLOOKUP(D1593,'Appendix 3. nax IBGE 2019'!$E$5:$O$1850,11,FALSE)</f>
        <v>2.4999999999999782</v>
      </c>
      <c r="J1593" s="119">
        <f t="shared" si="496"/>
        <v>9.2710136257615795E-3</v>
      </c>
      <c r="K1593" s="119">
        <f t="shared" si="485"/>
        <v>0.99072898637423845</v>
      </c>
      <c r="L1593" s="118">
        <f t="shared" si="500"/>
        <v>96344.024014768671</v>
      </c>
      <c r="M1593" s="118">
        <f t="shared" si="484"/>
        <v>893.20675940162118</v>
      </c>
      <c r="N1593" s="118">
        <f t="shared" si="497"/>
        <v>479487.10317533929</v>
      </c>
      <c r="O1593" s="118">
        <f t="shared" si="498"/>
        <v>4283005.8344686534</v>
      </c>
      <c r="P1593" s="117">
        <f t="shared" si="499"/>
        <v>44.455334705680421</v>
      </c>
    </row>
    <row r="1594" spans="1:16" x14ac:dyDescent="0.2">
      <c r="A1594" s="115" t="s">
        <v>64</v>
      </c>
      <c r="B1594" s="115" t="s">
        <v>18</v>
      </c>
      <c r="C1594" s="116" t="s">
        <v>124</v>
      </c>
      <c r="D1594" s="115" t="str">
        <f t="shared" si="482"/>
        <v>RSTotal40-44</v>
      </c>
      <c r="E1594" s="118">
        <f>VLOOKUP(D1594,'Appendix 1b. Person-years 2019'!$E$3:$F$1682,2,FALSE)</f>
        <v>776706.84250000003</v>
      </c>
      <c r="F1594" s="118">
        <f>VLOOKUP(D1594,'Appendix 2b. Deaths 2019'!$E$4:$F$1683,2,FALSE)</f>
        <v>1985</v>
      </c>
      <c r="G1594" s="119">
        <f t="shared" si="483"/>
        <v>2.5556617907611648E-3</v>
      </c>
      <c r="H1594" s="189">
        <v>5</v>
      </c>
      <c r="I1594" s="215">
        <f>VLOOKUP(D1594,'Appendix 3. nax IBGE 2019'!$E$5:$O$1850,11,FALSE)</f>
        <v>2.4999999999999973</v>
      </c>
      <c r="J1594" s="119">
        <f t="shared" si="496"/>
        <v>1.2697184679466945E-2</v>
      </c>
      <c r="K1594" s="119">
        <f t="shared" si="485"/>
        <v>0.9873028153205331</v>
      </c>
      <c r="L1594" s="118">
        <f t="shared" si="500"/>
        <v>95450.817255367045</v>
      </c>
      <c r="M1594" s="118">
        <f t="shared" si="484"/>
        <v>1211.9566544974455</v>
      </c>
      <c r="N1594" s="118">
        <f t="shared" si="497"/>
        <v>474224.19464059157</v>
      </c>
      <c r="O1594" s="118">
        <f t="shared" si="498"/>
        <v>3803518.7312933137</v>
      </c>
      <c r="P1594" s="117">
        <f t="shared" si="499"/>
        <v>39.847943062838972</v>
      </c>
    </row>
    <row r="1595" spans="1:16" x14ac:dyDescent="0.2">
      <c r="A1595" s="115" t="s">
        <v>64</v>
      </c>
      <c r="B1595" s="115" t="s">
        <v>18</v>
      </c>
      <c r="C1595" s="116" t="s">
        <v>125</v>
      </c>
      <c r="D1595" s="115" t="str">
        <f t="shared" si="482"/>
        <v>RSTotal45-49</v>
      </c>
      <c r="E1595" s="118">
        <f>VLOOKUP(D1595,'Appendix 1b. Person-years 2019'!$E$3:$F$1682,2,FALSE)</f>
        <v>727113.29729999998</v>
      </c>
      <c r="F1595" s="118">
        <f>VLOOKUP(D1595,'Appendix 2b. Deaths 2019'!$E$4:$F$1683,2,FALSE)</f>
        <v>2577</v>
      </c>
      <c r="G1595" s="119">
        <f t="shared" si="483"/>
        <v>3.5441519355638388E-3</v>
      </c>
      <c r="H1595" s="189">
        <v>5</v>
      </c>
      <c r="I1595" s="215">
        <f>VLOOKUP(D1595,'Appendix 3. nax IBGE 2019'!$E$5:$O$1850,11,FALSE)</f>
        <v>2.4999999999999987</v>
      </c>
      <c r="J1595" s="119">
        <f t="shared" si="496"/>
        <v>1.7565125989632745E-2</v>
      </c>
      <c r="K1595" s="119">
        <f t="shared" si="485"/>
        <v>0.98243487401036722</v>
      </c>
      <c r="L1595" s="118">
        <f t="shared" si="500"/>
        <v>94238.860600869593</v>
      </c>
      <c r="M1595" s="118">
        <f t="shared" si="484"/>
        <v>1655.3174595737119</v>
      </c>
      <c r="N1595" s="118">
        <f t="shared" si="497"/>
        <v>467056.00935541373</v>
      </c>
      <c r="O1595" s="118">
        <f t="shared" si="498"/>
        <v>3329294.5366527219</v>
      </c>
      <c r="P1595" s="117">
        <f t="shared" si="499"/>
        <v>35.328255407854549</v>
      </c>
    </row>
    <row r="1596" spans="1:16" x14ac:dyDescent="0.2">
      <c r="A1596" s="115" t="s">
        <v>64</v>
      </c>
      <c r="B1596" s="115" t="s">
        <v>18</v>
      </c>
      <c r="C1596" s="116" t="s">
        <v>126</v>
      </c>
      <c r="D1596" s="115" t="str">
        <f t="shared" si="482"/>
        <v>RSTotal50-54</v>
      </c>
      <c r="E1596" s="118">
        <f>VLOOKUP(D1596,'Appendix 1b. Person-years 2019'!$E$3:$F$1682,2,FALSE)</f>
        <v>743255.94160000002</v>
      </c>
      <c r="F1596" s="118">
        <f>VLOOKUP(D1596,'Appendix 2b. Deaths 2019'!$E$4:$F$1683,2,FALSE)</f>
        <v>3912</v>
      </c>
      <c r="G1596" s="119">
        <f t="shared" si="483"/>
        <v>5.2633282575295327E-3</v>
      </c>
      <c r="H1596" s="189">
        <v>5</v>
      </c>
      <c r="I1596" s="215">
        <f>VLOOKUP(D1596,'Appendix 3. nax IBGE 2019'!$E$5:$O$1850,11,FALSE)</f>
        <v>2.499999999999996</v>
      </c>
      <c r="J1596" s="119">
        <f t="shared" si="496"/>
        <v>2.5974855806271652E-2</v>
      </c>
      <c r="K1596" s="119">
        <f t="shared" si="485"/>
        <v>0.97402514419372832</v>
      </c>
      <c r="L1596" s="118">
        <f t="shared" si="500"/>
        <v>92583.543141295886</v>
      </c>
      <c r="M1596" s="118">
        <f t="shared" si="484"/>
        <v>2404.8441831288915</v>
      </c>
      <c r="N1596" s="118">
        <f t="shared" si="497"/>
        <v>456905.60524865717</v>
      </c>
      <c r="O1596" s="118">
        <f t="shared" si="498"/>
        <v>2862238.5272973082</v>
      </c>
      <c r="P1596" s="117">
        <f t="shared" si="499"/>
        <v>30.915197563017415</v>
      </c>
    </row>
    <row r="1597" spans="1:16" x14ac:dyDescent="0.2">
      <c r="A1597" s="115" t="s">
        <v>64</v>
      </c>
      <c r="B1597" s="115" t="s">
        <v>18</v>
      </c>
      <c r="C1597" s="116" t="s">
        <v>127</v>
      </c>
      <c r="D1597" s="115" t="str">
        <f t="shared" si="482"/>
        <v>RSTotal55-59</v>
      </c>
      <c r="E1597" s="118">
        <f>VLOOKUP(D1597,'Appendix 1b. Person-years 2019'!$E$3:$F$1682,2,FALSE)</f>
        <v>729666.47770000005</v>
      </c>
      <c r="F1597" s="118">
        <f>VLOOKUP(D1597,'Appendix 2b. Deaths 2019'!$E$4:$F$1683,2,FALSE)</f>
        <v>5829</v>
      </c>
      <c r="G1597" s="119">
        <f t="shared" si="483"/>
        <v>7.9885813287924878E-3</v>
      </c>
      <c r="H1597" s="189">
        <v>5</v>
      </c>
      <c r="I1597" s="215">
        <f>VLOOKUP(D1597,'Appendix 3. nax IBGE 2019'!$E$5:$O$1850,11,FALSE)</f>
        <v>2.4999999999999925</v>
      </c>
      <c r="J1597" s="119">
        <f t="shared" si="496"/>
        <v>3.91608083872063E-2</v>
      </c>
      <c r="K1597" s="119">
        <f t="shared" si="485"/>
        <v>0.96083919161279374</v>
      </c>
      <c r="L1597" s="118">
        <f t="shared" si="500"/>
        <v>90178.698958166991</v>
      </c>
      <c r="M1597" s="118">
        <f t="shared" si="484"/>
        <v>3531.4707505083379</v>
      </c>
      <c r="N1597" s="118">
        <f t="shared" si="497"/>
        <v>442064.81791456405</v>
      </c>
      <c r="O1597" s="118">
        <f t="shared" si="498"/>
        <v>2405332.9220486511</v>
      </c>
      <c r="P1597" s="117">
        <f t="shared" si="499"/>
        <v>26.672961018926003</v>
      </c>
    </row>
    <row r="1598" spans="1:16" x14ac:dyDescent="0.2">
      <c r="A1598" s="115" t="s">
        <v>64</v>
      </c>
      <c r="B1598" s="115" t="s">
        <v>18</v>
      </c>
      <c r="C1598" s="116" t="s">
        <v>128</v>
      </c>
      <c r="D1598" s="115" t="str">
        <f t="shared" si="482"/>
        <v>RSTotal60-64</v>
      </c>
      <c r="E1598" s="118">
        <f>VLOOKUP(D1598,'Appendix 1b. Person-years 2019'!$E$3:$F$1682,2,FALSE)</f>
        <v>627390.41969999997</v>
      </c>
      <c r="F1598" s="118">
        <f>VLOOKUP(D1598,'Appendix 2b. Deaths 2019'!$E$4:$F$1683,2,FALSE)</f>
        <v>7750</v>
      </c>
      <c r="G1598" s="119">
        <f t="shared" si="483"/>
        <v>1.2352754770635207E-2</v>
      </c>
      <c r="H1598" s="189">
        <v>5</v>
      </c>
      <c r="I1598" s="215">
        <f>VLOOKUP(D1598,'Appendix 3. nax IBGE 2019'!$E$5:$O$1850,11,FALSE)</f>
        <v>2.500000000000004</v>
      </c>
      <c r="J1598" s="119">
        <f t="shared" si="496"/>
        <v>5.9913530964555997E-2</v>
      </c>
      <c r="K1598" s="119">
        <f t="shared" si="485"/>
        <v>0.94008646903544402</v>
      </c>
      <c r="L1598" s="118">
        <f t="shared" si="500"/>
        <v>86647.228207658656</v>
      </c>
      <c r="M1598" s="118">
        <f t="shared" si="484"/>
        <v>5191.3413902125067</v>
      </c>
      <c r="N1598" s="118">
        <f t="shared" si="497"/>
        <v>420257.78756276204</v>
      </c>
      <c r="O1598" s="118">
        <f t="shared" si="498"/>
        <v>1963268.104134087</v>
      </c>
      <c r="P1598" s="117">
        <f t="shared" si="499"/>
        <v>22.65817550942219</v>
      </c>
    </row>
    <row r="1599" spans="1:16" x14ac:dyDescent="0.2">
      <c r="A1599" s="115" t="s">
        <v>64</v>
      </c>
      <c r="B1599" s="115" t="s">
        <v>18</v>
      </c>
      <c r="C1599" s="116" t="s">
        <v>129</v>
      </c>
      <c r="D1599" s="115" t="str">
        <f t="shared" si="482"/>
        <v>RSTotal65-69</v>
      </c>
      <c r="E1599" s="118">
        <f>VLOOKUP(D1599,'Appendix 1b. Person-years 2019'!$E$3:$F$1682,2,FALSE)</f>
        <v>504314.7807</v>
      </c>
      <c r="F1599" s="118">
        <f>VLOOKUP(D1599,'Appendix 2b. Deaths 2019'!$E$4:$F$1683,2,FALSE)</f>
        <v>9185</v>
      </c>
      <c r="G1599" s="119">
        <f t="shared" si="483"/>
        <v>1.8212831254422124E-2</v>
      </c>
      <c r="H1599" s="189">
        <v>5</v>
      </c>
      <c r="I1599" s="215">
        <f>VLOOKUP(D1599,'Appendix 3. nax IBGE 2019'!$E$5:$O$1850,11,FALSE)</f>
        <v>2.4999999999999973</v>
      </c>
      <c r="J1599" s="119">
        <f t="shared" si="496"/>
        <v>8.7098385765893654E-2</v>
      </c>
      <c r="K1599" s="119">
        <f t="shared" si="485"/>
        <v>0.91290161423410632</v>
      </c>
      <c r="L1599" s="118">
        <f t="shared" si="500"/>
        <v>81455.886817446153</v>
      </c>
      <c r="M1599" s="118">
        <f t="shared" si="484"/>
        <v>7094.6762529288962</v>
      </c>
      <c r="N1599" s="118">
        <f t="shared" si="497"/>
        <v>389542.74345490849</v>
      </c>
      <c r="O1599" s="118">
        <f t="shared" si="498"/>
        <v>1543010.3165713248</v>
      </c>
      <c r="P1599" s="117">
        <f t="shared" si="499"/>
        <v>18.942895066987891</v>
      </c>
    </row>
    <row r="1600" spans="1:16" x14ac:dyDescent="0.2">
      <c r="A1600" s="115" t="s">
        <v>64</v>
      </c>
      <c r="B1600" s="115" t="s">
        <v>18</v>
      </c>
      <c r="C1600" s="116" t="s">
        <v>130</v>
      </c>
      <c r="D1600" s="115" t="str">
        <f t="shared" si="482"/>
        <v>RSTotal70-74</v>
      </c>
      <c r="E1600" s="118">
        <f>VLOOKUP(D1600,'Appendix 1b. Person-years 2019'!$E$3:$F$1682,2,FALSE)</f>
        <v>371927.42170000001</v>
      </c>
      <c r="F1600" s="118">
        <f>VLOOKUP(D1600,'Appendix 2b. Deaths 2019'!$E$4:$F$1683,2,FALSE)</f>
        <v>10070</v>
      </c>
      <c r="G1600" s="119">
        <f t="shared" si="483"/>
        <v>2.7075174919806134E-2</v>
      </c>
      <c r="H1600" s="189">
        <v>5</v>
      </c>
      <c r="I1600" s="215">
        <f>VLOOKUP(D1600,'Appendix 3. nax IBGE 2019'!$E$5:$O$1850,11,FALSE)</f>
        <v>2.4999999999999996</v>
      </c>
      <c r="J1600" s="119">
        <f t="shared" si="496"/>
        <v>0.12679348512771862</v>
      </c>
      <c r="K1600" s="119">
        <f t="shared" si="485"/>
        <v>0.8732065148722814</v>
      </c>
      <c r="L1600" s="118">
        <f t="shared" si="500"/>
        <v>74361.210564517256</v>
      </c>
      <c r="M1600" s="118">
        <f t="shared" si="484"/>
        <v>9428.5170457912718</v>
      </c>
      <c r="N1600" s="118">
        <f t="shared" si="497"/>
        <v>348234.76020810805</v>
      </c>
      <c r="O1600" s="118">
        <f t="shared" si="498"/>
        <v>1153467.5731164163</v>
      </c>
      <c r="P1600" s="117">
        <f t="shared" si="499"/>
        <v>15.511683636667602</v>
      </c>
    </row>
    <row r="1601" spans="1:16" x14ac:dyDescent="0.2">
      <c r="A1601" s="115" t="s">
        <v>64</v>
      </c>
      <c r="B1601" s="115" t="s">
        <v>18</v>
      </c>
      <c r="C1601" s="116" t="s">
        <v>131</v>
      </c>
      <c r="D1601" s="115" t="str">
        <f t="shared" si="482"/>
        <v>RSTotal75-79</v>
      </c>
      <c r="E1601" s="118">
        <f>VLOOKUP(D1601,'Appendix 1b. Person-years 2019'!$E$3:$F$1682,2,FALSE)</f>
        <v>249127.731</v>
      </c>
      <c r="F1601" s="118">
        <f>VLOOKUP(D1601,'Appendix 2b. Deaths 2019'!$E$4:$F$1683,2,FALSE)</f>
        <v>10718</v>
      </c>
      <c r="G1601" s="119">
        <f t="shared" si="483"/>
        <v>4.302210740240716E-2</v>
      </c>
      <c r="H1601" s="189">
        <v>5</v>
      </c>
      <c r="I1601" s="215">
        <f>VLOOKUP(D1601,'Appendix 3. nax IBGE 2019'!$E$5:$O$1850,11,FALSE)</f>
        <v>2.4999999999999969</v>
      </c>
      <c r="J1601" s="119">
        <f t="shared" si="496"/>
        <v>0.19422104081740188</v>
      </c>
      <c r="K1601" s="119">
        <f t="shared" si="485"/>
        <v>0.80577895918259812</v>
      </c>
      <c r="L1601" s="118">
        <f t="shared" si="500"/>
        <v>64932.693518725981</v>
      </c>
      <c r="M1601" s="118">
        <f t="shared" si="484"/>
        <v>12611.295318284325</v>
      </c>
      <c r="N1601" s="118">
        <f t="shared" si="497"/>
        <v>293135.22929791902</v>
      </c>
      <c r="O1601" s="118">
        <f t="shared" si="498"/>
        <v>805232.81290830835</v>
      </c>
      <c r="P1601" s="117">
        <f t="shared" si="499"/>
        <v>12.401038202366991</v>
      </c>
    </row>
    <row r="1602" spans="1:16" x14ac:dyDescent="0.2">
      <c r="A1602" s="115" t="s">
        <v>64</v>
      </c>
      <c r="B1602" s="115" t="s">
        <v>18</v>
      </c>
      <c r="C1602" s="116" t="s">
        <v>132</v>
      </c>
      <c r="D1602" s="115" t="str">
        <f t="shared" si="482"/>
        <v>RSTotal80-84</v>
      </c>
      <c r="E1602" s="118">
        <f>VLOOKUP(D1602,'Appendix 1b. Person-years 2019'!$E$3:$F$1682,2,FALSE)</f>
        <v>163230.9001</v>
      </c>
      <c r="F1602" s="118">
        <f>VLOOKUP(D1602,'Appendix 2b. Deaths 2019'!$E$4:$F$1683,2,FALSE)</f>
        <v>10935</v>
      </c>
      <c r="G1602" s="119">
        <f t="shared" si="483"/>
        <v>6.6990992473244346E-2</v>
      </c>
      <c r="H1602" s="189">
        <v>5</v>
      </c>
      <c r="I1602" s="215">
        <f>VLOOKUP(D1602,'Appendix 3. nax IBGE 2019'!$E$5:$O$1850,11,FALSE)</f>
        <v>2.5000000000000013</v>
      </c>
      <c r="J1602" s="119">
        <f t="shared" si="496"/>
        <v>0.28690485920703285</v>
      </c>
      <c r="K1602" s="119">
        <f t="shared" si="485"/>
        <v>0.7130951407929671</v>
      </c>
      <c r="L1602" s="118">
        <f t="shared" si="500"/>
        <v>52321.398200441654</v>
      </c>
      <c r="M1602" s="118">
        <f t="shared" si="484"/>
        <v>15011.263384212814</v>
      </c>
      <c r="N1602" s="118">
        <f t="shared" si="497"/>
        <v>224078.83254167627</v>
      </c>
      <c r="O1602" s="118">
        <f t="shared" si="498"/>
        <v>512097.58361038927</v>
      </c>
      <c r="P1602" s="117">
        <f t="shared" si="499"/>
        <v>9.7875362896182416</v>
      </c>
    </row>
    <row r="1603" spans="1:16" x14ac:dyDescent="0.2">
      <c r="A1603" s="115" t="s">
        <v>64</v>
      </c>
      <c r="B1603" s="115" t="s">
        <v>18</v>
      </c>
      <c r="C1603" s="116" t="s">
        <v>133</v>
      </c>
      <c r="D1603" s="115" t="str">
        <f t="shared" si="482"/>
        <v>RSTotal85-89</v>
      </c>
      <c r="E1603" s="118">
        <f>VLOOKUP(D1603,'Appendix 1b. Person-years 2019'!$E$3:$F$1682,2,FALSE)</f>
        <v>90241.631599999993</v>
      </c>
      <c r="F1603" s="118">
        <f>VLOOKUP(D1603,'Appendix 2b. Deaths 2019'!$E$4:$F$1683,2,FALSE)</f>
        <v>9810</v>
      </c>
      <c r="G1603" s="119">
        <f t="shared" si="483"/>
        <v>0.10870814086654879</v>
      </c>
      <c r="H1603" s="189">
        <v>5</v>
      </c>
      <c r="I1603" s="215">
        <f>VLOOKUP(D1603,'Appendix 3. nax IBGE 2019'!$E$5:$O$1850,11,FALSE)</f>
        <v>2.4999999999999991</v>
      </c>
      <c r="J1603" s="119">
        <f t="shared" si="496"/>
        <v>0.42738903561233382</v>
      </c>
      <c r="K1603" s="119">
        <f t="shared" si="485"/>
        <v>0.57261096438766623</v>
      </c>
      <c r="L1603" s="118">
        <f t="shared" si="500"/>
        <v>37310.134816228841</v>
      </c>
      <c r="M1603" s="118">
        <f t="shared" si="484"/>
        <v>15945.942537674204</v>
      </c>
      <c r="N1603" s="118">
        <f t="shared" si="497"/>
        <v>146685.81773695868</v>
      </c>
      <c r="O1603" s="118">
        <f t="shared" si="498"/>
        <v>288018.75106871297</v>
      </c>
      <c r="P1603" s="117">
        <f t="shared" si="499"/>
        <v>7.7195848390082213</v>
      </c>
    </row>
    <row r="1604" spans="1:16" x14ac:dyDescent="0.2">
      <c r="A1604" s="115" t="s">
        <v>64</v>
      </c>
      <c r="B1604" s="115" t="s">
        <v>18</v>
      </c>
      <c r="C1604" s="116" t="s">
        <v>8</v>
      </c>
      <c r="D1604" s="115" t="str">
        <f t="shared" si="482"/>
        <v>RSTotal90+</v>
      </c>
      <c r="E1604" s="113">
        <f>VLOOKUP(D1604,'Appendix 1b. Person-years 2019'!$E$3:$F$1682,2,FALSE)</f>
        <v>57587.161200000002</v>
      </c>
      <c r="F1604" s="113">
        <f>VLOOKUP(D1604,'Appendix 2b. Deaths 2019'!$E$4:$F$1683,2,FALSE)</f>
        <v>8705</v>
      </c>
      <c r="G1604" s="114">
        <f t="shared" si="483"/>
        <v>0.15116216563910082</v>
      </c>
      <c r="H1604" s="190"/>
      <c r="I1604" s="215">
        <f>VLOOKUP(D1604,'Appendix 3. nax IBGE 2019'!$E$5:$O$1850,11,FALSE)</f>
        <v>6.8372211799865372</v>
      </c>
      <c r="J1604" s="114">
        <v>1</v>
      </c>
      <c r="K1604" s="114">
        <f t="shared" si="485"/>
        <v>0</v>
      </c>
      <c r="L1604" s="113">
        <f t="shared" si="500"/>
        <v>21364.192278554638</v>
      </c>
      <c r="M1604" s="113">
        <f t="shared" si="484"/>
        <v>21364.192278554638</v>
      </c>
      <c r="N1604" s="113">
        <f>L1604*P1604</f>
        <v>141332.93333175429</v>
      </c>
      <c r="O1604" s="113">
        <f>N1604</f>
        <v>141332.93333175429</v>
      </c>
      <c r="P1604" s="112">
        <f>1/G1604</f>
        <v>6.6154119701321079</v>
      </c>
    </row>
    <row r="1605" spans="1:16" x14ac:dyDescent="0.2">
      <c r="A1605" s="115" t="s">
        <v>63</v>
      </c>
      <c r="B1605" s="115" t="s">
        <v>18</v>
      </c>
      <c r="C1605" s="116">
        <v>0</v>
      </c>
      <c r="D1605" s="115" t="str">
        <f t="shared" ref="D1605:D1668" si="501">_xlfn.CONCAT(A1605,B1605,C1605)</f>
        <v>SCTotal0</v>
      </c>
      <c r="E1605" s="122">
        <f>VLOOKUP(D1605,'Appendix 1b. Person-years 2019'!$E$3:$F$1682,2,FALSE)</f>
        <v>97327.944399999993</v>
      </c>
      <c r="F1605" s="122">
        <f>VLOOKUP(D1605,'Appendix 2b. Deaths 2019'!$E$4:$F$1683,2,FALSE)</f>
        <v>939</v>
      </c>
      <c r="G1605" s="123">
        <f t="shared" ref="G1605:G1668" si="502">F1605/E1605</f>
        <v>9.6477944313801828E-3</v>
      </c>
      <c r="H1605" s="188">
        <v>1</v>
      </c>
      <c r="I1605" s="215">
        <f>VLOOKUP(D1605,'Appendix 3. nax IBGE 2019'!$E$5:$O$1850,11,FALSE)</f>
        <v>7.5091182824048433E-2</v>
      </c>
      <c r="J1605" s="123">
        <f t="shared" ref="J1605:J1623" si="503">(H1605*G1605)/(1+(H1605-I1605)*G1605)</f>
        <v>9.5624653957410138E-3</v>
      </c>
      <c r="K1605" s="123">
        <f t="shared" si="485"/>
        <v>0.99043753460425898</v>
      </c>
      <c r="L1605" s="122">
        <v>100000</v>
      </c>
      <c r="M1605" s="122">
        <f t="shared" ref="M1605:M1668" si="504">L1605*J1605</f>
        <v>956.24653957410135</v>
      </c>
      <c r="N1605" s="122">
        <f t="shared" ref="N1605:N1623" si="505">L1606*H1605+M1605*I1605</f>
        <v>99115.559144153915</v>
      </c>
      <c r="O1605" s="122">
        <f t="shared" ref="O1605:O1623" si="506">O1606+N1605</f>
        <v>7834793.8001116635</v>
      </c>
      <c r="P1605" s="121">
        <f t="shared" ref="P1605:P1623" si="507">O1605/L1605</f>
        <v>78.347938001116631</v>
      </c>
    </row>
    <row r="1606" spans="1:16" x14ac:dyDescent="0.2">
      <c r="A1606" s="115" t="s">
        <v>63</v>
      </c>
      <c r="B1606" s="115" t="s">
        <v>18</v>
      </c>
      <c r="C1606" s="120" t="s">
        <v>1657</v>
      </c>
      <c r="D1606" s="115" t="str">
        <f t="shared" si="501"/>
        <v>SCTotal1-4</v>
      </c>
      <c r="E1606" s="118">
        <f>VLOOKUP(D1606,'Appendix 1b. Person-years 2019'!$E$3:$F$1682,2,FALSE)</f>
        <v>387150.71010000003</v>
      </c>
      <c r="F1606" s="118">
        <f>VLOOKUP(D1606,'Appendix 2b. Deaths 2019'!$E$4:$F$1683,2,FALSE)</f>
        <v>126</v>
      </c>
      <c r="G1606" s="119">
        <f t="shared" si="502"/>
        <v>3.2545465296306581E-4</v>
      </c>
      <c r="H1606" s="189">
        <v>4</v>
      </c>
      <c r="I1606" s="215">
        <f>VLOOKUP(D1606,'Appendix 3. nax IBGE 2019'!$E$5:$O$1850,11,FALSE)</f>
        <v>1.5104089426367431</v>
      </c>
      <c r="J1606" s="119">
        <f t="shared" si="503"/>
        <v>1.3007646685886365E-3</v>
      </c>
      <c r="K1606" s="119">
        <f t="shared" ref="K1606:K1669" si="508">1-J1606</f>
        <v>0.99869923533141136</v>
      </c>
      <c r="L1606" s="118">
        <f t="shared" ref="L1606:L1624" si="509">L1605-M1605</f>
        <v>99043.753460425898</v>
      </c>
      <c r="M1606" s="118">
        <f t="shared" si="504"/>
        <v>128.83261514572553</v>
      </c>
      <c r="N1606" s="118">
        <f t="shared" si="505"/>
        <v>395854.27331514005</v>
      </c>
      <c r="O1606" s="118">
        <f t="shared" si="506"/>
        <v>7735678.2409675093</v>
      </c>
      <c r="P1606" s="117">
        <f t="shared" si="507"/>
        <v>78.103645820111112</v>
      </c>
    </row>
    <row r="1607" spans="1:16" x14ac:dyDescent="0.2">
      <c r="A1607" s="115" t="s">
        <v>63</v>
      </c>
      <c r="B1607" s="115" t="s">
        <v>18</v>
      </c>
      <c r="C1607" s="120" t="s">
        <v>1658</v>
      </c>
      <c r="D1607" s="115" t="str">
        <f t="shared" si="501"/>
        <v>SCTotal5-9</v>
      </c>
      <c r="E1607" s="118">
        <f>VLOOKUP(D1607,'Appendix 1b. Person-years 2019'!$E$3:$F$1682,2,FALSE)</f>
        <v>454168.17359999998</v>
      </c>
      <c r="F1607" s="118">
        <f>VLOOKUP(D1607,'Appendix 2b. Deaths 2019'!$E$4:$F$1683,2,FALSE)</f>
        <v>89</v>
      </c>
      <c r="G1607" s="119">
        <f t="shared" si="502"/>
        <v>1.959626525446168E-4</v>
      </c>
      <c r="H1607" s="189">
        <v>5</v>
      </c>
      <c r="I1607" s="215">
        <f>VLOOKUP(D1607,'Appendix 3. nax IBGE 2019'!$E$5:$O$1850,11,FALSE)</f>
        <v>2.5000000000004912</v>
      </c>
      <c r="J1607" s="119">
        <f t="shared" si="503"/>
        <v>9.7933348075654719E-4</v>
      </c>
      <c r="K1607" s="119">
        <f t="shared" si="508"/>
        <v>0.99902066651924348</v>
      </c>
      <c r="L1607" s="118">
        <f t="shared" si="509"/>
        <v>98914.920845280169</v>
      </c>
      <c r="M1607" s="118">
        <f t="shared" si="504"/>
        <v>96.870693730166579</v>
      </c>
      <c r="N1607" s="118">
        <f t="shared" si="505"/>
        <v>494332.42749207548</v>
      </c>
      <c r="O1607" s="118">
        <f t="shared" si="506"/>
        <v>7339823.9676523693</v>
      </c>
      <c r="P1607" s="117">
        <f t="shared" si="507"/>
        <v>74.203405360179261</v>
      </c>
    </row>
    <row r="1608" spans="1:16" x14ac:dyDescent="0.2">
      <c r="A1608" s="115" t="s">
        <v>63</v>
      </c>
      <c r="B1608" s="115" t="s">
        <v>18</v>
      </c>
      <c r="C1608" s="120" t="s">
        <v>118</v>
      </c>
      <c r="D1608" s="115" t="str">
        <f t="shared" si="501"/>
        <v>SCTotal10-14</v>
      </c>
      <c r="E1608" s="118">
        <f>VLOOKUP(D1608,'Appendix 1b. Person-years 2019'!$E$3:$F$1682,2,FALSE)</f>
        <v>448474.00030000001</v>
      </c>
      <c r="F1608" s="118">
        <f>VLOOKUP(D1608,'Appendix 2b. Deaths 2019'!$E$4:$F$1683,2,FALSE)</f>
        <v>110</v>
      </c>
      <c r="G1608" s="119">
        <f t="shared" si="502"/>
        <v>2.4527620313868171E-4</v>
      </c>
      <c r="H1608" s="189">
        <v>5</v>
      </c>
      <c r="I1608" s="215">
        <f>VLOOKUP(D1608,'Appendix 3. nax IBGE 2019'!$E$5:$O$1850,11,FALSE)</f>
        <v>2.5000000000001981</v>
      </c>
      <c r="J1608" s="119">
        <f t="shared" si="503"/>
        <v>1.2256294713354485E-3</v>
      </c>
      <c r="K1608" s="119">
        <f t="shared" si="508"/>
        <v>0.99877437052866458</v>
      </c>
      <c r="L1608" s="118">
        <f t="shared" si="509"/>
        <v>98818.050151550007</v>
      </c>
      <c r="M1608" s="118">
        <f t="shared" si="504"/>
        <v>121.11431456564408</v>
      </c>
      <c r="N1608" s="118">
        <f t="shared" si="505"/>
        <v>493787.46497133595</v>
      </c>
      <c r="O1608" s="118">
        <f t="shared" si="506"/>
        <v>6845491.5401602937</v>
      </c>
      <c r="P1608" s="117">
        <f t="shared" si="507"/>
        <v>69.273695743458447</v>
      </c>
    </row>
    <row r="1609" spans="1:16" x14ac:dyDescent="0.2">
      <c r="A1609" s="115" t="s">
        <v>63</v>
      </c>
      <c r="B1609" s="115" t="s">
        <v>18</v>
      </c>
      <c r="C1609" s="116" t="s">
        <v>119</v>
      </c>
      <c r="D1609" s="115" t="str">
        <f t="shared" si="501"/>
        <v>SCTotal15-19</v>
      </c>
      <c r="E1609" s="118">
        <f>VLOOKUP(D1609,'Appendix 1b. Person-years 2019'!$E$3:$F$1682,2,FALSE)</f>
        <v>479949.9754</v>
      </c>
      <c r="F1609" s="118">
        <f>VLOOKUP(D1609,'Appendix 2b. Deaths 2019'!$E$4:$F$1683,2,FALSE)</f>
        <v>377</v>
      </c>
      <c r="G1609" s="119">
        <f t="shared" si="502"/>
        <v>7.8549852968697541E-4</v>
      </c>
      <c r="H1609" s="189">
        <v>5</v>
      </c>
      <c r="I1609" s="215">
        <f>VLOOKUP(D1609,'Appendix 3. nax IBGE 2019'!$E$5:$O$1850,11,FALSE)</f>
        <v>2.4999999999998659</v>
      </c>
      <c r="J1609" s="119">
        <f t="shared" si="503"/>
        <v>3.919795165087751E-3</v>
      </c>
      <c r="K1609" s="119">
        <f t="shared" si="508"/>
        <v>0.99608020483491222</v>
      </c>
      <c r="L1609" s="118">
        <f t="shared" si="509"/>
        <v>98696.935836984369</v>
      </c>
      <c r="M1609" s="118">
        <f t="shared" si="504"/>
        <v>386.87177190278732</v>
      </c>
      <c r="N1609" s="118">
        <f t="shared" si="505"/>
        <v>492517.49975516484</v>
      </c>
      <c r="O1609" s="118">
        <f t="shared" si="506"/>
        <v>6351704.0751889581</v>
      </c>
      <c r="P1609" s="117">
        <f t="shared" si="507"/>
        <v>64.355635981241932</v>
      </c>
    </row>
    <row r="1610" spans="1:16" x14ac:dyDescent="0.2">
      <c r="A1610" s="115" t="s">
        <v>63</v>
      </c>
      <c r="B1610" s="115" t="s">
        <v>18</v>
      </c>
      <c r="C1610" s="116" t="s">
        <v>120</v>
      </c>
      <c r="D1610" s="115" t="str">
        <f t="shared" si="501"/>
        <v>SCTotal20-24</v>
      </c>
      <c r="E1610" s="118">
        <f>VLOOKUP(D1610,'Appendix 1b. Person-years 2019'!$E$3:$F$1682,2,FALSE)</f>
        <v>565433.77159999998</v>
      </c>
      <c r="F1610" s="118">
        <f>VLOOKUP(D1610,'Appendix 2b. Deaths 2019'!$E$4:$F$1683,2,FALSE)</f>
        <v>614</v>
      </c>
      <c r="G1610" s="119">
        <f t="shared" si="502"/>
        <v>1.085891983888003E-3</v>
      </c>
      <c r="H1610" s="189">
        <v>5</v>
      </c>
      <c r="I1610" s="215">
        <f>VLOOKUP(D1610,'Appendix 3. nax IBGE 2019'!$E$5:$O$1850,11,FALSE)</f>
        <v>2.5000000000000244</v>
      </c>
      <c r="J1610" s="119">
        <f t="shared" si="503"/>
        <v>5.4147603074087905E-3</v>
      </c>
      <c r="K1610" s="119">
        <f t="shared" si="508"/>
        <v>0.99458523969259116</v>
      </c>
      <c r="L1610" s="118">
        <f t="shared" si="509"/>
        <v>98310.064065081577</v>
      </c>
      <c r="M1610" s="118">
        <f t="shared" si="504"/>
        <v>532.32543271841905</v>
      </c>
      <c r="N1610" s="118">
        <f t="shared" si="505"/>
        <v>490219.50674361183</v>
      </c>
      <c r="O1610" s="118">
        <f t="shared" si="506"/>
        <v>5859186.5754337935</v>
      </c>
      <c r="P1610" s="117">
        <f t="shared" si="507"/>
        <v>59.599051543237664</v>
      </c>
    </row>
    <row r="1611" spans="1:16" x14ac:dyDescent="0.2">
      <c r="A1611" s="115" t="s">
        <v>63</v>
      </c>
      <c r="B1611" s="115" t="s">
        <v>18</v>
      </c>
      <c r="C1611" s="116" t="s">
        <v>121</v>
      </c>
      <c r="D1611" s="115" t="str">
        <f t="shared" si="501"/>
        <v>SCTotal25-29</v>
      </c>
      <c r="E1611" s="118">
        <f>VLOOKUP(D1611,'Appendix 1b. Person-years 2019'!$E$3:$F$1682,2,FALSE)</f>
        <v>596916.90099999995</v>
      </c>
      <c r="F1611" s="118">
        <f>VLOOKUP(D1611,'Appendix 2b. Deaths 2019'!$E$4:$F$1683,2,FALSE)</f>
        <v>600</v>
      </c>
      <c r="G1611" s="119">
        <f t="shared" si="502"/>
        <v>1.0051650388769944E-3</v>
      </c>
      <c r="H1611" s="189">
        <v>5</v>
      </c>
      <c r="I1611" s="215">
        <f>VLOOKUP(D1611,'Appendix 3. nax IBGE 2019'!$E$5:$O$1850,11,FALSE)</f>
        <v>2.4999999999999369</v>
      </c>
      <c r="J1611" s="119">
        <f t="shared" si="503"/>
        <v>5.0132273921187258E-3</v>
      </c>
      <c r="K1611" s="119">
        <f t="shared" si="508"/>
        <v>0.99498677260788126</v>
      </c>
      <c r="L1611" s="118">
        <f t="shared" si="509"/>
        <v>97777.738632363151</v>
      </c>
      <c r="M1611" s="118">
        <f t="shared" si="504"/>
        <v>490.1820376511883</v>
      </c>
      <c r="N1611" s="118">
        <f t="shared" si="505"/>
        <v>487663.23806768772</v>
      </c>
      <c r="O1611" s="118">
        <f t="shared" si="506"/>
        <v>5368967.0686901817</v>
      </c>
      <c r="P1611" s="117">
        <f t="shared" si="507"/>
        <v>54.909912458469599</v>
      </c>
    </row>
    <row r="1612" spans="1:16" x14ac:dyDescent="0.2">
      <c r="A1612" s="115" t="s">
        <v>63</v>
      </c>
      <c r="B1612" s="115" t="s">
        <v>18</v>
      </c>
      <c r="C1612" s="116" t="s">
        <v>122</v>
      </c>
      <c r="D1612" s="115" t="str">
        <f t="shared" si="501"/>
        <v>SCTotal30-34</v>
      </c>
      <c r="E1612" s="118">
        <f>VLOOKUP(D1612,'Appendix 1b. Person-years 2019'!$E$3:$F$1682,2,FALSE)</f>
        <v>611899.7304</v>
      </c>
      <c r="F1612" s="118">
        <f>VLOOKUP(D1612,'Appendix 2b. Deaths 2019'!$E$4:$F$1683,2,FALSE)</f>
        <v>731</v>
      </c>
      <c r="G1612" s="119">
        <f t="shared" si="502"/>
        <v>1.194640173353474E-3</v>
      </c>
      <c r="H1612" s="189">
        <v>5</v>
      </c>
      <c r="I1612" s="215">
        <f>VLOOKUP(D1612,'Appendix 3. nax IBGE 2019'!$E$5:$O$1850,11,FALSE)</f>
        <v>2.5000000000000031</v>
      </c>
      <c r="J1612" s="119">
        <f t="shared" si="503"/>
        <v>5.9554144234692579E-3</v>
      </c>
      <c r="K1612" s="119">
        <f t="shared" si="508"/>
        <v>0.99404458557653075</v>
      </c>
      <c r="L1612" s="118">
        <f t="shared" si="509"/>
        <v>97287.556594711961</v>
      </c>
      <c r="M1612" s="118">
        <f t="shared" si="504"/>
        <v>579.38771776822932</v>
      </c>
      <c r="N1612" s="118">
        <f t="shared" si="505"/>
        <v>484989.31367913925</v>
      </c>
      <c r="O1612" s="118">
        <f t="shared" si="506"/>
        <v>4881303.8306224942</v>
      </c>
      <c r="P1612" s="117">
        <f t="shared" si="507"/>
        <v>50.173979093312084</v>
      </c>
    </row>
    <row r="1613" spans="1:16" x14ac:dyDescent="0.2">
      <c r="A1613" s="115" t="s">
        <v>63</v>
      </c>
      <c r="B1613" s="115" t="s">
        <v>18</v>
      </c>
      <c r="C1613" s="116" t="s">
        <v>123</v>
      </c>
      <c r="D1613" s="115" t="str">
        <f t="shared" si="501"/>
        <v>SCTotal35-39</v>
      </c>
      <c r="E1613" s="118">
        <f>VLOOKUP(D1613,'Appendix 1b. Person-years 2019'!$E$3:$F$1682,2,FALSE)</f>
        <v>588581.77110000001</v>
      </c>
      <c r="F1613" s="118">
        <f>VLOOKUP(D1613,'Appendix 2b. Deaths 2019'!$E$4:$F$1683,2,FALSE)</f>
        <v>847</v>
      </c>
      <c r="G1613" s="119">
        <f t="shared" si="502"/>
        <v>1.4390523825042055E-3</v>
      </c>
      <c r="H1613" s="189">
        <v>5</v>
      </c>
      <c r="I1613" s="215">
        <f>VLOOKUP(D1613,'Appendix 3. nax IBGE 2019'!$E$5:$O$1850,11,FALSE)</f>
        <v>2.4999999999999933</v>
      </c>
      <c r="J1613" s="119">
        <f t="shared" si="503"/>
        <v>7.1694688095916967E-3</v>
      </c>
      <c r="K1613" s="119">
        <f t="shared" si="508"/>
        <v>0.99283053119040832</v>
      </c>
      <c r="L1613" s="118">
        <f t="shared" si="509"/>
        <v>96708.168876943731</v>
      </c>
      <c r="M1613" s="118">
        <f t="shared" si="504"/>
        <v>693.34620039597451</v>
      </c>
      <c r="N1613" s="118">
        <f t="shared" si="505"/>
        <v>481807.47888372873</v>
      </c>
      <c r="O1613" s="118">
        <f t="shared" si="506"/>
        <v>4396314.5169433551</v>
      </c>
      <c r="P1613" s="117">
        <f t="shared" si="507"/>
        <v>45.459598377231643</v>
      </c>
    </row>
    <row r="1614" spans="1:16" x14ac:dyDescent="0.2">
      <c r="A1614" s="115" t="s">
        <v>63</v>
      </c>
      <c r="B1614" s="115" t="s">
        <v>18</v>
      </c>
      <c r="C1614" s="116" t="s">
        <v>124</v>
      </c>
      <c r="D1614" s="115" t="str">
        <f t="shared" si="501"/>
        <v>SCTotal40-44</v>
      </c>
      <c r="E1614" s="118">
        <f>VLOOKUP(D1614,'Appendix 1b. Person-years 2019'!$E$3:$F$1682,2,FALSE)</f>
        <v>519074.56819999998</v>
      </c>
      <c r="F1614" s="118">
        <f>VLOOKUP(D1614,'Appendix 2b. Deaths 2019'!$E$4:$F$1683,2,FALSE)</f>
        <v>1162</v>
      </c>
      <c r="G1614" s="119">
        <f t="shared" si="502"/>
        <v>2.238599367388541E-3</v>
      </c>
      <c r="H1614" s="189">
        <v>5</v>
      </c>
      <c r="I1614" s="215">
        <f>VLOOKUP(D1614,'Appendix 3. nax IBGE 2019'!$E$5:$O$1850,11,FALSE)</f>
        <v>2.5000000000000266</v>
      </c>
      <c r="J1614" s="119">
        <f t="shared" si="503"/>
        <v>1.1130703870335898E-2</v>
      </c>
      <c r="K1614" s="119">
        <f t="shared" si="508"/>
        <v>0.98886929612966412</v>
      </c>
      <c r="L1614" s="118">
        <f t="shared" si="509"/>
        <v>96014.822676547759</v>
      </c>
      <c r="M1614" s="118">
        <f t="shared" si="504"/>
        <v>1068.7125583754651</v>
      </c>
      <c r="N1614" s="118">
        <f t="shared" si="505"/>
        <v>477402.33198680019</v>
      </c>
      <c r="O1614" s="118">
        <f t="shared" si="506"/>
        <v>3914507.0380596267</v>
      </c>
      <c r="P1614" s="117">
        <f t="shared" si="507"/>
        <v>40.769820002133592</v>
      </c>
    </row>
    <row r="1615" spans="1:16" x14ac:dyDescent="0.2">
      <c r="A1615" s="115" t="s">
        <v>63</v>
      </c>
      <c r="B1615" s="115" t="s">
        <v>18</v>
      </c>
      <c r="C1615" s="116" t="s">
        <v>125</v>
      </c>
      <c r="D1615" s="115" t="str">
        <f t="shared" si="501"/>
        <v>SCTotal45-49</v>
      </c>
      <c r="E1615" s="118">
        <f>VLOOKUP(D1615,'Appendix 1b. Person-years 2019'!$E$3:$F$1682,2,FALSE)</f>
        <v>479446.46740000002</v>
      </c>
      <c r="F1615" s="118">
        <f>VLOOKUP(D1615,'Appendix 2b. Deaths 2019'!$E$4:$F$1683,2,FALSE)</f>
        <v>1518</v>
      </c>
      <c r="G1615" s="119">
        <f t="shared" si="502"/>
        <v>3.1661511831174668E-3</v>
      </c>
      <c r="H1615" s="189">
        <v>5</v>
      </c>
      <c r="I1615" s="215">
        <f>VLOOKUP(D1615,'Appendix 3. nax IBGE 2019'!$E$5:$O$1850,11,FALSE)</f>
        <v>2.500000000000016</v>
      </c>
      <c r="J1615" s="119">
        <f t="shared" si="503"/>
        <v>1.5706433557609877E-2</v>
      </c>
      <c r="K1615" s="119">
        <f t="shared" si="508"/>
        <v>0.98429356644239008</v>
      </c>
      <c r="L1615" s="118">
        <f t="shared" si="509"/>
        <v>94946.110118172292</v>
      </c>
      <c r="M1615" s="118">
        <f t="shared" si="504"/>
        <v>1491.2647701245839</v>
      </c>
      <c r="N1615" s="118">
        <f t="shared" si="505"/>
        <v>471002.38866554998</v>
      </c>
      <c r="O1615" s="118">
        <f t="shared" si="506"/>
        <v>3437104.7060728264</v>
      </c>
      <c r="P1615" s="117">
        <f t="shared" si="507"/>
        <v>36.200584750601372</v>
      </c>
    </row>
    <row r="1616" spans="1:16" x14ac:dyDescent="0.2">
      <c r="A1616" s="115" t="s">
        <v>63</v>
      </c>
      <c r="B1616" s="115" t="s">
        <v>18</v>
      </c>
      <c r="C1616" s="116" t="s">
        <v>126</v>
      </c>
      <c r="D1616" s="115" t="str">
        <f t="shared" si="501"/>
        <v>SCTotal50-54</v>
      </c>
      <c r="E1616" s="118">
        <f>VLOOKUP(D1616,'Appendix 1b. Person-years 2019'!$E$3:$F$1682,2,FALSE)</f>
        <v>466066.53499999997</v>
      </c>
      <c r="F1616" s="118">
        <f>VLOOKUP(D1616,'Appendix 2b. Deaths 2019'!$E$4:$F$1683,2,FALSE)</f>
        <v>2293</v>
      </c>
      <c r="G1616" s="119">
        <f t="shared" si="502"/>
        <v>4.9198984003432046E-3</v>
      </c>
      <c r="H1616" s="189">
        <v>5</v>
      </c>
      <c r="I1616" s="215">
        <f>VLOOKUP(D1616,'Appendix 3. nax IBGE 2019'!$E$5:$O$1850,11,FALSE)</f>
        <v>2.4999999999999867</v>
      </c>
      <c r="J1616" s="119">
        <f t="shared" si="503"/>
        <v>2.4300600784399655E-2</v>
      </c>
      <c r="K1616" s="119">
        <f t="shared" si="508"/>
        <v>0.97569939921560034</v>
      </c>
      <c r="L1616" s="118">
        <f t="shared" si="509"/>
        <v>93454.845348047704</v>
      </c>
      <c r="M1616" s="118">
        <f t="shared" si="504"/>
        <v>2271.0088881707165</v>
      </c>
      <c r="N1616" s="118">
        <f t="shared" si="505"/>
        <v>461596.70451981167</v>
      </c>
      <c r="O1616" s="118">
        <f t="shared" si="506"/>
        <v>2966102.3174072765</v>
      </c>
      <c r="P1616" s="117">
        <f t="shared" si="507"/>
        <v>31.738347074042203</v>
      </c>
    </row>
    <row r="1617" spans="1:16" x14ac:dyDescent="0.2">
      <c r="A1617" s="115" t="s">
        <v>63</v>
      </c>
      <c r="B1617" s="115" t="s">
        <v>18</v>
      </c>
      <c r="C1617" s="116" t="s">
        <v>127</v>
      </c>
      <c r="D1617" s="115" t="str">
        <f t="shared" si="501"/>
        <v>SCTotal55-59</v>
      </c>
      <c r="E1617" s="118">
        <f>VLOOKUP(D1617,'Appendix 1b. Person-years 2019'!$E$3:$F$1682,2,FALSE)</f>
        <v>424926.32260000001</v>
      </c>
      <c r="F1617" s="118">
        <f>VLOOKUP(D1617,'Appendix 2b. Deaths 2019'!$E$4:$F$1683,2,FALSE)</f>
        <v>2998</v>
      </c>
      <c r="G1617" s="119">
        <f t="shared" si="502"/>
        <v>7.0553407509709306E-3</v>
      </c>
      <c r="H1617" s="189">
        <v>5</v>
      </c>
      <c r="I1617" s="215">
        <f>VLOOKUP(D1617,'Appendix 3. nax IBGE 2019'!$E$5:$O$1850,11,FALSE)</f>
        <v>2.5000000000000044</v>
      </c>
      <c r="J1617" s="119">
        <f t="shared" si="503"/>
        <v>3.4665265602237906E-2</v>
      </c>
      <c r="K1617" s="119">
        <f t="shared" si="508"/>
        <v>0.96533473439776207</v>
      </c>
      <c r="L1617" s="118">
        <f t="shared" si="509"/>
        <v>91183.836459876984</v>
      </c>
      <c r="M1617" s="118">
        <f t="shared" si="504"/>
        <v>3160.9119095126603</v>
      </c>
      <c r="N1617" s="118">
        <f t="shared" si="505"/>
        <v>448016.90252560325</v>
      </c>
      <c r="O1617" s="118">
        <f t="shared" si="506"/>
        <v>2504505.6128874649</v>
      </c>
      <c r="P1617" s="117">
        <f t="shared" si="507"/>
        <v>27.466552298328725</v>
      </c>
    </row>
    <row r="1618" spans="1:16" x14ac:dyDescent="0.2">
      <c r="A1618" s="115" t="s">
        <v>63</v>
      </c>
      <c r="B1618" s="115" t="s">
        <v>18</v>
      </c>
      <c r="C1618" s="116" t="s">
        <v>128</v>
      </c>
      <c r="D1618" s="115" t="str">
        <f t="shared" si="501"/>
        <v>SCTotal60-64</v>
      </c>
      <c r="E1618" s="118">
        <f>VLOOKUP(D1618,'Appendix 1b. Person-years 2019'!$E$3:$F$1682,2,FALSE)</f>
        <v>339189.7451</v>
      </c>
      <c r="F1618" s="118">
        <f>VLOOKUP(D1618,'Appendix 2b. Deaths 2019'!$E$4:$F$1683,2,FALSE)</f>
        <v>3707</v>
      </c>
      <c r="G1618" s="119">
        <f t="shared" si="502"/>
        <v>1.0928986072108699E-2</v>
      </c>
      <c r="H1618" s="189">
        <v>5</v>
      </c>
      <c r="I1618" s="215">
        <f>VLOOKUP(D1618,'Appendix 3. nax IBGE 2019'!$E$5:$O$1850,11,FALSE)</f>
        <v>2.4999999999999987</v>
      </c>
      <c r="J1618" s="119">
        <f t="shared" si="503"/>
        <v>5.3191604596084199E-2</v>
      </c>
      <c r="K1618" s="119">
        <f t="shared" si="508"/>
        <v>0.94680839540391581</v>
      </c>
      <c r="L1618" s="118">
        <f t="shared" si="509"/>
        <v>88022.924550364318</v>
      </c>
      <c r="M1618" s="118">
        <f t="shared" si="504"/>
        <v>4682.0805980739315</v>
      </c>
      <c r="N1618" s="118">
        <f t="shared" si="505"/>
        <v>428409.42125663674</v>
      </c>
      <c r="O1618" s="118">
        <f t="shared" si="506"/>
        <v>2056488.7103618619</v>
      </c>
      <c r="P1618" s="117">
        <f t="shared" si="507"/>
        <v>23.36310365585723</v>
      </c>
    </row>
    <row r="1619" spans="1:16" x14ac:dyDescent="0.2">
      <c r="A1619" s="115" t="s">
        <v>63</v>
      </c>
      <c r="B1619" s="115" t="s">
        <v>18</v>
      </c>
      <c r="C1619" s="116" t="s">
        <v>129</v>
      </c>
      <c r="D1619" s="115" t="str">
        <f t="shared" si="501"/>
        <v>SCTotal65-69</v>
      </c>
      <c r="E1619" s="118">
        <f>VLOOKUP(D1619,'Appendix 1b. Person-years 2019'!$E$3:$F$1682,2,FALSE)</f>
        <v>261853.8849</v>
      </c>
      <c r="F1619" s="118">
        <f>VLOOKUP(D1619,'Appendix 2b. Deaths 2019'!$E$4:$F$1683,2,FALSE)</f>
        <v>4354</v>
      </c>
      <c r="G1619" s="119">
        <f t="shared" si="502"/>
        <v>1.6627593673711426E-2</v>
      </c>
      <c r="H1619" s="189">
        <v>5</v>
      </c>
      <c r="I1619" s="215">
        <f>VLOOKUP(D1619,'Appendix 3. nax IBGE 2019'!$E$5:$O$1850,11,FALSE)</f>
        <v>2.5</v>
      </c>
      <c r="J1619" s="119">
        <f t="shared" si="503"/>
        <v>7.981993476281167E-2</v>
      </c>
      <c r="K1619" s="119">
        <f t="shared" si="508"/>
        <v>0.92018006523718832</v>
      </c>
      <c r="L1619" s="118">
        <f t="shared" si="509"/>
        <v>83340.843952290394</v>
      </c>
      <c r="M1619" s="118">
        <f t="shared" si="504"/>
        <v>6652.2607273494868</v>
      </c>
      <c r="N1619" s="118">
        <f t="shared" si="505"/>
        <v>400073.56794307823</v>
      </c>
      <c r="O1619" s="118">
        <f t="shared" si="506"/>
        <v>1628079.2891052251</v>
      </c>
      <c r="P1619" s="117">
        <f t="shared" si="507"/>
        <v>19.535190812769322</v>
      </c>
    </row>
    <row r="1620" spans="1:16" x14ac:dyDescent="0.2">
      <c r="A1620" s="115" t="s">
        <v>63</v>
      </c>
      <c r="B1620" s="115" t="s">
        <v>18</v>
      </c>
      <c r="C1620" s="116" t="s">
        <v>130</v>
      </c>
      <c r="D1620" s="115" t="str">
        <f t="shared" si="501"/>
        <v>SCTotal70-74</v>
      </c>
      <c r="E1620" s="118">
        <f>VLOOKUP(D1620,'Appendix 1b. Person-years 2019'!$E$3:$F$1682,2,FALSE)</f>
        <v>182785.4172</v>
      </c>
      <c r="F1620" s="118">
        <f>VLOOKUP(D1620,'Appendix 2b. Deaths 2019'!$E$4:$F$1683,2,FALSE)</f>
        <v>4607</v>
      </c>
      <c r="G1620" s="119">
        <f t="shared" si="502"/>
        <v>2.5204417674956622E-2</v>
      </c>
      <c r="H1620" s="189">
        <v>5</v>
      </c>
      <c r="I1620" s="215">
        <f>VLOOKUP(D1620,'Appendix 3. nax IBGE 2019'!$E$5:$O$1850,11,FALSE)</f>
        <v>2.4999999999999973</v>
      </c>
      <c r="J1620" s="119">
        <f t="shared" si="503"/>
        <v>0.11855200288264121</v>
      </c>
      <c r="K1620" s="119">
        <f t="shared" si="508"/>
        <v>0.88144799711735877</v>
      </c>
      <c r="L1620" s="118">
        <f t="shared" si="509"/>
        <v>76688.5832249409</v>
      </c>
      <c r="M1620" s="118">
        <f t="shared" si="504"/>
        <v>9091.5851395488644</v>
      </c>
      <c r="N1620" s="118">
        <f t="shared" si="505"/>
        <v>360713.95327583229</v>
      </c>
      <c r="O1620" s="118">
        <f t="shared" si="506"/>
        <v>1228005.7211621469</v>
      </c>
      <c r="P1620" s="117">
        <f t="shared" si="507"/>
        <v>16.012888353409704</v>
      </c>
    </row>
    <row r="1621" spans="1:16" x14ac:dyDescent="0.2">
      <c r="A1621" s="115" t="s">
        <v>63</v>
      </c>
      <c r="B1621" s="115" t="s">
        <v>18</v>
      </c>
      <c r="C1621" s="116" t="s">
        <v>131</v>
      </c>
      <c r="D1621" s="115" t="str">
        <f t="shared" si="501"/>
        <v>SCTotal75-79</v>
      </c>
      <c r="E1621" s="118">
        <f>VLOOKUP(D1621,'Appendix 1b. Person-years 2019'!$E$3:$F$1682,2,FALSE)</f>
        <v>117402.9452</v>
      </c>
      <c r="F1621" s="118">
        <f>VLOOKUP(D1621,'Appendix 2b. Deaths 2019'!$E$4:$F$1683,2,FALSE)</f>
        <v>4717</v>
      </c>
      <c r="G1621" s="119">
        <f t="shared" si="502"/>
        <v>4.0177867701397321E-2</v>
      </c>
      <c r="H1621" s="189">
        <v>5</v>
      </c>
      <c r="I1621" s="215">
        <f>VLOOKUP(D1621,'Appendix 3. nax IBGE 2019'!$E$5:$O$1850,11,FALSE)</f>
        <v>2.4999999999999978</v>
      </c>
      <c r="J1621" s="119">
        <f t="shared" si="503"/>
        <v>0.18255287532381206</v>
      </c>
      <c r="K1621" s="119">
        <f t="shared" si="508"/>
        <v>0.81744712467618796</v>
      </c>
      <c r="L1621" s="118">
        <f t="shared" si="509"/>
        <v>67596.998085392028</v>
      </c>
      <c r="M1621" s="118">
        <f t="shared" si="504"/>
        <v>12340.026363746534</v>
      </c>
      <c r="N1621" s="118">
        <f t="shared" si="505"/>
        <v>307134.92451759375</v>
      </c>
      <c r="O1621" s="118">
        <f t="shared" si="506"/>
        <v>867291.76788631454</v>
      </c>
      <c r="P1621" s="117">
        <f t="shared" si="507"/>
        <v>12.830329636690474</v>
      </c>
    </row>
    <row r="1622" spans="1:16" x14ac:dyDescent="0.2">
      <c r="A1622" s="115" t="s">
        <v>63</v>
      </c>
      <c r="B1622" s="115" t="s">
        <v>18</v>
      </c>
      <c r="C1622" s="116" t="s">
        <v>132</v>
      </c>
      <c r="D1622" s="115" t="str">
        <f t="shared" si="501"/>
        <v>SCTotal80-84</v>
      </c>
      <c r="E1622" s="118">
        <f>VLOOKUP(D1622,'Appendix 1b. Person-years 2019'!$E$3:$F$1682,2,FALSE)</f>
        <v>74895.005799999999</v>
      </c>
      <c r="F1622" s="118">
        <f>VLOOKUP(D1622,'Appendix 2b. Deaths 2019'!$E$4:$F$1683,2,FALSE)</f>
        <v>4850</v>
      </c>
      <c r="G1622" s="119">
        <f t="shared" si="502"/>
        <v>6.4757321909440321E-2</v>
      </c>
      <c r="H1622" s="189">
        <v>5</v>
      </c>
      <c r="I1622" s="215">
        <f>VLOOKUP(D1622,'Appendix 3. nax IBGE 2019'!$E$5:$O$1850,11,FALSE)</f>
        <v>2.5000000000000004</v>
      </c>
      <c r="J1622" s="119">
        <f t="shared" si="503"/>
        <v>0.27867155118024595</v>
      </c>
      <c r="K1622" s="119">
        <f t="shared" si="508"/>
        <v>0.721328448819754</v>
      </c>
      <c r="L1622" s="118">
        <f t="shared" si="509"/>
        <v>55256.971721645496</v>
      </c>
      <c r="M1622" s="118">
        <f t="shared" si="504"/>
        <v>15398.546023193936</v>
      </c>
      <c r="N1622" s="118">
        <f t="shared" si="505"/>
        <v>237788.49355024262</v>
      </c>
      <c r="O1622" s="118">
        <f t="shared" si="506"/>
        <v>560156.84336872073</v>
      </c>
      <c r="P1622" s="117">
        <f t="shared" si="507"/>
        <v>10.13730622428036</v>
      </c>
    </row>
    <row r="1623" spans="1:16" x14ac:dyDescent="0.2">
      <c r="A1623" s="115" t="s">
        <v>63</v>
      </c>
      <c r="B1623" s="115" t="s">
        <v>18</v>
      </c>
      <c r="C1623" s="116" t="s">
        <v>133</v>
      </c>
      <c r="D1623" s="115" t="str">
        <f t="shared" si="501"/>
        <v>SCTotal85-89</v>
      </c>
      <c r="E1623" s="118">
        <f>VLOOKUP(D1623,'Appendix 1b. Person-years 2019'!$E$3:$F$1682,2,FALSE)</f>
        <v>38932.750399999997</v>
      </c>
      <c r="F1623" s="118">
        <f>VLOOKUP(D1623,'Appendix 2b. Deaths 2019'!$E$4:$F$1683,2,FALSE)</f>
        <v>4041</v>
      </c>
      <c r="G1623" s="119">
        <f t="shared" si="502"/>
        <v>0.10379436229093129</v>
      </c>
      <c r="H1623" s="189">
        <v>5</v>
      </c>
      <c r="I1623" s="215">
        <f>VLOOKUP(D1623,'Appendix 3. nax IBGE 2019'!$E$5:$O$1850,11,FALSE)</f>
        <v>2.4999999999999996</v>
      </c>
      <c r="J1623" s="119">
        <f t="shared" si="503"/>
        <v>0.41205051131950576</v>
      </c>
      <c r="K1623" s="119">
        <f t="shared" si="508"/>
        <v>0.58794948868049424</v>
      </c>
      <c r="L1623" s="118">
        <f t="shared" si="509"/>
        <v>39858.42569845156</v>
      </c>
      <c r="M1623" s="118">
        <f t="shared" si="504"/>
        <v>16423.684689437494</v>
      </c>
      <c r="N1623" s="118">
        <f t="shared" si="505"/>
        <v>158232.91676866406</v>
      </c>
      <c r="O1623" s="118">
        <f t="shared" si="506"/>
        <v>322368.34981847811</v>
      </c>
      <c r="P1623" s="117">
        <f t="shared" si="507"/>
        <v>8.0878344834126654</v>
      </c>
    </row>
    <row r="1624" spans="1:16" x14ac:dyDescent="0.2">
      <c r="A1624" s="115" t="s">
        <v>63</v>
      </c>
      <c r="B1624" s="115" t="s">
        <v>18</v>
      </c>
      <c r="C1624" s="116" t="s">
        <v>8</v>
      </c>
      <c r="D1624" s="115" t="str">
        <f t="shared" si="501"/>
        <v>SCTotal90+</v>
      </c>
      <c r="E1624" s="113">
        <f>VLOOKUP(D1624,'Appendix 1b. Person-years 2019'!$E$3:$F$1682,2,FALSE)</f>
        <v>24934.013200000001</v>
      </c>
      <c r="F1624" s="113">
        <f>VLOOKUP(D1624,'Appendix 2b. Deaths 2019'!$E$4:$F$1683,2,FALSE)</f>
        <v>3560</v>
      </c>
      <c r="G1624" s="114">
        <f t="shared" si="502"/>
        <v>0.14277685551237296</v>
      </c>
      <c r="H1624" s="190"/>
      <c r="I1624" s="215">
        <f>VLOOKUP(D1624,'Appendix 3. nax IBGE 2019'!$E$5:$O$1850,11,FALSE)</f>
        <v>7.3524371241526998</v>
      </c>
      <c r="J1624" s="114">
        <v>1</v>
      </c>
      <c r="K1624" s="114">
        <f t="shared" si="508"/>
        <v>0</v>
      </c>
      <c r="L1624" s="113">
        <f t="shared" si="509"/>
        <v>23434.741009014066</v>
      </c>
      <c r="M1624" s="113">
        <f t="shared" si="504"/>
        <v>23434.741009014066</v>
      </c>
      <c r="N1624" s="113">
        <f>L1624*P1624</f>
        <v>164135.43304981405</v>
      </c>
      <c r="O1624" s="113">
        <f>N1624</f>
        <v>164135.43304981405</v>
      </c>
      <c r="P1624" s="112">
        <f>1/G1624</f>
        <v>7.0039362921348314</v>
      </c>
    </row>
    <row r="1625" spans="1:16" x14ac:dyDescent="0.2">
      <c r="A1625" s="115" t="s">
        <v>55</v>
      </c>
      <c r="B1625" s="115" t="s">
        <v>18</v>
      </c>
      <c r="C1625" s="116">
        <v>0</v>
      </c>
      <c r="D1625" s="115" t="str">
        <f t="shared" si="501"/>
        <v>SETotal0</v>
      </c>
      <c r="E1625" s="122">
        <f>VLOOKUP(D1625,'Appendix 1b. Person-years 2019'!$E$3:$F$1682,2,FALSE)</f>
        <v>34328.684999999998</v>
      </c>
      <c r="F1625" s="122">
        <f>VLOOKUP(D1625,'Appendix 2b. Deaths 2019'!$E$4:$F$1683,2,FALSE)</f>
        <v>554</v>
      </c>
      <c r="G1625" s="123">
        <f t="shared" si="502"/>
        <v>1.6138107241800845E-2</v>
      </c>
      <c r="H1625" s="188">
        <v>1</v>
      </c>
      <c r="I1625" s="215">
        <f>VLOOKUP(D1625,'Appendix 3. nax IBGE 2019'!$E$5:$O$1850,11,FALSE)</f>
        <v>9.23968692979283E-2</v>
      </c>
      <c r="J1625" s="123">
        <f t="shared" ref="J1625:J1643" si="510">(H1625*G1625)/(1+(H1625-I1625)*G1625)</f>
        <v>1.5905144641420562E-2</v>
      </c>
      <c r="K1625" s="123">
        <f t="shared" si="508"/>
        <v>0.98409485535857943</v>
      </c>
      <c r="L1625" s="122">
        <v>100000</v>
      </c>
      <c r="M1625" s="122">
        <f t="shared" si="504"/>
        <v>1590.5144641420561</v>
      </c>
      <c r="N1625" s="122">
        <f t="shared" ref="N1625:N1643" si="511">L1626*H1625+M1625*I1625</f>
        <v>98556.444092917736</v>
      </c>
      <c r="O1625" s="122">
        <f t="shared" ref="O1625:O1643" si="512">O1626+N1625</f>
        <v>7528843.4489539731</v>
      </c>
      <c r="P1625" s="121">
        <f t="shared" ref="P1625:P1643" si="513">O1625/L1625</f>
        <v>75.288434489539725</v>
      </c>
    </row>
    <row r="1626" spans="1:16" x14ac:dyDescent="0.2">
      <c r="A1626" s="115" t="s">
        <v>55</v>
      </c>
      <c r="B1626" s="115" t="s">
        <v>18</v>
      </c>
      <c r="C1626" s="120" t="s">
        <v>1657</v>
      </c>
      <c r="D1626" s="115" t="str">
        <f t="shared" si="501"/>
        <v>SETotal1-4</v>
      </c>
      <c r="E1626" s="118">
        <f>VLOOKUP(D1626,'Appendix 1b. Person-years 2019'!$E$3:$F$1682,2,FALSE)</f>
        <v>135775.29389999999</v>
      </c>
      <c r="F1626" s="118">
        <f>VLOOKUP(D1626,'Appendix 2b. Deaths 2019'!$E$4:$F$1683,2,FALSE)</f>
        <v>63</v>
      </c>
      <c r="G1626" s="119">
        <f t="shared" si="502"/>
        <v>4.640019416669442E-4</v>
      </c>
      <c r="H1626" s="189">
        <v>4</v>
      </c>
      <c r="I1626" s="215">
        <f>VLOOKUP(D1626,'Appendix 3. nax IBGE 2019'!$E$5:$O$1850,11,FALSE)</f>
        <v>1.5010350291302899</v>
      </c>
      <c r="J1626" s="119">
        <f t="shared" si="510"/>
        <v>1.8538581725143543E-3</v>
      </c>
      <c r="K1626" s="119">
        <f t="shared" si="508"/>
        <v>0.99814614182748562</v>
      </c>
      <c r="L1626" s="118">
        <f t="shared" ref="L1626:L1644" si="514">L1625-M1625</f>
        <v>98409.485535857937</v>
      </c>
      <c r="M1626" s="118">
        <f t="shared" si="504"/>
        <v>182.43722901358336</v>
      </c>
      <c r="N1626" s="118">
        <f t="shared" si="511"/>
        <v>393182.03789874428</v>
      </c>
      <c r="O1626" s="118">
        <f t="shared" si="512"/>
        <v>7430287.0048610549</v>
      </c>
      <c r="P1626" s="117">
        <f t="shared" si="513"/>
        <v>75.503768406081605</v>
      </c>
    </row>
    <row r="1627" spans="1:16" x14ac:dyDescent="0.2">
      <c r="A1627" s="115" t="s">
        <v>55</v>
      </c>
      <c r="B1627" s="115" t="s">
        <v>18</v>
      </c>
      <c r="C1627" s="120" t="s">
        <v>1658</v>
      </c>
      <c r="D1627" s="115" t="str">
        <f t="shared" si="501"/>
        <v>SETotal5-9</v>
      </c>
      <c r="E1627" s="118">
        <f>VLOOKUP(D1627,'Appendix 1b. Person-years 2019'!$E$3:$F$1682,2,FALSE)</f>
        <v>171216.23199999999</v>
      </c>
      <c r="F1627" s="118">
        <f>VLOOKUP(D1627,'Appendix 2b. Deaths 2019'!$E$4:$F$1683,2,FALSE)</f>
        <v>39</v>
      </c>
      <c r="G1627" s="119">
        <f t="shared" si="502"/>
        <v>2.2778214159040717E-4</v>
      </c>
      <c r="H1627" s="189">
        <v>5</v>
      </c>
      <c r="I1627" s="215">
        <f>VLOOKUP(D1627,'Appendix 3. nax IBGE 2019'!$E$5:$O$1850,11,FALSE)</f>
        <v>2.4999999999999361</v>
      </c>
      <c r="J1627" s="119">
        <f t="shared" si="510"/>
        <v>1.1382625182667786E-3</v>
      </c>
      <c r="K1627" s="119">
        <f t="shared" si="508"/>
        <v>0.99886173748173324</v>
      </c>
      <c r="L1627" s="118">
        <f t="shared" si="514"/>
        <v>98227.048306844357</v>
      </c>
      <c r="M1627" s="118">
        <f t="shared" si="504"/>
        <v>111.80816736766117</v>
      </c>
      <c r="N1627" s="118">
        <f t="shared" si="511"/>
        <v>490855.72111580265</v>
      </c>
      <c r="O1627" s="118">
        <f t="shared" si="512"/>
        <v>7037104.9669623105</v>
      </c>
      <c r="P1627" s="117">
        <f t="shared" si="513"/>
        <v>71.641213782374976</v>
      </c>
    </row>
    <row r="1628" spans="1:16" x14ac:dyDescent="0.2">
      <c r="A1628" s="115" t="s">
        <v>55</v>
      </c>
      <c r="B1628" s="115" t="s">
        <v>18</v>
      </c>
      <c r="C1628" s="120" t="s">
        <v>118</v>
      </c>
      <c r="D1628" s="115" t="str">
        <f t="shared" si="501"/>
        <v>SETotal10-14</v>
      </c>
      <c r="E1628" s="118">
        <f>VLOOKUP(D1628,'Appendix 1b. Person-years 2019'!$E$3:$F$1682,2,FALSE)</f>
        <v>181214.00339999999</v>
      </c>
      <c r="F1628" s="118">
        <f>VLOOKUP(D1628,'Appendix 2b. Deaths 2019'!$E$4:$F$1683,2,FALSE)</f>
        <v>57</v>
      </c>
      <c r="G1628" s="119">
        <f t="shared" si="502"/>
        <v>3.1454522791035037E-4</v>
      </c>
      <c r="H1628" s="189">
        <v>5</v>
      </c>
      <c r="I1628" s="215">
        <f>VLOOKUP(D1628,'Appendix 3. nax IBGE 2019'!$E$5:$O$1850,11,FALSE)</f>
        <v>2.4999999999998828</v>
      </c>
      <c r="J1628" s="119">
        <f t="shared" si="510"/>
        <v>1.5714903775543348E-3</v>
      </c>
      <c r="K1628" s="119">
        <f t="shared" si="508"/>
        <v>0.99842850962244567</v>
      </c>
      <c r="L1628" s="118">
        <f t="shared" si="514"/>
        <v>98115.240139476693</v>
      </c>
      <c r="M1628" s="118">
        <f t="shared" si="504"/>
        <v>154.18715577062045</v>
      </c>
      <c r="N1628" s="118">
        <f t="shared" si="511"/>
        <v>490190.73280795687</v>
      </c>
      <c r="O1628" s="118">
        <f t="shared" si="512"/>
        <v>6546249.2458465081</v>
      </c>
      <c r="P1628" s="117">
        <f t="shared" si="513"/>
        <v>66.720004318805337</v>
      </c>
    </row>
    <row r="1629" spans="1:16" x14ac:dyDescent="0.2">
      <c r="A1629" s="115" t="s">
        <v>55</v>
      </c>
      <c r="B1629" s="115" t="s">
        <v>18</v>
      </c>
      <c r="C1629" s="116" t="s">
        <v>119</v>
      </c>
      <c r="D1629" s="115" t="str">
        <f t="shared" si="501"/>
        <v>SETotal15-19</v>
      </c>
      <c r="E1629" s="118">
        <f>VLOOKUP(D1629,'Appendix 1b. Person-years 2019'!$E$3:$F$1682,2,FALSE)</f>
        <v>191526.1012</v>
      </c>
      <c r="F1629" s="118">
        <f>VLOOKUP(D1629,'Appendix 2b. Deaths 2019'!$E$4:$F$1683,2,FALSE)</f>
        <v>244</v>
      </c>
      <c r="G1629" s="119">
        <f t="shared" si="502"/>
        <v>1.2739777945210947E-3</v>
      </c>
      <c r="H1629" s="189">
        <v>5</v>
      </c>
      <c r="I1629" s="215">
        <f>VLOOKUP(D1629,'Appendix 3. nax IBGE 2019'!$E$5:$O$1850,11,FALSE)</f>
        <v>2.4999999999999623</v>
      </c>
      <c r="J1629" s="119">
        <f t="shared" si="510"/>
        <v>6.3496656400353763E-3</v>
      </c>
      <c r="K1629" s="119">
        <f t="shared" si="508"/>
        <v>0.99365033435996464</v>
      </c>
      <c r="L1629" s="118">
        <f t="shared" si="514"/>
        <v>97961.052983706075</v>
      </c>
      <c r="M1629" s="118">
        <f t="shared" si="504"/>
        <v>622.01993219232349</v>
      </c>
      <c r="N1629" s="118">
        <f t="shared" si="511"/>
        <v>488250.21508804947</v>
      </c>
      <c r="O1629" s="118">
        <f t="shared" si="512"/>
        <v>6056058.5130385514</v>
      </c>
      <c r="P1629" s="117">
        <f t="shared" si="513"/>
        <v>61.821084283831247</v>
      </c>
    </row>
    <row r="1630" spans="1:16" x14ac:dyDescent="0.2">
      <c r="A1630" s="115" t="s">
        <v>55</v>
      </c>
      <c r="B1630" s="115" t="s">
        <v>18</v>
      </c>
      <c r="C1630" s="116" t="s">
        <v>120</v>
      </c>
      <c r="D1630" s="115" t="str">
        <f t="shared" si="501"/>
        <v>SETotal20-24</v>
      </c>
      <c r="E1630" s="118">
        <f>VLOOKUP(D1630,'Appendix 1b. Person-years 2019'!$E$3:$F$1682,2,FALSE)</f>
        <v>209874.57810000001</v>
      </c>
      <c r="F1630" s="118">
        <f>VLOOKUP(D1630,'Appendix 2b. Deaths 2019'!$E$4:$F$1683,2,FALSE)</f>
        <v>400</v>
      </c>
      <c r="G1630" s="119">
        <f t="shared" si="502"/>
        <v>1.9059001982098564E-3</v>
      </c>
      <c r="H1630" s="189">
        <v>5</v>
      </c>
      <c r="I1630" s="215">
        <f>VLOOKUP(D1630,'Appendix 3. nax IBGE 2019'!$E$5:$O$1850,11,FALSE)</f>
        <v>2.4999999999999876</v>
      </c>
      <c r="J1630" s="119">
        <f t="shared" si="510"/>
        <v>9.4843106173356229E-3</v>
      </c>
      <c r="K1630" s="119">
        <f t="shared" si="508"/>
        <v>0.99051568938266432</v>
      </c>
      <c r="L1630" s="118">
        <f t="shared" si="514"/>
        <v>97339.033051513747</v>
      </c>
      <c r="M1630" s="118">
        <f t="shared" si="504"/>
        <v>923.19362465165489</v>
      </c>
      <c r="N1630" s="118">
        <f t="shared" si="511"/>
        <v>484387.18119593954</v>
      </c>
      <c r="O1630" s="118">
        <f t="shared" si="512"/>
        <v>5567808.2979505016</v>
      </c>
      <c r="P1630" s="117">
        <f t="shared" si="513"/>
        <v>57.200160340650875</v>
      </c>
    </row>
    <row r="1631" spans="1:16" x14ac:dyDescent="0.2">
      <c r="A1631" s="115" t="s">
        <v>55</v>
      </c>
      <c r="B1631" s="115" t="s">
        <v>18</v>
      </c>
      <c r="C1631" s="116" t="s">
        <v>121</v>
      </c>
      <c r="D1631" s="115" t="str">
        <f t="shared" si="501"/>
        <v>SETotal25-29</v>
      </c>
      <c r="E1631" s="118">
        <f>VLOOKUP(D1631,'Appendix 1b. Person-years 2019'!$E$3:$F$1682,2,FALSE)</f>
        <v>198764.18950000001</v>
      </c>
      <c r="F1631" s="118">
        <f>VLOOKUP(D1631,'Appendix 2b. Deaths 2019'!$E$4:$F$1683,2,FALSE)</f>
        <v>335</v>
      </c>
      <c r="G1631" s="119">
        <f t="shared" si="502"/>
        <v>1.6854142632166645E-3</v>
      </c>
      <c r="H1631" s="189">
        <v>5</v>
      </c>
      <c r="I1631" s="215">
        <f>VLOOKUP(D1631,'Appendix 3. nax IBGE 2019'!$E$5:$O$1850,11,FALSE)</f>
        <v>2.4999999999999876</v>
      </c>
      <c r="J1631" s="119">
        <f t="shared" si="510"/>
        <v>8.3917125360805107E-3</v>
      </c>
      <c r="K1631" s="119">
        <f t="shared" si="508"/>
        <v>0.99160828746391949</v>
      </c>
      <c r="L1631" s="118">
        <f t="shared" si="514"/>
        <v>96415.83942686209</v>
      </c>
      <c r="M1631" s="118">
        <f t="shared" si="504"/>
        <v>809.09400839512421</v>
      </c>
      <c r="N1631" s="118">
        <f t="shared" si="511"/>
        <v>480056.46211332263</v>
      </c>
      <c r="O1631" s="118">
        <f t="shared" si="512"/>
        <v>5083421.1167545617</v>
      </c>
      <c r="P1631" s="117">
        <f t="shared" si="513"/>
        <v>52.723921162462929</v>
      </c>
    </row>
    <row r="1632" spans="1:16" x14ac:dyDescent="0.2">
      <c r="A1632" s="115" t="s">
        <v>55</v>
      </c>
      <c r="B1632" s="115" t="s">
        <v>18</v>
      </c>
      <c r="C1632" s="116" t="s">
        <v>122</v>
      </c>
      <c r="D1632" s="115" t="str">
        <f t="shared" si="501"/>
        <v>SETotal30-34</v>
      </c>
      <c r="E1632" s="118">
        <f>VLOOKUP(D1632,'Appendix 1b. Person-years 2019'!$E$3:$F$1682,2,FALSE)</f>
        <v>197118.34450000001</v>
      </c>
      <c r="F1632" s="118">
        <f>VLOOKUP(D1632,'Appendix 2b. Deaths 2019'!$E$4:$F$1683,2,FALSE)</f>
        <v>338</v>
      </c>
      <c r="G1632" s="119">
        <f t="shared" si="502"/>
        <v>1.7147059592923883E-3</v>
      </c>
      <c r="H1632" s="189">
        <v>5</v>
      </c>
      <c r="I1632" s="215">
        <f>VLOOKUP(D1632,'Appendix 3. nax IBGE 2019'!$E$5:$O$1850,11,FALSE)</f>
        <v>2.5000000000000089</v>
      </c>
      <c r="J1632" s="119">
        <f t="shared" si="510"/>
        <v>8.5369339675911565E-3</v>
      </c>
      <c r="K1632" s="119">
        <f t="shared" si="508"/>
        <v>0.99146306603240886</v>
      </c>
      <c r="L1632" s="118">
        <f t="shared" si="514"/>
        <v>95606.745418466962</v>
      </c>
      <c r="M1632" s="118">
        <f t="shared" si="504"/>
        <v>816.18847249375074</v>
      </c>
      <c r="N1632" s="118">
        <f t="shared" si="511"/>
        <v>475993.25591110042</v>
      </c>
      <c r="O1632" s="118">
        <f t="shared" si="512"/>
        <v>4603364.654641239</v>
      </c>
      <c r="P1632" s="117">
        <f t="shared" si="513"/>
        <v>48.148952613045168</v>
      </c>
    </row>
    <row r="1633" spans="1:16" x14ac:dyDescent="0.2">
      <c r="A1633" s="115" t="s">
        <v>55</v>
      </c>
      <c r="B1633" s="115" t="s">
        <v>18</v>
      </c>
      <c r="C1633" s="116" t="s">
        <v>123</v>
      </c>
      <c r="D1633" s="115" t="str">
        <f t="shared" si="501"/>
        <v>SETotal35-39</v>
      </c>
      <c r="E1633" s="118">
        <f>VLOOKUP(D1633,'Appendix 1b. Person-years 2019'!$E$3:$F$1682,2,FALSE)</f>
        <v>185065.85709999999</v>
      </c>
      <c r="F1633" s="118">
        <f>VLOOKUP(D1633,'Appendix 2b. Deaths 2019'!$E$4:$F$1683,2,FALSE)</f>
        <v>444</v>
      </c>
      <c r="G1633" s="119">
        <f t="shared" si="502"/>
        <v>2.3991459416530052E-3</v>
      </c>
      <c r="H1633" s="189">
        <v>5</v>
      </c>
      <c r="I1633" s="215">
        <f>VLOOKUP(D1633,'Appendix 3. nax IBGE 2019'!$E$5:$O$1850,11,FALSE)</f>
        <v>2.5000000000000213</v>
      </c>
      <c r="J1633" s="119">
        <f t="shared" si="510"/>
        <v>1.1924209908740095E-2</v>
      </c>
      <c r="K1633" s="119">
        <f t="shared" si="508"/>
        <v>0.9880757900912599</v>
      </c>
      <c r="L1633" s="118">
        <f t="shared" si="514"/>
        <v>94790.556945973207</v>
      </c>
      <c r="M1633" s="118">
        <f t="shared" si="504"/>
        <v>1130.302498390166</v>
      </c>
      <c r="N1633" s="118">
        <f t="shared" si="511"/>
        <v>471127.02848389064</v>
      </c>
      <c r="O1633" s="118">
        <f t="shared" si="512"/>
        <v>4127371.3987301383</v>
      </c>
      <c r="P1633" s="117">
        <f t="shared" si="513"/>
        <v>43.542010213977051</v>
      </c>
    </row>
    <row r="1634" spans="1:16" x14ac:dyDescent="0.2">
      <c r="A1634" s="115" t="s">
        <v>55</v>
      </c>
      <c r="B1634" s="115" t="s">
        <v>18</v>
      </c>
      <c r="C1634" s="116" t="s">
        <v>124</v>
      </c>
      <c r="D1634" s="115" t="str">
        <f t="shared" si="501"/>
        <v>SETotal40-44</v>
      </c>
      <c r="E1634" s="118">
        <f>VLOOKUP(D1634,'Appendix 1b. Person-years 2019'!$E$3:$F$1682,2,FALSE)</f>
        <v>164412.12760000001</v>
      </c>
      <c r="F1634" s="118">
        <f>VLOOKUP(D1634,'Appendix 2b. Deaths 2019'!$E$4:$F$1683,2,FALSE)</f>
        <v>466</v>
      </c>
      <c r="G1634" s="119">
        <f t="shared" si="502"/>
        <v>2.8343407922664702E-3</v>
      </c>
      <c r="H1634" s="189">
        <v>5</v>
      </c>
      <c r="I1634" s="215">
        <f>VLOOKUP(D1634,'Appendix 3. nax IBGE 2019'!$E$5:$O$1850,11,FALSE)</f>
        <v>2.5000000000000187</v>
      </c>
      <c r="J1634" s="119">
        <f t="shared" si="510"/>
        <v>1.4071991909587881E-2</v>
      </c>
      <c r="K1634" s="119">
        <f t="shared" si="508"/>
        <v>0.98592800809041214</v>
      </c>
      <c r="L1634" s="118">
        <f t="shared" si="514"/>
        <v>93660.254447583036</v>
      </c>
      <c r="M1634" s="118">
        <f t="shared" si="504"/>
        <v>1317.9863428363308</v>
      </c>
      <c r="N1634" s="118">
        <f t="shared" si="511"/>
        <v>465006.30638082436</v>
      </c>
      <c r="O1634" s="118">
        <f t="shared" si="512"/>
        <v>3656244.3702462479</v>
      </c>
      <c r="P1634" s="117">
        <f t="shared" si="513"/>
        <v>39.037309815258567</v>
      </c>
    </row>
    <row r="1635" spans="1:16" x14ac:dyDescent="0.2">
      <c r="A1635" s="115" t="s">
        <v>55</v>
      </c>
      <c r="B1635" s="115" t="s">
        <v>18</v>
      </c>
      <c r="C1635" s="116" t="s">
        <v>125</v>
      </c>
      <c r="D1635" s="115" t="str">
        <f t="shared" si="501"/>
        <v>SETotal45-49</v>
      </c>
      <c r="E1635" s="118">
        <f>VLOOKUP(D1635,'Appendix 1b. Person-years 2019'!$E$3:$F$1682,2,FALSE)</f>
        <v>143427.7439</v>
      </c>
      <c r="F1635" s="118">
        <f>VLOOKUP(D1635,'Appendix 2b. Deaths 2019'!$E$4:$F$1683,2,FALSE)</f>
        <v>521</v>
      </c>
      <c r="G1635" s="119">
        <f t="shared" si="502"/>
        <v>3.632491077620583E-3</v>
      </c>
      <c r="H1635" s="189">
        <v>5</v>
      </c>
      <c r="I1635" s="215">
        <f>VLOOKUP(D1635,'Appendix 3. nax IBGE 2019'!$E$5:$O$1850,11,FALSE)</f>
        <v>2.499999999999996</v>
      </c>
      <c r="J1635" s="119">
        <f t="shared" si="510"/>
        <v>1.7999002349501327E-2</v>
      </c>
      <c r="K1635" s="119">
        <f t="shared" si="508"/>
        <v>0.98200099765049864</v>
      </c>
      <c r="L1635" s="118">
        <f t="shared" si="514"/>
        <v>92342.268104746705</v>
      </c>
      <c r="M1635" s="118">
        <f t="shared" si="504"/>
        <v>1662.0687005756174</v>
      </c>
      <c r="N1635" s="118">
        <f t="shared" si="511"/>
        <v>457556.16877229448</v>
      </c>
      <c r="O1635" s="118">
        <f t="shared" si="512"/>
        <v>3191238.0638654237</v>
      </c>
      <c r="P1635" s="117">
        <f t="shared" si="513"/>
        <v>34.558800962583064</v>
      </c>
    </row>
    <row r="1636" spans="1:16" x14ac:dyDescent="0.2">
      <c r="A1636" s="115" t="s">
        <v>55</v>
      </c>
      <c r="B1636" s="115" t="s">
        <v>18</v>
      </c>
      <c r="C1636" s="116" t="s">
        <v>126</v>
      </c>
      <c r="D1636" s="115" t="str">
        <f t="shared" si="501"/>
        <v>SETotal50-54</v>
      </c>
      <c r="E1636" s="118">
        <f>VLOOKUP(D1636,'Appendix 1b. Person-years 2019'!$E$3:$F$1682,2,FALSE)</f>
        <v>128475.1391</v>
      </c>
      <c r="F1636" s="118">
        <f>VLOOKUP(D1636,'Appendix 2b. Deaths 2019'!$E$4:$F$1683,2,FALSE)</f>
        <v>715</v>
      </c>
      <c r="G1636" s="119">
        <f t="shared" si="502"/>
        <v>5.5652790493845826E-3</v>
      </c>
      <c r="H1636" s="189">
        <v>5</v>
      </c>
      <c r="I1636" s="215">
        <f>VLOOKUP(D1636,'Appendix 3. nax IBGE 2019'!$E$5:$O$1850,11,FALSE)</f>
        <v>2.5000000000000102</v>
      </c>
      <c r="J1636" s="119">
        <f t="shared" si="510"/>
        <v>2.7444553746953836E-2</v>
      </c>
      <c r="K1636" s="119">
        <f t="shared" si="508"/>
        <v>0.97255544625304613</v>
      </c>
      <c r="L1636" s="118">
        <f t="shared" si="514"/>
        <v>90680.199404171086</v>
      </c>
      <c r="M1636" s="118">
        <f t="shared" si="504"/>
        <v>2488.6776063322645</v>
      </c>
      <c r="N1636" s="118">
        <f t="shared" si="511"/>
        <v>447179.30300502485</v>
      </c>
      <c r="O1636" s="118">
        <f t="shared" si="512"/>
        <v>2733681.895093129</v>
      </c>
      <c r="P1636" s="117">
        <f t="shared" si="513"/>
        <v>30.146403658739484</v>
      </c>
    </row>
    <row r="1637" spans="1:16" x14ac:dyDescent="0.2">
      <c r="A1637" s="115" t="s">
        <v>55</v>
      </c>
      <c r="B1637" s="115" t="s">
        <v>18</v>
      </c>
      <c r="C1637" s="116" t="s">
        <v>127</v>
      </c>
      <c r="D1637" s="115" t="str">
        <f t="shared" si="501"/>
        <v>SETotal55-59</v>
      </c>
      <c r="E1637" s="118">
        <f>VLOOKUP(D1637,'Appendix 1b. Person-years 2019'!$E$3:$F$1682,2,FALSE)</f>
        <v>103889.88800000001</v>
      </c>
      <c r="F1637" s="118">
        <f>VLOOKUP(D1637,'Appendix 2b. Deaths 2019'!$E$4:$F$1683,2,FALSE)</f>
        <v>800</v>
      </c>
      <c r="G1637" s="119">
        <f t="shared" si="502"/>
        <v>7.7004607031629481E-3</v>
      </c>
      <c r="H1637" s="189">
        <v>5</v>
      </c>
      <c r="I1637" s="215">
        <f>VLOOKUP(D1637,'Appendix 3. nax IBGE 2019'!$E$5:$O$1850,11,FALSE)</f>
        <v>2.499999999999996</v>
      </c>
      <c r="J1637" s="119">
        <f t="shared" si="510"/>
        <v>3.7775089534517206E-2</v>
      </c>
      <c r="K1637" s="119">
        <f t="shared" si="508"/>
        <v>0.96222491046548275</v>
      </c>
      <c r="L1637" s="118">
        <f t="shared" si="514"/>
        <v>88191.521797838825</v>
      </c>
      <c r="M1637" s="118">
        <f t="shared" si="504"/>
        <v>3331.4426320986872</v>
      </c>
      <c r="N1637" s="118">
        <f t="shared" si="511"/>
        <v>432629.00240894745</v>
      </c>
      <c r="O1637" s="118">
        <f t="shared" si="512"/>
        <v>2286502.5920881042</v>
      </c>
      <c r="P1637" s="117">
        <f t="shared" si="513"/>
        <v>25.926557853593316</v>
      </c>
    </row>
    <row r="1638" spans="1:16" x14ac:dyDescent="0.2">
      <c r="A1638" s="115" t="s">
        <v>55</v>
      </c>
      <c r="B1638" s="115" t="s">
        <v>18</v>
      </c>
      <c r="C1638" s="116" t="s">
        <v>128</v>
      </c>
      <c r="D1638" s="115" t="str">
        <f t="shared" si="501"/>
        <v>SETotal60-64</v>
      </c>
      <c r="E1638" s="118">
        <f>VLOOKUP(D1638,'Appendix 1b. Person-years 2019'!$E$3:$F$1682,2,FALSE)</f>
        <v>80434.129100000006</v>
      </c>
      <c r="F1638" s="118">
        <f>VLOOKUP(D1638,'Appendix 2b. Deaths 2019'!$E$4:$F$1683,2,FALSE)</f>
        <v>976</v>
      </c>
      <c r="G1638" s="119">
        <f t="shared" si="502"/>
        <v>1.2134152640436806E-2</v>
      </c>
      <c r="H1638" s="189">
        <v>5</v>
      </c>
      <c r="I1638" s="215">
        <f>VLOOKUP(D1638,'Appendix 3. nax IBGE 2019'!$E$5:$O$1850,11,FALSE)</f>
        <v>2.5000000000000009</v>
      </c>
      <c r="J1638" s="119">
        <f t="shared" si="510"/>
        <v>5.8884480030089392E-2</v>
      </c>
      <c r="K1638" s="119">
        <f t="shared" si="508"/>
        <v>0.94111551996991061</v>
      </c>
      <c r="L1638" s="118">
        <f t="shared" si="514"/>
        <v>84860.079165740142</v>
      </c>
      <c r="M1638" s="118">
        <f t="shared" si="504"/>
        <v>4996.9416369868304</v>
      </c>
      <c r="N1638" s="118">
        <f t="shared" si="511"/>
        <v>411808.04173623363</v>
      </c>
      <c r="O1638" s="118">
        <f t="shared" si="512"/>
        <v>1853873.5896791569</v>
      </c>
      <c r="P1638" s="117">
        <f t="shared" si="513"/>
        <v>21.846239219955923</v>
      </c>
    </row>
    <row r="1639" spans="1:16" x14ac:dyDescent="0.2">
      <c r="A1639" s="115" t="s">
        <v>55</v>
      </c>
      <c r="B1639" s="115" t="s">
        <v>18</v>
      </c>
      <c r="C1639" s="116" t="s">
        <v>129</v>
      </c>
      <c r="D1639" s="115" t="str">
        <f t="shared" si="501"/>
        <v>SETotal65-69</v>
      </c>
      <c r="E1639" s="118">
        <f>VLOOKUP(D1639,'Appendix 1b. Person-years 2019'!$E$3:$F$1682,2,FALSE)</f>
        <v>62520.643300000003</v>
      </c>
      <c r="F1639" s="118">
        <f>VLOOKUP(D1639,'Appendix 2b. Deaths 2019'!$E$4:$F$1683,2,FALSE)</f>
        <v>1163</v>
      </c>
      <c r="G1639" s="119">
        <f t="shared" si="502"/>
        <v>1.8601855940916078E-2</v>
      </c>
      <c r="H1639" s="189">
        <v>5</v>
      </c>
      <c r="I1639" s="215">
        <f>VLOOKUP(D1639,'Appendix 3. nax IBGE 2019'!$E$5:$O$1850,11,FALSE)</f>
        <v>2.5000000000000022</v>
      </c>
      <c r="J1639" s="119">
        <f t="shared" si="510"/>
        <v>8.8876127408004879E-2</v>
      </c>
      <c r="K1639" s="119">
        <f t="shared" si="508"/>
        <v>0.91112387259199512</v>
      </c>
      <c r="L1639" s="118">
        <f t="shared" si="514"/>
        <v>79863.137528753316</v>
      </c>
      <c r="M1639" s="118">
        <f t="shared" si="504"/>
        <v>7097.9263862084954</v>
      </c>
      <c r="N1639" s="118">
        <f t="shared" si="511"/>
        <v>381570.87167824537</v>
      </c>
      <c r="O1639" s="118">
        <f t="shared" si="512"/>
        <v>1442065.5479429234</v>
      </c>
      <c r="P1639" s="117">
        <f t="shared" si="513"/>
        <v>18.056710424427454</v>
      </c>
    </row>
    <row r="1640" spans="1:16" x14ac:dyDescent="0.2">
      <c r="A1640" s="115" t="s">
        <v>55</v>
      </c>
      <c r="B1640" s="115" t="s">
        <v>18</v>
      </c>
      <c r="C1640" s="116" t="s">
        <v>130</v>
      </c>
      <c r="D1640" s="115" t="str">
        <f t="shared" si="501"/>
        <v>SETotal70-74</v>
      </c>
      <c r="E1640" s="118">
        <f>VLOOKUP(D1640,'Appendix 1b. Person-years 2019'!$E$3:$F$1682,2,FALSE)</f>
        <v>45739.246400000004</v>
      </c>
      <c r="F1640" s="118">
        <f>VLOOKUP(D1640,'Appendix 2b. Deaths 2019'!$E$4:$F$1683,2,FALSE)</f>
        <v>1184</v>
      </c>
      <c r="G1640" s="119">
        <f t="shared" si="502"/>
        <v>2.5885865928914821E-2</v>
      </c>
      <c r="H1640" s="189">
        <v>5</v>
      </c>
      <c r="I1640" s="215">
        <f>VLOOKUP(D1640,'Appendix 3. nax IBGE 2019'!$E$5:$O$1850,11,FALSE)</f>
        <v>2.4999999999999978</v>
      </c>
      <c r="J1640" s="119">
        <f t="shared" si="510"/>
        <v>0.12156245604654775</v>
      </c>
      <c r="K1640" s="119">
        <f t="shared" si="508"/>
        <v>0.87843754395345219</v>
      </c>
      <c r="L1640" s="118">
        <f t="shared" si="514"/>
        <v>72765.211142544824</v>
      </c>
      <c r="M1640" s="118">
        <f t="shared" si="504"/>
        <v>8845.5177812333714</v>
      </c>
      <c r="N1640" s="118">
        <f t="shared" si="511"/>
        <v>341712.26125964068</v>
      </c>
      <c r="O1640" s="118">
        <f t="shared" si="512"/>
        <v>1060494.6762646781</v>
      </c>
      <c r="P1640" s="117">
        <f t="shared" si="513"/>
        <v>14.574199120884861</v>
      </c>
    </row>
    <row r="1641" spans="1:16" x14ac:dyDescent="0.2">
      <c r="A1641" s="115" t="s">
        <v>55</v>
      </c>
      <c r="B1641" s="115" t="s">
        <v>18</v>
      </c>
      <c r="C1641" s="116" t="s">
        <v>131</v>
      </c>
      <c r="D1641" s="115" t="str">
        <f t="shared" si="501"/>
        <v>SETotal75-79</v>
      </c>
      <c r="E1641" s="118">
        <f>VLOOKUP(D1641,'Appendix 1b. Person-years 2019'!$E$3:$F$1682,2,FALSE)</f>
        <v>30062.425800000001</v>
      </c>
      <c r="F1641" s="118">
        <f>VLOOKUP(D1641,'Appendix 2b. Deaths 2019'!$E$4:$F$1683,2,FALSE)</f>
        <v>1366</v>
      </c>
      <c r="G1641" s="119">
        <f t="shared" si="502"/>
        <v>4.5438781590273397E-2</v>
      </c>
      <c r="H1641" s="189">
        <v>5</v>
      </c>
      <c r="I1641" s="215">
        <f>VLOOKUP(D1641,'Appendix 3. nax IBGE 2019'!$E$5:$O$1850,11,FALSE)</f>
        <v>2.4999999999999991</v>
      </c>
      <c r="J1641" s="119">
        <f t="shared" si="510"/>
        <v>0.2040180759656855</v>
      </c>
      <c r="K1641" s="119">
        <f t="shared" si="508"/>
        <v>0.79598192403431445</v>
      </c>
      <c r="L1641" s="118">
        <f t="shared" si="514"/>
        <v>63919.693361311452</v>
      </c>
      <c r="M1641" s="118">
        <f t="shared" si="504"/>
        <v>13040.772855891362</v>
      </c>
      <c r="N1641" s="118">
        <f t="shared" si="511"/>
        <v>286996.53466682881</v>
      </c>
      <c r="O1641" s="118">
        <f t="shared" si="512"/>
        <v>718782.41500503744</v>
      </c>
      <c r="P1641" s="117">
        <f t="shared" si="513"/>
        <v>11.245085469075381</v>
      </c>
    </row>
    <row r="1642" spans="1:16" x14ac:dyDescent="0.2">
      <c r="A1642" s="115" t="s">
        <v>55</v>
      </c>
      <c r="B1642" s="115" t="s">
        <v>18</v>
      </c>
      <c r="C1642" s="116" t="s">
        <v>132</v>
      </c>
      <c r="D1642" s="115" t="str">
        <f t="shared" si="501"/>
        <v>SETotal80-84</v>
      </c>
      <c r="E1642" s="118">
        <f>VLOOKUP(D1642,'Appendix 1b. Person-years 2019'!$E$3:$F$1682,2,FALSE)</f>
        <v>18811.589599999999</v>
      </c>
      <c r="F1642" s="118">
        <f>VLOOKUP(D1642,'Appendix 2b. Deaths 2019'!$E$4:$F$1683,2,FALSE)</f>
        <v>1293</v>
      </c>
      <c r="G1642" s="119">
        <f t="shared" si="502"/>
        <v>6.8734223289668203E-2</v>
      </c>
      <c r="H1642" s="189">
        <v>5</v>
      </c>
      <c r="I1642" s="215">
        <f>VLOOKUP(D1642,'Appendix 3. nax IBGE 2019'!$E$5:$O$1850,11,FALSE)</f>
        <v>2.5000000000000004</v>
      </c>
      <c r="J1642" s="119">
        <f t="shared" si="510"/>
        <v>0.29327589015061895</v>
      </c>
      <c r="K1642" s="119">
        <f t="shared" si="508"/>
        <v>0.70672410984938105</v>
      </c>
      <c r="L1642" s="118">
        <f t="shared" si="514"/>
        <v>50878.920505420087</v>
      </c>
      <c r="M1642" s="118">
        <f t="shared" si="504"/>
        <v>14921.560701129654</v>
      </c>
      <c r="N1642" s="118">
        <f t="shared" si="511"/>
        <v>217090.70077427631</v>
      </c>
      <c r="O1642" s="118">
        <f t="shared" si="512"/>
        <v>431785.88033820863</v>
      </c>
      <c r="P1642" s="117">
        <f t="shared" si="513"/>
        <v>8.4865377655213976</v>
      </c>
    </row>
    <row r="1643" spans="1:16" x14ac:dyDescent="0.2">
      <c r="A1643" s="115" t="s">
        <v>55</v>
      </c>
      <c r="B1643" s="115" t="s">
        <v>18</v>
      </c>
      <c r="C1643" s="116" t="s">
        <v>133</v>
      </c>
      <c r="D1643" s="115" t="str">
        <f t="shared" si="501"/>
        <v>SETotal85-89</v>
      </c>
      <c r="E1643" s="118">
        <f>VLOOKUP(D1643,'Appendix 1b. Person-years 2019'!$E$3:$F$1682,2,FALSE)</f>
        <v>9566.3238999999994</v>
      </c>
      <c r="F1643" s="118">
        <f>VLOOKUP(D1643,'Appendix 2b. Deaths 2019'!$E$4:$F$1683,2,FALSE)</f>
        <v>1111</v>
      </c>
      <c r="G1643" s="119">
        <f t="shared" si="502"/>
        <v>0.1161365652693403</v>
      </c>
      <c r="H1643" s="189">
        <v>5</v>
      </c>
      <c r="I1643" s="215">
        <f>VLOOKUP(D1643,'Appendix 3. nax IBGE 2019'!$E$5:$O$1850,11,FALSE)</f>
        <v>2.4999999999999996</v>
      </c>
      <c r="J1643" s="119">
        <f t="shared" si="510"/>
        <v>0.45002262224431111</v>
      </c>
      <c r="K1643" s="119">
        <f t="shared" si="508"/>
        <v>0.54997737775568889</v>
      </c>
      <c r="L1643" s="118">
        <f t="shared" si="514"/>
        <v>35957.359804290434</v>
      </c>
      <c r="M1643" s="118">
        <f t="shared" si="504"/>
        <v>16181.62534810897</v>
      </c>
      <c r="N1643" s="118">
        <f t="shared" si="511"/>
        <v>139332.73565117974</v>
      </c>
      <c r="O1643" s="118">
        <f t="shared" si="512"/>
        <v>214695.1795639323</v>
      </c>
      <c r="P1643" s="117">
        <f t="shared" si="513"/>
        <v>5.970827133373537</v>
      </c>
    </row>
    <row r="1644" spans="1:16" x14ac:dyDescent="0.2">
      <c r="A1644" s="115" t="s">
        <v>55</v>
      </c>
      <c r="B1644" s="115" t="s">
        <v>18</v>
      </c>
      <c r="C1644" s="116" t="s">
        <v>8</v>
      </c>
      <c r="D1644" s="115" t="str">
        <f t="shared" si="501"/>
        <v>SETotal90+</v>
      </c>
      <c r="E1644" s="113">
        <f>VLOOKUP(D1644,'Appendix 1b. Person-years 2019'!$E$3:$F$1682,2,FALSE)</f>
        <v>5285.6549999999997</v>
      </c>
      <c r="F1644" s="113">
        <f>VLOOKUP(D1644,'Appendix 2b. Deaths 2019'!$E$4:$F$1683,2,FALSE)</f>
        <v>1387</v>
      </c>
      <c r="G1644" s="114">
        <f t="shared" si="502"/>
        <v>0.26240834863418067</v>
      </c>
      <c r="H1644" s="190"/>
      <c r="I1644" s="215">
        <f>VLOOKUP(D1644,'Appendix 3. nax IBGE 2019'!$E$5:$O$1850,11,FALSE)</f>
        <v>4.6398998716378088</v>
      </c>
      <c r="J1644" s="114">
        <v>1</v>
      </c>
      <c r="K1644" s="114">
        <f t="shared" si="508"/>
        <v>0</v>
      </c>
      <c r="L1644" s="113">
        <f t="shared" si="514"/>
        <v>19775.734456181464</v>
      </c>
      <c r="M1644" s="113">
        <f t="shared" si="504"/>
        <v>19775.734456181464</v>
      </c>
      <c r="N1644" s="113">
        <f>L1644*P1644</f>
        <v>75362.443912752569</v>
      </c>
      <c r="O1644" s="113">
        <f>N1644</f>
        <v>75362.443912752569</v>
      </c>
      <c r="P1644" s="112">
        <f>1/G1644</f>
        <v>3.8108543619322273</v>
      </c>
    </row>
    <row r="1645" spans="1:16" x14ac:dyDescent="0.2">
      <c r="A1645" s="115" t="s">
        <v>13</v>
      </c>
      <c r="B1645" s="115" t="s">
        <v>18</v>
      </c>
      <c r="C1645" s="116">
        <v>0</v>
      </c>
      <c r="D1645" s="115" t="str">
        <f t="shared" si="501"/>
        <v>SPTotal0</v>
      </c>
      <c r="E1645" s="122">
        <f>VLOOKUP(D1645,'Appendix 1b. Person-years 2019'!$E$3:$F$1682,2,FALSE)</f>
        <v>606483.91310000001</v>
      </c>
      <c r="F1645" s="122">
        <f>VLOOKUP(D1645,'Appendix 2b. Deaths 2019'!$E$4:$F$1683,2,FALSE)</f>
        <v>6426</v>
      </c>
      <c r="G1645" s="123">
        <f t="shared" si="502"/>
        <v>1.0595499503282703E-2</v>
      </c>
      <c r="H1645" s="188">
        <v>1</v>
      </c>
      <c r="I1645" s="215">
        <f>VLOOKUP(D1645,'Appendix 3. nax IBGE 2019'!$E$5:$O$1850,11,FALSE)</f>
        <v>7.7041808586498034E-2</v>
      </c>
      <c r="J1645" s="123">
        <f t="shared" ref="J1645:J1663" si="515">(H1645*G1645)/(1+(H1645-I1645)*G1645)</f>
        <v>1.0492887426467486E-2</v>
      </c>
      <c r="K1645" s="123">
        <f t="shared" si="508"/>
        <v>0.98950711257353252</v>
      </c>
      <c r="L1645" s="122">
        <v>100000</v>
      </c>
      <c r="M1645" s="122">
        <f t="shared" si="504"/>
        <v>1049.2887426467485</v>
      </c>
      <c r="N1645" s="122">
        <f t="shared" ref="N1645:N1663" si="516">L1646*H1645+M1645*I1645</f>
        <v>99031.550359816203</v>
      </c>
      <c r="O1645" s="122">
        <f t="shared" ref="O1645:O1663" si="517">O1646+N1645</f>
        <v>7748394.7167667281</v>
      </c>
      <c r="P1645" s="121">
        <f t="shared" ref="P1645:P1663" si="518">O1645/L1645</f>
        <v>77.483947167667282</v>
      </c>
    </row>
    <row r="1646" spans="1:16" x14ac:dyDescent="0.2">
      <c r="A1646" s="115" t="s">
        <v>13</v>
      </c>
      <c r="B1646" s="115" t="s">
        <v>18</v>
      </c>
      <c r="C1646" s="120" t="s">
        <v>1657</v>
      </c>
      <c r="D1646" s="115" t="str">
        <f t="shared" si="501"/>
        <v>SPTotal1-4</v>
      </c>
      <c r="E1646" s="118">
        <f>VLOOKUP(D1646,'Appendix 1b. Person-years 2019'!$E$3:$F$1682,2,FALSE)</f>
        <v>2453522.0477</v>
      </c>
      <c r="F1646" s="118">
        <f>VLOOKUP(D1646,'Appendix 2b. Deaths 2019'!$E$4:$F$1683,2,FALSE)</f>
        <v>1021</v>
      </c>
      <c r="G1646" s="119">
        <f t="shared" si="502"/>
        <v>4.1613646837089312E-4</v>
      </c>
      <c r="H1646" s="189">
        <v>4</v>
      </c>
      <c r="I1646" s="215">
        <f>VLOOKUP(D1646,'Appendix 3. nax IBGE 2019'!$E$5:$O$1850,11,FALSE)</f>
        <v>1.5093523536823834</v>
      </c>
      <c r="J1646" s="119">
        <f t="shared" si="515"/>
        <v>1.6628224423014598E-3</v>
      </c>
      <c r="K1646" s="119">
        <f t="shared" si="508"/>
        <v>0.99833717755769857</v>
      </c>
      <c r="L1646" s="118">
        <f t="shared" ref="L1646:L1664" si="519">L1645-M1645</f>
        <v>98950.71125735325</v>
      </c>
      <c r="M1646" s="118">
        <f t="shared" si="504"/>
        <v>164.53746336041868</v>
      </c>
      <c r="N1646" s="118">
        <f t="shared" si="516"/>
        <v>395393.04018356331</v>
      </c>
      <c r="O1646" s="118">
        <f t="shared" si="517"/>
        <v>7649363.1664069118</v>
      </c>
      <c r="P1646" s="117">
        <f t="shared" si="518"/>
        <v>77.304782039537599</v>
      </c>
    </row>
    <row r="1647" spans="1:16" x14ac:dyDescent="0.2">
      <c r="A1647" s="115" t="s">
        <v>13</v>
      </c>
      <c r="B1647" s="115" t="s">
        <v>18</v>
      </c>
      <c r="C1647" s="120" t="s">
        <v>1658</v>
      </c>
      <c r="D1647" s="115" t="str">
        <f t="shared" si="501"/>
        <v>SPTotal5-9</v>
      </c>
      <c r="E1647" s="118">
        <f>VLOOKUP(D1647,'Appendix 1b. Person-years 2019'!$E$3:$F$1682,2,FALSE)</f>
        <v>3009013.3287</v>
      </c>
      <c r="F1647" s="118">
        <f>VLOOKUP(D1647,'Appendix 2b. Deaths 2019'!$E$4:$F$1683,2,FALSE)</f>
        <v>495</v>
      </c>
      <c r="G1647" s="119">
        <f t="shared" si="502"/>
        <v>1.6450575186180964E-4</v>
      </c>
      <c r="H1647" s="189">
        <v>5</v>
      </c>
      <c r="I1647" s="215">
        <f>VLOOKUP(D1647,'Appendix 3. nax IBGE 2019'!$E$5:$O$1850,11,FALSE)</f>
        <v>2.4999999999994467</v>
      </c>
      <c r="J1647" s="119">
        <f t="shared" si="515"/>
        <v>8.2219062159310098E-4</v>
      </c>
      <c r="K1647" s="119">
        <f t="shared" si="508"/>
        <v>0.99917780937840694</v>
      </c>
      <c r="L1647" s="118">
        <f t="shared" si="519"/>
        <v>98786.173793992828</v>
      </c>
      <c r="M1647" s="118">
        <f t="shared" si="504"/>
        <v>81.221065636487069</v>
      </c>
      <c r="N1647" s="118">
        <f t="shared" si="516"/>
        <v>493727.81630587287</v>
      </c>
      <c r="O1647" s="118">
        <f t="shared" si="517"/>
        <v>7253970.1262233481</v>
      </c>
      <c r="P1647" s="117">
        <f t="shared" si="518"/>
        <v>73.431026302837338</v>
      </c>
    </row>
    <row r="1648" spans="1:16" x14ac:dyDescent="0.2">
      <c r="A1648" s="115" t="s">
        <v>13</v>
      </c>
      <c r="B1648" s="115" t="s">
        <v>18</v>
      </c>
      <c r="C1648" s="120" t="s">
        <v>118</v>
      </c>
      <c r="D1648" s="115" t="str">
        <f t="shared" si="501"/>
        <v>SPTotal10-14</v>
      </c>
      <c r="E1648" s="118">
        <f>VLOOKUP(D1648,'Appendix 1b. Person-years 2019'!$E$3:$F$1682,2,FALSE)</f>
        <v>2979637.8643</v>
      </c>
      <c r="F1648" s="118">
        <f>VLOOKUP(D1648,'Appendix 2b. Deaths 2019'!$E$4:$F$1683,2,FALSE)</f>
        <v>623</v>
      </c>
      <c r="G1648" s="119">
        <f t="shared" si="502"/>
        <v>2.090858112203377E-4</v>
      </c>
      <c r="H1648" s="189">
        <v>5</v>
      </c>
      <c r="I1648" s="215">
        <f>VLOOKUP(D1648,'Appendix 3. nax IBGE 2019'!$E$5:$O$1850,11,FALSE)</f>
        <v>2.5000000000001927</v>
      </c>
      <c r="J1648" s="119">
        <f t="shared" si="515"/>
        <v>1.0448828806398664E-3</v>
      </c>
      <c r="K1648" s="119">
        <f t="shared" si="508"/>
        <v>0.99895511711936014</v>
      </c>
      <c r="L1648" s="118">
        <f t="shared" si="519"/>
        <v>98704.952728356337</v>
      </c>
      <c r="M1648" s="118">
        <f t="shared" si="504"/>
        <v>103.1351153402268</v>
      </c>
      <c r="N1648" s="118">
        <f t="shared" si="516"/>
        <v>493266.92585343117</v>
      </c>
      <c r="O1648" s="118">
        <f t="shared" si="517"/>
        <v>6760242.3099174751</v>
      </c>
      <c r="P1648" s="117">
        <f t="shared" si="518"/>
        <v>68.489393116089971</v>
      </c>
    </row>
    <row r="1649" spans="1:16" x14ac:dyDescent="0.2">
      <c r="A1649" s="115" t="s">
        <v>13</v>
      </c>
      <c r="B1649" s="115" t="s">
        <v>18</v>
      </c>
      <c r="C1649" s="116" t="s">
        <v>119</v>
      </c>
      <c r="D1649" s="115" t="str">
        <f t="shared" si="501"/>
        <v>SPTotal15-19</v>
      </c>
      <c r="E1649" s="118">
        <f>VLOOKUP(D1649,'Appendix 1b. Person-years 2019'!$E$3:$F$1682,2,FALSE)</f>
        <v>3177005.7787000001</v>
      </c>
      <c r="F1649" s="118">
        <f>VLOOKUP(D1649,'Appendix 2b. Deaths 2019'!$E$4:$F$1683,2,FALSE)</f>
        <v>2141</v>
      </c>
      <c r="G1649" s="119">
        <f t="shared" si="502"/>
        <v>6.7390497504102006E-4</v>
      </c>
      <c r="H1649" s="189">
        <v>5</v>
      </c>
      <c r="I1649" s="215">
        <f>VLOOKUP(D1649,'Appendix 3. nax IBGE 2019'!$E$5:$O$1850,11,FALSE)</f>
        <v>2.4999999999999356</v>
      </c>
      <c r="J1649" s="119">
        <f t="shared" si="515"/>
        <v>3.3638575743184435E-3</v>
      </c>
      <c r="K1649" s="119">
        <f t="shared" si="508"/>
        <v>0.99663614242568155</v>
      </c>
      <c r="L1649" s="118">
        <f t="shared" si="519"/>
        <v>98601.817613016116</v>
      </c>
      <c r="M1649" s="118">
        <f t="shared" si="504"/>
        <v>331.68247101910998</v>
      </c>
      <c r="N1649" s="118">
        <f t="shared" si="516"/>
        <v>492179.88188753277</v>
      </c>
      <c r="O1649" s="118">
        <f t="shared" si="517"/>
        <v>6266975.3840640439</v>
      </c>
      <c r="P1649" s="117">
        <f t="shared" si="518"/>
        <v>63.558416424534144</v>
      </c>
    </row>
    <row r="1650" spans="1:16" x14ac:dyDescent="0.2">
      <c r="A1650" s="115" t="s">
        <v>13</v>
      </c>
      <c r="B1650" s="115" t="s">
        <v>18</v>
      </c>
      <c r="C1650" s="116" t="s">
        <v>120</v>
      </c>
      <c r="D1650" s="115" t="str">
        <f t="shared" si="501"/>
        <v>SPTotal20-24</v>
      </c>
      <c r="E1650" s="118">
        <f>VLOOKUP(D1650,'Appendix 1b. Person-years 2019'!$E$3:$F$1682,2,FALSE)</f>
        <v>3457882.1181999999</v>
      </c>
      <c r="F1650" s="118">
        <f>VLOOKUP(D1650,'Appendix 2b. Deaths 2019'!$E$4:$F$1683,2,FALSE)</f>
        <v>3599</v>
      </c>
      <c r="G1650" s="119">
        <f t="shared" si="502"/>
        <v>1.0408104952616081E-3</v>
      </c>
      <c r="H1650" s="189">
        <v>5</v>
      </c>
      <c r="I1650" s="215">
        <f>VLOOKUP(D1650,'Appendix 3. nax IBGE 2019'!$E$5:$O$1850,11,FALSE)</f>
        <v>2.500000000000012</v>
      </c>
      <c r="J1650" s="119">
        <f t="shared" si="515"/>
        <v>5.1905465380257376E-3</v>
      </c>
      <c r="K1650" s="119">
        <f t="shared" si="508"/>
        <v>0.99480945346197425</v>
      </c>
      <c r="L1650" s="118">
        <f t="shared" si="519"/>
        <v>98270.135141997001</v>
      </c>
      <c r="M1650" s="118">
        <f t="shared" si="504"/>
        <v>510.07570975261393</v>
      </c>
      <c r="N1650" s="118">
        <f t="shared" si="516"/>
        <v>490075.48643560353</v>
      </c>
      <c r="O1650" s="118">
        <f t="shared" si="517"/>
        <v>5774795.5021765111</v>
      </c>
      <c r="P1650" s="117">
        <f t="shared" si="518"/>
        <v>58.764501481880821</v>
      </c>
    </row>
    <row r="1651" spans="1:16" x14ac:dyDescent="0.2">
      <c r="A1651" s="115" t="s">
        <v>13</v>
      </c>
      <c r="B1651" s="115" t="s">
        <v>18</v>
      </c>
      <c r="C1651" s="116" t="s">
        <v>121</v>
      </c>
      <c r="D1651" s="115" t="str">
        <f t="shared" si="501"/>
        <v>SPTotal25-29</v>
      </c>
      <c r="E1651" s="118">
        <f>VLOOKUP(D1651,'Appendix 1b. Person-years 2019'!$E$3:$F$1682,2,FALSE)</f>
        <v>3548903.2078999998</v>
      </c>
      <c r="F1651" s="118">
        <f>VLOOKUP(D1651,'Appendix 2b. Deaths 2019'!$E$4:$F$1683,2,FALSE)</f>
        <v>3658</v>
      </c>
      <c r="G1651" s="119">
        <f t="shared" si="502"/>
        <v>1.030740988330464E-3</v>
      </c>
      <c r="H1651" s="189">
        <v>5</v>
      </c>
      <c r="I1651" s="215">
        <f>VLOOKUP(D1651,'Appendix 3. nax IBGE 2019'!$E$5:$O$1850,11,FALSE)</f>
        <v>2.499999999999964</v>
      </c>
      <c r="J1651" s="119">
        <f t="shared" si="515"/>
        <v>5.1404587378525036E-3</v>
      </c>
      <c r="K1651" s="119">
        <f t="shared" si="508"/>
        <v>0.99485954126214748</v>
      </c>
      <c r="L1651" s="118">
        <f t="shared" si="519"/>
        <v>97760.059432244394</v>
      </c>
      <c r="M1651" s="118">
        <f t="shared" si="504"/>
        <v>502.53155172146074</v>
      </c>
      <c r="N1651" s="118">
        <f t="shared" si="516"/>
        <v>487543.96828191832</v>
      </c>
      <c r="O1651" s="118">
        <f t="shared" si="517"/>
        <v>5284720.0157409078</v>
      </c>
      <c r="P1651" s="117">
        <f t="shared" si="518"/>
        <v>54.058068769932007</v>
      </c>
    </row>
    <row r="1652" spans="1:16" x14ac:dyDescent="0.2">
      <c r="A1652" s="115" t="s">
        <v>13</v>
      </c>
      <c r="B1652" s="115" t="s">
        <v>18</v>
      </c>
      <c r="C1652" s="116" t="s">
        <v>122</v>
      </c>
      <c r="D1652" s="115" t="str">
        <f t="shared" si="501"/>
        <v>SPTotal30-34</v>
      </c>
      <c r="E1652" s="118">
        <f>VLOOKUP(D1652,'Appendix 1b. Person-years 2019'!$E$3:$F$1682,2,FALSE)</f>
        <v>3845655.1134000001</v>
      </c>
      <c r="F1652" s="118">
        <f>VLOOKUP(D1652,'Appendix 2b. Deaths 2019'!$E$4:$F$1683,2,FALSE)</f>
        <v>4687</v>
      </c>
      <c r="G1652" s="119">
        <f t="shared" si="502"/>
        <v>1.2187780395772813E-3</v>
      </c>
      <c r="H1652" s="189">
        <v>5</v>
      </c>
      <c r="I1652" s="215">
        <f>VLOOKUP(D1652,'Appendix 3. nax IBGE 2019'!$E$5:$O$1850,11,FALSE)</f>
        <v>2.4999999999999281</v>
      </c>
      <c r="J1652" s="119">
        <f t="shared" si="515"/>
        <v>6.0753788520688714E-3</v>
      </c>
      <c r="K1652" s="119">
        <f t="shared" si="508"/>
        <v>0.99392462114793112</v>
      </c>
      <c r="L1652" s="118">
        <f t="shared" si="519"/>
        <v>97257.527880522932</v>
      </c>
      <c r="M1652" s="118">
        <f t="shared" si="504"/>
        <v>590.87632808982767</v>
      </c>
      <c r="N1652" s="118">
        <f t="shared" si="516"/>
        <v>484810.44858239003</v>
      </c>
      <c r="O1652" s="118">
        <f t="shared" si="517"/>
        <v>4797176.0474589895</v>
      </c>
      <c r="P1652" s="117">
        <f t="shared" si="518"/>
        <v>49.324470321229349</v>
      </c>
    </row>
    <row r="1653" spans="1:16" x14ac:dyDescent="0.2">
      <c r="A1653" s="115" t="s">
        <v>13</v>
      </c>
      <c r="B1653" s="115" t="s">
        <v>18</v>
      </c>
      <c r="C1653" s="116" t="s">
        <v>123</v>
      </c>
      <c r="D1653" s="115" t="str">
        <f t="shared" si="501"/>
        <v>SPTotal35-39</v>
      </c>
      <c r="E1653" s="118">
        <f>VLOOKUP(D1653,'Appendix 1b. Person-years 2019'!$E$3:$F$1682,2,FALSE)</f>
        <v>3821340.0742000001</v>
      </c>
      <c r="F1653" s="118">
        <f>VLOOKUP(D1653,'Appendix 2b. Deaths 2019'!$E$4:$F$1683,2,FALSE)</f>
        <v>6165</v>
      </c>
      <c r="G1653" s="119">
        <f t="shared" si="502"/>
        <v>1.6133083892803355E-3</v>
      </c>
      <c r="H1653" s="189">
        <v>5</v>
      </c>
      <c r="I1653" s="215">
        <f>VLOOKUP(D1653,'Appendix 3. nax IBGE 2019'!$E$5:$O$1850,11,FALSE)</f>
        <v>2.4999999999999036</v>
      </c>
      <c r="J1653" s="119">
        <f t="shared" si="515"/>
        <v>8.0341380904467904E-3</v>
      </c>
      <c r="K1653" s="119">
        <f t="shared" si="508"/>
        <v>0.99196586190955316</v>
      </c>
      <c r="L1653" s="118">
        <f t="shared" si="519"/>
        <v>96666.651552433104</v>
      </c>
      <c r="M1653" s="118">
        <f t="shared" si="504"/>
        <v>776.63322731335018</v>
      </c>
      <c r="N1653" s="118">
        <f t="shared" si="516"/>
        <v>481391.67469388206</v>
      </c>
      <c r="O1653" s="118">
        <f t="shared" si="517"/>
        <v>4312365.5988765992</v>
      </c>
      <c r="P1653" s="117">
        <f t="shared" si="518"/>
        <v>44.610685584133662</v>
      </c>
    </row>
    <row r="1654" spans="1:16" x14ac:dyDescent="0.2">
      <c r="A1654" s="115" t="s">
        <v>13</v>
      </c>
      <c r="B1654" s="115" t="s">
        <v>18</v>
      </c>
      <c r="C1654" s="116" t="s">
        <v>124</v>
      </c>
      <c r="D1654" s="115" t="str">
        <f t="shared" si="501"/>
        <v>SPTotal40-44</v>
      </c>
      <c r="E1654" s="118">
        <f>VLOOKUP(D1654,'Appendix 1b. Person-years 2019'!$E$3:$F$1682,2,FALSE)</f>
        <v>3472159.7045</v>
      </c>
      <c r="F1654" s="118">
        <f>VLOOKUP(D1654,'Appendix 2b. Deaths 2019'!$E$4:$F$1683,2,FALSE)</f>
        <v>8126</v>
      </c>
      <c r="G1654" s="119">
        <f t="shared" si="502"/>
        <v>2.3403301378875272E-3</v>
      </c>
      <c r="H1654" s="189">
        <v>5</v>
      </c>
      <c r="I1654" s="215">
        <f>VLOOKUP(D1654,'Appendix 3. nax IBGE 2019'!$E$5:$O$1850,11,FALSE)</f>
        <v>2.5000000000000306</v>
      </c>
      <c r="J1654" s="119">
        <f t="shared" si="515"/>
        <v>1.163358461770643E-2</v>
      </c>
      <c r="K1654" s="119">
        <f t="shared" si="508"/>
        <v>0.98836641538229353</v>
      </c>
      <c r="L1654" s="118">
        <f t="shared" si="519"/>
        <v>95890.01832511976</v>
      </c>
      <c r="M1654" s="118">
        <f t="shared" si="504"/>
        <v>1115.544642178701</v>
      </c>
      <c r="N1654" s="118">
        <f t="shared" si="516"/>
        <v>476661.23002015206</v>
      </c>
      <c r="O1654" s="118">
        <f t="shared" si="517"/>
        <v>3830973.9241827172</v>
      </c>
      <c r="P1654" s="117">
        <f t="shared" si="518"/>
        <v>39.95174879614283</v>
      </c>
    </row>
    <row r="1655" spans="1:16" x14ac:dyDescent="0.2">
      <c r="A1655" s="115" t="s">
        <v>13</v>
      </c>
      <c r="B1655" s="115" t="s">
        <v>18</v>
      </c>
      <c r="C1655" s="116" t="s">
        <v>125</v>
      </c>
      <c r="D1655" s="115" t="str">
        <f t="shared" si="501"/>
        <v>SPTotal45-49</v>
      </c>
      <c r="E1655" s="118">
        <f>VLOOKUP(D1655,'Appendix 1b. Person-years 2019'!$E$3:$F$1682,2,FALSE)</f>
        <v>3090392.8786999998</v>
      </c>
      <c r="F1655" s="118">
        <f>VLOOKUP(D1655,'Appendix 2b. Deaths 2019'!$E$4:$F$1683,2,FALSE)</f>
        <v>10681</v>
      </c>
      <c r="G1655" s="119">
        <f t="shared" si="502"/>
        <v>3.4561948655839041E-3</v>
      </c>
      <c r="H1655" s="189">
        <v>5</v>
      </c>
      <c r="I1655" s="215">
        <f>VLOOKUP(D1655,'Appendix 3. nax IBGE 2019'!$E$5:$O$1850,11,FALSE)</f>
        <v>2.5000000000000249</v>
      </c>
      <c r="J1655" s="119">
        <f t="shared" si="515"/>
        <v>1.7132937402214762E-2</v>
      </c>
      <c r="K1655" s="119">
        <f t="shared" si="508"/>
        <v>0.98286706259778522</v>
      </c>
      <c r="L1655" s="118">
        <f t="shared" si="519"/>
        <v>94774.473682941054</v>
      </c>
      <c r="M1655" s="118">
        <f t="shared" si="504"/>
        <v>1623.7651249376795</v>
      </c>
      <c r="N1655" s="118">
        <f t="shared" si="516"/>
        <v>469812.95560236112</v>
      </c>
      <c r="O1655" s="118">
        <f t="shared" si="517"/>
        <v>3354312.6941625653</v>
      </c>
      <c r="P1655" s="117">
        <f t="shared" si="518"/>
        <v>35.392575277010749</v>
      </c>
    </row>
    <row r="1656" spans="1:16" x14ac:dyDescent="0.2">
      <c r="A1656" s="115" t="s">
        <v>13</v>
      </c>
      <c r="B1656" s="115" t="s">
        <v>18</v>
      </c>
      <c r="C1656" s="116" t="s">
        <v>126</v>
      </c>
      <c r="D1656" s="115" t="str">
        <f t="shared" si="501"/>
        <v>SPTotal50-54</v>
      </c>
      <c r="E1656" s="118">
        <f>VLOOKUP(D1656,'Appendix 1b. Person-years 2019'!$E$3:$F$1682,2,FALSE)</f>
        <v>2870176.8816999998</v>
      </c>
      <c r="F1656" s="118">
        <f>VLOOKUP(D1656,'Appendix 2b. Deaths 2019'!$E$4:$F$1683,2,FALSE)</f>
        <v>15155</v>
      </c>
      <c r="G1656" s="119">
        <f t="shared" si="502"/>
        <v>5.2801623818472558E-3</v>
      </c>
      <c r="H1656" s="189">
        <v>5</v>
      </c>
      <c r="I1656" s="215">
        <f>VLOOKUP(D1656,'Appendix 3. nax IBGE 2019'!$E$5:$O$1850,11,FALSE)</f>
        <v>2.5000000000000187</v>
      </c>
      <c r="J1656" s="119">
        <f t="shared" si="515"/>
        <v>2.6056850899464395E-2</v>
      </c>
      <c r="K1656" s="119">
        <f t="shared" si="508"/>
        <v>0.97394314910053559</v>
      </c>
      <c r="L1656" s="118">
        <f t="shared" si="519"/>
        <v>93150.708558003374</v>
      </c>
      <c r="M1656" s="118">
        <f t="shared" si="504"/>
        <v>2427.2141240753558</v>
      </c>
      <c r="N1656" s="118">
        <f t="shared" si="516"/>
        <v>459685.50747982855</v>
      </c>
      <c r="O1656" s="118">
        <f t="shared" si="517"/>
        <v>2884499.7385602044</v>
      </c>
      <c r="P1656" s="117">
        <f t="shared" si="518"/>
        <v>30.965945221598343</v>
      </c>
    </row>
    <row r="1657" spans="1:16" x14ac:dyDescent="0.2">
      <c r="A1657" s="115" t="s">
        <v>13</v>
      </c>
      <c r="B1657" s="115" t="s">
        <v>18</v>
      </c>
      <c r="C1657" s="116" t="s">
        <v>127</v>
      </c>
      <c r="D1657" s="115" t="str">
        <f t="shared" si="501"/>
        <v>SPTotal55-59</v>
      </c>
      <c r="E1657" s="118">
        <f>VLOOKUP(D1657,'Appendix 1b. Person-years 2019'!$E$3:$F$1682,2,FALSE)</f>
        <v>2585223.1919</v>
      </c>
      <c r="F1657" s="118">
        <f>VLOOKUP(D1657,'Appendix 2b. Deaths 2019'!$E$4:$F$1683,2,FALSE)</f>
        <v>20867</v>
      </c>
      <c r="G1657" s="119">
        <f t="shared" si="502"/>
        <v>8.0716435104637441E-3</v>
      </c>
      <c r="H1657" s="189">
        <v>5</v>
      </c>
      <c r="I1657" s="215">
        <f>VLOOKUP(D1657,'Appendix 3. nax IBGE 2019'!$E$5:$O$1850,11,FALSE)</f>
        <v>2.4999999999999933</v>
      </c>
      <c r="J1657" s="119">
        <f t="shared" si="515"/>
        <v>3.9559933353990925E-2</v>
      </c>
      <c r="K1657" s="119">
        <f t="shared" si="508"/>
        <v>0.96044006664600912</v>
      </c>
      <c r="L1657" s="118">
        <f t="shared" si="519"/>
        <v>90723.494433928019</v>
      </c>
      <c r="M1657" s="118">
        <f t="shared" si="504"/>
        <v>3589.0153934473592</v>
      </c>
      <c r="N1657" s="118">
        <f t="shared" si="516"/>
        <v>444644.93368602166</v>
      </c>
      <c r="O1657" s="118">
        <f t="shared" si="517"/>
        <v>2424814.2310803761</v>
      </c>
      <c r="P1657" s="117">
        <f t="shared" si="518"/>
        <v>26.727522415335493</v>
      </c>
    </row>
    <row r="1658" spans="1:16" x14ac:dyDescent="0.2">
      <c r="A1658" s="115" t="s">
        <v>13</v>
      </c>
      <c r="B1658" s="115" t="s">
        <v>18</v>
      </c>
      <c r="C1658" s="116" t="s">
        <v>128</v>
      </c>
      <c r="D1658" s="115" t="str">
        <f t="shared" si="501"/>
        <v>SPTotal60-64</v>
      </c>
      <c r="E1658" s="118">
        <f>VLOOKUP(D1658,'Appendix 1b. Person-years 2019'!$E$3:$F$1682,2,FALSE)</f>
        <v>2197933.4068999998</v>
      </c>
      <c r="F1658" s="118">
        <f>VLOOKUP(D1658,'Appendix 2b. Deaths 2019'!$E$4:$F$1683,2,FALSE)</f>
        <v>26990</v>
      </c>
      <c r="G1658" s="119">
        <f t="shared" si="502"/>
        <v>1.2279716899188099E-2</v>
      </c>
      <c r="H1658" s="189">
        <v>5</v>
      </c>
      <c r="I1658" s="215">
        <f>VLOOKUP(D1658,'Appendix 3. nax IBGE 2019'!$E$5:$O$1850,11,FALSE)</f>
        <v>2.5000000000000062</v>
      </c>
      <c r="J1658" s="119">
        <f t="shared" si="515"/>
        <v>5.9569832789958831E-2</v>
      </c>
      <c r="K1658" s="119">
        <f t="shared" si="508"/>
        <v>0.94043016721004113</v>
      </c>
      <c r="L1658" s="118">
        <f t="shared" si="519"/>
        <v>87134.479040480655</v>
      </c>
      <c r="M1658" s="118">
        <f t="shared" si="504"/>
        <v>5190.5863466816054</v>
      </c>
      <c r="N1658" s="118">
        <f t="shared" si="516"/>
        <v>422695.9293356993</v>
      </c>
      <c r="O1658" s="118">
        <f t="shared" si="517"/>
        <v>1980169.2973943544</v>
      </c>
      <c r="P1658" s="117">
        <f t="shared" si="518"/>
        <v>22.725439105160813</v>
      </c>
    </row>
    <row r="1659" spans="1:16" x14ac:dyDescent="0.2">
      <c r="A1659" s="115" t="s">
        <v>13</v>
      </c>
      <c r="B1659" s="115" t="s">
        <v>18</v>
      </c>
      <c r="C1659" s="116" t="s">
        <v>129</v>
      </c>
      <c r="D1659" s="115" t="str">
        <f t="shared" si="501"/>
        <v>SPTotal65-69</v>
      </c>
      <c r="E1659" s="118">
        <f>VLOOKUP(D1659,'Appendix 1b. Person-years 2019'!$E$3:$F$1682,2,FALSE)</f>
        <v>1706676.8313</v>
      </c>
      <c r="F1659" s="118">
        <f>VLOOKUP(D1659,'Appendix 2b. Deaths 2019'!$E$4:$F$1683,2,FALSE)</f>
        <v>30537</v>
      </c>
      <c r="G1659" s="119">
        <f t="shared" si="502"/>
        <v>1.7892666871641736E-2</v>
      </c>
      <c r="H1659" s="189">
        <v>5</v>
      </c>
      <c r="I1659" s="215">
        <f>VLOOKUP(D1659,'Appendix 3. nax IBGE 2019'!$E$5:$O$1850,11,FALSE)</f>
        <v>2.5000000000000049</v>
      </c>
      <c r="J1659" s="119">
        <f t="shared" si="515"/>
        <v>8.5632834888378542E-2</v>
      </c>
      <c r="K1659" s="119">
        <f t="shared" si="508"/>
        <v>0.91436716511162142</v>
      </c>
      <c r="L1659" s="118">
        <f t="shared" si="519"/>
        <v>81943.892693799047</v>
      </c>
      <c r="M1659" s="118">
        <f t="shared" si="504"/>
        <v>7017.087833159103</v>
      </c>
      <c r="N1659" s="118">
        <f t="shared" si="516"/>
        <v>392176.74388609751</v>
      </c>
      <c r="O1659" s="118">
        <f t="shared" si="517"/>
        <v>1557473.3680586552</v>
      </c>
      <c r="P1659" s="117">
        <f t="shared" si="518"/>
        <v>19.006582636713254</v>
      </c>
    </row>
    <row r="1660" spans="1:16" x14ac:dyDescent="0.2">
      <c r="A1660" s="115" t="s">
        <v>13</v>
      </c>
      <c r="B1660" s="115" t="s">
        <v>18</v>
      </c>
      <c r="C1660" s="116" t="s">
        <v>130</v>
      </c>
      <c r="D1660" s="115" t="str">
        <f t="shared" si="501"/>
        <v>SPTotal70-74</v>
      </c>
      <c r="E1660" s="118">
        <f>VLOOKUP(D1660,'Appendix 1b. Person-years 2019'!$E$3:$F$1682,2,FALSE)</f>
        <v>1229546.5586999999</v>
      </c>
      <c r="F1660" s="118">
        <f>VLOOKUP(D1660,'Appendix 2b. Deaths 2019'!$E$4:$F$1683,2,FALSE)</f>
        <v>32207</v>
      </c>
      <c r="G1660" s="119">
        <f t="shared" si="502"/>
        <v>2.6194209379149069E-2</v>
      </c>
      <c r="H1660" s="189">
        <v>5</v>
      </c>
      <c r="I1660" s="215">
        <f>VLOOKUP(D1660,'Appendix 3. nax IBGE 2019'!$E$5:$O$1850,11,FALSE)</f>
        <v>2.500000000000004</v>
      </c>
      <c r="J1660" s="119">
        <f t="shared" si="515"/>
        <v>0.12292147008429338</v>
      </c>
      <c r="K1660" s="119">
        <f t="shared" si="508"/>
        <v>0.87707852991570667</v>
      </c>
      <c r="L1660" s="118">
        <f t="shared" si="519"/>
        <v>74926.804860639939</v>
      </c>
      <c r="M1660" s="118">
        <f t="shared" si="504"/>
        <v>9210.1130021888403</v>
      </c>
      <c r="N1660" s="118">
        <f t="shared" si="516"/>
        <v>351608.74179772765</v>
      </c>
      <c r="O1660" s="118">
        <f t="shared" si="517"/>
        <v>1165296.6241725576</v>
      </c>
      <c r="P1660" s="117">
        <f t="shared" si="518"/>
        <v>15.552466521693409</v>
      </c>
    </row>
    <row r="1661" spans="1:16" x14ac:dyDescent="0.2">
      <c r="A1661" s="115" t="s">
        <v>13</v>
      </c>
      <c r="B1661" s="115" t="s">
        <v>18</v>
      </c>
      <c r="C1661" s="116" t="s">
        <v>131</v>
      </c>
      <c r="D1661" s="115" t="str">
        <f t="shared" si="501"/>
        <v>SPTotal75-79</v>
      </c>
      <c r="E1661" s="118">
        <f>VLOOKUP(D1661,'Appendix 1b. Person-years 2019'!$E$3:$F$1682,2,FALSE)</f>
        <v>812155.15260000003</v>
      </c>
      <c r="F1661" s="118">
        <f>VLOOKUP(D1661,'Appendix 2b. Deaths 2019'!$E$4:$F$1683,2,FALSE)</f>
        <v>33845</v>
      </c>
      <c r="G1661" s="119">
        <f t="shared" si="502"/>
        <v>4.1673071815957842E-2</v>
      </c>
      <c r="H1661" s="189">
        <v>5</v>
      </c>
      <c r="I1661" s="215">
        <f>VLOOKUP(D1661,'Appendix 3. nax IBGE 2019'!$E$5:$O$1850,11,FALSE)</f>
        <v>2.4999999999999969</v>
      </c>
      <c r="J1661" s="119">
        <f t="shared" si="515"/>
        <v>0.18870551308286559</v>
      </c>
      <c r="K1661" s="119">
        <f t="shared" si="508"/>
        <v>0.81129448691713435</v>
      </c>
      <c r="L1661" s="118">
        <f t="shared" si="519"/>
        <v>65716.6918584511</v>
      </c>
      <c r="M1661" s="118">
        <f t="shared" si="504"/>
        <v>12401.102055257592</v>
      </c>
      <c r="N1661" s="118">
        <f t="shared" si="516"/>
        <v>297580.7041541115</v>
      </c>
      <c r="O1661" s="118">
        <f t="shared" si="517"/>
        <v>813687.88237483008</v>
      </c>
      <c r="P1661" s="117">
        <f t="shared" si="518"/>
        <v>12.381753544859709</v>
      </c>
    </row>
    <row r="1662" spans="1:16" x14ac:dyDescent="0.2">
      <c r="A1662" s="115" t="s">
        <v>13</v>
      </c>
      <c r="B1662" s="115" t="s">
        <v>18</v>
      </c>
      <c r="C1662" s="116" t="s">
        <v>132</v>
      </c>
      <c r="D1662" s="115" t="str">
        <f t="shared" si="501"/>
        <v>SPTotal80-84</v>
      </c>
      <c r="E1662" s="118">
        <f>VLOOKUP(D1662,'Appendix 1b. Person-years 2019'!$E$3:$F$1682,2,FALSE)</f>
        <v>540381.3835</v>
      </c>
      <c r="F1662" s="118">
        <f>VLOOKUP(D1662,'Appendix 2b. Deaths 2019'!$E$4:$F$1683,2,FALSE)</f>
        <v>36048</v>
      </c>
      <c r="G1662" s="119">
        <f t="shared" si="502"/>
        <v>6.6708441668586832E-2</v>
      </c>
      <c r="H1662" s="189">
        <v>5</v>
      </c>
      <c r="I1662" s="215">
        <f>VLOOKUP(D1662,'Appendix 3. nax IBGE 2019'!$E$5:$O$1850,11,FALSE)</f>
        <v>2.4999999999999996</v>
      </c>
      <c r="J1662" s="119">
        <f t="shared" si="515"/>
        <v>0.28586773116890385</v>
      </c>
      <c r="K1662" s="119">
        <f t="shared" si="508"/>
        <v>0.71413226883109615</v>
      </c>
      <c r="L1662" s="118">
        <f t="shared" si="519"/>
        <v>53315.589803193507</v>
      </c>
      <c r="M1662" s="118">
        <f t="shared" si="504"/>
        <v>15241.206692970873</v>
      </c>
      <c r="N1662" s="118">
        <f t="shared" si="516"/>
        <v>228474.93228354034</v>
      </c>
      <c r="O1662" s="118">
        <f t="shared" si="517"/>
        <v>516107.17822071852</v>
      </c>
      <c r="P1662" s="117">
        <f t="shared" si="518"/>
        <v>9.6802301189173878</v>
      </c>
    </row>
    <row r="1663" spans="1:16" x14ac:dyDescent="0.2">
      <c r="A1663" s="115" t="s">
        <v>13</v>
      </c>
      <c r="B1663" s="115" t="s">
        <v>18</v>
      </c>
      <c r="C1663" s="116" t="s">
        <v>133</v>
      </c>
      <c r="D1663" s="115" t="str">
        <f t="shared" si="501"/>
        <v>SPTotal85-89</v>
      </c>
      <c r="E1663" s="118">
        <f>VLOOKUP(D1663,'Appendix 1b. Person-years 2019'!$E$3:$F$1682,2,FALSE)</f>
        <v>295314.98739999998</v>
      </c>
      <c r="F1663" s="118">
        <f>VLOOKUP(D1663,'Appendix 2b. Deaths 2019'!$E$4:$F$1683,2,FALSE)</f>
        <v>31939</v>
      </c>
      <c r="G1663" s="119">
        <f t="shared" si="502"/>
        <v>0.10815231655255977</v>
      </c>
      <c r="H1663" s="189">
        <v>5</v>
      </c>
      <c r="I1663" s="215">
        <f>VLOOKUP(D1663,'Appendix 3. nax IBGE 2019'!$E$5:$O$1850,11,FALSE)</f>
        <v>2.5</v>
      </c>
      <c r="J1663" s="119">
        <f t="shared" si="515"/>
        <v>0.42566889111632433</v>
      </c>
      <c r="K1663" s="119">
        <f t="shared" si="508"/>
        <v>0.57433110888367567</v>
      </c>
      <c r="L1663" s="118">
        <f t="shared" si="519"/>
        <v>38074.383110222632</v>
      </c>
      <c r="M1663" s="118">
        <f t="shared" si="504"/>
        <v>16207.080438466575</v>
      </c>
      <c r="N1663" s="118">
        <f t="shared" si="516"/>
        <v>149854.21445494672</v>
      </c>
      <c r="O1663" s="118">
        <f t="shared" si="517"/>
        <v>287632.24593717814</v>
      </c>
      <c r="P1663" s="117">
        <f t="shared" si="518"/>
        <v>7.554482106893321</v>
      </c>
    </row>
    <row r="1664" spans="1:16" x14ac:dyDescent="0.2">
      <c r="A1664" s="115" t="s">
        <v>13</v>
      </c>
      <c r="B1664" s="115" t="s">
        <v>18</v>
      </c>
      <c r="C1664" s="116" t="s">
        <v>8</v>
      </c>
      <c r="D1664" s="115" t="str">
        <f t="shared" si="501"/>
        <v>SPTotal90+</v>
      </c>
      <c r="E1664" s="113">
        <f>VLOOKUP(D1664,'Appendix 1b. Person-years 2019'!$E$3:$F$1682,2,FALSE)</f>
        <v>191552.09839999999</v>
      </c>
      <c r="F1664" s="113">
        <f>VLOOKUP(D1664,'Appendix 2b. Deaths 2019'!$E$4:$F$1683,2,FALSE)</f>
        <v>30402</v>
      </c>
      <c r="G1664" s="114">
        <f t="shared" si="502"/>
        <v>0.15871400132884161</v>
      </c>
      <c r="H1664" s="190"/>
      <c r="I1664" s="215">
        <f>VLOOKUP(D1664,'Appendix 3. nax IBGE 2019'!$E$5:$O$1850,11,FALSE)</f>
        <v>6.6934222478490835</v>
      </c>
      <c r="J1664" s="114">
        <v>1</v>
      </c>
      <c r="K1664" s="114">
        <f t="shared" si="508"/>
        <v>0</v>
      </c>
      <c r="L1664" s="113">
        <f t="shared" si="519"/>
        <v>21867.302671756057</v>
      </c>
      <c r="M1664" s="113">
        <f t="shared" si="504"/>
        <v>21867.302671756057</v>
      </c>
      <c r="N1664" s="113">
        <f>L1664*P1664</f>
        <v>137778.0314822314</v>
      </c>
      <c r="O1664" s="113">
        <f>N1664</f>
        <v>137778.0314822314</v>
      </c>
      <c r="P1664" s="112">
        <f>1/G1664</f>
        <v>6.3006413525425957</v>
      </c>
    </row>
    <row r="1665" spans="1:16" x14ac:dyDescent="0.2">
      <c r="A1665" s="115" t="s">
        <v>46</v>
      </c>
      <c r="B1665" s="115" t="s">
        <v>18</v>
      </c>
      <c r="C1665" s="116">
        <v>0</v>
      </c>
      <c r="D1665" s="115" t="str">
        <f t="shared" si="501"/>
        <v>TOTotal0</v>
      </c>
      <c r="E1665" s="122">
        <f>VLOOKUP(D1665,'Appendix 1b. Person-years 2019'!$E$3:$F$1682,2,FALSE)</f>
        <v>25632.395700000001</v>
      </c>
      <c r="F1665" s="122">
        <f>VLOOKUP(D1665,'Appendix 2b. Deaths 2019'!$E$4:$F$1683,2,FALSE)</f>
        <v>283</v>
      </c>
      <c r="G1665" s="123">
        <f t="shared" si="502"/>
        <v>1.1040715948373097E-2</v>
      </c>
      <c r="H1665" s="188">
        <v>1</v>
      </c>
      <c r="I1665" s="215">
        <f>VLOOKUP(D1665,'Appendix 3. nax IBGE 2019'!$E$5:$O$1850,11,FALSE)</f>
        <v>9.3476107021577381E-2</v>
      </c>
      <c r="J1665" s="123">
        <f t="shared" ref="J1665:J1683" si="520">(H1665*G1665)/(1+(H1665-I1665)*G1665)</f>
        <v>1.0931308062667379E-2</v>
      </c>
      <c r="K1665" s="123">
        <f t="shared" si="508"/>
        <v>0.9890686919373326</v>
      </c>
      <c r="L1665" s="122">
        <v>100000</v>
      </c>
      <c r="M1665" s="122">
        <f t="shared" si="504"/>
        <v>1093.1308062667379</v>
      </c>
      <c r="N1665" s="122">
        <f t="shared" ref="N1665:N1683" si="521">L1666*H1665+M1665*I1665</f>
        <v>99009.050805968436</v>
      </c>
      <c r="O1665" s="122">
        <f t="shared" ref="O1665:O1683" si="522">O1666+N1665</f>
        <v>7680698.3101895507</v>
      </c>
      <c r="P1665" s="121">
        <f t="shared" ref="P1665:P1683" si="523">O1665/L1665</f>
        <v>76.806983101895511</v>
      </c>
    </row>
    <row r="1666" spans="1:16" x14ac:dyDescent="0.2">
      <c r="A1666" s="115" t="s">
        <v>46</v>
      </c>
      <c r="B1666" s="115" t="s">
        <v>18</v>
      </c>
      <c r="C1666" s="120" t="s">
        <v>1657</v>
      </c>
      <c r="D1666" s="115" t="str">
        <f t="shared" si="501"/>
        <v>TOTotal1-4</v>
      </c>
      <c r="E1666" s="118">
        <f>VLOOKUP(D1666,'Appendix 1b. Person-years 2019'!$E$3:$F$1682,2,FALSE)</f>
        <v>99764.7552</v>
      </c>
      <c r="F1666" s="118">
        <f>VLOOKUP(D1666,'Appendix 2b. Deaths 2019'!$E$4:$F$1683,2,FALSE)</f>
        <v>59</v>
      </c>
      <c r="G1666" s="119">
        <f t="shared" si="502"/>
        <v>5.9139121708585117E-4</v>
      </c>
      <c r="H1666" s="189">
        <v>4</v>
      </c>
      <c r="I1666" s="215">
        <f>VLOOKUP(D1666,'Appendix 3. nax IBGE 2019'!$E$5:$O$1850,11,FALSE)</f>
        <v>1.5004504420298614</v>
      </c>
      <c r="J1666" s="119">
        <f t="shared" si="520"/>
        <v>2.3620732241728683E-3</v>
      </c>
      <c r="K1666" s="119">
        <f t="shared" si="508"/>
        <v>0.99763792677582708</v>
      </c>
      <c r="L1666" s="118">
        <f t="shared" ref="L1666:L1684" si="524">L1665-M1665</f>
        <v>98906.869193733262</v>
      </c>
      <c r="M1666" s="118">
        <f t="shared" si="504"/>
        <v>233.62526740928567</v>
      </c>
      <c r="N1666" s="118">
        <f t="shared" si="521"/>
        <v>395043.51884104952</v>
      </c>
      <c r="O1666" s="118">
        <f t="shared" si="522"/>
        <v>7581689.2593835825</v>
      </c>
      <c r="P1666" s="117">
        <f t="shared" si="523"/>
        <v>76.654830156770927</v>
      </c>
    </row>
    <row r="1667" spans="1:16" x14ac:dyDescent="0.2">
      <c r="A1667" s="115" t="s">
        <v>46</v>
      </c>
      <c r="B1667" s="115" t="s">
        <v>18</v>
      </c>
      <c r="C1667" s="120" t="s">
        <v>1658</v>
      </c>
      <c r="D1667" s="115" t="str">
        <f t="shared" si="501"/>
        <v>TOTotal5-9</v>
      </c>
      <c r="E1667" s="118">
        <f>VLOOKUP(D1667,'Appendix 1b. Person-years 2019'!$E$3:$F$1682,2,FALSE)</f>
        <v>125512.4513</v>
      </c>
      <c r="F1667" s="118">
        <f>VLOOKUP(D1667,'Appendix 2b. Deaths 2019'!$E$4:$F$1683,2,FALSE)</f>
        <v>33</v>
      </c>
      <c r="G1667" s="119">
        <f t="shared" si="502"/>
        <v>2.6292212173534372E-4</v>
      </c>
      <c r="H1667" s="189">
        <v>5</v>
      </c>
      <c r="I1667" s="215">
        <f>VLOOKUP(D1667,'Appendix 3. nax IBGE 2019'!$E$5:$O$1850,11,FALSE)</f>
        <v>2.5000000000000537</v>
      </c>
      <c r="J1667" s="119">
        <f t="shared" si="520"/>
        <v>1.3137470757552657E-3</v>
      </c>
      <c r="K1667" s="119">
        <f t="shared" si="508"/>
        <v>0.99868625292424473</v>
      </c>
      <c r="L1667" s="118">
        <f t="shared" si="524"/>
        <v>98673.243926323979</v>
      </c>
      <c r="M1667" s="118">
        <f t="shared" si="504"/>
        <v>129.63168566349415</v>
      </c>
      <c r="N1667" s="118">
        <f t="shared" si="521"/>
        <v>493042.14041746117</v>
      </c>
      <c r="O1667" s="118">
        <f t="shared" si="522"/>
        <v>7186645.7405425329</v>
      </c>
      <c r="P1667" s="117">
        <f t="shared" si="523"/>
        <v>72.832770613161983</v>
      </c>
    </row>
    <row r="1668" spans="1:16" x14ac:dyDescent="0.2">
      <c r="A1668" s="115" t="s">
        <v>46</v>
      </c>
      <c r="B1668" s="115" t="s">
        <v>18</v>
      </c>
      <c r="C1668" s="120" t="s">
        <v>118</v>
      </c>
      <c r="D1668" s="115" t="str">
        <f t="shared" si="501"/>
        <v>TOTotal10-14</v>
      </c>
      <c r="E1668" s="118">
        <f>VLOOKUP(D1668,'Appendix 1b. Person-years 2019'!$E$3:$F$1682,2,FALSE)</f>
        <v>134024.07079999999</v>
      </c>
      <c r="F1668" s="118">
        <f>VLOOKUP(D1668,'Appendix 2b. Deaths 2019'!$E$4:$F$1683,2,FALSE)</f>
        <v>59</v>
      </c>
      <c r="G1668" s="119">
        <f t="shared" si="502"/>
        <v>4.4021942959816444E-4</v>
      </c>
      <c r="H1668" s="189">
        <v>5</v>
      </c>
      <c r="I1668" s="215">
        <f>VLOOKUP(D1668,'Appendix 3. nax IBGE 2019'!$E$5:$O$1850,11,FALSE)</f>
        <v>2.5000000000000577</v>
      </c>
      <c r="J1668" s="119">
        <f t="shared" si="520"/>
        <v>2.1986773967171891E-3</v>
      </c>
      <c r="K1668" s="119">
        <f t="shared" si="508"/>
        <v>0.9978013226032828</v>
      </c>
      <c r="L1668" s="118">
        <f t="shared" si="524"/>
        <v>98543.612240660485</v>
      </c>
      <c r="M1668" s="118">
        <f t="shared" si="504"/>
        <v>216.66561282440352</v>
      </c>
      <c r="N1668" s="118">
        <f t="shared" si="521"/>
        <v>492176.39717124141</v>
      </c>
      <c r="O1668" s="118">
        <f t="shared" si="522"/>
        <v>6693603.6001250716</v>
      </c>
      <c r="P1668" s="117">
        <f t="shared" si="523"/>
        <v>67.925291634105491</v>
      </c>
    </row>
    <row r="1669" spans="1:16" x14ac:dyDescent="0.2">
      <c r="A1669" s="115" t="s">
        <v>46</v>
      </c>
      <c r="B1669" s="115" t="s">
        <v>18</v>
      </c>
      <c r="C1669" s="116" t="s">
        <v>119</v>
      </c>
      <c r="D1669" s="115" t="str">
        <f t="shared" ref="D1669:D1684" si="525">_xlfn.CONCAT(A1669,B1669,C1669)</f>
        <v>TOTotal15-19</v>
      </c>
      <c r="E1669" s="118">
        <f>VLOOKUP(D1669,'Appendix 1b. Person-years 2019'!$E$3:$F$1682,2,FALSE)</f>
        <v>138473.0736</v>
      </c>
      <c r="F1669" s="118">
        <f>VLOOKUP(D1669,'Appendix 2b. Deaths 2019'!$E$4:$F$1683,2,FALSE)</f>
        <v>166</v>
      </c>
      <c r="G1669" s="119">
        <f t="shared" ref="G1669:G1684" si="526">F1669/E1669</f>
        <v>1.1987890185749441E-3</v>
      </c>
      <c r="H1669" s="189">
        <v>5</v>
      </c>
      <c r="I1669" s="215">
        <f>VLOOKUP(D1669,'Appendix 3. nax IBGE 2019'!$E$5:$O$1850,11,FALSE)</f>
        <v>2.4999999999998899</v>
      </c>
      <c r="J1669" s="119">
        <f t="shared" si="520"/>
        <v>5.9760350798040013E-3</v>
      </c>
      <c r="K1669" s="119">
        <f t="shared" si="508"/>
        <v>0.99402396492019596</v>
      </c>
      <c r="L1669" s="118">
        <f t="shared" si="524"/>
        <v>98326.946627836078</v>
      </c>
      <c r="M1669" s="118">
        <f t="shared" ref="M1669:M1684" si="527">L1669*J1669</f>
        <v>587.60528233796413</v>
      </c>
      <c r="N1669" s="118">
        <f t="shared" si="521"/>
        <v>490165.71993333544</v>
      </c>
      <c r="O1669" s="118">
        <f t="shared" si="522"/>
        <v>6201427.2029538304</v>
      </c>
      <c r="P1669" s="117">
        <f t="shared" si="523"/>
        <v>63.069457718706623</v>
      </c>
    </row>
    <row r="1670" spans="1:16" x14ac:dyDescent="0.2">
      <c r="A1670" s="115" t="s">
        <v>46</v>
      </c>
      <c r="B1670" s="115" t="s">
        <v>18</v>
      </c>
      <c r="C1670" s="116" t="s">
        <v>120</v>
      </c>
      <c r="D1670" s="115" t="str">
        <f t="shared" si="525"/>
        <v>TOTotal20-24</v>
      </c>
      <c r="E1670" s="118">
        <f>VLOOKUP(D1670,'Appendix 1b. Person-years 2019'!$E$3:$F$1682,2,FALSE)</f>
        <v>144092.1194</v>
      </c>
      <c r="F1670" s="118">
        <f>VLOOKUP(D1670,'Appendix 2b. Deaths 2019'!$E$4:$F$1683,2,FALSE)</f>
        <v>191</v>
      </c>
      <c r="G1670" s="119">
        <f t="shared" si="526"/>
        <v>1.3255409164312701E-3</v>
      </c>
      <c r="H1670" s="189">
        <v>5</v>
      </c>
      <c r="I1670" s="215">
        <f>VLOOKUP(D1670,'Appendix 3. nax IBGE 2019'!$E$5:$O$1850,11,FALSE)</f>
        <v>2.4999999999999529</v>
      </c>
      <c r="J1670" s="119">
        <f t="shared" si="520"/>
        <v>6.6058138906603496E-3</v>
      </c>
      <c r="K1670" s="119">
        <f t="shared" ref="K1670:K1684" si="528">1-J1670</f>
        <v>0.99339418610933961</v>
      </c>
      <c r="L1670" s="118">
        <f t="shared" si="524"/>
        <v>97739.34134549812</v>
      </c>
      <c r="M1670" s="118">
        <f t="shared" si="527"/>
        <v>645.64789872408494</v>
      </c>
      <c r="N1670" s="118">
        <f t="shared" si="521"/>
        <v>487082.58698068035</v>
      </c>
      <c r="O1670" s="118">
        <f t="shared" si="522"/>
        <v>5711261.4830204947</v>
      </c>
      <c r="P1670" s="117">
        <f t="shared" si="523"/>
        <v>58.433599044133068</v>
      </c>
    </row>
    <row r="1671" spans="1:16" x14ac:dyDescent="0.2">
      <c r="A1671" s="115" t="s">
        <v>46</v>
      </c>
      <c r="B1671" s="115" t="s">
        <v>18</v>
      </c>
      <c r="C1671" s="116" t="s">
        <v>121</v>
      </c>
      <c r="D1671" s="115" t="str">
        <f t="shared" si="525"/>
        <v>TOTotal25-29</v>
      </c>
      <c r="E1671" s="118">
        <f>VLOOKUP(D1671,'Appendix 1b. Person-years 2019'!$E$3:$F$1682,2,FALSE)</f>
        <v>136281.1887</v>
      </c>
      <c r="F1671" s="118">
        <f>VLOOKUP(D1671,'Appendix 2b. Deaths 2019'!$E$4:$F$1683,2,FALSE)</f>
        <v>214</v>
      </c>
      <c r="G1671" s="119">
        <f t="shared" si="526"/>
        <v>1.570282751723606E-3</v>
      </c>
      <c r="H1671" s="189">
        <v>5</v>
      </c>
      <c r="I1671" s="215">
        <f>VLOOKUP(D1671,'Appendix 3. nax IBGE 2019'!$E$5:$O$1850,11,FALSE)</f>
        <v>2.5000000000000062</v>
      </c>
      <c r="J1671" s="119">
        <f t="shared" si="520"/>
        <v>7.8207119359698981E-3</v>
      </c>
      <c r="K1671" s="119">
        <f t="shared" si="528"/>
        <v>0.99217928806403011</v>
      </c>
      <c r="L1671" s="118">
        <f t="shared" si="524"/>
        <v>97093.693446774036</v>
      </c>
      <c r="M1671" s="118">
        <f t="shared" si="527"/>
        <v>759.34180724658802</v>
      </c>
      <c r="N1671" s="118">
        <f t="shared" si="521"/>
        <v>483570.11271575373</v>
      </c>
      <c r="O1671" s="118">
        <f t="shared" si="522"/>
        <v>5224178.8960398147</v>
      </c>
      <c r="P1671" s="117">
        <f t="shared" si="523"/>
        <v>53.805542982085306</v>
      </c>
    </row>
    <row r="1672" spans="1:16" x14ac:dyDescent="0.2">
      <c r="A1672" s="115" t="s">
        <v>46</v>
      </c>
      <c r="B1672" s="115" t="s">
        <v>18</v>
      </c>
      <c r="C1672" s="116" t="s">
        <v>122</v>
      </c>
      <c r="D1672" s="115" t="str">
        <f t="shared" si="525"/>
        <v>TOTotal30-34</v>
      </c>
      <c r="E1672" s="118">
        <f>VLOOKUP(D1672,'Appendix 1b. Person-years 2019'!$E$3:$F$1682,2,FALSE)</f>
        <v>130380.45389999999</v>
      </c>
      <c r="F1672" s="118">
        <f>VLOOKUP(D1672,'Appendix 2b. Deaths 2019'!$E$4:$F$1683,2,FALSE)</f>
        <v>245</v>
      </c>
      <c r="G1672" s="119">
        <f t="shared" si="526"/>
        <v>1.8791160229271145E-3</v>
      </c>
      <c r="H1672" s="189">
        <v>5</v>
      </c>
      <c r="I1672" s="215">
        <f>VLOOKUP(D1672,'Appendix 3. nax IBGE 2019'!$E$5:$O$1850,11,FALSE)</f>
        <v>2.4999999999999698</v>
      </c>
      <c r="J1672" s="119">
        <f t="shared" si="520"/>
        <v>9.3516480354749829E-3</v>
      </c>
      <c r="K1672" s="119">
        <f t="shared" si="528"/>
        <v>0.99064835196452505</v>
      </c>
      <c r="L1672" s="118">
        <f t="shared" si="524"/>
        <v>96334.351639527449</v>
      </c>
      <c r="M1672" s="118">
        <f t="shared" si="527"/>
        <v>900.88495025854309</v>
      </c>
      <c r="N1672" s="118">
        <f t="shared" si="521"/>
        <v>479419.54582199093</v>
      </c>
      <c r="O1672" s="118">
        <f t="shared" si="522"/>
        <v>4740608.783324061</v>
      </c>
      <c r="P1672" s="117">
        <f t="shared" si="523"/>
        <v>49.209951617911933</v>
      </c>
    </row>
    <row r="1673" spans="1:16" x14ac:dyDescent="0.2">
      <c r="A1673" s="115" t="s">
        <v>46</v>
      </c>
      <c r="B1673" s="115" t="s">
        <v>18</v>
      </c>
      <c r="C1673" s="116" t="s">
        <v>123</v>
      </c>
      <c r="D1673" s="115" t="str">
        <f t="shared" si="525"/>
        <v>TOTotal35-39</v>
      </c>
      <c r="E1673" s="118">
        <f>VLOOKUP(D1673,'Appendix 1b. Person-years 2019'!$E$3:$F$1682,2,FALSE)</f>
        <v>124451.4991</v>
      </c>
      <c r="F1673" s="118">
        <f>VLOOKUP(D1673,'Appendix 2b. Deaths 2019'!$E$4:$F$1683,2,FALSE)</f>
        <v>261</v>
      </c>
      <c r="G1673" s="119">
        <f t="shared" si="526"/>
        <v>2.097202539844697E-3</v>
      </c>
      <c r="H1673" s="189">
        <v>5</v>
      </c>
      <c r="I1673" s="215">
        <f>VLOOKUP(D1673,'Appendix 3. nax IBGE 2019'!$E$5:$O$1850,11,FALSE)</f>
        <v>2.5000000000000502</v>
      </c>
      <c r="J1673" s="119">
        <f t="shared" si="520"/>
        <v>1.0431321215853924E-2</v>
      </c>
      <c r="K1673" s="119">
        <f t="shared" si="528"/>
        <v>0.98956867878414612</v>
      </c>
      <c r="L1673" s="118">
        <f t="shared" si="524"/>
        <v>95433.466689268913</v>
      </c>
      <c r="M1673" s="118">
        <f t="shared" si="527"/>
        <v>995.49714577825955</v>
      </c>
      <c r="N1673" s="118">
        <f t="shared" si="521"/>
        <v>474678.59058189898</v>
      </c>
      <c r="O1673" s="118">
        <f t="shared" si="522"/>
        <v>4261189.2375020701</v>
      </c>
      <c r="P1673" s="117">
        <f t="shared" si="523"/>
        <v>44.650890147127214</v>
      </c>
    </row>
    <row r="1674" spans="1:16" x14ac:dyDescent="0.2">
      <c r="A1674" s="115" t="s">
        <v>46</v>
      </c>
      <c r="B1674" s="115" t="s">
        <v>18</v>
      </c>
      <c r="C1674" s="116" t="s">
        <v>124</v>
      </c>
      <c r="D1674" s="115" t="str">
        <f t="shared" si="525"/>
        <v>TOTotal40-44</v>
      </c>
      <c r="E1674" s="118">
        <f>VLOOKUP(D1674,'Appendix 1b. Person-years 2019'!$E$3:$F$1682,2,FALSE)</f>
        <v>111376.5656</v>
      </c>
      <c r="F1674" s="118">
        <f>VLOOKUP(D1674,'Appendix 2b. Deaths 2019'!$E$4:$F$1683,2,FALSE)</f>
        <v>286</v>
      </c>
      <c r="G1674" s="119">
        <f t="shared" si="526"/>
        <v>2.5678651380501897E-3</v>
      </c>
      <c r="H1674" s="189">
        <v>5</v>
      </c>
      <c r="I1674" s="215">
        <f>VLOOKUP(D1674,'Appendix 3. nax IBGE 2019'!$E$5:$O$1850,11,FALSE)</f>
        <v>2.4999999999999933</v>
      </c>
      <c r="J1674" s="119">
        <f t="shared" si="520"/>
        <v>1.2757427308161358E-2</v>
      </c>
      <c r="K1674" s="119">
        <f t="shared" si="528"/>
        <v>0.98724257269183868</v>
      </c>
      <c r="L1674" s="118">
        <f t="shared" si="524"/>
        <v>94437.969543490646</v>
      </c>
      <c r="M1674" s="118">
        <f t="shared" si="527"/>
        <v>1204.7855315814381</v>
      </c>
      <c r="N1674" s="118">
        <f t="shared" si="521"/>
        <v>469177.88388849958</v>
      </c>
      <c r="O1674" s="118">
        <f t="shared" si="522"/>
        <v>3786510.6469201716</v>
      </c>
      <c r="P1674" s="117">
        <f t="shared" si="523"/>
        <v>40.095214511959668</v>
      </c>
    </row>
    <row r="1675" spans="1:16" x14ac:dyDescent="0.2">
      <c r="A1675" s="115" t="s">
        <v>46</v>
      </c>
      <c r="B1675" s="115" t="s">
        <v>18</v>
      </c>
      <c r="C1675" s="116" t="s">
        <v>125</v>
      </c>
      <c r="D1675" s="115" t="str">
        <f t="shared" si="525"/>
        <v>TOTotal45-49</v>
      </c>
      <c r="E1675" s="118">
        <f>VLOOKUP(D1675,'Appendix 1b. Person-years 2019'!$E$3:$F$1682,2,FALSE)</f>
        <v>91855.071299999996</v>
      </c>
      <c r="F1675" s="118">
        <f>VLOOKUP(D1675,'Appendix 2b. Deaths 2019'!$E$4:$F$1683,2,FALSE)</f>
        <v>329</v>
      </c>
      <c r="G1675" s="119">
        <f t="shared" si="526"/>
        <v>3.5817292975091298E-3</v>
      </c>
      <c r="H1675" s="189">
        <v>5</v>
      </c>
      <c r="I1675" s="215">
        <f>VLOOKUP(D1675,'Appendix 3. nax IBGE 2019'!$E$5:$O$1850,11,FALSE)</f>
        <v>2.5000000000000169</v>
      </c>
      <c r="J1675" s="119">
        <f t="shared" si="520"/>
        <v>1.7749709848082742E-2</v>
      </c>
      <c r="K1675" s="119">
        <f t="shared" si="528"/>
        <v>0.98225029015191723</v>
      </c>
      <c r="L1675" s="118">
        <f t="shared" si="524"/>
        <v>93233.184011909208</v>
      </c>
      <c r="M1675" s="118">
        <f t="shared" si="527"/>
        <v>1654.8619644242954</v>
      </c>
      <c r="N1675" s="118">
        <f t="shared" si="521"/>
        <v>462028.76514848531</v>
      </c>
      <c r="O1675" s="118">
        <f t="shared" si="522"/>
        <v>3317332.7630316718</v>
      </c>
      <c r="P1675" s="117">
        <f t="shared" si="523"/>
        <v>35.581030490259025</v>
      </c>
    </row>
    <row r="1676" spans="1:16" x14ac:dyDescent="0.2">
      <c r="A1676" s="115" t="s">
        <v>46</v>
      </c>
      <c r="B1676" s="115" t="s">
        <v>18</v>
      </c>
      <c r="C1676" s="116" t="s">
        <v>126</v>
      </c>
      <c r="D1676" s="115" t="str">
        <f t="shared" si="525"/>
        <v>TOTotal50-54</v>
      </c>
      <c r="E1676" s="118">
        <f>VLOOKUP(D1676,'Appendix 1b. Person-years 2019'!$E$3:$F$1682,2,FALSE)</f>
        <v>80239.723700000002</v>
      </c>
      <c r="F1676" s="118">
        <f>VLOOKUP(D1676,'Appendix 2b. Deaths 2019'!$E$4:$F$1683,2,FALSE)</f>
        <v>398</v>
      </c>
      <c r="G1676" s="119">
        <f t="shared" si="526"/>
        <v>4.9601367209094714E-3</v>
      </c>
      <c r="H1676" s="189">
        <v>5</v>
      </c>
      <c r="I1676" s="215">
        <f>VLOOKUP(D1676,'Appendix 3. nax IBGE 2019'!$E$5:$O$1850,11,FALSE)</f>
        <v>2.5000000000000004</v>
      </c>
      <c r="J1676" s="119">
        <f t="shared" si="520"/>
        <v>2.4496913503997058E-2</v>
      </c>
      <c r="K1676" s="119">
        <f t="shared" si="528"/>
        <v>0.97550308649600292</v>
      </c>
      <c r="L1676" s="118">
        <f t="shared" si="524"/>
        <v>91578.322047484908</v>
      </c>
      <c r="M1676" s="118">
        <f t="shared" si="527"/>
        <v>2243.3862340384244</v>
      </c>
      <c r="N1676" s="118">
        <f t="shared" si="521"/>
        <v>452283.14465232845</v>
      </c>
      <c r="O1676" s="118">
        <f t="shared" si="522"/>
        <v>2855303.9978831862</v>
      </c>
      <c r="P1676" s="117">
        <f t="shared" si="523"/>
        <v>31.178819769187985</v>
      </c>
    </row>
    <row r="1677" spans="1:16" x14ac:dyDescent="0.2">
      <c r="A1677" s="115" t="s">
        <v>46</v>
      </c>
      <c r="B1677" s="115" t="s">
        <v>18</v>
      </c>
      <c r="C1677" s="116" t="s">
        <v>127</v>
      </c>
      <c r="D1677" s="115" t="str">
        <f t="shared" si="525"/>
        <v>TOTotal55-59</v>
      </c>
      <c r="E1677" s="118">
        <f>VLOOKUP(D1677,'Appendix 1b. Person-years 2019'!$E$3:$F$1682,2,FALSE)</f>
        <v>65248.516900000002</v>
      </c>
      <c r="F1677" s="118">
        <f>VLOOKUP(D1677,'Appendix 2b. Deaths 2019'!$E$4:$F$1683,2,FALSE)</f>
        <v>465</v>
      </c>
      <c r="G1677" s="119">
        <f t="shared" si="526"/>
        <v>7.1265987656494913E-3</v>
      </c>
      <c r="H1677" s="189">
        <v>5</v>
      </c>
      <c r="I1677" s="215">
        <f>VLOOKUP(D1677,'Appendix 3. nax IBGE 2019'!$E$5:$O$1850,11,FALSE)</f>
        <v>2.4999999999999907</v>
      </c>
      <c r="J1677" s="119">
        <f t="shared" si="520"/>
        <v>3.5009251605060118E-2</v>
      </c>
      <c r="K1677" s="119">
        <f t="shared" si="528"/>
        <v>0.96499074839493992</v>
      </c>
      <c r="L1677" s="118">
        <f t="shared" si="524"/>
        <v>89334.935813446486</v>
      </c>
      <c r="M1677" s="118">
        <f t="shared" si="527"/>
        <v>3127.549245014844</v>
      </c>
      <c r="N1677" s="118">
        <f t="shared" si="521"/>
        <v>438855.80595469527</v>
      </c>
      <c r="O1677" s="118">
        <f t="shared" si="522"/>
        <v>2403020.8532308578</v>
      </c>
      <c r="P1677" s="117">
        <f t="shared" si="523"/>
        <v>26.899004643031944</v>
      </c>
    </row>
    <row r="1678" spans="1:16" x14ac:dyDescent="0.2">
      <c r="A1678" s="115" t="s">
        <v>46</v>
      </c>
      <c r="B1678" s="115" t="s">
        <v>18</v>
      </c>
      <c r="C1678" s="116" t="s">
        <v>128</v>
      </c>
      <c r="D1678" s="115" t="str">
        <f t="shared" si="525"/>
        <v>TOTotal60-64</v>
      </c>
      <c r="E1678" s="118">
        <f>VLOOKUP(D1678,'Appendix 1b. Person-years 2019'!$E$3:$F$1682,2,FALSE)</f>
        <v>51876.394999999997</v>
      </c>
      <c r="F1678" s="118">
        <f>VLOOKUP(D1678,'Appendix 2b. Deaths 2019'!$E$4:$F$1683,2,FALSE)</f>
        <v>597</v>
      </c>
      <c r="G1678" s="119">
        <f t="shared" si="526"/>
        <v>1.1508124263453542E-2</v>
      </c>
      <c r="H1678" s="189">
        <v>5</v>
      </c>
      <c r="I1678" s="215">
        <f>VLOOKUP(D1678,'Appendix 3. nax IBGE 2019'!$E$5:$O$1850,11,FALSE)</f>
        <v>2.500000000000004</v>
      </c>
      <c r="J1678" s="119">
        <f t="shared" si="520"/>
        <v>5.5931455953884747E-2</v>
      </c>
      <c r="K1678" s="119">
        <f t="shared" si="528"/>
        <v>0.94406854404611529</v>
      </c>
      <c r="L1678" s="118">
        <f t="shared" si="524"/>
        <v>86207.386568431641</v>
      </c>
      <c r="M1678" s="118">
        <f t="shared" si="527"/>
        <v>4821.7046447517496</v>
      </c>
      <c r="N1678" s="118">
        <f t="shared" si="521"/>
        <v>418982.67123027885</v>
      </c>
      <c r="O1678" s="118">
        <f t="shared" si="522"/>
        <v>1964165.0472761625</v>
      </c>
      <c r="P1678" s="117">
        <f t="shared" si="523"/>
        <v>22.78418503867999</v>
      </c>
    </row>
    <row r="1679" spans="1:16" x14ac:dyDescent="0.2">
      <c r="A1679" s="115" t="s">
        <v>46</v>
      </c>
      <c r="B1679" s="115" t="s">
        <v>18</v>
      </c>
      <c r="C1679" s="116" t="s">
        <v>129</v>
      </c>
      <c r="D1679" s="115" t="str">
        <f t="shared" si="525"/>
        <v>TOTotal65-69</v>
      </c>
      <c r="E1679" s="118">
        <f>VLOOKUP(D1679,'Appendix 1b. Person-years 2019'!$E$3:$F$1682,2,FALSE)</f>
        <v>40441.8514</v>
      </c>
      <c r="F1679" s="118">
        <f>VLOOKUP(D1679,'Appendix 2b. Deaths 2019'!$E$4:$F$1683,2,FALSE)</f>
        <v>642</v>
      </c>
      <c r="G1679" s="119">
        <f t="shared" si="526"/>
        <v>1.5874644156375097E-2</v>
      </c>
      <c r="H1679" s="189">
        <v>5</v>
      </c>
      <c r="I1679" s="215">
        <f>VLOOKUP(D1679,'Appendix 3. nax IBGE 2019'!$E$5:$O$1850,11,FALSE)</f>
        <v>2.5000000000000018</v>
      </c>
      <c r="J1679" s="119">
        <f t="shared" si="520"/>
        <v>7.6343409628051265E-2</v>
      </c>
      <c r="K1679" s="119">
        <f t="shared" si="528"/>
        <v>0.92365659037194869</v>
      </c>
      <c r="L1679" s="118">
        <f t="shared" si="524"/>
        <v>81385.681923679891</v>
      </c>
      <c r="M1679" s="118">
        <f t="shared" si="527"/>
        <v>6213.2604529577811</v>
      </c>
      <c r="N1679" s="118">
        <f t="shared" si="521"/>
        <v>391395.25848600501</v>
      </c>
      <c r="O1679" s="118">
        <f t="shared" si="522"/>
        <v>1545182.3760458836</v>
      </c>
      <c r="P1679" s="117">
        <f t="shared" si="523"/>
        <v>18.985924053507244</v>
      </c>
    </row>
    <row r="1680" spans="1:16" x14ac:dyDescent="0.2">
      <c r="A1680" s="115" t="s">
        <v>46</v>
      </c>
      <c r="B1680" s="115" t="s">
        <v>18</v>
      </c>
      <c r="C1680" s="116" t="s">
        <v>130</v>
      </c>
      <c r="D1680" s="115" t="str">
        <f t="shared" si="525"/>
        <v>TOTotal70-74</v>
      </c>
      <c r="E1680" s="118">
        <f>VLOOKUP(D1680,'Appendix 1b. Person-years 2019'!$E$3:$F$1682,2,FALSE)</f>
        <v>29274.785400000001</v>
      </c>
      <c r="F1680" s="118">
        <f>VLOOKUP(D1680,'Appendix 2b. Deaths 2019'!$E$4:$F$1683,2,FALSE)</f>
        <v>662</v>
      </c>
      <c r="G1680" s="119">
        <f t="shared" si="526"/>
        <v>2.2613316919481159E-2</v>
      </c>
      <c r="H1680" s="189">
        <v>5</v>
      </c>
      <c r="I1680" s="215">
        <f>VLOOKUP(D1680,'Appendix 3. nax IBGE 2019'!$E$5:$O$1850,11,FALSE)</f>
        <v>2.4999999999999991</v>
      </c>
      <c r="J1680" s="119">
        <f t="shared" si="520"/>
        <v>0.10701658473194578</v>
      </c>
      <c r="K1680" s="119">
        <f t="shared" si="528"/>
        <v>0.89298341526805425</v>
      </c>
      <c r="L1680" s="118">
        <f t="shared" si="524"/>
        <v>75172.421470722111</v>
      </c>
      <c r="M1680" s="118">
        <f t="shared" si="527"/>
        <v>8044.6958118270732</v>
      </c>
      <c r="N1680" s="118">
        <f t="shared" si="521"/>
        <v>355750.36782404286</v>
      </c>
      <c r="O1680" s="118">
        <f t="shared" si="522"/>
        <v>1153787.1175598786</v>
      </c>
      <c r="P1680" s="117">
        <f t="shared" si="523"/>
        <v>15.348542656820648</v>
      </c>
    </row>
    <row r="1681" spans="1:16" x14ac:dyDescent="0.2">
      <c r="A1681" s="115" t="s">
        <v>46</v>
      </c>
      <c r="B1681" s="115" t="s">
        <v>18</v>
      </c>
      <c r="C1681" s="116" t="s">
        <v>131</v>
      </c>
      <c r="D1681" s="115" t="str">
        <f t="shared" si="525"/>
        <v>TOTotal75-79</v>
      </c>
      <c r="E1681" s="118">
        <f>VLOOKUP(D1681,'Appendix 1b. Person-years 2019'!$E$3:$F$1682,2,FALSE)</f>
        <v>20036.4028</v>
      </c>
      <c r="F1681" s="118">
        <f>VLOOKUP(D1681,'Appendix 2b. Deaths 2019'!$E$4:$F$1683,2,FALSE)</f>
        <v>826</v>
      </c>
      <c r="G1681" s="119">
        <f t="shared" si="526"/>
        <v>4.1224964792582426E-2</v>
      </c>
      <c r="H1681" s="189">
        <v>5</v>
      </c>
      <c r="I1681" s="215">
        <f>VLOOKUP(D1681,'Appendix 3. nax IBGE 2019'!$E$5:$O$1850,11,FALSE)</f>
        <v>2.4999999999999987</v>
      </c>
      <c r="J1681" s="119">
        <f t="shared" si="520"/>
        <v>0.18686596671592265</v>
      </c>
      <c r="K1681" s="119">
        <f t="shared" si="528"/>
        <v>0.8131340332840773</v>
      </c>
      <c r="L1681" s="118">
        <f t="shared" si="524"/>
        <v>67127.72565889504</v>
      </c>
      <c r="M1681" s="118">
        <f t="shared" si="527"/>
        <v>12543.887348690667</v>
      </c>
      <c r="N1681" s="118">
        <f t="shared" si="521"/>
        <v>304278.90992274851</v>
      </c>
      <c r="O1681" s="118">
        <f t="shared" si="522"/>
        <v>798036.74973583571</v>
      </c>
      <c r="P1681" s="117">
        <f t="shared" si="523"/>
        <v>11.888332904216137</v>
      </c>
    </row>
    <row r="1682" spans="1:16" x14ac:dyDescent="0.2">
      <c r="A1682" s="115" t="s">
        <v>46</v>
      </c>
      <c r="B1682" s="115" t="s">
        <v>18</v>
      </c>
      <c r="C1682" s="116" t="s">
        <v>132</v>
      </c>
      <c r="D1682" s="115" t="str">
        <f t="shared" si="525"/>
        <v>TOTotal80-84</v>
      </c>
      <c r="E1682" s="118">
        <f>VLOOKUP(D1682,'Appendix 1b. Person-years 2019'!$E$3:$F$1682,2,FALSE)</f>
        <v>13080.283600000001</v>
      </c>
      <c r="F1682" s="118">
        <f>VLOOKUP(D1682,'Appendix 2b. Deaths 2019'!$E$4:$F$1683,2,FALSE)</f>
        <v>876</v>
      </c>
      <c r="G1682" s="119">
        <f t="shared" si="526"/>
        <v>6.6971025001323362E-2</v>
      </c>
      <c r="H1682" s="189">
        <v>5</v>
      </c>
      <c r="I1682" s="215">
        <f>VLOOKUP(D1682,'Appendix 3. nax IBGE 2019'!$E$5:$O$1850,11,FALSE)</f>
        <v>2.4999999999999982</v>
      </c>
      <c r="J1682" s="119">
        <f t="shared" si="520"/>
        <v>0.28683160802593077</v>
      </c>
      <c r="K1682" s="119">
        <f t="shared" si="528"/>
        <v>0.71316839197406923</v>
      </c>
      <c r="L1682" s="118">
        <f t="shared" si="524"/>
        <v>54583.838310204374</v>
      </c>
      <c r="M1682" s="118">
        <f t="shared" si="527"/>
        <v>15656.370114743324</v>
      </c>
      <c r="N1682" s="118">
        <f t="shared" si="521"/>
        <v>233778.26626416354</v>
      </c>
      <c r="O1682" s="118">
        <f t="shared" si="522"/>
        <v>493757.83981308714</v>
      </c>
      <c r="P1682" s="117">
        <f t="shared" si="523"/>
        <v>9.0458614692323636</v>
      </c>
    </row>
    <row r="1683" spans="1:16" x14ac:dyDescent="0.2">
      <c r="A1683" s="115" t="s">
        <v>46</v>
      </c>
      <c r="B1683" s="115" t="s">
        <v>18</v>
      </c>
      <c r="C1683" s="116" t="s">
        <v>133</v>
      </c>
      <c r="D1683" s="115" t="str">
        <f t="shared" si="525"/>
        <v>TOTotal85-89</v>
      </c>
      <c r="E1683" s="118">
        <f>VLOOKUP(D1683,'Appendix 1b. Person-years 2019'!$E$3:$F$1682,2,FALSE)</f>
        <v>6488.8032999999996</v>
      </c>
      <c r="F1683" s="118">
        <f>VLOOKUP(D1683,'Appendix 2b. Deaths 2019'!$E$4:$F$1683,2,FALSE)</f>
        <v>712</v>
      </c>
      <c r="G1683" s="119">
        <f t="shared" si="526"/>
        <v>0.10972747471016729</v>
      </c>
      <c r="H1683" s="189">
        <v>5</v>
      </c>
      <c r="I1683" s="215">
        <f>VLOOKUP(D1683,'Appendix 3. nax IBGE 2019'!$E$5:$O$1850,11,FALSE)</f>
        <v>2.5000000000000004</v>
      </c>
      <c r="J1683" s="119">
        <f t="shared" si="520"/>
        <v>0.43053388390554653</v>
      </c>
      <c r="K1683" s="119">
        <f t="shared" si="528"/>
        <v>0.56946611609445341</v>
      </c>
      <c r="L1683" s="118">
        <f t="shared" si="524"/>
        <v>38927.46819546105</v>
      </c>
      <c r="M1683" s="118">
        <f t="shared" si="527"/>
        <v>16759.594072801483</v>
      </c>
      <c r="N1683" s="118">
        <f t="shared" si="521"/>
        <v>152738.35579530156</v>
      </c>
      <c r="O1683" s="118">
        <f t="shared" si="522"/>
        <v>259979.57354892362</v>
      </c>
      <c r="P1683" s="117">
        <f t="shared" si="523"/>
        <v>6.6785636364411003</v>
      </c>
    </row>
    <row r="1684" spans="1:16" x14ac:dyDescent="0.2">
      <c r="A1684" s="115" t="s">
        <v>46</v>
      </c>
      <c r="B1684" s="115" t="s">
        <v>18</v>
      </c>
      <c r="C1684" s="116" t="s">
        <v>8</v>
      </c>
      <c r="D1684" s="115" t="str">
        <f t="shared" si="525"/>
        <v>TOTotal90+</v>
      </c>
      <c r="E1684" s="113">
        <f>VLOOKUP(D1684,'Appendix 1b. Person-years 2019'!$E$3:$F$1682,2,FALSE)</f>
        <v>3284.7889</v>
      </c>
      <c r="F1684" s="113">
        <f>VLOOKUP(D1684,'Appendix 2b. Deaths 2019'!$E$4:$F$1683,2,FALSE)</f>
        <v>679</v>
      </c>
      <c r="G1684" s="114">
        <f t="shared" si="526"/>
        <v>0.20671039164799906</v>
      </c>
      <c r="H1684" s="190"/>
      <c r="I1684" s="215">
        <f>VLOOKUP(D1684,'Appendix 3. nax IBGE 2019'!$E$5:$O$1850,11,FALSE)</f>
        <v>4.9635952980374167</v>
      </c>
      <c r="J1684" s="114">
        <v>1</v>
      </c>
      <c r="K1684" s="114">
        <f t="shared" si="528"/>
        <v>0</v>
      </c>
      <c r="L1684" s="113">
        <f t="shared" si="524"/>
        <v>22167.874122659567</v>
      </c>
      <c r="M1684" s="113">
        <f t="shared" si="527"/>
        <v>22167.874122659567</v>
      </c>
      <c r="N1684" s="113">
        <f>L1684*P1684</f>
        <v>107241.21775362207</v>
      </c>
      <c r="O1684" s="113">
        <f>N1684</f>
        <v>107241.21775362207</v>
      </c>
      <c r="P1684" s="112">
        <f>1/G1684</f>
        <v>4.8376861561119293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35</vt:i4>
      </vt:variant>
    </vt:vector>
  </HeadingPairs>
  <TitlesOfParts>
    <vt:vector size="35" baseType="lpstr">
      <vt:lpstr>Summary</vt:lpstr>
      <vt:lpstr>0.Brazil_LT</vt:lpstr>
      <vt:lpstr>1.RO_LT</vt:lpstr>
      <vt:lpstr>2.AC_LT</vt:lpstr>
      <vt:lpstr>3.AM_LT</vt:lpstr>
      <vt:lpstr>4.RR_LT</vt:lpstr>
      <vt:lpstr>5.PA_LT</vt:lpstr>
      <vt:lpstr>6.AP_LT</vt:lpstr>
      <vt:lpstr>7.TO_LT</vt:lpstr>
      <vt:lpstr>8.MA_LT</vt:lpstr>
      <vt:lpstr>9.PI_LT</vt:lpstr>
      <vt:lpstr>10.CE_LT</vt:lpstr>
      <vt:lpstr>11.RN_LT</vt:lpstr>
      <vt:lpstr>12.PB_LT</vt:lpstr>
      <vt:lpstr>13.PE_LT</vt:lpstr>
      <vt:lpstr>14.AL_LT</vt:lpstr>
      <vt:lpstr>15.SE_LT</vt:lpstr>
      <vt:lpstr>16.BA_LT</vt:lpstr>
      <vt:lpstr>17.MG_LT</vt:lpstr>
      <vt:lpstr>18.ES_LT</vt:lpstr>
      <vt:lpstr>19.RJ_LT</vt:lpstr>
      <vt:lpstr>20.SP_LT</vt:lpstr>
      <vt:lpstr>21.PR_LT</vt:lpstr>
      <vt:lpstr>22.SC_LT</vt:lpstr>
      <vt:lpstr>23.RS_LT</vt:lpstr>
      <vt:lpstr>24.MS_LT</vt:lpstr>
      <vt:lpstr>25.MT_LT</vt:lpstr>
      <vt:lpstr>26.GO_LT</vt:lpstr>
      <vt:lpstr>27.DF_LT</vt:lpstr>
      <vt:lpstr>Appendix 1a. Person-years 2020</vt:lpstr>
      <vt:lpstr>Appendix 1b. Person-years 2019</vt:lpstr>
      <vt:lpstr>Appendix 2a. Deaths 2020</vt:lpstr>
      <vt:lpstr>Appendix 2b. Deaths 2019</vt:lpstr>
      <vt:lpstr>Appendix 3. nax IBGE 2019</vt:lpstr>
      <vt:lpstr>Appendix 4. LT MOH 2019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Gurzenda, Susie</dc:creator>
  <cp:lastModifiedBy>Gurzenda, Susie</cp:lastModifiedBy>
  <dcterms:created xsi:type="dcterms:W3CDTF">2020-12-07T15:27:32Z</dcterms:created>
  <dcterms:modified xsi:type="dcterms:W3CDTF">2021-06-25T05:54:19Z</dcterms:modified>
</cp:coreProperties>
</file>